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ims.gov.uk\data\Users\GBEXPVD\EXPHOME30\HWilkinson2\Data\Desktop\"/>
    </mc:Choice>
  </mc:AlternateContent>
  <xr:revisionPtr revIDLastSave="0" documentId="8_{628C65BF-708B-4491-B217-0E3B8C3A5443}" xr6:coauthVersionLast="36" xr6:coauthVersionMax="36" xr10:uidLastSave="{00000000-0000-0000-0000-000000000000}"/>
  <bookViews>
    <workbookView xWindow="120" yWindow="252" windowWidth="15000" windowHeight="6780" tabRatio="865" firstSheet="20" activeTab="35" xr2:uid="{00000000-000D-0000-FFFF-FFFF00000000}"/>
  </bookViews>
  <sheets>
    <sheet name="Model Structure" sheetId="48" r:id="rId1"/>
    <sheet name="User Instructions" sheetId="1" r:id="rId2"/>
    <sheet name="Factors" sheetId="2" r:id="rId3"/>
    <sheet name="Economic Summary" sheetId="4" r:id="rId4"/>
    <sheet name="Cost Summary" sheetId="12" r:id="rId5"/>
    <sheet name="Cost Option 0" sheetId="13" r:id="rId6"/>
    <sheet name="Cost Option 1" sheetId="81" r:id="rId7"/>
    <sheet name="Cost Option 2" sheetId="82" r:id="rId8"/>
    <sheet name="Cost Option 3" sheetId="83" r:id="rId9"/>
    <sheet name="Cost Option 4" sheetId="84" r:id="rId10"/>
    <sheet name="Cost Option 5" sheetId="85" r:id="rId11"/>
    <sheet name="Cost Option 6" sheetId="86" r:id="rId12"/>
    <sheet name="OB Mitigation" sheetId="21" r:id="rId13"/>
    <sheet name="OB Option 0" sheetId="20" r:id="rId14"/>
    <sheet name="OB Option 1" sheetId="34" r:id="rId15"/>
    <sheet name="OB Option 2" sheetId="35" r:id="rId16"/>
    <sheet name="OB Option 3" sheetId="36" r:id="rId17"/>
    <sheet name="OB Option 4" sheetId="37" r:id="rId18"/>
    <sheet name="OB Option 5" sheetId="38" r:id="rId19"/>
    <sheet name="OB Option 6" sheetId="39" r:id="rId20"/>
    <sheet name="Risk Summary" sheetId="22" r:id="rId21"/>
    <sheet name="Risk Log" sheetId="23" r:id="rId22"/>
    <sheet name="Risk (£) Option 0" sheetId="49" r:id="rId23"/>
    <sheet name="Risk (£) Option 1" sheetId="75" r:id="rId24"/>
    <sheet name="Risk (£) Option 2" sheetId="76" r:id="rId25"/>
    <sheet name="Risk (£) Option 3" sheetId="77" r:id="rId26"/>
    <sheet name="Risk (£) Option 4" sheetId="78" r:id="rId27"/>
    <sheet name="Risk (£) Option 5" sheetId="79" r:id="rId28"/>
    <sheet name="Risk (£) Option 6" sheetId="80" r:id="rId29"/>
    <sheet name="Risk (U)" sheetId="31" r:id="rId30"/>
    <sheet name="Benefit Summary" sheetId="5" r:id="rId31"/>
    <sheet name="Benefit Log" sheetId="6" r:id="rId32"/>
    <sheet name="CRBs" sheetId="7" r:id="rId33"/>
    <sheet name="NCRBs" sheetId="8" r:id="rId34"/>
    <sheet name="SBs" sheetId="9" r:id="rId35"/>
    <sheet name="UBs" sheetId="10" r:id="rId36"/>
    <sheet name="Table of Discount Factors" sheetId="52" state="hidden" r:id="rId37"/>
    <sheet name="Sensitivity Analysis" sheetId="11" state="hidden" r:id="rId38"/>
  </sheet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4" i="81" l="1"/>
  <c r="F4" i="81"/>
  <c r="G100" i="78" l="1"/>
  <c r="G101" i="78"/>
  <c r="G102" i="78"/>
  <c r="G103" i="78"/>
  <c r="G104" i="78"/>
  <c r="G105" i="78"/>
  <c r="G106" i="78"/>
  <c r="G107" i="78"/>
  <c r="G108" i="78"/>
  <c r="G109" i="78"/>
  <c r="G110" i="78"/>
  <c r="G111" i="78"/>
  <c r="G112" i="78"/>
  <c r="G113" i="78"/>
  <c r="G114" i="78"/>
  <c r="G115" i="78"/>
  <c r="G116" i="78"/>
  <c r="G117" i="78"/>
  <c r="G118" i="78"/>
  <c r="G119" i="78"/>
  <c r="G119" i="49"/>
  <c r="G118" i="49"/>
  <c r="G117" i="49"/>
  <c r="G116" i="49"/>
  <c r="G115" i="49"/>
  <c r="G114" i="49"/>
  <c r="G113" i="49"/>
  <c r="G112" i="49"/>
  <c r="G111" i="49"/>
  <c r="G110" i="49"/>
  <c r="G109" i="49"/>
  <c r="G108" i="49"/>
  <c r="G107" i="49"/>
  <c r="G106" i="49"/>
  <c r="G105" i="49"/>
  <c r="G104" i="49"/>
  <c r="G103" i="49"/>
  <c r="G102" i="49"/>
  <c r="G101" i="49"/>
  <c r="G96" i="49"/>
  <c r="G97" i="49"/>
  <c r="G98" i="49"/>
  <c r="G99" i="49"/>
  <c r="G100" i="49"/>
  <c r="B96" i="80" l="1"/>
  <c r="B97" i="80"/>
  <c r="B98" i="80"/>
  <c r="B99" i="80"/>
  <c r="B100" i="80"/>
  <c r="B101" i="80"/>
  <c r="B102" i="80"/>
  <c r="B103" i="80"/>
  <c r="B104" i="80"/>
  <c r="B105" i="80"/>
  <c r="B106" i="80"/>
  <c r="B107" i="80"/>
  <c r="B108" i="80"/>
  <c r="B109" i="80"/>
  <c r="B110" i="80"/>
  <c r="B111" i="80"/>
  <c r="B112" i="80"/>
  <c r="B113" i="80"/>
  <c r="B114" i="80"/>
  <c r="B115" i="80"/>
  <c r="B116" i="80"/>
  <c r="B117" i="80"/>
  <c r="B118" i="80"/>
  <c r="B119" i="80"/>
  <c r="B96" i="79"/>
  <c r="B97" i="79"/>
  <c r="B98" i="79"/>
  <c r="B99" i="79"/>
  <c r="B100" i="79"/>
  <c r="B101" i="79"/>
  <c r="B102" i="79"/>
  <c r="B103" i="79"/>
  <c r="B104" i="79"/>
  <c r="B105" i="79"/>
  <c r="B106" i="79"/>
  <c r="B107" i="79"/>
  <c r="B108" i="79"/>
  <c r="B109" i="79"/>
  <c r="B110" i="79"/>
  <c r="B111" i="79"/>
  <c r="B112" i="79"/>
  <c r="B113" i="79"/>
  <c r="B114" i="79"/>
  <c r="B115" i="79"/>
  <c r="B116" i="79"/>
  <c r="B117" i="79"/>
  <c r="B118" i="79"/>
  <c r="B119" i="79"/>
  <c r="B96" i="78"/>
  <c r="B97" i="78"/>
  <c r="B98" i="78"/>
  <c r="B99" i="78"/>
  <c r="B100" i="78"/>
  <c r="B101" i="78"/>
  <c r="B102" i="78"/>
  <c r="B103" i="78"/>
  <c r="B104" i="78"/>
  <c r="B105" i="78"/>
  <c r="B106" i="78"/>
  <c r="B107" i="78"/>
  <c r="B108" i="78"/>
  <c r="B109" i="78"/>
  <c r="B110" i="78"/>
  <c r="B111" i="78"/>
  <c r="B112" i="78"/>
  <c r="B113" i="78"/>
  <c r="B114" i="78"/>
  <c r="B115" i="78"/>
  <c r="B116" i="78"/>
  <c r="B117" i="78"/>
  <c r="B118" i="78"/>
  <c r="B119" i="78"/>
  <c r="B96" i="77"/>
  <c r="B97" i="77"/>
  <c r="B98" i="77"/>
  <c r="B99" i="77"/>
  <c r="B100" i="77"/>
  <c r="B101" i="77"/>
  <c r="B102" i="77"/>
  <c r="B103" i="77"/>
  <c r="B104" i="77"/>
  <c r="B105" i="77"/>
  <c r="B106" i="77"/>
  <c r="B107" i="77"/>
  <c r="B108" i="77"/>
  <c r="B109" i="77"/>
  <c r="B110" i="77"/>
  <c r="B111" i="77"/>
  <c r="B112" i="77"/>
  <c r="B113" i="77"/>
  <c r="B114" i="77"/>
  <c r="B115" i="77"/>
  <c r="B116" i="77"/>
  <c r="B117" i="77"/>
  <c r="B118" i="77"/>
  <c r="B119" i="77"/>
  <c r="B96" i="76"/>
  <c r="B97" i="76"/>
  <c r="B98" i="76"/>
  <c r="B99" i="76"/>
  <c r="B100" i="76"/>
  <c r="B101" i="76"/>
  <c r="B102" i="76"/>
  <c r="B103" i="76"/>
  <c r="B104" i="76"/>
  <c r="B105" i="76"/>
  <c r="B106" i="76"/>
  <c r="B107" i="76"/>
  <c r="B108" i="76"/>
  <c r="B109" i="76"/>
  <c r="B110" i="76"/>
  <c r="B111" i="76"/>
  <c r="B112" i="76"/>
  <c r="B113" i="76"/>
  <c r="B114" i="76"/>
  <c r="B115" i="76"/>
  <c r="B116" i="76"/>
  <c r="B117" i="76"/>
  <c r="B118" i="76"/>
  <c r="B119" i="76"/>
  <c r="G95" i="76"/>
  <c r="B96" i="75"/>
  <c r="B97" i="75"/>
  <c r="B98" i="75"/>
  <c r="B99" i="75"/>
  <c r="B100" i="75"/>
  <c r="B101" i="75"/>
  <c r="B102" i="75"/>
  <c r="B103" i="75"/>
  <c r="B104" i="75"/>
  <c r="B105" i="75"/>
  <c r="B106" i="75"/>
  <c r="B107" i="75"/>
  <c r="B108" i="75"/>
  <c r="B109" i="75"/>
  <c r="B110" i="75"/>
  <c r="B111" i="75"/>
  <c r="B112" i="75"/>
  <c r="B113" i="75"/>
  <c r="B114" i="75"/>
  <c r="B115" i="75"/>
  <c r="B116" i="75"/>
  <c r="B117" i="75"/>
  <c r="B118" i="75"/>
  <c r="B119" i="75"/>
  <c r="AN71" i="31" l="1"/>
  <c r="AN72" i="31"/>
  <c r="AN73" i="31"/>
  <c r="AN74" i="31"/>
  <c r="AN75" i="31"/>
  <c r="AN76" i="31"/>
  <c r="AN77" i="31"/>
  <c r="AN78" i="31"/>
  <c r="AN79" i="31"/>
  <c r="AN80" i="31"/>
  <c r="AN81" i="31"/>
  <c r="AN82" i="31"/>
  <c r="AN83" i="31"/>
  <c r="AN84" i="31"/>
  <c r="AN85" i="31"/>
  <c r="AN86" i="31"/>
  <c r="AN87" i="31"/>
  <c r="AN88" i="31"/>
  <c r="AN89" i="31"/>
  <c r="AN90" i="31"/>
  <c r="AI71" i="31"/>
  <c r="AI72" i="31"/>
  <c r="AI73" i="31"/>
  <c r="AI74" i="31"/>
  <c r="AI75" i="31"/>
  <c r="AI76" i="31"/>
  <c r="AI77" i="31"/>
  <c r="AI78" i="31"/>
  <c r="AI79" i="31"/>
  <c r="AI80" i="31"/>
  <c r="AI81" i="31"/>
  <c r="AI82" i="31"/>
  <c r="AI83" i="31"/>
  <c r="AI84" i="31"/>
  <c r="AI85" i="31"/>
  <c r="AI86" i="31"/>
  <c r="AI87" i="31"/>
  <c r="AI88" i="31"/>
  <c r="AI89" i="31"/>
  <c r="AI90" i="31"/>
  <c r="AD71" i="31"/>
  <c r="AD72" i="31"/>
  <c r="AD73" i="31"/>
  <c r="AD74" i="31"/>
  <c r="AD75" i="31"/>
  <c r="AD76" i="31"/>
  <c r="AD77" i="31"/>
  <c r="AD78" i="31"/>
  <c r="AD79" i="31"/>
  <c r="AD80" i="31"/>
  <c r="AD81" i="31"/>
  <c r="AD82" i="31"/>
  <c r="AD83" i="31"/>
  <c r="AD84" i="31"/>
  <c r="AD85" i="31"/>
  <c r="AD86" i="31"/>
  <c r="AD87" i="31"/>
  <c r="AD88" i="31"/>
  <c r="AD89" i="31"/>
  <c r="AD90" i="31"/>
  <c r="Y71" i="31"/>
  <c r="Y72" i="31"/>
  <c r="Y73" i="31"/>
  <c r="Y74" i="31"/>
  <c r="Y75" i="31"/>
  <c r="Y76" i="31"/>
  <c r="Y77" i="31"/>
  <c r="Y78" i="31"/>
  <c r="Y79" i="31"/>
  <c r="Y80" i="31"/>
  <c r="Y81" i="31"/>
  <c r="Y82" i="31"/>
  <c r="Y83" i="31"/>
  <c r="Y84" i="31"/>
  <c r="Y85" i="31"/>
  <c r="Y86" i="31"/>
  <c r="Y87" i="31"/>
  <c r="Y88" i="31"/>
  <c r="Y89" i="31"/>
  <c r="Y90" i="31"/>
  <c r="T71" i="31"/>
  <c r="T72" i="31"/>
  <c r="T73" i="31"/>
  <c r="T74" i="31"/>
  <c r="T75" i="31"/>
  <c r="T76" i="31"/>
  <c r="T77" i="31"/>
  <c r="T78" i="31"/>
  <c r="T79" i="31"/>
  <c r="T80" i="31"/>
  <c r="T81" i="31"/>
  <c r="T82" i="31"/>
  <c r="T83" i="31"/>
  <c r="T84" i="31"/>
  <c r="T85" i="31"/>
  <c r="T86" i="31"/>
  <c r="T87" i="31"/>
  <c r="T88" i="31"/>
  <c r="T89" i="31"/>
  <c r="T90" i="31"/>
  <c r="O71" i="31"/>
  <c r="O72" i="31"/>
  <c r="O73" i="31"/>
  <c r="O74" i="31"/>
  <c r="O75" i="31"/>
  <c r="O76" i="31"/>
  <c r="O77" i="31"/>
  <c r="O78" i="31"/>
  <c r="O79" i="31"/>
  <c r="O80" i="31"/>
  <c r="O81" i="31"/>
  <c r="O82" i="31"/>
  <c r="O83" i="31"/>
  <c r="O84" i="31"/>
  <c r="O85" i="31"/>
  <c r="O86" i="31"/>
  <c r="O87" i="31"/>
  <c r="O88" i="31"/>
  <c r="O89" i="31"/>
  <c r="O90" i="31"/>
  <c r="Q100" i="80"/>
  <c r="Q101" i="80"/>
  <c r="Q102" i="80"/>
  <c r="Q103" i="80"/>
  <c r="Q104" i="80"/>
  <c r="Q105" i="80"/>
  <c r="Q106" i="80"/>
  <c r="Q107" i="80"/>
  <c r="Q108" i="80"/>
  <c r="Q109" i="80"/>
  <c r="Q110" i="80"/>
  <c r="Q111" i="80"/>
  <c r="Q112" i="80"/>
  <c r="Q113" i="80"/>
  <c r="Q114" i="80"/>
  <c r="Q115" i="80"/>
  <c r="Q116" i="80"/>
  <c r="Q117" i="80"/>
  <c r="Q118" i="80"/>
  <c r="Q119" i="80"/>
  <c r="P100" i="80"/>
  <c r="R100" i="80" s="1"/>
  <c r="P101" i="80"/>
  <c r="R101" i="80" s="1"/>
  <c r="P102" i="80"/>
  <c r="R102" i="80" s="1"/>
  <c r="P103" i="80"/>
  <c r="R103" i="80" s="1"/>
  <c r="P104" i="80"/>
  <c r="R104" i="80" s="1"/>
  <c r="P105" i="80"/>
  <c r="R105" i="80" s="1"/>
  <c r="P106" i="80"/>
  <c r="R106" i="80" s="1"/>
  <c r="P107" i="80"/>
  <c r="R107" i="80" s="1"/>
  <c r="P108" i="80"/>
  <c r="R108" i="80" s="1"/>
  <c r="P109" i="80"/>
  <c r="R109" i="80" s="1"/>
  <c r="P110" i="80"/>
  <c r="R110" i="80" s="1"/>
  <c r="P111" i="80"/>
  <c r="R111" i="80" s="1"/>
  <c r="P112" i="80"/>
  <c r="R112" i="80" s="1"/>
  <c r="P113" i="80"/>
  <c r="R113" i="80" s="1"/>
  <c r="P114" i="80"/>
  <c r="R114" i="80" s="1"/>
  <c r="P115" i="80"/>
  <c r="R115" i="80" s="1"/>
  <c r="P116" i="80"/>
  <c r="R116" i="80" s="1"/>
  <c r="P117" i="80"/>
  <c r="R117" i="80" s="1"/>
  <c r="P118" i="80"/>
  <c r="R118" i="80" s="1"/>
  <c r="P119" i="80"/>
  <c r="R119" i="80" s="1"/>
  <c r="O100" i="80"/>
  <c r="O101" i="80"/>
  <c r="O102" i="80"/>
  <c r="O103" i="80"/>
  <c r="O104" i="80"/>
  <c r="O105" i="80"/>
  <c r="O106" i="80"/>
  <c r="O107" i="80"/>
  <c r="O108" i="80"/>
  <c r="O109" i="80"/>
  <c r="O110" i="80"/>
  <c r="O111" i="80"/>
  <c r="O112" i="80"/>
  <c r="O113" i="80"/>
  <c r="O114" i="80"/>
  <c r="O115" i="80"/>
  <c r="O116" i="80"/>
  <c r="O117" i="80"/>
  <c r="O118" i="80"/>
  <c r="O119" i="80"/>
  <c r="L100" i="80"/>
  <c r="L101" i="80"/>
  <c r="L102" i="80"/>
  <c r="L103" i="80"/>
  <c r="L104" i="80"/>
  <c r="L105" i="80"/>
  <c r="L106" i="80"/>
  <c r="L107" i="80"/>
  <c r="L108" i="80"/>
  <c r="L109" i="80"/>
  <c r="L110" i="80"/>
  <c r="L111" i="80"/>
  <c r="L112" i="80"/>
  <c r="L113" i="80"/>
  <c r="L114" i="80"/>
  <c r="L115" i="80"/>
  <c r="L116" i="80"/>
  <c r="L117" i="80"/>
  <c r="L118" i="80"/>
  <c r="L119" i="80"/>
  <c r="G100" i="80"/>
  <c r="G101" i="80"/>
  <c r="G102" i="80"/>
  <c r="G103" i="80"/>
  <c r="G104" i="80"/>
  <c r="G105" i="80"/>
  <c r="G106" i="80"/>
  <c r="G107" i="80"/>
  <c r="G108" i="80"/>
  <c r="G109" i="80"/>
  <c r="G110" i="80"/>
  <c r="G111" i="80"/>
  <c r="G112" i="80"/>
  <c r="G113" i="80"/>
  <c r="G114" i="80"/>
  <c r="G115" i="80"/>
  <c r="G116" i="80"/>
  <c r="G117" i="80"/>
  <c r="G118" i="80"/>
  <c r="G119" i="80"/>
  <c r="Q100" i="79"/>
  <c r="Q101" i="79"/>
  <c r="Q102" i="79"/>
  <c r="Q103" i="79"/>
  <c r="Q104" i="79"/>
  <c r="Q105" i="79"/>
  <c r="Q106" i="79"/>
  <c r="Q107" i="79"/>
  <c r="Q108" i="79"/>
  <c r="Q109" i="79"/>
  <c r="Q110" i="79"/>
  <c r="Q111" i="79"/>
  <c r="Q112" i="79"/>
  <c r="Q113" i="79"/>
  <c r="Q114" i="79"/>
  <c r="Q115" i="79"/>
  <c r="Q116" i="79"/>
  <c r="Q117" i="79"/>
  <c r="Q118" i="79"/>
  <c r="Q119" i="79"/>
  <c r="P100" i="79"/>
  <c r="R100" i="79" s="1"/>
  <c r="P101" i="79"/>
  <c r="R101" i="79" s="1"/>
  <c r="P102" i="79"/>
  <c r="R102" i="79" s="1"/>
  <c r="P103" i="79"/>
  <c r="R103" i="79" s="1"/>
  <c r="P104" i="79"/>
  <c r="R104" i="79" s="1"/>
  <c r="P105" i="79"/>
  <c r="R105" i="79" s="1"/>
  <c r="P106" i="79"/>
  <c r="R106" i="79" s="1"/>
  <c r="P107" i="79"/>
  <c r="R107" i="79" s="1"/>
  <c r="P108" i="79"/>
  <c r="R108" i="79" s="1"/>
  <c r="P109" i="79"/>
  <c r="R109" i="79" s="1"/>
  <c r="P110" i="79"/>
  <c r="R110" i="79" s="1"/>
  <c r="P111" i="79"/>
  <c r="R111" i="79" s="1"/>
  <c r="P112" i="79"/>
  <c r="R112" i="79" s="1"/>
  <c r="P113" i="79"/>
  <c r="R113" i="79" s="1"/>
  <c r="P114" i="79"/>
  <c r="R114" i="79" s="1"/>
  <c r="P115" i="79"/>
  <c r="R115" i="79" s="1"/>
  <c r="P116" i="79"/>
  <c r="R116" i="79" s="1"/>
  <c r="P117" i="79"/>
  <c r="R117" i="79" s="1"/>
  <c r="P118" i="79"/>
  <c r="R118" i="79" s="1"/>
  <c r="P119" i="79"/>
  <c r="R119" i="79" s="1"/>
  <c r="O100" i="79"/>
  <c r="O101" i="79"/>
  <c r="O102" i="79"/>
  <c r="O103" i="79"/>
  <c r="O104" i="79"/>
  <c r="O105" i="79"/>
  <c r="O106" i="79"/>
  <c r="O107" i="79"/>
  <c r="O108" i="79"/>
  <c r="O109" i="79"/>
  <c r="O110" i="79"/>
  <c r="O111" i="79"/>
  <c r="O112" i="79"/>
  <c r="O113" i="79"/>
  <c r="O114" i="79"/>
  <c r="O115" i="79"/>
  <c r="O116" i="79"/>
  <c r="O117" i="79"/>
  <c r="O118" i="79"/>
  <c r="O119" i="79"/>
  <c r="L100" i="79"/>
  <c r="L101" i="79"/>
  <c r="L102" i="79"/>
  <c r="L103" i="79"/>
  <c r="L104" i="79"/>
  <c r="L105" i="79"/>
  <c r="L106" i="79"/>
  <c r="L107" i="79"/>
  <c r="L108" i="79"/>
  <c r="L109" i="79"/>
  <c r="L110" i="79"/>
  <c r="L111" i="79"/>
  <c r="L112" i="79"/>
  <c r="L113" i="79"/>
  <c r="L114" i="79"/>
  <c r="L115" i="79"/>
  <c r="L116" i="79"/>
  <c r="L117" i="79"/>
  <c r="L118" i="79"/>
  <c r="L119" i="79"/>
  <c r="G100" i="79"/>
  <c r="G101" i="79"/>
  <c r="G102" i="79"/>
  <c r="G103" i="79"/>
  <c r="G104" i="79"/>
  <c r="G105" i="79"/>
  <c r="G106" i="79"/>
  <c r="G107" i="79"/>
  <c r="G108" i="79"/>
  <c r="G109" i="79"/>
  <c r="G110" i="79"/>
  <c r="G111" i="79"/>
  <c r="G112" i="79"/>
  <c r="G113" i="79"/>
  <c r="G114" i="79"/>
  <c r="G115" i="79"/>
  <c r="G116" i="79"/>
  <c r="G117" i="79"/>
  <c r="G118" i="79"/>
  <c r="G119" i="79"/>
  <c r="Q100" i="78"/>
  <c r="Q101" i="78"/>
  <c r="Q102" i="78"/>
  <c r="Q103" i="78"/>
  <c r="Q104" i="78"/>
  <c r="Q105" i="78"/>
  <c r="Q106" i="78"/>
  <c r="Q107" i="78"/>
  <c r="Q108" i="78"/>
  <c r="Q109" i="78"/>
  <c r="Q110" i="78"/>
  <c r="Q111" i="78"/>
  <c r="Q112" i="78"/>
  <c r="Q113" i="78"/>
  <c r="Q114" i="78"/>
  <c r="Q115" i="78"/>
  <c r="Q116" i="78"/>
  <c r="Q117" i="78"/>
  <c r="Q118" i="78"/>
  <c r="Q119" i="78"/>
  <c r="P100" i="78"/>
  <c r="R100" i="78" s="1"/>
  <c r="P101" i="78"/>
  <c r="R101" i="78" s="1"/>
  <c r="P102" i="78"/>
  <c r="R102" i="78" s="1"/>
  <c r="P103" i="78"/>
  <c r="R103" i="78" s="1"/>
  <c r="P104" i="78"/>
  <c r="R104" i="78" s="1"/>
  <c r="P105" i="78"/>
  <c r="R105" i="78" s="1"/>
  <c r="P106" i="78"/>
  <c r="R106" i="78" s="1"/>
  <c r="P107" i="78"/>
  <c r="R107" i="78" s="1"/>
  <c r="P108" i="78"/>
  <c r="R108" i="78" s="1"/>
  <c r="P109" i="78"/>
  <c r="R109" i="78" s="1"/>
  <c r="P110" i="78"/>
  <c r="R110" i="78" s="1"/>
  <c r="P111" i="78"/>
  <c r="R111" i="78" s="1"/>
  <c r="P112" i="78"/>
  <c r="R112" i="78" s="1"/>
  <c r="P113" i="78"/>
  <c r="R113" i="78" s="1"/>
  <c r="P114" i="78"/>
  <c r="R114" i="78" s="1"/>
  <c r="P115" i="78"/>
  <c r="R115" i="78" s="1"/>
  <c r="P116" i="78"/>
  <c r="R116" i="78" s="1"/>
  <c r="P117" i="78"/>
  <c r="R117" i="78" s="1"/>
  <c r="P118" i="78"/>
  <c r="R118" i="78" s="1"/>
  <c r="P119" i="78"/>
  <c r="R119" i="78" s="1"/>
  <c r="O100" i="78"/>
  <c r="O101" i="78"/>
  <c r="O102" i="78"/>
  <c r="O103" i="78"/>
  <c r="O104" i="78"/>
  <c r="O105" i="78"/>
  <c r="O106" i="78"/>
  <c r="O107" i="78"/>
  <c r="O108" i="78"/>
  <c r="O109" i="78"/>
  <c r="O110" i="78"/>
  <c r="O111" i="78"/>
  <c r="O112" i="78"/>
  <c r="O113" i="78"/>
  <c r="O114" i="78"/>
  <c r="O115" i="78"/>
  <c r="O116" i="78"/>
  <c r="O117" i="78"/>
  <c r="O118" i="78"/>
  <c r="O119" i="78"/>
  <c r="L100" i="78"/>
  <c r="L101" i="78"/>
  <c r="L102" i="78"/>
  <c r="L103" i="78"/>
  <c r="L104" i="78"/>
  <c r="L105" i="78"/>
  <c r="L106" i="78"/>
  <c r="L107" i="78"/>
  <c r="L108" i="78"/>
  <c r="L109" i="78"/>
  <c r="L110" i="78"/>
  <c r="L111" i="78"/>
  <c r="L112" i="78"/>
  <c r="L113" i="78"/>
  <c r="L114" i="78"/>
  <c r="L115" i="78"/>
  <c r="L116" i="78"/>
  <c r="L117" i="78"/>
  <c r="L118" i="78"/>
  <c r="L119" i="78"/>
  <c r="G99" i="78"/>
  <c r="Q100" i="77"/>
  <c r="Q101" i="77"/>
  <c r="Q102" i="77"/>
  <c r="Q103" i="77"/>
  <c r="Q104" i="77"/>
  <c r="Q105" i="77"/>
  <c r="Q106" i="77"/>
  <c r="Q107" i="77"/>
  <c r="Q108" i="77"/>
  <c r="Q109" i="77"/>
  <c r="Q110" i="77"/>
  <c r="Q111" i="77"/>
  <c r="Q112" i="77"/>
  <c r="Q113" i="77"/>
  <c r="Q114" i="77"/>
  <c r="Q115" i="77"/>
  <c r="Q116" i="77"/>
  <c r="Q117" i="77"/>
  <c r="Q118" i="77"/>
  <c r="P100" i="77"/>
  <c r="R100" i="77" s="1"/>
  <c r="P101" i="77"/>
  <c r="R101" i="77" s="1"/>
  <c r="P102" i="77"/>
  <c r="R102" i="77" s="1"/>
  <c r="P103" i="77"/>
  <c r="R103" i="77" s="1"/>
  <c r="P104" i="77"/>
  <c r="R104" i="77" s="1"/>
  <c r="P105" i="77"/>
  <c r="R105" i="77" s="1"/>
  <c r="P106" i="77"/>
  <c r="R106" i="77" s="1"/>
  <c r="P107" i="77"/>
  <c r="R107" i="77" s="1"/>
  <c r="P108" i="77"/>
  <c r="R108" i="77" s="1"/>
  <c r="P109" i="77"/>
  <c r="R109" i="77" s="1"/>
  <c r="P110" i="77"/>
  <c r="R110" i="77" s="1"/>
  <c r="P111" i="77"/>
  <c r="R111" i="77" s="1"/>
  <c r="P112" i="77"/>
  <c r="R112" i="77" s="1"/>
  <c r="P113" i="77"/>
  <c r="R113" i="77" s="1"/>
  <c r="P114" i="77"/>
  <c r="R114" i="77" s="1"/>
  <c r="P115" i="77"/>
  <c r="R115" i="77" s="1"/>
  <c r="P116" i="77"/>
  <c r="R116" i="77" s="1"/>
  <c r="P117" i="77"/>
  <c r="R117" i="77" s="1"/>
  <c r="P118" i="77"/>
  <c r="R118" i="77" s="1"/>
  <c r="O100" i="77"/>
  <c r="O101" i="77"/>
  <c r="O102" i="77"/>
  <c r="O103" i="77"/>
  <c r="O104" i="77"/>
  <c r="O105" i="77"/>
  <c r="O106" i="77"/>
  <c r="O107" i="77"/>
  <c r="O108" i="77"/>
  <c r="O109" i="77"/>
  <c r="O110" i="77"/>
  <c r="O111" i="77"/>
  <c r="O112" i="77"/>
  <c r="O113" i="77"/>
  <c r="O114" i="77"/>
  <c r="O115" i="77"/>
  <c r="O116" i="77"/>
  <c r="O117" i="77"/>
  <c r="O118" i="77"/>
  <c r="O119" i="77"/>
  <c r="Q119" i="77" s="1"/>
  <c r="L100" i="77"/>
  <c r="L101" i="77"/>
  <c r="L102" i="77"/>
  <c r="L103" i="77"/>
  <c r="L104" i="77"/>
  <c r="L105" i="77"/>
  <c r="L106" i="77"/>
  <c r="L107" i="77"/>
  <c r="L108" i="77"/>
  <c r="L109" i="77"/>
  <c r="L110" i="77"/>
  <c r="L111" i="77"/>
  <c r="L112" i="77"/>
  <c r="L113" i="77"/>
  <c r="L114" i="77"/>
  <c r="L115" i="77"/>
  <c r="L116" i="77"/>
  <c r="L117" i="77"/>
  <c r="L118" i="77"/>
  <c r="L119" i="77"/>
  <c r="G100" i="77"/>
  <c r="G101" i="77"/>
  <c r="G102" i="77"/>
  <c r="G103" i="77"/>
  <c r="G104" i="77"/>
  <c r="G105" i="77"/>
  <c r="G106" i="77"/>
  <c r="G107" i="77"/>
  <c r="G108" i="77"/>
  <c r="G109" i="77"/>
  <c r="G110" i="77"/>
  <c r="G111" i="77"/>
  <c r="G112" i="77"/>
  <c r="G113" i="77"/>
  <c r="G114" i="77"/>
  <c r="G115" i="77"/>
  <c r="G116" i="77"/>
  <c r="G117" i="77"/>
  <c r="G118" i="77"/>
  <c r="G119" i="77"/>
  <c r="Q100" i="76"/>
  <c r="Q101" i="76"/>
  <c r="Q102" i="76"/>
  <c r="Q103" i="76"/>
  <c r="Q104" i="76"/>
  <c r="Q105" i="76"/>
  <c r="Q106" i="76"/>
  <c r="Q107" i="76"/>
  <c r="Q108" i="76"/>
  <c r="Q109" i="76"/>
  <c r="Q110" i="76"/>
  <c r="Q111" i="76"/>
  <c r="Q112" i="76"/>
  <c r="Q113" i="76"/>
  <c r="Q114" i="76"/>
  <c r="Q115" i="76"/>
  <c r="Q116" i="76"/>
  <c r="Q117" i="76"/>
  <c r="Q118" i="76"/>
  <c r="Q119" i="76"/>
  <c r="P100" i="76"/>
  <c r="R100" i="76" s="1"/>
  <c r="P101" i="76"/>
  <c r="R101" i="76" s="1"/>
  <c r="P102" i="76"/>
  <c r="R102" i="76" s="1"/>
  <c r="P103" i="76"/>
  <c r="R103" i="76" s="1"/>
  <c r="P104" i="76"/>
  <c r="R104" i="76" s="1"/>
  <c r="P105" i="76"/>
  <c r="R105" i="76" s="1"/>
  <c r="P106" i="76"/>
  <c r="R106" i="76" s="1"/>
  <c r="P107" i="76"/>
  <c r="R107" i="76" s="1"/>
  <c r="P108" i="76"/>
  <c r="R108" i="76" s="1"/>
  <c r="P109" i="76"/>
  <c r="R109" i="76" s="1"/>
  <c r="P110" i="76"/>
  <c r="R110" i="76" s="1"/>
  <c r="P111" i="76"/>
  <c r="R111" i="76" s="1"/>
  <c r="P112" i="76"/>
  <c r="R112" i="76" s="1"/>
  <c r="P113" i="76"/>
  <c r="R113" i="76" s="1"/>
  <c r="P114" i="76"/>
  <c r="R114" i="76" s="1"/>
  <c r="P115" i="76"/>
  <c r="R115" i="76" s="1"/>
  <c r="P116" i="76"/>
  <c r="R116" i="76" s="1"/>
  <c r="P117" i="76"/>
  <c r="R117" i="76" s="1"/>
  <c r="P118" i="76"/>
  <c r="R118" i="76" s="1"/>
  <c r="P119" i="76"/>
  <c r="R119" i="76" s="1"/>
  <c r="O100" i="76"/>
  <c r="O101" i="76"/>
  <c r="O102" i="76"/>
  <c r="O103" i="76"/>
  <c r="O104" i="76"/>
  <c r="O105" i="76"/>
  <c r="O106" i="76"/>
  <c r="O107" i="76"/>
  <c r="O108" i="76"/>
  <c r="O109" i="76"/>
  <c r="O110" i="76"/>
  <c r="O111" i="76"/>
  <c r="O112" i="76"/>
  <c r="O113" i="76"/>
  <c r="O114" i="76"/>
  <c r="O115" i="76"/>
  <c r="O116" i="76"/>
  <c r="O117" i="76"/>
  <c r="O118" i="76"/>
  <c r="O119" i="76"/>
  <c r="L100" i="76"/>
  <c r="L101" i="76"/>
  <c r="L102" i="76"/>
  <c r="L103" i="76"/>
  <c r="L104" i="76"/>
  <c r="L105" i="76"/>
  <c r="L106" i="76"/>
  <c r="L107" i="76"/>
  <c r="L108" i="76"/>
  <c r="L109" i="76"/>
  <c r="L110" i="76"/>
  <c r="L111" i="76"/>
  <c r="L112" i="76"/>
  <c r="L113" i="76"/>
  <c r="L114" i="76"/>
  <c r="L115" i="76"/>
  <c r="L116" i="76"/>
  <c r="L117" i="76"/>
  <c r="L118" i="76"/>
  <c r="L119" i="76"/>
  <c r="G100" i="76"/>
  <c r="G101" i="76"/>
  <c r="G102" i="76"/>
  <c r="G103" i="76"/>
  <c r="G104" i="76"/>
  <c r="G105" i="76"/>
  <c r="G106" i="76"/>
  <c r="G107" i="76"/>
  <c r="G108" i="76"/>
  <c r="G109" i="76"/>
  <c r="G110" i="76"/>
  <c r="G111" i="76"/>
  <c r="G112" i="76"/>
  <c r="G113" i="76"/>
  <c r="G114" i="76"/>
  <c r="G115" i="76"/>
  <c r="G116" i="76"/>
  <c r="G117" i="76"/>
  <c r="G118" i="76"/>
  <c r="G119" i="76"/>
  <c r="Q100" i="75"/>
  <c r="Q101" i="75"/>
  <c r="Q102" i="75"/>
  <c r="Q103" i="75"/>
  <c r="Q104" i="75"/>
  <c r="Q105" i="75"/>
  <c r="Q106" i="75"/>
  <c r="Q107" i="75"/>
  <c r="Q108" i="75"/>
  <c r="Q109" i="75"/>
  <c r="Q110" i="75"/>
  <c r="Q111" i="75"/>
  <c r="Q112" i="75"/>
  <c r="Q113" i="75"/>
  <c r="Q114" i="75"/>
  <c r="Q115" i="75"/>
  <c r="Q116" i="75"/>
  <c r="Q117" i="75"/>
  <c r="Q118" i="75"/>
  <c r="P100" i="75"/>
  <c r="R100" i="75" s="1"/>
  <c r="P101" i="75"/>
  <c r="R101" i="75" s="1"/>
  <c r="P102" i="75"/>
  <c r="R102" i="75" s="1"/>
  <c r="P103" i="75"/>
  <c r="R103" i="75" s="1"/>
  <c r="P104" i="75"/>
  <c r="R104" i="75" s="1"/>
  <c r="P105" i="75"/>
  <c r="R105" i="75" s="1"/>
  <c r="P106" i="75"/>
  <c r="R106" i="75" s="1"/>
  <c r="P107" i="75"/>
  <c r="R107" i="75" s="1"/>
  <c r="P108" i="75"/>
  <c r="R108" i="75" s="1"/>
  <c r="P109" i="75"/>
  <c r="R109" i="75" s="1"/>
  <c r="P110" i="75"/>
  <c r="R110" i="75" s="1"/>
  <c r="P111" i="75"/>
  <c r="R111" i="75" s="1"/>
  <c r="P112" i="75"/>
  <c r="R112" i="75" s="1"/>
  <c r="P113" i="75"/>
  <c r="R113" i="75" s="1"/>
  <c r="P114" i="75"/>
  <c r="R114" i="75" s="1"/>
  <c r="P115" i="75"/>
  <c r="R115" i="75" s="1"/>
  <c r="P116" i="75"/>
  <c r="R116" i="75" s="1"/>
  <c r="P117" i="75"/>
  <c r="R117" i="75" s="1"/>
  <c r="P118" i="75"/>
  <c r="R118" i="75" s="1"/>
  <c r="O100" i="75"/>
  <c r="O101" i="75"/>
  <c r="O102" i="75"/>
  <c r="O103" i="75"/>
  <c r="O104" i="75"/>
  <c r="O105" i="75"/>
  <c r="O106" i="75"/>
  <c r="O107" i="75"/>
  <c r="O108" i="75"/>
  <c r="O109" i="75"/>
  <c r="O110" i="75"/>
  <c r="O111" i="75"/>
  <c r="O112" i="75"/>
  <c r="O113" i="75"/>
  <c r="O114" i="75"/>
  <c r="O115" i="75"/>
  <c r="O116" i="75"/>
  <c r="O117" i="75"/>
  <c r="O118" i="75"/>
  <c r="O119" i="75"/>
  <c r="Q119" i="75" s="1"/>
  <c r="L100" i="75"/>
  <c r="L101" i="75"/>
  <c r="L102" i="75"/>
  <c r="L103" i="75"/>
  <c r="L104" i="75"/>
  <c r="L105" i="75"/>
  <c r="L106" i="75"/>
  <c r="L107" i="75"/>
  <c r="L108" i="75"/>
  <c r="L109" i="75"/>
  <c r="L110" i="75"/>
  <c r="L111" i="75"/>
  <c r="L112" i="75"/>
  <c r="L113" i="75"/>
  <c r="L114" i="75"/>
  <c r="L115" i="75"/>
  <c r="L116" i="75"/>
  <c r="L117" i="75"/>
  <c r="L118" i="75"/>
  <c r="L119" i="75"/>
  <c r="G100" i="75"/>
  <c r="G101" i="75"/>
  <c r="G102" i="75"/>
  <c r="G103" i="75"/>
  <c r="G104" i="75"/>
  <c r="G105" i="75"/>
  <c r="G106" i="75"/>
  <c r="G107" i="75"/>
  <c r="G108" i="75"/>
  <c r="G109" i="75"/>
  <c r="G110" i="75"/>
  <c r="G111" i="75"/>
  <c r="G112" i="75"/>
  <c r="G113" i="75"/>
  <c r="G114" i="75"/>
  <c r="G115" i="75"/>
  <c r="G116" i="75"/>
  <c r="G117" i="75"/>
  <c r="G118" i="75"/>
  <c r="G119" i="75"/>
  <c r="Q102" i="49"/>
  <c r="Q100" i="49"/>
  <c r="Q101" i="49"/>
  <c r="Q103" i="49"/>
  <c r="Q104" i="49"/>
  <c r="Q105" i="49"/>
  <c r="Q106" i="49"/>
  <c r="Q107" i="49"/>
  <c r="Q108" i="49"/>
  <c r="Q109" i="49"/>
  <c r="Q110" i="49"/>
  <c r="Q111" i="49"/>
  <c r="Q112" i="49"/>
  <c r="Q113" i="49"/>
  <c r="Q114" i="49"/>
  <c r="Q115" i="49"/>
  <c r="Q116" i="49"/>
  <c r="Q117" i="49"/>
  <c r="Q118" i="49"/>
  <c r="P100" i="49"/>
  <c r="R100" i="49" s="1"/>
  <c r="P101" i="49"/>
  <c r="R101" i="49" s="1"/>
  <c r="P102" i="49"/>
  <c r="R102" i="49" s="1"/>
  <c r="P103" i="49"/>
  <c r="R103" i="49" s="1"/>
  <c r="P104" i="49"/>
  <c r="R104" i="49" s="1"/>
  <c r="P105" i="49"/>
  <c r="R105" i="49" s="1"/>
  <c r="P106" i="49"/>
  <c r="R106" i="49" s="1"/>
  <c r="P107" i="49"/>
  <c r="R107" i="49" s="1"/>
  <c r="P108" i="49"/>
  <c r="R108" i="49" s="1"/>
  <c r="P109" i="49"/>
  <c r="R109" i="49" s="1"/>
  <c r="P110" i="49"/>
  <c r="R110" i="49" s="1"/>
  <c r="P111" i="49"/>
  <c r="R111" i="49" s="1"/>
  <c r="P112" i="49"/>
  <c r="R112" i="49" s="1"/>
  <c r="P113" i="49"/>
  <c r="R113" i="49" s="1"/>
  <c r="P114" i="49"/>
  <c r="R114" i="49" s="1"/>
  <c r="P115" i="49"/>
  <c r="R115" i="49" s="1"/>
  <c r="P116" i="49"/>
  <c r="R116" i="49" s="1"/>
  <c r="P117" i="49"/>
  <c r="R117" i="49" s="1"/>
  <c r="P118" i="49"/>
  <c r="R118" i="49" s="1"/>
  <c r="O100" i="49"/>
  <c r="O101" i="49"/>
  <c r="O102" i="49"/>
  <c r="O103" i="49"/>
  <c r="O104" i="49"/>
  <c r="O105" i="49"/>
  <c r="O106" i="49"/>
  <c r="O107" i="49"/>
  <c r="O108" i="49"/>
  <c r="O109" i="49"/>
  <c r="O110" i="49"/>
  <c r="O111" i="49"/>
  <c r="O112" i="49"/>
  <c r="O113" i="49"/>
  <c r="O114" i="49"/>
  <c r="O115" i="49"/>
  <c r="O116" i="49"/>
  <c r="O117" i="49"/>
  <c r="O118" i="49"/>
  <c r="O119" i="49"/>
  <c r="Q119" i="49" s="1"/>
  <c r="L100" i="49"/>
  <c r="L101" i="49"/>
  <c r="L102" i="49"/>
  <c r="L103" i="49"/>
  <c r="L104" i="49"/>
  <c r="L105" i="49"/>
  <c r="L106" i="49"/>
  <c r="L107" i="49"/>
  <c r="L108" i="49"/>
  <c r="L109" i="49"/>
  <c r="L110" i="49"/>
  <c r="L111" i="49"/>
  <c r="L112" i="49"/>
  <c r="L113" i="49"/>
  <c r="L114" i="49"/>
  <c r="L115" i="49"/>
  <c r="L116" i="49"/>
  <c r="L117" i="49"/>
  <c r="L118" i="49"/>
  <c r="L119" i="49"/>
  <c r="B100" i="49"/>
  <c r="B101" i="49"/>
  <c r="B102" i="49"/>
  <c r="B103" i="49"/>
  <c r="B104" i="49"/>
  <c r="B105" i="49"/>
  <c r="B106" i="49"/>
  <c r="B107" i="49"/>
  <c r="B108" i="49"/>
  <c r="B109" i="49"/>
  <c r="B110" i="49"/>
  <c r="B111" i="49"/>
  <c r="B112" i="49"/>
  <c r="B113" i="49"/>
  <c r="B114" i="49"/>
  <c r="B115" i="49"/>
  <c r="B116" i="49"/>
  <c r="B117" i="49"/>
  <c r="B118" i="49"/>
  <c r="B119" i="49"/>
  <c r="B18" i="10"/>
  <c r="B4" i="10"/>
  <c r="F152" i="9"/>
  <c r="F151" i="9"/>
  <c r="F150" i="9"/>
  <c r="F149" i="9"/>
  <c r="F148" i="9"/>
  <c r="F147" i="9"/>
  <c r="F146" i="9"/>
  <c r="F145" i="9"/>
  <c r="F144" i="9"/>
  <c r="F143" i="9"/>
  <c r="F142" i="9"/>
  <c r="F141" i="9"/>
  <c r="F140" i="9"/>
  <c r="F153" i="9" s="1"/>
  <c r="F139" i="9"/>
  <c r="F138" i="9"/>
  <c r="F129" i="9"/>
  <c r="F128" i="9"/>
  <c r="F127" i="9"/>
  <c r="F126" i="9"/>
  <c r="F125" i="9"/>
  <c r="F124" i="9"/>
  <c r="F123" i="9"/>
  <c r="F122" i="9"/>
  <c r="F121" i="9"/>
  <c r="F120" i="9"/>
  <c r="F119" i="9"/>
  <c r="F118" i="9"/>
  <c r="F117" i="9"/>
  <c r="F116" i="9"/>
  <c r="F108" i="9"/>
  <c r="F107" i="9"/>
  <c r="F106" i="9"/>
  <c r="F105" i="9"/>
  <c r="F104" i="9"/>
  <c r="F103" i="9"/>
  <c r="F102" i="9"/>
  <c r="F101" i="9"/>
  <c r="F100" i="9"/>
  <c r="F99" i="9"/>
  <c r="F98" i="9"/>
  <c r="F97" i="9"/>
  <c r="F96" i="9"/>
  <c r="F95" i="9"/>
  <c r="F94" i="9"/>
  <c r="F109" i="9" s="1"/>
  <c r="F86" i="9"/>
  <c r="F85" i="9"/>
  <c r="F84" i="9"/>
  <c r="F83" i="9"/>
  <c r="F82" i="9"/>
  <c r="F81" i="9"/>
  <c r="F80" i="9"/>
  <c r="F79" i="9"/>
  <c r="F78" i="9"/>
  <c r="F77" i="9"/>
  <c r="F76" i="9"/>
  <c r="F75" i="9"/>
  <c r="F74" i="9"/>
  <c r="F73" i="9"/>
  <c r="F72" i="9"/>
  <c r="F87" i="9" s="1"/>
  <c r="F64" i="9"/>
  <c r="F63" i="9"/>
  <c r="F62" i="9"/>
  <c r="F61" i="9"/>
  <c r="F60" i="9"/>
  <c r="F59" i="9"/>
  <c r="F58" i="9"/>
  <c r="F57" i="9"/>
  <c r="F56" i="9"/>
  <c r="F55" i="9"/>
  <c r="F54" i="9"/>
  <c r="F53" i="9"/>
  <c r="F52" i="9"/>
  <c r="F51" i="9"/>
  <c r="F50" i="9"/>
  <c r="F65" i="9" s="1"/>
  <c r="F41" i="9"/>
  <c r="F40" i="9"/>
  <c r="F39" i="9"/>
  <c r="F38" i="9"/>
  <c r="F37" i="9"/>
  <c r="F36" i="9"/>
  <c r="F35" i="9"/>
  <c r="F34" i="9"/>
  <c r="F33" i="9"/>
  <c r="F32" i="9"/>
  <c r="F31" i="9"/>
  <c r="F30" i="9"/>
  <c r="F29" i="9"/>
  <c r="F20" i="9"/>
  <c r="F19" i="9"/>
  <c r="F18" i="9"/>
  <c r="F17" i="9"/>
  <c r="F16" i="9"/>
  <c r="F15" i="9"/>
  <c r="F14" i="9"/>
  <c r="F13" i="9"/>
  <c r="F12" i="9"/>
  <c r="F11" i="9"/>
  <c r="F10" i="9"/>
  <c r="F9" i="9"/>
  <c r="F8" i="9"/>
  <c r="F7" i="9"/>
  <c r="E139" i="9"/>
  <c r="E140" i="9"/>
  <c r="E141" i="9"/>
  <c r="E142" i="9"/>
  <c r="E143" i="9"/>
  <c r="E144" i="9"/>
  <c r="E145" i="9"/>
  <c r="E146" i="9"/>
  <c r="E147" i="9"/>
  <c r="E148" i="9"/>
  <c r="E149" i="9"/>
  <c r="E150" i="9"/>
  <c r="E151" i="9"/>
  <c r="E152" i="9"/>
  <c r="E117" i="9"/>
  <c r="E118" i="9"/>
  <c r="E119" i="9"/>
  <c r="E120" i="9"/>
  <c r="E121" i="9"/>
  <c r="E122" i="9"/>
  <c r="E123" i="9"/>
  <c r="E124" i="9"/>
  <c r="E125" i="9"/>
  <c r="E126" i="9"/>
  <c r="E127" i="9"/>
  <c r="E128" i="9"/>
  <c r="E129" i="9"/>
  <c r="E130" i="9"/>
  <c r="E95" i="9"/>
  <c r="E96" i="9"/>
  <c r="E97" i="9"/>
  <c r="E98" i="9"/>
  <c r="E99" i="9"/>
  <c r="E100" i="9"/>
  <c r="E101" i="9"/>
  <c r="E102" i="9"/>
  <c r="E103" i="9"/>
  <c r="E104" i="9"/>
  <c r="E105" i="9"/>
  <c r="E106" i="9"/>
  <c r="E107" i="9"/>
  <c r="E108" i="9"/>
  <c r="E73" i="9"/>
  <c r="E74" i="9"/>
  <c r="E75" i="9"/>
  <c r="E76" i="9"/>
  <c r="E77" i="9"/>
  <c r="E78" i="9"/>
  <c r="E79" i="9"/>
  <c r="E80" i="9"/>
  <c r="E81" i="9"/>
  <c r="E82" i="9"/>
  <c r="E83" i="9"/>
  <c r="E84" i="9"/>
  <c r="E85" i="9"/>
  <c r="E86" i="9"/>
  <c r="E51" i="9"/>
  <c r="E52" i="9"/>
  <c r="E53" i="9"/>
  <c r="E54" i="9"/>
  <c r="E55" i="9"/>
  <c r="E56" i="9"/>
  <c r="E57" i="9"/>
  <c r="E58" i="9"/>
  <c r="E59" i="9"/>
  <c r="E60" i="9"/>
  <c r="E61" i="9"/>
  <c r="E62" i="9"/>
  <c r="E63" i="9"/>
  <c r="E64" i="9"/>
  <c r="E29" i="9"/>
  <c r="E30" i="9"/>
  <c r="E31" i="9"/>
  <c r="E32" i="9"/>
  <c r="E33" i="9"/>
  <c r="E34" i="9"/>
  <c r="E35" i="9"/>
  <c r="E36" i="9"/>
  <c r="E37" i="9"/>
  <c r="E38" i="9"/>
  <c r="E39" i="9"/>
  <c r="E40" i="9"/>
  <c r="E41" i="9"/>
  <c r="E42" i="9"/>
  <c r="E7" i="9"/>
  <c r="E8" i="9"/>
  <c r="E9" i="9"/>
  <c r="E10" i="9"/>
  <c r="E11" i="9"/>
  <c r="E12" i="9"/>
  <c r="E13" i="9"/>
  <c r="E14" i="9"/>
  <c r="E15" i="9"/>
  <c r="E16" i="9"/>
  <c r="E17" i="9"/>
  <c r="E18" i="9"/>
  <c r="E19" i="9"/>
  <c r="E20" i="9"/>
  <c r="D152" i="9"/>
  <c r="D151" i="9"/>
  <c r="D150" i="9"/>
  <c r="D149" i="9"/>
  <c r="D148" i="9"/>
  <c r="D147" i="9"/>
  <c r="D146" i="9"/>
  <c r="D145" i="9"/>
  <c r="D144" i="9"/>
  <c r="D143" i="9"/>
  <c r="D142" i="9"/>
  <c r="D141" i="9"/>
  <c r="D140" i="9"/>
  <c r="D139" i="9"/>
  <c r="D138" i="9"/>
  <c r="D153" i="9" s="1"/>
  <c r="D129" i="9"/>
  <c r="D128" i="9"/>
  <c r="D127" i="9"/>
  <c r="D126" i="9"/>
  <c r="D125" i="9"/>
  <c r="D124" i="9"/>
  <c r="D123" i="9"/>
  <c r="D122" i="9"/>
  <c r="D121" i="9"/>
  <c r="D120" i="9"/>
  <c r="D119" i="9"/>
  <c r="D118" i="9"/>
  <c r="D117" i="9"/>
  <c r="D116" i="9"/>
  <c r="D108" i="9"/>
  <c r="D107" i="9"/>
  <c r="D106" i="9"/>
  <c r="D105" i="9"/>
  <c r="D104" i="9"/>
  <c r="D103" i="9"/>
  <c r="D102" i="9"/>
  <c r="D101" i="9"/>
  <c r="D100" i="9"/>
  <c r="D99" i="9"/>
  <c r="D98" i="9"/>
  <c r="D97" i="9"/>
  <c r="D96" i="9"/>
  <c r="D95" i="9"/>
  <c r="D94" i="9"/>
  <c r="D109" i="9" s="1"/>
  <c r="D86" i="9"/>
  <c r="D85" i="9"/>
  <c r="D84" i="9"/>
  <c r="D83" i="9"/>
  <c r="D82" i="9"/>
  <c r="D81" i="9"/>
  <c r="D80" i="9"/>
  <c r="D79" i="9"/>
  <c r="D78" i="9"/>
  <c r="D77" i="9"/>
  <c r="D76" i="9"/>
  <c r="D75" i="9"/>
  <c r="D74" i="9"/>
  <c r="D73" i="9"/>
  <c r="D72" i="9"/>
  <c r="D87" i="9" s="1"/>
  <c r="D64" i="9"/>
  <c r="D63" i="9"/>
  <c r="D62" i="9"/>
  <c r="D61" i="9"/>
  <c r="D60" i="9"/>
  <c r="D59" i="9"/>
  <c r="D58" i="9"/>
  <c r="D57" i="9"/>
  <c r="D56" i="9"/>
  <c r="D55" i="9"/>
  <c r="D54" i="9"/>
  <c r="D53" i="9"/>
  <c r="D52" i="9"/>
  <c r="D51" i="9"/>
  <c r="D50" i="9"/>
  <c r="D65" i="9" s="1"/>
  <c r="D41" i="9"/>
  <c r="D40" i="9"/>
  <c r="D39" i="9"/>
  <c r="D38" i="9"/>
  <c r="D37" i="9"/>
  <c r="D36" i="9"/>
  <c r="D35" i="9"/>
  <c r="D34" i="9"/>
  <c r="D33" i="9"/>
  <c r="D32" i="9"/>
  <c r="D31" i="9"/>
  <c r="D30" i="9"/>
  <c r="D29" i="9"/>
  <c r="D20" i="9"/>
  <c r="D19" i="9"/>
  <c r="D18" i="9"/>
  <c r="D17" i="9"/>
  <c r="D16" i="9"/>
  <c r="D15" i="9"/>
  <c r="D14" i="9"/>
  <c r="D13" i="9"/>
  <c r="D12" i="9"/>
  <c r="D11" i="9"/>
  <c r="D10" i="9"/>
  <c r="D9" i="9"/>
  <c r="D8" i="9"/>
  <c r="D7" i="9"/>
  <c r="C152" i="9"/>
  <c r="C151" i="9"/>
  <c r="C150" i="9"/>
  <c r="C149" i="9"/>
  <c r="C148" i="9"/>
  <c r="C147" i="9"/>
  <c r="C146" i="9"/>
  <c r="C145" i="9"/>
  <c r="BX381" i="9" s="1"/>
  <c r="C144" i="9"/>
  <c r="C143" i="9"/>
  <c r="C142" i="9"/>
  <c r="C141" i="9"/>
  <c r="C140" i="9"/>
  <c r="C139" i="9"/>
  <c r="C138" i="9"/>
  <c r="C152" i="8"/>
  <c r="C151" i="8"/>
  <c r="C150" i="8"/>
  <c r="C149" i="8"/>
  <c r="C148" i="8"/>
  <c r="C147" i="8"/>
  <c r="C146" i="8"/>
  <c r="C145" i="8"/>
  <c r="C144" i="8"/>
  <c r="C143" i="8"/>
  <c r="C142" i="8"/>
  <c r="C141" i="8"/>
  <c r="C140" i="8"/>
  <c r="C139" i="8"/>
  <c r="C138" i="8"/>
  <c r="C130" i="9"/>
  <c r="C129" i="9"/>
  <c r="C128" i="9"/>
  <c r="C127" i="9"/>
  <c r="C126" i="9"/>
  <c r="C125" i="9"/>
  <c r="C124" i="9"/>
  <c r="C123" i="9"/>
  <c r="BQ348" i="9" s="1"/>
  <c r="C122" i="9"/>
  <c r="C121" i="9"/>
  <c r="C120" i="9"/>
  <c r="C119" i="9"/>
  <c r="C118" i="9"/>
  <c r="C117" i="9"/>
  <c r="C116" i="9"/>
  <c r="C130" i="8"/>
  <c r="C129" i="8"/>
  <c r="C128" i="8"/>
  <c r="C127" i="8"/>
  <c r="C126" i="8"/>
  <c r="C125" i="8"/>
  <c r="C124" i="8"/>
  <c r="C123" i="8"/>
  <c r="C122" i="8"/>
  <c r="C121" i="8"/>
  <c r="C120" i="8"/>
  <c r="C119" i="8"/>
  <c r="C118" i="8"/>
  <c r="C117" i="8"/>
  <c r="C116" i="8"/>
  <c r="C108" i="9"/>
  <c r="C107" i="9"/>
  <c r="C106" i="9"/>
  <c r="C105" i="9"/>
  <c r="C104" i="9"/>
  <c r="C103" i="9"/>
  <c r="C102" i="9"/>
  <c r="C101" i="9"/>
  <c r="BQ315" i="9" s="1"/>
  <c r="C100" i="9"/>
  <c r="C99" i="9"/>
  <c r="C98" i="9"/>
  <c r="C97" i="9"/>
  <c r="C96" i="9"/>
  <c r="C95" i="9"/>
  <c r="C94" i="9"/>
  <c r="C108" i="8"/>
  <c r="C107" i="8"/>
  <c r="C106" i="8"/>
  <c r="C105" i="8"/>
  <c r="C104" i="8"/>
  <c r="C103" i="8"/>
  <c r="C102" i="8"/>
  <c r="C101" i="8"/>
  <c r="C100" i="8"/>
  <c r="C99" i="8"/>
  <c r="C98" i="8"/>
  <c r="C97" i="8"/>
  <c r="C96" i="8"/>
  <c r="C95" i="8"/>
  <c r="C94" i="8"/>
  <c r="C85" i="9"/>
  <c r="C84" i="9"/>
  <c r="C83" i="9"/>
  <c r="C82" i="9"/>
  <c r="C81" i="9"/>
  <c r="C80" i="9"/>
  <c r="C79" i="9"/>
  <c r="C78" i="9"/>
  <c r="BX280" i="9" s="1"/>
  <c r="C77" i="9"/>
  <c r="C76" i="9"/>
  <c r="C75" i="9"/>
  <c r="C74" i="9"/>
  <c r="C73" i="9"/>
  <c r="C72" i="9"/>
  <c r="C85" i="8"/>
  <c r="C84" i="8"/>
  <c r="C83" i="8"/>
  <c r="C82" i="8"/>
  <c r="C81" i="8"/>
  <c r="C80" i="8"/>
  <c r="C79" i="8"/>
  <c r="C78" i="8"/>
  <c r="C77" i="8"/>
  <c r="C76" i="8"/>
  <c r="C75" i="8"/>
  <c r="C74" i="8"/>
  <c r="C73" i="8"/>
  <c r="C72" i="8"/>
  <c r="C86" i="8"/>
  <c r="C64" i="9"/>
  <c r="C63" i="9"/>
  <c r="C62" i="9"/>
  <c r="C61" i="9"/>
  <c r="C60" i="9"/>
  <c r="C59" i="9"/>
  <c r="C58" i="9"/>
  <c r="C57" i="9"/>
  <c r="BQ249" i="9" s="1"/>
  <c r="C56" i="9"/>
  <c r="C55" i="9"/>
  <c r="C54" i="9"/>
  <c r="C53" i="9"/>
  <c r="C52" i="9"/>
  <c r="C51" i="9"/>
  <c r="C50" i="9"/>
  <c r="Q235" i="9" s="1"/>
  <c r="C64" i="8"/>
  <c r="C63" i="8"/>
  <c r="C62" i="8"/>
  <c r="C61" i="8"/>
  <c r="C60" i="8"/>
  <c r="C59" i="8"/>
  <c r="C58" i="8"/>
  <c r="C57" i="8"/>
  <c r="C56" i="8"/>
  <c r="C55" i="8"/>
  <c r="C54" i="8"/>
  <c r="C53" i="8"/>
  <c r="C52" i="8"/>
  <c r="C51" i="8"/>
  <c r="C50" i="8"/>
  <c r="BW235" i="9"/>
  <c r="C29" i="9"/>
  <c r="C30" i="9"/>
  <c r="C31" i="9"/>
  <c r="C32" i="9"/>
  <c r="C33" i="9"/>
  <c r="BS212" i="9" s="1"/>
  <c r="C34" i="9"/>
  <c r="BS214" i="9" s="1"/>
  <c r="C35" i="9"/>
  <c r="C36" i="9"/>
  <c r="C37" i="9"/>
  <c r="C38" i="9"/>
  <c r="C39" i="9"/>
  <c r="C40" i="9"/>
  <c r="C41" i="9"/>
  <c r="C42" i="9"/>
  <c r="C7" i="9"/>
  <c r="C8" i="9"/>
  <c r="C9" i="9"/>
  <c r="C10" i="9"/>
  <c r="C11" i="9"/>
  <c r="C12" i="9"/>
  <c r="C13" i="9"/>
  <c r="C14" i="9"/>
  <c r="BM185" i="9" s="1"/>
  <c r="C15" i="9"/>
  <c r="C16" i="9"/>
  <c r="C17" i="9"/>
  <c r="C18" i="9"/>
  <c r="C19" i="9"/>
  <c r="C20" i="9"/>
  <c r="B152" i="9"/>
  <c r="B151" i="9"/>
  <c r="B150" i="9"/>
  <c r="B149" i="9"/>
  <c r="B148" i="9"/>
  <c r="B147" i="9"/>
  <c r="B146" i="9"/>
  <c r="B145" i="9"/>
  <c r="B380" i="9" s="1"/>
  <c r="B144" i="9"/>
  <c r="B143" i="9"/>
  <c r="B142" i="9"/>
  <c r="B141" i="9"/>
  <c r="B140" i="9"/>
  <c r="B139" i="9"/>
  <c r="B138" i="9"/>
  <c r="B130" i="9"/>
  <c r="B129" i="9"/>
  <c r="B128" i="9"/>
  <c r="B127" i="9"/>
  <c r="B126" i="9"/>
  <c r="B125" i="9"/>
  <c r="B351" i="9" s="1"/>
  <c r="B124" i="9"/>
  <c r="B349" i="9" s="1"/>
  <c r="B123" i="9"/>
  <c r="B347" i="9" s="1"/>
  <c r="B122" i="9"/>
  <c r="B121" i="9"/>
  <c r="B120" i="9"/>
  <c r="B119" i="9"/>
  <c r="B118" i="9"/>
  <c r="B117" i="9"/>
  <c r="B335" i="9" s="1"/>
  <c r="B116" i="9"/>
  <c r="B333" i="9" s="1"/>
  <c r="B108" i="9"/>
  <c r="B107" i="9"/>
  <c r="B106" i="9"/>
  <c r="B105" i="9"/>
  <c r="B104" i="9"/>
  <c r="B103" i="9"/>
  <c r="B318" i="9" s="1"/>
  <c r="B102" i="9"/>
  <c r="B316" i="9" s="1"/>
  <c r="B101" i="9"/>
  <c r="B314" i="9" s="1"/>
  <c r="B100" i="9"/>
  <c r="B99" i="9"/>
  <c r="B98" i="9"/>
  <c r="B97" i="9"/>
  <c r="B96" i="9"/>
  <c r="B95" i="9"/>
  <c r="B302" i="9" s="1"/>
  <c r="B94" i="9"/>
  <c r="B300" i="9" s="1"/>
  <c r="B86" i="9"/>
  <c r="B85" i="9"/>
  <c r="B84" i="9"/>
  <c r="B83" i="9"/>
  <c r="B82" i="9"/>
  <c r="B81" i="9"/>
  <c r="B80" i="9"/>
  <c r="B79" i="9"/>
  <c r="B281" i="9" s="1"/>
  <c r="B78" i="9"/>
  <c r="B77" i="9"/>
  <c r="B76" i="9"/>
  <c r="B75" i="9"/>
  <c r="B74" i="9"/>
  <c r="B73" i="9"/>
  <c r="B72" i="9"/>
  <c r="B64" i="9"/>
  <c r="B63" i="9"/>
  <c r="B62" i="9"/>
  <c r="B61" i="9"/>
  <c r="B60" i="9"/>
  <c r="B59" i="9"/>
  <c r="B252" i="9" s="1"/>
  <c r="B58" i="9"/>
  <c r="B57" i="9"/>
  <c r="B56" i="9"/>
  <c r="B55" i="9"/>
  <c r="B54" i="9"/>
  <c r="B53" i="9"/>
  <c r="B52" i="9"/>
  <c r="B51" i="9"/>
  <c r="B236" i="9" s="1"/>
  <c r="B50" i="9"/>
  <c r="B42" i="9"/>
  <c r="B229" i="9" s="1"/>
  <c r="B41" i="9"/>
  <c r="B40" i="9"/>
  <c r="B39" i="9"/>
  <c r="B38" i="9"/>
  <c r="B37" i="9"/>
  <c r="B36" i="9"/>
  <c r="B35" i="9"/>
  <c r="B215" i="9" s="1"/>
  <c r="B34" i="9"/>
  <c r="B33" i="9"/>
  <c r="B32" i="9"/>
  <c r="B31" i="9"/>
  <c r="B30" i="9"/>
  <c r="B29" i="9"/>
  <c r="B28" i="9"/>
  <c r="B20" i="9"/>
  <c r="B19" i="9"/>
  <c r="B18" i="9"/>
  <c r="B17" i="9"/>
  <c r="B16" i="9"/>
  <c r="B15" i="9"/>
  <c r="B14" i="9"/>
  <c r="B13" i="9"/>
  <c r="B12" i="9"/>
  <c r="B11" i="9"/>
  <c r="B10" i="9"/>
  <c r="B9" i="9"/>
  <c r="B8" i="9"/>
  <c r="B7" i="9"/>
  <c r="B6" i="9"/>
  <c r="B184" i="9"/>
  <c r="BX394" i="9"/>
  <c r="BW394" i="9"/>
  <c r="BV394" i="9"/>
  <c r="BU394" i="9"/>
  <c r="BT394" i="9"/>
  <c r="BS394" i="9"/>
  <c r="BR394" i="9"/>
  <c r="BQ394" i="9"/>
  <c r="BP394" i="9"/>
  <c r="BO394" i="9"/>
  <c r="BN394" i="9"/>
  <c r="BM394" i="9"/>
  <c r="BL394" i="9"/>
  <c r="BK394" i="9"/>
  <c r="BJ394" i="9"/>
  <c r="BI394" i="9"/>
  <c r="BH394" i="9"/>
  <c r="BG394" i="9"/>
  <c r="BF394" i="9"/>
  <c r="BE394" i="9"/>
  <c r="BD394" i="9"/>
  <c r="BC394" i="9"/>
  <c r="BB394" i="9"/>
  <c r="BA394" i="9"/>
  <c r="AZ394" i="9"/>
  <c r="AY394" i="9"/>
  <c r="AX394" i="9"/>
  <c r="AW394" i="9"/>
  <c r="AV394" i="9"/>
  <c r="AU394" i="9"/>
  <c r="AT394" i="9"/>
  <c r="AS394" i="9"/>
  <c r="AR394" i="9"/>
  <c r="AQ394" i="9"/>
  <c r="AP394" i="9"/>
  <c r="AO394" i="9"/>
  <c r="AN394" i="9"/>
  <c r="AM394" i="9"/>
  <c r="AL394" i="9"/>
  <c r="AK394" i="9"/>
  <c r="AJ394" i="9"/>
  <c r="AI394" i="9"/>
  <c r="AH394" i="9"/>
  <c r="AG394" i="9"/>
  <c r="AF394" i="9"/>
  <c r="AE394" i="9"/>
  <c r="AD394" i="9"/>
  <c r="AC394" i="9"/>
  <c r="AB394" i="9"/>
  <c r="AA394" i="9"/>
  <c r="Z394" i="9"/>
  <c r="Y394" i="9"/>
  <c r="X394" i="9"/>
  <c r="W394" i="9"/>
  <c r="V394" i="9"/>
  <c r="U394" i="9"/>
  <c r="T394" i="9"/>
  <c r="S394" i="9"/>
  <c r="R394" i="9"/>
  <c r="Q394" i="9"/>
  <c r="P394" i="9"/>
  <c r="O394" i="9"/>
  <c r="N394" i="9"/>
  <c r="M394" i="9"/>
  <c r="L394" i="9"/>
  <c r="K394" i="9"/>
  <c r="J394" i="9"/>
  <c r="I394" i="9"/>
  <c r="BX392" i="9"/>
  <c r="BW392" i="9"/>
  <c r="BV392" i="9"/>
  <c r="BU392" i="9"/>
  <c r="BT392" i="9"/>
  <c r="BS392" i="9"/>
  <c r="BR392" i="9"/>
  <c r="BQ392" i="9"/>
  <c r="BP392" i="9"/>
  <c r="BO392" i="9"/>
  <c r="BN392" i="9"/>
  <c r="BM392" i="9"/>
  <c r="BL392" i="9"/>
  <c r="BK392" i="9"/>
  <c r="BJ392" i="9"/>
  <c r="BI392" i="9"/>
  <c r="BH392" i="9"/>
  <c r="BG392" i="9"/>
  <c r="BF392" i="9"/>
  <c r="BE392" i="9"/>
  <c r="BD392" i="9"/>
  <c r="BC392" i="9"/>
  <c r="BB392" i="9"/>
  <c r="BA392" i="9"/>
  <c r="AZ392" i="9"/>
  <c r="AY392" i="9"/>
  <c r="AX392" i="9"/>
  <c r="AW392" i="9"/>
  <c r="AV392" i="9"/>
  <c r="AU392" i="9"/>
  <c r="AT392" i="9"/>
  <c r="AS392" i="9"/>
  <c r="AR392" i="9"/>
  <c r="AQ392" i="9"/>
  <c r="AP392" i="9"/>
  <c r="AO392" i="9"/>
  <c r="AN392" i="9"/>
  <c r="AM392" i="9"/>
  <c r="AL392" i="9"/>
  <c r="AK392" i="9"/>
  <c r="AJ392" i="9"/>
  <c r="AI392" i="9"/>
  <c r="AH392" i="9"/>
  <c r="AG392" i="9"/>
  <c r="AF392" i="9"/>
  <c r="AE392" i="9"/>
  <c r="AD392" i="9"/>
  <c r="AC392" i="9"/>
  <c r="AB392" i="9"/>
  <c r="AA392" i="9"/>
  <c r="Z392" i="9"/>
  <c r="Y392" i="9"/>
  <c r="X392" i="9"/>
  <c r="W392" i="9"/>
  <c r="V392" i="9"/>
  <c r="U392" i="9"/>
  <c r="T392" i="9"/>
  <c r="S392" i="9"/>
  <c r="R392" i="9"/>
  <c r="Q392" i="9"/>
  <c r="P392" i="9"/>
  <c r="O392" i="9"/>
  <c r="N392" i="9"/>
  <c r="M392" i="9"/>
  <c r="L392" i="9"/>
  <c r="K392" i="9"/>
  <c r="J392" i="9"/>
  <c r="I392" i="9"/>
  <c r="BX390" i="9"/>
  <c r="BW390" i="9"/>
  <c r="BV390" i="9"/>
  <c r="BU390" i="9"/>
  <c r="BT390" i="9"/>
  <c r="BS390" i="9"/>
  <c r="BR390" i="9"/>
  <c r="BQ390" i="9"/>
  <c r="BP390" i="9"/>
  <c r="BO390" i="9"/>
  <c r="BN390" i="9"/>
  <c r="BM390" i="9"/>
  <c r="BL390" i="9"/>
  <c r="BK390" i="9"/>
  <c r="BJ390" i="9"/>
  <c r="BI390" i="9"/>
  <c r="BH390" i="9"/>
  <c r="BG390" i="9"/>
  <c r="BF390" i="9"/>
  <c r="BE390" i="9"/>
  <c r="BD390" i="9"/>
  <c r="BC390" i="9"/>
  <c r="BB390" i="9"/>
  <c r="BA390" i="9"/>
  <c r="AZ390" i="9"/>
  <c r="AY390" i="9"/>
  <c r="AX390" i="9"/>
  <c r="AW390" i="9"/>
  <c r="AV390" i="9"/>
  <c r="AU390" i="9"/>
  <c r="AT390" i="9"/>
  <c r="AS390" i="9"/>
  <c r="AR390" i="9"/>
  <c r="AQ390" i="9"/>
  <c r="AP390" i="9"/>
  <c r="AO390" i="9"/>
  <c r="AN390" i="9"/>
  <c r="AM390" i="9"/>
  <c r="AL390" i="9"/>
  <c r="AK390" i="9"/>
  <c r="AJ390" i="9"/>
  <c r="AI390" i="9"/>
  <c r="AH390" i="9"/>
  <c r="AG390" i="9"/>
  <c r="AF390" i="9"/>
  <c r="AE390" i="9"/>
  <c r="AD390" i="9"/>
  <c r="AC390" i="9"/>
  <c r="AB390" i="9"/>
  <c r="AA390" i="9"/>
  <c r="Z390" i="9"/>
  <c r="Y390" i="9"/>
  <c r="X390" i="9"/>
  <c r="W390" i="9"/>
  <c r="V390" i="9"/>
  <c r="U390" i="9"/>
  <c r="T390" i="9"/>
  <c r="S390" i="9"/>
  <c r="R390" i="9"/>
  <c r="Q390" i="9"/>
  <c r="P390" i="9"/>
  <c r="O390" i="9"/>
  <c r="N390" i="9"/>
  <c r="M390" i="9"/>
  <c r="L390" i="9"/>
  <c r="K390" i="9"/>
  <c r="J390" i="9"/>
  <c r="I390" i="9"/>
  <c r="BX388" i="9"/>
  <c r="BW388" i="9"/>
  <c r="BV388" i="9"/>
  <c r="BU388" i="9"/>
  <c r="BT388" i="9"/>
  <c r="BS388" i="9"/>
  <c r="BR388" i="9"/>
  <c r="BQ388" i="9"/>
  <c r="BP388" i="9"/>
  <c r="BO388" i="9"/>
  <c r="BN388" i="9"/>
  <c r="BM388" i="9"/>
  <c r="BL388" i="9"/>
  <c r="BK388" i="9"/>
  <c r="BJ388" i="9"/>
  <c r="BI388" i="9"/>
  <c r="BH388" i="9"/>
  <c r="BG388" i="9"/>
  <c r="BF388" i="9"/>
  <c r="BE388" i="9"/>
  <c r="BD388" i="9"/>
  <c r="BC388" i="9"/>
  <c r="BB388" i="9"/>
  <c r="BA388" i="9"/>
  <c r="AZ388" i="9"/>
  <c r="AY388" i="9"/>
  <c r="AX388" i="9"/>
  <c r="AW388" i="9"/>
  <c r="AV388" i="9"/>
  <c r="AU388" i="9"/>
  <c r="AT388" i="9"/>
  <c r="AS388" i="9"/>
  <c r="AR388" i="9"/>
  <c r="AQ388" i="9"/>
  <c r="AP388" i="9"/>
  <c r="AO388" i="9"/>
  <c r="AN388" i="9"/>
  <c r="AM388" i="9"/>
  <c r="AL388" i="9"/>
  <c r="AK388" i="9"/>
  <c r="AJ388" i="9"/>
  <c r="AI388" i="9"/>
  <c r="AH388" i="9"/>
  <c r="AG388" i="9"/>
  <c r="AF388" i="9"/>
  <c r="AE388" i="9"/>
  <c r="AD388" i="9"/>
  <c r="AC388" i="9"/>
  <c r="AB388" i="9"/>
  <c r="AA388" i="9"/>
  <c r="Z388" i="9"/>
  <c r="Y388" i="9"/>
  <c r="X388" i="9"/>
  <c r="W388" i="9"/>
  <c r="V388" i="9"/>
  <c r="U388" i="9"/>
  <c r="T388" i="9"/>
  <c r="S388" i="9"/>
  <c r="R388" i="9"/>
  <c r="Q388" i="9"/>
  <c r="P388" i="9"/>
  <c r="O388" i="9"/>
  <c r="N388" i="9"/>
  <c r="M388" i="9"/>
  <c r="L388" i="9"/>
  <c r="K388" i="9"/>
  <c r="J388" i="9"/>
  <c r="I388" i="9"/>
  <c r="BX386" i="9"/>
  <c r="BW386" i="9"/>
  <c r="BV386" i="9"/>
  <c r="BU386" i="9"/>
  <c r="BT386" i="9"/>
  <c r="BS386" i="9"/>
  <c r="BR386" i="9"/>
  <c r="BQ386" i="9"/>
  <c r="BP386" i="9"/>
  <c r="BO386" i="9"/>
  <c r="BN386" i="9"/>
  <c r="BM386" i="9"/>
  <c r="BL386" i="9"/>
  <c r="BK386" i="9"/>
  <c r="BJ386" i="9"/>
  <c r="BI386" i="9"/>
  <c r="BH386" i="9"/>
  <c r="BG386" i="9"/>
  <c r="BF386" i="9"/>
  <c r="BE386" i="9"/>
  <c r="BD386" i="9"/>
  <c r="BC386" i="9"/>
  <c r="BB386" i="9"/>
  <c r="BA386" i="9"/>
  <c r="AZ386" i="9"/>
  <c r="AY386" i="9"/>
  <c r="AX386" i="9"/>
  <c r="AW386" i="9"/>
  <c r="AV386" i="9"/>
  <c r="AU386" i="9"/>
  <c r="AT386" i="9"/>
  <c r="AS386" i="9"/>
  <c r="AR386" i="9"/>
  <c r="AQ386" i="9"/>
  <c r="AP386" i="9"/>
  <c r="AO386" i="9"/>
  <c r="AN386" i="9"/>
  <c r="AM386" i="9"/>
  <c r="AL386" i="9"/>
  <c r="AK386" i="9"/>
  <c r="AJ386" i="9"/>
  <c r="AI386" i="9"/>
  <c r="AH386" i="9"/>
  <c r="AG386" i="9"/>
  <c r="AF386" i="9"/>
  <c r="AE386" i="9"/>
  <c r="AD386" i="9"/>
  <c r="AC386" i="9"/>
  <c r="AB386" i="9"/>
  <c r="AA386" i="9"/>
  <c r="Z386" i="9"/>
  <c r="Y386" i="9"/>
  <c r="X386" i="9"/>
  <c r="W386" i="9"/>
  <c r="V386" i="9"/>
  <c r="U386" i="9"/>
  <c r="T386" i="9"/>
  <c r="S386" i="9"/>
  <c r="R386" i="9"/>
  <c r="Q386" i="9"/>
  <c r="P386" i="9"/>
  <c r="O386" i="9"/>
  <c r="N386" i="9"/>
  <c r="M386" i="9"/>
  <c r="L386" i="9"/>
  <c r="K386" i="9"/>
  <c r="J386" i="9"/>
  <c r="I386" i="9"/>
  <c r="BX384" i="9"/>
  <c r="BW384" i="9"/>
  <c r="BV384" i="9"/>
  <c r="BU384" i="9"/>
  <c r="BT384" i="9"/>
  <c r="BS384" i="9"/>
  <c r="BR384" i="9"/>
  <c r="BQ384" i="9"/>
  <c r="BP384" i="9"/>
  <c r="BO384" i="9"/>
  <c r="BN384" i="9"/>
  <c r="BM384" i="9"/>
  <c r="BL384" i="9"/>
  <c r="BK384" i="9"/>
  <c r="BJ384" i="9"/>
  <c r="BI384" i="9"/>
  <c r="BH384" i="9"/>
  <c r="BG384" i="9"/>
  <c r="BF384" i="9"/>
  <c r="BE384" i="9"/>
  <c r="BD384" i="9"/>
  <c r="BC384" i="9"/>
  <c r="BB384" i="9"/>
  <c r="BA384" i="9"/>
  <c r="AZ384" i="9"/>
  <c r="AY384" i="9"/>
  <c r="AX384" i="9"/>
  <c r="AW384" i="9"/>
  <c r="AV384" i="9"/>
  <c r="AU384" i="9"/>
  <c r="AT384" i="9"/>
  <c r="AS384" i="9"/>
  <c r="AR384" i="9"/>
  <c r="AQ384" i="9"/>
  <c r="AP384" i="9"/>
  <c r="AO384" i="9"/>
  <c r="AN384" i="9"/>
  <c r="AM384" i="9"/>
  <c r="AL384" i="9"/>
  <c r="AK384" i="9"/>
  <c r="AJ384" i="9"/>
  <c r="AI384" i="9"/>
  <c r="AH384" i="9"/>
  <c r="AG384" i="9"/>
  <c r="AF384" i="9"/>
  <c r="AE384" i="9"/>
  <c r="AD384" i="9"/>
  <c r="AC384" i="9"/>
  <c r="AB384" i="9"/>
  <c r="AA384" i="9"/>
  <c r="Z384" i="9"/>
  <c r="Y384" i="9"/>
  <c r="X384" i="9"/>
  <c r="W384" i="9"/>
  <c r="V384" i="9"/>
  <c r="U384" i="9"/>
  <c r="T384" i="9"/>
  <c r="S384" i="9"/>
  <c r="R384" i="9"/>
  <c r="Q384" i="9"/>
  <c r="P384" i="9"/>
  <c r="O384" i="9"/>
  <c r="N384" i="9"/>
  <c r="M384" i="9"/>
  <c r="L384" i="9"/>
  <c r="K384" i="9"/>
  <c r="J384" i="9"/>
  <c r="I384" i="9"/>
  <c r="BX382" i="9"/>
  <c r="BW382" i="9"/>
  <c r="BV382" i="9"/>
  <c r="BU382" i="9"/>
  <c r="BT382" i="9"/>
  <c r="BS382" i="9"/>
  <c r="BR382" i="9"/>
  <c r="BQ382" i="9"/>
  <c r="BP382" i="9"/>
  <c r="BO382" i="9"/>
  <c r="BN382" i="9"/>
  <c r="BM382" i="9"/>
  <c r="BL382" i="9"/>
  <c r="BK382" i="9"/>
  <c r="BJ382" i="9"/>
  <c r="BI382" i="9"/>
  <c r="BH382" i="9"/>
  <c r="BG382" i="9"/>
  <c r="BF382" i="9"/>
  <c r="BE382" i="9"/>
  <c r="BD382" i="9"/>
  <c r="BC382" i="9"/>
  <c r="BB382" i="9"/>
  <c r="BA382" i="9"/>
  <c r="AZ382" i="9"/>
  <c r="AY382" i="9"/>
  <c r="AX382" i="9"/>
  <c r="AW382" i="9"/>
  <c r="AV382" i="9"/>
  <c r="AU382" i="9"/>
  <c r="AT382" i="9"/>
  <c r="AS382" i="9"/>
  <c r="AR382" i="9"/>
  <c r="AQ382" i="9"/>
  <c r="AP382" i="9"/>
  <c r="AO382" i="9"/>
  <c r="AN382" i="9"/>
  <c r="AM382" i="9"/>
  <c r="AL382" i="9"/>
  <c r="AK382" i="9"/>
  <c r="AJ382" i="9"/>
  <c r="AI382" i="9"/>
  <c r="AH382" i="9"/>
  <c r="AG382" i="9"/>
  <c r="AF382" i="9"/>
  <c r="AE382" i="9"/>
  <c r="AD382" i="9"/>
  <c r="AC382" i="9"/>
  <c r="AB382" i="9"/>
  <c r="AA382" i="9"/>
  <c r="Z382" i="9"/>
  <c r="Y382" i="9"/>
  <c r="X382" i="9"/>
  <c r="W382" i="9"/>
  <c r="V382" i="9"/>
  <c r="U382" i="9"/>
  <c r="T382" i="9"/>
  <c r="S382" i="9"/>
  <c r="R382" i="9"/>
  <c r="Q382" i="9"/>
  <c r="P382" i="9"/>
  <c r="O382" i="9"/>
  <c r="N382" i="9"/>
  <c r="M382" i="9"/>
  <c r="L382" i="9"/>
  <c r="K382" i="9"/>
  <c r="J382" i="9"/>
  <c r="I382" i="9"/>
  <c r="BQ381" i="9"/>
  <c r="BI381" i="9"/>
  <c r="BA381" i="9"/>
  <c r="AS381" i="9"/>
  <c r="AK381" i="9"/>
  <c r="AC381" i="9"/>
  <c r="U381" i="9"/>
  <c r="M381" i="9"/>
  <c r="BX380" i="9"/>
  <c r="BW380" i="9"/>
  <c r="BV380" i="9"/>
  <c r="BU380" i="9"/>
  <c r="BT380" i="9"/>
  <c r="BS380" i="9"/>
  <c r="BR380" i="9"/>
  <c r="BQ380" i="9"/>
  <c r="BP380" i="9"/>
  <c r="BO380" i="9"/>
  <c r="BN380" i="9"/>
  <c r="BM380" i="9"/>
  <c r="BL380" i="9"/>
  <c r="BK380" i="9"/>
  <c r="BJ380" i="9"/>
  <c r="BI380" i="9"/>
  <c r="BH380" i="9"/>
  <c r="BG380" i="9"/>
  <c r="BF380" i="9"/>
  <c r="BE380" i="9"/>
  <c r="BD380" i="9"/>
  <c r="BC380" i="9"/>
  <c r="BB380" i="9"/>
  <c r="BA380" i="9"/>
  <c r="AZ380" i="9"/>
  <c r="AY380" i="9"/>
  <c r="AX380" i="9"/>
  <c r="AW380" i="9"/>
  <c r="AV380" i="9"/>
  <c r="AU380" i="9"/>
  <c r="AT380" i="9"/>
  <c r="AS380" i="9"/>
  <c r="AR380" i="9"/>
  <c r="AQ380" i="9"/>
  <c r="AP380" i="9"/>
  <c r="AO380" i="9"/>
  <c r="AN380" i="9"/>
  <c r="AM380" i="9"/>
  <c r="AL380" i="9"/>
  <c r="AK380" i="9"/>
  <c r="AJ380" i="9"/>
  <c r="AI380" i="9"/>
  <c r="AH380" i="9"/>
  <c r="AG380" i="9"/>
  <c r="AF380" i="9"/>
  <c r="AE380" i="9"/>
  <c r="AD380" i="9"/>
  <c r="AC380" i="9"/>
  <c r="AB380" i="9"/>
  <c r="AA380" i="9"/>
  <c r="Z380" i="9"/>
  <c r="Y380" i="9"/>
  <c r="X380" i="9"/>
  <c r="W380" i="9"/>
  <c r="V380" i="9"/>
  <c r="U380" i="9"/>
  <c r="T380" i="9"/>
  <c r="S380" i="9"/>
  <c r="R380" i="9"/>
  <c r="Q380" i="9"/>
  <c r="P380" i="9"/>
  <c r="O380" i="9"/>
  <c r="N380" i="9"/>
  <c r="M380" i="9"/>
  <c r="L380" i="9"/>
  <c r="K380" i="9"/>
  <c r="J380" i="9"/>
  <c r="I380" i="9"/>
  <c r="BX379" i="9"/>
  <c r="BW379" i="9"/>
  <c r="BV379" i="9"/>
  <c r="BU379" i="9"/>
  <c r="BT379" i="9"/>
  <c r="BS379" i="9"/>
  <c r="BR379" i="9"/>
  <c r="BQ379" i="9"/>
  <c r="BP379" i="9"/>
  <c r="BO379" i="9"/>
  <c r="BN379" i="9"/>
  <c r="BM379" i="9"/>
  <c r="BL379" i="9"/>
  <c r="BK379" i="9"/>
  <c r="BJ379" i="9"/>
  <c r="BI379" i="9"/>
  <c r="BH379" i="9"/>
  <c r="BG379" i="9"/>
  <c r="BF379" i="9"/>
  <c r="BE379" i="9"/>
  <c r="BD379" i="9"/>
  <c r="BC379" i="9"/>
  <c r="BB379" i="9"/>
  <c r="BA379" i="9"/>
  <c r="AZ379" i="9"/>
  <c r="AY379" i="9"/>
  <c r="AX379" i="9"/>
  <c r="AW379" i="9"/>
  <c r="AV379" i="9"/>
  <c r="AU379" i="9"/>
  <c r="AT379" i="9"/>
  <c r="AS379" i="9"/>
  <c r="AR379" i="9"/>
  <c r="AQ379" i="9"/>
  <c r="AP379" i="9"/>
  <c r="AO379" i="9"/>
  <c r="AN379" i="9"/>
  <c r="AM379" i="9"/>
  <c r="AL379" i="9"/>
  <c r="AK379" i="9"/>
  <c r="AJ379" i="9"/>
  <c r="AI379" i="9"/>
  <c r="AH379" i="9"/>
  <c r="AG379" i="9"/>
  <c r="AF379" i="9"/>
  <c r="AE379" i="9"/>
  <c r="AD379" i="9"/>
  <c r="AC379" i="9"/>
  <c r="AB379" i="9"/>
  <c r="AA379" i="9"/>
  <c r="Z379" i="9"/>
  <c r="Y379" i="9"/>
  <c r="X379" i="9"/>
  <c r="W379" i="9"/>
  <c r="V379" i="9"/>
  <c r="U379" i="9"/>
  <c r="T379" i="9"/>
  <c r="S379" i="9"/>
  <c r="R379" i="9"/>
  <c r="Q379" i="9"/>
  <c r="P379" i="9"/>
  <c r="O379" i="9"/>
  <c r="N379" i="9"/>
  <c r="M379" i="9"/>
  <c r="L379" i="9"/>
  <c r="K379" i="9"/>
  <c r="J379" i="9"/>
  <c r="I379" i="9"/>
  <c r="BX378" i="9"/>
  <c r="BW378" i="9"/>
  <c r="BV378" i="9"/>
  <c r="BU378" i="9"/>
  <c r="BT378" i="9"/>
  <c r="BS378" i="9"/>
  <c r="BR378" i="9"/>
  <c r="BQ378" i="9"/>
  <c r="BP378" i="9"/>
  <c r="BO378" i="9"/>
  <c r="BN378" i="9"/>
  <c r="BM378" i="9"/>
  <c r="BL378" i="9"/>
  <c r="BK378" i="9"/>
  <c r="BJ378" i="9"/>
  <c r="BI378" i="9"/>
  <c r="BH378" i="9"/>
  <c r="BG378" i="9"/>
  <c r="BF378" i="9"/>
  <c r="BE378" i="9"/>
  <c r="BD378" i="9"/>
  <c r="BC378" i="9"/>
  <c r="BB378" i="9"/>
  <c r="BA378" i="9"/>
  <c r="AZ378" i="9"/>
  <c r="AY378" i="9"/>
  <c r="AX378" i="9"/>
  <c r="AW378" i="9"/>
  <c r="AV378" i="9"/>
  <c r="AU378" i="9"/>
  <c r="AT378" i="9"/>
  <c r="AS378" i="9"/>
  <c r="AR378" i="9"/>
  <c r="AQ378" i="9"/>
  <c r="AP378" i="9"/>
  <c r="AO378" i="9"/>
  <c r="AN378" i="9"/>
  <c r="AM378" i="9"/>
  <c r="AL378" i="9"/>
  <c r="AK378" i="9"/>
  <c r="AJ378" i="9"/>
  <c r="AI378" i="9"/>
  <c r="AH378" i="9"/>
  <c r="AG378" i="9"/>
  <c r="AF378" i="9"/>
  <c r="AE378" i="9"/>
  <c r="AD378" i="9"/>
  <c r="AC378" i="9"/>
  <c r="AB378" i="9"/>
  <c r="AA378" i="9"/>
  <c r="Z378" i="9"/>
  <c r="Y378" i="9"/>
  <c r="X378" i="9"/>
  <c r="W378" i="9"/>
  <c r="V378" i="9"/>
  <c r="U378" i="9"/>
  <c r="T378" i="9"/>
  <c r="S378" i="9"/>
  <c r="R378" i="9"/>
  <c r="Q378" i="9"/>
  <c r="P378" i="9"/>
  <c r="O378" i="9"/>
  <c r="N378" i="9"/>
  <c r="M378" i="9"/>
  <c r="L378" i="9"/>
  <c r="K378" i="9"/>
  <c r="J378" i="9"/>
  <c r="I378" i="9"/>
  <c r="BX377" i="9"/>
  <c r="BW377" i="9"/>
  <c r="BV377" i="9"/>
  <c r="BU377" i="9"/>
  <c r="BT377" i="9"/>
  <c r="BS377" i="9"/>
  <c r="BR377" i="9"/>
  <c r="BQ377" i="9"/>
  <c r="BP377" i="9"/>
  <c r="BO377" i="9"/>
  <c r="BN377" i="9"/>
  <c r="BM377" i="9"/>
  <c r="BL377" i="9"/>
  <c r="BK377" i="9"/>
  <c r="BJ377" i="9"/>
  <c r="BI377" i="9"/>
  <c r="BH377" i="9"/>
  <c r="BG377" i="9"/>
  <c r="BF377" i="9"/>
  <c r="BE377" i="9"/>
  <c r="BD377" i="9"/>
  <c r="BC377" i="9"/>
  <c r="BB377" i="9"/>
  <c r="BA377" i="9"/>
  <c r="AZ377" i="9"/>
  <c r="AY377" i="9"/>
  <c r="AX377" i="9"/>
  <c r="AW377" i="9"/>
  <c r="AV377" i="9"/>
  <c r="AU377" i="9"/>
  <c r="AT377" i="9"/>
  <c r="AS377" i="9"/>
  <c r="AR377" i="9"/>
  <c r="AQ377" i="9"/>
  <c r="AP377" i="9"/>
  <c r="AO377" i="9"/>
  <c r="AN377" i="9"/>
  <c r="AM377" i="9"/>
  <c r="AL377" i="9"/>
  <c r="AK377" i="9"/>
  <c r="AJ377" i="9"/>
  <c r="AI377" i="9"/>
  <c r="AH377" i="9"/>
  <c r="AG377" i="9"/>
  <c r="AF377" i="9"/>
  <c r="AE377" i="9"/>
  <c r="AD377" i="9"/>
  <c r="AC377" i="9"/>
  <c r="AB377" i="9"/>
  <c r="AA377" i="9"/>
  <c r="Z377" i="9"/>
  <c r="Y377" i="9"/>
  <c r="X377" i="9"/>
  <c r="W377" i="9"/>
  <c r="V377" i="9"/>
  <c r="U377" i="9"/>
  <c r="T377" i="9"/>
  <c r="S377" i="9"/>
  <c r="R377" i="9"/>
  <c r="Q377" i="9"/>
  <c r="P377" i="9"/>
  <c r="O377" i="9"/>
  <c r="N377" i="9"/>
  <c r="M377" i="9"/>
  <c r="L377" i="9"/>
  <c r="K377" i="9"/>
  <c r="J377" i="9"/>
  <c r="I377" i="9"/>
  <c r="BX376" i="9"/>
  <c r="BW376" i="9"/>
  <c r="BV376" i="9"/>
  <c r="BU376" i="9"/>
  <c r="BT376" i="9"/>
  <c r="BS376" i="9"/>
  <c r="BR376" i="9"/>
  <c r="BQ376" i="9"/>
  <c r="BP376" i="9"/>
  <c r="BO376" i="9"/>
  <c r="BN376" i="9"/>
  <c r="BM376" i="9"/>
  <c r="BL376" i="9"/>
  <c r="BK376" i="9"/>
  <c r="BJ376" i="9"/>
  <c r="BI376" i="9"/>
  <c r="BH376" i="9"/>
  <c r="BG376" i="9"/>
  <c r="BF376" i="9"/>
  <c r="BE376" i="9"/>
  <c r="BD376" i="9"/>
  <c r="BC376" i="9"/>
  <c r="BB376" i="9"/>
  <c r="BA376" i="9"/>
  <c r="AZ376" i="9"/>
  <c r="AY376" i="9"/>
  <c r="AX376" i="9"/>
  <c r="AW376" i="9"/>
  <c r="AV376" i="9"/>
  <c r="AU376" i="9"/>
  <c r="AT376" i="9"/>
  <c r="AS376" i="9"/>
  <c r="AR376" i="9"/>
  <c r="AQ376" i="9"/>
  <c r="AP376" i="9"/>
  <c r="AO376" i="9"/>
  <c r="AN376" i="9"/>
  <c r="AM376" i="9"/>
  <c r="AL376" i="9"/>
  <c r="AK376" i="9"/>
  <c r="AJ376" i="9"/>
  <c r="AI376" i="9"/>
  <c r="AH376" i="9"/>
  <c r="AG376" i="9"/>
  <c r="AF376" i="9"/>
  <c r="AE376" i="9"/>
  <c r="AD376" i="9"/>
  <c r="AC376" i="9"/>
  <c r="AB376" i="9"/>
  <c r="AA376" i="9"/>
  <c r="Z376" i="9"/>
  <c r="Y376" i="9"/>
  <c r="X376" i="9"/>
  <c r="W376" i="9"/>
  <c r="V376" i="9"/>
  <c r="U376" i="9"/>
  <c r="T376" i="9"/>
  <c r="S376" i="9"/>
  <c r="R376" i="9"/>
  <c r="Q376" i="9"/>
  <c r="P376" i="9"/>
  <c r="O376" i="9"/>
  <c r="N376" i="9"/>
  <c r="M376" i="9"/>
  <c r="L376" i="9"/>
  <c r="K376" i="9"/>
  <c r="J376" i="9"/>
  <c r="I376" i="9"/>
  <c r="BX375" i="9"/>
  <c r="BW375" i="9"/>
  <c r="BV375" i="9"/>
  <c r="BU375" i="9"/>
  <c r="BT375" i="9"/>
  <c r="BS375" i="9"/>
  <c r="BR375" i="9"/>
  <c r="BQ375" i="9"/>
  <c r="BP375" i="9"/>
  <c r="BO375" i="9"/>
  <c r="BN375" i="9"/>
  <c r="BM375" i="9"/>
  <c r="BL375" i="9"/>
  <c r="BK375" i="9"/>
  <c r="BJ375" i="9"/>
  <c r="BI375" i="9"/>
  <c r="BH375" i="9"/>
  <c r="BG375" i="9"/>
  <c r="BF375" i="9"/>
  <c r="BE375" i="9"/>
  <c r="BD375" i="9"/>
  <c r="BC375" i="9"/>
  <c r="BB375" i="9"/>
  <c r="BA375" i="9"/>
  <c r="AZ375" i="9"/>
  <c r="AY375" i="9"/>
  <c r="AX375" i="9"/>
  <c r="AW375" i="9"/>
  <c r="AV375" i="9"/>
  <c r="AU375" i="9"/>
  <c r="AT375" i="9"/>
  <c r="AS375" i="9"/>
  <c r="AR375" i="9"/>
  <c r="AQ375" i="9"/>
  <c r="AP375" i="9"/>
  <c r="AO375" i="9"/>
  <c r="AN375" i="9"/>
  <c r="AM375" i="9"/>
  <c r="AL375" i="9"/>
  <c r="AK375" i="9"/>
  <c r="AJ375" i="9"/>
  <c r="AI375" i="9"/>
  <c r="AH375" i="9"/>
  <c r="AG375" i="9"/>
  <c r="AF375" i="9"/>
  <c r="AE375" i="9"/>
  <c r="AD375" i="9"/>
  <c r="AC375" i="9"/>
  <c r="AB375" i="9"/>
  <c r="AA375" i="9"/>
  <c r="Z375" i="9"/>
  <c r="Y375" i="9"/>
  <c r="X375" i="9"/>
  <c r="W375" i="9"/>
  <c r="V375" i="9"/>
  <c r="U375" i="9"/>
  <c r="T375" i="9"/>
  <c r="S375" i="9"/>
  <c r="R375" i="9"/>
  <c r="Q375" i="9"/>
  <c r="P375" i="9"/>
  <c r="O375" i="9"/>
  <c r="N375" i="9"/>
  <c r="M375" i="9"/>
  <c r="L375" i="9"/>
  <c r="K375" i="9"/>
  <c r="J375" i="9"/>
  <c r="I375" i="9"/>
  <c r="BX374" i="9"/>
  <c r="BW374" i="9"/>
  <c r="BV374" i="9"/>
  <c r="BU374" i="9"/>
  <c r="BT374" i="9"/>
  <c r="BS374" i="9"/>
  <c r="BR374" i="9"/>
  <c r="BQ374" i="9"/>
  <c r="BP374" i="9"/>
  <c r="BO374" i="9"/>
  <c r="BN374" i="9"/>
  <c r="BM374" i="9"/>
  <c r="BL374" i="9"/>
  <c r="BK374" i="9"/>
  <c r="BJ374" i="9"/>
  <c r="BI374" i="9"/>
  <c r="BH374" i="9"/>
  <c r="BG374" i="9"/>
  <c r="BF374" i="9"/>
  <c r="BE374" i="9"/>
  <c r="BD374" i="9"/>
  <c r="BC374" i="9"/>
  <c r="BB374" i="9"/>
  <c r="BA374" i="9"/>
  <c r="AZ374" i="9"/>
  <c r="AY374" i="9"/>
  <c r="AX374" i="9"/>
  <c r="AW374" i="9"/>
  <c r="AV374" i="9"/>
  <c r="AU374" i="9"/>
  <c r="AT374" i="9"/>
  <c r="AS374" i="9"/>
  <c r="AR374" i="9"/>
  <c r="AQ374" i="9"/>
  <c r="AP374" i="9"/>
  <c r="AO374" i="9"/>
  <c r="AN374" i="9"/>
  <c r="AM374" i="9"/>
  <c r="AL374" i="9"/>
  <c r="AK374" i="9"/>
  <c r="AJ374" i="9"/>
  <c r="AI374" i="9"/>
  <c r="AH374" i="9"/>
  <c r="AG374" i="9"/>
  <c r="AF374" i="9"/>
  <c r="AE374" i="9"/>
  <c r="AD374" i="9"/>
  <c r="AC374" i="9"/>
  <c r="AB374" i="9"/>
  <c r="AA374" i="9"/>
  <c r="Z374" i="9"/>
  <c r="Y374" i="9"/>
  <c r="X374" i="9"/>
  <c r="W374" i="9"/>
  <c r="V374" i="9"/>
  <c r="U374" i="9"/>
  <c r="T374" i="9"/>
  <c r="S374" i="9"/>
  <c r="R374" i="9"/>
  <c r="Q374" i="9"/>
  <c r="P374" i="9"/>
  <c r="O374" i="9"/>
  <c r="N374" i="9"/>
  <c r="M374" i="9"/>
  <c r="L374" i="9"/>
  <c r="K374" i="9"/>
  <c r="J374" i="9"/>
  <c r="I374" i="9"/>
  <c r="BX373" i="9"/>
  <c r="BW373" i="9"/>
  <c r="BV373" i="9"/>
  <c r="BU373" i="9"/>
  <c r="BT373" i="9"/>
  <c r="BS373" i="9"/>
  <c r="BR373" i="9"/>
  <c r="BQ373" i="9"/>
  <c r="BP373" i="9"/>
  <c r="BO373" i="9"/>
  <c r="BN373" i="9"/>
  <c r="BM373" i="9"/>
  <c r="BL373" i="9"/>
  <c r="BK373" i="9"/>
  <c r="BJ373" i="9"/>
  <c r="BI373" i="9"/>
  <c r="BH373" i="9"/>
  <c r="BG373" i="9"/>
  <c r="BF373" i="9"/>
  <c r="BE373" i="9"/>
  <c r="BD373" i="9"/>
  <c r="BC373" i="9"/>
  <c r="BB373" i="9"/>
  <c r="BA373" i="9"/>
  <c r="AZ373" i="9"/>
  <c r="AY373" i="9"/>
  <c r="AX373" i="9"/>
  <c r="AW373" i="9"/>
  <c r="AV373" i="9"/>
  <c r="AU373" i="9"/>
  <c r="AT373" i="9"/>
  <c r="AS373" i="9"/>
  <c r="AR373" i="9"/>
  <c r="AQ373" i="9"/>
  <c r="AP373" i="9"/>
  <c r="AO373" i="9"/>
  <c r="AN373" i="9"/>
  <c r="AM373" i="9"/>
  <c r="AL373" i="9"/>
  <c r="AK373" i="9"/>
  <c r="AJ373" i="9"/>
  <c r="AI373" i="9"/>
  <c r="AH373" i="9"/>
  <c r="AG373" i="9"/>
  <c r="AF373" i="9"/>
  <c r="AE373" i="9"/>
  <c r="AD373" i="9"/>
  <c r="AC373" i="9"/>
  <c r="AB373" i="9"/>
  <c r="AA373" i="9"/>
  <c r="Z373" i="9"/>
  <c r="Y373" i="9"/>
  <c r="X373" i="9"/>
  <c r="W373" i="9"/>
  <c r="V373" i="9"/>
  <c r="U373" i="9"/>
  <c r="T373" i="9"/>
  <c r="S373" i="9"/>
  <c r="R373" i="9"/>
  <c r="Q373" i="9"/>
  <c r="P373" i="9"/>
  <c r="O373" i="9"/>
  <c r="N373" i="9"/>
  <c r="M373" i="9"/>
  <c r="L373" i="9"/>
  <c r="K373" i="9"/>
  <c r="J373" i="9"/>
  <c r="I373" i="9"/>
  <c r="BX372" i="9"/>
  <c r="BW372" i="9"/>
  <c r="BV372" i="9"/>
  <c r="BU372" i="9"/>
  <c r="BT372" i="9"/>
  <c r="BS372" i="9"/>
  <c r="BR372" i="9"/>
  <c r="BQ372" i="9"/>
  <c r="BP372" i="9"/>
  <c r="BO372" i="9"/>
  <c r="BN372" i="9"/>
  <c r="BM372" i="9"/>
  <c r="BL372" i="9"/>
  <c r="BK372" i="9"/>
  <c r="BJ372" i="9"/>
  <c r="BI372" i="9"/>
  <c r="BH372" i="9"/>
  <c r="BG372" i="9"/>
  <c r="BF372" i="9"/>
  <c r="BE372" i="9"/>
  <c r="BD372" i="9"/>
  <c r="BC372" i="9"/>
  <c r="BB372" i="9"/>
  <c r="BA372" i="9"/>
  <c r="AZ372" i="9"/>
  <c r="AY372" i="9"/>
  <c r="AX372" i="9"/>
  <c r="AW372" i="9"/>
  <c r="AV372" i="9"/>
  <c r="AU372" i="9"/>
  <c r="AT372" i="9"/>
  <c r="AS372" i="9"/>
  <c r="AR372" i="9"/>
  <c r="AQ372" i="9"/>
  <c r="AP372" i="9"/>
  <c r="AO372" i="9"/>
  <c r="AN372" i="9"/>
  <c r="AM372" i="9"/>
  <c r="AL372" i="9"/>
  <c r="AK372" i="9"/>
  <c r="AJ372" i="9"/>
  <c r="AI372" i="9"/>
  <c r="AH372" i="9"/>
  <c r="AG372" i="9"/>
  <c r="AF372" i="9"/>
  <c r="AE372" i="9"/>
  <c r="AD372" i="9"/>
  <c r="AC372" i="9"/>
  <c r="AB372" i="9"/>
  <c r="AA372" i="9"/>
  <c r="Z372" i="9"/>
  <c r="Y372" i="9"/>
  <c r="X372" i="9"/>
  <c r="W372" i="9"/>
  <c r="V372" i="9"/>
  <c r="U372" i="9"/>
  <c r="T372" i="9"/>
  <c r="S372" i="9"/>
  <c r="R372" i="9"/>
  <c r="Q372" i="9"/>
  <c r="P372" i="9"/>
  <c r="O372" i="9"/>
  <c r="N372" i="9"/>
  <c r="M372" i="9"/>
  <c r="L372" i="9"/>
  <c r="K372" i="9"/>
  <c r="J372" i="9"/>
  <c r="I372" i="9"/>
  <c r="BX371" i="9"/>
  <c r="BW371" i="9"/>
  <c r="BV371" i="9"/>
  <c r="BU371" i="9"/>
  <c r="BT371" i="9"/>
  <c r="BS371" i="9"/>
  <c r="BR371" i="9"/>
  <c r="BQ371" i="9"/>
  <c r="BP371" i="9"/>
  <c r="BO371" i="9"/>
  <c r="BN371" i="9"/>
  <c r="BM371" i="9"/>
  <c r="BL371" i="9"/>
  <c r="BK371" i="9"/>
  <c r="BJ371" i="9"/>
  <c r="BI371" i="9"/>
  <c r="BH371" i="9"/>
  <c r="BG371" i="9"/>
  <c r="BF371" i="9"/>
  <c r="BE371" i="9"/>
  <c r="BD371" i="9"/>
  <c r="BC371" i="9"/>
  <c r="BB371" i="9"/>
  <c r="BA371" i="9"/>
  <c r="AZ371" i="9"/>
  <c r="AY371" i="9"/>
  <c r="AX371" i="9"/>
  <c r="AW371" i="9"/>
  <c r="AV371" i="9"/>
  <c r="AU371" i="9"/>
  <c r="AT371" i="9"/>
  <c r="AS371" i="9"/>
  <c r="AR371" i="9"/>
  <c r="AQ371" i="9"/>
  <c r="AP371" i="9"/>
  <c r="AO371" i="9"/>
  <c r="AN371" i="9"/>
  <c r="AM371" i="9"/>
  <c r="AL371" i="9"/>
  <c r="AK371" i="9"/>
  <c r="AJ371" i="9"/>
  <c r="AI371" i="9"/>
  <c r="AH371" i="9"/>
  <c r="AG371" i="9"/>
  <c r="AF371" i="9"/>
  <c r="AE371" i="9"/>
  <c r="AD371" i="9"/>
  <c r="AC371" i="9"/>
  <c r="AB371" i="9"/>
  <c r="AA371" i="9"/>
  <c r="Z371" i="9"/>
  <c r="Y371" i="9"/>
  <c r="X371" i="9"/>
  <c r="W371" i="9"/>
  <c r="V371" i="9"/>
  <c r="U371" i="9"/>
  <c r="T371" i="9"/>
  <c r="S371" i="9"/>
  <c r="R371" i="9"/>
  <c r="Q371" i="9"/>
  <c r="P371" i="9"/>
  <c r="O371" i="9"/>
  <c r="N371" i="9"/>
  <c r="M371" i="9"/>
  <c r="L371" i="9"/>
  <c r="K371" i="9"/>
  <c r="J371" i="9"/>
  <c r="I371" i="9"/>
  <c r="BX370" i="9"/>
  <c r="BW370" i="9"/>
  <c r="BV370" i="9"/>
  <c r="BU370" i="9"/>
  <c r="BT370" i="9"/>
  <c r="BS370" i="9"/>
  <c r="BR370" i="9"/>
  <c r="BQ370" i="9"/>
  <c r="BP370" i="9"/>
  <c r="BO370" i="9"/>
  <c r="BN370" i="9"/>
  <c r="BM370" i="9"/>
  <c r="BL370" i="9"/>
  <c r="BK370" i="9"/>
  <c r="BJ370" i="9"/>
  <c r="BI370" i="9"/>
  <c r="BH370" i="9"/>
  <c r="BG370" i="9"/>
  <c r="BF370" i="9"/>
  <c r="BE370" i="9"/>
  <c r="BD370" i="9"/>
  <c r="BC370" i="9"/>
  <c r="BB370" i="9"/>
  <c r="BA370" i="9"/>
  <c r="AZ370" i="9"/>
  <c r="AY370" i="9"/>
  <c r="AX370" i="9"/>
  <c r="AW370" i="9"/>
  <c r="AV370" i="9"/>
  <c r="AU370" i="9"/>
  <c r="AT370" i="9"/>
  <c r="AS370" i="9"/>
  <c r="AR370" i="9"/>
  <c r="AQ370" i="9"/>
  <c r="AP370" i="9"/>
  <c r="AO370" i="9"/>
  <c r="AN370" i="9"/>
  <c r="AM370" i="9"/>
  <c r="AL370" i="9"/>
  <c r="AK370" i="9"/>
  <c r="AJ370" i="9"/>
  <c r="AI370" i="9"/>
  <c r="AH370" i="9"/>
  <c r="AG370" i="9"/>
  <c r="AF370" i="9"/>
  <c r="AE370" i="9"/>
  <c r="AD370" i="9"/>
  <c r="AC370" i="9"/>
  <c r="AB370" i="9"/>
  <c r="AA370" i="9"/>
  <c r="Z370" i="9"/>
  <c r="Y370" i="9"/>
  <c r="X370" i="9"/>
  <c r="W370" i="9"/>
  <c r="V370" i="9"/>
  <c r="U370" i="9"/>
  <c r="T370" i="9"/>
  <c r="S370" i="9"/>
  <c r="R370" i="9"/>
  <c r="Q370" i="9"/>
  <c r="P370" i="9"/>
  <c r="O370" i="9"/>
  <c r="N370" i="9"/>
  <c r="M370" i="9"/>
  <c r="L370" i="9"/>
  <c r="K370" i="9"/>
  <c r="J370" i="9"/>
  <c r="I370" i="9"/>
  <c r="BX369" i="9"/>
  <c r="BW369" i="9"/>
  <c r="BV369" i="9"/>
  <c r="BU369" i="9"/>
  <c r="BT369" i="9"/>
  <c r="BS369" i="9"/>
  <c r="BR369" i="9"/>
  <c r="BQ369" i="9"/>
  <c r="BP369" i="9"/>
  <c r="BO369" i="9"/>
  <c r="BN369" i="9"/>
  <c r="BM369" i="9"/>
  <c r="BL369" i="9"/>
  <c r="BK369" i="9"/>
  <c r="BJ369" i="9"/>
  <c r="BI369" i="9"/>
  <c r="BH369" i="9"/>
  <c r="BG369" i="9"/>
  <c r="BF369" i="9"/>
  <c r="BE369" i="9"/>
  <c r="BD369" i="9"/>
  <c r="BC369" i="9"/>
  <c r="BB369" i="9"/>
  <c r="BA369" i="9"/>
  <c r="AZ369" i="9"/>
  <c r="AY369" i="9"/>
  <c r="AX369" i="9"/>
  <c r="AW369" i="9"/>
  <c r="AV369" i="9"/>
  <c r="AU369" i="9"/>
  <c r="AT369" i="9"/>
  <c r="AS369" i="9"/>
  <c r="AR369" i="9"/>
  <c r="AQ369" i="9"/>
  <c r="AP369" i="9"/>
  <c r="AO369" i="9"/>
  <c r="AN369" i="9"/>
  <c r="AM369" i="9"/>
  <c r="AL369" i="9"/>
  <c r="AK369" i="9"/>
  <c r="AJ369" i="9"/>
  <c r="AI369" i="9"/>
  <c r="AH369" i="9"/>
  <c r="AG369" i="9"/>
  <c r="AF369" i="9"/>
  <c r="AE369" i="9"/>
  <c r="AD369" i="9"/>
  <c r="AC369" i="9"/>
  <c r="AB369" i="9"/>
  <c r="AA369" i="9"/>
  <c r="Z369" i="9"/>
  <c r="Y369" i="9"/>
  <c r="X369" i="9"/>
  <c r="W369" i="9"/>
  <c r="V369" i="9"/>
  <c r="U369" i="9"/>
  <c r="T369" i="9"/>
  <c r="S369" i="9"/>
  <c r="R369" i="9"/>
  <c r="Q369" i="9"/>
  <c r="P369" i="9"/>
  <c r="O369" i="9"/>
  <c r="N369" i="9"/>
  <c r="M369" i="9"/>
  <c r="L369" i="9"/>
  <c r="K369" i="9"/>
  <c r="J369" i="9"/>
  <c r="I369" i="9"/>
  <c r="BX368" i="9"/>
  <c r="BW368" i="9"/>
  <c r="BV368" i="9"/>
  <c r="BU368" i="9"/>
  <c r="BT368" i="9"/>
  <c r="BS368" i="9"/>
  <c r="BR368" i="9"/>
  <c r="BQ368" i="9"/>
  <c r="BP368" i="9"/>
  <c r="BO368" i="9"/>
  <c r="BN368" i="9"/>
  <c r="BM368" i="9"/>
  <c r="BL368" i="9"/>
  <c r="BK368" i="9"/>
  <c r="BJ368" i="9"/>
  <c r="BI368" i="9"/>
  <c r="BH368" i="9"/>
  <c r="BG368" i="9"/>
  <c r="BF368" i="9"/>
  <c r="BE368" i="9"/>
  <c r="BD368" i="9"/>
  <c r="BC368" i="9"/>
  <c r="BB368" i="9"/>
  <c r="BA368" i="9"/>
  <c r="AZ368" i="9"/>
  <c r="AY368" i="9"/>
  <c r="AX368" i="9"/>
  <c r="AW368" i="9"/>
  <c r="AV368" i="9"/>
  <c r="AU368" i="9"/>
  <c r="AT368" i="9"/>
  <c r="AS368" i="9"/>
  <c r="AR368" i="9"/>
  <c r="AQ368" i="9"/>
  <c r="AP368" i="9"/>
  <c r="AO368" i="9"/>
  <c r="AN368" i="9"/>
  <c r="AM368" i="9"/>
  <c r="AL368" i="9"/>
  <c r="AK368" i="9"/>
  <c r="AJ368" i="9"/>
  <c r="AI368" i="9"/>
  <c r="AH368" i="9"/>
  <c r="AG368" i="9"/>
  <c r="AF368" i="9"/>
  <c r="AE368" i="9"/>
  <c r="AD368" i="9"/>
  <c r="AC368" i="9"/>
  <c r="AB368" i="9"/>
  <c r="AA368" i="9"/>
  <c r="Z368" i="9"/>
  <c r="Y368" i="9"/>
  <c r="X368" i="9"/>
  <c r="W368" i="9"/>
  <c r="V368" i="9"/>
  <c r="U368" i="9"/>
  <c r="T368" i="9"/>
  <c r="S368" i="9"/>
  <c r="R368" i="9"/>
  <c r="Q368" i="9"/>
  <c r="P368" i="9"/>
  <c r="O368" i="9"/>
  <c r="N368" i="9"/>
  <c r="M368" i="9"/>
  <c r="L368" i="9"/>
  <c r="K368" i="9"/>
  <c r="J368" i="9"/>
  <c r="I368" i="9"/>
  <c r="BW367" i="9"/>
  <c r="BU367" i="9"/>
  <c r="BR367" i="9"/>
  <c r="BO367" i="9"/>
  <c r="BM367" i="9"/>
  <c r="BJ367" i="9"/>
  <c r="BG367" i="9"/>
  <c r="BE367" i="9"/>
  <c r="BB367" i="9"/>
  <c r="AY367" i="9"/>
  <c r="AW367" i="9"/>
  <c r="AT367" i="9"/>
  <c r="AR367" i="9"/>
  <c r="AQ367" i="9"/>
  <c r="AO367" i="9"/>
  <c r="AL367" i="9"/>
  <c r="AJ367" i="9"/>
  <c r="AI367" i="9"/>
  <c r="AG367" i="9"/>
  <c r="AD367" i="9"/>
  <c r="AB367" i="9"/>
  <c r="AA367" i="9"/>
  <c r="Y367" i="9"/>
  <c r="V367" i="9"/>
  <c r="T367" i="9"/>
  <c r="S367" i="9"/>
  <c r="Q367" i="9"/>
  <c r="N367" i="9"/>
  <c r="L367" i="9"/>
  <c r="K367" i="9"/>
  <c r="I367" i="9"/>
  <c r="BX366" i="9"/>
  <c r="BX367" i="9" s="1"/>
  <c r="BW366" i="9"/>
  <c r="BV366" i="9"/>
  <c r="BV367" i="9" s="1"/>
  <c r="BU366" i="9"/>
  <c r="BT366" i="9"/>
  <c r="BT367" i="9" s="1"/>
  <c r="BS366" i="9"/>
  <c r="BS367" i="9" s="1"/>
  <c r="BR366" i="9"/>
  <c r="BQ366" i="9"/>
  <c r="BQ367" i="9" s="1"/>
  <c r="BP366" i="9"/>
  <c r="BP367" i="9" s="1"/>
  <c r="BO366" i="9"/>
  <c r="BN366" i="9"/>
  <c r="BN367" i="9" s="1"/>
  <c r="BM366" i="9"/>
  <c r="BL366" i="9"/>
  <c r="BL367" i="9" s="1"/>
  <c r="BK366" i="9"/>
  <c r="BK367" i="9" s="1"/>
  <c r="BJ366" i="9"/>
  <c r="BI366" i="9"/>
  <c r="BI367" i="9" s="1"/>
  <c r="BH366" i="9"/>
  <c r="BH367" i="9" s="1"/>
  <c r="BG366" i="9"/>
  <c r="BF366" i="9"/>
  <c r="BF367" i="9" s="1"/>
  <c r="BE366" i="9"/>
  <c r="BD366" i="9"/>
  <c r="BD367" i="9" s="1"/>
  <c r="BC366" i="9"/>
  <c r="BC367" i="9" s="1"/>
  <c r="BB366" i="9"/>
  <c r="BA366" i="9"/>
  <c r="BA367" i="9" s="1"/>
  <c r="AZ366" i="9"/>
  <c r="AZ367" i="9" s="1"/>
  <c r="AY366" i="9"/>
  <c r="AX366" i="9"/>
  <c r="AX367" i="9" s="1"/>
  <c r="AW366" i="9"/>
  <c r="AV366" i="9"/>
  <c r="AV367" i="9" s="1"/>
  <c r="AU366" i="9"/>
  <c r="AU367" i="9" s="1"/>
  <c r="AT366" i="9"/>
  <c r="AS366" i="9"/>
  <c r="AS367" i="9" s="1"/>
  <c r="AR366" i="9"/>
  <c r="AQ366" i="9"/>
  <c r="AP366" i="9"/>
  <c r="AP367" i="9" s="1"/>
  <c r="AO366" i="9"/>
  <c r="AN366" i="9"/>
  <c r="AN367" i="9" s="1"/>
  <c r="AM366" i="9"/>
  <c r="AM367" i="9" s="1"/>
  <c r="AL366" i="9"/>
  <c r="AK366" i="9"/>
  <c r="AK367" i="9" s="1"/>
  <c r="AJ366" i="9"/>
  <c r="AI366" i="9"/>
  <c r="AH366" i="9"/>
  <c r="AH367" i="9" s="1"/>
  <c r="AG366" i="9"/>
  <c r="AF366" i="9"/>
  <c r="AF367" i="9" s="1"/>
  <c r="AE366" i="9"/>
  <c r="AE367" i="9" s="1"/>
  <c r="AD366" i="9"/>
  <c r="AC366" i="9"/>
  <c r="AC367" i="9" s="1"/>
  <c r="AB366" i="9"/>
  <c r="AA366" i="9"/>
  <c r="Z366" i="9"/>
  <c r="Z367" i="9" s="1"/>
  <c r="Y366" i="9"/>
  <c r="X366" i="9"/>
  <c r="X367" i="9" s="1"/>
  <c r="W366" i="9"/>
  <c r="W367" i="9" s="1"/>
  <c r="V366" i="9"/>
  <c r="U366" i="9"/>
  <c r="U367" i="9" s="1"/>
  <c r="T366" i="9"/>
  <c r="S366" i="9"/>
  <c r="R366" i="9"/>
  <c r="R367" i="9" s="1"/>
  <c r="Q366" i="9"/>
  <c r="P366" i="9"/>
  <c r="P367" i="9" s="1"/>
  <c r="O366" i="9"/>
  <c r="O367" i="9" s="1"/>
  <c r="N366" i="9"/>
  <c r="M366" i="9"/>
  <c r="M367" i="9" s="1"/>
  <c r="L366" i="9"/>
  <c r="K366" i="9"/>
  <c r="J366" i="9"/>
  <c r="J367" i="9" s="1"/>
  <c r="I366" i="9"/>
  <c r="BX361" i="9"/>
  <c r="BW361" i="9"/>
  <c r="BV361" i="9"/>
  <c r="BU361" i="9"/>
  <c r="BT361" i="9"/>
  <c r="BS361" i="9"/>
  <c r="BR361" i="9"/>
  <c r="BQ361" i="9"/>
  <c r="BP361" i="9"/>
  <c r="BO361" i="9"/>
  <c r="BN361" i="9"/>
  <c r="BM361" i="9"/>
  <c r="BL361" i="9"/>
  <c r="BK361" i="9"/>
  <c r="BJ361" i="9"/>
  <c r="BI361" i="9"/>
  <c r="BH361" i="9"/>
  <c r="BG361" i="9"/>
  <c r="BF361" i="9"/>
  <c r="BE361" i="9"/>
  <c r="BD361" i="9"/>
  <c r="BC361" i="9"/>
  <c r="BB361" i="9"/>
  <c r="BA361" i="9"/>
  <c r="AZ361" i="9"/>
  <c r="AY361" i="9"/>
  <c r="AX361" i="9"/>
  <c r="AW361" i="9"/>
  <c r="AV361" i="9"/>
  <c r="AU361" i="9"/>
  <c r="AT361" i="9"/>
  <c r="AS361" i="9"/>
  <c r="AR361" i="9"/>
  <c r="AQ361" i="9"/>
  <c r="AP361" i="9"/>
  <c r="AO361" i="9"/>
  <c r="AN361" i="9"/>
  <c r="AM361" i="9"/>
  <c r="AL361" i="9"/>
  <c r="AK361" i="9"/>
  <c r="AJ361" i="9"/>
  <c r="AI361" i="9"/>
  <c r="AH361" i="9"/>
  <c r="AG361" i="9"/>
  <c r="AF361" i="9"/>
  <c r="AE361" i="9"/>
  <c r="AD361" i="9"/>
  <c r="AC361" i="9"/>
  <c r="AB361" i="9"/>
  <c r="AA361" i="9"/>
  <c r="Z361" i="9"/>
  <c r="Y361" i="9"/>
  <c r="X361" i="9"/>
  <c r="W361" i="9"/>
  <c r="V361" i="9"/>
  <c r="U361" i="9"/>
  <c r="T361" i="9"/>
  <c r="S361" i="9"/>
  <c r="R361" i="9"/>
  <c r="Q361" i="9"/>
  <c r="P361" i="9"/>
  <c r="O361" i="9"/>
  <c r="N361" i="9"/>
  <c r="M361" i="9"/>
  <c r="L361" i="9"/>
  <c r="K361" i="9"/>
  <c r="J361" i="9"/>
  <c r="I361" i="9"/>
  <c r="BX359" i="9"/>
  <c r="BW359" i="9"/>
  <c r="BV359" i="9"/>
  <c r="BU359" i="9"/>
  <c r="BT359" i="9"/>
  <c r="BS359" i="9"/>
  <c r="BR359" i="9"/>
  <c r="BQ359" i="9"/>
  <c r="BP359" i="9"/>
  <c r="BO359" i="9"/>
  <c r="BN359" i="9"/>
  <c r="BM359" i="9"/>
  <c r="BL359" i="9"/>
  <c r="BK359" i="9"/>
  <c r="BJ359" i="9"/>
  <c r="BI359" i="9"/>
  <c r="BH359" i="9"/>
  <c r="BG359" i="9"/>
  <c r="BF359" i="9"/>
  <c r="BE359" i="9"/>
  <c r="BD359" i="9"/>
  <c r="BC359" i="9"/>
  <c r="BB359" i="9"/>
  <c r="BA359" i="9"/>
  <c r="AZ359" i="9"/>
  <c r="AY359" i="9"/>
  <c r="AX359" i="9"/>
  <c r="AW359" i="9"/>
  <c r="AV359" i="9"/>
  <c r="AU359" i="9"/>
  <c r="AT359" i="9"/>
  <c r="AS359" i="9"/>
  <c r="AR359" i="9"/>
  <c r="AQ359" i="9"/>
  <c r="AP359" i="9"/>
  <c r="AO359" i="9"/>
  <c r="AN359" i="9"/>
  <c r="AM359" i="9"/>
  <c r="AL359" i="9"/>
  <c r="AK359" i="9"/>
  <c r="AJ359" i="9"/>
  <c r="AI359" i="9"/>
  <c r="AH359" i="9"/>
  <c r="AG359" i="9"/>
  <c r="AF359" i="9"/>
  <c r="AE359" i="9"/>
  <c r="AD359" i="9"/>
  <c r="AC359" i="9"/>
  <c r="AB359" i="9"/>
  <c r="AA359" i="9"/>
  <c r="Z359" i="9"/>
  <c r="Y359" i="9"/>
  <c r="X359" i="9"/>
  <c r="W359" i="9"/>
  <c r="V359" i="9"/>
  <c r="U359" i="9"/>
  <c r="T359" i="9"/>
  <c r="S359" i="9"/>
  <c r="R359" i="9"/>
  <c r="Q359" i="9"/>
  <c r="P359" i="9"/>
  <c r="O359" i="9"/>
  <c r="N359" i="9"/>
  <c r="M359" i="9"/>
  <c r="L359" i="9"/>
  <c r="K359" i="9"/>
  <c r="J359" i="9"/>
  <c r="I359" i="9"/>
  <c r="BX357" i="9"/>
  <c r="BW357" i="9"/>
  <c r="BV357" i="9"/>
  <c r="BU357" i="9"/>
  <c r="BT357" i="9"/>
  <c r="BS357" i="9"/>
  <c r="BR357" i="9"/>
  <c r="BQ357" i="9"/>
  <c r="BP357" i="9"/>
  <c r="BO357" i="9"/>
  <c r="BN357" i="9"/>
  <c r="BM357" i="9"/>
  <c r="BL357" i="9"/>
  <c r="BK357" i="9"/>
  <c r="BJ357" i="9"/>
  <c r="BI357" i="9"/>
  <c r="BH357" i="9"/>
  <c r="BG357" i="9"/>
  <c r="BF357" i="9"/>
  <c r="BE357" i="9"/>
  <c r="BD357" i="9"/>
  <c r="BC357" i="9"/>
  <c r="BB357" i="9"/>
  <c r="BA357" i="9"/>
  <c r="AZ357" i="9"/>
  <c r="AY357" i="9"/>
  <c r="AX357" i="9"/>
  <c r="AW357" i="9"/>
  <c r="AV357" i="9"/>
  <c r="AU357" i="9"/>
  <c r="AT357" i="9"/>
  <c r="AS357" i="9"/>
  <c r="AR357" i="9"/>
  <c r="AQ357" i="9"/>
  <c r="AP357" i="9"/>
  <c r="AO357" i="9"/>
  <c r="AN357" i="9"/>
  <c r="AM357" i="9"/>
  <c r="AL357" i="9"/>
  <c r="AK357" i="9"/>
  <c r="AJ357" i="9"/>
  <c r="AI357" i="9"/>
  <c r="AH357" i="9"/>
  <c r="AG357" i="9"/>
  <c r="AF357" i="9"/>
  <c r="AE357" i="9"/>
  <c r="AD357" i="9"/>
  <c r="AC357" i="9"/>
  <c r="AB357" i="9"/>
  <c r="AA357" i="9"/>
  <c r="Z357" i="9"/>
  <c r="Y357" i="9"/>
  <c r="X357" i="9"/>
  <c r="W357" i="9"/>
  <c r="V357" i="9"/>
  <c r="U357" i="9"/>
  <c r="T357" i="9"/>
  <c r="S357" i="9"/>
  <c r="R357" i="9"/>
  <c r="Q357" i="9"/>
  <c r="P357" i="9"/>
  <c r="O357" i="9"/>
  <c r="N357" i="9"/>
  <c r="M357" i="9"/>
  <c r="L357" i="9"/>
  <c r="K357" i="9"/>
  <c r="J357" i="9"/>
  <c r="I357" i="9"/>
  <c r="BX355" i="9"/>
  <c r="BW355" i="9"/>
  <c r="BV355" i="9"/>
  <c r="BU355" i="9"/>
  <c r="BT355" i="9"/>
  <c r="BS355" i="9"/>
  <c r="BR355" i="9"/>
  <c r="BQ355" i="9"/>
  <c r="BP355" i="9"/>
  <c r="BO355" i="9"/>
  <c r="BN355" i="9"/>
  <c r="BM355" i="9"/>
  <c r="BL355" i="9"/>
  <c r="BK355" i="9"/>
  <c r="BJ355" i="9"/>
  <c r="BI355" i="9"/>
  <c r="BH355" i="9"/>
  <c r="BG355" i="9"/>
  <c r="BF355" i="9"/>
  <c r="BE355" i="9"/>
  <c r="BD355" i="9"/>
  <c r="BC355" i="9"/>
  <c r="BB355" i="9"/>
  <c r="BA355" i="9"/>
  <c r="AZ355" i="9"/>
  <c r="AY355" i="9"/>
  <c r="AX355" i="9"/>
  <c r="AW355" i="9"/>
  <c r="AV355" i="9"/>
  <c r="AU355" i="9"/>
  <c r="AT355" i="9"/>
  <c r="AS355" i="9"/>
  <c r="AR355" i="9"/>
  <c r="AQ355" i="9"/>
  <c r="AP355" i="9"/>
  <c r="AO355" i="9"/>
  <c r="AN355" i="9"/>
  <c r="AM355" i="9"/>
  <c r="AL355" i="9"/>
  <c r="AK355" i="9"/>
  <c r="AJ355" i="9"/>
  <c r="AI355" i="9"/>
  <c r="AH355" i="9"/>
  <c r="AG355" i="9"/>
  <c r="AF355" i="9"/>
  <c r="AE355" i="9"/>
  <c r="AD355" i="9"/>
  <c r="AC355" i="9"/>
  <c r="AB355" i="9"/>
  <c r="AA355" i="9"/>
  <c r="Z355" i="9"/>
  <c r="Y355" i="9"/>
  <c r="X355" i="9"/>
  <c r="W355" i="9"/>
  <c r="V355" i="9"/>
  <c r="U355" i="9"/>
  <c r="T355" i="9"/>
  <c r="S355" i="9"/>
  <c r="R355" i="9"/>
  <c r="Q355" i="9"/>
  <c r="P355" i="9"/>
  <c r="O355" i="9"/>
  <c r="N355" i="9"/>
  <c r="M355" i="9"/>
  <c r="L355" i="9"/>
  <c r="K355" i="9"/>
  <c r="J355" i="9"/>
  <c r="I355" i="9"/>
  <c r="BX353" i="9"/>
  <c r="BW353" i="9"/>
  <c r="BV353" i="9"/>
  <c r="BU353" i="9"/>
  <c r="BT353" i="9"/>
  <c r="BS353" i="9"/>
  <c r="BR353" i="9"/>
  <c r="BQ353" i="9"/>
  <c r="BP353" i="9"/>
  <c r="BO353" i="9"/>
  <c r="BN353" i="9"/>
  <c r="BM353" i="9"/>
  <c r="BL353" i="9"/>
  <c r="BK353" i="9"/>
  <c r="BJ353" i="9"/>
  <c r="BI353" i="9"/>
  <c r="BH353" i="9"/>
  <c r="BG353" i="9"/>
  <c r="BF353" i="9"/>
  <c r="BE353" i="9"/>
  <c r="BD353" i="9"/>
  <c r="BC353" i="9"/>
  <c r="BB353" i="9"/>
  <c r="BA353" i="9"/>
  <c r="AZ353" i="9"/>
  <c r="AY353" i="9"/>
  <c r="AX353" i="9"/>
  <c r="AW353" i="9"/>
  <c r="AV353" i="9"/>
  <c r="AU353" i="9"/>
  <c r="AT353" i="9"/>
  <c r="AS353" i="9"/>
  <c r="AR353" i="9"/>
  <c r="AQ353" i="9"/>
  <c r="AP353" i="9"/>
  <c r="AO353" i="9"/>
  <c r="AN353" i="9"/>
  <c r="AM353" i="9"/>
  <c r="AL353" i="9"/>
  <c r="AK353" i="9"/>
  <c r="AJ353" i="9"/>
  <c r="AI353" i="9"/>
  <c r="AH353" i="9"/>
  <c r="AG353" i="9"/>
  <c r="AF353" i="9"/>
  <c r="AE353" i="9"/>
  <c r="AD353" i="9"/>
  <c r="AC353" i="9"/>
  <c r="AB353" i="9"/>
  <c r="AA353" i="9"/>
  <c r="Z353" i="9"/>
  <c r="Y353" i="9"/>
  <c r="X353" i="9"/>
  <c r="W353" i="9"/>
  <c r="V353" i="9"/>
  <c r="U353" i="9"/>
  <c r="T353" i="9"/>
  <c r="S353" i="9"/>
  <c r="R353" i="9"/>
  <c r="Q353" i="9"/>
  <c r="P353" i="9"/>
  <c r="O353" i="9"/>
  <c r="N353" i="9"/>
  <c r="M353" i="9"/>
  <c r="L353" i="9"/>
  <c r="K353" i="9"/>
  <c r="J353" i="9"/>
  <c r="I353" i="9"/>
  <c r="BX351" i="9"/>
  <c r="BW351" i="9"/>
  <c r="BV351" i="9"/>
  <c r="BU351" i="9"/>
  <c r="BT351" i="9"/>
  <c r="BS351" i="9"/>
  <c r="BR351" i="9"/>
  <c r="BQ351" i="9"/>
  <c r="BP351" i="9"/>
  <c r="BO351" i="9"/>
  <c r="BN351" i="9"/>
  <c r="BM351" i="9"/>
  <c r="BL351" i="9"/>
  <c r="BK351" i="9"/>
  <c r="BJ351" i="9"/>
  <c r="BI351" i="9"/>
  <c r="BH351" i="9"/>
  <c r="BG351" i="9"/>
  <c r="BF351" i="9"/>
  <c r="BE351" i="9"/>
  <c r="BD351" i="9"/>
  <c r="BC351" i="9"/>
  <c r="BB351" i="9"/>
  <c r="BA351" i="9"/>
  <c r="AZ351" i="9"/>
  <c r="AY351" i="9"/>
  <c r="AX351" i="9"/>
  <c r="AW351" i="9"/>
  <c r="AV351" i="9"/>
  <c r="AU351" i="9"/>
  <c r="AT351" i="9"/>
  <c r="AS351" i="9"/>
  <c r="AR351" i="9"/>
  <c r="AQ351" i="9"/>
  <c r="AP351" i="9"/>
  <c r="AO351" i="9"/>
  <c r="AN351" i="9"/>
  <c r="AM351" i="9"/>
  <c r="AL351" i="9"/>
  <c r="AK351" i="9"/>
  <c r="AJ351" i="9"/>
  <c r="AI351" i="9"/>
  <c r="AH351" i="9"/>
  <c r="AG351" i="9"/>
  <c r="AF351" i="9"/>
  <c r="AE351" i="9"/>
  <c r="AD351" i="9"/>
  <c r="AC351" i="9"/>
  <c r="AB351" i="9"/>
  <c r="AA351" i="9"/>
  <c r="Z351" i="9"/>
  <c r="Y351" i="9"/>
  <c r="X351" i="9"/>
  <c r="W351" i="9"/>
  <c r="V351" i="9"/>
  <c r="U351" i="9"/>
  <c r="T351" i="9"/>
  <c r="S351" i="9"/>
  <c r="R351" i="9"/>
  <c r="Q351" i="9"/>
  <c r="P351" i="9"/>
  <c r="O351" i="9"/>
  <c r="N351" i="9"/>
  <c r="M351" i="9"/>
  <c r="L351" i="9"/>
  <c r="K351" i="9"/>
  <c r="J351" i="9"/>
  <c r="I351" i="9"/>
  <c r="BX349" i="9"/>
  <c r="BW349" i="9"/>
  <c r="BV349" i="9"/>
  <c r="BU349" i="9"/>
  <c r="BT349" i="9"/>
  <c r="BS349" i="9"/>
  <c r="BR349" i="9"/>
  <c r="BQ349" i="9"/>
  <c r="BP349" i="9"/>
  <c r="BO349" i="9"/>
  <c r="BN349" i="9"/>
  <c r="BM349" i="9"/>
  <c r="BL349" i="9"/>
  <c r="BK349" i="9"/>
  <c r="BJ349" i="9"/>
  <c r="BI349" i="9"/>
  <c r="BH349" i="9"/>
  <c r="BG349" i="9"/>
  <c r="BF349" i="9"/>
  <c r="BE349" i="9"/>
  <c r="BD349" i="9"/>
  <c r="BC349" i="9"/>
  <c r="BB349" i="9"/>
  <c r="BA349" i="9"/>
  <c r="AZ349" i="9"/>
  <c r="AY349" i="9"/>
  <c r="AX349" i="9"/>
  <c r="AW349" i="9"/>
  <c r="AV349" i="9"/>
  <c r="AU349" i="9"/>
  <c r="AT349" i="9"/>
  <c r="AS349" i="9"/>
  <c r="AR349" i="9"/>
  <c r="AQ349" i="9"/>
  <c r="AP349" i="9"/>
  <c r="AO349" i="9"/>
  <c r="AN349" i="9"/>
  <c r="AM349" i="9"/>
  <c r="AL349" i="9"/>
  <c r="AK349" i="9"/>
  <c r="AJ349" i="9"/>
  <c r="AI349" i="9"/>
  <c r="AH349" i="9"/>
  <c r="AG349" i="9"/>
  <c r="AF349" i="9"/>
  <c r="AE349" i="9"/>
  <c r="AD349" i="9"/>
  <c r="AC349" i="9"/>
  <c r="AB349" i="9"/>
  <c r="AA349" i="9"/>
  <c r="Z349" i="9"/>
  <c r="Y349" i="9"/>
  <c r="X349" i="9"/>
  <c r="W349" i="9"/>
  <c r="V349" i="9"/>
  <c r="U349" i="9"/>
  <c r="T349" i="9"/>
  <c r="S349" i="9"/>
  <c r="R349" i="9"/>
  <c r="Q349" i="9"/>
  <c r="P349" i="9"/>
  <c r="O349" i="9"/>
  <c r="N349" i="9"/>
  <c r="M349" i="9"/>
  <c r="L349" i="9"/>
  <c r="K349" i="9"/>
  <c r="J349" i="9"/>
  <c r="I349" i="9"/>
  <c r="BR348" i="9"/>
  <c r="BJ348" i="9"/>
  <c r="BB348" i="9"/>
  <c r="AT348" i="9"/>
  <c r="AL348" i="9"/>
  <c r="AD348" i="9"/>
  <c r="V348" i="9"/>
  <c r="N348" i="9"/>
  <c r="BX347" i="9"/>
  <c r="BW347" i="9"/>
  <c r="BV347" i="9"/>
  <c r="BU347" i="9"/>
  <c r="BT347" i="9"/>
  <c r="BS347" i="9"/>
  <c r="BR347" i="9"/>
  <c r="BQ347" i="9"/>
  <c r="BP347" i="9"/>
  <c r="BO347" i="9"/>
  <c r="BN347" i="9"/>
  <c r="BM347" i="9"/>
  <c r="BL347" i="9"/>
  <c r="BK347" i="9"/>
  <c r="BJ347" i="9"/>
  <c r="BI347" i="9"/>
  <c r="BH347" i="9"/>
  <c r="BG347" i="9"/>
  <c r="BF347" i="9"/>
  <c r="BE347" i="9"/>
  <c r="BD347" i="9"/>
  <c r="BC347" i="9"/>
  <c r="BB347" i="9"/>
  <c r="BA347" i="9"/>
  <c r="AZ347" i="9"/>
  <c r="AY347" i="9"/>
  <c r="AX347" i="9"/>
  <c r="AW347" i="9"/>
  <c r="AV347" i="9"/>
  <c r="AU347" i="9"/>
  <c r="AT347" i="9"/>
  <c r="AS347" i="9"/>
  <c r="AR347" i="9"/>
  <c r="AQ347" i="9"/>
  <c r="AP347" i="9"/>
  <c r="AO347" i="9"/>
  <c r="AN347" i="9"/>
  <c r="AM347" i="9"/>
  <c r="AL347" i="9"/>
  <c r="AK347" i="9"/>
  <c r="AJ347" i="9"/>
  <c r="AI347" i="9"/>
  <c r="AH347" i="9"/>
  <c r="AG347" i="9"/>
  <c r="AF347" i="9"/>
  <c r="AE347" i="9"/>
  <c r="AD347" i="9"/>
  <c r="AC347" i="9"/>
  <c r="AB347" i="9"/>
  <c r="AA347" i="9"/>
  <c r="Z347" i="9"/>
  <c r="Y347" i="9"/>
  <c r="X347" i="9"/>
  <c r="W347" i="9"/>
  <c r="V347" i="9"/>
  <c r="U347" i="9"/>
  <c r="T347" i="9"/>
  <c r="S347" i="9"/>
  <c r="R347" i="9"/>
  <c r="Q347" i="9"/>
  <c r="P347" i="9"/>
  <c r="O347" i="9"/>
  <c r="N347" i="9"/>
  <c r="M347" i="9"/>
  <c r="L347" i="9"/>
  <c r="K347" i="9"/>
  <c r="J347" i="9"/>
  <c r="I347" i="9"/>
  <c r="BX346" i="9"/>
  <c r="BW346" i="9"/>
  <c r="BV346" i="9"/>
  <c r="BU346" i="9"/>
  <c r="BT346" i="9"/>
  <c r="BS346" i="9"/>
  <c r="BR346" i="9"/>
  <c r="BQ346" i="9"/>
  <c r="BP346" i="9"/>
  <c r="BO346" i="9"/>
  <c r="BN346" i="9"/>
  <c r="BM346" i="9"/>
  <c r="BL346" i="9"/>
  <c r="BK346" i="9"/>
  <c r="BJ346" i="9"/>
  <c r="BI346" i="9"/>
  <c r="BH346" i="9"/>
  <c r="BG346" i="9"/>
  <c r="BF346" i="9"/>
  <c r="BE346" i="9"/>
  <c r="BD346" i="9"/>
  <c r="BC346" i="9"/>
  <c r="BB346" i="9"/>
  <c r="BA346" i="9"/>
  <c r="AZ346" i="9"/>
  <c r="AY346" i="9"/>
  <c r="AX346" i="9"/>
  <c r="AW346" i="9"/>
  <c r="AV346" i="9"/>
  <c r="AU346" i="9"/>
  <c r="AT346" i="9"/>
  <c r="AS346" i="9"/>
  <c r="AR346" i="9"/>
  <c r="AQ346" i="9"/>
  <c r="AP346" i="9"/>
  <c r="AO346" i="9"/>
  <c r="AN346" i="9"/>
  <c r="AM346" i="9"/>
  <c r="AL346" i="9"/>
  <c r="AK346" i="9"/>
  <c r="AJ346" i="9"/>
  <c r="AI346" i="9"/>
  <c r="AH346" i="9"/>
  <c r="AG346" i="9"/>
  <c r="AF346" i="9"/>
  <c r="AE346" i="9"/>
  <c r="AD346" i="9"/>
  <c r="AC346" i="9"/>
  <c r="AB346" i="9"/>
  <c r="AA346" i="9"/>
  <c r="Z346" i="9"/>
  <c r="Y346" i="9"/>
  <c r="X346" i="9"/>
  <c r="W346" i="9"/>
  <c r="V346" i="9"/>
  <c r="U346" i="9"/>
  <c r="T346" i="9"/>
  <c r="S346" i="9"/>
  <c r="R346" i="9"/>
  <c r="Q346" i="9"/>
  <c r="P346" i="9"/>
  <c r="O346" i="9"/>
  <c r="N346" i="9"/>
  <c r="M346" i="9"/>
  <c r="L346" i="9"/>
  <c r="K346" i="9"/>
  <c r="J346" i="9"/>
  <c r="I346" i="9"/>
  <c r="BX345" i="9"/>
  <c r="BW345" i="9"/>
  <c r="BV345" i="9"/>
  <c r="BU345" i="9"/>
  <c r="BT345" i="9"/>
  <c r="BS345" i="9"/>
  <c r="BR345" i="9"/>
  <c r="BQ345" i="9"/>
  <c r="BP345" i="9"/>
  <c r="BO345" i="9"/>
  <c r="BN345" i="9"/>
  <c r="BM345" i="9"/>
  <c r="BL345" i="9"/>
  <c r="BK345" i="9"/>
  <c r="BJ345" i="9"/>
  <c r="BI345" i="9"/>
  <c r="BH345" i="9"/>
  <c r="BG345" i="9"/>
  <c r="BF345" i="9"/>
  <c r="BE345" i="9"/>
  <c r="BD345" i="9"/>
  <c r="BC345" i="9"/>
  <c r="BB345" i="9"/>
  <c r="BA345" i="9"/>
  <c r="AZ345" i="9"/>
  <c r="AY345" i="9"/>
  <c r="AX345" i="9"/>
  <c r="AW345" i="9"/>
  <c r="AV345" i="9"/>
  <c r="AU345" i="9"/>
  <c r="AT345" i="9"/>
  <c r="AS345" i="9"/>
  <c r="AR345" i="9"/>
  <c r="AQ345" i="9"/>
  <c r="AP345" i="9"/>
  <c r="AO345" i="9"/>
  <c r="AN345" i="9"/>
  <c r="AM345" i="9"/>
  <c r="AL345" i="9"/>
  <c r="AK345" i="9"/>
  <c r="AJ345" i="9"/>
  <c r="AI345" i="9"/>
  <c r="AH345" i="9"/>
  <c r="AG345" i="9"/>
  <c r="AF345" i="9"/>
  <c r="AE345" i="9"/>
  <c r="AD345" i="9"/>
  <c r="AC345" i="9"/>
  <c r="AB345" i="9"/>
  <c r="AA345" i="9"/>
  <c r="Z345" i="9"/>
  <c r="Y345" i="9"/>
  <c r="X345" i="9"/>
  <c r="W345" i="9"/>
  <c r="V345" i="9"/>
  <c r="U345" i="9"/>
  <c r="T345" i="9"/>
  <c r="S345" i="9"/>
  <c r="R345" i="9"/>
  <c r="Q345" i="9"/>
  <c r="P345" i="9"/>
  <c r="O345" i="9"/>
  <c r="N345" i="9"/>
  <c r="M345" i="9"/>
  <c r="L345" i="9"/>
  <c r="K345" i="9"/>
  <c r="J345" i="9"/>
  <c r="I345" i="9"/>
  <c r="BX344" i="9"/>
  <c r="BW344" i="9"/>
  <c r="BV344" i="9"/>
  <c r="BU344" i="9"/>
  <c r="BT344" i="9"/>
  <c r="BS344" i="9"/>
  <c r="BR344" i="9"/>
  <c r="BQ344" i="9"/>
  <c r="BP344" i="9"/>
  <c r="BO344" i="9"/>
  <c r="BN344" i="9"/>
  <c r="BM344" i="9"/>
  <c r="BL344" i="9"/>
  <c r="BK344" i="9"/>
  <c r="BJ344" i="9"/>
  <c r="BI344" i="9"/>
  <c r="BH344" i="9"/>
  <c r="BG344" i="9"/>
  <c r="BF344" i="9"/>
  <c r="BE344" i="9"/>
  <c r="BD344" i="9"/>
  <c r="BC344" i="9"/>
  <c r="BB344" i="9"/>
  <c r="BA344" i="9"/>
  <c r="AZ344" i="9"/>
  <c r="AY344" i="9"/>
  <c r="AX344" i="9"/>
  <c r="AW344" i="9"/>
  <c r="AV344" i="9"/>
  <c r="AU344" i="9"/>
  <c r="AT344" i="9"/>
  <c r="AS344" i="9"/>
  <c r="AR344" i="9"/>
  <c r="AQ344" i="9"/>
  <c r="AP344" i="9"/>
  <c r="AO344" i="9"/>
  <c r="AN344" i="9"/>
  <c r="AM344" i="9"/>
  <c r="AL344" i="9"/>
  <c r="AK344" i="9"/>
  <c r="AJ344" i="9"/>
  <c r="AI344" i="9"/>
  <c r="AH344" i="9"/>
  <c r="AG344" i="9"/>
  <c r="AF344" i="9"/>
  <c r="AE344" i="9"/>
  <c r="AD344" i="9"/>
  <c r="AC344" i="9"/>
  <c r="AB344" i="9"/>
  <c r="AA344" i="9"/>
  <c r="Z344" i="9"/>
  <c r="Y344" i="9"/>
  <c r="X344" i="9"/>
  <c r="W344" i="9"/>
  <c r="V344" i="9"/>
  <c r="U344" i="9"/>
  <c r="T344" i="9"/>
  <c r="S344" i="9"/>
  <c r="R344" i="9"/>
  <c r="Q344" i="9"/>
  <c r="P344" i="9"/>
  <c r="O344" i="9"/>
  <c r="N344" i="9"/>
  <c r="M344" i="9"/>
  <c r="L344" i="9"/>
  <c r="K344" i="9"/>
  <c r="J344" i="9"/>
  <c r="I344" i="9"/>
  <c r="BX343" i="9"/>
  <c r="BW343" i="9"/>
  <c r="BV343" i="9"/>
  <c r="BU343" i="9"/>
  <c r="BT343" i="9"/>
  <c r="BS343" i="9"/>
  <c r="BR343" i="9"/>
  <c r="BQ343" i="9"/>
  <c r="BP343" i="9"/>
  <c r="BO343" i="9"/>
  <c r="BN343" i="9"/>
  <c r="BM343" i="9"/>
  <c r="BL343" i="9"/>
  <c r="BK343" i="9"/>
  <c r="BJ343" i="9"/>
  <c r="BI343" i="9"/>
  <c r="BH343" i="9"/>
  <c r="BG343" i="9"/>
  <c r="BF343" i="9"/>
  <c r="BE343" i="9"/>
  <c r="BD343" i="9"/>
  <c r="BC343" i="9"/>
  <c r="BB343" i="9"/>
  <c r="BA343" i="9"/>
  <c r="AZ343" i="9"/>
  <c r="AY343" i="9"/>
  <c r="AX343" i="9"/>
  <c r="AW343" i="9"/>
  <c r="AV343" i="9"/>
  <c r="AU343" i="9"/>
  <c r="AT343" i="9"/>
  <c r="AS343" i="9"/>
  <c r="AR343" i="9"/>
  <c r="AQ343" i="9"/>
  <c r="AP343" i="9"/>
  <c r="AO343" i="9"/>
  <c r="AN343" i="9"/>
  <c r="AM343" i="9"/>
  <c r="AL343" i="9"/>
  <c r="AK343" i="9"/>
  <c r="AJ343" i="9"/>
  <c r="AI343" i="9"/>
  <c r="AH343" i="9"/>
  <c r="AG343" i="9"/>
  <c r="AF343" i="9"/>
  <c r="AE343" i="9"/>
  <c r="AD343" i="9"/>
  <c r="AC343" i="9"/>
  <c r="AB343" i="9"/>
  <c r="AA343" i="9"/>
  <c r="Z343" i="9"/>
  <c r="Y343" i="9"/>
  <c r="X343" i="9"/>
  <c r="W343" i="9"/>
  <c r="V343" i="9"/>
  <c r="U343" i="9"/>
  <c r="T343" i="9"/>
  <c r="S343" i="9"/>
  <c r="R343" i="9"/>
  <c r="Q343" i="9"/>
  <c r="P343" i="9"/>
  <c r="O343" i="9"/>
  <c r="N343" i="9"/>
  <c r="M343" i="9"/>
  <c r="L343" i="9"/>
  <c r="K343" i="9"/>
  <c r="J343" i="9"/>
  <c r="I343" i="9"/>
  <c r="BX342" i="9"/>
  <c r="BW342" i="9"/>
  <c r="BV342" i="9"/>
  <c r="BU342" i="9"/>
  <c r="BT342" i="9"/>
  <c r="BS342" i="9"/>
  <c r="BR342" i="9"/>
  <c r="BQ342" i="9"/>
  <c r="BP342" i="9"/>
  <c r="BO342" i="9"/>
  <c r="BN342" i="9"/>
  <c r="BM342" i="9"/>
  <c r="BL342" i="9"/>
  <c r="BK342" i="9"/>
  <c r="BJ342" i="9"/>
  <c r="BI342" i="9"/>
  <c r="BH342" i="9"/>
  <c r="BG342" i="9"/>
  <c r="BF342" i="9"/>
  <c r="BE342" i="9"/>
  <c r="BD342" i="9"/>
  <c r="BC342" i="9"/>
  <c r="BB342" i="9"/>
  <c r="BA342" i="9"/>
  <c r="AZ342" i="9"/>
  <c r="AY342" i="9"/>
  <c r="AX342" i="9"/>
  <c r="AW342" i="9"/>
  <c r="AV342" i="9"/>
  <c r="AU342" i="9"/>
  <c r="AT342" i="9"/>
  <c r="AS342" i="9"/>
  <c r="AR342" i="9"/>
  <c r="AQ342" i="9"/>
  <c r="AP342" i="9"/>
  <c r="AO342" i="9"/>
  <c r="AN342" i="9"/>
  <c r="AM342" i="9"/>
  <c r="AL342" i="9"/>
  <c r="AK342" i="9"/>
  <c r="AJ342" i="9"/>
  <c r="AI342" i="9"/>
  <c r="AH342" i="9"/>
  <c r="AG342" i="9"/>
  <c r="AF342" i="9"/>
  <c r="AE342" i="9"/>
  <c r="AD342" i="9"/>
  <c r="AC342" i="9"/>
  <c r="AB342" i="9"/>
  <c r="AA342" i="9"/>
  <c r="Z342" i="9"/>
  <c r="Y342" i="9"/>
  <c r="X342" i="9"/>
  <c r="W342" i="9"/>
  <c r="V342" i="9"/>
  <c r="U342" i="9"/>
  <c r="T342" i="9"/>
  <c r="S342" i="9"/>
  <c r="R342" i="9"/>
  <c r="Q342" i="9"/>
  <c r="P342" i="9"/>
  <c r="O342" i="9"/>
  <c r="N342" i="9"/>
  <c r="M342" i="9"/>
  <c r="L342" i="9"/>
  <c r="K342" i="9"/>
  <c r="J342" i="9"/>
  <c r="I342" i="9"/>
  <c r="BX341" i="9"/>
  <c r="BW341" i="9"/>
  <c r="BV341" i="9"/>
  <c r="BU341" i="9"/>
  <c r="BT341" i="9"/>
  <c r="BS341" i="9"/>
  <c r="BR341" i="9"/>
  <c r="BQ341" i="9"/>
  <c r="BP341" i="9"/>
  <c r="BO341" i="9"/>
  <c r="BN341" i="9"/>
  <c r="BM341" i="9"/>
  <c r="BL341" i="9"/>
  <c r="BK341" i="9"/>
  <c r="BJ341" i="9"/>
  <c r="BI341" i="9"/>
  <c r="BH341" i="9"/>
  <c r="BG341" i="9"/>
  <c r="BF341" i="9"/>
  <c r="BE341" i="9"/>
  <c r="BD341" i="9"/>
  <c r="BC341" i="9"/>
  <c r="BB341" i="9"/>
  <c r="BA341" i="9"/>
  <c r="AZ341" i="9"/>
  <c r="AY341" i="9"/>
  <c r="AX341" i="9"/>
  <c r="AW341" i="9"/>
  <c r="AV341" i="9"/>
  <c r="AU341" i="9"/>
  <c r="AT341" i="9"/>
  <c r="AS341" i="9"/>
  <c r="AR341" i="9"/>
  <c r="AQ341" i="9"/>
  <c r="AP341" i="9"/>
  <c r="AO341" i="9"/>
  <c r="AN341" i="9"/>
  <c r="AM341" i="9"/>
  <c r="AL341" i="9"/>
  <c r="AK341" i="9"/>
  <c r="AJ341" i="9"/>
  <c r="AI341" i="9"/>
  <c r="AH341" i="9"/>
  <c r="AG341" i="9"/>
  <c r="AF341" i="9"/>
  <c r="AE341" i="9"/>
  <c r="AD341" i="9"/>
  <c r="AC341" i="9"/>
  <c r="AB341" i="9"/>
  <c r="AA341" i="9"/>
  <c r="Z341" i="9"/>
  <c r="Y341" i="9"/>
  <c r="X341" i="9"/>
  <c r="W341" i="9"/>
  <c r="V341" i="9"/>
  <c r="U341" i="9"/>
  <c r="T341" i="9"/>
  <c r="S341" i="9"/>
  <c r="R341" i="9"/>
  <c r="Q341" i="9"/>
  <c r="P341" i="9"/>
  <c r="O341" i="9"/>
  <c r="N341" i="9"/>
  <c r="M341" i="9"/>
  <c r="L341" i="9"/>
  <c r="K341" i="9"/>
  <c r="J341" i="9"/>
  <c r="I341" i="9"/>
  <c r="BX340" i="9"/>
  <c r="BW340" i="9"/>
  <c r="BV340" i="9"/>
  <c r="BU340" i="9"/>
  <c r="BT340" i="9"/>
  <c r="BS340" i="9"/>
  <c r="BR340" i="9"/>
  <c r="BQ340" i="9"/>
  <c r="BP340" i="9"/>
  <c r="BO340" i="9"/>
  <c r="BN340" i="9"/>
  <c r="BM340" i="9"/>
  <c r="BL340" i="9"/>
  <c r="BK340" i="9"/>
  <c r="BJ340" i="9"/>
  <c r="BI340" i="9"/>
  <c r="BH340" i="9"/>
  <c r="BG340" i="9"/>
  <c r="BF340" i="9"/>
  <c r="BE340" i="9"/>
  <c r="BD340" i="9"/>
  <c r="BC340" i="9"/>
  <c r="BB340" i="9"/>
  <c r="BA340" i="9"/>
  <c r="AZ340" i="9"/>
  <c r="AY340" i="9"/>
  <c r="AX340" i="9"/>
  <c r="AW340" i="9"/>
  <c r="AV340" i="9"/>
  <c r="AU340" i="9"/>
  <c r="AT340" i="9"/>
  <c r="AS340" i="9"/>
  <c r="AR340" i="9"/>
  <c r="AQ340" i="9"/>
  <c r="AP340" i="9"/>
  <c r="AO340" i="9"/>
  <c r="AN340" i="9"/>
  <c r="AM340" i="9"/>
  <c r="AL340" i="9"/>
  <c r="AK340" i="9"/>
  <c r="AJ340" i="9"/>
  <c r="AI340" i="9"/>
  <c r="AH340" i="9"/>
  <c r="AG340" i="9"/>
  <c r="AF340" i="9"/>
  <c r="AE340" i="9"/>
  <c r="AD340" i="9"/>
  <c r="AC340" i="9"/>
  <c r="AB340" i="9"/>
  <c r="AA340" i="9"/>
  <c r="Z340" i="9"/>
  <c r="Y340" i="9"/>
  <c r="X340" i="9"/>
  <c r="W340" i="9"/>
  <c r="V340" i="9"/>
  <c r="U340" i="9"/>
  <c r="T340" i="9"/>
  <c r="S340" i="9"/>
  <c r="R340" i="9"/>
  <c r="Q340" i="9"/>
  <c r="P340" i="9"/>
  <c r="O340" i="9"/>
  <c r="N340" i="9"/>
  <c r="M340" i="9"/>
  <c r="L340" i="9"/>
  <c r="K340" i="9"/>
  <c r="J340" i="9"/>
  <c r="I340" i="9"/>
  <c r="BX339" i="9"/>
  <c r="BW339" i="9"/>
  <c r="BV339" i="9"/>
  <c r="BU339" i="9"/>
  <c r="BT339" i="9"/>
  <c r="BS339" i="9"/>
  <c r="BR339" i="9"/>
  <c r="BQ339" i="9"/>
  <c r="BP339" i="9"/>
  <c r="BO339" i="9"/>
  <c r="BN339" i="9"/>
  <c r="BM339" i="9"/>
  <c r="BL339" i="9"/>
  <c r="BK339" i="9"/>
  <c r="BJ339" i="9"/>
  <c r="BI339" i="9"/>
  <c r="BH339" i="9"/>
  <c r="BG339" i="9"/>
  <c r="BF339" i="9"/>
  <c r="BE339" i="9"/>
  <c r="BD339" i="9"/>
  <c r="BC339" i="9"/>
  <c r="BB339" i="9"/>
  <c r="BA339" i="9"/>
  <c r="AZ339" i="9"/>
  <c r="AY339" i="9"/>
  <c r="AX339" i="9"/>
  <c r="AW339" i="9"/>
  <c r="AV339" i="9"/>
  <c r="AU339" i="9"/>
  <c r="AT339" i="9"/>
  <c r="AS339" i="9"/>
  <c r="AR339" i="9"/>
  <c r="AQ339" i="9"/>
  <c r="AP339" i="9"/>
  <c r="AO339" i="9"/>
  <c r="AN339" i="9"/>
  <c r="AM339" i="9"/>
  <c r="AL339" i="9"/>
  <c r="AK339" i="9"/>
  <c r="AJ339" i="9"/>
  <c r="AI339" i="9"/>
  <c r="AH339" i="9"/>
  <c r="AG339" i="9"/>
  <c r="AF339" i="9"/>
  <c r="AE339" i="9"/>
  <c r="AD339" i="9"/>
  <c r="AC339" i="9"/>
  <c r="AB339" i="9"/>
  <c r="AA339" i="9"/>
  <c r="Z339" i="9"/>
  <c r="Y339" i="9"/>
  <c r="X339" i="9"/>
  <c r="W339" i="9"/>
  <c r="V339" i="9"/>
  <c r="U339" i="9"/>
  <c r="T339" i="9"/>
  <c r="S339" i="9"/>
  <c r="R339" i="9"/>
  <c r="Q339" i="9"/>
  <c r="P339" i="9"/>
  <c r="O339" i="9"/>
  <c r="N339" i="9"/>
  <c r="M339" i="9"/>
  <c r="L339" i="9"/>
  <c r="K339" i="9"/>
  <c r="J339" i="9"/>
  <c r="I339" i="9"/>
  <c r="BX338" i="9"/>
  <c r="BW338" i="9"/>
  <c r="BV338" i="9"/>
  <c r="BU338" i="9"/>
  <c r="BT338" i="9"/>
  <c r="BS338" i="9"/>
  <c r="BR338" i="9"/>
  <c r="BQ338" i="9"/>
  <c r="BP338" i="9"/>
  <c r="BO338" i="9"/>
  <c r="BN338" i="9"/>
  <c r="BM338" i="9"/>
  <c r="BL338" i="9"/>
  <c r="BK338" i="9"/>
  <c r="BJ338" i="9"/>
  <c r="BI338" i="9"/>
  <c r="BH338" i="9"/>
  <c r="BG338" i="9"/>
  <c r="BF338" i="9"/>
  <c r="BE338" i="9"/>
  <c r="BD338" i="9"/>
  <c r="BC338" i="9"/>
  <c r="BB338" i="9"/>
  <c r="BA338" i="9"/>
  <c r="AZ338" i="9"/>
  <c r="AY338" i="9"/>
  <c r="AX338" i="9"/>
  <c r="AW338" i="9"/>
  <c r="AV338" i="9"/>
  <c r="AU338" i="9"/>
  <c r="AT338" i="9"/>
  <c r="AS338" i="9"/>
  <c r="AR338" i="9"/>
  <c r="AQ338" i="9"/>
  <c r="AP338" i="9"/>
  <c r="AO338" i="9"/>
  <c r="AN338" i="9"/>
  <c r="AM338" i="9"/>
  <c r="AL338" i="9"/>
  <c r="AK338" i="9"/>
  <c r="AJ338" i="9"/>
  <c r="AI338" i="9"/>
  <c r="AH338" i="9"/>
  <c r="AG338" i="9"/>
  <c r="AF338" i="9"/>
  <c r="AE338" i="9"/>
  <c r="AD338" i="9"/>
  <c r="AC338" i="9"/>
  <c r="AB338" i="9"/>
  <c r="AA338" i="9"/>
  <c r="Z338" i="9"/>
  <c r="Y338" i="9"/>
  <c r="X338" i="9"/>
  <c r="W338" i="9"/>
  <c r="V338" i="9"/>
  <c r="U338" i="9"/>
  <c r="T338" i="9"/>
  <c r="S338" i="9"/>
  <c r="R338" i="9"/>
  <c r="Q338" i="9"/>
  <c r="P338" i="9"/>
  <c r="O338" i="9"/>
  <c r="N338" i="9"/>
  <c r="M338" i="9"/>
  <c r="L338" i="9"/>
  <c r="K338" i="9"/>
  <c r="J338" i="9"/>
  <c r="I338" i="9"/>
  <c r="BX337" i="9"/>
  <c r="BW337" i="9"/>
  <c r="BV337" i="9"/>
  <c r="BU337" i="9"/>
  <c r="BT337" i="9"/>
  <c r="BS337" i="9"/>
  <c r="BR337" i="9"/>
  <c r="BQ337" i="9"/>
  <c r="BP337" i="9"/>
  <c r="BO337" i="9"/>
  <c r="BN337" i="9"/>
  <c r="BM337" i="9"/>
  <c r="BL337" i="9"/>
  <c r="BK337" i="9"/>
  <c r="BJ337" i="9"/>
  <c r="BI337" i="9"/>
  <c r="BH337" i="9"/>
  <c r="BG337" i="9"/>
  <c r="BF337" i="9"/>
  <c r="BE337" i="9"/>
  <c r="BD337" i="9"/>
  <c r="BC337" i="9"/>
  <c r="BB337" i="9"/>
  <c r="BA337" i="9"/>
  <c r="AZ337" i="9"/>
  <c r="AY337" i="9"/>
  <c r="AX337" i="9"/>
  <c r="AW337" i="9"/>
  <c r="AV337" i="9"/>
  <c r="AU337" i="9"/>
  <c r="AT337" i="9"/>
  <c r="AS337" i="9"/>
  <c r="AR337" i="9"/>
  <c r="AQ337" i="9"/>
  <c r="AP337" i="9"/>
  <c r="AO337" i="9"/>
  <c r="AN337" i="9"/>
  <c r="AM337" i="9"/>
  <c r="AL337" i="9"/>
  <c r="AK337" i="9"/>
  <c r="AJ337" i="9"/>
  <c r="AI337" i="9"/>
  <c r="AH337" i="9"/>
  <c r="AG337" i="9"/>
  <c r="AF337" i="9"/>
  <c r="AE337" i="9"/>
  <c r="AD337" i="9"/>
  <c r="AC337" i="9"/>
  <c r="AB337" i="9"/>
  <c r="AA337" i="9"/>
  <c r="Z337" i="9"/>
  <c r="Y337" i="9"/>
  <c r="X337" i="9"/>
  <c r="W337" i="9"/>
  <c r="V337" i="9"/>
  <c r="U337" i="9"/>
  <c r="T337" i="9"/>
  <c r="S337" i="9"/>
  <c r="R337" i="9"/>
  <c r="Q337" i="9"/>
  <c r="P337" i="9"/>
  <c r="O337" i="9"/>
  <c r="N337" i="9"/>
  <c r="M337" i="9"/>
  <c r="L337" i="9"/>
  <c r="K337" i="9"/>
  <c r="J337" i="9"/>
  <c r="I337" i="9"/>
  <c r="BX336" i="9"/>
  <c r="BW336" i="9"/>
  <c r="BV336" i="9"/>
  <c r="BU336" i="9"/>
  <c r="BT336" i="9"/>
  <c r="BS336" i="9"/>
  <c r="BR336" i="9"/>
  <c r="BQ336" i="9"/>
  <c r="BP336" i="9"/>
  <c r="BO336" i="9"/>
  <c r="BN336" i="9"/>
  <c r="BM336" i="9"/>
  <c r="BL336" i="9"/>
  <c r="BK336" i="9"/>
  <c r="BJ336" i="9"/>
  <c r="BI336" i="9"/>
  <c r="BH336" i="9"/>
  <c r="BG336" i="9"/>
  <c r="BF336" i="9"/>
  <c r="BE336" i="9"/>
  <c r="BD336" i="9"/>
  <c r="BC336" i="9"/>
  <c r="BB336" i="9"/>
  <c r="BA336" i="9"/>
  <c r="AZ336" i="9"/>
  <c r="AY336" i="9"/>
  <c r="AX336" i="9"/>
  <c r="AW336" i="9"/>
  <c r="AV336" i="9"/>
  <c r="AU336" i="9"/>
  <c r="AT336" i="9"/>
  <c r="AS336" i="9"/>
  <c r="AR336" i="9"/>
  <c r="AQ336" i="9"/>
  <c r="AP336" i="9"/>
  <c r="AO336" i="9"/>
  <c r="AN336" i="9"/>
  <c r="AM336" i="9"/>
  <c r="AL336" i="9"/>
  <c r="AK336" i="9"/>
  <c r="AJ336" i="9"/>
  <c r="AI336" i="9"/>
  <c r="AH336" i="9"/>
  <c r="AG336" i="9"/>
  <c r="AF336" i="9"/>
  <c r="AE336" i="9"/>
  <c r="AD336" i="9"/>
  <c r="AC336" i="9"/>
  <c r="AB336" i="9"/>
  <c r="AA336" i="9"/>
  <c r="Z336" i="9"/>
  <c r="Y336" i="9"/>
  <c r="X336" i="9"/>
  <c r="W336" i="9"/>
  <c r="V336" i="9"/>
  <c r="U336" i="9"/>
  <c r="T336" i="9"/>
  <c r="S336" i="9"/>
  <c r="R336" i="9"/>
  <c r="Q336" i="9"/>
  <c r="P336" i="9"/>
  <c r="O336" i="9"/>
  <c r="N336" i="9"/>
  <c r="M336" i="9"/>
  <c r="L336" i="9"/>
  <c r="K336" i="9"/>
  <c r="J336" i="9"/>
  <c r="I336" i="9"/>
  <c r="BX335" i="9"/>
  <c r="BW335" i="9"/>
  <c r="BV335" i="9"/>
  <c r="BU335" i="9"/>
  <c r="BT335" i="9"/>
  <c r="BS335" i="9"/>
  <c r="BR335" i="9"/>
  <c r="BQ335" i="9"/>
  <c r="BP335" i="9"/>
  <c r="BO335" i="9"/>
  <c r="BN335" i="9"/>
  <c r="BM335" i="9"/>
  <c r="BL335" i="9"/>
  <c r="BK335" i="9"/>
  <c r="BJ335" i="9"/>
  <c r="BI335" i="9"/>
  <c r="BH335" i="9"/>
  <c r="BG335" i="9"/>
  <c r="BF335" i="9"/>
  <c r="BE335" i="9"/>
  <c r="BD335" i="9"/>
  <c r="BC335" i="9"/>
  <c r="BB335" i="9"/>
  <c r="BA335" i="9"/>
  <c r="AZ335" i="9"/>
  <c r="AY335" i="9"/>
  <c r="AX335" i="9"/>
  <c r="AW335" i="9"/>
  <c r="AV335" i="9"/>
  <c r="AU335" i="9"/>
  <c r="AT335" i="9"/>
  <c r="AS335" i="9"/>
  <c r="AR335" i="9"/>
  <c r="AQ335" i="9"/>
  <c r="AP335" i="9"/>
  <c r="AO335" i="9"/>
  <c r="AN335" i="9"/>
  <c r="AM335" i="9"/>
  <c r="AL335" i="9"/>
  <c r="AK335" i="9"/>
  <c r="AJ335" i="9"/>
  <c r="AI335" i="9"/>
  <c r="AH335" i="9"/>
  <c r="AG335" i="9"/>
  <c r="AF335" i="9"/>
  <c r="AE335" i="9"/>
  <c r="AD335" i="9"/>
  <c r="AC335" i="9"/>
  <c r="AB335" i="9"/>
  <c r="AA335" i="9"/>
  <c r="Z335" i="9"/>
  <c r="Y335" i="9"/>
  <c r="X335" i="9"/>
  <c r="W335" i="9"/>
  <c r="V335" i="9"/>
  <c r="U335" i="9"/>
  <c r="T335" i="9"/>
  <c r="S335" i="9"/>
  <c r="R335" i="9"/>
  <c r="Q335" i="9"/>
  <c r="P335" i="9"/>
  <c r="O335" i="9"/>
  <c r="N335" i="9"/>
  <c r="M335" i="9"/>
  <c r="L335" i="9"/>
  <c r="K335" i="9"/>
  <c r="J335" i="9"/>
  <c r="I335" i="9"/>
  <c r="BU334" i="9"/>
  <c r="BS334" i="9"/>
  <c r="BR334" i="9"/>
  <c r="BM334" i="9"/>
  <c r="BK334" i="9"/>
  <c r="BJ334" i="9"/>
  <c r="BE334" i="9"/>
  <c r="BC334" i="9"/>
  <c r="BB334" i="9"/>
  <c r="AW334" i="9"/>
  <c r="AU334" i="9"/>
  <c r="AT334" i="9"/>
  <c r="AR334" i="9"/>
  <c r="AO334" i="9"/>
  <c r="AM334" i="9"/>
  <c r="AL334" i="9"/>
  <c r="AJ334" i="9"/>
  <c r="AG334" i="9"/>
  <c r="AE334" i="9"/>
  <c r="AD334" i="9"/>
  <c r="AB334" i="9"/>
  <c r="Y334" i="9"/>
  <c r="W334" i="9"/>
  <c r="V334" i="9"/>
  <c r="T334" i="9"/>
  <c r="Q334" i="9"/>
  <c r="O334" i="9"/>
  <c r="N334" i="9"/>
  <c r="L334" i="9"/>
  <c r="I334" i="9"/>
  <c r="BX333" i="9"/>
  <c r="BX334" i="9" s="1"/>
  <c r="BW333" i="9"/>
  <c r="BW334" i="9" s="1"/>
  <c r="BV333" i="9"/>
  <c r="BV334" i="9" s="1"/>
  <c r="BU333" i="9"/>
  <c r="BT333" i="9"/>
  <c r="BT334" i="9" s="1"/>
  <c r="BS333" i="9"/>
  <c r="BR333" i="9"/>
  <c r="BQ333" i="9"/>
  <c r="BQ334" i="9" s="1"/>
  <c r="BP333" i="9"/>
  <c r="BP334" i="9" s="1"/>
  <c r="BO333" i="9"/>
  <c r="BO334" i="9" s="1"/>
  <c r="BN333" i="9"/>
  <c r="BN334" i="9" s="1"/>
  <c r="BM333" i="9"/>
  <c r="BL333" i="9"/>
  <c r="BL334" i="9" s="1"/>
  <c r="BK333" i="9"/>
  <c r="BJ333" i="9"/>
  <c r="BI333" i="9"/>
  <c r="BI334" i="9" s="1"/>
  <c r="BH333" i="9"/>
  <c r="BH334" i="9" s="1"/>
  <c r="BG333" i="9"/>
  <c r="BG334" i="9" s="1"/>
  <c r="BF333" i="9"/>
  <c r="BF334" i="9" s="1"/>
  <c r="BE333" i="9"/>
  <c r="BD333" i="9"/>
  <c r="BD334" i="9" s="1"/>
  <c r="BC333" i="9"/>
  <c r="BB333" i="9"/>
  <c r="BA333" i="9"/>
  <c r="BA334" i="9" s="1"/>
  <c r="AZ333" i="9"/>
  <c r="AZ334" i="9" s="1"/>
  <c r="AY333" i="9"/>
  <c r="AY334" i="9" s="1"/>
  <c r="AX333" i="9"/>
  <c r="AX334" i="9" s="1"/>
  <c r="AW333" i="9"/>
  <c r="AV333" i="9"/>
  <c r="AV334" i="9" s="1"/>
  <c r="AU333" i="9"/>
  <c r="AT333" i="9"/>
  <c r="AS333" i="9"/>
  <c r="AS334" i="9" s="1"/>
  <c r="AR333" i="9"/>
  <c r="AQ333" i="9"/>
  <c r="AQ334" i="9" s="1"/>
  <c r="AP333" i="9"/>
  <c r="AP334" i="9" s="1"/>
  <c r="AO333" i="9"/>
  <c r="AN333" i="9"/>
  <c r="AN334" i="9" s="1"/>
  <c r="AM333" i="9"/>
  <c r="AL333" i="9"/>
  <c r="AK333" i="9"/>
  <c r="AK334" i="9" s="1"/>
  <c r="AJ333" i="9"/>
  <c r="AI333" i="9"/>
  <c r="AI334" i="9" s="1"/>
  <c r="AH333" i="9"/>
  <c r="AH334" i="9" s="1"/>
  <c r="AG333" i="9"/>
  <c r="AF333" i="9"/>
  <c r="AF334" i="9" s="1"/>
  <c r="AE333" i="9"/>
  <c r="AD333" i="9"/>
  <c r="AC333" i="9"/>
  <c r="AC334" i="9" s="1"/>
  <c r="AB333" i="9"/>
  <c r="AA333" i="9"/>
  <c r="AA334" i="9" s="1"/>
  <c r="Z333" i="9"/>
  <c r="Z334" i="9" s="1"/>
  <c r="Y333" i="9"/>
  <c r="X333" i="9"/>
  <c r="X334" i="9" s="1"/>
  <c r="W333" i="9"/>
  <c r="V333" i="9"/>
  <c r="U333" i="9"/>
  <c r="U334" i="9" s="1"/>
  <c r="T333" i="9"/>
  <c r="S333" i="9"/>
  <c r="S334" i="9" s="1"/>
  <c r="R333" i="9"/>
  <c r="R334" i="9" s="1"/>
  <c r="Q333" i="9"/>
  <c r="P333" i="9"/>
  <c r="P334" i="9" s="1"/>
  <c r="O333" i="9"/>
  <c r="N333" i="9"/>
  <c r="M333" i="9"/>
  <c r="M334" i="9" s="1"/>
  <c r="L333" i="9"/>
  <c r="K333" i="9"/>
  <c r="K334" i="9" s="1"/>
  <c r="J333" i="9"/>
  <c r="J334" i="9" s="1"/>
  <c r="I333" i="9"/>
  <c r="BX328" i="9"/>
  <c r="BW328" i="9"/>
  <c r="BV328" i="9"/>
  <c r="BU328" i="9"/>
  <c r="BT328" i="9"/>
  <c r="BS328" i="9"/>
  <c r="BR328" i="9"/>
  <c r="BQ328" i="9"/>
  <c r="BP328" i="9"/>
  <c r="BO328" i="9"/>
  <c r="BN328" i="9"/>
  <c r="BM328" i="9"/>
  <c r="BL328" i="9"/>
  <c r="BK328" i="9"/>
  <c r="BJ328" i="9"/>
  <c r="BI328" i="9"/>
  <c r="BH328" i="9"/>
  <c r="BG328" i="9"/>
  <c r="BF328" i="9"/>
  <c r="BE328" i="9"/>
  <c r="BD328" i="9"/>
  <c r="BC328" i="9"/>
  <c r="BB328" i="9"/>
  <c r="BA328" i="9"/>
  <c r="AZ328" i="9"/>
  <c r="AY328" i="9"/>
  <c r="AX328" i="9"/>
  <c r="AW328" i="9"/>
  <c r="AV328" i="9"/>
  <c r="AU328" i="9"/>
  <c r="AT328" i="9"/>
  <c r="AS328" i="9"/>
  <c r="AR328" i="9"/>
  <c r="AQ328" i="9"/>
  <c r="AP328" i="9"/>
  <c r="AO328" i="9"/>
  <c r="AN328" i="9"/>
  <c r="AM328" i="9"/>
  <c r="AL328" i="9"/>
  <c r="AK328" i="9"/>
  <c r="AJ328" i="9"/>
  <c r="AI328" i="9"/>
  <c r="AH328" i="9"/>
  <c r="AG328" i="9"/>
  <c r="AF328" i="9"/>
  <c r="AE328" i="9"/>
  <c r="AD328" i="9"/>
  <c r="AC328" i="9"/>
  <c r="AB328" i="9"/>
  <c r="AA328" i="9"/>
  <c r="Z328" i="9"/>
  <c r="Y328" i="9"/>
  <c r="X328" i="9"/>
  <c r="W328" i="9"/>
  <c r="V328" i="9"/>
  <c r="U328" i="9"/>
  <c r="T328" i="9"/>
  <c r="S328" i="9"/>
  <c r="R328" i="9"/>
  <c r="Q328" i="9"/>
  <c r="P328" i="9"/>
  <c r="O328" i="9"/>
  <c r="N328" i="9"/>
  <c r="M328" i="9"/>
  <c r="L328" i="9"/>
  <c r="K328" i="9"/>
  <c r="J328" i="9"/>
  <c r="I328" i="9"/>
  <c r="BX326" i="9"/>
  <c r="BW326" i="9"/>
  <c r="BV326" i="9"/>
  <c r="BU326" i="9"/>
  <c r="BT326" i="9"/>
  <c r="BS326" i="9"/>
  <c r="BR326" i="9"/>
  <c r="BQ326" i="9"/>
  <c r="BP326" i="9"/>
  <c r="BO326" i="9"/>
  <c r="BN326" i="9"/>
  <c r="BM326" i="9"/>
  <c r="BL326" i="9"/>
  <c r="BK326" i="9"/>
  <c r="BJ326" i="9"/>
  <c r="BI326" i="9"/>
  <c r="BH326" i="9"/>
  <c r="BG326" i="9"/>
  <c r="BF326" i="9"/>
  <c r="BE326" i="9"/>
  <c r="BD326" i="9"/>
  <c r="BC326" i="9"/>
  <c r="BB326" i="9"/>
  <c r="BA326" i="9"/>
  <c r="AZ326" i="9"/>
  <c r="AY326" i="9"/>
  <c r="AX326" i="9"/>
  <c r="AW326" i="9"/>
  <c r="AV326" i="9"/>
  <c r="AU326" i="9"/>
  <c r="AT326" i="9"/>
  <c r="AS326" i="9"/>
  <c r="AR326" i="9"/>
  <c r="AQ326" i="9"/>
  <c r="AP326" i="9"/>
  <c r="AO326" i="9"/>
  <c r="AN326" i="9"/>
  <c r="AM326" i="9"/>
  <c r="AL326" i="9"/>
  <c r="AK326" i="9"/>
  <c r="AJ326" i="9"/>
  <c r="AI326" i="9"/>
  <c r="AH326" i="9"/>
  <c r="AG326" i="9"/>
  <c r="AF326" i="9"/>
  <c r="AE326" i="9"/>
  <c r="AD326" i="9"/>
  <c r="AC326" i="9"/>
  <c r="AB326" i="9"/>
  <c r="AA326" i="9"/>
  <c r="Z326" i="9"/>
  <c r="Y326" i="9"/>
  <c r="X326" i="9"/>
  <c r="W326" i="9"/>
  <c r="V326" i="9"/>
  <c r="U326" i="9"/>
  <c r="T326" i="9"/>
  <c r="S326" i="9"/>
  <c r="R326" i="9"/>
  <c r="Q326" i="9"/>
  <c r="P326" i="9"/>
  <c r="O326" i="9"/>
  <c r="N326" i="9"/>
  <c r="M326" i="9"/>
  <c r="L326" i="9"/>
  <c r="K326" i="9"/>
  <c r="J326" i="9"/>
  <c r="I326" i="9"/>
  <c r="BX324" i="9"/>
  <c r="BW324" i="9"/>
  <c r="BV324" i="9"/>
  <c r="BU324" i="9"/>
  <c r="BT324" i="9"/>
  <c r="BS324" i="9"/>
  <c r="BR324" i="9"/>
  <c r="BQ324" i="9"/>
  <c r="BP324" i="9"/>
  <c r="BO324" i="9"/>
  <c r="BN324" i="9"/>
  <c r="BM324" i="9"/>
  <c r="BL324" i="9"/>
  <c r="BK324" i="9"/>
  <c r="BJ324" i="9"/>
  <c r="BI324" i="9"/>
  <c r="BH324" i="9"/>
  <c r="BG324" i="9"/>
  <c r="BF324" i="9"/>
  <c r="BE324" i="9"/>
  <c r="BD324" i="9"/>
  <c r="BC324" i="9"/>
  <c r="BB324" i="9"/>
  <c r="BA324" i="9"/>
  <c r="AZ324" i="9"/>
  <c r="AY324" i="9"/>
  <c r="AX324" i="9"/>
  <c r="AW324" i="9"/>
  <c r="AV324" i="9"/>
  <c r="AU324" i="9"/>
  <c r="AT324" i="9"/>
  <c r="AS324" i="9"/>
  <c r="AR324" i="9"/>
  <c r="AQ324" i="9"/>
  <c r="AP324" i="9"/>
  <c r="AO324" i="9"/>
  <c r="AN324" i="9"/>
  <c r="AM324" i="9"/>
  <c r="AL324" i="9"/>
  <c r="AK324" i="9"/>
  <c r="AJ324" i="9"/>
  <c r="AI324" i="9"/>
  <c r="AH324" i="9"/>
  <c r="AG324" i="9"/>
  <c r="AF324" i="9"/>
  <c r="AE324" i="9"/>
  <c r="AD324" i="9"/>
  <c r="AC324" i="9"/>
  <c r="AB324" i="9"/>
  <c r="AA324" i="9"/>
  <c r="Z324" i="9"/>
  <c r="Y324" i="9"/>
  <c r="X324" i="9"/>
  <c r="W324" i="9"/>
  <c r="V324" i="9"/>
  <c r="U324" i="9"/>
  <c r="T324" i="9"/>
  <c r="S324" i="9"/>
  <c r="R324" i="9"/>
  <c r="Q324" i="9"/>
  <c r="P324" i="9"/>
  <c r="O324" i="9"/>
  <c r="N324" i="9"/>
  <c r="M324" i="9"/>
  <c r="L324" i="9"/>
  <c r="K324" i="9"/>
  <c r="J324" i="9"/>
  <c r="I324" i="9"/>
  <c r="BX322" i="9"/>
  <c r="BW322" i="9"/>
  <c r="BV322" i="9"/>
  <c r="BU322" i="9"/>
  <c r="BT322" i="9"/>
  <c r="BS322" i="9"/>
  <c r="BR322" i="9"/>
  <c r="BQ322" i="9"/>
  <c r="BP322" i="9"/>
  <c r="BO322" i="9"/>
  <c r="BN322" i="9"/>
  <c r="BM322" i="9"/>
  <c r="BL322" i="9"/>
  <c r="BK322" i="9"/>
  <c r="BJ322" i="9"/>
  <c r="BI322" i="9"/>
  <c r="BH322" i="9"/>
  <c r="BG322" i="9"/>
  <c r="BF322" i="9"/>
  <c r="BE322" i="9"/>
  <c r="BD322" i="9"/>
  <c r="BC322" i="9"/>
  <c r="BB322" i="9"/>
  <c r="BA322" i="9"/>
  <c r="AZ322" i="9"/>
  <c r="AY322" i="9"/>
  <c r="AX322" i="9"/>
  <c r="AW322" i="9"/>
  <c r="AV322" i="9"/>
  <c r="AU322" i="9"/>
  <c r="AT322" i="9"/>
  <c r="AS322" i="9"/>
  <c r="AR322" i="9"/>
  <c r="AQ322" i="9"/>
  <c r="AP322" i="9"/>
  <c r="AO322" i="9"/>
  <c r="AN322" i="9"/>
  <c r="AM322" i="9"/>
  <c r="AL322" i="9"/>
  <c r="AK322" i="9"/>
  <c r="AJ322" i="9"/>
  <c r="AI322" i="9"/>
  <c r="AH322" i="9"/>
  <c r="AG322" i="9"/>
  <c r="AF322" i="9"/>
  <c r="AE322" i="9"/>
  <c r="AD322" i="9"/>
  <c r="AC322" i="9"/>
  <c r="AB322" i="9"/>
  <c r="AA322" i="9"/>
  <c r="Z322" i="9"/>
  <c r="Y322" i="9"/>
  <c r="X322" i="9"/>
  <c r="W322" i="9"/>
  <c r="V322" i="9"/>
  <c r="U322" i="9"/>
  <c r="T322" i="9"/>
  <c r="S322" i="9"/>
  <c r="R322" i="9"/>
  <c r="Q322" i="9"/>
  <c r="P322" i="9"/>
  <c r="O322" i="9"/>
  <c r="N322" i="9"/>
  <c r="M322" i="9"/>
  <c r="L322" i="9"/>
  <c r="K322" i="9"/>
  <c r="J322" i="9"/>
  <c r="I322" i="9"/>
  <c r="BX320" i="9"/>
  <c r="BW320" i="9"/>
  <c r="BV320" i="9"/>
  <c r="BU320" i="9"/>
  <c r="BT320" i="9"/>
  <c r="BS320" i="9"/>
  <c r="BR320" i="9"/>
  <c r="BQ320" i="9"/>
  <c r="BP320" i="9"/>
  <c r="BO320" i="9"/>
  <c r="BN320" i="9"/>
  <c r="BM320" i="9"/>
  <c r="BL320" i="9"/>
  <c r="BK320" i="9"/>
  <c r="BJ320" i="9"/>
  <c r="BI320" i="9"/>
  <c r="BH320" i="9"/>
  <c r="BG320" i="9"/>
  <c r="BF320" i="9"/>
  <c r="BE320" i="9"/>
  <c r="BD320" i="9"/>
  <c r="BC320" i="9"/>
  <c r="BB320" i="9"/>
  <c r="BA320" i="9"/>
  <c r="AZ320" i="9"/>
  <c r="AY320" i="9"/>
  <c r="AX320" i="9"/>
  <c r="AW320" i="9"/>
  <c r="AV320" i="9"/>
  <c r="AU320" i="9"/>
  <c r="AT320" i="9"/>
  <c r="AS320" i="9"/>
  <c r="AR320" i="9"/>
  <c r="AQ320" i="9"/>
  <c r="AP320" i="9"/>
  <c r="AO320" i="9"/>
  <c r="AN320" i="9"/>
  <c r="AM320" i="9"/>
  <c r="AL320" i="9"/>
  <c r="AK320" i="9"/>
  <c r="AJ320" i="9"/>
  <c r="AI320" i="9"/>
  <c r="AH320" i="9"/>
  <c r="AG320" i="9"/>
  <c r="AF320" i="9"/>
  <c r="AE320" i="9"/>
  <c r="AD320" i="9"/>
  <c r="AC320" i="9"/>
  <c r="AB320" i="9"/>
  <c r="AA320" i="9"/>
  <c r="Z320" i="9"/>
  <c r="Y320" i="9"/>
  <c r="X320" i="9"/>
  <c r="W320" i="9"/>
  <c r="V320" i="9"/>
  <c r="U320" i="9"/>
  <c r="T320" i="9"/>
  <c r="S320" i="9"/>
  <c r="R320" i="9"/>
  <c r="Q320" i="9"/>
  <c r="P320" i="9"/>
  <c r="O320" i="9"/>
  <c r="N320" i="9"/>
  <c r="M320" i="9"/>
  <c r="L320" i="9"/>
  <c r="K320" i="9"/>
  <c r="J320" i="9"/>
  <c r="I320" i="9"/>
  <c r="BX318" i="9"/>
  <c r="BW318" i="9"/>
  <c r="BV318" i="9"/>
  <c r="BU318" i="9"/>
  <c r="BT318" i="9"/>
  <c r="BS318" i="9"/>
  <c r="BR318" i="9"/>
  <c r="BQ318" i="9"/>
  <c r="BP318" i="9"/>
  <c r="BO318" i="9"/>
  <c r="BN318" i="9"/>
  <c r="BM318" i="9"/>
  <c r="BL318" i="9"/>
  <c r="BK318" i="9"/>
  <c r="BJ318" i="9"/>
  <c r="BI318" i="9"/>
  <c r="BH318" i="9"/>
  <c r="BG318" i="9"/>
  <c r="BF318" i="9"/>
  <c r="BE318" i="9"/>
  <c r="BD318" i="9"/>
  <c r="BC318" i="9"/>
  <c r="BB318" i="9"/>
  <c r="BA318" i="9"/>
  <c r="AZ318" i="9"/>
  <c r="AY318" i="9"/>
  <c r="AX318" i="9"/>
  <c r="AW318" i="9"/>
  <c r="AV318" i="9"/>
  <c r="AU318" i="9"/>
  <c r="AT318" i="9"/>
  <c r="AS318" i="9"/>
  <c r="AR318" i="9"/>
  <c r="AQ318" i="9"/>
  <c r="AP318" i="9"/>
  <c r="AO318" i="9"/>
  <c r="AN318" i="9"/>
  <c r="AM318" i="9"/>
  <c r="AL318" i="9"/>
  <c r="AK318" i="9"/>
  <c r="AJ318" i="9"/>
  <c r="AI318" i="9"/>
  <c r="AH318" i="9"/>
  <c r="AG318" i="9"/>
  <c r="AF318" i="9"/>
  <c r="AE318" i="9"/>
  <c r="AD318" i="9"/>
  <c r="AC318" i="9"/>
  <c r="AB318" i="9"/>
  <c r="AA318" i="9"/>
  <c r="Z318" i="9"/>
  <c r="Y318" i="9"/>
  <c r="X318" i="9"/>
  <c r="W318" i="9"/>
  <c r="V318" i="9"/>
  <c r="U318" i="9"/>
  <c r="T318" i="9"/>
  <c r="S318" i="9"/>
  <c r="R318" i="9"/>
  <c r="Q318" i="9"/>
  <c r="P318" i="9"/>
  <c r="O318" i="9"/>
  <c r="N318" i="9"/>
  <c r="M318" i="9"/>
  <c r="L318" i="9"/>
  <c r="K318" i="9"/>
  <c r="J318" i="9"/>
  <c r="I318" i="9"/>
  <c r="BX316" i="9"/>
  <c r="BW316" i="9"/>
  <c r="BV316" i="9"/>
  <c r="BU316" i="9"/>
  <c r="BT316" i="9"/>
  <c r="BS316" i="9"/>
  <c r="BR316" i="9"/>
  <c r="BQ316" i="9"/>
  <c r="BP316" i="9"/>
  <c r="BO316" i="9"/>
  <c r="BN316" i="9"/>
  <c r="BM316" i="9"/>
  <c r="BL316" i="9"/>
  <c r="BK316" i="9"/>
  <c r="BJ316" i="9"/>
  <c r="BI316" i="9"/>
  <c r="BH316" i="9"/>
  <c r="BG316" i="9"/>
  <c r="BF316" i="9"/>
  <c r="BE316" i="9"/>
  <c r="BD316" i="9"/>
  <c r="BC316" i="9"/>
  <c r="BB316" i="9"/>
  <c r="BA316" i="9"/>
  <c r="AZ316" i="9"/>
  <c r="AY316" i="9"/>
  <c r="AX316" i="9"/>
  <c r="AW316" i="9"/>
  <c r="AV316" i="9"/>
  <c r="AU316" i="9"/>
  <c r="AT316" i="9"/>
  <c r="AS316" i="9"/>
  <c r="AR316" i="9"/>
  <c r="AQ316" i="9"/>
  <c r="AP316" i="9"/>
  <c r="AO316" i="9"/>
  <c r="AN316" i="9"/>
  <c r="AM316" i="9"/>
  <c r="AL316" i="9"/>
  <c r="AK316" i="9"/>
  <c r="AJ316" i="9"/>
  <c r="AI316" i="9"/>
  <c r="AH316" i="9"/>
  <c r="AG316" i="9"/>
  <c r="AF316" i="9"/>
  <c r="AE316" i="9"/>
  <c r="AD316" i="9"/>
  <c r="AC316" i="9"/>
  <c r="AB316" i="9"/>
  <c r="AA316" i="9"/>
  <c r="Z316" i="9"/>
  <c r="Y316" i="9"/>
  <c r="X316" i="9"/>
  <c r="W316" i="9"/>
  <c r="V316" i="9"/>
  <c r="U316" i="9"/>
  <c r="T316" i="9"/>
  <c r="S316" i="9"/>
  <c r="R316" i="9"/>
  <c r="Q316" i="9"/>
  <c r="P316" i="9"/>
  <c r="O316" i="9"/>
  <c r="N316" i="9"/>
  <c r="M316" i="9"/>
  <c r="L316" i="9"/>
  <c r="K316" i="9"/>
  <c r="J316" i="9"/>
  <c r="I316" i="9"/>
  <c r="BR315" i="9"/>
  <c r="BJ315" i="9"/>
  <c r="BB315" i="9"/>
  <c r="AT315" i="9"/>
  <c r="AL315" i="9"/>
  <c r="AD315" i="9"/>
  <c r="V315" i="9"/>
  <c r="N315" i="9"/>
  <c r="BX314" i="9"/>
  <c r="BW314" i="9"/>
  <c r="BV314" i="9"/>
  <c r="BU314" i="9"/>
  <c r="BT314" i="9"/>
  <c r="BS314" i="9"/>
  <c r="BR314" i="9"/>
  <c r="BQ314" i="9"/>
  <c r="BP314" i="9"/>
  <c r="BO314" i="9"/>
  <c r="BN314" i="9"/>
  <c r="BM314" i="9"/>
  <c r="BL314" i="9"/>
  <c r="BK314" i="9"/>
  <c r="BJ314" i="9"/>
  <c r="BI314" i="9"/>
  <c r="BH314" i="9"/>
  <c r="BG314" i="9"/>
  <c r="BF314" i="9"/>
  <c r="BE314" i="9"/>
  <c r="BD314" i="9"/>
  <c r="BC314" i="9"/>
  <c r="BB314" i="9"/>
  <c r="BA314" i="9"/>
  <c r="AZ314" i="9"/>
  <c r="AY314" i="9"/>
  <c r="AX314" i="9"/>
  <c r="AW314" i="9"/>
  <c r="AV314" i="9"/>
  <c r="AU314" i="9"/>
  <c r="AT314" i="9"/>
  <c r="AS314" i="9"/>
  <c r="AR314" i="9"/>
  <c r="AQ314" i="9"/>
  <c r="AP314" i="9"/>
  <c r="AO314" i="9"/>
  <c r="AN314" i="9"/>
  <c r="AM314" i="9"/>
  <c r="AL314" i="9"/>
  <c r="AK314" i="9"/>
  <c r="AJ314" i="9"/>
  <c r="AI314" i="9"/>
  <c r="AH314" i="9"/>
  <c r="AG314" i="9"/>
  <c r="AF314" i="9"/>
  <c r="AE314" i="9"/>
  <c r="AD314" i="9"/>
  <c r="AC314" i="9"/>
  <c r="AB314" i="9"/>
  <c r="AA314" i="9"/>
  <c r="Z314" i="9"/>
  <c r="Y314" i="9"/>
  <c r="X314" i="9"/>
  <c r="W314" i="9"/>
  <c r="V314" i="9"/>
  <c r="U314" i="9"/>
  <c r="T314" i="9"/>
  <c r="S314" i="9"/>
  <c r="R314" i="9"/>
  <c r="Q314" i="9"/>
  <c r="P314" i="9"/>
  <c r="O314" i="9"/>
  <c r="N314" i="9"/>
  <c r="M314" i="9"/>
  <c r="L314" i="9"/>
  <c r="K314" i="9"/>
  <c r="J314" i="9"/>
  <c r="I314" i="9"/>
  <c r="BX313" i="9"/>
  <c r="BW313" i="9"/>
  <c r="BV313" i="9"/>
  <c r="BU313" i="9"/>
  <c r="BT313" i="9"/>
  <c r="BS313" i="9"/>
  <c r="BR313" i="9"/>
  <c r="BQ313" i="9"/>
  <c r="BP313" i="9"/>
  <c r="BO313" i="9"/>
  <c r="BN313" i="9"/>
  <c r="BM313" i="9"/>
  <c r="BL313" i="9"/>
  <c r="BK313" i="9"/>
  <c r="BJ313" i="9"/>
  <c r="BI313" i="9"/>
  <c r="BH313" i="9"/>
  <c r="BG313" i="9"/>
  <c r="BF313" i="9"/>
  <c r="BE313" i="9"/>
  <c r="BD313" i="9"/>
  <c r="BC313" i="9"/>
  <c r="BB313" i="9"/>
  <c r="BA313" i="9"/>
  <c r="AZ313" i="9"/>
  <c r="AY313" i="9"/>
  <c r="AX313" i="9"/>
  <c r="AW313" i="9"/>
  <c r="AV313" i="9"/>
  <c r="AU313" i="9"/>
  <c r="AT313" i="9"/>
  <c r="AS313" i="9"/>
  <c r="AR313" i="9"/>
  <c r="AQ313" i="9"/>
  <c r="AP313" i="9"/>
  <c r="AO313" i="9"/>
  <c r="AN313" i="9"/>
  <c r="AM313" i="9"/>
  <c r="AL313" i="9"/>
  <c r="AK313" i="9"/>
  <c r="AJ313" i="9"/>
  <c r="AI313" i="9"/>
  <c r="AH313" i="9"/>
  <c r="AG313" i="9"/>
  <c r="AF313" i="9"/>
  <c r="AE313" i="9"/>
  <c r="AD313" i="9"/>
  <c r="AC313" i="9"/>
  <c r="AB313" i="9"/>
  <c r="AA313" i="9"/>
  <c r="Z313" i="9"/>
  <c r="Y313" i="9"/>
  <c r="X313" i="9"/>
  <c r="W313" i="9"/>
  <c r="V313" i="9"/>
  <c r="U313" i="9"/>
  <c r="T313" i="9"/>
  <c r="S313" i="9"/>
  <c r="R313" i="9"/>
  <c r="Q313" i="9"/>
  <c r="P313" i="9"/>
  <c r="O313" i="9"/>
  <c r="N313" i="9"/>
  <c r="M313" i="9"/>
  <c r="L313" i="9"/>
  <c r="K313" i="9"/>
  <c r="J313" i="9"/>
  <c r="I313" i="9"/>
  <c r="BX312" i="9"/>
  <c r="BW312" i="9"/>
  <c r="BV312" i="9"/>
  <c r="BU312" i="9"/>
  <c r="BT312" i="9"/>
  <c r="BS312" i="9"/>
  <c r="BR312" i="9"/>
  <c r="BQ312" i="9"/>
  <c r="BP312" i="9"/>
  <c r="BO312" i="9"/>
  <c r="BN312" i="9"/>
  <c r="BM312" i="9"/>
  <c r="BL312" i="9"/>
  <c r="BK312" i="9"/>
  <c r="BJ312" i="9"/>
  <c r="BI312" i="9"/>
  <c r="BH312" i="9"/>
  <c r="BG312" i="9"/>
  <c r="BF312" i="9"/>
  <c r="BE312" i="9"/>
  <c r="BD312" i="9"/>
  <c r="BC312" i="9"/>
  <c r="BB312" i="9"/>
  <c r="BA312" i="9"/>
  <c r="AZ312" i="9"/>
  <c r="AY312" i="9"/>
  <c r="AX312" i="9"/>
  <c r="AW312" i="9"/>
  <c r="AV312" i="9"/>
  <c r="AU312" i="9"/>
  <c r="AT312" i="9"/>
  <c r="AS312" i="9"/>
  <c r="AR312" i="9"/>
  <c r="AQ312" i="9"/>
  <c r="AP312" i="9"/>
  <c r="AO312" i="9"/>
  <c r="AN312" i="9"/>
  <c r="AM312" i="9"/>
  <c r="AL312" i="9"/>
  <c r="AK312" i="9"/>
  <c r="AJ312" i="9"/>
  <c r="AI312" i="9"/>
  <c r="AH312" i="9"/>
  <c r="AG312" i="9"/>
  <c r="AF312" i="9"/>
  <c r="AE312" i="9"/>
  <c r="AD312" i="9"/>
  <c r="AC312" i="9"/>
  <c r="AB312" i="9"/>
  <c r="AA312" i="9"/>
  <c r="Z312" i="9"/>
  <c r="Y312" i="9"/>
  <c r="X312" i="9"/>
  <c r="W312" i="9"/>
  <c r="V312" i="9"/>
  <c r="U312" i="9"/>
  <c r="T312" i="9"/>
  <c r="S312" i="9"/>
  <c r="R312" i="9"/>
  <c r="Q312" i="9"/>
  <c r="P312" i="9"/>
  <c r="O312" i="9"/>
  <c r="N312" i="9"/>
  <c r="M312" i="9"/>
  <c r="L312" i="9"/>
  <c r="K312" i="9"/>
  <c r="J312" i="9"/>
  <c r="I312" i="9"/>
  <c r="BX311" i="9"/>
  <c r="BW311" i="9"/>
  <c r="BV311" i="9"/>
  <c r="BU311" i="9"/>
  <c r="BT311" i="9"/>
  <c r="BS311" i="9"/>
  <c r="BR311" i="9"/>
  <c r="BQ311" i="9"/>
  <c r="BP311" i="9"/>
  <c r="BO311" i="9"/>
  <c r="BN311" i="9"/>
  <c r="BM311" i="9"/>
  <c r="BL311" i="9"/>
  <c r="BK311" i="9"/>
  <c r="BJ311" i="9"/>
  <c r="BI311" i="9"/>
  <c r="BH311" i="9"/>
  <c r="BG311" i="9"/>
  <c r="BF311" i="9"/>
  <c r="BE311" i="9"/>
  <c r="BD311" i="9"/>
  <c r="BC311" i="9"/>
  <c r="BB311" i="9"/>
  <c r="BA311" i="9"/>
  <c r="AZ311" i="9"/>
  <c r="AY311" i="9"/>
  <c r="AX311" i="9"/>
  <c r="AW311" i="9"/>
  <c r="AV311" i="9"/>
  <c r="AU311" i="9"/>
  <c r="AT311" i="9"/>
  <c r="AS311" i="9"/>
  <c r="AR311" i="9"/>
  <c r="AQ311" i="9"/>
  <c r="AP311" i="9"/>
  <c r="AO311" i="9"/>
  <c r="AN311" i="9"/>
  <c r="AM311" i="9"/>
  <c r="AL311" i="9"/>
  <c r="AK311" i="9"/>
  <c r="AJ311" i="9"/>
  <c r="AI311" i="9"/>
  <c r="AH311" i="9"/>
  <c r="AG311" i="9"/>
  <c r="AF311" i="9"/>
  <c r="AE311" i="9"/>
  <c r="AD311" i="9"/>
  <c r="AC311" i="9"/>
  <c r="AB311" i="9"/>
  <c r="AA311" i="9"/>
  <c r="Z311" i="9"/>
  <c r="Y311" i="9"/>
  <c r="X311" i="9"/>
  <c r="W311" i="9"/>
  <c r="V311" i="9"/>
  <c r="U311" i="9"/>
  <c r="T311" i="9"/>
  <c r="S311" i="9"/>
  <c r="R311" i="9"/>
  <c r="Q311" i="9"/>
  <c r="P311" i="9"/>
  <c r="O311" i="9"/>
  <c r="N311" i="9"/>
  <c r="M311" i="9"/>
  <c r="L311" i="9"/>
  <c r="K311" i="9"/>
  <c r="J311" i="9"/>
  <c r="I311" i="9"/>
  <c r="BX310" i="9"/>
  <c r="BW310" i="9"/>
  <c r="BV310" i="9"/>
  <c r="BU310" i="9"/>
  <c r="BT310" i="9"/>
  <c r="BS310" i="9"/>
  <c r="BR310" i="9"/>
  <c r="BQ310" i="9"/>
  <c r="BP310" i="9"/>
  <c r="BO310" i="9"/>
  <c r="BN310" i="9"/>
  <c r="BM310" i="9"/>
  <c r="BL310" i="9"/>
  <c r="BK310" i="9"/>
  <c r="BJ310" i="9"/>
  <c r="BI310" i="9"/>
  <c r="BH310" i="9"/>
  <c r="BG310" i="9"/>
  <c r="BF310" i="9"/>
  <c r="BE310" i="9"/>
  <c r="BD310" i="9"/>
  <c r="BC310" i="9"/>
  <c r="BB310" i="9"/>
  <c r="BA310" i="9"/>
  <c r="AZ310" i="9"/>
  <c r="AY310" i="9"/>
  <c r="AX310" i="9"/>
  <c r="AW310" i="9"/>
  <c r="AV310" i="9"/>
  <c r="AU310" i="9"/>
  <c r="AT310" i="9"/>
  <c r="AS310" i="9"/>
  <c r="AR310" i="9"/>
  <c r="AQ310" i="9"/>
  <c r="AP310" i="9"/>
  <c r="AO310" i="9"/>
  <c r="AN310" i="9"/>
  <c r="AM310" i="9"/>
  <c r="AL310" i="9"/>
  <c r="AK310" i="9"/>
  <c r="AJ310" i="9"/>
  <c r="AI310" i="9"/>
  <c r="AH310" i="9"/>
  <c r="AG310" i="9"/>
  <c r="AF310" i="9"/>
  <c r="AE310" i="9"/>
  <c r="AD310" i="9"/>
  <c r="AC310" i="9"/>
  <c r="AB310" i="9"/>
  <c r="AA310" i="9"/>
  <c r="Z310" i="9"/>
  <c r="Y310" i="9"/>
  <c r="X310" i="9"/>
  <c r="W310" i="9"/>
  <c r="V310" i="9"/>
  <c r="U310" i="9"/>
  <c r="T310" i="9"/>
  <c r="S310" i="9"/>
  <c r="R310" i="9"/>
  <c r="Q310" i="9"/>
  <c r="P310" i="9"/>
  <c r="O310" i="9"/>
  <c r="N310" i="9"/>
  <c r="M310" i="9"/>
  <c r="L310" i="9"/>
  <c r="K310" i="9"/>
  <c r="J310" i="9"/>
  <c r="I310" i="9"/>
  <c r="BX309" i="9"/>
  <c r="BW309" i="9"/>
  <c r="BV309" i="9"/>
  <c r="BU309" i="9"/>
  <c r="BT309" i="9"/>
  <c r="BS309" i="9"/>
  <c r="BR309" i="9"/>
  <c r="BQ309" i="9"/>
  <c r="BP309" i="9"/>
  <c r="BO309" i="9"/>
  <c r="BN309" i="9"/>
  <c r="BM309" i="9"/>
  <c r="BL309" i="9"/>
  <c r="BK309" i="9"/>
  <c r="BJ309" i="9"/>
  <c r="BI309" i="9"/>
  <c r="BH309" i="9"/>
  <c r="BG309" i="9"/>
  <c r="BF309" i="9"/>
  <c r="BE309" i="9"/>
  <c r="BD309" i="9"/>
  <c r="BC309" i="9"/>
  <c r="BB309" i="9"/>
  <c r="BA309" i="9"/>
  <c r="AZ309" i="9"/>
  <c r="AY309" i="9"/>
  <c r="AX309" i="9"/>
  <c r="AW309" i="9"/>
  <c r="AV309" i="9"/>
  <c r="AU309" i="9"/>
  <c r="AT309" i="9"/>
  <c r="AS309" i="9"/>
  <c r="AR309" i="9"/>
  <c r="AQ309" i="9"/>
  <c r="AP309" i="9"/>
  <c r="AO309" i="9"/>
  <c r="AN309" i="9"/>
  <c r="AM309" i="9"/>
  <c r="AL309" i="9"/>
  <c r="AK309" i="9"/>
  <c r="AJ309" i="9"/>
  <c r="AI309" i="9"/>
  <c r="AH309" i="9"/>
  <c r="AG309" i="9"/>
  <c r="AF309" i="9"/>
  <c r="AE309" i="9"/>
  <c r="AD309" i="9"/>
  <c r="AC309" i="9"/>
  <c r="AB309" i="9"/>
  <c r="AA309" i="9"/>
  <c r="Z309" i="9"/>
  <c r="Y309" i="9"/>
  <c r="X309" i="9"/>
  <c r="W309" i="9"/>
  <c r="V309" i="9"/>
  <c r="U309" i="9"/>
  <c r="T309" i="9"/>
  <c r="S309" i="9"/>
  <c r="R309" i="9"/>
  <c r="Q309" i="9"/>
  <c r="P309" i="9"/>
  <c r="O309" i="9"/>
  <c r="N309" i="9"/>
  <c r="M309" i="9"/>
  <c r="L309" i="9"/>
  <c r="K309" i="9"/>
  <c r="J309" i="9"/>
  <c r="I309" i="9"/>
  <c r="BX308" i="9"/>
  <c r="BW308" i="9"/>
  <c r="BV308" i="9"/>
  <c r="BU308" i="9"/>
  <c r="BT308" i="9"/>
  <c r="BS308" i="9"/>
  <c r="BR308" i="9"/>
  <c r="BQ308" i="9"/>
  <c r="BP308" i="9"/>
  <c r="BO308" i="9"/>
  <c r="BN308" i="9"/>
  <c r="BM308" i="9"/>
  <c r="BL308" i="9"/>
  <c r="BK308" i="9"/>
  <c r="BJ308" i="9"/>
  <c r="BI308" i="9"/>
  <c r="BH308" i="9"/>
  <c r="BG308" i="9"/>
  <c r="BF308" i="9"/>
  <c r="BE308" i="9"/>
  <c r="BD308" i="9"/>
  <c r="BC308" i="9"/>
  <c r="BB308" i="9"/>
  <c r="BA308" i="9"/>
  <c r="AZ308" i="9"/>
  <c r="AY308" i="9"/>
  <c r="AX308" i="9"/>
  <c r="AW308" i="9"/>
  <c r="AV308" i="9"/>
  <c r="AU308" i="9"/>
  <c r="AT308" i="9"/>
  <c r="AS308" i="9"/>
  <c r="AR308" i="9"/>
  <c r="AQ308" i="9"/>
  <c r="AP308" i="9"/>
  <c r="AO308" i="9"/>
  <c r="AN308" i="9"/>
  <c r="AM308" i="9"/>
  <c r="AL308" i="9"/>
  <c r="AK308" i="9"/>
  <c r="AJ308" i="9"/>
  <c r="AI308" i="9"/>
  <c r="AH308" i="9"/>
  <c r="AG308" i="9"/>
  <c r="AF308" i="9"/>
  <c r="AE308" i="9"/>
  <c r="AD308" i="9"/>
  <c r="AC308" i="9"/>
  <c r="AB308" i="9"/>
  <c r="AA308" i="9"/>
  <c r="Z308" i="9"/>
  <c r="Y308" i="9"/>
  <c r="X308" i="9"/>
  <c r="W308" i="9"/>
  <c r="V308" i="9"/>
  <c r="U308" i="9"/>
  <c r="T308" i="9"/>
  <c r="S308" i="9"/>
  <c r="R308" i="9"/>
  <c r="Q308" i="9"/>
  <c r="P308" i="9"/>
  <c r="O308" i="9"/>
  <c r="N308" i="9"/>
  <c r="M308" i="9"/>
  <c r="L308" i="9"/>
  <c r="K308" i="9"/>
  <c r="J308" i="9"/>
  <c r="I308" i="9"/>
  <c r="BX307" i="9"/>
  <c r="BW307" i="9"/>
  <c r="BV307" i="9"/>
  <c r="BU307" i="9"/>
  <c r="BT307" i="9"/>
  <c r="BS307" i="9"/>
  <c r="BR307" i="9"/>
  <c r="BQ307" i="9"/>
  <c r="BP307" i="9"/>
  <c r="BO307" i="9"/>
  <c r="BN307" i="9"/>
  <c r="BM307" i="9"/>
  <c r="BL307" i="9"/>
  <c r="BK307" i="9"/>
  <c r="BJ307" i="9"/>
  <c r="BI307" i="9"/>
  <c r="BH307" i="9"/>
  <c r="BG307" i="9"/>
  <c r="BF307" i="9"/>
  <c r="BE307" i="9"/>
  <c r="BD307" i="9"/>
  <c r="BC307" i="9"/>
  <c r="BB307" i="9"/>
  <c r="BA307" i="9"/>
  <c r="AZ307" i="9"/>
  <c r="AY307" i="9"/>
  <c r="AX307" i="9"/>
  <c r="AW307" i="9"/>
  <c r="AV307" i="9"/>
  <c r="AU307" i="9"/>
  <c r="AT307" i="9"/>
  <c r="AS307" i="9"/>
  <c r="AR307" i="9"/>
  <c r="AQ307" i="9"/>
  <c r="AP307" i="9"/>
  <c r="AO307" i="9"/>
  <c r="AN307" i="9"/>
  <c r="AM307" i="9"/>
  <c r="AL307" i="9"/>
  <c r="AK307" i="9"/>
  <c r="AJ307" i="9"/>
  <c r="AI307" i="9"/>
  <c r="AH307" i="9"/>
  <c r="AG307" i="9"/>
  <c r="AF307" i="9"/>
  <c r="AE307" i="9"/>
  <c r="AD307" i="9"/>
  <c r="AC307" i="9"/>
  <c r="AB307" i="9"/>
  <c r="AA307" i="9"/>
  <c r="Z307" i="9"/>
  <c r="Y307" i="9"/>
  <c r="X307" i="9"/>
  <c r="W307" i="9"/>
  <c r="V307" i="9"/>
  <c r="U307" i="9"/>
  <c r="T307" i="9"/>
  <c r="S307" i="9"/>
  <c r="R307" i="9"/>
  <c r="Q307" i="9"/>
  <c r="P307" i="9"/>
  <c r="O307" i="9"/>
  <c r="N307" i="9"/>
  <c r="M307" i="9"/>
  <c r="L307" i="9"/>
  <c r="K307" i="9"/>
  <c r="J307" i="9"/>
  <c r="I307" i="9"/>
  <c r="BX306" i="9"/>
  <c r="BW306" i="9"/>
  <c r="BV306" i="9"/>
  <c r="BU306" i="9"/>
  <c r="BT306" i="9"/>
  <c r="BS306" i="9"/>
  <c r="BR306" i="9"/>
  <c r="BQ306" i="9"/>
  <c r="BP306" i="9"/>
  <c r="BO306" i="9"/>
  <c r="BN306" i="9"/>
  <c r="BM306" i="9"/>
  <c r="BL306" i="9"/>
  <c r="BK306" i="9"/>
  <c r="BJ306" i="9"/>
  <c r="BI306" i="9"/>
  <c r="BH306" i="9"/>
  <c r="BG306" i="9"/>
  <c r="BF306" i="9"/>
  <c r="BE306" i="9"/>
  <c r="BD306" i="9"/>
  <c r="BC306" i="9"/>
  <c r="BB306" i="9"/>
  <c r="BA306" i="9"/>
  <c r="AZ306" i="9"/>
  <c r="AY306" i="9"/>
  <c r="AX306" i="9"/>
  <c r="AW306" i="9"/>
  <c r="AV306" i="9"/>
  <c r="AU306" i="9"/>
  <c r="AT306" i="9"/>
  <c r="AS306" i="9"/>
  <c r="AR306" i="9"/>
  <c r="AQ306" i="9"/>
  <c r="AP306" i="9"/>
  <c r="AO306" i="9"/>
  <c r="AN306" i="9"/>
  <c r="AM306" i="9"/>
  <c r="AL306" i="9"/>
  <c r="AK306" i="9"/>
  <c r="AJ306" i="9"/>
  <c r="AI306" i="9"/>
  <c r="AH306" i="9"/>
  <c r="AG306" i="9"/>
  <c r="AF306" i="9"/>
  <c r="AE306" i="9"/>
  <c r="AD306" i="9"/>
  <c r="AC306" i="9"/>
  <c r="AB306" i="9"/>
  <c r="AA306" i="9"/>
  <c r="Z306" i="9"/>
  <c r="Y306" i="9"/>
  <c r="X306" i="9"/>
  <c r="W306" i="9"/>
  <c r="V306" i="9"/>
  <c r="U306" i="9"/>
  <c r="T306" i="9"/>
  <c r="S306" i="9"/>
  <c r="R306" i="9"/>
  <c r="Q306" i="9"/>
  <c r="P306" i="9"/>
  <c r="O306" i="9"/>
  <c r="N306" i="9"/>
  <c r="M306" i="9"/>
  <c r="L306" i="9"/>
  <c r="K306" i="9"/>
  <c r="J306" i="9"/>
  <c r="I306" i="9"/>
  <c r="BX305" i="9"/>
  <c r="BW305" i="9"/>
  <c r="BV305" i="9"/>
  <c r="BU305" i="9"/>
  <c r="BT305" i="9"/>
  <c r="BS305" i="9"/>
  <c r="BR305" i="9"/>
  <c r="BQ305" i="9"/>
  <c r="BP305" i="9"/>
  <c r="BO305" i="9"/>
  <c r="BN305" i="9"/>
  <c r="BM305" i="9"/>
  <c r="BL305" i="9"/>
  <c r="BK305" i="9"/>
  <c r="BJ305" i="9"/>
  <c r="BI305" i="9"/>
  <c r="BH305" i="9"/>
  <c r="BG305" i="9"/>
  <c r="BF305" i="9"/>
  <c r="BE305" i="9"/>
  <c r="BD305" i="9"/>
  <c r="BC305" i="9"/>
  <c r="BB305" i="9"/>
  <c r="BA305" i="9"/>
  <c r="AZ305" i="9"/>
  <c r="AY305" i="9"/>
  <c r="AX305" i="9"/>
  <c r="AW305" i="9"/>
  <c r="AV305" i="9"/>
  <c r="AU305" i="9"/>
  <c r="AT305" i="9"/>
  <c r="AS305" i="9"/>
  <c r="AR305" i="9"/>
  <c r="AQ305" i="9"/>
  <c r="AP305" i="9"/>
  <c r="AO305" i="9"/>
  <c r="AN305" i="9"/>
  <c r="AM305" i="9"/>
  <c r="AL305" i="9"/>
  <c r="AK305" i="9"/>
  <c r="AJ305" i="9"/>
  <c r="AI305" i="9"/>
  <c r="AH305" i="9"/>
  <c r="AG305" i="9"/>
  <c r="AF305" i="9"/>
  <c r="AE305" i="9"/>
  <c r="AD305" i="9"/>
  <c r="AC305" i="9"/>
  <c r="AB305" i="9"/>
  <c r="AA305" i="9"/>
  <c r="Z305" i="9"/>
  <c r="Y305" i="9"/>
  <c r="X305" i="9"/>
  <c r="W305" i="9"/>
  <c r="V305" i="9"/>
  <c r="U305" i="9"/>
  <c r="T305" i="9"/>
  <c r="S305" i="9"/>
  <c r="R305" i="9"/>
  <c r="Q305" i="9"/>
  <c r="P305" i="9"/>
  <c r="O305" i="9"/>
  <c r="N305" i="9"/>
  <c r="M305" i="9"/>
  <c r="L305" i="9"/>
  <c r="K305" i="9"/>
  <c r="J305" i="9"/>
  <c r="I305" i="9"/>
  <c r="BX304" i="9"/>
  <c r="BW304" i="9"/>
  <c r="BV304" i="9"/>
  <c r="BU304" i="9"/>
  <c r="BT304" i="9"/>
  <c r="BS304" i="9"/>
  <c r="BR304" i="9"/>
  <c r="BQ304" i="9"/>
  <c r="BP304" i="9"/>
  <c r="BO304" i="9"/>
  <c r="BN304" i="9"/>
  <c r="BM304" i="9"/>
  <c r="BL304" i="9"/>
  <c r="BK304" i="9"/>
  <c r="BJ304" i="9"/>
  <c r="BI304" i="9"/>
  <c r="BH304" i="9"/>
  <c r="BG304" i="9"/>
  <c r="BF304" i="9"/>
  <c r="BE304" i="9"/>
  <c r="BD304" i="9"/>
  <c r="BC304" i="9"/>
  <c r="BB304" i="9"/>
  <c r="BA304" i="9"/>
  <c r="AZ304" i="9"/>
  <c r="AY304" i="9"/>
  <c r="AX304" i="9"/>
  <c r="AW304" i="9"/>
  <c r="AV304" i="9"/>
  <c r="AU304" i="9"/>
  <c r="AT304" i="9"/>
  <c r="AS304" i="9"/>
  <c r="AR304" i="9"/>
  <c r="AQ304" i="9"/>
  <c r="AP304" i="9"/>
  <c r="AO304" i="9"/>
  <c r="AN304" i="9"/>
  <c r="AM304" i="9"/>
  <c r="AL304" i="9"/>
  <c r="AK304" i="9"/>
  <c r="AJ304" i="9"/>
  <c r="AI304" i="9"/>
  <c r="AH304" i="9"/>
  <c r="AG304" i="9"/>
  <c r="AF304" i="9"/>
  <c r="AE304" i="9"/>
  <c r="AD304" i="9"/>
  <c r="AC304" i="9"/>
  <c r="AB304" i="9"/>
  <c r="AA304" i="9"/>
  <c r="Z304" i="9"/>
  <c r="Y304" i="9"/>
  <c r="X304" i="9"/>
  <c r="W304" i="9"/>
  <c r="V304" i="9"/>
  <c r="U304" i="9"/>
  <c r="T304" i="9"/>
  <c r="S304" i="9"/>
  <c r="R304" i="9"/>
  <c r="Q304" i="9"/>
  <c r="P304" i="9"/>
  <c r="O304" i="9"/>
  <c r="N304" i="9"/>
  <c r="M304" i="9"/>
  <c r="L304" i="9"/>
  <c r="K304" i="9"/>
  <c r="J304" i="9"/>
  <c r="I304" i="9"/>
  <c r="BX303" i="9"/>
  <c r="BW303" i="9"/>
  <c r="BV303" i="9"/>
  <c r="BU303" i="9"/>
  <c r="BT303" i="9"/>
  <c r="BS303" i="9"/>
  <c r="BR303" i="9"/>
  <c r="BQ303" i="9"/>
  <c r="BP303" i="9"/>
  <c r="BO303" i="9"/>
  <c r="BN303" i="9"/>
  <c r="BM303" i="9"/>
  <c r="BL303" i="9"/>
  <c r="BK303" i="9"/>
  <c r="BJ303" i="9"/>
  <c r="BI303" i="9"/>
  <c r="BH303" i="9"/>
  <c r="BG303" i="9"/>
  <c r="BF303" i="9"/>
  <c r="BE303" i="9"/>
  <c r="BD303" i="9"/>
  <c r="BC303" i="9"/>
  <c r="BB303" i="9"/>
  <c r="BA303" i="9"/>
  <c r="AZ303" i="9"/>
  <c r="AY303" i="9"/>
  <c r="AX303" i="9"/>
  <c r="AW303" i="9"/>
  <c r="AV303" i="9"/>
  <c r="AU303" i="9"/>
  <c r="AT303" i="9"/>
  <c r="AS303" i="9"/>
  <c r="AR303" i="9"/>
  <c r="AQ303" i="9"/>
  <c r="AP303" i="9"/>
  <c r="AO303" i="9"/>
  <c r="AN303" i="9"/>
  <c r="AM303" i="9"/>
  <c r="AL303" i="9"/>
  <c r="AK303" i="9"/>
  <c r="AJ303" i="9"/>
  <c r="AI303" i="9"/>
  <c r="AH303" i="9"/>
  <c r="AG303" i="9"/>
  <c r="AF303" i="9"/>
  <c r="AE303" i="9"/>
  <c r="AD303" i="9"/>
  <c r="AC303" i="9"/>
  <c r="AB303" i="9"/>
  <c r="AA303" i="9"/>
  <c r="Z303" i="9"/>
  <c r="Y303" i="9"/>
  <c r="X303" i="9"/>
  <c r="W303" i="9"/>
  <c r="V303" i="9"/>
  <c r="U303" i="9"/>
  <c r="T303" i="9"/>
  <c r="S303" i="9"/>
  <c r="R303" i="9"/>
  <c r="Q303" i="9"/>
  <c r="P303" i="9"/>
  <c r="O303" i="9"/>
  <c r="N303" i="9"/>
  <c r="M303" i="9"/>
  <c r="L303" i="9"/>
  <c r="K303" i="9"/>
  <c r="J303" i="9"/>
  <c r="I303" i="9"/>
  <c r="BX302" i="9"/>
  <c r="BW302" i="9"/>
  <c r="BV302" i="9"/>
  <c r="BU302" i="9"/>
  <c r="BT302" i="9"/>
  <c r="BS302" i="9"/>
  <c r="BR302" i="9"/>
  <c r="BQ302" i="9"/>
  <c r="BP302" i="9"/>
  <c r="BO302" i="9"/>
  <c r="BN302" i="9"/>
  <c r="BM302" i="9"/>
  <c r="BL302" i="9"/>
  <c r="BK302" i="9"/>
  <c r="BJ302" i="9"/>
  <c r="BI302" i="9"/>
  <c r="BH302" i="9"/>
  <c r="BG302" i="9"/>
  <c r="BF302" i="9"/>
  <c r="BE302" i="9"/>
  <c r="BD302" i="9"/>
  <c r="BC302" i="9"/>
  <c r="BB302" i="9"/>
  <c r="BA302" i="9"/>
  <c r="AZ302" i="9"/>
  <c r="AY302" i="9"/>
  <c r="AX302" i="9"/>
  <c r="AW302" i="9"/>
  <c r="AV302" i="9"/>
  <c r="AU302" i="9"/>
  <c r="AT302" i="9"/>
  <c r="AS302" i="9"/>
  <c r="AR302" i="9"/>
  <c r="AQ302" i="9"/>
  <c r="AP302" i="9"/>
  <c r="AO302" i="9"/>
  <c r="AN302" i="9"/>
  <c r="AM302" i="9"/>
  <c r="AL302" i="9"/>
  <c r="AK302" i="9"/>
  <c r="AJ302" i="9"/>
  <c r="AI302" i="9"/>
  <c r="AH302" i="9"/>
  <c r="AG302" i="9"/>
  <c r="AF302" i="9"/>
  <c r="AE302" i="9"/>
  <c r="AD302" i="9"/>
  <c r="AC302" i="9"/>
  <c r="AB302" i="9"/>
  <c r="AA302" i="9"/>
  <c r="Z302" i="9"/>
  <c r="Y302" i="9"/>
  <c r="X302" i="9"/>
  <c r="W302" i="9"/>
  <c r="V302" i="9"/>
  <c r="U302" i="9"/>
  <c r="T302" i="9"/>
  <c r="S302" i="9"/>
  <c r="R302" i="9"/>
  <c r="Q302" i="9"/>
  <c r="P302" i="9"/>
  <c r="O302" i="9"/>
  <c r="N302" i="9"/>
  <c r="M302" i="9"/>
  <c r="L302" i="9"/>
  <c r="K302" i="9"/>
  <c r="J302" i="9"/>
  <c r="I302" i="9"/>
  <c r="BW301" i="9"/>
  <c r="BU301" i="9"/>
  <c r="BO301" i="9"/>
  <c r="BM301" i="9"/>
  <c r="BG301" i="9"/>
  <c r="BE301" i="9"/>
  <c r="AY301" i="9"/>
  <c r="AW301" i="9"/>
  <c r="AQ301" i="9"/>
  <c r="AO301" i="9"/>
  <c r="AI301" i="9"/>
  <c r="AG301" i="9"/>
  <c r="AD301" i="9"/>
  <c r="AA301" i="9"/>
  <c r="Y301" i="9"/>
  <c r="V301" i="9"/>
  <c r="S301" i="9"/>
  <c r="Q301" i="9"/>
  <c r="N301" i="9"/>
  <c r="K301" i="9"/>
  <c r="I301" i="9"/>
  <c r="BX300" i="9"/>
  <c r="BX301" i="9" s="1"/>
  <c r="BW300" i="9"/>
  <c r="BV300" i="9"/>
  <c r="BV301" i="9" s="1"/>
  <c r="BU300" i="9"/>
  <c r="BT300" i="9"/>
  <c r="BT301" i="9" s="1"/>
  <c r="BS300" i="9"/>
  <c r="BS301" i="9" s="1"/>
  <c r="BR300" i="9"/>
  <c r="BR301" i="9" s="1"/>
  <c r="BQ300" i="9"/>
  <c r="BQ301" i="9" s="1"/>
  <c r="BP300" i="9"/>
  <c r="BP301" i="9" s="1"/>
  <c r="BO300" i="9"/>
  <c r="BN300" i="9"/>
  <c r="BN301" i="9" s="1"/>
  <c r="BM300" i="9"/>
  <c r="BL300" i="9"/>
  <c r="BL301" i="9" s="1"/>
  <c r="BK300" i="9"/>
  <c r="BK301" i="9" s="1"/>
  <c r="BJ300" i="9"/>
  <c r="BJ301" i="9" s="1"/>
  <c r="BI300" i="9"/>
  <c r="BI301" i="9" s="1"/>
  <c r="BH300" i="9"/>
  <c r="BH301" i="9" s="1"/>
  <c r="BG300" i="9"/>
  <c r="BF300" i="9"/>
  <c r="BF301" i="9" s="1"/>
  <c r="BE300" i="9"/>
  <c r="BD300" i="9"/>
  <c r="BD301" i="9" s="1"/>
  <c r="BC300" i="9"/>
  <c r="BC301" i="9" s="1"/>
  <c r="BB300" i="9"/>
  <c r="BB301" i="9" s="1"/>
  <c r="BA300" i="9"/>
  <c r="BA301" i="9" s="1"/>
  <c r="AZ300" i="9"/>
  <c r="AZ301" i="9" s="1"/>
  <c r="AY300" i="9"/>
  <c r="AX300" i="9"/>
  <c r="AX301" i="9" s="1"/>
  <c r="AW300" i="9"/>
  <c r="AV300" i="9"/>
  <c r="AV301" i="9" s="1"/>
  <c r="AU300" i="9"/>
  <c r="AU301" i="9" s="1"/>
  <c r="AT300" i="9"/>
  <c r="AT301" i="9" s="1"/>
  <c r="AS300" i="9"/>
  <c r="AS301" i="9" s="1"/>
  <c r="AR300" i="9"/>
  <c r="AR301" i="9" s="1"/>
  <c r="AQ300" i="9"/>
  <c r="AP300" i="9"/>
  <c r="AP301" i="9" s="1"/>
  <c r="AO300" i="9"/>
  <c r="AN300" i="9"/>
  <c r="AN301" i="9" s="1"/>
  <c r="AM300" i="9"/>
  <c r="AM301" i="9" s="1"/>
  <c r="AL300" i="9"/>
  <c r="AL301" i="9" s="1"/>
  <c r="AK300" i="9"/>
  <c r="AK301" i="9" s="1"/>
  <c r="AJ300" i="9"/>
  <c r="AJ301" i="9" s="1"/>
  <c r="AI300" i="9"/>
  <c r="AH300" i="9"/>
  <c r="AH301" i="9" s="1"/>
  <c r="AG300" i="9"/>
  <c r="AF300" i="9"/>
  <c r="AF301" i="9" s="1"/>
  <c r="AE300" i="9"/>
  <c r="AE301" i="9" s="1"/>
  <c r="AD300" i="9"/>
  <c r="AC300" i="9"/>
  <c r="AC301" i="9" s="1"/>
  <c r="AB300" i="9"/>
  <c r="AB301" i="9" s="1"/>
  <c r="AA300" i="9"/>
  <c r="Z300" i="9"/>
  <c r="Z301" i="9" s="1"/>
  <c r="Y300" i="9"/>
  <c r="X300" i="9"/>
  <c r="X301" i="9" s="1"/>
  <c r="W300" i="9"/>
  <c r="W301" i="9" s="1"/>
  <c r="V300" i="9"/>
  <c r="U300" i="9"/>
  <c r="U301" i="9" s="1"/>
  <c r="T300" i="9"/>
  <c r="T301" i="9" s="1"/>
  <c r="S300" i="9"/>
  <c r="R300" i="9"/>
  <c r="R301" i="9" s="1"/>
  <c r="Q300" i="9"/>
  <c r="P300" i="9"/>
  <c r="P301" i="9" s="1"/>
  <c r="O300" i="9"/>
  <c r="O301" i="9" s="1"/>
  <c r="N300" i="9"/>
  <c r="M300" i="9"/>
  <c r="M301" i="9" s="1"/>
  <c r="L300" i="9"/>
  <c r="L301" i="9" s="1"/>
  <c r="K300" i="9"/>
  <c r="J300" i="9"/>
  <c r="J301" i="9" s="1"/>
  <c r="I300" i="9"/>
  <c r="BX295" i="9"/>
  <c r="BW295" i="9"/>
  <c r="BV295" i="9"/>
  <c r="BU295" i="9"/>
  <c r="BT295" i="9"/>
  <c r="BS295" i="9"/>
  <c r="BR295" i="9"/>
  <c r="BQ295" i="9"/>
  <c r="BP295" i="9"/>
  <c r="BO295" i="9"/>
  <c r="BN295" i="9"/>
  <c r="BM295" i="9"/>
  <c r="BL295" i="9"/>
  <c r="BK295" i="9"/>
  <c r="BJ295" i="9"/>
  <c r="BI295" i="9"/>
  <c r="BH295" i="9"/>
  <c r="BG295" i="9"/>
  <c r="BF295" i="9"/>
  <c r="BE295" i="9"/>
  <c r="BD295" i="9"/>
  <c r="BC295" i="9"/>
  <c r="BB295" i="9"/>
  <c r="BA295" i="9"/>
  <c r="AZ295" i="9"/>
  <c r="AY295" i="9"/>
  <c r="AX295" i="9"/>
  <c r="AW295" i="9"/>
  <c r="AV295" i="9"/>
  <c r="AU295" i="9"/>
  <c r="AT295" i="9"/>
  <c r="AS295" i="9"/>
  <c r="AR295" i="9"/>
  <c r="AQ295" i="9"/>
  <c r="AP295" i="9"/>
  <c r="AO295" i="9"/>
  <c r="AN295" i="9"/>
  <c r="AM295" i="9"/>
  <c r="AL295" i="9"/>
  <c r="AK295" i="9"/>
  <c r="AJ295" i="9"/>
  <c r="AI295" i="9"/>
  <c r="AH295" i="9"/>
  <c r="AG295" i="9"/>
  <c r="AF295" i="9"/>
  <c r="AE295" i="9"/>
  <c r="AD295" i="9"/>
  <c r="AC295" i="9"/>
  <c r="AB295" i="9"/>
  <c r="AA295" i="9"/>
  <c r="Z295" i="9"/>
  <c r="Y295" i="9"/>
  <c r="X295" i="9"/>
  <c r="W295" i="9"/>
  <c r="V295" i="9"/>
  <c r="U295" i="9"/>
  <c r="T295" i="9"/>
  <c r="S295" i="9"/>
  <c r="R295" i="9"/>
  <c r="Q295" i="9"/>
  <c r="P295" i="9"/>
  <c r="O295" i="9"/>
  <c r="N295" i="9"/>
  <c r="M295" i="9"/>
  <c r="L295" i="9"/>
  <c r="K295" i="9"/>
  <c r="J295" i="9"/>
  <c r="I295" i="9"/>
  <c r="BX293" i="9"/>
  <c r="BW293" i="9"/>
  <c r="BV293" i="9"/>
  <c r="BU293" i="9"/>
  <c r="BT293" i="9"/>
  <c r="BS293" i="9"/>
  <c r="BR293" i="9"/>
  <c r="BQ293" i="9"/>
  <c r="BP293" i="9"/>
  <c r="BO293" i="9"/>
  <c r="BN293" i="9"/>
  <c r="BM293" i="9"/>
  <c r="BL293" i="9"/>
  <c r="BK293" i="9"/>
  <c r="BJ293" i="9"/>
  <c r="BI293" i="9"/>
  <c r="BH293" i="9"/>
  <c r="BG293" i="9"/>
  <c r="BF293" i="9"/>
  <c r="BE293" i="9"/>
  <c r="BD293" i="9"/>
  <c r="BC293" i="9"/>
  <c r="BB293" i="9"/>
  <c r="BA293" i="9"/>
  <c r="AZ293" i="9"/>
  <c r="AY293" i="9"/>
  <c r="AX293" i="9"/>
  <c r="AW293" i="9"/>
  <c r="AV293" i="9"/>
  <c r="AU293" i="9"/>
  <c r="AT293" i="9"/>
  <c r="AS293" i="9"/>
  <c r="AR293" i="9"/>
  <c r="AQ293" i="9"/>
  <c r="AP293" i="9"/>
  <c r="AO293" i="9"/>
  <c r="AN293" i="9"/>
  <c r="AM293" i="9"/>
  <c r="AL293" i="9"/>
  <c r="AK293" i="9"/>
  <c r="AJ293" i="9"/>
  <c r="AI293" i="9"/>
  <c r="AH293" i="9"/>
  <c r="AG293" i="9"/>
  <c r="AF293" i="9"/>
  <c r="AE293" i="9"/>
  <c r="AD293" i="9"/>
  <c r="AC293" i="9"/>
  <c r="AB293" i="9"/>
  <c r="AA293" i="9"/>
  <c r="Z293" i="9"/>
  <c r="Y293" i="9"/>
  <c r="X293" i="9"/>
  <c r="W293" i="9"/>
  <c r="V293" i="9"/>
  <c r="U293" i="9"/>
  <c r="T293" i="9"/>
  <c r="S293" i="9"/>
  <c r="R293" i="9"/>
  <c r="Q293" i="9"/>
  <c r="P293" i="9"/>
  <c r="O293" i="9"/>
  <c r="N293" i="9"/>
  <c r="M293" i="9"/>
  <c r="L293" i="9"/>
  <c r="K293" i="9"/>
  <c r="J293" i="9"/>
  <c r="I293" i="9"/>
  <c r="BX291" i="9"/>
  <c r="BW291" i="9"/>
  <c r="BV291" i="9"/>
  <c r="BU291" i="9"/>
  <c r="BT291" i="9"/>
  <c r="BS291" i="9"/>
  <c r="BR291" i="9"/>
  <c r="BQ291" i="9"/>
  <c r="BP291" i="9"/>
  <c r="BO291" i="9"/>
  <c r="BN291" i="9"/>
  <c r="BM291" i="9"/>
  <c r="BL291" i="9"/>
  <c r="BK291" i="9"/>
  <c r="BJ291" i="9"/>
  <c r="BI291" i="9"/>
  <c r="BH291" i="9"/>
  <c r="BG291" i="9"/>
  <c r="BF291" i="9"/>
  <c r="BE291" i="9"/>
  <c r="BD291" i="9"/>
  <c r="BC291" i="9"/>
  <c r="BB291" i="9"/>
  <c r="BA291" i="9"/>
  <c r="AZ291" i="9"/>
  <c r="AY291" i="9"/>
  <c r="AX291" i="9"/>
  <c r="AW291" i="9"/>
  <c r="AV291" i="9"/>
  <c r="AU291" i="9"/>
  <c r="AT291" i="9"/>
  <c r="AS291" i="9"/>
  <c r="AR291" i="9"/>
  <c r="AQ291" i="9"/>
  <c r="AP291" i="9"/>
  <c r="AO291" i="9"/>
  <c r="AN291" i="9"/>
  <c r="AM291" i="9"/>
  <c r="AL291" i="9"/>
  <c r="AK291" i="9"/>
  <c r="AJ291" i="9"/>
  <c r="AI291" i="9"/>
  <c r="AH291" i="9"/>
  <c r="AG291" i="9"/>
  <c r="AF291" i="9"/>
  <c r="AE291" i="9"/>
  <c r="AD291" i="9"/>
  <c r="AC291" i="9"/>
  <c r="AB291" i="9"/>
  <c r="AA291" i="9"/>
  <c r="Z291" i="9"/>
  <c r="Y291" i="9"/>
  <c r="X291" i="9"/>
  <c r="W291" i="9"/>
  <c r="V291" i="9"/>
  <c r="U291" i="9"/>
  <c r="T291" i="9"/>
  <c r="S291" i="9"/>
  <c r="R291" i="9"/>
  <c r="Q291" i="9"/>
  <c r="P291" i="9"/>
  <c r="O291" i="9"/>
  <c r="N291" i="9"/>
  <c r="M291" i="9"/>
  <c r="L291" i="9"/>
  <c r="K291" i="9"/>
  <c r="J291" i="9"/>
  <c r="I291" i="9"/>
  <c r="BX289" i="9"/>
  <c r="BW289" i="9"/>
  <c r="BV289" i="9"/>
  <c r="BU289" i="9"/>
  <c r="BT289" i="9"/>
  <c r="BS289" i="9"/>
  <c r="BR289" i="9"/>
  <c r="BQ289" i="9"/>
  <c r="BP289" i="9"/>
  <c r="BO289" i="9"/>
  <c r="BN289" i="9"/>
  <c r="BM289" i="9"/>
  <c r="BL289" i="9"/>
  <c r="BK289" i="9"/>
  <c r="BJ289" i="9"/>
  <c r="BI289" i="9"/>
  <c r="BH289" i="9"/>
  <c r="BG289" i="9"/>
  <c r="BF289" i="9"/>
  <c r="BE289" i="9"/>
  <c r="BD289" i="9"/>
  <c r="BC289" i="9"/>
  <c r="BB289" i="9"/>
  <c r="BA289" i="9"/>
  <c r="AZ289" i="9"/>
  <c r="AY289" i="9"/>
  <c r="AX289" i="9"/>
  <c r="AW289" i="9"/>
  <c r="AV289" i="9"/>
  <c r="AU289" i="9"/>
  <c r="AT289" i="9"/>
  <c r="AS289" i="9"/>
  <c r="AR289" i="9"/>
  <c r="AQ289" i="9"/>
  <c r="AP289" i="9"/>
  <c r="AO289" i="9"/>
  <c r="AN289" i="9"/>
  <c r="AM289" i="9"/>
  <c r="AL289" i="9"/>
  <c r="AK289" i="9"/>
  <c r="AJ289" i="9"/>
  <c r="AI289" i="9"/>
  <c r="AH289" i="9"/>
  <c r="AG289" i="9"/>
  <c r="AF289" i="9"/>
  <c r="AE289" i="9"/>
  <c r="AD289" i="9"/>
  <c r="AC289" i="9"/>
  <c r="AB289" i="9"/>
  <c r="AA289" i="9"/>
  <c r="Z289" i="9"/>
  <c r="Y289" i="9"/>
  <c r="X289" i="9"/>
  <c r="W289" i="9"/>
  <c r="V289" i="9"/>
  <c r="U289" i="9"/>
  <c r="T289" i="9"/>
  <c r="S289" i="9"/>
  <c r="R289" i="9"/>
  <c r="Q289" i="9"/>
  <c r="P289" i="9"/>
  <c r="O289" i="9"/>
  <c r="N289" i="9"/>
  <c r="M289" i="9"/>
  <c r="L289" i="9"/>
  <c r="K289" i="9"/>
  <c r="J289" i="9"/>
  <c r="I289" i="9"/>
  <c r="BX287" i="9"/>
  <c r="BW287" i="9"/>
  <c r="BV287" i="9"/>
  <c r="BU287" i="9"/>
  <c r="BT287" i="9"/>
  <c r="BS287" i="9"/>
  <c r="BR287" i="9"/>
  <c r="BQ287" i="9"/>
  <c r="BP287" i="9"/>
  <c r="BO287" i="9"/>
  <c r="BN287" i="9"/>
  <c r="BM287" i="9"/>
  <c r="BL287" i="9"/>
  <c r="BK287" i="9"/>
  <c r="BJ287" i="9"/>
  <c r="BI287" i="9"/>
  <c r="BH287" i="9"/>
  <c r="BG287" i="9"/>
  <c r="BF287" i="9"/>
  <c r="BE287" i="9"/>
  <c r="BD287" i="9"/>
  <c r="BC287" i="9"/>
  <c r="BB287" i="9"/>
  <c r="BA287" i="9"/>
  <c r="AZ287" i="9"/>
  <c r="AY287" i="9"/>
  <c r="AX287" i="9"/>
  <c r="AW287" i="9"/>
  <c r="AV287" i="9"/>
  <c r="AU287" i="9"/>
  <c r="AT287" i="9"/>
  <c r="AS287" i="9"/>
  <c r="AR287" i="9"/>
  <c r="AQ287" i="9"/>
  <c r="AP287" i="9"/>
  <c r="AO287" i="9"/>
  <c r="AN287" i="9"/>
  <c r="AM287" i="9"/>
  <c r="AL287" i="9"/>
  <c r="AK287" i="9"/>
  <c r="AJ287" i="9"/>
  <c r="AI287" i="9"/>
  <c r="AH287" i="9"/>
  <c r="AG287" i="9"/>
  <c r="AF287" i="9"/>
  <c r="AE287" i="9"/>
  <c r="AD287" i="9"/>
  <c r="AC287" i="9"/>
  <c r="AB287" i="9"/>
  <c r="AA287" i="9"/>
  <c r="Z287" i="9"/>
  <c r="Y287" i="9"/>
  <c r="X287" i="9"/>
  <c r="W287" i="9"/>
  <c r="V287" i="9"/>
  <c r="U287" i="9"/>
  <c r="T287" i="9"/>
  <c r="S287" i="9"/>
  <c r="R287" i="9"/>
  <c r="Q287" i="9"/>
  <c r="P287" i="9"/>
  <c r="O287" i="9"/>
  <c r="N287" i="9"/>
  <c r="M287" i="9"/>
  <c r="L287" i="9"/>
  <c r="K287" i="9"/>
  <c r="J287" i="9"/>
  <c r="I287" i="9"/>
  <c r="BX285" i="9"/>
  <c r="BW285" i="9"/>
  <c r="BV285" i="9"/>
  <c r="BU285" i="9"/>
  <c r="BT285" i="9"/>
  <c r="BS285" i="9"/>
  <c r="BR285" i="9"/>
  <c r="BQ285" i="9"/>
  <c r="BP285" i="9"/>
  <c r="BO285" i="9"/>
  <c r="BN285" i="9"/>
  <c r="BM285" i="9"/>
  <c r="BL285" i="9"/>
  <c r="BK285" i="9"/>
  <c r="BJ285" i="9"/>
  <c r="BI285" i="9"/>
  <c r="BH285" i="9"/>
  <c r="BG285" i="9"/>
  <c r="BF285" i="9"/>
  <c r="BE285" i="9"/>
  <c r="BD285" i="9"/>
  <c r="BC285" i="9"/>
  <c r="BB285" i="9"/>
  <c r="BA285" i="9"/>
  <c r="AZ285" i="9"/>
  <c r="AY285" i="9"/>
  <c r="AX285" i="9"/>
  <c r="AW285" i="9"/>
  <c r="AV285" i="9"/>
  <c r="AU285" i="9"/>
  <c r="AT285" i="9"/>
  <c r="AS285" i="9"/>
  <c r="AR285" i="9"/>
  <c r="AQ285" i="9"/>
  <c r="AP285" i="9"/>
  <c r="AO285" i="9"/>
  <c r="AN285" i="9"/>
  <c r="AM285" i="9"/>
  <c r="AL285" i="9"/>
  <c r="AK285" i="9"/>
  <c r="AJ285" i="9"/>
  <c r="AI285" i="9"/>
  <c r="AH285" i="9"/>
  <c r="AG285" i="9"/>
  <c r="AF285" i="9"/>
  <c r="AE285" i="9"/>
  <c r="AD285" i="9"/>
  <c r="AC285" i="9"/>
  <c r="AB285" i="9"/>
  <c r="AA285" i="9"/>
  <c r="Z285" i="9"/>
  <c r="Y285" i="9"/>
  <c r="X285" i="9"/>
  <c r="W285" i="9"/>
  <c r="V285" i="9"/>
  <c r="U285" i="9"/>
  <c r="T285" i="9"/>
  <c r="S285" i="9"/>
  <c r="R285" i="9"/>
  <c r="Q285" i="9"/>
  <c r="P285" i="9"/>
  <c r="O285" i="9"/>
  <c r="N285" i="9"/>
  <c r="M285" i="9"/>
  <c r="L285" i="9"/>
  <c r="K285" i="9"/>
  <c r="J285" i="9"/>
  <c r="I285" i="9"/>
  <c r="BX283" i="9"/>
  <c r="BW283" i="9"/>
  <c r="BV283" i="9"/>
  <c r="BU283" i="9"/>
  <c r="BT283" i="9"/>
  <c r="BS283" i="9"/>
  <c r="BR283" i="9"/>
  <c r="BQ283" i="9"/>
  <c r="BP283" i="9"/>
  <c r="BO283" i="9"/>
  <c r="BN283" i="9"/>
  <c r="BM283" i="9"/>
  <c r="BL283" i="9"/>
  <c r="BK283" i="9"/>
  <c r="BJ283" i="9"/>
  <c r="BI283" i="9"/>
  <c r="BH283" i="9"/>
  <c r="BG283" i="9"/>
  <c r="BF283" i="9"/>
  <c r="BE283" i="9"/>
  <c r="BD283" i="9"/>
  <c r="BC283" i="9"/>
  <c r="BB283" i="9"/>
  <c r="BA283" i="9"/>
  <c r="AZ283" i="9"/>
  <c r="AY283" i="9"/>
  <c r="AX283" i="9"/>
  <c r="AW283" i="9"/>
  <c r="AV283" i="9"/>
  <c r="AU283" i="9"/>
  <c r="AT283" i="9"/>
  <c r="AS283" i="9"/>
  <c r="AR283" i="9"/>
  <c r="AQ283" i="9"/>
  <c r="AP283" i="9"/>
  <c r="AO283" i="9"/>
  <c r="AN283" i="9"/>
  <c r="AM283" i="9"/>
  <c r="AL283" i="9"/>
  <c r="AK283" i="9"/>
  <c r="AJ283" i="9"/>
  <c r="AI283" i="9"/>
  <c r="AH283" i="9"/>
  <c r="AG283" i="9"/>
  <c r="AF283" i="9"/>
  <c r="AE283" i="9"/>
  <c r="AD283" i="9"/>
  <c r="AC283" i="9"/>
  <c r="AB283" i="9"/>
  <c r="AA283" i="9"/>
  <c r="Z283" i="9"/>
  <c r="Y283" i="9"/>
  <c r="X283" i="9"/>
  <c r="W283" i="9"/>
  <c r="V283" i="9"/>
  <c r="U283" i="9"/>
  <c r="T283" i="9"/>
  <c r="S283" i="9"/>
  <c r="R283" i="9"/>
  <c r="Q283" i="9"/>
  <c r="P283" i="9"/>
  <c r="O283" i="9"/>
  <c r="N283" i="9"/>
  <c r="M283" i="9"/>
  <c r="L283" i="9"/>
  <c r="K283" i="9"/>
  <c r="J283" i="9"/>
  <c r="I283" i="9"/>
  <c r="BX282" i="9"/>
  <c r="BW282" i="9"/>
  <c r="BV282" i="9"/>
  <c r="BU282" i="9"/>
  <c r="BT282" i="9"/>
  <c r="BS282" i="9"/>
  <c r="BR282" i="9"/>
  <c r="BQ282" i="9"/>
  <c r="BP282" i="9"/>
  <c r="BO282" i="9"/>
  <c r="BN282" i="9"/>
  <c r="BM282" i="9"/>
  <c r="BL282" i="9"/>
  <c r="BK282" i="9"/>
  <c r="BJ282" i="9"/>
  <c r="BI282" i="9"/>
  <c r="BH282" i="9"/>
  <c r="BG282" i="9"/>
  <c r="BF282" i="9"/>
  <c r="BE282" i="9"/>
  <c r="BD282" i="9"/>
  <c r="BC282" i="9"/>
  <c r="BB282" i="9"/>
  <c r="BA282" i="9"/>
  <c r="AZ282" i="9"/>
  <c r="AY282" i="9"/>
  <c r="AX282" i="9"/>
  <c r="AW282" i="9"/>
  <c r="AV282" i="9"/>
  <c r="AU282" i="9"/>
  <c r="AT282" i="9"/>
  <c r="AS282" i="9"/>
  <c r="AR282" i="9"/>
  <c r="AQ282" i="9"/>
  <c r="AP282" i="9"/>
  <c r="AO282" i="9"/>
  <c r="AN282" i="9"/>
  <c r="AM282" i="9"/>
  <c r="AL282" i="9"/>
  <c r="AK282" i="9"/>
  <c r="AJ282" i="9"/>
  <c r="AI282" i="9"/>
  <c r="AH282" i="9"/>
  <c r="AG282" i="9"/>
  <c r="AF282" i="9"/>
  <c r="AE282" i="9"/>
  <c r="AD282" i="9"/>
  <c r="AC282" i="9"/>
  <c r="AB282" i="9"/>
  <c r="AA282" i="9"/>
  <c r="Z282" i="9"/>
  <c r="Y282" i="9"/>
  <c r="X282" i="9"/>
  <c r="W282" i="9"/>
  <c r="V282" i="9"/>
  <c r="U282" i="9"/>
  <c r="T282" i="9"/>
  <c r="S282" i="9"/>
  <c r="R282" i="9"/>
  <c r="Q282" i="9"/>
  <c r="P282" i="9"/>
  <c r="O282" i="9"/>
  <c r="N282" i="9"/>
  <c r="M282" i="9"/>
  <c r="L282" i="9"/>
  <c r="K282" i="9"/>
  <c r="J282" i="9"/>
  <c r="I282" i="9"/>
  <c r="BX281" i="9"/>
  <c r="BW281" i="9"/>
  <c r="BV281" i="9"/>
  <c r="BU281" i="9"/>
  <c r="BT281" i="9"/>
  <c r="BS281" i="9"/>
  <c r="BR281" i="9"/>
  <c r="BQ281" i="9"/>
  <c r="BP281" i="9"/>
  <c r="BO281" i="9"/>
  <c r="BN281" i="9"/>
  <c r="BM281" i="9"/>
  <c r="BL281" i="9"/>
  <c r="BK281" i="9"/>
  <c r="BJ281" i="9"/>
  <c r="BI281" i="9"/>
  <c r="BH281" i="9"/>
  <c r="BG281" i="9"/>
  <c r="BF281" i="9"/>
  <c r="BE281" i="9"/>
  <c r="BD281" i="9"/>
  <c r="BC281" i="9"/>
  <c r="BB281" i="9"/>
  <c r="BA281" i="9"/>
  <c r="AZ281" i="9"/>
  <c r="AY281" i="9"/>
  <c r="AX281" i="9"/>
  <c r="AW281" i="9"/>
  <c r="AV281" i="9"/>
  <c r="AU281" i="9"/>
  <c r="AT281" i="9"/>
  <c r="AS281" i="9"/>
  <c r="AR281" i="9"/>
  <c r="AQ281" i="9"/>
  <c r="AP281" i="9"/>
  <c r="AO281" i="9"/>
  <c r="AN281" i="9"/>
  <c r="AM281" i="9"/>
  <c r="AL281" i="9"/>
  <c r="AK281" i="9"/>
  <c r="AJ281" i="9"/>
  <c r="AI281" i="9"/>
  <c r="AH281" i="9"/>
  <c r="AG281" i="9"/>
  <c r="AF281" i="9"/>
  <c r="AE281" i="9"/>
  <c r="AD281" i="9"/>
  <c r="AC281" i="9"/>
  <c r="AB281" i="9"/>
  <c r="AA281" i="9"/>
  <c r="Z281" i="9"/>
  <c r="Y281" i="9"/>
  <c r="X281" i="9"/>
  <c r="W281" i="9"/>
  <c r="V281" i="9"/>
  <c r="U281" i="9"/>
  <c r="T281" i="9"/>
  <c r="S281" i="9"/>
  <c r="R281" i="9"/>
  <c r="Q281" i="9"/>
  <c r="P281" i="9"/>
  <c r="O281" i="9"/>
  <c r="N281" i="9"/>
  <c r="M281" i="9"/>
  <c r="L281" i="9"/>
  <c r="K281" i="9"/>
  <c r="J281" i="9"/>
  <c r="I281" i="9"/>
  <c r="BQ280" i="9"/>
  <c r="BI280" i="9"/>
  <c r="BA280" i="9"/>
  <c r="AS280" i="9"/>
  <c r="AK280" i="9"/>
  <c r="AC280" i="9"/>
  <c r="U280" i="9"/>
  <c r="M280" i="9"/>
  <c r="BX279" i="9"/>
  <c r="BW279" i="9"/>
  <c r="BV279" i="9"/>
  <c r="BU279" i="9"/>
  <c r="BT279" i="9"/>
  <c r="BS279" i="9"/>
  <c r="BR279" i="9"/>
  <c r="BQ279" i="9"/>
  <c r="BP279" i="9"/>
  <c r="BO279" i="9"/>
  <c r="BN279" i="9"/>
  <c r="BM279" i="9"/>
  <c r="BL279" i="9"/>
  <c r="BK279" i="9"/>
  <c r="BJ279" i="9"/>
  <c r="BI279" i="9"/>
  <c r="BH279" i="9"/>
  <c r="BG279" i="9"/>
  <c r="BF279" i="9"/>
  <c r="BE279" i="9"/>
  <c r="BD279" i="9"/>
  <c r="BC279" i="9"/>
  <c r="BB279" i="9"/>
  <c r="BA279" i="9"/>
  <c r="AZ279" i="9"/>
  <c r="AY279" i="9"/>
  <c r="AX279" i="9"/>
  <c r="AW279" i="9"/>
  <c r="AV279" i="9"/>
  <c r="AU279" i="9"/>
  <c r="AT279" i="9"/>
  <c r="AS279" i="9"/>
  <c r="AR279" i="9"/>
  <c r="AQ279" i="9"/>
  <c r="AP279" i="9"/>
  <c r="AO279" i="9"/>
  <c r="AN279" i="9"/>
  <c r="AM279" i="9"/>
  <c r="AL279" i="9"/>
  <c r="AK279" i="9"/>
  <c r="AJ279" i="9"/>
  <c r="AI279" i="9"/>
  <c r="AH279" i="9"/>
  <c r="AG279" i="9"/>
  <c r="AF279" i="9"/>
  <c r="AE279" i="9"/>
  <c r="AD279" i="9"/>
  <c r="AC279" i="9"/>
  <c r="AB279" i="9"/>
  <c r="AA279" i="9"/>
  <c r="Z279" i="9"/>
  <c r="Y279" i="9"/>
  <c r="X279" i="9"/>
  <c r="W279" i="9"/>
  <c r="V279" i="9"/>
  <c r="U279" i="9"/>
  <c r="T279" i="9"/>
  <c r="S279" i="9"/>
  <c r="R279" i="9"/>
  <c r="Q279" i="9"/>
  <c r="P279" i="9"/>
  <c r="O279" i="9"/>
  <c r="N279" i="9"/>
  <c r="M279" i="9"/>
  <c r="L279" i="9"/>
  <c r="K279" i="9"/>
  <c r="J279" i="9"/>
  <c r="I279" i="9"/>
  <c r="BX278" i="9"/>
  <c r="BW278" i="9"/>
  <c r="BV278" i="9"/>
  <c r="BU278" i="9"/>
  <c r="BT278" i="9"/>
  <c r="BS278" i="9"/>
  <c r="BR278" i="9"/>
  <c r="BQ278" i="9"/>
  <c r="BP278" i="9"/>
  <c r="BO278" i="9"/>
  <c r="BN278" i="9"/>
  <c r="BM278" i="9"/>
  <c r="BL278" i="9"/>
  <c r="BK278" i="9"/>
  <c r="BJ278" i="9"/>
  <c r="BI278" i="9"/>
  <c r="BH278" i="9"/>
  <c r="BG278" i="9"/>
  <c r="BF278" i="9"/>
  <c r="BE278" i="9"/>
  <c r="BD278" i="9"/>
  <c r="BC278" i="9"/>
  <c r="BB278" i="9"/>
  <c r="BA278" i="9"/>
  <c r="AZ278" i="9"/>
  <c r="AY278" i="9"/>
  <c r="AX278" i="9"/>
  <c r="AW278" i="9"/>
  <c r="AV278" i="9"/>
  <c r="AU278" i="9"/>
  <c r="AT278" i="9"/>
  <c r="AS278" i="9"/>
  <c r="AR278" i="9"/>
  <c r="AQ278" i="9"/>
  <c r="AP278" i="9"/>
  <c r="AO278" i="9"/>
  <c r="AN278" i="9"/>
  <c r="AM278" i="9"/>
  <c r="AL278" i="9"/>
  <c r="AK278" i="9"/>
  <c r="AJ278" i="9"/>
  <c r="AI278" i="9"/>
  <c r="AH278" i="9"/>
  <c r="AG278" i="9"/>
  <c r="AF278" i="9"/>
  <c r="AE278" i="9"/>
  <c r="AD278" i="9"/>
  <c r="AC278" i="9"/>
  <c r="AB278" i="9"/>
  <c r="AA278" i="9"/>
  <c r="Z278" i="9"/>
  <c r="Y278" i="9"/>
  <c r="X278" i="9"/>
  <c r="W278" i="9"/>
  <c r="V278" i="9"/>
  <c r="U278" i="9"/>
  <c r="T278" i="9"/>
  <c r="S278" i="9"/>
  <c r="R278" i="9"/>
  <c r="Q278" i="9"/>
  <c r="P278" i="9"/>
  <c r="O278" i="9"/>
  <c r="N278" i="9"/>
  <c r="M278" i="9"/>
  <c r="L278" i="9"/>
  <c r="K278" i="9"/>
  <c r="J278" i="9"/>
  <c r="I278" i="9"/>
  <c r="BX277" i="9"/>
  <c r="BW277" i="9"/>
  <c r="BV277" i="9"/>
  <c r="BU277" i="9"/>
  <c r="BT277" i="9"/>
  <c r="BS277" i="9"/>
  <c r="BR277" i="9"/>
  <c r="BQ277" i="9"/>
  <c r="BP277" i="9"/>
  <c r="BO277" i="9"/>
  <c r="BN277" i="9"/>
  <c r="BM277" i="9"/>
  <c r="BL277" i="9"/>
  <c r="BK277" i="9"/>
  <c r="BJ277" i="9"/>
  <c r="BI277" i="9"/>
  <c r="BH277" i="9"/>
  <c r="BG277" i="9"/>
  <c r="BF277" i="9"/>
  <c r="BE277" i="9"/>
  <c r="BD277" i="9"/>
  <c r="BC277" i="9"/>
  <c r="BB277" i="9"/>
  <c r="BA277" i="9"/>
  <c r="AZ277" i="9"/>
  <c r="AY277" i="9"/>
  <c r="AX277" i="9"/>
  <c r="AW277" i="9"/>
  <c r="AV277" i="9"/>
  <c r="AU277" i="9"/>
  <c r="AT277" i="9"/>
  <c r="AS277" i="9"/>
  <c r="AR277" i="9"/>
  <c r="AQ277" i="9"/>
  <c r="AP277" i="9"/>
  <c r="AO277" i="9"/>
  <c r="AN277" i="9"/>
  <c r="AM277" i="9"/>
  <c r="AL277" i="9"/>
  <c r="AK277" i="9"/>
  <c r="AJ277" i="9"/>
  <c r="AI277" i="9"/>
  <c r="AH277" i="9"/>
  <c r="AG277" i="9"/>
  <c r="AF277" i="9"/>
  <c r="AE277" i="9"/>
  <c r="AD277" i="9"/>
  <c r="AC277" i="9"/>
  <c r="AB277" i="9"/>
  <c r="AA277" i="9"/>
  <c r="Z277" i="9"/>
  <c r="Y277" i="9"/>
  <c r="X277" i="9"/>
  <c r="W277" i="9"/>
  <c r="V277" i="9"/>
  <c r="U277" i="9"/>
  <c r="T277" i="9"/>
  <c r="S277" i="9"/>
  <c r="R277" i="9"/>
  <c r="Q277" i="9"/>
  <c r="P277" i="9"/>
  <c r="O277" i="9"/>
  <c r="N277" i="9"/>
  <c r="M277" i="9"/>
  <c r="L277" i="9"/>
  <c r="K277" i="9"/>
  <c r="J277" i="9"/>
  <c r="I277" i="9"/>
  <c r="BX276" i="9"/>
  <c r="BW276" i="9"/>
  <c r="BV276" i="9"/>
  <c r="BU276" i="9"/>
  <c r="BT276" i="9"/>
  <c r="BS276" i="9"/>
  <c r="BR276" i="9"/>
  <c r="BQ276" i="9"/>
  <c r="BP276" i="9"/>
  <c r="BO276" i="9"/>
  <c r="BN276" i="9"/>
  <c r="BM276" i="9"/>
  <c r="BL276" i="9"/>
  <c r="BK276" i="9"/>
  <c r="BJ276" i="9"/>
  <c r="BI276" i="9"/>
  <c r="BH276" i="9"/>
  <c r="BG276" i="9"/>
  <c r="BF276" i="9"/>
  <c r="BE276" i="9"/>
  <c r="BD276" i="9"/>
  <c r="BC276" i="9"/>
  <c r="BB276" i="9"/>
  <c r="BA276" i="9"/>
  <c r="AZ276" i="9"/>
  <c r="AY276" i="9"/>
  <c r="AX276" i="9"/>
  <c r="AW276" i="9"/>
  <c r="AV276" i="9"/>
  <c r="AU276" i="9"/>
  <c r="AT276" i="9"/>
  <c r="AS276" i="9"/>
  <c r="AR276" i="9"/>
  <c r="AQ276" i="9"/>
  <c r="AP276" i="9"/>
  <c r="AO276" i="9"/>
  <c r="AN276" i="9"/>
  <c r="AM276" i="9"/>
  <c r="AL276" i="9"/>
  <c r="AK276" i="9"/>
  <c r="AJ276" i="9"/>
  <c r="AI276" i="9"/>
  <c r="AH276" i="9"/>
  <c r="AG276" i="9"/>
  <c r="AF276" i="9"/>
  <c r="AE276" i="9"/>
  <c r="AD276" i="9"/>
  <c r="AC276" i="9"/>
  <c r="AB276" i="9"/>
  <c r="AA276" i="9"/>
  <c r="Z276" i="9"/>
  <c r="Y276" i="9"/>
  <c r="X276" i="9"/>
  <c r="W276" i="9"/>
  <c r="V276" i="9"/>
  <c r="U276" i="9"/>
  <c r="T276" i="9"/>
  <c r="S276" i="9"/>
  <c r="R276" i="9"/>
  <c r="Q276" i="9"/>
  <c r="P276" i="9"/>
  <c r="O276" i="9"/>
  <c r="N276" i="9"/>
  <c r="M276" i="9"/>
  <c r="L276" i="9"/>
  <c r="K276" i="9"/>
  <c r="J276" i="9"/>
  <c r="I276" i="9"/>
  <c r="BX275" i="9"/>
  <c r="BW275" i="9"/>
  <c r="BV275" i="9"/>
  <c r="BU275" i="9"/>
  <c r="BT275" i="9"/>
  <c r="BS275" i="9"/>
  <c r="BR275" i="9"/>
  <c r="BQ275" i="9"/>
  <c r="BP275" i="9"/>
  <c r="BO275" i="9"/>
  <c r="BN275" i="9"/>
  <c r="BM275" i="9"/>
  <c r="BL275" i="9"/>
  <c r="BK275" i="9"/>
  <c r="BJ275" i="9"/>
  <c r="BI275" i="9"/>
  <c r="BH275" i="9"/>
  <c r="BG275" i="9"/>
  <c r="BF275" i="9"/>
  <c r="BE275" i="9"/>
  <c r="BD275" i="9"/>
  <c r="BC275" i="9"/>
  <c r="BB275" i="9"/>
  <c r="BA275" i="9"/>
  <c r="AZ275" i="9"/>
  <c r="AY275" i="9"/>
  <c r="AX275" i="9"/>
  <c r="AW275" i="9"/>
  <c r="AV275" i="9"/>
  <c r="AU275" i="9"/>
  <c r="AT275" i="9"/>
  <c r="AS275" i="9"/>
  <c r="AR275" i="9"/>
  <c r="AQ275" i="9"/>
  <c r="AP275" i="9"/>
  <c r="AO275" i="9"/>
  <c r="AN275" i="9"/>
  <c r="AM275" i="9"/>
  <c r="AL275" i="9"/>
  <c r="AK275" i="9"/>
  <c r="AJ275" i="9"/>
  <c r="AI275" i="9"/>
  <c r="AH275" i="9"/>
  <c r="AG275" i="9"/>
  <c r="AF275" i="9"/>
  <c r="AE275" i="9"/>
  <c r="AD275" i="9"/>
  <c r="AC275" i="9"/>
  <c r="AB275" i="9"/>
  <c r="AA275" i="9"/>
  <c r="Z275" i="9"/>
  <c r="Y275" i="9"/>
  <c r="X275" i="9"/>
  <c r="W275" i="9"/>
  <c r="V275" i="9"/>
  <c r="U275" i="9"/>
  <c r="T275" i="9"/>
  <c r="S275" i="9"/>
  <c r="R275" i="9"/>
  <c r="Q275" i="9"/>
  <c r="P275" i="9"/>
  <c r="O275" i="9"/>
  <c r="N275" i="9"/>
  <c r="M275" i="9"/>
  <c r="L275" i="9"/>
  <c r="K275" i="9"/>
  <c r="J275" i="9"/>
  <c r="I275" i="9"/>
  <c r="BX274" i="9"/>
  <c r="BW274" i="9"/>
  <c r="BV274" i="9"/>
  <c r="BU274" i="9"/>
  <c r="BT274" i="9"/>
  <c r="BS274" i="9"/>
  <c r="BR274" i="9"/>
  <c r="BQ274" i="9"/>
  <c r="BP274" i="9"/>
  <c r="BO274" i="9"/>
  <c r="BN274" i="9"/>
  <c r="BM274" i="9"/>
  <c r="BL274" i="9"/>
  <c r="BK274" i="9"/>
  <c r="BJ274" i="9"/>
  <c r="BI274" i="9"/>
  <c r="BH274" i="9"/>
  <c r="BG274" i="9"/>
  <c r="BF274" i="9"/>
  <c r="BE274" i="9"/>
  <c r="BD274" i="9"/>
  <c r="BC274" i="9"/>
  <c r="BB274" i="9"/>
  <c r="BA274" i="9"/>
  <c r="AZ274" i="9"/>
  <c r="AY274" i="9"/>
  <c r="AX274" i="9"/>
  <c r="AW274" i="9"/>
  <c r="AV274" i="9"/>
  <c r="AU274" i="9"/>
  <c r="AT274" i="9"/>
  <c r="AS274" i="9"/>
  <c r="AR274" i="9"/>
  <c r="AQ274" i="9"/>
  <c r="AP274" i="9"/>
  <c r="AO274" i="9"/>
  <c r="AN274" i="9"/>
  <c r="AM274" i="9"/>
  <c r="AL274" i="9"/>
  <c r="AK274" i="9"/>
  <c r="AJ274" i="9"/>
  <c r="AI274" i="9"/>
  <c r="AH274" i="9"/>
  <c r="AG274" i="9"/>
  <c r="AF274" i="9"/>
  <c r="AE274" i="9"/>
  <c r="AD274" i="9"/>
  <c r="AC274" i="9"/>
  <c r="AB274" i="9"/>
  <c r="AA274" i="9"/>
  <c r="Z274" i="9"/>
  <c r="Y274" i="9"/>
  <c r="X274" i="9"/>
  <c r="W274" i="9"/>
  <c r="V274" i="9"/>
  <c r="U274" i="9"/>
  <c r="T274" i="9"/>
  <c r="S274" i="9"/>
  <c r="R274" i="9"/>
  <c r="Q274" i="9"/>
  <c r="P274" i="9"/>
  <c r="O274" i="9"/>
  <c r="N274" i="9"/>
  <c r="M274" i="9"/>
  <c r="L274" i="9"/>
  <c r="K274" i="9"/>
  <c r="J274" i="9"/>
  <c r="I274" i="9"/>
  <c r="BX273" i="9"/>
  <c r="BW273" i="9"/>
  <c r="BV273" i="9"/>
  <c r="BU273" i="9"/>
  <c r="BT273" i="9"/>
  <c r="BS273" i="9"/>
  <c r="BR273" i="9"/>
  <c r="BQ273" i="9"/>
  <c r="BP273" i="9"/>
  <c r="BO273" i="9"/>
  <c r="BN273" i="9"/>
  <c r="BM273" i="9"/>
  <c r="BL273" i="9"/>
  <c r="BK273" i="9"/>
  <c r="BJ273" i="9"/>
  <c r="BI273" i="9"/>
  <c r="BH273" i="9"/>
  <c r="BG273" i="9"/>
  <c r="BF273" i="9"/>
  <c r="BE273" i="9"/>
  <c r="BD273" i="9"/>
  <c r="BC273" i="9"/>
  <c r="BB273" i="9"/>
  <c r="BA273" i="9"/>
  <c r="AZ273" i="9"/>
  <c r="AY273" i="9"/>
  <c r="AX273" i="9"/>
  <c r="AW273" i="9"/>
  <c r="AV273" i="9"/>
  <c r="AU273" i="9"/>
  <c r="AT273" i="9"/>
  <c r="AS273" i="9"/>
  <c r="AR273" i="9"/>
  <c r="AQ273" i="9"/>
  <c r="AP273" i="9"/>
  <c r="AO273" i="9"/>
  <c r="AN273" i="9"/>
  <c r="AM273" i="9"/>
  <c r="AL273" i="9"/>
  <c r="AK273" i="9"/>
  <c r="AJ273" i="9"/>
  <c r="AI273" i="9"/>
  <c r="AH273" i="9"/>
  <c r="AG273" i="9"/>
  <c r="AF273" i="9"/>
  <c r="AE273" i="9"/>
  <c r="AD273" i="9"/>
  <c r="AC273" i="9"/>
  <c r="AB273" i="9"/>
  <c r="AA273" i="9"/>
  <c r="Z273" i="9"/>
  <c r="Y273" i="9"/>
  <c r="X273" i="9"/>
  <c r="W273" i="9"/>
  <c r="V273" i="9"/>
  <c r="U273" i="9"/>
  <c r="T273" i="9"/>
  <c r="S273" i="9"/>
  <c r="R273" i="9"/>
  <c r="Q273" i="9"/>
  <c r="P273" i="9"/>
  <c r="O273" i="9"/>
  <c r="N273" i="9"/>
  <c r="M273" i="9"/>
  <c r="L273" i="9"/>
  <c r="K273" i="9"/>
  <c r="J273" i="9"/>
  <c r="I273" i="9"/>
  <c r="BX272" i="9"/>
  <c r="BW272" i="9"/>
  <c r="BV272" i="9"/>
  <c r="BU272" i="9"/>
  <c r="BT272" i="9"/>
  <c r="BS272" i="9"/>
  <c r="BR272" i="9"/>
  <c r="BQ272" i="9"/>
  <c r="BP272" i="9"/>
  <c r="BO272" i="9"/>
  <c r="BN272" i="9"/>
  <c r="BM272" i="9"/>
  <c r="BL272" i="9"/>
  <c r="BK272" i="9"/>
  <c r="BJ272" i="9"/>
  <c r="BI272" i="9"/>
  <c r="BH272" i="9"/>
  <c r="BG272" i="9"/>
  <c r="BF272" i="9"/>
  <c r="BE272" i="9"/>
  <c r="BD272" i="9"/>
  <c r="BC272" i="9"/>
  <c r="BB272" i="9"/>
  <c r="BA272" i="9"/>
  <c r="AZ272" i="9"/>
  <c r="AY272" i="9"/>
  <c r="AX272" i="9"/>
  <c r="AW272" i="9"/>
  <c r="AV272" i="9"/>
  <c r="AU272" i="9"/>
  <c r="AT272" i="9"/>
  <c r="AS272" i="9"/>
  <c r="AR272" i="9"/>
  <c r="AQ272" i="9"/>
  <c r="AP272" i="9"/>
  <c r="AO272" i="9"/>
  <c r="AN272" i="9"/>
  <c r="AM272" i="9"/>
  <c r="AL272" i="9"/>
  <c r="AK272" i="9"/>
  <c r="AJ272" i="9"/>
  <c r="AI272" i="9"/>
  <c r="AH272" i="9"/>
  <c r="AG272" i="9"/>
  <c r="AF272" i="9"/>
  <c r="AE272" i="9"/>
  <c r="AD272" i="9"/>
  <c r="AC272" i="9"/>
  <c r="AB272" i="9"/>
  <c r="AA272" i="9"/>
  <c r="Z272" i="9"/>
  <c r="Y272" i="9"/>
  <c r="X272" i="9"/>
  <c r="W272" i="9"/>
  <c r="V272" i="9"/>
  <c r="U272" i="9"/>
  <c r="T272" i="9"/>
  <c r="S272" i="9"/>
  <c r="R272" i="9"/>
  <c r="Q272" i="9"/>
  <c r="P272" i="9"/>
  <c r="O272" i="9"/>
  <c r="N272" i="9"/>
  <c r="M272" i="9"/>
  <c r="L272" i="9"/>
  <c r="K272" i="9"/>
  <c r="J272" i="9"/>
  <c r="I272" i="9"/>
  <c r="BX271" i="9"/>
  <c r="BW271" i="9"/>
  <c r="BV271" i="9"/>
  <c r="BU271" i="9"/>
  <c r="BT271" i="9"/>
  <c r="BS271" i="9"/>
  <c r="BR271" i="9"/>
  <c r="BQ271" i="9"/>
  <c r="BP271" i="9"/>
  <c r="BO271" i="9"/>
  <c r="BN271" i="9"/>
  <c r="BM271" i="9"/>
  <c r="BL271" i="9"/>
  <c r="BK271" i="9"/>
  <c r="BJ271" i="9"/>
  <c r="BI271" i="9"/>
  <c r="BH271" i="9"/>
  <c r="BG271" i="9"/>
  <c r="BF271" i="9"/>
  <c r="BE271" i="9"/>
  <c r="BD271" i="9"/>
  <c r="BC271" i="9"/>
  <c r="BB271" i="9"/>
  <c r="BA271" i="9"/>
  <c r="AZ271" i="9"/>
  <c r="AY271" i="9"/>
  <c r="AX271" i="9"/>
  <c r="AW271" i="9"/>
  <c r="AV271" i="9"/>
  <c r="AU271" i="9"/>
  <c r="AT271" i="9"/>
  <c r="AS271" i="9"/>
  <c r="AR271" i="9"/>
  <c r="AQ271" i="9"/>
  <c r="AP271" i="9"/>
  <c r="AO271" i="9"/>
  <c r="AN271" i="9"/>
  <c r="AM271" i="9"/>
  <c r="AL271" i="9"/>
  <c r="AK271" i="9"/>
  <c r="AJ271" i="9"/>
  <c r="AI271" i="9"/>
  <c r="AH271" i="9"/>
  <c r="AG271" i="9"/>
  <c r="AF271" i="9"/>
  <c r="AE271" i="9"/>
  <c r="AD271" i="9"/>
  <c r="AC271" i="9"/>
  <c r="AB271" i="9"/>
  <c r="AA271" i="9"/>
  <c r="Z271" i="9"/>
  <c r="Y271" i="9"/>
  <c r="X271" i="9"/>
  <c r="W271" i="9"/>
  <c r="V271" i="9"/>
  <c r="U271" i="9"/>
  <c r="T271" i="9"/>
  <c r="S271" i="9"/>
  <c r="R271" i="9"/>
  <c r="Q271" i="9"/>
  <c r="P271" i="9"/>
  <c r="O271" i="9"/>
  <c r="N271" i="9"/>
  <c r="M271" i="9"/>
  <c r="L271" i="9"/>
  <c r="K271" i="9"/>
  <c r="J271" i="9"/>
  <c r="I271" i="9"/>
  <c r="BX270" i="9"/>
  <c r="BW270" i="9"/>
  <c r="BV270" i="9"/>
  <c r="BU270" i="9"/>
  <c r="BT270" i="9"/>
  <c r="BS270" i="9"/>
  <c r="BR270" i="9"/>
  <c r="BQ270" i="9"/>
  <c r="BP270" i="9"/>
  <c r="BO270" i="9"/>
  <c r="BN270" i="9"/>
  <c r="BM270" i="9"/>
  <c r="BL270" i="9"/>
  <c r="BK270" i="9"/>
  <c r="BJ270" i="9"/>
  <c r="BI270" i="9"/>
  <c r="BH270" i="9"/>
  <c r="BG270" i="9"/>
  <c r="BF270" i="9"/>
  <c r="BE270" i="9"/>
  <c r="BD270" i="9"/>
  <c r="BC270" i="9"/>
  <c r="BB270" i="9"/>
  <c r="BA270" i="9"/>
  <c r="AZ270" i="9"/>
  <c r="AY270" i="9"/>
  <c r="AX270" i="9"/>
  <c r="AW270" i="9"/>
  <c r="AV270" i="9"/>
  <c r="AU270" i="9"/>
  <c r="AT270" i="9"/>
  <c r="AS270" i="9"/>
  <c r="AR270" i="9"/>
  <c r="AQ270" i="9"/>
  <c r="AP270" i="9"/>
  <c r="AO270" i="9"/>
  <c r="AN270" i="9"/>
  <c r="AM270" i="9"/>
  <c r="AL270" i="9"/>
  <c r="AK270" i="9"/>
  <c r="AJ270" i="9"/>
  <c r="AI270" i="9"/>
  <c r="AH270" i="9"/>
  <c r="AG270" i="9"/>
  <c r="AF270" i="9"/>
  <c r="AE270" i="9"/>
  <c r="AD270" i="9"/>
  <c r="AC270" i="9"/>
  <c r="AB270" i="9"/>
  <c r="AA270" i="9"/>
  <c r="Z270" i="9"/>
  <c r="Y270" i="9"/>
  <c r="X270" i="9"/>
  <c r="W270" i="9"/>
  <c r="V270" i="9"/>
  <c r="U270" i="9"/>
  <c r="T270" i="9"/>
  <c r="S270" i="9"/>
  <c r="R270" i="9"/>
  <c r="Q270" i="9"/>
  <c r="P270" i="9"/>
  <c r="O270" i="9"/>
  <c r="N270" i="9"/>
  <c r="M270" i="9"/>
  <c r="L270" i="9"/>
  <c r="K270" i="9"/>
  <c r="J270" i="9"/>
  <c r="I270" i="9"/>
  <c r="BX269" i="9"/>
  <c r="BW269" i="9"/>
  <c r="BV269" i="9"/>
  <c r="BU269" i="9"/>
  <c r="BT269" i="9"/>
  <c r="BS269" i="9"/>
  <c r="BR269" i="9"/>
  <c r="BQ269" i="9"/>
  <c r="BP269" i="9"/>
  <c r="BO269" i="9"/>
  <c r="BN269" i="9"/>
  <c r="BM269" i="9"/>
  <c r="BL269" i="9"/>
  <c r="BK269" i="9"/>
  <c r="BJ269" i="9"/>
  <c r="BI269" i="9"/>
  <c r="BH269" i="9"/>
  <c r="BG269" i="9"/>
  <c r="BF269" i="9"/>
  <c r="BE269" i="9"/>
  <c r="BD269" i="9"/>
  <c r="BC269" i="9"/>
  <c r="BB269" i="9"/>
  <c r="BA269" i="9"/>
  <c r="AZ269" i="9"/>
  <c r="AY269" i="9"/>
  <c r="AX269" i="9"/>
  <c r="AW269" i="9"/>
  <c r="AV269" i="9"/>
  <c r="AU269" i="9"/>
  <c r="AT269" i="9"/>
  <c r="AS269" i="9"/>
  <c r="AR269" i="9"/>
  <c r="AQ269" i="9"/>
  <c r="AP269" i="9"/>
  <c r="AO269" i="9"/>
  <c r="AN269" i="9"/>
  <c r="AM269" i="9"/>
  <c r="AL269" i="9"/>
  <c r="AK269" i="9"/>
  <c r="AJ269" i="9"/>
  <c r="AI269" i="9"/>
  <c r="AH269" i="9"/>
  <c r="AG269" i="9"/>
  <c r="AF269" i="9"/>
  <c r="AE269" i="9"/>
  <c r="AD269" i="9"/>
  <c r="AC269" i="9"/>
  <c r="AB269" i="9"/>
  <c r="AA269" i="9"/>
  <c r="Z269" i="9"/>
  <c r="Y269" i="9"/>
  <c r="X269" i="9"/>
  <c r="W269" i="9"/>
  <c r="V269" i="9"/>
  <c r="U269" i="9"/>
  <c r="T269" i="9"/>
  <c r="S269" i="9"/>
  <c r="R269" i="9"/>
  <c r="Q269" i="9"/>
  <c r="P269" i="9"/>
  <c r="O269" i="9"/>
  <c r="N269" i="9"/>
  <c r="M269" i="9"/>
  <c r="L269" i="9"/>
  <c r="K269" i="9"/>
  <c r="J269" i="9"/>
  <c r="I269" i="9"/>
  <c r="BX268" i="9"/>
  <c r="BW268" i="9"/>
  <c r="BU268" i="9"/>
  <c r="BP268" i="9"/>
  <c r="BO268" i="9"/>
  <c r="BM268" i="9"/>
  <c r="BH268" i="9"/>
  <c r="BG268" i="9"/>
  <c r="BE268" i="9"/>
  <c r="AZ268" i="9"/>
  <c r="AY268" i="9"/>
  <c r="AW268" i="9"/>
  <c r="AR268" i="9"/>
  <c r="AQ268" i="9"/>
  <c r="AO268" i="9"/>
  <c r="AJ268" i="9"/>
  <c r="AI268" i="9"/>
  <c r="AG268" i="9"/>
  <c r="AB268" i="9"/>
  <c r="AA268" i="9"/>
  <c r="Y268" i="9"/>
  <c r="V268" i="9"/>
  <c r="T268" i="9"/>
  <c r="S268" i="9"/>
  <c r="Q268" i="9"/>
  <c r="N268" i="9"/>
  <c r="L268" i="9"/>
  <c r="K268" i="9"/>
  <c r="I268" i="9"/>
  <c r="BX267" i="9"/>
  <c r="BW267" i="9"/>
  <c r="BV267" i="9"/>
  <c r="BV268" i="9" s="1"/>
  <c r="BU267" i="9"/>
  <c r="BT267" i="9"/>
  <c r="BT268" i="9" s="1"/>
  <c r="BS267" i="9"/>
  <c r="BS268" i="9" s="1"/>
  <c r="BR267" i="9"/>
  <c r="BR268" i="9" s="1"/>
  <c r="BQ267" i="9"/>
  <c r="BQ268" i="9" s="1"/>
  <c r="BP267" i="9"/>
  <c r="BO267" i="9"/>
  <c r="BN267" i="9"/>
  <c r="BN268" i="9" s="1"/>
  <c r="BM267" i="9"/>
  <c r="BL267" i="9"/>
  <c r="BL268" i="9" s="1"/>
  <c r="BK267" i="9"/>
  <c r="BK268" i="9" s="1"/>
  <c r="BJ267" i="9"/>
  <c r="BJ268" i="9" s="1"/>
  <c r="BI267" i="9"/>
  <c r="BI268" i="9" s="1"/>
  <c r="BH267" i="9"/>
  <c r="BG267" i="9"/>
  <c r="BF267" i="9"/>
  <c r="BF268" i="9" s="1"/>
  <c r="BE267" i="9"/>
  <c r="BD267" i="9"/>
  <c r="BD268" i="9" s="1"/>
  <c r="BC267" i="9"/>
  <c r="BC268" i="9" s="1"/>
  <c r="BB267" i="9"/>
  <c r="BB268" i="9" s="1"/>
  <c r="BA267" i="9"/>
  <c r="BA268" i="9" s="1"/>
  <c r="AZ267" i="9"/>
  <c r="AY267" i="9"/>
  <c r="AX267" i="9"/>
  <c r="AX268" i="9" s="1"/>
  <c r="AW267" i="9"/>
  <c r="AV267" i="9"/>
  <c r="AV268" i="9" s="1"/>
  <c r="AU267" i="9"/>
  <c r="AU268" i="9" s="1"/>
  <c r="AT267" i="9"/>
  <c r="AT268" i="9" s="1"/>
  <c r="AS267" i="9"/>
  <c r="AS268" i="9" s="1"/>
  <c r="AR267" i="9"/>
  <c r="AQ267" i="9"/>
  <c r="AP267" i="9"/>
  <c r="AP268" i="9" s="1"/>
  <c r="AO267" i="9"/>
  <c r="AN267" i="9"/>
  <c r="AN268" i="9" s="1"/>
  <c r="AM267" i="9"/>
  <c r="AM268" i="9" s="1"/>
  <c r="AL267" i="9"/>
  <c r="AL268" i="9" s="1"/>
  <c r="AK267" i="9"/>
  <c r="AK268" i="9" s="1"/>
  <c r="AJ267" i="9"/>
  <c r="AI267" i="9"/>
  <c r="AH267" i="9"/>
  <c r="AH268" i="9" s="1"/>
  <c r="AG267" i="9"/>
  <c r="AF267" i="9"/>
  <c r="AF268" i="9" s="1"/>
  <c r="AE267" i="9"/>
  <c r="AE268" i="9" s="1"/>
  <c r="AD267" i="9"/>
  <c r="AD268" i="9" s="1"/>
  <c r="AC267" i="9"/>
  <c r="AC268" i="9" s="1"/>
  <c r="AB267" i="9"/>
  <c r="AA267" i="9"/>
  <c r="Z267" i="9"/>
  <c r="Z268" i="9" s="1"/>
  <c r="Y267" i="9"/>
  <c r="X267" i="9"/>
  <c r="X268" i="9" s="1"/>
  <c r="W267" i="9"/>
  <c r="W268" i="9" s="1"/>
  <c r="V267" i="9"/>
  <c r="U267" i="9"/>
  <c r="U268" i="9" s="1"/>
  <c r="T267" i="9"/>
  <c r="S267" i="9"/>
  <c r="R267" i="9"/>
  <c r="R268" i="9" s="1"/>
  <c r="Q267" i="9"/>
  <c r="P267" i="9"/>
  <c r="P268" i="9" s="1"/>
  <c r="O267" i="9"/>
  <c r="O268" i="9" s="1"/>
  <c r="N267" i="9"/>
  <c r="M267" i="9"/>
  <c r="M268" i="9" s="1"/>
  <c r="L267" i="9"/>
  <c r="K267" i="9"/>
  <c r="J267" i="9"/>
  <c r="J268" i="9" s="1"/>
  <c r="I267" i="9"/>
  <c r="BX262" i="9"/>
  <c r="BW262" i="9"/>
  <c r="BV262" i="9"/>
  <c r="BU262" i="9"/>
  <c r="BT262" i="9"/>
  <c r="BS262" i="9"/>
  <c r="BR262" i="9"/>
  <c r="BQ262" i="9"/>
  <c r="BP262" i="9"/>
  <c r="BO262" i="9"/>
  <c r="BN262" i="9"/>
  <c r="BM262" i="9"/>
  <c r="BL262" i="9"/>
  <c r="BK262" i="9"/>
  <c r="BJ262" i="9"/>
  <c r="BI262" i="9"/>
  <c r="BH262" i="9"/>
  <c r="BG262" i="9"/>
  <c r="BF262" i="9"/>
  <c r="BE262" i="9"/>
  <c r="BD262" i="9"/>
  <c r="BC262" i="9"/>
  <c r="BB262" i="9"/>
  <c r="BA262" i="9"/>
  <c r="AZ262" i="9"/>
  <c r="AY262" i="9"/>
  <c r="AX262" i="9"/>
  <c r="AW262" i="9"/>
  <c r="AV262" i="9"/>
  <c r="AU262" i="9"/>
  <c r="AT262" i="9"/>
  <c r="AS262" i="9"/>
  <c r="AR262" i="9"/>
  <c r="AQ262" i="9"/>
  <c r="AP262" i="9"/>
  <c r="AO262" i="9"/>
  <c r="AN262" i="9"/>
  <c r="AM262" i="9"/>
  <c r="AL262" i="9"/>
  <c r="AK262" i="9"/>
  <c r="AJ262" i="9"/>
  <c r="AI262" i="9"/>
  <c r="AH262" i="9"/>
  <c r="AG262" i="9"/>
  <c r="AF262" i="9"/>
  <c r="AE262" i="9"/>
  <c r="AD262" i="9"/>
  <c r="AC262" i="9"/>
  <c r="AB262" i="9"/>
  <c r="AA262" i="9"/>
  <c r="Z262" i="9"/>
  <c r="Y262" i="9"/>
  <c r="X262" i="9"/>
  <c r="W262" i="9"/>
  <c r="V262" i="9"/>
  <c r="U262" i="9"/>
  <c r="T262" i="9"/>
  <c r="S262" i="9"/>
  <c r="R262" i="9"/>
  <c r="Q262" i="9"/>
  <c r="P262" i="9"/>
  <c r="O262" i="9"/>
  <c r="N262" i="9"/>
  <c r="M262" i="9"/>
  <c r="L262" i="9"/>
  <c r="K262" i="9"/>
  <c r="J262" i="9"/>
  <c r="I262" i="9"/>
  <c r="BX260" i="9"/>
  <c r="BW260" i="9"/>
  <c r="BV260" i="9"/>
  <c r="BU260" i="9"/>
  <c r="BT260" i="9"/>
  <c r="BS260" i="9"/>
  <c r="BR260" i="9"/>
  <c r="BQ260" i="9"/>
  <c r="BP260" i="9"/>
  <c r="BO260" i="9"/>
  <c r="BN260" i="9"/>
  <c r="BM260" i="9"/>
  <c r="BL260" i="9"/>
  <c r="BK260" i="9"/>
  <c r="BJ260" i="9"/>
  <c r="BI260" i="9"/>
  <c r="BH260" i="9"/>
  <c r="BG260" i="9"/>
  <c r="BF260" i="9"/>
  <c r="BE260" i="9"/>
  <c r="BD260" i="9"/>
  <c r="BC260" i="9"/>
  <c r="BB260" i="9"/>
  <c r="BA260" i="9"/>
  <c r="AZ260" i="9"/>
  <c r="AY260" i="9"/>
  <c r="AX260" i="9"/>
  <c r="AW260" i="9"/>
  <c r="AV260" i="9"/>
  <c r="AU260" i="9"/>
  <c r="AT260" i="9"/>
  <c r="AS260" i="9"/>
  <c r="AR260" i="9"/>
  <c r="AQ260" i="9"/>
  <c r="AP260" i="9"/>
  <c r="AO260" i="9"/>
  <c r="AN260" i="9"/>
  <c r="AM260" i="9"/>
  <c r="AL260" i="9"/>
  <c r="AK260" i="9"/>
  <c r="AJ260" i="9"/>
  <c r="AI260" i="9"/>
  <c r="AH260" i="9"/>
  <c r="AG260" i="9"/>
  <c r="AF260" i="9"/>
  <c r="AE260" i="9"/>
  <c r="AD260" i="9"/>
  <c r="AC260" i="9"/>
  <c r="AB260" i="9"/>
  <c r="AA260" i="9"/>
  <c r="Z260" i="9"/>
  <c r="Y260" i="9"/>
  <c r="X260" i="9"/>
  <c r="W260" i="9"/>
  <c r="V260" i="9"/>
  <c r="U260" i="9"/>
  <c r="T260" i="9"/>
  <c r="S260" i="9"/>
  <c r="R260" i="9"/>
  <c r="Q260" i="9"/>
  <c r="P260" i="9"/>
  <c r="O260" i="9"/>
  <c r="N260" i="9"/>
  <c r="M260" i="9"/>
  <c r="L260" i="9"/>
  <c r="K260" i="9"/>
  <c r="J260" i="9"/>
  <c r="I260" i="9"/>
  <c r="BX258" i="9"/>
  <c r="BW258" i="9"/>
  <c r="BV258" i="9"/>
  <c r="BU258" i="9"/>
  <c r="BT258" i="9"/>
  <c r="BS258" i="9"/>
  <c r="BR258" i="9"/>
  <c r="BQ258" i="9"/>
  <c r="BP258" i="9"/>
  <c r="BO258" i="9"/>
  <c r="BN258" i="9"/>
  <c r="BM258" i="9"/>
  <c r="BL258" i="9"/>
  <c r="BK258" i="9"/>
  <c r="BJ258" i="9"/>
  <c r="BI258" i="9"/>
  <c r="BH258" i="9"/>
  <c r="BG258" i="9"/>
  <c r="BF258" i="9"/>
  <c r="BE258" i="9"/>
  <c r="BD258" i="9"/>
  <c r="BC258" i="9"/>
  <c r="BB258" i="9"/>
  <c r="BA258" i="9"/>
  <c r="AZ258" i="9"/>
  <c r="AY258" i="9"/>
  <c r="AX258" i="9"/>
  <c r="AW258" i="9"/>
  <c r="AV258" i="9"/>
  <c r="AU258" i="9"/>
  <c r="AT258" i="9"/>
  <c r="AS258" i="9"/>
  <c r="AR258" i="9"/>
  <c r="AQ258" i="9"/>
  <c r="AP258" i="9"/>
  <c r="AO258" i="9"/>
  <c r="AN258" i="9"/>
  <c r="AM258" i="9"/>
  <c r="AL258" i="9"/>
  <c r="AK258" i="9"/>
  <c r="AJ258" i="9"/>
  <c r="AI258" i="9"/>
  <c r="AH258" i="9"/>
  <c r="AG258" i="9"/>
  <c r="AF258" i="9"/>
  <c r="AE258" i="9"/>
  <c r="AD258" i="9"/>
  <c r="AC258" i="9"/>
  <c r="AB258" i="9"/>
  <c r="AA258" i="9"/>
  <c r="Z258" i="9"/>
  <c r="Y258" i="9"/>
  <c r="X258" i="9"/>
  <c r="W258" i="9"/>
  <c r="V258" i="9"/>
  <c r="U258" i="9"/>
  <c r="T258" i="9"/>
  <c r="S258" i="9"/>
  <c r="R258" i="9"/>
  <c r="Q258" i="9"/>
  <c r="P258" i="9"/>
  <c r="O258" i="9"/>
  <c r="N258" i="9"/>
  <c r="M258" i="9"/>
  <c r="L258" i="9"/>
  <c r="K258" i="9"/>
  <c r="J258" i="9"/>
  <c r="I258" i="9"/>
  <c r="BX256" i="9"/>
  <c r="BW256" i="9"/>
  <c r="BV256" i="9"/>
  <c r="BU256" i="9"/>
  <c r="BT256" i="9"/>
  <c r="BS256" i="9"/>
  <c r="BR256" i="9"/>
  <c r="BQ256" i="9"/>
  <c r="BP256" i="9"/>
  <c r="BO256" i="9"/>
  <c r="BN256" i="9"/>
  <c r="BM256" i="9"/>
  <c r="BL256" i="9"/>
  <c r="BK256" i="9"/>
  <c r="BJ256" i="9"/>
  <c r="BI256" i="9"/>
  <c r="BH256" i="9"/>
  <c r="BG256" i="9"/>
  <c r="BF256" i="9"/>
  <c r="BE256" i="9"/>
  <c r="BD256" i="9"/>
  <c r="BC256" i="9"/>
  <c r="BB256" i="9"/>
  <c r="BA256" i="9"/>
  <c r="AZ256" i="9"/>
  <c r="AY256" i="9"/>
  <c r="AX256" i="9"/>
  <c r="AW256" i="9"/>
  <c r="AV256" i="9"/>
  <c r="AU256" i="9"/>
  <c r="AT256" i="9"/>
  <c r="AS256" i="9"/>
  <c r="AR256" i="9"/>
  <c r="AQ256" i="9"/>
  <c r="AP256" i="9"/>
  <c r="AO256" i="9"/>
  <c r="AN256" i="9"/>
  <c r="AM256" i="9"/>
  <c r="AL256" i="9"/>
  <c r="AK256" i="9"/>
  <c r="AJ256" i="9"/>
  <c r="AI256" i="9"/>
  <c r="AH256" i="9"/>
  <c r="AG256" i="9"/>
  <c r="AF256" i="9"/>
  <c r="AE256" i="9"/>
  <c r="AD256" i="9"/>
  <c r="AC256" i="9"/>
  <c r="AB256" i="9"/>
  <c r="AA256" i="9"/>
  <c r="Z256" i="9"/>
  <c r="Y256" i="9"/>
  <c r="X256" i="9"/>
  <c r="W256" i="9"/>
  <c r="V256" i="9"/>
  <c r="U256" i="9"/>
  <c r="T256" i="9"/>
  <c r="S256" i="9"/>
  <c r="R256" i="9"/>
  <c r="Q256" i="9"/>
  <c r="P256" i="9"/>
  <c r="O256" i="9"/>
  <c r="N256" i="9"/>
  <c r="M256" i="9"/>
  <c r="L256" i="9"/>
  <c r="K256" i="9"/>
  <c r="J256" i="9"/>
  <c r="I256" i="9"/>
  <c r="BX254" i="9"/>
  <c r="BW254" i="9"/>
  <c r="BV254" i="9"/>
  <c r="BU254" i="9"/>
  <c r="BT254" i="9"/>
  <c r="BS254" i="9"/>
  <c r="BR254" i="9"/>
  <c r="BQ254" i="9"/>
  <c r="BP254" i="9"/>
  <c r="BO254" i="9"/>
  <c r="BN254" i="9"/>
  <c r="BM254" i="9"/>
  <c r="BL254" i="9"/>
  <c r="BK254" i="9"/>
  <c r="BJ254" i="9"/>
  <c r="BI254" i="9"/>
  <c r="BH254" i="9"/>
  <c r="BG254" i="9"/>
  <c r="BF254" i="9"/>
  <c r="BE254" i="9"/>
  <c r="BD254" i="9"/>
  <c r="BC254" i="9"/>
  <c r="BB254" i="9"/>
  <c r="BA254" i="9"/>
  <c r="AZ254" i="9"/>
  <c r="AY254" i="9"/>
  <c r="AX254" i="9"/>
  <c r="AW254" i="9"/>
  <c r="AV254" i="9"/>
  <c r="AU254" i="9"/>
  <c r="AT254" i="9"/>
  <c r="AS254" i="9"/>
  <c r="AR254" i="9"/>
  <c r="AQ254" i="9"/>
  <c r="AP254" i="9"/>
  <c r="AO254" i="9"/>
  <c r="AN254" i="9"/>
  <c r="AM254" i="9"/>
  <c r="AL254" i="9"/>
  <c r="AK254" i="9"/>
  <c r="AJ254" i="9"/>
  <c r="AI254" i="9"/>
  <c r="AH254" i="9"/>
  <c r="AG254" i="9"/>
  <c r="AF254" i="9"/>
  <c r="AE254" i="9"/>
  <c r="AD254" i="9"/>
  <c r="AC254" i="9"/>
  <c r="AB254" i="9"/>
  <c r="AA254" i="9"/>
  <c r="Z254" i="9"/>
  <c r="Y254" i="9"/>
  <c r="X254" i="9"/>
  <c r="W254" i="9"/>
  <c r="V254" i="9"/>
  <c r="U254" i="9"/>
  <c r="T254" i="9"/>
  <c r="S254" i="9"/>
  <c r="R254" i="9"/>
  <c r="Q254" i="9"/>
  <c r="P254" i="9"/>
  <c r="O254" i="9"/>
  <c r="N254" i="9"/>
  <c r="M254" i="9"/>
  <c r="L254" i="9"/>
  <c r="K254" i="9"/>
  <c r="J254" i="9"/>
  <c r="I254" i="9"/>
  <c r="BX252" i="9"/>
  <c r="BW252" i="9"/>
  <c r="BV252" i="9"/>
  <c r="BU252" i="9"/>
  <c r="BT252" i="9"/>
  <c r="BS252" i="9"/>
  <c r="BR252" i="9"/>
  <c r="BQ252" i="9"/>
  <c r="BP252" i="9"/>
  <c r="BO252" i="9"/>
  <c r="BN252" i="9"/>
  <c r="BM252" i="9"/>
  <c r="BL252" i="9"/>
  <c r="BK252" i="9"/>
  <c r="BJ252" i="9"/>
  <c r="BI252" i="9"/>
  <c r="BH252" i="9"/>
  <c r="BG252" i="9"/>
  <c r="BF252" i="9"/>
  <c r="BE252" i="9"/>
  <c r="BD252" i="9"/>
  <c r="BC252" i="9"/>
  <c r="BB252" i="9"/>
  <c r="BA252" i="9"/>
  <c r="AZ252" i="9"/>
  <c r="AY252" i="9"/>
  <c r="AX252" i="9"/>
  <c r="AW252" i="9"/>
  <c r="AV252" i="9"/>
  <c r="AU252" i="9"/>
  <c r="AT252" i="9"/>
  <c r="AS252" i="9"/>
  <c r="AR252" i="9"/>
  <c r="AQ252" i="9"/>
  <c r="AP252" i="9"/>
  <c r="AO252" i="9"/>
  <c r="AN252" i="9"/>
  <c r="AM252" i="9"/>
  <c r="AL252" i="9"/>
  <c r="AK252" i="9"/>
  <c r="AJ252" i="9"/>
  <c r="AI252" i="9"/>
  <c r="AH252" i="9"/>
  <c r="AG252" i="9"/>
  <c r="AF252" i="9"/>
  <c r="AE252" i="9"/>
  <c r="AD252" i="9"/>
  <c r="AC252" i="9"/>
  <c r="AB252" i="9"/>
  <c r="AA252" i="9"/>
  <c r="Z252" i="9"/>
  <c r="Y252" i="9"/>
  <c r="X252" i="9"/>
  <c r="W252" i="9"/>
  <c r="V252" i="9"/>
  <c r="U252" i="9"/>
  <c r="T252" i="9"/>
  <c r="S252" i="9"/>
  <c r="R252" i="9"/>
  <c r="Q252" i="9"/>
  <c r="P252" i="9"/>
  <c r="O252" i="9"/>
  <c r="N252" i="9"/>
  <c r="M252" i="9"/>
  <c r="L252" i="9"/>
  <c r="K252" i="9"/>
  <c r="J252" i="9"/>
  <c r="I252" i="9"/>
  <c r="BX250" i="9"/>
  <c r="BW250" i="9"/>
  <c r="BV250" i="9"/>
  <c r="BU250" i="9"/>
  <c r="BT250" i="9"/>
  <c r="BS250" i="9"/>
  <c r="BR250" i="9"/>
  <c r="BQ250" i="9"/>
  <c r="BP250" i="9"/>
  <c r="BO250" i="9"/>
  <c r="BN250" i="9"/>
  <c r="BM250" i="9"/>
  <c r="BL250" i="9"/>
  <c r="BK250" i="9"/>
  <c r="BJ250" i="9"/>
  <c r="BI250" i="9"/>
  <c r="BH250" i="9"/>
  <c r="BG250" i="9"/>
  <c r="BF250" i="9"/>
  <c r="BE250" i="9"/>
  <c r="BD250" i="9"/>
  <c r="BC250" i="9"/>
  <c r="BB250" i="9"/>
  <c r="BA250" i="9"/>
  <c r="AZ250" i="9"/>
  <c r="AY250" i="9"/>
  <c r="AX250" i="9"/>
  <c r="AW250" i="9"/>
  <c r="AV250" i="9"/>
  <c r="AU250" i="9"/>
  <c r="AT250" i="9"/>
  <c r="AS250" i="9"/>
  <c r="AR250" i="9"/>
  <c r="AQ250" i="9"/>
  <c r="AP250" i="9"/>
  <c r="AO250" i="9"/>
  <c r="AN250" i="9"/>
  <c r="AM250" i="9"/>
  <c r="AL250" i="9"/>
  <c r="AK250" i="9"/>
  <c r="AJ250" i="9"/>
  <c r="AI250" i="9"/>
  <c r="AH250" i="9"/>
  <c r="AG250" i="9"/>
  <c r="AF250" i="9"/>
  <c r="AE250" i="9"/>
  <c r="AD250" i="9"/>
  <c r="AC250" i="9"/>
  <c r="AB250" i="9"/>
  <c r="AA250" i="9"/>
  <c r="Z250" i="9"/>
  <c r="Y250" i="9"/>
  <c r="X250" i="9"/>
  <c r="W250" i="9"/>
  <c r="V250" i="9"/>
  <c r="U250" i="9"/>
  <c r="T250" i="9"/>
  <c r="S250" i="9"/>
  <c r="R250" i="9"/>
  <c r="Q250" i="9"/>
  <c r="P250" i="9"/>
  <c r="O250" i="9"/>
  <c r="N250" i="9"/>
  <c r="M250" i="9"/>
  <c r="L250" i="9"/>
  <c r="K250" i="9"/>
  <c r="J250" i="9"/>
  <c r="I250" i="9"/>
  <c r="M249" i="9"/>
  <c r="BX248" i="9"/>
  <c r="BW248" i="9"/>
  <c r="BV248" i="9"/>
  <c r="BU248" i="9"/>
  <c r="BT248" i="9"/>
  <c r="BS248" i="9"/>
  <c r="BR248" i="9"/>
  <c r="BQ248" i="9"/>
  <c r="BP248" i="9"/>
  <c r="BO248" i="9"/>
  <c r="BN248" i="9"/>
  <c r="BM248" i="9"/>
  <c r="BL248" i="9"/>
  <c r="BK248" i="9"/>
  <c r="BJ248" i="9"/>
  <c r="BI248" i="9"/>
  <c r="BH248" i="9"/>
  <c r="BG248" i="9"/>
  <c r="BF248" i="9"/>
  <c r="BE248" i="9"/>
  <c r="BD248" i="9"/>
  <c r="BC248" i="9"/>
  <c r="BB248" i="9"/>
  <c r="BA248" i="9"/>
  <c r="AZ248" i="9"/>
  <c r="AY248" i="9"/>
  <c r="AX248" i="9"/>
  <c r="AW248" i="9"/>
  <c r="AV248" i="9"/>
  <c r="AU248" i="9"/>
  <c r="AT248" i="9"/>
  <c r="AS248" i="9"/>
  <c r="AR248" i="9"/>
  <c r="AQ248" i="9"/>
  <c r="AP248" i="9"/>
  <c r="AO248" i="9"/>
  <c r="AN248" i="9"/>
  <c r="AM248" i="9"/>
  <c r="AL248" i="9"/>
  <c r="AK248" i="9"/>
  <c r="AJ248" i="9"/>
  <c r="AI248" i="9"/>
  <c r="AH248" i="9"/>
  <c r="AG248" i="9"/>
  <c r="AF248" i="9"/>
  <c r="AE248" i="9"/>
  <c r="AD248" i="9"/>
  <c r="AC248" i="9"/>
  <c r="AB248" i="9"/>
  <c r="AA248" i="9"/>
  <c r="Z248" i="9"/>
  <c r="Y248" i="9"/>
  <c r="X248" i="9"/>
  <c r="W248" i="9"/>
  <c r="V248" i="9"/>
  <c r="U248" i="9"/>
  <c r="T248" i="9"/>
  <c r="S248" i="9"/>
  <c r="R248" i="9"/>
  <c r="Q248" i="9"/>
  <c r="P248" i="9"/>
  <c r="O248" i="9"/>
  <c r="N248" i="9"/>
  <c r="M248" i="9"/>
  <c r="L248" i="9"/>
  <c r="K248" i="9"/>
  <c r="J248" i="9"/>
  <c r="I248" i="9"/>
  <c r="BX247" i="9"/>
  <c r="BW247" i="9"/>
  <c r="BV247" i="9"/>
  <c r="BU247" i="9"/>
  <c r="BT247" i="9"/>
  <c r="BS247" i="9"/>
  <c r="BR247" i="9"/>
  <c r="BQ247" i="9"/>
  <c r="BP247" i="9"/>
  <c r="BO247" i="9"/>
  <c r="BN247" i="9"/>
  <c r="BM247" i="9"/>
  <c r="BL247" i="9"/>
  <c r="BK247" i="9"/>
  <c r="BJ247" i="9"/>
  <c r="BI247" i="9"/>
  <c r="BH247" i="9"/>
  <c r="BG247" i="9"/>
  <c r="BF247" i="9"/>
  <c r="BE247" i="9"/>
  <c r="BD247" i="9"/>
  <c r="BC247" i="9"/>
  <c r="BB247" i="9"/>
  <c r="BA247" i="9"/>
  <c r="AZ247" i="9"/>
  <c r="AY247" i="9"/>
  <c r="AX247" i="9"/>
  <c r="AW247" i="9"/>
  <c r="AV247" i="9"/>
  <c r="AU247" i="9"/>
  <c r="AT247" i="9"/>
  <c r="AS247" i="9"/>
  <c r="AR247" i="9"/>
  <c r="AQ247" i="9"/>
  <c r="AP247" i="9"/>
  <c r="AO247" i="9"/>
  <c r="AN247" i="9"/>
  <c r="AM247" i="9"/>
  <c r="AL247" i="9"/>
  <c r="AK247" i="9"/>
  <c r="AJ247" i="9"/>
  <c r="AI247" i="9"/>
  <c r="AH247" i="9"/>
  <c r="AG247" i="9"/>
  <c r="AF247" i="9"/>
  <c r="AE247" i="9"/>
  <c r="AD247" i="9"/>
  <c r="AC247" i="9"/>
  <c r="AB247" i="9"/>
  <c r="AA247" i="9"/>
  <c r="Z247" i="9"/>
  <c r="Y247" i="9"/>
  <c r="X247" i="9"/>
  <c r="W247" i="9"/>
  <c r="V247" i="9"/>
  <c r="U247" i="9"/>
  <c r="T247" i="9"/>
  <c r="S247" i="9"/>
  <c r="R247" i="9"/>
  <c r="Q247" i="9"/>
  <c r="P247" i="9"/>
  <c r="O247" i="9"/>
  <c r="N247" i="9"/>
  <c r="M247" i="9"/>
  <c r="L247" i="9"/>
  <c r="K247" i="9"/>
  <c r="J247" i="9"/>
  <c r="I247" i="9"/>
  <c r="BX246" i="9"/>
  <c r="BW246" i="9"/>
  <c r="BV246" i="9"/>
  <c r="BU246" i="9"/>
  <c r="BT246" i="9"/>
  <c r="BS246" i="9"/>
  <c r="BR246" i="9"/>
  <c r="BQ246" i="9"/>
  <c r="BP246" i="9"/>
  <c r="BO246" i="9"/>
  <c r="BN246" i="9"/>
  <c r="BM246" i="9"/>
  <c r="BL246" i="9"/>
  <c r="BK246" i="9"/>
  <c r="BJ246" i="9"/>
  <c r="BI246" i="9"/>
  <c r="BH246" i="9"/>
  <c r="BG246" i="9"/>
  <c r="BF246" i="9"/>
  <c r="BE246" i="9"/>
  <c r="BD246" i="9"/>
  <c r="BC246" i="9"/>
  <c r="BB246" i="9"/>
  <c r="BA246" i="9"/>
  <c r="AZ246" i="9"/>
  <c r="AY246" i="9"/>
  <c r="AX246" i="9"/>
  <c r="AW246" i="9"/>
  <c r="AV246" i="9"/>
  <c r="AU246" i="9"/>
  <c r="AT246" i="9"/>
  <c r="AS246" i="9"/>
  <c r="AR246" i="9"/>
  <c r="AQ246" i="9"/>
  <c r="AP246" i="9"/>
  <c r="AO246" i="9"/>
  <c r="AN246" i="9"/>
  <c r="AM246" i="9"/>
  <c r="AL246" i="9"/>
  <c r="AK246" i="9"/>
  <c r="AJ246" i="9"/>
  <c r="AI246" i="9"/>
  <c r="AH246" i="9"/>
  <c r="AG246" i="9"/>
  <c r="AF246" i="9"/>
  <c r="AE246" i="9"/>
  <c r="AD246" i="9"/>
  <c r="AC246" i="9"/>
  <c r="AB246" i="9"/>
  <c r="AA246" i="9"/>
  <c r="Z246" i="9"/>
  <c r="Y246" i="9"/>
  <c r="X246" i="9"/>
  <c r="W246" i="9"/>
  <c r="V246" i="9"/>
  <c r="U246" i="9"/>
  <c r="T246" i="9"/>
  <c r="S246" i="9"/>
  <c r="R246" i="9"/>
  <c r="Q246" i="9"/>
  <c r="P246" i="9"/>
  <c r="O246" i="9"/>
  <c r="N246" i="9"/>
  <c r="M246" i="9"/>
  <c r="L246" i="9"/>
  <c r="K246" i="9"/>
  <c r="J246" i="9"/>
  <c r="I246" i="9"/>
  <c r="BX245" i="9"/>
  <c r="BW245" i="9"/>
  <c r="BV245" i="9"/>
  <c r="BU245" i="9"/>
  <c r="BT245" i="9"/>
  <c r="BS245" i="9"/>
  <c r="BR245" i="9"/>
  <c r="BQ245" i="9"/>
  <c r="BP245" i="9"/>
  <c r="BO245" i="9"/>
  <c r="BN245" i="9"/>
  <c r="BM245" i="9"/>
  <c r="BL245" i="9"/>
  <c r="BK245" i="9"/>
  <c r="BJ245" i="9"/>
  <c r="BI245" i="9"/>
  <c r="BH245" i="9"/>
  <c r="BG245" i="9"/>
  <c r="BF245" i="9"/>
  <c r="BE245" i="9"/>
  <c r="BD245" i="9"/>
  <c r="BC245" i="9"/>
  <c r="BB245" i="9"/>
  <c r="BA245" i="9"/>
  <c r="AZ245" i="9"/>
  <c r="AY245" i="9"/>
  <c r="AX245" i="9"/>
  <c r="AW245" i="9"/>
  <c r="AV245" i="9"/>
  <c r="AU245" i="9"/>
  <c r="AT245" i="9"/>
  <c r="AS245" i="9"/>
  <c r="AR245" i="9"/>
  <c r="AQ245" i="9"/>
  <c r="AP245" i="9"/>
  <c r="AO245" i="9"/>
  <c r="AN245" i="9"/>
  <c r="AM245" i="9"/>
  <c r="AL245" i="9"/>
  <c r="AK245" i="9"/>
  <c r="AJ245" i="9"/>
  <c r="AI245" i="9"/>
  <c r="AH245" i="9"/>
  <c r="AG245" i="9"/>
  <c r="AF245" i="9"/>
  <c r="AE245" i="9"/>
  <c r="AD245" i="9"/>
  <c r="AC245" i="9"/>
  <c r="AB245" i="9"/>
  <c r="AA245" i="9"/>
  <c r="Z245" i="9"/>
  <c r="Y245" i="9"/>
  <c r="X245" i="9"/>
  <c r="W245" i="9"/>
  <c r="V245" i="9"/>
  <c r="U245" i="9"/>
  <c r="T245" i="9"/>
  <c r="S245" i="9"/>
  <c r="R245" i="9"/>
  <c r="Q245" i="9"/>
  <c r="P245" i="9"/>
  <c r="O245" i="9"/>
  <c r="N245" i="9"/>
  <c r="M245" i="9"/>
  <c r="L245" i="9"/>
  <c r="K245" i="9"/>
  <c r="J245" i="9"/>
  <c r="I245" i="9"/>
  <c r="BX244" i="9"/>
  <c r="BW244" i="9"/>
  <c r="BV244" i="9"/>
  <c r="BU244" i="9"/>
  <c r="BT244" i="9"/>
  <c r="BS244" i="9"/>
  <c r="BR244" i="9"/>
  <c r="BQ244" i="9"/>
  <c r="BP244" i="9"/>
  <c r="BO244" i="9"/>
  <c r="BN244" i="9"/>
  <c r="BM244" i="9"/>
  <c r="BL244" i="9"/>
  <c r="BK244" i="9"/>
  <c r="BJ244" i="9"/>
  <c r="BI244" i="9"/>
  <c r="BH244" i="9"/>
  <c r="BG244" i="9"/>
  <c r="BF244" i="9"/>
  <c r="BE244" i="9"/>
  <c r="BD244" i="9"/>
  <c r="BC244" i="9"/>
  <c r="BB244" i="9"/>
  <c r="BA244" i="9"/>
  <c r="AZ244" i="9"/>
  <c r="AY244" i="9"/>
  <c r="AX244" i="9"/>
  <c r="AW244" i="9"/>
  <c r="AV244" i="9"/>
  <c r="AU244" i="9"/>
  <c r="AT244" i="9"/>
  <c r="AS244" i="9"/>
  <c r="AR244" i="9"/>
  <c r="AQ244" i="9"/>
  <c r="AP244" i="9"/>
  <c r="AO244" i="9"/>
  <c r="AN244" i="9"/>
  <c r="AM244" i="9"/>
  <c r="AL244" i="9"/>
  <c r="AK244" i="9"/>
  <c r="AJ244" i="9"/>
  <c r="AI244" i="9"/>
  <c r="AH244" i="9"/>
  <c r="AG244" i="9"/>
  <c r="AF244" i="9"/>
  <c r="AE244" i="9"/>
  <c r="AD244" i="9"/>
  <c r="AC244" i="9"/>
  <c r="AB244" i="9"/>
  <c r="AA244" i="9"/>
  <c r="Z244" i="9"/>
  <c r="Y244" i="9"/>
  <c r="X244" i="9"/>
  <c r="W244" i="9"/>
  <c r="V244" i="9"/>
  <c r="U244" i="9"/>
  <c r="T244" i="9"/>
  <c r="S244" i="9"/>
  <c r="R244" i="9"/>
  <c r="Q244" i="9"/>
  <c r="P244" i="9"/>
  <c r="O244" i="9"/>
  <c r="N244" i="9"/>
  <c r="M244" i="9"/>
  <c r="L244" i="9"/>
  <c r="K244" i="9"/>
  <c r="J244" i="9"/>
  <c r="I244" i="9"/>
  <c r="BX243" i="9"/>
  <c r="BW243" i="9"/>
  <c r="BV243" i="9"/>
  <c r="BU243" i="9"/>
  <c r="BT243" i="9"/>
  <c r="BS243" i="9"/>
  <c r="BR243" i="9"/>
  <c r="BQ243" i="9"/>
  <c r="BP243" i="9"/>
  <c r="BO243" i="9"/>
  <c r="BN243" i="9"/>
  <c r="BM243" i="9"/>
  <c r="BL243" i="9"/>
  <c r="BK243" i="9"/>
  <c r="BJ243" i="9"/>
  <c r="BI243" i="9"/>
  <c r="BH243" i="9"/>
  <c r="BG243" i="9"/>
  <c r="BF243" i="9"/>
  <c r="BE243" i="9"/>
  <c r="BD243" i="9"/>
  <c r="BC243" i="9"/>
  <c r="BB243" i="9"/>
  <c r="BA243" i="9"/>
  <c r="AZ243" i="9"/>
  <c r="AY243" i="9"/>
  <c r="AX243" i="9"/>
  <c r="AW243" i="9"/>
  <c r="AV243" i="9"/>
  <c r="AU243" i="9"/>
  <c r="AT243" i="9"/>
  <c r="AS243" i="9"/>
  <c r="AR243" i="9"/>
  <c r="AQ243" i="9"/>
  <c r="AP243" i="9"/>
  <c r="AO243" i="9"/>
  <c r="AN243" i="9"/>
  <c r="AM243" i="9"/>
  <c r="AL243" i="9"/>
  <c r="AK243" i="9"/>
  <c r="AJ243" i="9"/>
  <c r="AI243" i="9"/>
  <c r="AH243" i="9"/>
  <c r="AG243" i="9"/>
  <c r="AF243" i="9"/>
  <c r="AE243" i="9"/>
  <c r="AD243" i="9"/>
  <c r="AC243" i="9"/>
  <c r="AB243" i="9"/>
  <c r="AA243" i="9"/>
  <c r="Z243" i="9"/>
  <c r="Y243" i="9"/>
  <c r="X243" i="9"/>
  <c r="W243" i="9"/>
  <c r="V243" i="9"/>
  <c r="U243" i="9"/>
  <c r="T243" i="9"/>
  <c r="S243" i="9"/>
  <c r="R243" i="9"/>
  <c r="Q243" i="9"/>
  <c r="P243" i="9"/>
  <c r="O243" i="9"/>
  <c r="N243" i="9"/>
  <c r="M243" i="9"/>
  <c r="L243" i="9"/>
  <c r="K243" i="9"/>
  <c r="J243" i="9"/>
  <c r="I243" i="9"/>
  <c r="BX242" i="9"/>
  <c r="BW242" i="9"/>
  <c r="BV242" i="9"/>
  <c r="BU242" i="9"/>
  <c r="BT242" i="9"/>
  <c r="BS242" i="9"/>
  <c r="BR242" i="9"/>
  <c r="BQ242" i="9"/>
  <c r="BP242" i="9"/>
  <c r="BO242" i="9"/>
  <c r="BN242" i="9"/>
  <c r="BM242" i="9"/>
  <c r="BL242" i="9"/>
  <c r="BK242" i="9"/>
  <c r="BJ242" i="9"/>
  <c r="BI242" i="9"/>
  <c r="BH242" i="9"/>
  <c r="BG242" i="9"/>
  <c r="BF242" i="9"/>
  <c r="BE242" i="9"/>
  <c r="BD242" i="9"/>
  <c r="BC242" i="9"/>
  <c r="BB242" i="9"/>
  <c r="BA242" i="9"/>
  <c r="AZ242" i="9"/>
  <c r="AY242" i="9"/>
  <c r="AX242" i="9"/>
  <c r="AW242" i="9"/>
  <c r="AV242" i="9"/>
  <c r="AU242" i="9"/>
  <c r="AT242" i="9"/>
  <c r="AS242" i="9"/>
  <c r="AR242" i="9"/>
  <c r="AQ242" i="9"/>
  <c r="AP242" i="9"/>
  <c r="AO242" i="9"/>
  <c r="AN242" i="9"/>
  <c r="AM242" i="9"/>
  <c r="AL242" i="9"/>
  <c r="AK242" i="9"/>
  <c r="AJ242" i="9"/>
  <c r="AI242" i="9"/>
  <c r="AH242" i="9"/>
  <c r="AG242" i="9"/>
  <c r="AF242" i="9"/>
  <c r="AE242" i="9"/>
  <c r="AD242" i="9"/>
  <c r="AC242" i="9"/>
  <c r="AB242" i="9"/>
  <c r="AA242" i="9"/>
  <c r="Z242" i="9"/>
  <c r="Y242" i="9"/>
  <c r="X242" i="9"/>
  <c r="W242" i="9"/>
  <c r="V242" i="9"/>
  <c r="U242" i="9"/>
  <c r="T242" i="9"/>
  <c r="S242" i="9"/>
  <c r="R242" i="9"/>
  <c r="Q242" i="9"/>
  <c r="P242" i="9"/>
  <c r="O242" i="9"/>
  <c r="N242" i="9"/>
  <c r="M242" i="9"/>
  <c r="L242" i="9"/>
  <c r="K242" i="9"/>
  <c r="J242" i="9"/>
  <c r="I242" i="9"/>
  <c r="BX241" i="9"/>
  <c r="BW241" i="9"/>
  <c r="BV241" i="9"/>
  <c r="BU241" i="9"/>
  <c r="BT241" i="9"/>
  <c r="BS241" i="9"/>
  <c r="BR241" i="9"/>
  <c r="BQ241" i="9"/>
  <c r="BP241" i="9"/>
  <c r="BO241" i="9"/>
  <c r="BN241" i="9"/>
  <c r="BM241" i="9"/>
  <c r="BL241" i="9"/>
  <c r="BK241" i="9"/>
  <c r="BJ241" i="9"/>
  <c r="BI241" i="9"/>
  <c r="BH241" i="9"/>
  <c r="BG241" i="9"/>
  <c r="BF241" i="9"/>
  <c r="BE241" i="9"/>
  <c r="BD241" i="9"/>
  <c r="BC241" i="9"/>
  <c r="BB241" i="9"/>
  <c r="BA241" i="9"/>
  <c r="AZ241" i="9"/>
  <c r="AY241" i="9"/>
  <c r="AX241" i="9"/>
  <c r="AW241" i="9"/>
  <c r="AV241" i="9"/>
  <c r="AU241" i="9"/>
  <c r="AT241" i="9"/>
  <c r="AS241" i="9"/>
  <c r="AR241" i="9"/>
  <c r="AQ241" i="9"/>
  <c r="AP241" i="9"/>
  <c r="AO241" i="9"/>
  <c r="AN241" i="9"/>
  <c r="AM241" i="9"/>
  <c r="AL241" i="9"/>
  <c r="AK241" i="9"/>
  <c r="AJ241" i="9"/>
  <c r="AI241" i="9"/>
  <c r="AH241" i="9"/>
  <c r="AG241" i="9"/>
  <c r="AF241" i="9"/>
  <c r="AE241" i="9"/>
  <c r="AD241" i="9"/>
  <c r="AC241" i="9"/>
  <c r="AB241" i="9"/>
  <c r="AA241" i="9"/>
  <c r="Z241" i="9"/>
  <c r="Y241" i="9"/>
  <c r="X241" i="9"/>
  <c r="W241" i="9"/>
  <c r="V241" i="9"/>
  <c r="U241" i="9"/>
  <c r="T241" i="9"/>
  <c r="S241" i="9"/>
  <c r="R241" i="9"/>
  <c r="Q241" i="9"/>
  <c r="P241" i="9"/>
  <c r="O241" i="9"/>
  <c r="N241" i="9"/>
  <c r="M241" i="9"/>
  <c r="L241" i="9"/>
  <c r="K241" i="9"/>
  <c r="J241" i="9"/>
  <c r="I241" i="9"/>
  <c r="BX240" i="9"/>
  <c r="BW240" i="9"/>
  <c r="BV240" i="9"/>
  <c r="BU240" i="9"/>
  <c r="BT240" i="9"/>
  <c r="BS240" i="9"/>
  <c r="BR240" i="9"/>
  <c r="BQ240" i="9"/>
  <c r="BP240" i="9"/>
  <c r="BO240" i="9"/>
  <c r="BN240" i="9"/>
  <c r="BM240" i="9"/>
  <c r="BL240" i="9"/>
  <c r="BK240" i="9"/>
  <c r="BJ240" i="9"/>
  <c r="BI240" i="9"/>
  <c r="BH240" i="9"/>
  <c r="BG240" i="9"/>
  <c r="BF240" i="9"/>
  <c r="BE240" i="9"/>
  <c r="BD240" i="9"/>
  <c r="BC240" i="9"/>
  <c r="BB240" i="9"/>
  <c r="BA240" i="9"/>
  <c r="AZ240" i="9"/>
  <c r="AY240" i="9"/>
  <c r="AX240" i="9"/>
  <c r="AW240" i="9"/>
  <c r="AV240" i="9"/>
  <c r="AU240" i="9"/>
  <c r="AT240" i="9"/>
  <c r="AS240" i="9"/>
  <c r="AR240" i="9"/>
  <c r="AQ240" i="9"/>
  <c r="AP240" i="9"/>
  <c r="AO240" i="9"/>
  <c r="AN240" i="9"/>
  <c r="AM240" i="9"/>
  <c r="AL240" i="9"/>
  <c r="AK240" i="9"/>
  <c r="AJ240" i="9"/>
  <c r="AI240" i="9"/>
  <c r="AH240" i="9"/>
  <c r="AG240" i="9"/>
  <c r="AF240" i="9"/>
  <c r="AE240" i="9"/>
  <c r="AD240" i="9"/>
  <c r="AC240" i="9"/>
  <c r="AB240" i="9"/>
  <c r="AA240" i="9"/>
  <c r="Z240" i="9"/>
  <c r="Y240" i="9"/>
  <c r="X240" i="9"/>
  <c r="W240" i="9"/>
  <c r="V240" i="9"/>
  <c r="U240" i="9"/>
  <c r="T240" i="9"/>
  <c r="S240" i="9"/>
  <c r="R240" i="9"/>
  <c r="Q240" i="9"/>
  <c r="P240" i="9"/>
  <c r="O240" i="9"/>
  <c r="N240" i="9"/>
  <c r="M240" i="9"/>
  <c r="L240" i="9"/>
  <c r="K240" i="9"/>
  <c r="J240" i="9"/>
  <c r="I240" i="9"/>
  <c r="BX239" i="9"/>
  <c r="BW239" i="9"/>
  <c r="BV239" i="9"/>
  <c r="BU239" i="9"/>
  <c r="BT239" i="9"/>
  <c r="BS239" i="9"/>
  <c r="BR239" i="9"/>
  <c r="BQ239" i="9"/>
  <c r="BP239" i="9"/>
  <c r="BO239" i="9"/>
  <c r="BN239" i="9"/>
  <c r="BM239" i="9"/>
  <c r="BL239" i="9"/>
  <c r="BK239" i="9"/>
  <c r="BJ239" i="9"/>
  <c r="BI239" i="9"/>
  <c r="BH239" i="9"/>
  <c r="BG239" i="9"/>
  <c r="BF239" i="9"/>
  <c r="BE239" i="9"/>
  <c r="BD239" i="9"/>
  <c r="BC239" i="9"/>
  <c r="BB239" i="9"/>
  <c r="BA239" i="9"/>
  <c r="AZ239" i="9"/>
  <c r="AY239" i="9"/>
  <c r="AX239" i="9"/>
  <c r="AW239" i="9"/>
  <c r="AV239" i="9"/>
  <c r="AU239" i="9"/>
  <c r="AT239" i="9"/>
  <c r="AS239" i="9"/>
  <c r="AR239" i="9"/>
  <c r="AQ239" i="9"/>
  <c r="AP239" i="9"/>
  <c r="AO239" i="9"/>
  <c r="AN239" i="9"/>
  <c r="AM239" i="9"/>
  <c r="AL239" i="9"/>
  <c r="AK239" i="9"/>
  <c r="AJ239" i="9"/>
  <c r="AI239" i="9"/>
  <c r="AH239" i="9"/>
  <c r="AG239" i="9"/>
  <c r="AF239" i="9"/>
  <c r="AE239" i="9"/>
  <c r="AD239" i="9"/>
  <c r="AC239" i="9"/>
  <c r="AB239" i="9"/>
  <c r="AA239" i="9"/>
  <c r="Z239" i="9"/>
  <c r="Y239" i="9"/>
  <c r="X239" i="9"/>
  <c r="W239" i="9"/>
  <c r="V239" i="9"/>
  <c r="U239" i="9"/>
  <c r="T239" i="9"/>
  <c r="S239" i="9"/>
  <c r="R239" i="9"/>
  <c r="Q239" i="9"/>
  <c r="P239" i="9"/>
  <c r="O239" i="9"/>
  <c r="N239" i="9"/>
  <c r="M239" i="9"/>
  <c r="L239" i="9"/>
  <c r="K239" i="9"/>
  <c r="J239" i="9"/>
  <c r="I239" i="9"/>
  <c r="BX238" i="9"/>
  <c r="BW238" i="9"/>
  <c r="BV238" i="9"/>
  <c r="BU238" i="9"/>
  <c r="BT238" i="9"/>
  <c r="BS238" i="9"/>
  <c r="BR238" i="9"/>
  <c r="BQ238" i="9"/>
  <c r="BP238" i="9"/>
  <c r="BO238" i="9"/>
  <c r="BN238" i="9"/>
  <c r="BM238" i="9"/>
  <c r="BL238" i="9"/>
  <c r="BK238" i="9"/>
  <c r="BJ238" i="9"/>
  <c r="BI238" i="9"/>
  <c r="BH238" i="9"/>
  <c r="BG238" i="9"/>
  <c r="BF238" i="9"/>
  <c r="BE238" i="9"/>
  <c r="BD238" i="9"/>
  <c r="BC238" i="9"/>
  <c r="BB238" i="9"/>
  <c r="BA238" i="9"/>
  <c r="AZ238" i="9"/>
  <c r="AY238" i="9"/>
  <c r="AX238" i="9"/>
  <c r="AW238" i="9"/>
  <c r="AV238" i="9"/>
  <c r="AU238" i="9"/>
  <c r="AT238" i="9"/>
  <c r="AS238" i="9"/>
  <c r="AR238" i="9"/>
  <c r="AQ238" i="9"/>
  <c r="AP238" i="9"/>
  <c r="AO238" i="9"/>
  <c r="AN238" i="9"/>
  <c r="AM238" i="9"/>
  <c r="AL238" i="9"/>
  <c r="AK238" i="9"/>
  <c r="AJ238" i="9"/>
  <c r="AI238" i="9"/>
  <c r="AH238" i="9"/>
  <c r="AG238" i="9"/>
  <c r="AF238" i="9"/>
  <c r="AE238" i="9"/>
  <c r="AD238" i="9"/>
  <c r="AC238" i="9"/>
  <c r="AB238" i="9"/>
  <c r="AA238" i="9"/>
  <c r="Z238" i="9"/>
  <c r="Y238" i="9"/>
  <c r="X238" i="9"/>
  <c r="W238" i="9"/>
  <c r="V238" i="9"/>
  <c r="U238" i="9"/>
  <c r="T238" i="9"/>
  <c r="S238" i="9"/>
  <c r="R238" i="9"/>
  <c r="Q238" i="9"/>
  <c r="P238" i="9"/>
  <c r="O238" i="9"/>
  <c r="N238" i="9"/>
  <c r="M238" i="9"/>
  <c r="L238" i="9"/>
  <c r="K238" i="9"/>
  <c r="J238" i="9"/>
  <c r="I238" i="9"/>
  <c r="BX237" i="9"/>
  <c r="BW237" i="9"/>
  <c r="BV237" i="9"/>
  <c r="BU237" i="9"/>
  <c r="BT237" i="9"/>
  <c r="BS237" i="9"/>
  <c r="BR237" i="9"/>
  <c r="BQ237" i="9"/>
  <c r="BP237" i="9"/>
  <c r="BO237" i="9"/>
  <c r="BN237" i="9"/>
  <c r="BM237" i="9"/>
  <c r="BL237" i="9"/>
  <c r="BK237" i="9"/>
  <c r="BJ237" i="9"/>
  <c r="BI237" i="9"/>
  <c r="BH237" i="9"/>
  <c r="BG237" i="9"/>
  <c r="BF237" i="9"/>
  <c r="BE237" i="9"/>
  <c r="BD237" i="9"/>
  <c r="BC237" i="9"/>
  <c r="BB237" i="9"/>
  <c r="BA237" i="9"/>
  <c r="AZ237" i="9"/>
  <c r="AY237" i="9"/>
  <c r="AX237" i="9"/>
  <c r="AW237" i="9"/>
  <c r="AV237" i="9"/>
  <c r="AU237" i="9"/>
  <c r="AT237" i="9"/>
  <c r="AS237" i="9"/>
  <c r="AR237" i="9"/>
  <c r="AQ237" i="9"/>
  <c r="AP237" i="9"/>
  <c r="AO237" i="9"/>
  <c r="AN237" i="9"/>
  <c r="AM237" i="9"/>
  <c r="AL237" i="9"/>
  <c r="AK237" i="9"/>
  <c r="AJ237" i="9"/>
  <c r="AI237" i="9"/>
  <c r="AH237" i="9"/>
  <c r="AG237" i="9"/>
  <c r="AF237" i="9"/>
  <c r="AE237" i="9"/>
  <c r="AD237" i="9"/>
  <c r="AC237" i="9"/>
  <c r="AB237" i="9"/>
  <c r="AA237" i="9"/>
  <c r="Z237" i="9"/>
  <c r="Y237" i="9"/>
  <c r="X237" i="9"/>
  <c r="W237" i="9"/>
  <c r="V237" i="9"/>
  <c r="U237" i="9"/>
  <c r="T237" i="9"/>
  <c r="S237" i="9"/>
  <c r="R237" i="9"/>
  <c r="Q237" i="9"/>
  <c r="P237" i="9"/>
  <c r="O237" i="9"/>
  <c r="N237" i="9"/>
  <c r="M237" i="9"/>
  <c r="L237" i="9"/>
  <c r="K237" i="9"/>
  <c r="J237" i="9"/>
  <c r="I237" i="9"/>
  <c r="BX236" i="9"/>
  <c r="BW236" i="9"/>
  <c r="BV236" i="9"/>
  <c r="BU236" i="9"/>
  <c r="BT236" i="9"/>
  <c r="BS236" i="9"/>
  <c r="BR236" i="9"/>
  <c r="BQ236" i="9"/>
  <c r="BP236" i="9"/>
  <c r="BO236" i="9"/>
  <c r="BN236" i="9"/>
  <c r="BM236" i="9"/>
  <c r="BL236" i="9"/>
  <c r="BK236" i="9"/>
  <c r="BJ236" i="9"/>
  <c r="BI236" i="9"/>
  <c r="BH236" i="9"/>
  <c r="BG236" i="9"/>
  <c r="BF236" i="9"/>
  <c r="BE236" i="9"/>
  <c r="BD236" i="9"/>
  <c r="BC236" i="9"/>
  <c r="BB236" i="9"/>
  <c r="BA236" i="9"/>
  <c r="AZ236" i="9"/>
  <c r="AY236" i="9"/>
  <c r="AX236" i="9"/>
  <c r="AW236" i="9"/>
  <c r="AV236" i="9"/>
  <c r="AU236" i="9"/>
  <c r="AT236" i="9"/>
  <c r="AS236" i="9"/>
  <c r="AR236" i="9"/>
  <c r="AQ236" i="9"/>
  <c r="AP236" i="9"/>
  <c r="AO236" i="9"/>
  <c r="AN236" i="9"/>
  <c r="AM236" i="9"/>
  <c r="AL236" i="9"/>
  <c r="AK236" i="9"/>
  <c r="AJ236" i="9"/>
  <c r="AI236" i="9"/>
  <c r="AH236" i="9"/>
  <c r="AG236" i="9"/>
  <c r="AF236" i="9"/>
  <c r="AE236" i="9"/>
  <c r="AD236" i="9"/>
  <c r="AC236" i="9"/>
  <c r="AB236" i="9"/>
  <c r="AA236" i="9"/>
  <c r="Z236" i="9"/>
  <c r="Y236" i="9"/>
  <c r="X236" i="9"/>
  <c r="W236" i="9"/>
  <c r="V236" i="9"/>
  <c r="U236" i="9"/>
  <c r="T236" i="9"/>
  <c r="S236" i="9"/>
  <c r="R236" i="9"/>
  <c r="Q236" i="9"/>
  <c r="P236" i="9"/>
  <c r="O236" i="9"/>
  <c r="N236" i="9"/>
  <c r="M236" i="9"/>
  <c r="L236" i="9"/>
  <c r="K236" i="9"/>
  <c r="J236" i="9"/>
  <c r="I236" i="9"/>
  <c r="AN235" i="9"/>
  <c r="AI235" i="9"/>
  <c r="BX234" i="9"/>
  <c r="BW234" i="9"/>
  <c r="BV234" i="9"/>
  <c r="BU234" i="9"/>
  <c r="BT234" i="9"/>
  <c r="BS234" i="9"/>
  <c r="BS235" i="9" s="1"/>
  <c r="BR234" i="9"/>
  <c r="BQ234" i="9"/>
  <c r="BP234" i="9"/>
  <c r="BO234" i="9"/>
  <c r="BN234" i="9"/>
  <c r="BM234" i="9"/>
  <c r="BL234" i="9"/>
  <c r="BK234" i="9"/>
  <c r="BK235" i="9" s="1"/>
  <c r="BJ234" i="9"/>
  <c r="BI234" i="9"/>
  <c r="BH234" i="9"/>
  <c r="BG234" i="9"/>
  <c r="BF234" i="9"/>
  <c r="BE234" i="9"/>
  <c r="BD234" i="9"/>
  <c r="BC234" i="9"/>
  <c r="BC235" i="9" s="1"/>
  <c r="BB234" i="9"/>
  <c r="BA234" i="9"/>
  <c r="AZ234" i="9"/>
  <c r="AY234" i="9"/>
  <c r="AX234" i="9"/>
  <c r="AW234" i="9"/>
  <c r="AV234" i="9"/>
  <c r="AU234" i="9"/>
  <c r="AU235" i="9" s="1"/>
  <c r="AT234" i="9"/>
  <c r="AS234" i="9"/>
  <c r="AR234" i="9"/>
  <c r="AQ234" i="9"/>
  <c r="AP234" i="9"/>
  <c r="AO234" i="9"/>
  <c r="AN234" i="9"/>
  <c r="AM234" i="9"/>
  <c r="AM235" i="9" s="1"/>
  <c r="AL234" i="9"/>
  <c r="AK234" i="9"/>
  <c r="AJ234" i="9"/>
  <c r="AI234" i="9"/>
  <c r="AH234" i="9"/>
  <c r="AG234" i="9"/>
  <c r="AF234" i="9"/>
  <c r="AE234" i="9"/>
  <c r="AE235" i="9" s="1"/>
  <c r="AD234" i="9"/>
  <c r="AC234" i="9"/>
  <c r="AB234" i="9"/>
  <c r="AA234" i="9"/>
  <c r="Z234" i="9"/>
  <c r="Y234" i="9"/>
  <c r="X234" i="9"/>
  <c r="W234" i="9"/>
  <c r="W235" i="9" s="1"/>
  <c r="V234" i="9"/>
  <c r="U234" i="9"/>
  <c r="T234" i="9"/>
  <c r="S234" i="9"/>
  <c r="R234" i="9"/>
  <c r="Q234" i="9"/>
  <c r="P234" i="9"/>
  <c r="O234" i="9"/>
  <c r="O235" i="9" s="1"/>
  <c r="N234" i="9"/>
  <c r="M234" i="9"/>
  <c r="L234" i="9"/>
  <c r="K234" i="9"/>
  <c r="J234" i="9"/>
  <c r="I234" i="9"/>
  <c r="BX229" i="9"/>
  <c r="BW229" i="9"/>
  <c r="BV229" i="9"/>
  <c r="BU229" i="9"/>
  <c r="BT229" i="9"/>
  <c r="BS229" i="9"/>
  <c r="BR229" i="9"/>
  <c r="BQ229" i="9"/>
  <c r="BP229" i="9"/>
  <c r="BO229" i="9"/>
  <c r="BN229" i="9"/>
  <c r="BM229" i="9"/>
  <c r="BL229" i="9"/>
  <c r="BK229" i="9"/>
  <c r="BJ229" i="9"/>
  <c r="BI229" i="9"/>
  <c r="BH229" i="9"/>
  <c r="BG229" i="9"/>
  <c r="BF229" i="9"/>
  <c r="BE229" i="9"/>
  <c r="BD229" i="9"/>
  <c r="BC229" i="9"/>
  <c r="BB229" i="9"/>
  <c r="BA229" i="9"/>
  <c r="AZ229" i="9"/>
  <c r="AY229" i="9"/>
  <c r="AX229" i="9"/>
  <c r="AW229" i="9"/>
  <c r="AV229" i="9"/>
  <c r="AU229" i="9"/>
  <c r="AT229" i="9"/>
  <c r="AS229" i="9"/>
  <c r="AR229" i="9"/>
  <c r="AQ229" i="9"/>
  <c r="AP229" i="9"/>
  <c r="AO229" i="9"/>
  <c r="AN229" i="9"/>
  <c r="AM229" i="9"/>
  <c r="AL229" i="9"/>
  <c r="AK229" i="9"/>
  <c r="AJ229" i="9"/>
  <c r="AI229" i="9"/>
  <c r="AH229" i="9"/>
  <c r="AG229" i="9"/>
  <c r="AF229" i="9"/>
  <c r="AE229" i="9"/>
  <c r="AD229" i="9"/>
  <c r="AC229" i="9"/>
  <c r="AB229" i="9"/>
  <c r="AA229" i="9"/>
  <c r="Z229" i="9"/>
  <c r="Y229" i="9"/>
  <c r="X229" i="9"/>
  <c r="W229" i="9"/>
  <c r="V229" i="9"/>
  <c r="U229" i="9"/>
  <c r="T229" i="9"/>
  <c r="S229" i="9"/>
  <c r="R229" i="9"/>
  <c r="Q229" i="9"/>
  <c r="P229" i="9"/>
  <c r="O229" i="9"/>
  <c r="N229" i="9"/>
  <c r="M229" i="9"/>
  <c r="L229" i="9"/>
  <c r="K229" i="9"/>
  <c r="J229" i="9"/>
  <c r="I229" i="9"/>
  <c r="BX227" i="9"/>
  <c r="BW227" i="9"/>
  <c r="BV227" i="9"/>
  <c r="BU227" i="9"/>
  <c r="BT227" i="9"/>
  <c r="BS227" i="9"/>
  <c r="BR227" i="9"/>
  <c r="BQ227" i="9"/>
  <c r="BP227" i="9"/>
  <c r="BO227" i="9"/>
  <c r="BN227" i="9"/>
  <c r="BM227" i="9"/>
  <c r="BL227" i="9"/>
  <c r="BK227" i="9"/>
  <c r="BJ227" i="9"/>
  <c r="BI227" i="9"/>
  <c r="BH227" i="9"/>
  <c r="BG227" i="9"/>
  <c r="BF227" i="9"/>
  <c r="BE227" i="9"/>
  <c r="BD227" i="9"/>
  <c r="BC227" i="9"/>
  <c r="BB227" i="9"/>
  <c r="BA227" i="9"/>
  <c r="AZ227" i="9"/>
  <c r="AY227" i="9"/>
  <c r="AX227" i="9"/>
  <c r="AW227" i="9"/>
  <c r="AV227" i="9"/>
  <c r="AU227" i="9"/>
  <c r="AT227" i="9"/>
  <c r="AS227" i="9"/>
  <c r="AR227" i="9"/>
  <c r="AQ227" i="9"/>
  <c r="AP227" i="9"/>
  <c r="AO227" i="9"/>
  <c r="AN227" i="9"/>
  <c r="AM227" i="9"/>
  <c r="AL227" i="9"/>
  <c r="AK227" i="9"/>
  <c r="AJ227" i="9"/>
  <c r="AI227" i="9"/>
  <c r="AH227" i="9"/>
  <c r="AG227" i="9"/>
  <c r="AF227" i="9"/>
  <c r="AE227" i="9"/>
  <c r="AD227" i="9"/>
  <c r="AC227" i="9"/>
  <c r="AB227" i="9"/>
  <c r="AA227" i="9"/>
  <c r="Z227" i="9"/>
  <c r="Y227" i="9"/>
  <c r="X227" i="9"/>
  <c r="W227" i="9"/>
  <c r="V227" i="9"/>
  <c r="U227" i="9"/>
  <c r="T227" i="9"/>
  <c r="S227" i="9"/>
  <c r="R227" i="9"/>
  <c r="Q227" i="9"/>
  <c r="P227" i="9"/>
  <c r="O227" i="9"/>
  <c r="N227" i="9"/>
  <c r="M227" i="9"/>
  <c r="L227" i="9"/>
  <c r="K227" i="9"/>
  <c r="J227" i="9"/>
  <c r="I227" i="9"/>
  <c r="BX225" i="9"/>
  <c r="BW225" i="9"/>
  <c r="BV225" i="9"/>
  <c r="BU225" i="9"/>
  <c r="BT225" i="9"/>
  <c r="BS225" i="9"/>
  <c r="BR225" i="9"/>
  <c r="BQ225" i="9"/>
  <c r="BP225" i="9"/>
  <c r="BO225" i="9"/>
  <c r="BN225" i="9"/>
  <c r="BM225" i="9"/>
  <c r="BL225" i="9"/>
  <c r="BK225" i="9"/>
  <c r="BJ225" i="9"/>
  <c r="BI225" i="9"/>
  <c r="BH225" i="9"/>
  <c r="BG225" i="9"/>
  <c r="BF225" i="9"/>
  <c r="BE225" i="9"/>
  <c r="BD225" i="9"/>
  <c r="BC225" i="9"/>
  <c r="BB225" i="9"/>
  <c r="BA225" i="9"/>
  <c r="AZ225" i="9"/>
  <c r="AY225" i="9"/>
  <c r="AX225" i="9"/>
  <c r="AW225" i="9"/>
  <c r="AV225" i="9"/>
  <c r="AU225" i="9"/>
  <c r="AT225" i="9"/>
  <c r="AS225" i="9"/>
  <c r="AR225" i="9"/>
  <c r="AQ225" i="9"/>
  <c r="AP225" i="9"/>
  <c r="AO225" i="9"/>
  <c r="AN225" i="9"/>
  <c r="AM225" i="9"/>
  <c r="AL225" i="9"/>
  <c r="AK225" i="9"/>
  <c r="AJ225" i="9"/>
  <c r="AI225" i="9"/>
  <c r="AH225" i="9"/>
  <c r="AG225" i="9"/>
  <c r="AF225" i="9"/>
  <c r="AE225" i="9"/>
  <c r="AD225" i="9"/>
  <c r="AC225" i="9"/>
  <c r="AB225" i="9"/>
  <c r="AA225" i="9"/>
  <c r="Z225" i="9"/>
  <c r="Y225" i="9"/>
  <c r="X225" i="9"/>
  <c r="W225" i="9"/>
  <c r="V225" i="9"/>
  <c r="U225" i="9"/>
  <c r="T225" i="9"/>
  <c r="S225" i="9"/>
  <c r="R225" i="9"/>
  <c r="Q225" i="9"/>
  <c r="P225" i="9"/>
  <c r="O225" i="9"/>
  <c r="N225" i="9"/>
  <c r="M225" i="9"/>
  <c r="L225" i="9"/>
  <c r="K225" i="9"/>
  <c r="J225" i="9"/>
  <c r="I225" i="9"/>
  <c r="BX223" i="9"/>
  <c r="BW223" i="9"/>
  <c r="BV223" i="9"/>
  <c r="BU223" i="9"/>
  <c r="BT223" i="9"/>
  <c r="BS223" i="9"/>
  <c r="BR223" i="9"/>
  <c r="BQ223" i="9"/>
  <c r="BP223" i="9"/>
  <c r="BO223" i="9"/>
  <c r="BN223" i="9"/>
  <c r="BM223" i="9"/>
  <c r="BL223" i="9"/>
  <c r="BK223" i="9"/>
  <c r="BJ223" i="9"/>
  <c r="BI223" i="9"/>
  <c r="BH223" i="9"/>
  <c r="BG223" i="9"/>
  <c r="BF223" i="9"/>
  <c r="BE223" i="9"/>
  <c r="BD223" i="9"/>
  <c r="BC223" i="9"/>
  <c r="BB223" i="9"/>
  <c r="BA223" i="9"/>
  <c r="AZ223" i="9"/>
  <c r="AY223" i="9"/>
  <c r="AX223" i="9"/>
  <c r="AW223" i="9"/>
  <c r="AV223" i="9"/>
  <c r="AU223" i="9"/>
  <c r="AT223" i="9"/>
  <c r="AS223" i="9"/>
  <c r="AR223" i="9"/>
  <c r="AQ223" i="9"/>
  <c r="AP223" i="9"/>
  <c r="AO223" i="9"/>
  <c r="AN223" i="9"/>
  <c r="AM223" i="9"/>
  <c r="AL223" i="9"/>
  <c r="AK223" i="9"/>
  <c r="AJ223" i="9"/>
  <c r="AI223" i="9"/>
  <c r="AH223" i="9"/>
  <c r="AG223" i="9"/>
  <c r="AF223" i="9"/>
  <c r="AE223" i="9"/>
  <c r="AD223" i="9"/>
  <c r="AC223" i="9"/>
  <c r="AB223" i="9"/>
  <c r="AA223" i="9"/>
  <c r="Z223" i="9"/>
  <c r="Y223" i="9"/>
  <c r="X223" i="9"/>
  <c r="W223" i="9"/>
  <c r="V223" i="9"/>
  <c r="U223" i="9"/>
  <c r="T223" i="9"/>
  <c r="S223" i="9"/>
  <c r="R223" i="9"/>
  <c r="Q223" i="9"/>
  <c r="P223" i="9"/>
  <c r="O223" i="9"/>
  <c r="N223" i="9"/>
  <c r="M223" i="9"/>
  <c r="L223" i="9"/>
  <c r="K223" i="9"/>
  <c r="J223" i="9"/>
  <c r="I223" i="9"/>
  <c r="BX221" i="9"/>
  <c r="BW221" i="9"/>
  <c r="BV221" i="9"/>
  <c r="BU221" i="9"/>
  <c r="BT221" i="9"/>
  <c r="BS221" i="9"/>
  <c r="BR221" i="9"/>
  <c r="BQ221" i="9"/>
  <c r="BP221" i="9"/>
  <c r="BO221" i="9"/>
  <c r="BN221" i="9"/>
  <c r="BM221" i="9"/>
  <c r="BL221" i="9"/>
  <c r="BK221" i="9"/>
  <c r="BJ221" i="9"/>
  <c r="BI221" i="9"/>
  <c r="BH221" i="9"/>
  <c r="BG221" i="9"/>
  <c r="BF221" i="9"/>
  <c r="BE221" i="9"/>
  <c r="BD221" i="9"/>
  <c r="BC221" i="9"/>
  <c r="BB221" i="9"/>
  <c r="BA221" i="9"/>
  <c r="AZ221" i="9"/>
  <c r="AY221" i="9"/>
  <c r="AX221" i="9"/>
  <c r="AW221" i="9"/>
  <c r="AV221" i="9"/>
  <c r="AU221" i="9"/>
  <c r="AT221" i="9"/>
  <c r="AS221" i="9"/>
  <c r="AR221" i="9"/>
  <c r="AQ221" i="9"/>
  <c r="AP221" i="9"/>
  <c r="AO221" i="9"/>
  <c r="AN221" i="9"/>
  <c r="AM221" i="9"/>
  <c r="AL221" i="9"/>
  <c r="AK221" i="9"/>
  <c r="AJ221" i="9"/>
  <c r="AI221" i="9"/>
  <c r="AH221" i="9"/>
  <c r="AG221" i="9"/>
  <c r="AF221" i="9"/>
  <c r="AE221" i="9"/>
  <c r="AD221" i="9"/>
  <c r="AC221" i="9"/>
  <c r="AB221" i="9"/>
  <c r="AA221" i="9"/>
  <c r="Z221" i="9"/>
  <c r="Y221" i="9"/>
  <c r="X221" i="9"/>
  <c r="W221" i="9"/>
  <c r="V221" i="9"/>
  <c r="U221" i="9"/>
  <c r="T221" i="9"/>
  <c r="S221" i="9"/>
  <c r="R221" i="9"/>
  <c r="Q221" i="9"/>
  <c r="P221" i="9"/>
  <c r="O221" i="9"/>
  <c r="N221" i="9"/>
  <c r="M221" i="9"/>
  <c r="L221" i="9"/>
  <c r="K221" i="9"/>
  <c r="J221" i="9"/>
  <c r="I221" i="9"/>
  <c r="BX219" i="9"/>
  <c r="BW219" i="9"/>
  <c r="BV219" i="9"/>
  <c r="BU219" i="9"/>
  <c r="BT219" i="9"/>
  <c r="BS219" i="9"/>
  <c r="BR219" i="9"/>
  <c r="BQ219" i="9"/>
  <c r="BP219" i="9"/>
  <c r="BO219" i="9"/>
  <c r="BN219" i="9"/>
  <c r="BM219" i="9"/>
  <c r="BL219" i="9"/>
  <c r="BK219" i="9"/>
  <c r="BJ219" i="9"/>
  <c r="BI219" i="9"/>
  <c r="BH219" i="9"/>
  <c r="BG219" i="9"/>
  <c r="BF219" i="9"/>
  <c r="BE219" i="9"/>
  <c r="BD219" i="9"/>
  <c r="BC219" i="9"/>
  <c r="BB219" i="9"/>
  <c r="BA219" i="9"/>
  <c r="AZ219" i="9"/>
  <c r="AY219" i="9"/>
  <c r="AX219" i="9"/>
  <c r="AW219" i="9"/>
  <c r="AV219" i="9"/>
  <c r="AU219" i="9"/>
  <c r="AT219" i="9"/>
  <c r="AS219" i="9"/>
  <c r="AR219" i="9"/>
  <c r="AQ219" i="9"/>
  <c r="AP219" i="9"/>
  <c r="AO219" i="9"/>
  <c r="AN219" i="9"/>
  <c r="AM219" i="9"/>
  <c r="AL219" i="9"/>
  <c r="AK219" i="9"/>
  <c r="AJ219" i="9"/>
  <c r="AI219" i="9"/>
  <c r="AH219" i="9"/>
  <c r="AG219" i="9"/>
  <c r="AF219" i="9"/>
  <c r="AE219" i="9"/>
  <c r="AD219" i="9"/>
  <c r="AC219" i="9"/>
  <c r="AB219" i="9"/>
  <c r="AA219" i="9"/>
  <c r="Z219" i="9"/>
  <c r="Y219" i="9"/>
  <c r="X219" i="9"/>
  <c r="W219" i="9"/>
  <c r="V219" i="9"/>
  <c r="U219" i="9"/>
  <c r="T219" i="9"/>
  <c r="S219" i="9"/>
  <c r="R219" i="9"/>
  <c r="Q219" i="9"/>
  <c r="P219" i="9"/>
  <c r="O219" i="9"/>
  <c r="N219" i="9"/>
  <c r="M219" i="9"/>
  <c r="L219" i="9"/>
  <c r="K219" i="9"/>
  <c r="J219" i="9"/>
  <c r="I219" i="9"/>
  <c r="BX217" i="9"/>
  <c r="BW217" i="9"/>
  <c r="BV217" i="9"/>
  <c r="BU217" i="9"/>
  <c r="BT217" i="9"/>
  <c r="BS217" i="9"/>
  <c r="BR217" i="9"/>
  <c r="BQ217" i="9"/>
  <c r="BP217" i="9"/>
  <c r="BO217" i="9"/>
  <c r="BN217" i="9"/>
  <c r="BM217" i="9"/>
  <c r="BL217" i="9"/>
  <c r="BK217" i="9"/>
  <c r="BJ217" i="9"/>
  <c r="BI217" i="9"/>
  <c r="BH217" i="9"/>
  <c r="BG217" i="9"/>
  <c r="BF217" i="9"/>
  <c r="BE217" i="9"/>
  <c r="BD217" i="9"/>
  <c r="BC217" i="9"/>
  <c r="BB217" i="9"/>
  <c r="BA217" i="9"/>
  <c r="AZ217" i="9"/>
  <c r="AY217" i="9"/>
  <c r="AX217" i="9"/>
  <c r="AW217" i="9"/>
  <c r="AV217" i="9"/>
  <c r="AU217" i="9"/>
  <c r="AT217" i="9"/>
  <c r="AS217" i="9"/>
  <c r="AR217" i="9"/>
  <c r="AQ217" i="9"/>
  <c r="AP217" i="9"/>
  <c r="AO217" i="9"/>
  <c r="AN217" i="9"/>
  <c r="AM217" i="9"/>
  <c r="AL217" i="9"/>
  <c r="AK217" i="9"/>
  <c r="AJ217" i="9"/>
  <c r="AI217" i="9"/>
  <c r="AH217" i="9"/>
  <c r="AG217" i="9"/>
  <c r="AF217" i="9"/>
  <c r="AE217" i="9"/>
  <c r="AD217" i="9"/>
  <c r="AC217" i="9"/>
  <c r="AB217" i="9"/>
  <c r="AA217" i="9"/>
  <c r="Z217" i="9"/>
  <c r="Y217" i="9"/>
  <c r="X217" i="9"/>
  <c r="W217" i="9"/>
  <c r="V217" i="9"/>
  <c r="U217" i="9"/>
  <c r="T217" i="9"/>
  <c r="S217" i="9"/>
  <c r="R217" i="9"/>
  <c r="Q217" i="9"/>
  <c r="P217" i="9"/>
  <c r="O217" i="9"/>
  <c r="N217" i="9"/>
  <c r="M217" i="9"/>
  <c r="L217" i="9"/>
  <c r="K217" i="9"/>
  <c r="J217" i="9"/>
  <c r="I217" i="9"/>
  <c r="BX216" i="9"/>
  <c r="BW216" i="9"/>
  <c r="BV216" i="9"/>
  <c r="BU216" i="9"/>
  <c r="BT216" i="9"/>
  <c r="BS216" i="9"/>
  <c r="BR216" i="9"/>
  <c r="BQ216" i="9"/>
  <c r="BP216" i="9"/>
  <c r="BO216" i="9"/>
  <c r="BN216" i="9"/>
  <c r="BM216" i="9"/>
  <c r="BL216" i="9"/>
  <c r="BK216" i="9"/>
  <c r="BJ216" i="9"/>
  <c r="BI216" i="9"/>
  <c r="BH216" i="9"/>
  <c r="BG216" i="9"/>
  <c r="BF216" i="9"/>
  <c r="BE216" i="9"/>
  <c r="BD216" i="9"/>
  <c r="BC216" i="9"/>
  <c r="BB216" i="9"/>
  <c r="BA216" i="9"/>
  <c r="AZ216" i="9"/>
  <c r="AY216" i="9"/>
  <c r="AX216" i="9"/>
  <c r="AW216" i="9"/>
  <c r="AV216" i="9"/>
  <c r="AU216" i="9"/>
  <c r="AT216" i="9"/>
  <c r="AS216" i="9"/>
  <c r="AR216" i="9"/>
  <c r="AQ216" i="9"/>
  <c r="AP216" i="9"/>
  <c r="AO216" i="9"/>
  <c r="AN216" i="9"/>
  <c r="AM216" i="9"/>
  <c r="AL216" i="9"/>
  <c r="AK216" i="9"/>
  <c r="AJ216" i="9"/>
  <c r="AI216" i="9"/>
  <c r="AH216" i="9"/>
  <c r="AG216" i="9"/>
  <c r="AF216" i="9"/>
  <c r="AE216" i="9"/>
  <c r="AD216" i="9"/>
  <c r="AC216" i="9"/>
  <c r="AB216" i="9"/>
  <c r="AA216" i="9"/>
  <c r="Z216" i="9"/>
  <c r="Y216" i="9"/>
  <c r="X216" i="9"/>
  <c r="W216" i="9"/>
  <c r="V216" i="9"/>
  <c r="U216" i="9"/>
  <c r="T216" i="9"/>
  <c r="S216" i="9"/>
  <c r="R216" i="9"/>
  <c r="Q216" i="9"/>
  <c r="P216" i="9"/>
  <c r="O216" i="9"/>
  <c r="N216" i="9"/>
  <c r="M216" i="9"/>
  <c r="L216" i="9"/>
  <c r="K216" i="9"/>
  <c r="J216" i="9"/>
  <c r="I216" i="9"/>
  <c r="BX215" i="9"/>
  <c r="BW215" i="9"/>
  <c r="BV215" i="9"/>
  <c r="BU215" i="9"/>
  <c r="BT215" i="9"/>
  <c r="BS215" i="9"/>
  <c r="BR215" i="9"/>
  <c r="BQ215" i="9"/>
  <c r="BP215" i="9"/>
  <c r="BO215" i="9"/>
  <c r="BN215" i="9"/>
  <c r="BM215" i="9"/>
  <c r="BL215" i="9"/>
  <c r="BK215" i="9"/>
  <c r="BJ215" i="9"/>
  <c r="BI215" i="9"/>
  <c r="BH215" i="9"/>
  <c r="BG215" i="9"/>
  <c r="BF215" i="9"/>
  <c r="BE215" i="9"/>
  <c r="BD215" i="9"/>
  <c r="BC215" i="9"/>
  <c r="BB215" i="9"/>
  <c r="BA215" i="9"/>
  <c r="AZ215" i="9"/>
  <c r="AY215" i="9"/>
  <c r="AX215" i="9"/>
  <c r="AW215" i="9"/>
  <c r="AV215" i="9"/>
  <c r="AU215" i="9"/>
  <c r="AT215" i="9"/>
  <c r="AS215" i="9"/>
  <c r="AR215" i="9"/>
  <c r="AQ215" i="9"/>
  <c r="AP215" i="9"/>
  <c r="AO215" i="9"/>
  <c r="AN215" i="9"/>
  <c r="AM215" i="9"/>
  <c r="AL215" i="9"/>
  <c r="AK215" i="9"/>
  <c r="AJ215" i="9"/>
  <c r="AI215" i="9"/>
  <c r="AH215" i="9"/>
  <c r="AG215" i="9"/>
  <c r="AF215" i="9"/>
  <c r="AE215" i="9"/>
  <c r="AD215" i="9"/>
  <c r="AC215" i="9"/>
  <c r="AB215" i="9"/>
  <c r="AA215" i="9"/>
  <c r="Z215" i="9"/>
  <c r="Y215" i="9"/>
  <c r="X215" i="9"/>
  <c r="W215" i="9"/>
  <c r="V215" i="9"/>
  <c r="U215" i="9"/>
  <c r="T215" i="9"/>
  <c r="S215" i="9"/>
  <c r="R215" i="9"/>
  <c r="Q215" i="9"/>
  <c r="P215" i="9"/>
  <c r="O215" i="9"/>
  <c r="N215" i="9"/>
  <c r="M215" i="9"/>
  <c r="L215" i="9"/>
  <c r="K215" i="9"/>
  <c r="J215" i="9"/>
  <c r="I215" i="9"/>
  <c r="BV214" i="9"/>
  <c r="BN214" i="9"/>
  <c r="BF214" i="9"/>
  <c r="AX214" i="9"/>
  <c r="AP214" i="9"/>
  <c r="AH214" i="9"/>
  <c r="Z214" i="9"/>
  <c r="R214" i="9"/>
  <c r="J214" i="9"/>
  <c r="BX213" i="9"/>
  <c r="BW213" i="9"/>
  <c r="BV213" i="9"/>
  <c r="BU213" i="9"/>
  <c r="BT213" i="9"/>
  <c r="BS213" i="9"/>
  <c r="BR213" i="9"/>
  <c r="BQ213" i="9"/>
  <c r="BP213" i="9"/>
  <c r="BO213" i="9"/>
  <c r="BN213" i="9"/>
  <c r="BM213" i="9"/>
  <c r="BL213" i="9"/>
  <c r="BK213" i="9"/>
  <c r="BJ213" i="9"/>
  <c r="BI213" i="9"/>
  <c r="BH213" i="9"/>
  <c r="BG213" i="9"/>
  <c r="BF213" i="9"/>
  <c r="BE213" i="9"/>
  <c r="BD213" i="9"/>
  <c r="BC213" i="9"/>
  <c r="BB213" i="9"/>
  <c r="BA213" i="9"/>
  <c r="AZ213" i="9"/>
  <c r="AY213" i="9"/>
  <c r="AX213" i="9"/>
  <c r="AW213" i="9"/>
  <c r="AV213" i="9"/>
  <c r="AU213" i="9"/>
  <c r="AT213" i="9"/>
  <c r="AS213" i="9"/>
  <c r="AR213" i="9"/>
  <c r="AQ213" i="9"/>
  <c r="AP213" i="9"/>
  <c r="AO213" i="9"/>
  <c r="AN213" i="9"/>
  <c r="AM213" i="9"/>
  <c r="AL213" i="9"/>
  <c r="AK213" i="9"/>
  <c r="AJ213" i="9"/>
  <c r="AI213" i="9"/>
  <c r="AH213" i="9"/>
  <c r="AG213" i="9"/>
  <c r="AF213" i="9"/>
  <c r="AE213" i="9"/>
  <c r="AD213" i="9"/>
  <c r="AC213" i="9"/>
  <c r="AB213" i="9"/>
  <c r="AA213" i="9"/>
  <c r="Z213" i="9"/>
  <c r="Y213" i="9"/>
  <c r="X213" i="9"/>
  <c r="W213" i="9"/>
  <c r="V213" i="9"/>
  <c r="U213" i="9"/>
  <c r="T213" i="9"/>
  <c r="S213" i="9"/>
  <c r="R213" i="9"/>
  <c r="Q213" i="9"/>
  <c r="P213" i="9"/>
  <c r="O213" i="9"/>
  <c r="N213" i="9"/>
  <c r="M213" i="9"/>
  <c r="L213" i="9"/>
  <c r="K213" i="9"/>
  <c r="J213" i="9"/>
  <c r="I213" i="9"/>
  <c r="BW212" i="9"/>
  <c r="BV212" i="9"/>
  <c r="BO212" i="9"/>
  <c r="BN212" i="9"/>
  <c r="BG212" i="9"/>
  <c r="BF212" i="9"/>
  <c r="AY212" i="9"/>
  <c r="AX212" i="9"/>
  <c r="AQ212" i="9"/>
  <c r="AP212" i="9"/>
  <c r="AI212" i="9"/>
  <c r="AH212" i="9"/>
  <c r="AA212" i="9"/>
  <c r="Z212" i="9"/>
  <c r="S212" i="9"/>
  <c r="R212" i="9"/>
  <c r="K212" i="9"/>
  <c r="J212" i="9"/>
  <c r="BX211" i="9"/>
  <c r="BW211" i="9"/>
  <c r="BV211" i="9"/>
  <c r="BU211" i="9"/>
  <c r="BT211" i="9"/>
  <c r="BS211" i="9"/>
  <c r="BR211" i="9"/>
  <c r="BQ211" i="9"/>
  <c r="BP211" i="9"/>
  <c r="BO211" i="9"/>
  <c r="BN211" i="9"/>
  <c r="BM211" i="9"/>
  <c r="BL211" i="9"/>
  <c r="BK211" i="9"/>
  <c r="BJ211" i="9"/>
  <c r="BI211" i="9"/>
  <c r="BH211" i="9"/>
  <c r="BG211" i="9"/>
  <c r="BF211" i="9"/>
  <c r="BE211" i="9"/>
  <c r="BD211" i="9"/>
  <c r="BC211" i="9"/>
  <c r="BB211" i="9"/>
  <c r="BA211" i="9"/>
  <c r="AZ211" i="9"/>
  <c r="AY211" i="9"/>
  <c r="AX211" i="9"/>
  <c r="AW211" i="9"/>
  <c r="AV211" i="9"/>
  <c r="AU211" i="9"/>
  <c r="AT211" i="9"/>
  <c r="AS211" i="9"/>
  <c r="AR211" i="9"/>
  <c r="AQ211" i="9"/>
  <c r="AP211" i="9"/>
  <c r="AO211" i="9"/>
  <c r="AN211" i="9"/>
  <c r="AM211" i="9"/>
  <c r="AL211" i="9"/>
  <c r="AK211" i="9"/>
  <c r="AJ211" i="9"/>
  <c r="AI211" i="9"/>
  <c r="AH211" i="9"/>
  <c r="AG211" i="9"/>
  <c r="AF211" i="9"/>
  <c r="AE211" i="9"/>
  <c r="AD211" i="9"/>
  <c r="AC211" i="9"/>
  <c r="AB211" i="9"/>
  <c r="AA211" i="9"/>
  <c r="Z211" i="9"/>
  <c r="Y211" i="9"/>
  <c r="X211" i="9"/>
  <c r="W211" i="9"/>
  <c r="V211" i="9"/>
  <c r="U211" i="9"/>
  <c r="T211" i="9"/>
  <c r="S211" i="9"/>
  <c r="R211" i="9"/>
  <c r="Q211" i="9"/>
  <c r="P211" i="9"/>
  <c r="O211" i="9"/>
  <c r="N211" i="9"/>
  <c r="M211" i="9"/>
  <c r="L211" i="9"/>
  <c r="K211" i="9"/>
  <c r="J211" i="9"/>
  <c r="I211" i="9"/>
  <c r="BX210" i="9"/>
  <c r="BW210" i="9"/>
  <c r="BV210" i="9"/>
  <c r="BU210" i="9"/>
  <c r="BT210" i="9"/>
  <c r="BS210" i="9"/>
  <c r="BR210" i="9"/>
  <c r="BQ210" i="9"/>
  <c r="BP210" i="9"/>
  <c r="BO210" i="9"/>
  <c r="BN210" i="9"/>
  <c r="BM210" i="9"/>
  <c r="BL210" i="9"/>
  <c r="BK210" i="9"/>
  <c r="BJ210" i="9"/>
  <c r="BI210" i="9"/>
  <c r="BH210" i="9"/>
  <c r="BG210" i="9"/>
  <c r="BF210" i="9"/>
  <c r="BE210" i="9"/>
  <c r="BD210" i="9"/>
  <c r="BC210" i="9"/>
  <c r="BB210" i="9"/>
  <c r="BA210" i="9"/>
  <c r="AZ210" i="9"/>
  <c r="AY210" i="9"/>
  <c r="AX210" i="9"/>
  <c r="AW210" i="9"/>
  <c r="AV210" i="9"/>
  <c r="AU210" i="9"/>
  <c r="AT210" i="9"/>
  <c r="AS210" i="9"/>
  <c r="AR210" i="9"/>
  <c r="AQ210" i="9"/>
  <c r="AP210" i="9"/>
  <c r="AO210" i="9"/>
  <c r="AN210" i="9"/>
  <c r="AM210" i="9"/>
  <c r="AL210" i="9"/>
  <c r="AK210" i="9"/>
  <c r="AJ210" i="9"/>
  <c r="AI210" i="9"/>
  <c r="AH210" i="9"/>
  <c r="AG210" i="9"/>
  <c r="AF210" i="9"/>
  <c r="AE210" i="9"/>
  <c r="AD210" i="9"/>
  <c r="AC210" i="9"/>
  <c r="AB210" i="9"/>
  <c r="AA210" i="9"/>
  <c r="Z210" i="9"/>
  <c r="Y210" i="9"/>
  <c r="X210" i="9"/>
  <c r="W210" i="9"/>
  <c r="V210" i="9"/>
  <c r="U210" i="9"/>
  <c r="T210" i="9"/>
  <c r="S210" i="9"/>
  <c r="R210" i="9"/>
  <c r="Q210" i="9"/>
  <c r="P210" i="9"/>
  <c r="O210" i="9"/>
  <c r="N210" i="9"/>
  <c r="M210" i="9"/>
  <c r="L210" i="9"/>
  <c r="K210" i="9"/>
  <c r="J210" i="9"/>
  <c r="I210" i="9"/>
  <c r="BX209" i="9"/>
  <c r="BW209" i="9"/>
  <c r="BV209" i="9"/>
  <c r="BU209" i="9"/>
  <c r="BT209" i="9"/>
  <c r="BS209" i="9"/>
  <c r="BR209" i="9"/>
  <c r="BQ209" i="9"/>
  <c r="BP209" i="9"/>
  <c r="BO209" i="9"/>
  <c r="BN209" i="9"/>
  <c r="BM209" i="9"/>
  <c r="BL209" i="9"/>
  <c r="BK209" i="9"/>
  <c r="BJ209" i="9"/>
  <c r="BI209" i="9"/>
  <c r="BH209" i="9"/>
  <c r="BG209" i="9"/>
  <c r="BF209" i="9"/>
  <c r="BE209" i="9"/>
  <c r="BD209" i="9"/>
  <c r="BC209" i="9"/>
  <c r="BB209" i="9"/>
  <c r="BA209" i="9"/>
  <c r="AZ209" i="9"/>
  <c r="AY209" i="9"/>
  <c r="AX209" i="9"/>
  <c r="AW209" i="9"/>
  <c r="AV209" i="9"/>
  <c r="AU209" i="9"/>
  <c r="AT209" i="9"/>
  <c r="AS209" i="9"/>
  <c r="AR209" i="9"/>
  <c r="AQ209" i="9"/>
  <c r="AP209" i="9"/>
  <c r="AO209" i="9"/>
  <c r="AN209" i="9"/>
  <c r="AM209" i="9"/>
  <c r="AL209" i="9"/>
  <c r="AK209" i="9"/>
  <c r="AJ209" i="9"/>
  <c r="AI209" i="9"/>
  <c r="AH209" i="9"/>
  <c r="AG209" i="9"/>
  <c r="AF209" i="9"/>
  <c r="AE209" i="9"/>
  <c r="AD209" i="9"/>
  <c r="AC209" i="9"/>
  <c r="AB209" i="9"/>
  <c r="AA209" i="9"/>
  <c r="Z209" i="9"/>
  <c r="Y209" i="9"/>
  <c r="X209" i="9"/>
  <c r="W209" i="9"/>
  <c r="V209" i="9"/>
  <c r="U209" i="9"/>
  <c r="T209" i="9"/>
  <c r="S209" i="9"/>
  <c r="R209" i="9"/>
  <c r="Q209" i="9"/>
  <c r="P209" i="9"/>
  <c r="O209" i="9"/>
  <c r="N209" i="9"/>
  <c r="M209" i="9"/>
  <c r="L209" i="9"/>
  <c r="K209" i="9"/>
  <c r="J209" i="9"/>
  <c r="I209" i="9"/>
  <c r="BX208" i="9"/>
  <c r="BW208" i="9"/>
  <c r="BV208" i="9"/>
  <c r="BU208" i="9"/>
  <c r="BT208" i="9"/>
  <c r="BS208" i="9"/>
  <c r="BR208" i="9"/>
  <c r="BQ208" i="9"/>
  <c r="BP208" i="9"/>
  <c r="BO208" i="9"/>
  <c r="BN208" i="9"/>
  <c r="BM208" i="9"/>
  <c r="BL208" i="9"/>
  <c r="BK208" i="9"/>
  <c r="BJ208" i="9"/>
  <c r="BI208" i="9"/>
  <c r="BH208" i="9"/>
  <c r="BG208" i="9"/>
  <c r="BF208" i="9"/>
  <c r="BE208" i="9"/>
  <c r="BD208" i="9"/>
  <c r="BC208" i="9"/>
  <c r="BB208" i="9"/>
  <c r="BA208" i="9"/>
  <c r="AZ208" i="9"/>
  <c r="AY208" i="9"/>
  <c r="AX208" i="9"/>
  <c r="AW208" i="9"/>
  <c r="AV208" i="9"/>
  <c r="AU208" i="9"/>
  <c r="AT208" i="9"/>
  <c r="AS208" i="9"/>
  <c r="AR208" i="9"/>
  <c r="AQ208" i="9"/>
  <c r="AP208" i="9"/>
  <c r="AO208" i="9"/>
  <c r="AN208" i="9"/>
  <c r="AM208" i="9"/>
  <c r="AL208" i="9"/>
  <c r="AK208" i="9"/>
  <c r="AJ208" i="9"/>
  <c r="AI208" i="9"/>
  <c r="AH208" i="9"/>
  <c r="AG208" i="9"/>
  <c r="AF208" i="9"/>
  <c r="AE208" i="9"/>
  <c r="AD208" i="9"/>
  <c r="AC208" i="9"/>
  <c r="AB208" i="9"/>
  <c r="AA208" i="9"/>
  <c r="Z208" i="9"/>
  <c r="Y208" i="9"/>
  <c r="X208" i="9"/>
  <c r="W208" i="9"/>
  <c r="V208" i="9"/>
  <c r="U208" i="9"/>
  <c r="T208" i="9"/>
  <c r="S208" i="9"/>
  <c r="R208" i="9"/>
  <c r="Q208" i="9"/>
  <c r="P208" i="9"/>
  <c r="O208" i="9"/>
  <c r="N208" i="9"/>
  <c r="M208" i="9"/>
  <c r="L208" i="9"/>
  <c r="K208" i="9"/>
  <c r="J208" i="9"/>
  <c r="I208" i="9"/>
  <c r="BX207" i="9"/>
  <c r="BW207" i="9"/>
  <c r="BV207" i="9"/>
  <c r="BU207" i="9"/>
  <c r="BT207" i="9"/>
  <c r="BS207" i="9"/>
  <c r="BR207" i="9"/>
  <c r="BQ207" i="9"/>
  <c r="BP207" i="9"/>
  <c r="BO207" i="9"/>
  <c r="BN207" i="9"/>
  <c r="BM207" i="9"/>
  <c r="BL207" i="9"/>
  <c r="BK207" i="9"/>
  <c r="BJ207" i="9"/>
  <c r="BI207" i="9"/>
  <c r="BH207" i="9"/>
  <c r="BG207" i="9"/>
  <c r="BF207" i="9"/>
  <c r="BE207" i="9"/>
  <c r="BD207" i="9"/>
  <c r="BC207" i="9"/>
  <c r="BB207" i="9"/>
  <c r="BA207" i="9"/>
  <c r="AZ207" i="9"/>
  <c r="AY207" i="9"/>
  <c r="AX207" i="9"/>
  <c r="AW207" i="9"/>
  <c r="AV207" i="9"/>
  <c r="AU207" i="9"/>
  <c r="AT207" i="9"/>
  <c r="AS207" i="9"/>
  <c r="AR207" i="9"/>
  <c r="AQ207" i="9"/>
  <c r="AP207" i="9"/>
  <c r="AO207" i="9"/>
  <c r="AN207" i="9"/>
  <c r="AM207" i="9"/>
  <c r="AL207" i="9"/>
  <c r="AK207" i="9"/>
  <c r="AJ207" i="9"/>
  <c r="AI207" i="9"/>
  <c r="AH207" i="9"/>
  <c r="AG207" i="9"/>
  <c r="AF207" i="9"/>
  <c r="AE207" i="9"/>
  <c r="AD207" i="9"/>
  <c r="AC207" i="9"/>
  <c r="AB207" i="9"/>
  <c r="AA207" i="9"/>
  <c r="Z207" i="9"/>
  <c r="Y207" i="9"/>
  <c r="X207" i="9"/>
  <c r="W207" i="9"/>
  <c r="V207" i="9"/>
  <c r="U207" i="9"/>
  <c r="T207" i="9"/>
  <c r="S207" i="9"/>
  <c r="R207" i="9"/>
  <c r="Q207" i="9"/>
  <c r="P207" i="9"/>
  <c r="O207" i="9"/>
  <c r="N207" i="9"/>
  <c r="M207" i="9"/>
  <c r="L207" i="9"/>
  <c r="K207" i="9"/>
  <c r="J207" i="9"/>
  <c r="I207" i="9"/>
  <c r="BX206" i="9"/>
  <c r="BW206" i="9"/>
  <c r="BV206" i="9"/>
  <c r="BU206" i="9"/>
  <c r="BT206" i="9"/>
  <c r="BS206" i="9"/>
  <c r="BR206" i="9"/>
  <c r="BQ206" i="9"/>
  <c r="BP206" i="9"/>
  <c r="BO206" i="9"/>
  <c r="BN206" i="9"/>
  <c r="BM206" i="9"/>
  <c r="BL206" i="9"/>
  <c r="BK206" i="9"/>
  <c r="BJ206" i="9"/>
  <c r="BI206" i="9"/>
  <c r="BH206" i="9"/>
  <c r="BG206" i="9"/>
  <c r="BF206" i="9"/>
  <c r="BE206" i="9"/>
  <c r="BD206" i="9"/>
  <c r="BC206" i="9"/>
  <c r="BB206" i="9"/>
  <c r="BA206" i="9"/>
  <c r="AZ206" i="9"/>
  <c r="AY206" i="9"/>
  <c r="AX206" i="9"/>
  <c r="AW206" i="9"/>
  <c r="AV206" i="9"/>
  <c r="AU206" i="9"/>
  <c r="AT206" i="9"/>
  <c r="AS206" i="9"/>
  <c r="AR206" i="9"/>
  <c r="AQ206" i="9"/>
  <c r="AP206" i="9"/>
  <c r="AO206" i="9"/>
  <c r="AN206" i="9"/>
  <c r="AM206" i="9"/>
  <c r="AL206" i="9"/>
  <c r="AK206" i="9"/>
  <c r="AJ206" i="9"/>
  <c r="AI206" i="9"/>
  <c r="AH206" i="9"/>
  <c r="AG206" i="9"/>
  <c r="AF206" i="9"/>
  <c r="AE206" i="9"/>
  <c r="AD206" i="9"/>
  <c r="AC206" i="9"/>
  <c r="AB206" i="9"/>
  <c r="AA206" i="9"/>
  <c r="Z206" i="9"/>
  <c r="Y206" i="9"/>
  <c r="X206" i="9"/>
  <c r="W206" i="9"/>
  <c r="V206" i="9"/>
  <c r="U206" i="9"/>
  <c r="T206" i="9"/>
  <c r="S206" i="9"/>
  <c r="R206" i="9"/>
  <c r="Q206" i="9"/>
  <c r="P206" i="9"/>
  <c r="O206" i="9"/>
  <c r="N206" i="9"/>
  <c r="M206" i="9"/>
  <c r="L206" i="9"/>
  <c r="K206" i="9"/>
  <c r="J206" i="9"/>
  <c r="I206" i="9"/>
  <c r="BX205" i="9"/>
  <c r="BW205" i="9"/>
  <c r="BV205" i="9"/>
  <c r="BU205" i="9"/>
  <c r="BT205" i="9"/>
  <c r="BS205" i="9"/>
  <c r="BR205" i="9"/>
  <c r="BQ205" i="9"/>
  <c r="BP205" i="9"/>
  <c r="BO205" i="9"/>
  <c r="BN205" i="9"/>
  <c r="BM205" i="9"/>
  <c r="BL205" i="9"/>
  <c r="BK205" i="9"/>
  <c r="BJ205" i="9"/>
  <c r="BI205" i="9"/>
  <c r="BH205" i="9"/>
  <c r="BG205" i="9"/>
  <c r="BF205" i="9"/>
  <c r="BE205" i="9"/>
  <c r="BD205" i="9"/>
  <c r="BC205" i="9"/>
  <c r="BB205" i="9"/>
  <c r="BA205" i="9"/>
  <c r="AZ205" i="9"/>
  <c r="AY205" i="9"/>
  <c r="AX205" i="9"/>
  <c r="AW205" i="9"/>
  <c r="AV205" i="9"/>
  <c r="AU205" i="9"/>
  <c r="AT205" i="9"/>
  <c r="AS205" i="9"/>
  <c r="AR205" i="9"/>
  <c r="AQ205" i="9"/>
  <c r="AP205" i="9"/>
  <c r="AO205" i="9"/>
  <c r="AN205" i="9"/>
  <c r="AM205" i="9"/>
  <c r="AL205" i="9"/>
  <c r="AK205" i="9"/>
  <c r="AJ205" i="9"/>
  <c r="AI205" i="9"/>
  <c r="AH205" i="9"/>
  <c r="AG205" i="9"/>
  <c r="AF205" i="9"/>
  <c r="AE205" i="9"/>
  <c r="AD205" i="9"/>
  <c r="AC205" i="9"/>
  <c r="AB205" i="9"/>
  <c r="AA205" i="9"/>
  <c r="Z205" i="9"/>
  <c r="Y205" i="9"/>
  <c r="X205" i="9"/>
  <c r="W205" i="9"/>
  <c r="V205" i="9"/>
  <c r="U205" i="9"/>
  <c r="T205" i="9"/>
  <c r="S205" i="9"/>
  <c r="R205" i="9"/>
  <c r="Q205" i="9"/>
  <c r="P205" i="9"/>
  <c r="O205" i="9"/>
  <c r="N205" i="9"/>
  <c r="M205" i="9"/>
  <c r="L205" i="9"/>
  <c r="K205" i="9"/>
  <c r="J205" i="9"/>
  <c r="I205" i="9"/>
  <c r="BX204" i="9"/>
  <c r="BW204" i="9"/>
  <c r="BV204" i="9"/>
  <c r="BU204" i="9"/>
  <c r="BT204" i="9"/>
  <c r="BS204" i="9"/>
  <c r="BR204" i="9"/>
  <c r="BQ204" i="9"/>
  <c r="BP204" i="9"/>
  <c r="BO204" i="9"/>
  <c r="BN204" i="9"/>
  <c r="BM204" i="9"/>
  <c r="BL204" i="9"/>
  <c r="BK204" i="9"/>
  <c r="BJ204" i="9"/>
  <c r="BI204" i="9"/>
  <c r="BH204" i="9"/>
  <c r="BG204" i="9"/>
  <c r="BF204" i="9"/>
  <c r="BE204" i="9"/>
  <c r="BD204" i="9"/>
  <c r="BC204" i="9"/>
  <c r="BB204" i="9"/>
  <c r="BA204" i="9"/>
  <c r="AZ204" i="9"/>
  <c r="AY204" i="9"/>
  <c r="AX204" i="9"/>
  <c r="AW204" i="9"/>
  <c r="AV204" i="9"/>
  <c r="AU204" i="9"/>
  <c r="AT204" i="9"/>
  <c r="AS204" i="9"/>
  <c r="AR204" i="9"/>
  <c r="AQ204" i="9"/>
  <c r="AP204" i="9"/>
  <c r="AO204" i="9"/>
  <c r="AN204" i="9"/>
  <c r="AM204" i="9"/>
  <c r="AL204" i="9"/>
  <c r="AK204" i="9"/>
  <c r="AJ204" i="9"/>
  <c r="AI204" i="9"/>
  <c r="AH204" i="9"/>
  <c r="AG204" i="9"/>
  <c r="AF204" i="9"/>
  <c r="AE204" i="9"/>
  <c r="AD204" i="9"/>
  <c r="AC204" i="9"/>
  <c r="AB204" i="9"/>
  <c r="AA204" i="9"/>
  <c r="Z204" i="9"/>
  <c r="Y204" i="9"/>
  <c r="X204" i="9"/>
  <c r="W204" i="9"/>
  <c r="V204" i="9"/>
  <c r="U204" i="9"/>
  <c r="T204" i="9"/>
  <c r="S204" i="9"/>
  <c r="R204" i="9"/>
  <c r="Q204" i="9"/>
  <c r="P204" i="9"/>
  <c r="O204" i="9"/>
  <c r="N204" i="9"/>
  <c r="M204" i="9"/>
  <c r="L204" i="9"/>
  <c r="K204" i="9"/>
  <c r="J204" i="9"/>
  <c r="I204" i="9"/>
  <c r="BX203" i="9"/>
  <c r="BW203" i="9"/>
  <c r="BV203" i="9"/>
  <c r="BU203" i="9"/>
  <c r="BT203" i="9"/>
  <c r="BS203" i="9"/>
  <c r="BR203" i="9"/>
  <c r="BQ203" i="9"/>
  <c r="BP203" i="9"/>
  <c r="BO203" i="9"/>
  <c r="BN203" i="9"/>
  <c r="BM203" i="9"/>
  <c r="BL203" i="9"/>
  <c r="BK203" i="9"/>
  <c r="BJ203" i="9"/>
  <c r="BI203" i="9"/>
  <c r="BH203" i="9"/>
  <c r="BG203" i="9"/>
  <c r="BF203" i="9"/>
  <c r="BE203" i="9"/>
  <c r="BD203" i="9"/>
  <c r="BC203" i="9"/>
  <c r="BB203" i="9"/>
  <c r="BA203" i="9"/>
  <c r="AZ203" i="9"/>
  <c r="AY203" i="9"/>
  <c r="AX203" i="9"/>
  <c r="AW203" i="9"/>
  <c r="AV203" i="9"/>
  <c r="AU203" i="9"/>
  <c r="AT203" i="9"/>
  <c r="AS203" i="9"/>
  <c r="AR203" i="9"/>
  <c r="AQ203" i="9"/>
  <c r="AP203" i="9"/>
  <c r="AO203" i="9"/>
  <c r="AN203" i="9"/>
  <c r="AM203" i="9"/>
  <c r="AL203" i="9"/>
  <c r="AK203" i="9"/>
  <c r="AJ203" i="9"/>
  <c r="AI203" i="9"/>
  <c r="AH203" i="9"/>
  <c r="AG203" i="9"/>
  <c r="AF203" i="9"/>
  <c r="AE203" i="9"/>
  <c r="AD203" i="9"/>
  <c r="AC203" i="9"/>
  <c r="AB203" i="9"/>
  <c r="AA203" i="9"/>
  <c r="Z203" i="9"/>
  <c r="Y203" i="9"/>
  <c r="X203" i="9"/>
  <c r="W203" i="9"/>
  <c r="V203" i="9"/>
  <c r="U203" i="9"/>
  <c r="T203" i="9"/>
  <c r="S203" i="9"/>
  <c r="R203" i="9"/>
  <c r="Q203" i="9"/>
  <c r="P203" i="9"/>
  <c r="O203" i="9"/>
  <c r="N203" i="9"/>
  <c r="M203" i="9"/>
  <c r="L203" i="9"/>
  <c r="K203" i="9"/>
  <c r="J203" i="9"/>
  <c r="I203" i="9"/>
  <c r="BX202" i="9"/>
  <c r="BW202" i="9"/>
  <c r="BV202" i="9"/>
  <c r="BU202" i="9"/>
  <c r="BP202" i="9"/>
  <c r="BO202" i="9"/>
  <c r="BN202" i="9"/>
  <c r="BM202" i="9"/>
  <c r="BH202" i="9"/>
  <c r="BG202" i="9"/>
  <c r="BF202" i="9"/>
  <c r="BE202" i="9"/>
  <c r="AZ202" i="9"/>
  <c r="AY202" i="9"/>
  <c r="AX202" i="9"/>
  <c r="AW202" i="9"/>
  <c r="AR202" i="9"/>
  <c r="AQ202" i="9"/>
  <c r="AP202" i="9"/>
  <c r="AO202" i="9"/>
  <c r="AJ202" i="9"/>
  <c r="AI202" i="9"/>
  <c r="AH202" i="9"/>
  <c r="AG202" i="9"/>
  <c r="AB202" i="9"/>
  <c r="AA202" i="9"/>
  <c r="Z202" i="9"/>
  <c r="Y202" i="9"/>
  <c r="T202" i="9"/>
  <c r="S202" i="9"/>
  <c r="R202" i="9"/>
  <c r="Q202" i="9"/>
  <c r="L202" i="9"/>
  <c r="K202" i="9"/>
  <c r="J202" i="9"/>
  <c r="I202" i="9"/>
  <c r="BX201" i="9"/>
  <c r="BW201" i="9"/>
  <c r="BV201" i="9"/>
  <c r="BU201" i="9"/>
  <c r="BT201" i="9"/>
  <c r="BT202" i="9" s="1"/>
  <c r="BS201" i="9"/>
  <c r="BS202" i="9" s="1"/>
  <c r="BR201" i="9"/>
  <c r="BR202" i="9" s="1"/>
  <c r="BQ201" i="9"/>
  <c r="BQ202" i="9" s="1"/>
  <c r="BP201" i="9"/>
  <c r="BO201" i="9"/>
  <c r="BN201" i="9"/>
  <c r="BM201" i="9"/>
  <c r="BL201" i="9"/>
  <c r="BL202" i="9" s="1"/>
  <c r="BK201" i="9"/>
  <c r="BK202" i="9" s="1"/>
  <c r="BJ201" i="9"/>
  <c r="BJ202" i="9" s="1"/>
  <c r="BI201" i="9"/>
  <c r="BI202" i="9" s="1"/>
  <c r="BH201" i="9"/>
  <c r="BG201" i="9"/>
  <c r="BF201" i="9"/>
  <c r="BE201" i="9"/>
  <c r="BD201" i="9"/>
  <c r="BD202" i="9" s="1"/>
  <c r="BC201" i="9"/>
  <c r="BC202" i="9" s="1"/>
  <c r="BB201" i="9"/>
  <c r="BB202" i="9" s="1"/>
  <c r="BA201" i="9"/>
  <c r="BA202" i="9" s="1"/>
  <c r="AZ201" i="9"/>
  <c r="AY201" i="9"/>
  <c r="AX201" i="9"/>
  <c r="AW201" i="9"/>
  <c r="AV201" i="9"/>
  <c r="AV202" i="9" s="1"/>
  <c r="AU201" i="9"/>
  <c r="AU202" i="9" s="1"/>
  <c r="AT201" i="9"/>
  <c r="AT202" i="9" s="1"/>
  <c r="AS201" i="9"/>
  <c r="AS202" i="9" s="1"/>
  <c r="AR201" i="9"/>
  <c r="AQ201" i="9"/>
  <c r="AP201" i="9"/>
  <c r="AO201" i="9"/>
  <c r="AN201" i="9"/>
  <c r="AN202" i="9" s="1"/>
  <c r="AM201" i="9"/>
  <c r="AM202" i="9" s="1"/>
  <c r="AL201" i="9"/>
  <c r="AL202" i="9" s="1"/>
  <c r="AK201" i="9"/>
  <c r="AK202" i="9" s="1"/>
  <c r="AJ201" i="9"/>
  <c r="AI201" i="9"/>
  <c r="AH201" i="9"/>
  <c r="AG201" i="9"/>
  <c r="AF201" i="9"/>
  <c r="AF202" i="9" s="1"/>
  <c r="AE201" i="9"/>
  <c r="AE202" i="9" s="1"/>
  <c r="AD201" i="9"/>
  <c r="AD202" i="9" s="1"/>
  <c r="AC201" i="9"/>
  <c r="AC202" i="9" s="1"/>
  <c r="AB201" i="9"/>
  <c r="AA201" i="9"/>
  <c r="Z201" i="9"/>
  <c r="Y201" i="9"/>
  <c r="X201" i="9"/>
  <c r="X202" i="9" s="1"/>
  <c r="W201" i="9"/>
  <c r="W202" i="9" s="1"/>
  <c r="V201" i="9"/>
  <c r="V202" i="9" s="1"/>
  <c r="U201" i="9"/>
  <c r="U202" i="9" s="1"/>
  <c r="T201" i="9"/>
  <c r="S201" i="9"/>
  <c r="R201" i="9"/>
  <c r="Q201" i="9"/>
  <c r="P201" i="9"/>
  <c r="P202" i="9" s="1"/>
  <c r="O201" i="9"/>
  <c r="O202" i="9" s="1"/>
  <c r="N201" i="9"/>
  <c r="N202" i="9" s="1"/>
  <c r="M201" i="9"/>
  <c r="M202" i="9" s="1"/>
  <c r="L201" i="9"/>
  <c r="K201" i="9"/>
  <c r="J201" i="9"/>
  <c r="I201" i="9"/>
  <c r="BU197" i="9"/>
  <c r="BM197" i="9"/>
  <c r="BE197" i="9"/>
  <c r="AW197" i="9"/>
  <c r="AO197" i="9"/>
  <c r="AG197" i="9"/>
  <c r="Y197" i="9"/>
  <c r="Q197" i="9"/>
  <c r="I197" i="9"/>
  <c r="BX196" i="9"/>
  <c r="BX197" i="9" s="1"/>
  <c r="BW196" i="9"/>
  <c r="BW197" i="9" s="1"/>
  <c r="BV196" i="9"/>
  <c r="BV197" i="9" s="1"/>
  <c r="BU196" i="9"/>
  <c r="BT196" i="9"/>
  <c r="BT197" i="9" s="1"/>
  <c r="BS196" i="9"/>
  <c r="BS197" i="9" s="1"/>
  <c r="BR196" i="9"/>
  <c r="BR197" i="9" s="1"/>
  <c r="BQ196" i="9"/>
  <c r="BQ197" i="9" s="1"/>
  <c r="BP196" i="9"/>
  <c r="BP197" i="9" s="1"/>
  <c r="BO196" i="9"/>
  <c r="BO197" i="9" s="1"/>
  <c r="BN196" i="9"/>
  <c r="BN197" i="9" s="1"/>
  <c r="BM196" i="9"/>
  <c r="BL196" i="9"/>
  <c r="BL197" i="9" s="1"/>
  <c r="BK196" i="9"/>
  <c r="BK197" i="9" s="1"/>
  <c r="BJ196" i="9"/>
  <c r="BJ197" i="9" s="1"/>
  <c r="BI196" i="9"/>
  <c r="BI197" i="9" s="1"/>
  <c r="BH196" i="9"/>
  <c r="BH197" i="9" s="1"/>
  <c r="BG196" i="9"/>
  <c r="BG197" i="9" s="1"/>
  <c r="BF196" i="9"/>
  <c r="BF197" i="9" s="1"/>
  <c r="BE196" i="9"/>
  <c r="BD196" i="9"/>
  <c r="BD197" i="9" s="1"/>
  <c r="BC196" i="9"/>
  <c r="BC197" i="9" s="1"/>
  <c r="BB196" i="9"/>
  <c r="BB197" i="9" s="1"/>
  <c r="BA196" i="9"/>
  <c r="BA197" i="9" s="1"/>
  <c r="AZ196" i="9"/>
  <c r="AZ197" i="9" s="1"/>
  <c r="AY196" i="9"/>
  <c r="AY197" i="9" s="1"/>
  <c r="AX196" i="9"/>
  <c r="AX197" i="9" s="1"/>
  <c r="AW196" i="9"/>
  <c r="AV196" i="9"/>
  <c r="AV197" i="9" s="1"/>
  <c r="AU196" i="9"/>
  <c r="AU197" i="9" s="1"/>
  <c r="AT196" i="9"/>
  <c r="AT197" i="9" s="1"/>
  <c r="AS196" i="9"/>
  <c r="AS197" i="9" s="1"/>
  <c r="AR196" i="9"/>
  <c r="AR197" i="9" s="1"/>
  <c r="AQ196" i="9"/>
  <c r="AQ197" i="9" s="1"/>
  <c r="AP196" i="9"/>
  <c r="AP197" i="9" s="1"/>
  <c r="AO196" i="9"/>
  <c r="AN196" i="9"/>
  <c r="AN197" i="9" s="1"/>
  <c r="AM196" i="9"/>
  <c r="AM197" i="9" s="1"/>
  <c r="AL196" i="9"/>
  <c r="AL197" i="9" s="1"/>
  <c r="AK196" i="9"/>
  <c r="AK197" i="9" s="1"/>
  <c r="AJ196" i="9"/>
  <c r="AJ197" i="9" s="1"/>
  <c r="AI196" i="9"/>
  <c r="AI197" i="9" s="1"/>
  <c r="AH196" i="9"/>
  <c r="AH197" i="9" s="1"/>
  <c r="AG196" i="9"/>
  <c r="AF196" i="9"/>
  <c r="AF197" i="9" s="1"/>
  <c r="AE196" i="9"/>
  <c r="AE197" i="9" s="1"/>
  <c r="AD196" i="9"/>
  <c r="AD197" i="9" s="1"/>
  <c r="AC196" i="9"/>
  <c r="AC197" i="9" s="1"/>
  <c r="AB196" i="9"/>
  <c r="AB197" i="9" s="1"/>
  <c r="AA196" i="9"/>
  <c r="AA197" i="9" s="1"/>
  <c r="Z196" i="9"/>
  <c r="Z197" i="9" s="1"/>
  <c r="Y196" i="9"/>
  <c r="X196" i="9"/>
  <c r="X197" i="9" s="1"/>
  <c r="W196" i="9"/>
  <c r="W197" i="9" s="1"/>
  <c r="V196" i="9"/>
  <c r="V197" i="9" s="1"/>
  <c r="U196" i="9"/>
  <c r="U197" i="9" s="1"/>
  <c r="T196" i="9"/>
  <c r="T197" i="9" s="1"/>
  <c r="S196" i="9"/>
  <c r="S197" i="9" s="1"/>
  <c r="R196" i="9"/>
  <c r="R197" i="9" s="1"/>
  <c r="Q196" i="9"/>
  <c r="P196" i="9"/>
  <c r="P197" i="9" s="1"/>
  <c r="O196" i="9"/>
  <c r="O197" i="9" s="1"/>
  <c r="N196" i="9"/>
  <c r="N197" i="9" s="1"/>
  <c r="M196" i="9"/>
  <c r="M197" i="9" s="1"/>
  <c r="L196" i="9"/>
  <c r="L197" i="9" s="1"/>
  <c r="K196" i="9"/>
  <c r="K197" i="9" s="1"/>
  <c r="J196" i="9"/>
  <c r="J197" i="9" s="1"/>
  <c r="I196" i="9"/>
  <c r="BU195" i="9"/>
  <c r="BM195" i="9"/>
  <c r="BE195" i="9"/>
  <c r="AW195" i="9"/>
  <c r="AO195" i="9"/>
  <c r="AG195" i="9"/>
  <c r="Y195" i="9"/>
  <c r="Q195" i="9"/>
  <c r="I195" i="9"/>
  <c r="BX194" i="9"/>
  <c r="BX195" i="9" s="1"/>
  <c r="BW194" i="9"/>
  <c r="BW195" i="9" s="1"/>
  <c r="BV194" i="9"/>
  <c r="BV195" i="9" s="1"/>
  <c r="BU194" i="9"/>
  <c r="BT194" i="9"/>
  <c r="BT195" i="9" s="1"/>
  <c r="BS194" i="9"/>
  <c r="BS195" i="9" s="1"/>
  <c r="BR194" i="9"/>
  <c r="BR195" i="9" s="1"/>
  <c r="BQ194" i="9"/>
  <c r="BQ195" i="9" s="1"/>
  <c r="BP194" i="9"/>
  <c r="BP195" i="9" s="1"/>
  <c r="BO194" i="9"/>
  <c r="BO195" i="9" s="1"/>
  <c r="BN194" i="9"/>
  <c r="BN195" i="9" s="1"/>
  <c r="BM194" i="9"/>
  <c r="BL194" i="9"/>
  <c r="BL195" i="9" s="1"/>
  <c r="BK194" i="9"/>
  <c r="BK195" i="9" s="1"/>
  <c r="BJ194" i="9"/>
  <c r="BJ195" i="9" s="1"/>
  <c r="BI194" i="9"/>
  <c r="BI195" i="9" s="1"/>
  <c r="BH194" i="9"/>
  <c r="BH195" i="9" s="1"/>
  <c r="BG194" i="9"/>
  <c r="BG195" i="9" s="1"/>
  <c r="BF194" i="9"/>
  <c r="BF195" i="9" s="1"/>
  <c r="BE194" i="9"/>
  <c r="BD194" i="9"/>
  <c r="BD195" i="9" s="1"/>
  <c r="BC194" i="9"/>
  <c r="BC195" i="9" s="1"/>
  <c r="BB194" i="9"/>
  <c r="BB195" i="9" s="1"/>
  <c r="BA194" i="9"/>
  <c r="BA195" i="9" s="1"/>
  <c r="AZ194" i="9"/>
  <c r="AZ195" i="9" s="1"/>
  <c r="AY194" i="9"/>
  <c r="AY195" i="9" s="1"/>
  <c r="AX194" i="9"/>
  <c r="AX195" i="9" s="1"/>
  <c r="AW194" i="9"/>
  <c r="AV194" i="9"/>
  <c r="AV195" i="9" s="1"/>
  <c r="AU194" i="9"/>
  <c r="AU195" i="9" s="1"/>
  <c r="AT194" i="9"/>
  <c r="AT195" i="9" s="1"/>
  <c r="AS194" i="9"/>
  <c r="AS195" i="9" s="1"/>
  <c r="AR194" i="9"/>
  <c r="AR195" i="9" s="1"/>
  <c r="AQ194" i="9"/>
  <c r="AQ195" i="9" s="1"/>
  <c r="AP194" i="9"/>
  <c r="AP195" i="9" s="1"/>
  <c r="AO194" i="9"/>
  <c r="AN194" i="9"/>
  <c r="AN195" i="9" s="1"/>
  <c r="AM194" i="9"/>
  <c r="AM195" i="9" s="1"/>
  <c r="AL194" i="9"/>
  <c r="AL195" i="9" s="1"/>
  <c r="AK194" i="9"/>
  <c r="AK195" i="9" s="1"/>
  <c r="AJ194" i="9"/>
  <c r="AJ195" i="9" s="1"/>
  <c r="AI194" i="9"/>
  <c r="AI195" i="9" s="1"/>
  <c r="AH194" i="9"/>
  <c r="AH195" i="9" s="1"/>
  <c r="AG194" i="9"/>
  <c r="AF194" i="9"/>
  <c r="AF195" i="9" s="1"/>
  <c r="AE194" i="9"/>
  <c r="AE195" i="9" s="1"/>
  <c r="AD194" i="9"/>
  <c r="AD195" i="9" s="1"/>
  <c r="AC194" i="9"/>
  <c r="AC195" i="9" s="1"/>
  <c r="AB194" i="9"/>
  <c r="AB195" i="9" s="1"/>
  <c r="AA194" i="9"/>
  <c r="AA195" i="9" s="1"/>
  <c r="Z194" i="9"/>
  <c r="Z195" i="9" s="1"/>
  <c r="Y194" i="9"/>
  <c r="X194" i="9"/>
  <c r="X195" i="9" s="1"/>
  <c r="W194" i="9"/>
  <c r="W195" i="9" s="1"/>
  <c r="V194" i="9"/>
  <c r="V195" i="9" s="1"/>
  <c r="U194" i="9"/>
  <c r="U195" i="9" s="1"/>
  <c r="T194" i="9"/>
  <c r="T195" i="9" s="1"/>
  <c r="S194" i="9"/>
  <c r="S195" i="9" s="1"/>
  <c r="R194" i="9"/>
  <c r="R195" i="9" s="1"/>
  <c r="Q194" i="9"/>
  <c r="P194" i="9"/>
  <c r="P195" i="9" s="1"/>
  <c r="O194" i="9"/>
  <c r="O195" i="9" s="1"/>
  <c r="N194" i="9"/>
  <c r="N195" i="9" s="1"/>
  <c r="M194" i="9"/>
  <c r="M195" i="9" s="1"/>
  <c r="L194" i="9"/>
  <c r="L195" i="9" s="1"/>
  <c r="K194" i="9"/>
  <c r="K195" i="9" s="1"/>
  <c r="J194" i="9"/>
  <c r="J195" i="9" s="1"/>
  <c r="I194" i="9"/>
  <c r="BU193" i="9"/>
  <c r="BM193" i="9"/>
  <c r="BE193" i="9"/>
  <c r="AW193" i="9"/>
  <c r="AO193" i="9"/>
  <c r="AG193" i="9"/>
  <c r="Y193" i="9"/>
  <c r="S193" i="9"/>
  <c r="Q193" i="9"/>
  <c r="K193" i="9"/>
  <c r="I193" i="9"/>
  <c r="BX192" i="9"/>
  <c r="BX193" i="9" s="1"/>
  <c r="BW192" i="9"/>
  <c r="BW193" i="9" s="1"/>
  <c r="BV192" i="9"/>
  <c r="BV193" i="9" s="1"/>
  <c r="BU192" i="9"/>
  <c r="BT192" i="9"/>
  <c r="BT193" i="9" s="1"/>
  <c r="BS192" i="9"/>
  <c r="BS193" i="9" s="1"/>
  <c r="BR192" i="9"/>
  <c r="BR193" i="9" s="1"/>
  <c r="BQ192" i="9"/>
  <c r="BQ193" i="9" s="1"/>
  <c r="BP192" i="9"/>
  <c r="BP193" i="9" s="1"/>
  <c r="BO192" i="9"/>
  <c r="BO193" i="9" s="1"/>
  <c r="BN192" i="9"/>
  <c r="BN193" i="9" s="1"/>
  <c r="BM192" i="9"/>
  <c r="BL192" i="9"/>
  <c r="BL193" i="9" s="1"/>
  <c r="BK192" i="9"/>
  <c r="BK193" i="9" s="1"/>
  <c r="BJ192" i="9"/>
  <c r="BJ193" i="9" s="1"/>
  <c r="BI192" i="9"/>
  <c r="BI193" i="9" s="1"/>
  <c r="BH192" i="9"/>
  <c r="BH193" i="9" s="1"/>
  <c r="BG192" i="9"/>
  <c r="BG193" i="9" s="1"/>
  <c r="BF192" i="9"/>
  <c r="BF193" i="9" s="1"/>
  <c r="BE192" i="9"/>
  <c r="BD192" i="9"/>
  <c r="BD193" i="9" s="1"/>
  <c r="BC192" i="9"/>
  <c r="BC193" i="9" s="1"/>
  <c r="BB192" i="9"/>
  <c r="BB193" i="9" s="1"/>
  <c r="BA192" i="9"/>
  <c r="BA193" i="9" s="1"/>
  <c r="AZ192" i="9"/>
  <c r="AZ193" i="9" s="1"/>
  <c r="AY192" i="9"/>
  <c r="AY193" i="9" s="1"/>
  <c r="AX192" i="9"/>
  <c r="AX193" i="9" s="1"/>
  <c r="AW192" i="9"/>
  <c r="AV192" i="9"/>
  <c r="AV193" i="9" s="1"/>
  <c r="AU192" i="9"/>
  <c r="AU193" i="9" s="1"/>
  <c r="AT192" i="9"/>
  <c r="AT193" i="9" s="1"/>
  <c r="AS192" i="9"/>
  <c r="AS193" i="9" s="1"/>
  <c r="AR192" i="9"/>
  <c r="AR193" i="9" s="1"/>
  <c r="AQ192" i="9"/>
  <c r="AQ193" i="9" s="1"/>
  <c r="AP192" i="9"/>
  <c r="AP193" i="9" s="1"/>
  <c r="AO192" i="9"/>
  <c r="AN192" i="9"/>
  <c r="AN193" i="9" s="1"/>
  <c r="AM192" i="9"/>
  <c r="AM193" i="9" s="1"/>
  <c r="AL192" i="9"/>
  <c r="AL193" i="9" s="1"/>
  <c r="AK192" i="9"/>
  <c r="AK193" i="9" s="1"/>
  <c r="AJ192" i="9"/>
  <c r="AJ193" i="9" s="1"/>
  <c r="AI192" i="9"/>
  <c r="AI193" i="9" s="1"/>
  <c r="AH192" i="9"/>
  <c r="AH193" i="9" s="1"/>
  <c r="AG192" i="9"/>
  <c r="AF192" i="9"/>
  <c r="AF193" i="9" s="1"/>
  <c r="AE192" i="9"/>
  <c r="AE193" i="9" s="1"/>
  <c r="AD192" i="9"/>
  <c r="AD193" i="9" s="1"/>
  <c r="AC192" i="9"/>
  <c r="AC193" i="9" s="1"/>
  <c r="AB192" i="9"/>
  <c r="AB193" i="9" s="1"/>
  <c r="AA192" i="9"/>
  <c r="AA193" i="9" s="1"/>
  <c r="Z192" i="9"/>
  <c r="Z193" i="9" s="1"/>
  <c r="Y192" i="9"/>
  <c r="X192" i="9"/>
  <c r="X193" i="9" s="1"/>
  <c r="W192" i="9"/>
  <c r="W193" i="9" s="1"/>
  <c r="V192" i="9"/>
  <c r="V193" i="9" s="1"/>
  <c r="U192" i="9"/>
  <c r="U193" i="9" s="1"/>
  <c r="T192" i="9"/>
  <c r="T193" i="9" s="1"/>
  <c r="S192" i="9"/>
  <c r="R192" i="9"/>
  <c r="R193" i="9" s="1"/>
  <c r="Q192" i="9"/>
  <c r="P192" i="9"/>
  <c r="P193" i="9" s="1"/>
  <c r="O192" i="9"/>
  <c r="O193" i="9" s="1"/>
  <c r="N192" i="9"/>
  <c r="N193" i="9" s="1"/>
  <c r="M192" i="9"/>
  <c r="M193" i="9" s="1"/>
  <c r="L192" i="9"/>
  <c r="L193" i="9" s="1"/>
  <c r="K192" i="9"/>
  <c r="J192" i="9"/>
  <c r="J193" i="9" s="1"/>
  <c r="I192" i="9"/>
  <c r="BU191" i="9"/>
  <c r="BM191" i="9"/>
  <c r="BE191" i="9"/>
  <c r="AY191" i="9"/>
  <c r="AW191" i="9"/>
  <c r="AQ191" i="9"/>
  <c r="AO191" i="9"/>
  <c r="AI191" i="9"/>
  <c r="AG191" i="9"/>
  <c r="AA191" i="9"/>
  <c r="Y191" i="9"/>
  <c r="S191" i="9"/>
  <c r="Q191" i="9"/>
  <c r="K191" i="9"/>
  <c r="I191" i="9"/>
  <c r="BX190" i="9"/>
  <c r="BX191" i="9" s="1"/>
  <c r="BW190" i="9"/>
  <c r="BW191" i="9" s="1"/>
  <c r="BV190" i="9"/>
  <c r="BV191" i="9" s="1"/>
  <c r="BU190" i="9"/>
  <c r="BT190" i="9"/>
  <c r="BT191" i="9" s="1"/>
  <c r="BS190" i="9"/>
  <c r="BS191" i="9" s="1"/>
  <c r="BR190" i="9"/>
  <c r="BR191" i="9" s="1"/>
  <c r="BQ190" i="9"/>
  <c r="BQ191" i="9" s="1"/>
  <c r="BP190" i="9"/>
  <c r="BP191" i="9" s="1"/>
  <c r="BO190" i="9"/>
  <c r="BO191" i="9" s="1"/>
  <c r="BN190" i="9"/>
  <c r="BN191" i="9" s="1"/>
  <c r="BM190" i="9"/>
  <c r="BL190" i="9"/>
  <c r="BL191" i="9" s="1"/>
  <c r="BK190" i="9"/>
  <c r="BK191" i="9" s="1"/>
  <c r="BJ190" i="9"/>
  <c r="BJ191" i="9" s="1"/>
  <c r="BI190" i="9"/>
  <c r="BI191" i="9" s="1"/>
  <c r="BH190" i="9"/>
  <c r="BH191" i="9" s="1"/>
  <c r="BG190" i="9"/>
  <c r="BG191" i="9" s="1"/>
  <c r="BF190" i="9"/>
  <c r="BF191" i="9" s="1"/>
  <c r="BE190" i="9"/>
  <c r="BD190" i="9"/>
  <c r="BD191" i="9" s="1"/>
  <c r="BC190" i="9"/>
  <c r="BC191" i="9" s="1"/>
  <c r="BB190" i="9"/>
  <c r="BB191" i="9" s="1"/>
  <c r="BA190" i="9"/>
  <c r="BA191" i="9" s="1"/>
  <c r="AZ190" i="9"/>
  <c r="AZ191" i="9" s="1"/>
  <c r="AY190" i="9"/>
  <c r="AX190" i="9"/>
  <c r="AX191" i="9" s="1"/>
  <c r="AW190" i="9"/>
  <c r="AV190" i="9"/>
  <c r="AV191" i="9" s="1"/>
  <c r="AU190" i="9"/>
  <c r="AU191" i="9" s="1"/>
  <c r="AT190" i="9"/>
  <c r="AT191" i="9" s="1"/>
  <c r="AS190" i="9"/>
  <c r="AS191" i="9" s="1"/>
  <c r="AR190" i="9"/>
  <c r="AR191" i="9" s="1"/>
  <c r="AQ190" i="9"/>
  <c r="AP190" i="9"/>
  <c r="AP191" i="9" s="1"/>
  <c r="AO190" i="9"/>
  <c r="AN190" i="9"/>
  <c r="AN191" i="9" s="1"/>
  <c r="AM190" i="9"/>
  <c r="AM191" i="9" s="1"/>
  <c r="AL190" i="9"/>
  <c r="AL191" i="9" s="1"/>
  <c r="AK190" i="9"/>
  <c r="AK191" i="9" s="1"/>
  <c r="AJ190" i="9"/>
  <c r="AJ191" i="9" s="1"/>
  <c r="AI190" i="9"/>
  <c r="AH190" i="9"/>
  <c r="AH191" i="9" s="1"/>
  <c r="AG190" i="9"/>
  <c r="AF190" i="9"/>
  <c r="AF191" i="9" s="1"/>
  <c r="AE190" i="9"/>
  <c r="AE191" i="9" s="1"/>
  <c r="AD190" i="9"/>
  <c r="AD191" i="9" s="1"/>
  <c r="AC190" i="9"/>
  <c r="AC191" i="9" s="1"/>
  <c r="AB190" i="9"/>
  <c r="AB191" i="9" s="1"/>
  <c r="AA190" i="9"/>
  <c r="Z190" i="9"/>
  <c r="Z191" i="9" s="1"/>
  <c r="Y190" i="9"/>
  <c r="X190" i="9"/>
  <c r="X191" i="9" s="1"/>
  <c r="W190" i="9"/>
  <c r="W191" i="9" s="1"/>
  <c r="V190" i="9"/>
  <c r="V191" i="9" s="1"/>
  <c r="U190" i="9"/>
  <c r="U191" i="9" s="1"/>
  <c r="T190" i="9"/>
  <c r="T191" i="9" s="1"/>
  <c r="S190" i="9"/>
  <c r="R190" i="9"/>
  <c r="R191" i="9" s="1"/>
  <c r="Q190" i="9"/>
  <c r="P190" i="9"/>
  <c r="P191" i="9" s="1"/>
  <c r="O190" i="9"/>
  <c r="O191" i="9" s="1"/>
  <c r="N190" i="9"/>
  <c r="N191" i="9" s="1"/>
  <c r="M190" i="9"/>
  <c r="M191" i="9" s="1"/>
  <c r="L190" i="9"/>
  <c r="L191" i="9" s="1"/>
  <c r="K190" i="9"/>
  <c r="J190" i="9"/>
  <c r="J191" i="9" s="1"/>
  <c r="I190" i="9"/>
  <c r="BU189" i="9"/>
  <c r="BM189" i="9"/>
  <c r="BG189" i="9"/>
  <c r="BE189" i="9"/>
  <c r="AY189" i="9"/>
  <c r="AW189" i="9"/>
  <c r="AQ189" i="9"/>
  <c r="AO189" i="9"/>
  <c r="AI189" i="9"/>
  <c r="AG189" i="9"/>
  <c r="AA189" i="9"/>
  <c r="Y189" i="9"/>
  <c r="S189" i="9"/>
  <c r="Q189" i="9"/>
  <c r="K189" i="9"/>
  <c r="I189" i="9"/>
  <c r="BX188" i="9"/>
  <c r="BX189" i="9" s="1"/>
  <c r="BW188" i="9"/>
  <c r="BW189" i="9" s="1"/>
  <c r="BV188" i="9"/>
  <c r="BV189" i="9" s="1"/>
  <c r="BU188" i="9"/>
  <c r="BT188" i="9"/>
  <c r="BT189" i="9" s="1"/>
  <c r="BS188" i="9"/>
  <c r="BS189" i="9" s="1"/>
  <c r="BR188" i="9"/>
  <c r="BR189" i="9" s="1"/>
  <c r="BQ188" i="9"/>
  <c r="BQ189" i="9" s="1"/>
  <c r="BP188" i="9"/>
  <c r="BP189" i="9" s="1"/>
  <c r="BO188" i="9"/>
  <c r="BO189" i="9" s="1"/>
  <c r="BN188" i="9"/>
  <c r="BN189" i="9" s="1"/>
  <c r="BM188" i="9"/>
  <c r="BL188" i="9"/>
  <c r="BL189" i="9" s="1"/>
  <c r="BK188" i="9"/>
  <c r="BK189" i="9" s="1"/>
  <c r="BJ188" i="9"/>
  <c r="BJ189" i="9" s="1"/>
  <c r="BI188" i="9"/>
  <c r="BI189" i="9" s="1"/>
  <c r="BH188" i="9"/>
  <c r="BH189" i="9" s="1"/>
  <c r="BG188" i="9"/>
  <c r="BF188" i="9"/>
  <c r="BF189" i="9" s="1"/>
  <c r="BE188" i="9"/>
  <c r="BD188" i="9"/>
  <c r="BD189" i="9" s="1"/>
  <c r="BC188" i="9"/>
  <c r="BC189" i="9" s="1"/>
  <c r="BB188" i="9"/>
  <c r="BB189" i="9" s="1"/>
  <c r="BA188" i="9"/>
  <c r="BA189" i="9" s="1"/>
  <c r="AZ188" i="9"/>
  <c r="AZ189" i="9" s="1"/>
  <c r="AY188" i="9"/>
  <c r="AX188" i="9"/>
  <c r="AX189" i="9" s="1"/>
  <c r="AW188" i="9"/>
  <c r="AV188" i="9"/>
  <c r="AV189" i="9" s="1"/>
  <c r="AU188" i="9"/>
  <c r="AU189" i="9" s="1"/>
  <c r="AT188" i="9"/>
  <c r="AT189" i="9" s="1"/>
  <c r="AS188" i="9"/>
  <c r="AS189" i="9" s="1"/>
  <c r="AR188" i="9"/>
  <c r="AR189" i="9" s="1"/>
  <c r="AQ188" i="9"/>
  <c r="AP188" i="9"/>
  <c r="AP189" i="9" s="1"/>
  <c r="AO188" i="9"/>
  <c r="AN188" i="9"/>
  <c r="AN189" i="9" s="1"/>
  <c r="AM188" i="9"/>
  <c r="AM189" i="9" s="1"/>
  <c r="AL188" i="9"/>
  <c r="AL189" i="9" s="1"/>
  <c r="AK188" i="9"/>
  <c r="AK189" i="9" s="1"/>
  <c r="AJ188" i="9"/>
  <c r="AJ189" i="9" s="1"/>
  <c r="AI188" i="9"/>
  <c r="AH188" i="9"/>
  <c r="AH189" i="9" s="1"/>
  <c r="AG188" i="9"/>
  <c r="AF188" i="9"/>
  <c r="AF189" i="9" s="1"/>
  <c r="AE188" i="9"/>
  <c r="AE189" i="9" s="1"/>
  <c r="AD188" i="9"/>
  <c r="AD189" i="9" s="1"/>
  <c r="AC188" i="9"/>
  <c r="AC189" i="9" s="1"/>
  <c r="AB188" i="9"/>
  <c r="AB189" i="9" s="1"/>
  <c r="AA188" i="9"/>
  <c r="Z188" i="9"/>
  <c r="Z189" i="9" s="1"/>
  <c r="Y188" i="9"/>
  <c r="X188" i="9"/>
  <c r="X189" i="9" s="1"/>
  <c r="W188" i="9"/>
  <c r="W189" i="9" s="1"/>
  <c r="V188" i="9"/>
  <c r="V189" i="9" s="1"/>
  <c r="U188" i="9"/>
  <c r="U189" i="9" s="1"/>
  <c r="T188" i="9"/>
  <c r="T189" i="9" s="1"/>
  <c r="S188" i="9"/>
  <c r="R188" i="9"/>
  <c r="R189" i="9" s="1"/>
  <c r="Q188" i="9"/>
  <c r="P188" i="9"/>
  <c r="P189" i="9" s="1"/>
  <c r="O188" i="9"/>
  <c r="O189" i="9" s="1"/>
  <c r="N188" i="9"/>
  <c r="N189" i="9" s="1"/>
  <c r="M188" i="9"/>
  <c r="M189" i="9" s="1"/>
  <c r="L188" i="9"/>
  <c r="L189" i="9" s="1"/>
  <c r="K188" i="9"/>
  <c r="J188" i="9"/>
  <c r="J189" i="9" s="1"/>
  <c r="I188" i="9"/>
  <c r="BU187" i="9"/>
  <c r="BO187" i="9"/>
  <c r="BM187" i="9"/>
  <c r="BG187" i="9"/>
  <c r="BE187" i="9"/>
  <c r="AY187" i="9"/>
  <c r="AW187" i="9"/>
  <c r="AQ187" i="9"/>
  <c r="AO187" i="9"/>
  <c r="AI187" i="9"/>
  <c r="AG187" i="9"/>
  <c r="AA187" i="9"/>
  <c r="Y187" i="9"/>
  <c r="S187" i="9"/>
  <c r="Q187" i="9"/>
  <c r="K187" i="9"/>
  <c r="I187" i="9"/>
  <c r="BX186" i="9"/>
  <c r="BX187" i="9" s="1"/>
  <c r="BW186" i="9"/>
  <c r="BW187" i="9" s="1"/>
  <c r="BV186" i="9"/>
  <c r="BV187" i="9" s="1"/>
  <c r="BU186" i="9"/>
  <c r="BT186" i="9"/>
  <c r="BT187" i="9" s="1"/>
  <c r="BS186" i="9"/>
  <c r="BS187" i="9" s="1"/>
  <c r="BR186" i="9"/>
  <c r="BR187" i="9" s="1"/>
  <c r="BQ186" i="9"/>
  <c r="BQ187" i="9" s="1"/>
  <c r="BP186" i="9"/>
  <c r="BP187" i="9" s="1"/>
  <c r="BO186" i="9"/>
  <c r="BN186" i="9"/>
  <c r="BN187" i="9" s="1"/>
  <c r="BM186" i="9"/>
  <c r="BL186" i="9"/>
  <c r="BL187" i="9" s="1"/>
  <c r="BK186" i="9"/>
  <c r="BK187" i="9" s="1"/>
  <c r="BJ186" i="9"/>
  <c r="BJ187" i="9" s="1"/>
  <c r="BI186" i="9"/>
  <c r="BI187" i="9" s="1"/>
  <c r="BH186" i="9"/>
  <c r="BH187" i="9" s="1"/>
  <c r="BG186" i="9"/>
  <c r="BF186" i="9"/>
  <c r="BF187" i="9" s="1"/>
  <c r="BE186" i="9"/>
  <c r="BD186" i="9"/>
  <c r="BD187" i="9" s="1"/>
  <c r="BC186" i="9"/>
  <c r="BC187" i="9" s="1"/>
  <c r="BB186" i="9"/>
  <c r="BB187" i="9" s="1"/>
  <c r="BA186" i="9"/>
  <c r="BA187" i="9" s="1"/>
  <c r="AZ186" i="9"/>
  <c r="AZ187" i="9" s="1"/>
  <c r="AY186" i="9"/>
  <c r="AX186" i="9"/>
  <c r="AX187" i="9" s="1"/>
  <c r="AW186" i="9"/>
  <c r="AV186" i="9"/>
  <c r="AV187" i="9" s="1"/>
  <c r="AU186" i="9"/>
  <c r="AU187" i="9" s="1"/>
  <c r="AT186" i="9"/>
  <c r="AT187" i="9" s="1"/>
  <c r="AS186" i="9"/>
  <c r="AS187" i="9" s="1"/>
  <c r="AR186" i="9"/>
  <c r="AR187" i="9" s="1"/>
  <c r="AQ186" i="9"/>
  <c r="AP186" i="9"/>
  <c r="AP187" i="9" s="1"/>
  <c r="AO186" i="9"/>
  <c r="AN186" i="9"/>
  <c r="AN187" i="9" s="1"/>
  <c r="AM186" i="9"/>
  <c r="AM187" i="9" s="1"/>
  <c r="AL186" i="9"/>
  <c r="AL187" i="9" s="1"/>
  <c r="AK186" i="9"/>
  <c r="AK187" i="9" s="1"/>
  <c r="AJ186" i="9"/>
  <c r="AJ187" i="9" s="1"/>
  <c r="AI186" i="9"/>
  <c r="AH186" i="9"/>
  <c r="AH187" i="9" s="1"/>
  <c r="AG186" i="9"/>
  <c r="AF186" i="9"/>
  <c r="AF187" i="9" s="1"/>
  <c r="AE186" i="9"/>
  <c r="AE187" i="9" s="1"/>
  <c r="AD186" i="9"/>
  <c r="AD187" i="9" s="1"/>
  <c r="AC186" i="9"/>
  <c r="AC187" i="9" s="1"/>
  <c r="AB186" i="9"/>
  <c r="AB187" i="9" s="1"/>
  <c r="AA186" i="9"/>
  <c r="Z186" i="9"/>
  <c r="Z187" i="9" s="1"/>
  <c r="Y186" i="9"/>
  <c r="X186" i="9"/>
  <c r="X187" i="9" s="1"/>
  <c r="W186" i="9"/>
  <c r="W187" i="9" s="1"/>
  <c r="V186" i="9"/>
  <c r="V187" i="9" s="1"/>
  <c r="U186" i="9"/>
  <c r="U187" i="9" s="1"/>
  <c r="T186" i="9"/>
  <c r="T187" i="9" s="1"/>
  <c r="S186" i="9"/>
  <c r="R186" i="9"/>
  <c r="R187" i="9" s="1"/>
  <c r="Q186" i="9"/>
  <c r="P186" i="9"/>
  <c r="P187" i="9" s="1"/>
  <c r="O186" i="9"/>
  <c r="O187" i="9" s="1"/>
  <c r="N186" i="9"/>
  <c r="N187" i="9" s="1"/>
  <c r="M186" i="9"/>
  <c r="M187" i="9" s="1"/>
  <c r="L186" i="9"/>
  <c r="L187" i="9" s="1"/>
  <c r="K186" i="9"/>
  <c r="J186" i="9"/>
  <c r="J187" i="9" s="1"/>
  <c r="I186" i="9"/>
  <c r="BW185" i="9"/>
  <c r="BO185" i="9"/>
  <c r="AQ185" i="9"/>
  <c r="AI185" i="9"/>
  <c r="K185" i="9"/>
  <c r="BX184" i="9"/>
  <c r="BX185" i="9" s="1"/>
  <c r="BW184" i="9"/>
  <c r="BV184" i="9"/>
  <c r="BU184" i="9"/>
  <c r="BT184" i="9"/>
  <c r="BS184" i="9"/>
  <c r="BR184" i="9"/>
  <c r="BR185" i="9" s="1"/>
  <c r="BQ184" i="9"/>
  <c r="BP184" i="9"/>
  <c r="BP185" i="9" s="1"/>
  <c r="BO184" i="9"/>
  <c r="BN184" i="9"/>
  <c r="BM184" i="9"/>
  <c r="BL184" i="9"/>
  <c r="BK184" i="9"/>
  <c r="BJ184" i="9"/>
  <c r="BJ185" i="9" s="1"/>
  <c r="BI184" i="9"/>
  <c r="BH184" i="9"/>
  <c r="BH185" i="9" s="1"/>
  <c r="BG184" i="9"/>
  <c r="BF184" i="9"/>
  <c r="BE184" i="9"/>
  <c r="BD184" i="9"/>
  <c r="BC184" i="9"/>
  <c r="BB184" i="9"/>
  <c r="BB185" i="9" s="1"/>
  <c r="BA184" i="9"/>
  <c r="AZ184" i="9"/>
  <c r="AZ185" i="9" s="1"/>
  <c r="AY184" i="9"/>
  <c r="AX184" i="9"/>
  <c r="AW184" i="9"/>
  <c r="AV184" i="9"/>
  <c r="AU184" i="9"/>
  <c r="AT184" i="9"/>
  <c r="AT185" i="9" s="1"/>
  <c r="AS184" i="9"/>
  <c r="AR184" i="9"/>
  <c r="AR185" i="9" s="1"/>
  <c r="AQ184" i="9"/>
  <c r="AP184" i="9"/>
  <c r="AO184" i="9"/>
  <c r="AN184" i="9"/>
  <c r="AM184" i="9"/>
  <c r="AL184" i="9"/>
  <c r="AL185" i="9" s="1"/>
  <c r="AK184" i="9"/>
  <c r="AJ184" i="9"/>
  <c r="AJ185" i="9" s="1"/>
  <c r="AI184" i="9"/>
  <c r="AH184" i="9"/>
  <c r="AG184" i="9"/>
  <c r="AF184" i="9"/>
  <c r="AE184" i="9"/>
  <c r="AD184" i="9"/>
  <c r="AD185" i="9" s="1"/>
  <c r="AC184" i="9"/>
  <c r="AB184" i="9"/>
  <c r="AB185" i="9" s="1"/>
  <c r="AA184" i="9"/>
  <c r="Z184" i="9"/>
  <c r="Y184" i="9"/>
  <c r="X184" i="9"/>
  <c r="W184" i="9"/>
  <c r="V184" i="9"/>
  <c r="V185" i="9" s="1"/>
  <c r="U184" i="9"/>
  <c r="T184" i="9"/>
  <c r="T185" i="9" s="1"/>
  <c r="S184" i="9"/>
  <c r="R184" i="9"/>
  <c r="Q184" i="9"/>
  <c r="P184" i="9"/>
  <c r="O184" i="9"/>
  <c r="N184" i="9"/>
  <c r="N185" i="9" s="1"/>
  <c r="M184" i="9"/>
  <c r="L184" i="9"/>
  <c r="L185" i="9" s="1"/>
  <c r="K184" i="9"/>
  <c r="J184" i="9"/>
  <c r="I184" i="9"/>
  <c r="BX183" i="9"/>
  <c r="BW183" i="9"/>
  <c r="BV183" i="9"/>
  <c r="BU183" i="9"/>
  <c r="BT183" i="9"/>
  <c r="BS183" i="9"/>
  <c r="BR183" i="9"/>
  <c r="BQ183" i="9"/>
  <c r="BP183" i="9"/>
  <c r="BO183" i="9"/>
  <c r="BN183" i="9"/>
  <c r="BM183" i="9"/>
  <c r="BL183" i="9"/>
  <c r="BK183" i="9"/>
  <c r="BJ183" i="9"/>
  <c r="BI183" i="9"/>
  <c r="BH183" i="9"/>
  <c r="BG183" i="9"/>
  <c r="BF183" i="9"/>
  <c r="BE183" i="9"/>
  <c r="BD183" i="9"/>
  <c r="BC183" i="9"/>
  <c r="BB183" i="9"/>
  <c r="BA183" i="9"/>
  <c r="AZ183" i="9"/>
  <c r="AY183" i="9"/>
  <c r="AX183" i="9"/>
  <c r="AW183" i="9"/>
  <c r="AV183" i="9"/>
  <c r="AU183" i="9"/>
  <c r="AT183" i="9"/>
  <c r="AS183" i="9"/>
  <c r="AR183" i="9"/>
  <c r="AQ183" i="9"/>
  <c r="AP183" i="9"/>
  <c r="AO183" i="9"/>
  <c r="AN183" i="9"/>
  <c r="AM183" i="9"/>
  <c r="AL183" i="9"/>
  <c r="AK183" i="9"/>
  <c r="AJ183" i="9"/>
  <c r="AI183" i="9"/>
  <c r="AH183" i="9"/>
  <c r="AG183" i="9"/>
  <c r="AF183" i="9"/>
  <c r="AE183" i="9"/>
  <c r="AD183" i="9"/>
  <c r="AC183" i="9"/>
  <c r="AB183" i="9"/>
  <c r="AA183" i="9"/>
  <c r="Z183" i="9"/>
  <c r="Y183" i="9"/>
  <c r="X183" i="9"/>
  <c r="W183" i="9"/>
  <c r="V183" i="9"/>
  <c r="U183" i="9"/>
  <c r="T183" i="9"/>
  <c r="S183" i="9"/>
  <c r="R183" i="9"/>
  <c r="Q183" i="9"/>
  <c r="P183" i="9"/>
  <c r="O183" i="9"/>
  <c r="N183" i="9"/>
  <c r="M183" i="9"/>
  <c r="L183" i="9"/>
  <c r="K183" i="9"/>
  <c r="J183" i="9"/>
  <c r="I183" i="9"/>
  <c r="BX182" i="9"/>
  <c r="BW182" i="9"/>
  <c r="BV182" i="9"/>
  <c r="BU182" i="9"/>
  <c r="BT182" i="9"/>
  <c r="BS182" i="9"/>
  <c r="BR182" i="9"/>
  <c r="BQ182" i="9"/>
  <c r="BP182" i="9"/>
  <c r="BO182" i="9"/>
  <c r="BN182" i="9"/>
  <c r="BM182" i="9"/>
  <c r="BL182" i="9"/>
  <c r="BK182" i="9"/>
  <c r="BJ182" i="9"/>
  <c r="BI182" i="9"/>
  <c r="BH182" i="9"/>
  <c r="BG182" i="9"/>
  <c r="BF182" i="9"/>
  <c r="BE182" i="9"/>
  <c r="BD182" i="9"/>
  <c r="BC182" i="9"/>
  <c r="BB182" i="9"/>
  <c r="BA182" i="9"/>
  <c r="AZ182" i="9"/>
  <c r="AY182" i="9"/>
  <c r="AX182" i="9"/>
  <c r="AW182" i="9"/>
  <c r="AV182" i="9"/>
  <c r="AU182" i="9"/>
  <c r="AT182" i="9"/>
  <c r="AS182" i="9"/>
  <c r="AR182" i="9"/>
  <c r="AQ182" i="9"/>
  <c r="AP182" i="9"/>
  <c r="AO182" i="9"/>
  <c r="AN182" i="9"/>
  <c r="AM182" i="9"/>
  <c r="AL182" i="9"/>
  <c r="AK182" i="9"/>
  <c r="AJ182" i="9"/>
  <c r="AI182" i="9"/>
  <c r="AH182" i="9"/>
  <c r="AG182" i="9"/>
  <c r="AF182" i="9"/>
  <c r="AE182" i="9"/>
  <c r="AD182" i="9"/>
  <c r="AC182" i="9"/>
  <c r="AB182" i="9"/>
  <c r="AA182" i="9"/>
  <c r="Z182" i="9"/>
  <c r="Y182" i="9"/>
  <c r="X182" i="9"/>
  <c r="W182" i="9"/>
  <c r="V182" i="9"/>
  <c r="U182" i="9"/>
  <c r="T182" i="9"/>
  <c r="S182" i="9"/>
  <c r="R182" i="9"/>
  <c r="Q182" i="9"/>
  <c r="P182" i="9"/>
  <c r="O182" i="9"/>
  <c r="N182" i="9"/>
  <c r="M182" i="9"/>
  <c r="L182" i="9"/>
  <c r="K182" i="9"/>
  <c r="J182" i="9"/>
  <c r="I182" i="9"/>
  <c r="BX181" i="9"/>
  <c r="BW181" i="9"/>
  <c r="BV181" i="9"/>
  <c r="BU181" i="9"/>
  <c r="BT181" i="9"/>
  <c r="BS181" i="9"/>
  <c r="BR181" i="9"/>
  <c r="BQ181" i="9"/>
  <c r="BP181" i="9"/>
  <c r="BO181" i="9"/>
  <c r="BN181" i="9"/>
  <c r="BM181" i="9"/>
  <c r="BL181" i="9"/>
  <c r="BK181" i="9"/>
  <c r="BJ181" i="9"/>
  <c r="BI181" i="9"/>
  <c r="BH181" i="9"/>
  <c r="BG181" i="9"/>
  <c r="BF181" i="9"/>
  <c r="BE181" i="9"/>
  <c r="BD181" i="9"/>
  <c r="BC181" i="9"/>
  <c r="BB181" i="9"/>
  <c r="BA181" i="9"/>
  <c r="AZ181" i="9"/>
  <c r="AY181" i="9"/>
  <c r="AX181" i="9"/>
  <c r="AW181" i="9"/>
  <c r="AV181" i="9"/>
  <c r="AU181" i="9"/>
  <c r="AT181" i="9"/>
  <c r="AS181" i="9"/>
  <c r="AR181" i="9"/>
  <c r="AQ181" i="9"/>
  <c r="AP181" i="9"/>
  <c r="AO181" i="9"/>
  <c r="AN181" i="9"/>
  <c r="AM181" i="9"/>
  <c r="AL181" i="9"/>
  <c r="AK181" i="9"/>
  <c r="AJ181" i="9"/>
  <c r="AI181" i="9"/>
  <c r="AH181" i="9"/>
  <c r="AG181" i="9"/>
  <c r="AF181" i="9"/>
  <c r="AE181" i="9"/>
  <c r="AD181" i="9"/>
  <c r="AC181" i="9"/>
  <c r="AB181" i="9"/>
  <c r="AA181" i="9"/>
  <c r="Z181" i="9"/>
  <c r="Y181" i="9"/>
  <c r="X181" i="9"/>
  <c r="W181" i="9"/>
  <c r="V181" i="9"/>
  <c r="U181" i="9"/>
  <c r="T181" i="9"/>
  <c r="S181" i="9"/>
  <c r="R181" i="9"/>
  <c r="Q181" i="9"/>
  <c r="P181" i="9"/>
  <c r="O181" i="9"/>
  <c r="N181" i="9"/>
  <c r="M181" i="9"/>
  <c r="L181" i="9"/>
  <c r="K181" i="9"/>
  <c r="J181" i="9"/>
  <c r="I181" i="9"/>
  <c r="BX180" i="9"/>
  <c r="BW180" i="9"/>
  <c r="BV180" i="9"/>
  <c r="BU180" i="9"/>
  <c r="BT180" i="9"/>
  <c r="BS180" i="9"/>
  <c r="BR180" i="9"/>
  <c r="BQ180" i="9"/>
  <c r="BP180" i="9"/>
  <c r="BO180" i="9"/>
  <c r="BN180" i="9"/>
  <c r="BM180" i="9"/>
  <c r="BL180" i="9"/>
  <c r="BK180" i="9"/>
  <c r="BJ180" i="9"/>
  <c r="BI180" i="9"/>
  <c r="BH180" i="9"/>
  <c r="BG180" i="9"/>
  <c r="BF180" i="9"/>
  <c r="BE180" i="9"/>
  <c r="BD180" i="9"/>
  <c r="BC180" i="9"/>
  <c r="BB180" i="9"/>
  <c r="BA180" i="9"/>
  <c r="AZ180" i="9"/>
  <c r="AY180" i="9"/>
  <c r="AX180" i="9"/>
  <c r="AW180" i="9"/>
  <c r="AV180" i="9"/>
  <c r="AU180" i="9"/>
  <c r="AT180" i="9"/>
  <c r="AS180" i="9"/>
  <c r="AR180" i="9"/>
  <c r="AQ180" i="9"/>
  <c r="AP180" i="9"/>
  <c r="AO180" i="9"/>
  <c r="AN180" i="9"/>
  <c r="AM180" i="9"/>
  <c r="AL180" i="9"/>
  <c r="AK180" i="9"/>
  <c r="AJ180" i="9"/>
  <c r="AI180" i="9"/>
  <c r="AH180" i="9"/>
  <c r="AG180" i="9"/>
  <c r="AF180" i="9"/>
  <c r="AE180" i="9"/>
  <c r="AD180" i="9"/>
  <c r="AC180" i="9"/>
  <c r="AB180" i="9"/>
  <c r="AA180" i="9"/>
  <c r="Z180" i="9"/>
  <c r="Y180" i="9"/>
  <c r="X180" i="9"/>
  <c r="W180" i="9"/>
  <c r="V180" i="9"/>
  <c r="U180" i="9"/>
  <c r="T180" i="9"/>
  <c r="S180" i="9"/>
  <c r="R180" i="9"/>
  <c r="Q180" i="9"/>
  <c r="P180" i="9"/>
  <c r="O180" i="9"/>
  <c r="N180" i="9"/>
  <c r="M180" i="9"/>
  <c r="L180" i="9"/>
  <c r="K180" i="9"/>
  <c r="J180" i="9"/>
  <c r="I180" i="9"/>
  <c r="BX179" i="9"/>
  <c r="BW179" i="9"/>
  <c r="BV179" i="9"/>
  <c r="BU179" i="9"/>
  <c r="BT179" i="9"/>
  <c r="BS179" i="9"/>
  <c r="BR179" i="9"/>
  <c r="BQ179" i="9"/>
  <c r="BP179" i="9"/>
  <c r="BO179" i="9"/>
  <c r="BN179" i="9"/>
  <c r="BM179" i="9"/>
  <c r="BL179" i="9"/>
  <c r="BK179" i="9"/>
  <c r="BJ179" i="9"/>
  <c r="BI179" i="9"/>
  <c r="BH179" i="9"/>
  <c r="BG179" i="9"/>
  <c r="BF179" i="9"/>
  <c r="BE179" i="9"/>
  <c r="BD179" i="9"/>
  <c r="BC179" i="9"/>
  <c r="BB179" i="9"/>
  <c r="BA179" i="9"/>
  <c r="AZ179" i="9"/>
  <c r="AY179" i="9"/>
  <c r="AX179" i="9"/>
  <c r="AW179" i="9"/>
  <c r="AV179" i="9"/>
  <c r="AU179" i="9"/>
  <c r="AT179" i="9"/>
  <c r="AS179" i="9"/>
  <c r="AR179" i="9"/>
  <c r="AQ179" i="9"/>
  <c r="AP179" i="9"/>
  <c r="AO179" i="9"/>
  <c r="AN179" i="9"/>
  <c r="AM179" i="9"/>
  <c r="AL179" i="9"/>
  <c r="AK179" i="9"/>
  <c r="AJ179" i="9"/>
  <c r="AI179" i="9"/>
  <c r="AH179" i="9"/>
  <c r="AG179" i="9"/>
  <c r="AF179" i="9"/>
  <c r="AE179" i="9"/>
  <c r="AD179" i="9"/>
  <c r="AC179" i="9"/>
  <c r="AB179" i="9"/>
  <c r="AA179" i="9"/>
  <c r="Z179" i="9"/>
  <c r="Y179" i="9"/>
  <c r="X179" i="9"/>
  <c r="W179" i="9"/>
  <c r="V179" i="9"/>
  <c r="U179" i="9"/>
  <c r="T179" i="9"/>
  <c r="S179" i="9"/>
  <c r="R179" i="9"/>
  <c r="Q179" i="9"/>
  <c r="P179" i="9"/>
  <c r="O179" i="9"/>
  <c r="N179" i="9"/>
  <c r="M179" i="9"/>
  <c r="L179" i="9"/>
  <c r="K179" i="9"/>
  <c r="J179" i="9"/>
  <c r="I179" i="9"/>
  <c r="BX178" i="9"/>
  <c r="BW178" i="9"/>
  <c r="BV178" i="9"/>
  <c r="BU178" i="9"/>
  <c r="BT178" i="9"/>
  <c r="BS178" i="9"/>
  <c r="BR178" i="9"/>
  <c r="BQ178" i="9"/>
  <c r="BP178" i="9"/>
  <c r="BO178" i="9"/>
  <c r="BN178" i="9"/>
  <c r="BM178" i="9"/>
  <c r="BL178" i="9"/>
  <c r="BK178" i="9"/>
  <c r="BJ178" i="9"/>
  <c r="BI178" i="9"/>
  <c r="BH178" i="9"/>
  <c r="BG178" i="9"/>
  <c r="BF178" i="9"/>
  <c r="BE178" i="9"/>
  <c r="BD178" i="9"/>
  <c r="BC178" i="9"/>
  <c r="BB178" i="9"/>
  <c r="BA178" i="9"/>
  <c r="AZ178" i="9"/>
  <c r="AY178" i="9"/>
  <c r="AX178" i="9"/>
  <c r="AW178" i="9"/>
  <c r="AV178" i="9"/>
  <c r="AU178" i="9"/>
  <c r="AT178" i="9"/>
  <c r="AS178" i="9"/>
  <c r="AR178" i="9"/>
  <c r="AQ178" i="9"/>
  <c r="AP178" i="9"/>
  <c r="AO178" i="9"/>
  <c r="AN178" i="9"/>
  <c r="AM178" i="9"/>
  <c r="AL178" i="9"/>
  <c r="AK178" i="9"/>
  <c r="AJ178" i="9"/>
  <c r="AI178" i="9"/>
  <c r="AH178" i="9"/>
  <c r="AG178" i="9"/>
  <c r="AF178" i="9"/>
  <c r="AE178" i="9"/>
  <c r="AD178" i="9"/>
  <c r="AC178" i="9"/>
  <c r="AB178" i="9"/>
  <c r="AA178" i="9"/>
  <c r="Z178" i="9"/>
  <c r="Y178" i="9"/>
  <c r="X178" i="9"/>
  <c r="W178" i="9"/>
  <c r="V178" i="9"/>
  <c r="U178" i="9"/>
  <c r="T178" i="9"/>
  <c r="S178" i="9"/>
  <c r="R178" i="9"/>
  <c r="Q178" i="9"/>
  <c r="P178" i="9"/>
  <c r="O178" i="9"/>
  <c r="N178" i="9"/>
  <c r="M178" i="9"/>
  <c r="L178" i="9"/>
  <c r="K178" i="9"/>
  <c r="J178" i="9"/>
  <c r="I178" i="9"/>
  <c r="BX177" i="9"/>
  <c r="BW177" i="9"/>
  <c r="BV177" i="9"/>
  <c r="BU177" i="9"/>
  <c r="BT177" i="9"/>
  <c r="BS177" i="9"/>
  <c r="BR177" i="9"/>
  <c r="BQ177" i="9"/>
  <c r="BP177" i="9"/>
  <c r="BO177" i="9"/>
  <c r="BN177" i="9"/>
  <c r="BM177" i="9"/>
  <c r="BL177" i="9"/>
  <c r="BK177" i="9"/>
  <c r="BJ177" i="9"/>
  <c r="BI177" i="9"/>
  <c r="BH177" i="9"/>
  <c r="BG177" i="9"/>
  <c r="BF177" i="9"/>
  <c r="BE177" i="9"/>
  <c r="BD177" i="9"/>
  <c r="BC177" i="9"/>
  <c r="BB177" i="9"/>
  <c r="BA177" i="9"/>
  <c r="AZ177" i="9"/>
  <c r="AY177" i="9"/>
  <c r="AX177" i="9"/>
  <c r="AW177" i="9"/>
  <c r="AV177" i="9"/>
  <c r="AU177" i="9"/>
  <c r="AT177" i="9"/>
  <c r="AS177" i="9"/>
  <c r="AR177" i="9"/>
  <c r="AQ177" i="9"/>
  <c r="AP177" i="9"/>
  <c r="AO177" i="9"/>
  <c r="AN177" i="9"/>
  <c r="AM177" i="9"/>
  <c r="AL177" i="9"/>
  <c r="AK177" i="9"/>
  <c r="AJ177" i="9"/>
  <c r="AI177" i="9"/>
  <c r="AH177" i="9"/>
  <c r="AG177" i="9"/>
  <c r="AF177" i="9"/>
  <c r="AE177" i="9"/>
  <c r="AD177" i="9"/>
  <c r="AC177" i="9"/>
  <c r="AB177" i="9"/>
  <c r="AA177" i="9"/>
  <c r="Z177" i="9"/>
  <c r="Y177" i="9"/>
  <c r="X177" i="9"/>
  <c r="W177" i="9"/>
  <c r="V177" i="9"/>
  <c r="U177" i="9"/>
  <c r="T177" i="9"/>
  <c r="S177" i="9"/>
  <c r="R177" i="9"/>
  <c r="Q177" i="9"/>
  <c r="P177" i="9"/>
  <c r="O177" i="9"/>
  <c r="N177" i="9"/>
  <c r="M177" i="9"/>
  <c r="L177" i="9"/>
  <c r="K177" i="9"/>
  <c r="J177" i="9"/>
  <c r="I177" i="9"/>
  <c r="BX176" i="9"/>
  <c r="BW176" i="9"/>
  <c r="BV176" i="9"/>
  <c r="BU176" i="9"/>
  <c r="BT176" i="9"/>
  <c r="BS176" i="9"/>
  <c r="BR176" i="9"/>
  <c r="BQ176" i="9"/>
  <c r="BP176" i="9"/>
  <c r="BO176" i="9"/>
  <c r="BN176" i="9"/>
  <c r="BM176" i="9"/>
  <c r="BL176" i="9"/>
  <c r="BK176" i="9"/>
  <c r="BJ176" i="9"/>
  <c r="BI176" i="9"/>
  <c r="BH176" i="9"/>
  <c r="BG176" i="9"/>
  <c r="BF176" i="9"/>
  <c r="BE176" i="9"/>
  <c r="BD176" i="9"/>
  <c r="BC176" i="9"/>
  <c r="BB176" i="9"/>
  <c r="BA176" i="9"/>
  <c r="AZ176" i="9"/>
  <c r="AY176" i="9"/>
  <c r="AX176" i="9"/>
  <c r="AW176" i="9"/>
  <c r="AV176" i="9"/>
  <c r="AU176" i="9"/>
  <c r="AT176" i="9"/>
  <c r="AS176" i="9"/>
  <c r="AR176" i="9"/>
  <c r="AQ176" i="9"/>
  <c r="AP176" i="9"/>
  <c r="AO176" i="9"/>
  <c r="AN176" i="9"/>
  <c r="AM176" i="9"/>
  <c r="AL176" i="9"/>
  <c r="AK176" i="9"/>
  <c r="AJ176" i="9"/>
  <c r="AI176" i="9"/>
  <c r="AH176" i="9"/>
  <c r="AG176" i="9"/>
  <c r="AF176" i="9"/>
  <c r="AE176" i="9"/>
  <c r="AD176" i="9"/>
  <c r="AC176" i="9"/>
  <c r="AB176" i="9"/>
  <c r="AA176" i="9"/>
  <c r="Z176" i="9"/>
  <c r="Y176" i="9"/>
  <c r="X176" i="9"/>
  <c r="W176" i="9"/>
  <c r="V176" i="9"/>
  <c r="U176" i="9"/>
  <c r="T176" i="9"/>
  <c r="S176" i="9"/>
  <c r="R176" i="9"/>
  <c r="Q176" i="9"/>
  <c r="P176" i="9"/>
  <c r="O176" i="9"/>
  <c r="N176" i="9"/>
  <c r="M176" i="9"/>
  <c r="L176" i="9"/>
  <c r="K176" i="9"/>
  <c r="J176" i="9"/>
  <c r="I176" i="9"/>
  <c r="BX175" i="9"/>
  <c r="BW175" i="9"/>
  <c r="BV175" i="9"/>
  <c r="BU175" i="9"/>
  <c r="BT175" i="9"/>
  <c r="BS175" i="9"/>
  <c r="BR175" i="9"/>
  <c r="BQ175" i="9"/>
  <c r="BP175" i="9"/>
  <c r="BO175" i="9"/>
  <c r="BN175" i="9"/>
  <c r="BM175" i="9"/>
  <c r="BL175" i="9"/>
  <c r="BK175" i="9"/>
  <c r="BJ175" i="9"/>
  <c r="BI175" i="9"/>
  <c r="BH175" i="9"/>
  <c r="BG175" i="9"/>
  <c r="BF175" i="9"/>
  <c r="BE175" i="9"/>
  <c r="BD175" i="9"/>
  <c r="BC175" i="9"/>
  <c r="BB175" i="9"/>
  <c r="BA175" i="9"/>
  <c r="AZ175" i="9"/>
  <c r="AY175" i="9"/>
  <c r="AX175" i="9"/>
  <c r="AW175" i="9"/>
  <c r="AV175" i="9"/>
  <c r="AU175" i="9"/>
  <c r="AT175" i="9"/>
  <c r="AS175" i="9"/>
  <c r="AR175" i="9"/>
  <c r="AQ175" i="9"/>
  <c r="AP175" i="9"/>
  <c r="AO175" i="9"/>
  <c r="AN175" i="9"/>
  <c r="AM175" i="9"/>
  <c r="AL175" i="9"/>
  <c r="AK175" i="9"/>
  <c r="AJ175" i="9"/>
  <c r="AI175" i="9"/>
  <c r="AH175" i="9"/>
  <c r="AG175" i="9"/>
  <c r="AF175" i="9"/>
  <c r="AE175" i="9"/>
  <c r="AD175" i="9"/>
  <c r="AC175" i="9"/>
  <c r="AB175" i="9"/>
  <c r="AA175" i="9"/>
  <c r="Z175" i="9"/>
  <c r="Y175" i="9"/>
  <c r="X175" i="9"/>
  <c r="W175" i="9"/>
  <c r="V175" i="9"/>
  <c r="U175" i="9"/>
  <c r="T175" i="9"/>
  <c r="S175" i="9"/>
  <c r="R175" i="9"/>
  <c r="Q175" i="9"/>
  <c r="P175" i="9"/>
  <c r="O175" i="9"/>
  <c r="N175" i="9"/>
  <c r="M175" i="9"/>
  <c r="L175" i="9"/>
  <c r="K175" i="9"/>
  <c r="J175" i="9"/>
  <c r="I175" i="9"/>
  <c r="BX174" i="9"/>
  <c r="BW174" i="9"/>
  <c r="BV174" i="9"/>
  <c r="BU174" i="9"/>
  <c r="BT174" i="9"/>
  <c r="BS174" i="9"/>
  <c r="BR174" i="9"/>
  <c r="BQ174" i="9"/>
  <c r="BP174" i="9"/>
  <c r="BO174" i="9"/>
  <c r="BN174" i="9"/>
  <c r="BM174" i="9"/>
  <c r="BL174" i="9"/>
  <c r="BK174" i="9"/>
  <c r="BJ174" i="9"/>
  <c r="BI174" i="9"/>
  <c r="BH174" i="9"/>
  <c r="BG174" i="9"/>
  <c r="BF174" i="9"/>
  <c r="BE174" i="9"/>
  <c r="BD174" i="9"/>
  <c r="BC174" i="9"/>
  <c r="BB174" i="9"/>
  <c r="BA174" i="9"/>
  <c r="AZ174" i="9"/>
  <c r="AY174" i="9"/>
  <c r="AX174" i="9"/>
  <c r="AW174" i="9"/>
  <c r="AV174" i="9"/>
  <c r="AU174" i="9"/>
  <c r="AT174" i="9"/>
  <c r="AS174" i="9"/>
  <c r="AR174" i="9"/>
  <c r="AQ174" i="9"/>
  <c r="AP174" i="9"/>
  <c r="AO174" i="9"/>
  <c r="AN174" i="9"/>
  <c r="AM174" i="9"/>
  <c r="AL174" i="9"/>
  <c r="AK174" i="9"/>
  <c r="AJ174" i="9"/>
  <c r="AI174" i="9"/>
  <c r="AH174" i="9"/>
  <c r="AG174" i="9"/>
  <c r="AF174" i="9"/>
  <c r="AE174" i="9"/>
  <c r="AD174" i="9"/>
  <c r="AC174" i="9"/>
  <c r="AB174" i="9"/>
  <c r="AA174" i="9"/>
  <c r="Z174" i="9"/>
  <c r="Y174" i="9"/>
  <c r="X174" i="9"/>
  <c r="W174" i="9"/>
  <c r="V174" i="9"/>
  <c r="U174" i="9"/>
  <c r="T174" i="9"/>
  <c r="S174" i="9"/>
  <c r="R174" i="9"/>
  <c r="Q174" i="9"/>
  <c r="P174" i="9"/>
  <c r="O174" i="9"/>
  <c r="N174" i="9"/>
  <c r="M174" i="9"/>
  <c r="L174" i="9"/>
  <c r="K174" i="9"/>
  <c r="J174" i="9"/>
  <c r="I174" i="9"/>
  <c r="BX173" i="9"/>
  <c r="BW173" i="9"/>
  <c r="BV173" i="9"/>
  <c r="BU173" i="9"/>
  <c r="BT173" i="9"/>
  <c r="BS173" i="9"/>
  <c r="BR173" i="9"/>
  <c r="BQ173" i="9"/>
  <c r="BP173" i="9"/>
  <c r="BO173" i="9"/>
  <c r="BN173" i="9"/>
  <c r="BM173" i="9"/>
  <c r="BL173" i="9"/>
  <c r="BK173" i="9"/>
  <c r="BJ173" i="9"/>
  <c r="BI173" i="9"/>
  <c r="BH173" i="9"/>
  <c r="BG173" i="9"/>
  <c r="BF173" i="9"/>
  <c r="BE173" i="9"/>
  <c r="BD173" i="9"/>
  <c r="BC173" i="9"/>
  <c r="BB173" i="9"/>
  <c r="BA173" i="9"/>
  <c r="AZ173" i="9"/>
  <c r="AY173" i="9"/>
  <c r="AX173" i="9"/>
  <c r="AW173" i="9"/>
  <c r="AV173" i="9"/>
  <c r="AU173" i="9"/>
  <c r="AT173" i="9"/>
  <c r="AS173" i="9"/>
  <c r="AR173" i="9"/>
  <c r="AQ173" i="9"/>
  <c r="AP173" i="9"/>
  <c r="AO173" i="9"/>
  <c r="AN173" i="9"/>
  <c r="AM173" i="9"/>
  <c r="AL173" i="9"/>
  <c r="AK173" i="9"/>
  <c r="AJ173" i="9"/>
  <c r="AI173" i="9"/>
  <c r="AH173" i="9"/>
  <c r="AG173" i="9"/>
  <c r="AF173" i="9"/>
  <c r="AE173" i="9"/>
  <c r="AD173" i="9"/>
  <c r="AC173" i="9"/>
  <c r="AB173" i="9"/>
  <c r="AA173" i="9"/>
  <c r="Z173" i="9"/>
  <c r="Y173" i="9"/>
  <c r="X173" i="9"/>
  <c r="W173" i="9"/>
  <c r="V173" i="9"/>
  <c r="U173" i="9"/>
  <c r="T173" i="9"/>
  <c r="S173" i="9"/>
  <c r="R173" i="9"/>
  <c r="Q173" i="9"/>
  <c r="P173" i="9"/>
  <c r="O173" i="9"/>
  <c r="N173" i="9"/>
  <c r="M173" i="9"/>
  <c r="L173" i="9"/>
  <c r="K173" i="9"/>
  <c r="J173" i="9"/>
  <c r="I173" i="9"/>
  <c r="BX172" i="9"/>
  <c r="BW172" i="9"/>
  <c r="BV172" i="9"/>
  <c r="BU172" i="9"/>
  <c r="BT172" i="9"/>
  <c r="BS172" i="9"/>
  <c r="BR172" i="9"/>
  <c r="BQ172" i="9"/>
  <c r="BP172" i="9"/>
  <c r="BO172" i="9"/>
  <c r="BN172" i="9"/>
  <c r="BM172" i="9"/>
  <c r="BL172" i="9"/>
  <c r="BK172" i="9"/>
  <c r="BJ172" i="9"/>
  <c r="BI172" i="9"/>
  <c r="BH172" i="9"/>
  <c r="BG172" i="9"/>
  <c r="BF172" i="9"/>
  <c r="BE172" i="9"/>
  <c r="BD172" i="9"/>
  <c r="BC172" i="9"/>
  <c r="BB172" i="9"/>
  <c r="BA172" i="9"/>
  <c r="AZ172" i="9"/>
  <c r="AY172" i="9"/>
  <c r="AX172" i="9"/>
  <c r="AW172" i="9"/>
  <c r="AV172" i="9"/>
  <c r="AU172" i="9"/>
  <c r="AT172" i="9"/>
  <c r="AS172" i="9"/>
  <c r="AR172" i="9"/>
  <c r="AQ172" i="9"/>
  <c r="AP172" i="9"/>
  <c r="AO172" i="9"/>
  <c r="AN172" i="9"/>
  <c r="AM172" i="9"/>
  <c r="AL172" i="9"/>
  <c r="AK172" i="9"/>
  <c r="AJ172" i="9"/>
  <c r="AI172" i="9"/>
  <c r="AH172" i="9"/>
  <c r="AG172" i="9"/>
  <c r="AF172" i="9"/>
  <c r="AE172" i="9"/>
  <c r="AD172" i="9"/>
  <c r="AC172" i="9"/>
  <c r="AB172" i="9"/>
  <c r="AA172" i="9"/>
  <c r="Z172" i="9"/>
  <c r="Y172" i="9"/>
  <c r="X172" i="9"/>
  <c r="W172" i="9"/>
  <c r="V172" i="9"/>
  <c r="U172" i="9"/>
  <c r="T172" i="9"/>
  <c r="S172" i="9"/>
  <c r="R172" i="9"/>
  <c r="Q172" i="9"/>
  <c r="P172" i="9"/>
  <c r="O172" i="9"/>
  <c r="N172" i="9"/>
  <c r="M172" i="9"/>
  <c r="L172" i="9"/>
  <c r="K172" i="9"/>
  <c r="J172" i="9"/>
  <c r="I172" i="9"/>
  <c r="BX171" i="9"/>
  <c r="BW171" i="9"/>
  <c r="BV171" i="9"/>
  <c r="BU171" i="9"/>
  <c r="BT171" i="9"/>
  <c r="BS171" i="9"/>
  <c r="BR171" i="9"/>
  <c r="BQ171" i="9"/>
  <c r="BP171" i="9"/>
  <c r="BO171" i="9"/>
  <c r="BN171" i="9"/>
  <c r="BM171" i="9"/>
  <c r="BL171" i="9"/>
  <c r="BK171" i="9"/>
  <c r="BJ171" i="9"/>
  <c r="BI171" i="9"/>
  <c r="BH171" i="9"/>
  <c r="BG171" i="9"/>
  <c r="BF171" i="9"/>
  <c r="BE171" i="9"/>
  <c r="BD171" i="9"/>
  <c r="BC171" i="9"/>
  <c r="BB171" i="9"/>
  <c r="BA171" i="9"/>
  <c r="AZ171" i="9"/>
  <c r="AY171" i="9"/>
  <c r="AX171" i="9"/>
  <c r="AW171" i="9"/>
  <c r="AV171" i="9"/>
  <c r="AU171" i="9"/>
  <c r="AT171" i="9"/>
  <c r="AS171" i="9"/>
  <c r="AR171" i="9"/>
  <c r="AQ171" i="9"/>
  <c r="AP171" i="9"/>
  <c r="AO171" i="9"/>
  <c r="AN171" i="9"/>
  <c r="AM171" i="9"/>
  <c r="AL171" i="9"/>
  <c r="AK171" i="9"/>
  <c r="AJ171" i="9"/>
  <c r="AI171" i="9"/>
  <c r="AH171" i="9"/>
  <c r="AG171" i="9"/>
  <c r="AF171" i="9"/>
  <c r="AE171" i="9"/>
  <c r="AD171" i="9"/>
  <c r="AC171" i="9"/>
  <c r="AB171" i="9"/>
  <c r="AA171" i="9"/>
  <c r="Z171" i="9"/>
  <c r="Y171" i="9"/>
  <c r="X171" i="9"/>
  <c r="W171" i="9"/>
  <c r="V171" i="9"/>
  <c r="U171" i="9"/>
  <c r="T171" i="9"/>
  <c r="S171" i="9"/>
  <c r="R171" i="9"/>
  <c r="Q171" i="9"/>
  <c r="P171" i="9"/>
  <c r="O171" i="9"/>
  <c r="N171" i="9"/>
  <c r="M171" i="9"/>
  <c r="L171" i="9"/>
  <c r="K171" i="9"/>
  <c r="J171" i="9"/>
  <c r="I171" i="9"/>
  <c r="BX170" i="9"/>
  <c r="BW170" i="9"/>
  <c r="BV170" i="9"/>
  <c r="BU170" i="9"/>
  <c r="BT170" i="9"/>
  <c r="BS170" i="9"/>
  <c r="BR170" i="9"/>
  <c r="BQ170" i="9"/>
  <c r="BP170" i="9"/>
  <c r="BO170" i="9"/>
  <c r="BN170" i="9"/>
  <c r="BM170" i="9"/>
  <c r="BL170" i="9"/>
  <c r="BK170" i="9"/>
  <c r="BJ170" i="9"/>
  <c r="BI170" i="9"/>
  <c r="BH170" i="9"/>
  <c r="BG170" i="9"/>
  <c r="BF170" i="9"/>
  <c r="BE170" i="9"/>
  <c r="BD170" i="9"/>
  <c r="BC170" i="9"/>
  <c r="BB170" i="9"/>
  <c r="BA170" i="9"/>
  <c r="AZ170" i="9"/>
  <c r="AY170" i="9"/>
  <c r="AX170" i="9"/>
  <c r="AW170" i="9"/>
  <c r="AV170" i="9"/>
  <c r="AU170" i="9"/>
  <c r="AT170" i="9"/>
  <c r="AS170" i="9"/>
  <c r="AR170" i="9"/>
  <c r="AQ170" i="9"/>
  <c r="AP170" i="9"/>
  <c r="AO170" i="9"/>
  <c r="AN170" i="9"/>
  <c r="AM170" i="9"/>
  <c r="AL170" i="9"/>
  <c r="AK170" i="9"/>
  <c r="AJ170" i="9"/>
  <c r="AI170" i="9"/>
  <c r="AH170" i="9"/>
  <c r="AG170" i="9"/>
  <c r="AF170" i="9"/>
  <c r="AE170" i="9"/>
  <c r="AD170" i="9"/>
  <c r="AC170" i="9"/>
  <c r="AB170" i="9"/>
  <c r="AA170" i="9"/>
  <c r="Z170" i="9"/>
  <c r="Y170" i="9"/>
  <c r="X170" i="9"/>
  <c r="W170" i="9"/>
  <c r="V170" i="9"/>
  <c r="U170" i="9"/>
  <c r="T170" i="9"/>
  <c r="S170" i="9"/>
  <c r="R170" i="9"/>
  <c r="Q170" i="9"/>
  <c r="P170" i="9"/>
  <c r="O170" i="9"/>
  <c r="N170" i="9"/>
  <c r="M170" i="9"/>
  <c r="L170" i="9"/>
  <c r="K170" i="9"/>
  <c r="J170" i="9"/>
  <c r="I170" i="9"/>
  <c r="BW169" i="9"/>
  <c r="BU169" i="9"/>
  <c r="BR169" i="9"/>
  <c r="BO169" i="9"/>
  <c r="BM169" i="9"/>
  <c r="BJ169" i="9"/>
  <c r="BG169" i="9"/>
  <c r="BE169" i="9"/>
  <c r="BB169" i="9"/>
  <c r="AY169" i="9"/>
  <c r="AW169" i="9"/>
  <c r="AT169" i="9"/>
  <c r="AQ169" i="9"/>
  <c r="AO169" i="9"/>
  <c r="AL169" i="9"/>
  <c r="AI169" i="9"/>
  <c r="AG169" i="9"/>
  <c r="AD169" i="9"/>
  <c r="AA169" i="9"/>
  <c r="Y169" i="9"/>
  <c r="V169" i="9"/>
  <c r="S169" i="9"/>
  <c r="Q169" i="9"/>
  <c r="N169" i="9"/>
  <c r="K169" i="9"/>
  <c r="I169" i="9"/>
  <c r="BX168" i="9"/>
  <c r="BX169" i="9" s="1"/>
  <c r="BW168" i="9"/>
  <c r="BV168" i="9"/>
  <c r="BV169" i="9" s="1"/>
  <c r="BU168" i="9"/>
  <c r="BT168" i="9"/>
  <c r="BT169" i="9" s="1"/>
  <c r="BS168" i="9"/>
  <c r="BS169" i="9" s="1"/>
  <c r="BR168" i="9"/>
  <c r="BQ168" i="9"/>
  <c r="BQ169" i="9" s="1"/>
  <c r="BP168" i="9"/>
  <c r="BP169" i="9" s="1"/>
  <c r="BO168" i="9"/>
  <c r="BN168" i="9"/>
  <c r="BN169" i="9" s="1"/>
  <c r="BM168" i="9"/>
  <c r="BL168" i="9"/>
  <c r="BL169" i="9" s="1"/>
  <c r="BK168" i="9"/>
  <c r="BK169" i="9" s="1"/>
  <c r="BJ168" i="9"/>
  <c r="BI168" i="9"/>
  <c r="BI169" i="9" s="1"/>
  <c r="BH168" i="9"/>
  <c r="BH169" i="9" s="1"/>
  <c r="BG168" i="9"/>
  <c r="BF168" i="9"/>
  <c r="BF169" i="9" s="1"/>
  <c r="BE168" i="9"/>
  <c r="BD168" i="9"/>
  <c r="BD169" i="9" s="1"/>
  <c r="BC168" i="9"/>
  <c r="BC169" i="9" s="1"/>
  <c r="BB168" i="9"/>
  <c r="BA168" i="9"/>
  <c r="BA169" i="9" s="1"/>
  <c r="AZ168" i="9"/>
  <c r="AZ169" i="9" s="1"/>
  <c r="AY168" i="9"/>
  <c r="AX168" i="9"/>
  <c r="AX169" i="9" s="1"/>
  <c r="AW168" i="9"/>
  <c r="AV168" i="9"/>
  <c r="AV169" i="9" s="1"/>
  <c r="AU168" i="9"/>
  <c r="AU169" i="9" s="1"/>
  <c r="AT168" i="9"/>
  <c r="AS168" i="9"/>
  <c r="AS169" i="9" s="1"/>
  <c r="AR168" i="9"/>
  <c r="AR169" i="9" s="1"/>
  <c r="AQ168" i="9"/>
  <c r="AP168" i="9"/>
  <c r="AP169" i="9" s="1"/>
  <c r="AO168" i="9"/>
  <c r="AN168" i="9"/>
  <c r="AN169" i="9" s="1"/>
  <c r="AM168" i="9"/>
  <c r="AM169" i="9" s="1"/>
  <c r="AL168" i="9"/>
  <c r="AK168" i="9"/>
  <c r="AK169" i="9" s="1"/>
  <c r="AJ168" i="9"/>
  <c r="AJ169" i="9" s="1"/>
  <c r="AI168" i="9"/>
  <c r="AH168" i="9"/>
  <c r="AH169" i="9" s="1"/>
  <c r="AG168" i="9"/>
  <c r="AF168" i="9"/>
  <c r="AF169" i="9" s="1"/>
  <c r="AE168" i="9"/>
  <c r="AE169" i="9" s="1"/>
  <c r="AD168" i="9"/>
  <c r="AC168" i="9"/>
  <c r="AC169" i="9" s="1"/>
  <c r="AB168" i="9"/>
  <c r="AB169" i="9" s="1"/>
  <c r="AA168" i="9"/>
  <c r="Z168" i="9"/>
  <c r="Z169" i="9" s="1"/>
  <c r="Y168" i="9"/>
  <c r="X168" i="9"/>
  <c r="X169" i="9" s="1"/>
  <c r="W168" i="9"/>
  <c r="W169" i="9" s="1"/>
  <c r="V168" i="9"/>
  <c r="U168" i="9"/>
  <c r="U169" i="9" s="1"/>
  <c r="T168" i="9"/>
  <c r="T169" i="9" s="1"/>
  <c r="S168" i="9"/>
  <c r="R168" i="9"/>
  <c r="R169" i="9" s="1"/>
  <c r="Q168" i="9"/>
  <c r="P168" i="9"/>
  <c r="P169" i="9" s="1"/>
  <c r="O168" i="9"/>
  <c r="O169" i="9" s="1"/>
  <c r="N168" i="9"/>
  <c r="M168" i="9"/>
  <c r="M169" i="9" s="1"/>
  <c r="L168" i="9"/>
  <c r="L169" i="9" s="1"/>
  <c r="K168" i="9"/>
  <c r="J168" i="9"/>
  <c r="J169" i="9" s="1"/>
  <c r="I168" i="9"/>
  <c r="H394" i="9"/>
  <c r="H392" i="9"/>
  <c r="H390" i="9"/>
  <c r="H388" i="9"/>
  <c r="H386" i="9"/>
  <c r="H384" i="9"/>
  <c r="H382" i="9"/>
  <c r="H380" i="9"/>
  <c r="H379" i="9"/>
  <c r="H378" i="9"/>
  <c r="H377" i="9"/>
  <c r="H376" i="9"/>
  <c r="H375" i="9"/>
  <c r="H374" i="9"/>
  <c r="H373" i="9"/>
  <c r="H372" i="9"/>
  <c r="H371" i="9"/>
  <c r="H370" i="9"/>
  <c r="H369" i="9"/>
  <c r="H368" i="9"/>
  <c r="H367" i="9"/>
  <c r="H366" i="9"/>
  <c r="G394" i="9"/>
  <c r="G392" i="9"/>
  <c r="G390" i="9"/>
  <c r="G388" i="9"/>
  <c r="G386" i="9"/>
  <c r="G384" i="9"/>
  <c r="G382" i="9"/>
  <c r="G381" i="9"/>
  <c r="G380" i="9"/>
  <c r="G379" i="9"/>
  <c r="G378" i="9"/>
  <c r="G377" i="9"/>
  <c r="G376" i="9"/>
  <c r="G375" i="9"/>
  <c r="G374" i="9"/>
  <c r="G373" i="9"/>
  <c r="G372" i="9"/>
  <c r="G371" i="9"/>
  <c r="G370" i="9"/>
  <c r="G369" i="9"/>
  <c r="G368" i="9"/>
  <c r="G367" i="9"/>
  <c r="G366" i="9"/>
  <c r="H361" i="9"/>
  <c r="H359" i="9"/>
  <c r="H357" i="9"/>
  <c r="H355" i="9"/>
  <c r="H353" i="9"/>
  <c r="H351" i="9"/>
  <c r="H349" i="9"/>
  <c r="H347" i="9"/>
  <c r="H346" i="9"/>
  <c r="H345" i="9"/>
  <c r="H344" i="9"/>
  <c r="H343" i="9"/>
  <c r="H342" i="9"/>
  <c r="H341" i="9"/>
  <c r="H340" i="9"/>
  <c r="H339" i="9"/>
  <c r="H338" i="9"/>
  <c r="H337" i="9"/>
  <c r="H336" i="9"/>
  <c r="H335" i="9"/>
  <c r="H334" i="9"/>
  <c r="H333" i="9"/>
  <c r="G361" i="9"/>
  <c r="G359" i="9"/>
  <c r="G357" i="9"/>
  <c r="G355" i="9"/>
  <c r="G353" i="9"/>
  <c r="G351" i="9"/>
  <c r="G349" i="9"/>
  <c r="G347" i="9"/>
  <c r="G346" i="9"/>
  <c r="G345" i="9"/>
  <c r="G344" i="9"/>
  <c r="G343" i="9"/>
  <c r="G342" i="9"/>
  <c r="G341" i="9"/>
  <c r="G340" i="9"/>
  <c r="G339" i="9"/>
  <c r="G338" i="9"/>
  <c r="G337" i="9"/>
  <c r="G336" i="9"/>
  <c r="G335" i="9"/>
  <c r="G334" i="9"/>
  <c r="G333" i="9"/>
  <c r="H328" i="9"/>
  <c r="H326" i="9"/>
  <c r="H324" i="9"/>
  <c r="H322" i="9"/>
  <c r="H320" i="9"/>
  <c r="H318" i="9"/>
  <c r="H316" i="9"/>
  <c r="H314" i="9"/>
  <c r="H313" i="9"/>
  <c r="H312" i="9"/>
  <c r="H311" i="9"/>
  <c r="H310" i="9"/>
  <c r="H309" i="9"/>
  <c r="H308" i="9"/>
  <c r="H307" i="9"/>
  <c r="H306" i="9"/>
  <c r="H305" i="9"/>
  <c r="H304" i="9"/>
  <c r="H303" i="9"/>
  <c r="H302" i="9"/>
  <c r="H301" i="9"/>
  <c r="H300" i="9"/>
  <c r="G328" i="9"/>
  <c r="G326" i="9"/>
  <c r="G324" i="9"/>
  <c r="G322" i="9"/>
  <c r="G320" i="9"/>
  <c r="G318" i="9"/>
  <c r="G316" i="9"/>
  <c r="G315" i="9"/>
  <c r="G314" i="9"/>
  <c r="G313" i="9"/>
  <c r="G312" i="9"/>
  <c r="G311" i="9"/>
  <c r="G310" i="9"/>
  <c r="G309" i="9"/>
  <c r="G308" i="9"/>
  <c r="G307" i="9"/>
  <c r="G306" i="9"/>
  <c r="G305" i="9"/>
  <c r="G304" i="9"/>
  <c r="G303" i="9"/>
  <c r="G302" i="9"/>
  <c r="G301" i="9"/>
  <c r="G300" i="9"/>
  <c r="H295" i="9"/>
  <c r="H293" i="9"/>
  <c r="H291" i="9"/>
  <c r="H289" i="9"/>
  <c r="H287" i="9"/>
  <c r="H285" i="9"/>
  <c r="H283" i="9"/>
  <c r="H282" i="9"/>
  <c r="H281" i="9"/>
  <c r="H279" i="9"/>
  <c r="H278" i="9"/>
  <c r="H277" i="9"/>
  <c r="H276" i="9"/>
  <c r="H275" i="9"/>
  <c r="H274" i="9"/>
  <c r="H273" i="9"/>
  <c r="H272" i="9"/>
  <c r="H271" i="9"/>
  <c r="H270" i="9"/>
  <c r="H269" i="9"/>
  <c r="H268" i="9"/>
  <c r="H267" i="9"/>
  <c r="G295" i="9"/>
  <c r="G293" i="9"/>
  <c r="G291" i="9"/>
  <c r="G289" i="9"/>
  <c r="G287" i="9"/>
  <c r="G285" i="9"/>
  <c r="G283" i="9"/>
  <c r="G282" i="9"/>
  <c r="G281" i="9"/>
  <c r="G279" i="9"/>
  <c r="G278" i="9"/>
  <c r="G277" i="9"/>
  <c r="G276" i="9"/>
  <c r="G275" i="9"/>
  <c r="G274" i="9"/>
  <c r="G273" i="9"/>
  <c r="G272" i="9"/>
  <c r="G271" i="9"/>
  <c r="G270" i="9"/>
  <c r="G269" i="9"/>
  <c r="G268" i="9"/>
  <c r="G267" i="9"/>
  <c r="H262" i="9"/>
  <c r="H260" i="9"/>
  <c r="H258" i="9"/>
  <c r="H256" i="9"/>
  <c r="H254" i="9"/>
  <c r="H252" i="9"/>
  <c r="H250" i="9"/>
  <c r="H248" i="9"/>
  <c r="H247" i="9"/>
  <c r="H246" i="9"/>
  <c r="H245" i="9"/>
  <c r="H244" i="9"/>
  <c r="H243" i="9"/>
  <c r="H242" i="9"/>
  <c r="H241" i="9"/>
  <c r="H240" i="9"/>
  <c r="H239" i="9"/>
  <c r="H238" i="9"/>
  <c r="H237" i="9"/>
  <c r="H236" i="9"/>
  <c r="H234" i="9"/>
  <c r="G262" i="9"/>
  <c r="G260" i="9"/>
  <c r="G258" i="9"/>
  <c r="G256" i="9"/>
  <c r="G254" i="9"/>
  <c r="G252" i="9"/>
  <c r="G250" i="9"/>
  <c r="G248" i="9"/>
  <c r="G247" i="9"/>
  <c r="G246" i="9"/>
  <c r="G245" i="9"/>
  <c r="G244" i="9"/>
  <c r="G243" i="9"/>
  <c r="G242" i="9"/>
  <c r="G241" i="9"/>
  <c r="G240" i="9"/>
  <c r="G239" i="9"/>
  <c r="G238" i="9"/>
  <c r="G237" i="9"/>
  <c r="G236" i="9"/>
  <c r="G234" i="9"/>
  <c r="H229" i="9"/>
  <c r="H227" i="9"/>
  <c r="H225" i="9"/>
  <c r="H223" i="9"/>
  <c r="H221" i="9"/>
  <c r="H219" i="9"/>
  <c r="H217" i="9"/>
  <c r="H216" i="9"/>
  <c r="H215" i="9"/>
  <c r="H213" i="9"/>
  <c r="H211" i="9"/>
  <c r="H210" i="9"/>
  <c r="H209" i="9"/>
  <c r="H208" i="9"/>
  <c r="H207" i="9"/>
  <c r="H206" i="9"/>
  <c r="H205" i="9"/>
  <c r="H204" i="9"/>
  <c r="H203" i="9"/>
  <c r="H201" i="9"/>
  <c r="H202" i="9" s="1"/>
  <c r="G229" i="9"/>
  <c r="G227" i="9"/>
  <c r="G225" i="9"/>
  <c r="G223" i="9"/>
  <c r="G221" i="9"/>
  <c r="G219" i="9"/>
  <c r="G217" i="9"/>
  <c r="G216" i="9"/>
  <c r="G215" i="9"/>
  <c r="G214" i="9"/>
  <c r="G213" i="9"/>
  <c r="G211" i="9"/>
  <c r="G210" i="9"/>
  <c r="G209" i="9"/>
  <c r="G208" i="9"/>
  <c r="G207" i="9"/>
  <c r="G206" i="9"/>
  <c r="G205" i="9"/>
  <c r="G204" i="9"/>
  <c r="G203" i="9"/>
  <c r="G202" i="9"/>
  <c r="G201" i="9"/>
  <c r="H197" i="9"/>
  <c r="H196" i="9"/>
  <c r="H194" i="9"/>
  <c r="H195" i="9" s="1"/>
  <c r="H193" i="9"/>
  <c r="H192" i="9"/>
  <c r="H191" i="9"/>
  <c r="H190" i="9"/>
  <c r="H189" i="9"/>
  <c r="H188" i="9"/>
  <c r="H186" i="9"/>
  <c r="H187" i="9" s="1"/>
  <c r="H184" i="9"/>
  <c r="H183" i="9"/>
  <c r="H182" i="9"/>
  <c r="H181" i="9"/>
  <c r="H180" i="9"/>
  <c r="H179" i="9"/>
  <c r="H178" i="9"/>
  <c r="H177" i="9"/>
  <c r="H176" i="9"/>
  <c r="H175" i="9"/>
  <c r="H174" i="9"/>
  <c r="H173" i="9"/>
  <c r="H172" i="9"/>
  <c r="H171" i="9"/>
  <c r="H170" i="9"/>
  <c r="H169" i="9"/>
  <c r="H168" i="9"/>
  <c r="BX231" i="8"/>
  <c r="BW231" i="8"/>
  <c r="BV231" i="8"/>
  <c r="BU231" i="8"/>
  <c r="BT231" i="8"/>
  <c r="BS231" i="8"/>
  <c r="BR231" i="8"/>
  <c r="BQ231" i="8"/>
  <c r="BP231" i="8"/>
  <c r="BO231" i="8"/>
  <c r="BN231" i="8"/>
  <c r="BM231" i="8"/>
  <c r="BL231" i="8"/>
  <c r="BK231" i="8"/>
  <c r="BJ231" i="8"/>
  <c r="BI231" i="8"/>
  <c r="BH231" i="8"/>
  <c r="BG231" i="8"/>
  <c r="BF231" i="8"/>
  <c r="BE231" i="8"/>
  <c r="BD231" i="8"/>
  <c r="BC231" i="8"/>
  <c r="BB231" i="8"/>
  <c r="BA231" i="8"/>
  <c r="AZ231" i="8"/>
  <c r="AY231" i="8"/>
  <c r="AX231" i="8"/>
  <c r="AW231" i="8"/>
  <c r="AV231" i="8"/>
  <c r="AU231" i="8"/>
  <c r="AT231" i="8"/>
  <c r="AS231" i="8"/>
  <c r="AR231" i="8"/>
  <c r="AQ231" i="8"/>
  <c r="AP231" i="8"/>
  <c r="AO231" i="8"/>
  <c r="AN231" i="8"/>
  <c r="AM231" i="8"/>
  <c r="AL231" i="8"/>
  <c r="AK231" i="8"/>
  <c r="AJ231" i="8"/>
  <c r="AI231" i="8"/>
  <c r="AH231" i="8"/>
  <c r="AG231" i="8"/>
  <c r="AF231" i="8"/>
  <c r="AE231" i="8"/>
  <c r="AD231" i="8"/>
  <c r="AC231" i="8"/>
  <c r="AB231" i="8"/>
  <c r="AA231" i="8"/>
  <c r="Z231" i="8"/>
  <c r="Y231" i="8"/>
  <c r="X231" i="8"/>
  <c r="W231" i="8"/>
  <c r="V231" i="8"/>
  <c r="U231" i="8"/>
  <c r="T231" i="8"/>
  <c r="S231" i="8"/>
  <c r="R231" i="8"/>
  <c r="Q231" i="8"/>
  <c r="P231" i="8"/>
  <c r="O231" i="8"/>
  <c r="N231" i="8"/>
  <c r="M231" i="8"/>
  <c r="L231" i="8"/>
  <c r="K231" i="8"/>
  <c r="J231" i="8"/>
  <c r="BX198" i="8"/>
  <c r="BW198" i="8"/>
  <c r="BV198" i="8"/>
  <c r="BU198" i="8"/>
  <c r="BT198" i="8"/>
  <c r="BS198" i="8"/>
  <c r="BR198" i="8"/>
  <c r="BQ198" i="8"/>
  <c r="BP198" i="8"/>
  <c r="BO198" i="8"/>
  <c r="BN198" i="8"/>
  <c r="BM198" i="8"/>
  <c r="BL198" i="8"/>
  <c r="BK198" i="8"/>
  <c r="BJ198" i="8"/>
  <c r="BI198" i="8"/>
  <c r="BH198" i="8"/>
  <c r="BG198" i="8"/>
  <c r="BF198" i="8"/>
  <c r="BE198" i="8"/>
  <c r="BD198" i="8"/>
  <c r="BC198" i="8"/>
  <c r="BB198" i="8"/>
  <c r="BA198" i="8"/>
  <c r="AZ198" i="8"/>
  <c r="AY198" i="8"/>
  <c r="AX198" i="8"/>
  <c r="AW198" i="8"/>
  <c r="AV198" i="8"/>
  <c r="AU198" i="8"/>
  <c r="AT198" i="8"/>
  <c r="AS198" i="8"/>
  <c r="AR198" i="8"/>
  <c r="AQ198" i="8"/>
  <c r="AP198" i="8"/>
  <c r="AO198" i="8"/>
  <c r="AN198" i="8"/>
  <c r="AM198" i="8"/>
  <c r="AL198" i="8"/>
  <c r="AK198" i="8"/>
  <c r="AJ198" i="8"/>
  <c r="AI198" i="8"/>
  <c r="AH198" i="8"/>
  <c r="AG198" i="8"/>
  <c r="AF198" i="8"/>
  <c r="AE198" i="8"/>
  <c r="AD198" i="8"/>
  <c r="AC198" i="8"/>
  <c r="AB198" i="8"/>
  <c r="AA198" i="8"/>
  <c r="Z198" i="8"/>
  <c r="Y198" i="8"/>
  <c r="X198" i="8"/>
  <c r="W198" i="8"/>
  <c r="V198" i="8"/>
  <c r="U198" i="8"/>
  <c r="T198" i="8"/>
  <c r="S198" i="8"/>
  <c r="R198" i="8"/>
  <c r="Q198" i="8"/>
  <c r="P198" i="8"/>
  <c r="O198" i="8"/>
  <c r="N198" i="8"/>
  <c r="M198" i="8"/>
  <c r="L198" i="8"/>
  <c r="K198" i="8"/>
  <c r="J198" i="8"/>
  <c r="G196" i="9"/>
  <c r="G197" i="9" s="1"/>
  <c r="G194" i="9"/>
  <c r="G195" i="9" s="1"/>
  <c r="G193" i="9"/>
  <c r="G192" i="9"/>
  <c r="G190" i="9"/>
  <c r="G191" i="9" s="1"/>
  <c r="G188" i="9"/>
  <c r="G189" i="9" s="1"/>
  <c r="G186" i="9"/>
  <c r="G187" i="9" s="1"/>
  <c r="G185" i="9"/>
  <c r="G184" i="9"/>
  <c r="G183" i="9"/>
  <c r="G182" i="9"/>
  <c r="G181" i="9"/>
  <c r="G180" i="9"/>
  <c r="G179" i="9"/>
  <c r="G178" i="9"/>
  <c r="G177" i="9"/>
  <c r="G176" i="9"/>
  <c r="G175" i="9"/>
  <c r="G174" i="9"/>
  <c r="G173" i="9"/>
  <c r="G172" i="9"/>
  <c r="G171" i="9"/>
  <c r="G170" i="9"/>
  <c r="G168" i="9"/>
  <c r="G169" i="9" s="1"/>
  <c r="E343" i="9"/>
  <c r="D343" i="9" s="1"/>
  <c r="E306" i="9"/>
  <c r="D306" i="9" s="1"/>
  <c r="C378" i="9"/>
  <c r="C376" i="9"/>
  <c r="C374" i="9"/>
  <c r="C372" i="9"/>
  <c r="C370" i="9"/>
  <c r="C368" i="9"/>
  <c r="C366" i="9"/>
  <c r="C345" i="9"/>
  <c r="C343" i="9"/>
  <c r="C341" i="9"/>
  <c r="C339" i="9"/>
  <c r="C337" i="9"/>
  <c r="C335" i="9"/>
  <c r="C333" i="9"/>
  <c r="C312" i="9"/>
  <c r="C310" i="9"/>
  <c r="C308" i="9"/>
  <c r="C306" i="9"/>
  <c r="C304" i="9"/>
  <c r="C302" i="9"/>
  <c r="C300" i="9"/>
  <c r="C281" i="9"/>
  <c r="C277" i="9"/>
  <c r="C275" i="9"/>
  <c r="C273" i="9"/>
  <c r="C271" i="9"/>
  <c r="C269" i="9"/>
  <c r="C267" i="9"/>
  <c r="C246" i="9"/>
  <c r="C244" i="9"/>
  <c r="C242" i="9"/>
  <c r="C240" i="9"/>
  <c r="C238" i="9"/>
  <c r="C236" i="9"/>
  <c r="C215" i="9"/>
  <c r="C213" i="9"/>
  <c r="C209" i="9"/>
  <c r="C207" i="9"/>
  <c r="C205" i="9"/>
  <c r="C203" i="9"/>
  <c r="C201" i="9"/>
  <c r="C196" i="9"/>
  <c r="C194" i="9"/>
  <c r="C192" i="9"/>
  <c r="C190" i="9"/>
  <c r="C188" i="9"/>
  <c r="C186" i="9"/>
  <c r="C182" i="9"/>
  <c r="C180" i="9"/>
  <c r="C178" i="9"/>
  <c r="C176" i="9"/>
  <c r="C174" i="9"/>
  <c r="C172" i="9"/>
  <c r="C170" i="9"/>
  <c r="C168" i="9"/>
  <c r="B394" i="9"/>
  <c r="B392" i="9"/>
  <c r="B390" i="9"/>
  <c r="B388" i="9"/>
  <c r="B386" i="9"/>
  <c r="B384" i="9"/>
  <c r="B382" i="9"/>
  <c r="B378" i="9"/>
  <c r="B376" i="9"/>
  <c r="B374" i="9"/>
  <c r="B372" i="9"/>
  <c r="B370" i="9"/>
  <c r="B368" i="9"/>
  <c r="B366" i="9"/>
  <c r="B361" i="9"/>
  <c r="B359" i="9"/>
  <c r="B357" i="9"/>
  <c r="B355" i="9"/>
  <c r="B353" i="9"/>
  <c r="B345" i="9"/>
  <c r="B343" i="9"/>
  <c r="B341" i="9"/>
  <c r="B339" i="9"/>
  <c r="B337" i="9"/>
  <c r="B328" i="9"/>
  <c r="B326" i="9"/>
  <c r="B324" i="9"/>
  <c r="B322" i="9"/>
  <c r="B320" i="9"/>
  <c r="B312" i="9"/>
  <c r="B310" i="9"/>
  <c r="B308" i="9"/>
  <c r="B306" i="9"/>
  <c r="B304" i="9"/>
  <c r="B295" i="9"/>
  <c r="B293" i="9"/>
  <c r="B291" i="9"/>
  <c r="B289" i="9"/>
  <c r="B287" i="9"/>
  <c r="B285" i="9"/>
  <c r="B283" i="9"/>
  <c r="B279" i="9"/>
  <c r="B277" i="9"/>
  <c r="B275" i="9"/>
  <c r="B273" i="9"/>
  <c r="B271" i="9"/>
  <c r="B269" i="9"/>
  <c r="B267" i="9"/>
  <c r="B262" i="9"/>
  <c r="B260" i="9"/>
  <c r="B258" i="9"/>
  <c r="B256" i="9"/>
  <c r="B254" i="9"/>
  <c r="B250" i="9"/>
  <c r="B248" i="9"/>
  <c r="B246" i="9"/>
  <c r="B244" i="9"/>
  <c r="B242" i="9"/>
  <c r="B240" i="9"/>
  <c r="B238" i="9"/>
  <c r="B234" i="9"/>
  <c r="B227" i="9"/>
  <c r="B225" i="9"/>
  <c r="B223" i="9"/>
  <c r="B221" i="9"/>
  <c r="B219" i="9"/>
  <c r="B217" i="9"/>
  <c r="B213" i="9"/>
  <c r="B211" i="9"/>
  <c r="B209" i="9"/>
  <c r="B207" i="9"/>
  <c r="B205" i="9"/>
  <c r="B203" i="9"/>
  <c r="B201" i="9"/>
  <c r="B196" i="9"/>
  <c r="B194" i="9"/>
  <c r="B192" i="9"/>
  <c r="B190" i="9"/>
  <c r="B188" i="9"/>
  <c r="B186" i="9"/>
  <c r="B182" i="9"/>
  <c r="B180" i="9"/>
  <c r="B178" i="9"/>
  <c r="B176" i="9"/>
  <c r="B174" i="9"/>
  <c r="B172" i="9"/>
  <c r="B170" i="9"/>
  <c r="B168" i="9"/>
  <c r="N381" i="9" l="1"/>
  <c r="V381" i="9"/>
  <c r="AD381" i="9"/>
  <c r="AL381" i="9"/>
  <c r="AT381" i="9"/>
  <c r="BB381" i="9"/>
  <c r="BJ381" i="9"/>
  <c r="BR381" i="9"/>
  <c r="O381" i="9"/>
  <c r="W381" i="9"/>
  <c r="AE381" i="9"/>
  <c r="AM381" i="9"/>
  <c r="AU381" i="9"/>
  <c r="BC381" i="9"/>
  <c r="BK381" i="9"/>
  <c r="BS381" i="9"/>
  <c r="P381" i="9"/>
  <c r="X381" i="9"/>
  <c r="AF381" i="9"/>
  <c r="AN381" i="9"/>
  <c r="AV381" i="9"/>
  <c r="BD381" i="9"/>
  <c r="BL381" i="9"/>
  <c r="BT381" i="9"/>
  <c r="E376" i="9"/>
  <c r="D376" i="9" s="1"/>
  <c r="E378" i="9"/>
  <c r="D378" i="9" s="1"/>
  <c r="I381" i="9"/>
  <c r="Q381" i="9"/>
  <c r="Y381" i="9"/>
  <c r="AG381" i="9"/>
  <c r="AO381" i="9"/>
  <c r="AW381" i="9"/>
  <c r="BE381" i="9"/>
  <c r="BM381" i="9"/>
  <c r="BU381" i="9"/>
  <c r="J381" i="9"/>
  <c r="R381" i="9"/>
  <c r="Z381" i="9"/>
  <c r="AH381" i="9"/>
  <c r="AP381" i="9"/>
  <c r="AX381" i="9"/>
  <c r="BF381" i="9"/>
  <c r="BN381" i="9"/>
  <c r="BV381" i="9"/>
  <c r="C380" i="9"/>
  <c r="K381" i="9"/>
  <c r="S381" i="9"/>
  <c r="AA381" i="9"/>
  <c r="AI381" i="9"/>
  <c r="AQ381" i="9"/>
  <c r="AY381" i="9"/>
  <c r="BG381" i="9"/>
  <c r="BO381" i="9"/>
  <c r="BW381" i="9"/>
  <c r="H381" i="9"/>
  <c r="L381" i="9"/>
  <c r="T381" i="9"/>
  <c r="AB381" i="9"/>
  <c r="AJ381" i="9"/>
  <c r="AR381" i="9"/>
  <c r="AZ381" i="9"/>
  <c r="BH381" i="9"/>
  <c r="BP381" i="9"/>
  <c r="O348" i="9"/>
  <c r="W348" i="9"/>
  <c r="AE348" i="9"/>
  <c r="AM348" i="9"/>
  <c r="AU348" i="9"/>
  <c r="BC348" i="9"/>
  <c r="BK348" i="9"/>
  <c r="BS348" i="9"/>
  <c r="E337" i="9"/>
  <c r="D337" i="9" s="1"/>
  <c r="E345" i="9"/>
  <c r="D345" i="9" s="1"/>
  <c r="P348" i="9"/>
  <c r="X348" i="9"/>
  <c r="AF348" i="9"/>
  <c r="AN348" i="9"/>
  <c r="AV348" i="9"/>
  <c r="BD348" i="9"/>
  <c r="BL348" i="9"/>
  <c r="BT348" i="9"/>
  <c r="H348" i="9"/>
  <c r="E335" i="9"/>
  <c r="D335" i="9" s="1"/>
  <c r="E341" i="9"/>
  <c r="D341" i="9" s="1"/>
  <c r="I348" i="9"/>
  <c r="Q348" i="9"/>
  <c r="Y348" i="9"/>
  <c r="AG348" i="9"/>
  <c r="AO348" i="9"/>
  <c r="AW348" i="9"/>
  <c r="BE348" i="9"/>
  <c r="BM348" i="9"/>
  <c r="BU348" i="9"/>
  <c r="G348" i="9"/>
  <c r="J348" i="9"/>
  <c r="R348" i="9"/>
  <c r="Z348" i="9"/>
  <c r="AH348" i="9"/>
  <c r="AP348" i="9"/>
  <c r="AX348" i="9"/>
  <c r="BF348" i="9"/>
  <c r="BN348" i="9"/>
  <c r="BV348" i="9"/>
  <c r="K348" i="9"/>
  <c r="E347" i="9" s="1"/>
  <c r="D347" i="9" s="1"/>
  <c r="S348" i="9"/>
  <c r="AA348" i="9"/>
  <c r="AI348" i="9"/>
  <c r="AQ348" i="9"/>
  <c r="AY348" i="9"/>
  <c r="BG348" i="9"/>
  <c r="BO348" i="9"/>
  <c r="BW348" i="9"/>
  <c r="C347" i="9"/>
  <c r="L348" i="9"/>
  <c r="T348" i="9"/>
  <c r="AB348" i="9"/>
  <c r="AJ348" i="9"/>
  <c r="AR348" i="9"/>
  <c r="AZ348" i="9"/>
  <c r="BH348" i="9"/>
  <c r="BP348" i="9"/>
  <c r="BX348" i="9"/>
  <c r="M348" i="9"/>
  <c r="U348" i="9"/>
  <c r="AC348" i="9"/>
  <c r="AK348" i="9"/>
  <c r="AS348" i="9"/>
  <c r="BA348" i="9"/>
  <c r="BI348" i="9"/>
  <c r="O315" i="9"/>
  <c r="W315" i="9"/>
  <c r="AE315" i="9"/>
  <c r="AM315" i="9"/>
  <c r="AU315" i="9"/>
  <c r="BC315" i="9"/>
  <c r="BK315" i="9"/>
  <c r="BS315" i="9"/>
  <c r="P315" i="9"/>
  <c r="X315" i="9"/>
  <c r="AF315" i="9"/>
  <c r="AN315" i="9"/>
  <c r="AV315" i="9"/>
  <c r="BD315" i="9"/>
  <c r="BL315" i="9"/>
  <c r="BT315" i="9"/>
  <c r="E310" i="9"/>
  <c r="D310" i="9" s="1"/>
  <c r="E304" i="9"/>
  <c r="D304" i="9" s="1"/>
  <c r="E312" i="9"/>
  <c r="D312" i="9" s="1"/>
  <c r="I315" i="9"/>
  <c r="Q315" i="9"/>
  <c r="Y315" i="9"/>
  <c r="AG315" i="9"/>
  <c r="AO315" i="9"/>
  <c r="AW315" i="9"/>
  <c r="BE315" i="9"/>
  <c r="BM315" i="9"/>
  <c r="BU315" i="9"/>
  <c r="J315" i="9"/>
  <c r="R315" i="9"/>
  <c r="Z315" i="9"/>
  <c r="AH315" i="9"/>
  <c r="AP315" i="9"/>
  <c r="AX315" i="9"/>
  <c r="BF315" i="9"/>
  <c r="BN315" i="9"/>
  <c r="BV315" i="9"/>
  <c r="K315" i="9"/>
  <c r="S315" i="9"/>
  <c r="AA315" i="9"/>
  <c r="AI315" i="9"/>
  <c r="AQ315" i="9"/>
  <c r="AY315" i="9"/>
  <c r="BG315" i="9"/>
  <c r="BO315" i="9"/>
  <c r="BW315" i="9"/>
  <c r="L315" i="9"/>
  <c r="T315" i="9"/>
  <c r="AB315" i="9"/>
  <c r="AJ315" i="9"/>
  <c r="AR315" i="9"/>
  <c r="AZ315" i="9"/>
  <c r="BH315" i="9"/>
  <c r="BP315" i="9"/>
  <c r="BX315" i="9"/>
  <c r="C314" i="9"/>
  <c r="H315" i="9"/>
  <c r="M315" i="9"/>
  <c r="U315" i="9"/>
  <c r="AC315" i="9"/>
  <c r="AK315" i="9"/>
  <c r="AS315" i="9"/>
  <c r="BA315" i="9"/>
  <c r="BI315" i="9"/>
  <c r="H280" i="9"/>
  <c r="N280" i="9"/>
  <c r="V280" i="9"/>
  <c r="AD280" i="9"/>
  <c r="AL280" i="9"/>
  <c r="AT280" i="9"/>
  <c r="BB280" i="9"/>
  <c r="BJ280" i="9"/>
  <c r="BR280" i="9"/>
  <c r="G280" i="9"/>
  <c r="O280" i="9"/>
  <c r="W280" i="9"/>
  <c r="AE280" i="9"/>
  <c r="AM280" i="9"/>
  <c r="AU280" i="9"/>
  <c r="BC280" i="9"/>
  <c r="BK280" i="9"/>
  <c r="BS280" i="9"/>
  <c r="P280" i="9"/>
  <c r="X280" i="9"/>
  <c r="AF280" i="9"/>
  <c r="AN280" i="9"/>
  <c r="AV280" i="9"/>
  <c r="BD280" i="9"/>
  <c r="BL280" i="9"/>
  <c r="BT280" i="9"/>
  <c r="E269" i="9"/>
  <c r="D269" i="9" s="1"/>
  <c r="E271" i="9"/>
  <c r="D271" i="9" s="1"/>
  <c r="E275" i="9"/>
  <c r="D275" i="9" s="1"/>
  <c r="E277" i="9"/>
  <c r="D277" i="9" s="1"/>
  <c r="I280" i="9"/>
  <c r="Q280" i="9"/>
  <c r="Y280" i="9"/>
  <c r="AG280" i="9"/>
  <c r="AO280" i="9"/>
  <c r="AW280" i="9"/>
  <c r="BE280" i="9"/>
  <c r="BM280" i="9"/>
  <c r="BU280" i="9"/>
  <c r="J280" i="9"/>
  <c r="R280" i="9"/>
  <c r="Z280" i="9"/>
  <c r="AH280" i="9"/>
  <c r="AP280" i="9"/>
  <c r="AX280" i="9"/>
  <c r="BF280" i="9"/>
  <c r="BN280" i="9"/>
  <c r="BV280" i="9"/>
  <c r="C279" i="9"/>
  <c r="K280" i="9"/>
  <c r="S280" i="9"/>
  <c r="AA280" i="9"/>
  <c r="AI280" i="9"/>
  <c r="AQ280" i="9"/>
  <c r="AY280" i="9"/>
  <c r="BG280" i="9"/>
  <c r="BO280" i="9"/>
  <c r="BW280" i="9"/>
  <c r="L280" i="9"/>
  <c r="T280" i="9"/>
  <c r="AB280" i="9"/>
  <c r="AJ280" i="9"/>
  <c r="AR280" i="9"/>
  <c r="AZ280" i="9"/>
  <c r="BH280" i="9"/>
  <c r="BP280" i="9"/>
  <c r="U249" i="9"/>
  <c r="H235" i="9"/>
  <c r="BE235" i="9"/>
  <c r="AC249" i="9"/>
  <c r="BX249" i="9"/>
  <c r="BG235" i="9"/>
  <c r="AK249" i="9"/>
  <c r="AS249" i="9"/>
  <c r="G249" i="9"/>
  <c r="BA249" i="9"/>
  <c r="P235" i="9"/>
  <c r="BI249" i="9"/>
  <c r="G235" i="9"/>
  <c r="S235" i="9"/>
  <c r="AO235" i="9"/>
  <c r="BL235" i="9"/>
  <c r="O249" i="9"/>
  <c r="W249" i="9"/>
  <c r="AE249" i="9"/>
  <c r="AM249" i="9"/>
  <c r="AU249" i="9"/>
  <c r="BC249" i="9"/>
  <c r="BK249" i="9"/>
  <c r="BS249" i="9"/>
  <c r="V249" i="9"/>
  <c r="AT249" i="9"/>
  <c r="BR249" i="9"/>
  <c r="J235" i="9"/>
  <c r="R235" i="9"/>
  <c r="Z235" i="9"/>
  <c r="AH235" i="9"/>
  <c r="AP235" i="9"/>
  <c r="AX235" i="9"/>
  <c r="BF235" i="9"/>
  <c r="BN235" i="9"/>
  <c r="BV235" i="9"/>
  <c r="X235" i="9"/>
  <c r="AQ235" i="9"/>
  <c r="BM235" i="9"/>
  <c r="P249" i="9"/>
  <c r="X249" i="9"/>
  <c r="AF249" i="9"/>
  <c r="AN249" i="9"/>
  <c r="AV249" i="9"/>
  <c r="BD249" i="9"/>
  <c r="BL249" i="9"/>
  <c r="BT249" i="9"/>
  <c r="AD249" i="9"/>
  <c r="BB249" i="9"/>
  <c r="C248" i="9"/>
  <c r="Y235" i="9"/>
  <c r="AV235" i="9"/>
  <c r="BO235" i="9"/>
  <c r="E236" i="9"/>
  <c r="D236" i="9" s="1"/>
  <c r="E238" i="9"/>
  <c r="D238" i="9" s="1"/>
  <c r="E244" i="9"/>
  <c r="D244" i="9" s="1"/>
  <c r="E246" i="9"/>
  <c r="D246" i="9" s="1"/>
  <c r="I249" i="9"/>
  <c r="Q249" i="9"/>
  <c r="Y249" i="9"/>
  <c r="AG249" i="9"/>
  <c r="AO249" i="9"/>
  <c r="AW249" i="9"/>
  <c r="BE249" i="9"/>
  <c r="BM249" i="9"/>
  <c r="BU249" i="9"/>
  <c r="C234" i="9"/>
  <c r="L235" i="9"/>
  <c r="T235" i="9"/>
  <c r="AB235" i="9"/>
  <c r="AJ235" i="9"/>
  <c r="AR235" i="9"/>
  <c r="AZ235" i="9"/>
  <c r="BH235" i="9"/>
  <c r="BP235" i="9"/>
  <c r="BX235" i="9"/>
  <c r="AA235" i="9"/>
  <c r="AW235" i="9"/>
  <c r="BT235" i="9"/>
  <c r="J249" i="9"/>
  <c r="R249" i="9"/>
  <c r="Z249" i="9"/>
  <c r="AH249" i="9"/>
  <c r="AP249" i="9"/>
  <c r="AX249" i="9"/>
  <c r="BF249" i="9"/>
  <c r="BN249" i="9"/>
  <c r="BV249" i="9"/>
  <c r="M235" i="9"/>
  <c r="U235" i="9"/>
  <c r="AC235" i="9"/>
  <c r="AK235" i="9"/>
  <c r="AS235" i="9"/>
  <c r="BA235" i="9"/>
  <c r="BI235" i="9"/>
  <c r="BQ235" i="9"/>
  <c r="I235" i="9"/>
  <c r="AF235" i="9"/>
  <c r="AY235" i="9"/>
  <c r="BU235" i="9"/>
  <c r="K249" i="9"/>
  <c r="S249" i="9"/>
  <c r="AA249" i="9"/>
  <c r="AI249" i="9"/>
  <c r="AQ249" i="9"/>
  <c r="AY249" i="9"/>
  <c r="BG249" i="9"/>
  <c r="BO249" i="9"/>
  <c r="BW249" i="9"/>
  <c r="N249" i="9"/>
  <c r="AL249" i="9"/>
  <c r="BJ249" i="9"/>
  <c r="H249" i="9"/>
  <c r="N235" i="9"/>
  <c r="V235" i="9"/>
  <c r="AD235" i="9"/>
  <c r="AL235" i="9"/>
  <c r="AT235" i="9"/>
  <c r="BB235" i="9"/>
  <c r="BJ235" i="9"/>
  <c r="BR235" i="9"/>
  <c r="K235" i="9"/>
  <c r="AG235" i="9"/>
  <c r="BD235" i="9"/>
  <c r="L249" i="9"/>
  <c r="T249" i="9"/>
  <c r="AB249" i="9"/>
  <c r="AJ249" i="9"/>
  <c r="AR249" i="9"/>
  <c r="AZ249" i="9"/>
  <c r="BH249" i="9"/>
  <c r="BP249" i="9"/>
  <c r="K214" i="9"/>
  <c r="AY214" i="9"/>
  <c r="G212" i="9"/>
  <c r="P212" i="9"/>
  <c r="X212" i="9"/>
  <c r="AF212" i="9"/>
  <c r="AN212" i="9"/>
  <c r="AV212" i="9"/>
  <c r="BD212" i="9"/>
  <c r="BL212" i="9"/>
  <c r="BT212" i="9"/>
  <c r="P214" i="9"/>
  <c r="X214" i="9"/>
  <c r="AF214" i="9"/>
  <c r="AN214" i="9"/>
  <c r="AV214" i="9"/>
  <c r="BD214" i="9"/>
  <c r="BL214" i="9"/>
  <c r="BT214" i="9"/>
  <c r="S214" i="9"/>
  <c r="BO214" i="9"/>
  <c r="C211" i="9"/>
  <c r="H214" i="9"/>
  <c r="I212" i="9"/>
  <c r="Q212" i="9"/>
  <c r="Y212" i="9"/>
  <c r="AG212" i="9"/>
  <c r="AO212" i="9"/>
  <c r="AW212" i="9"/>
  <c r="BE212" i="9"/>
  <c r="BM212" i="9"/>
  <c r="BU212" i="9"/>
  <c r="I214" i="9"/>
  <c r="Q214" i="9"/>
  <c r="Y214" i="9"/>
  <c r="AG214" i="9"/>
  <c r="AO214" i="9"/>
  <c r="AW214" i="9"/>
  <c r="BE214" i="9"/>
  <c r="BM214" i="9"/>
  <c r="BU214" i="9"/>
  <c r="L212" i="9"/>
  <c r="T212" i="9"/>
  <c r="AB212" i="9"/>
  <c r="AJ212" i="9"/>
  <c r="AR212" i="9"/>
  <c r="AZ212" i="9"/>
  <c r="BH212" i="9"/>
  <c r="BP212" i="9"/>
  <c r="BX212" i="9"/>
  <c r="L214" i="9"/>
  <c r="T214" i="9"/>
  <c r="AB214" i="9"/>
  <c r="AJ214" i="9"/>
  <c r="AR214" i="9"/>
  <c r="AZ214" i="9"/>
  <c r="BH214" i="9"/>
  <c r="BP214" i="9"/>
  <c r="BX214" i="9"/>
  <c r="BG214" i="9"/>
  <c r="M212" i="9"/>
  <c r="U212" i="9"/>
  <c r="AC212" i="9"/>
  <c r="AK212" i="9"/>
  <c r="AS212" i="9"/>
  <c r="BA212" i="9"/>
  <c r="BI212" i="9"/>
  <c r="BQ212" i="9"/>
  <c r="M214" i="9"/>
  <c r="U214" i="9"/>
  <c r="AC214" i="9"/>
  <c r="AK214" i="9"/>
  <c r="AS214" i="9"/>
  <c r="BA214" i="9"/>
  <c r="BI214" i="9"/>
  <c r="BQ214" i="9"/>
  <c r="AI214" i="9"/>
  <c r="N212" i="9"/>
  <c r="V212" i="9"/>
  <c r="AD212" i="9"/>
  <c r="AL212" i="9"/>
  <c r="AT212" i="9"/>
  <c r="BB212" i="9"/>
  <c r="BJ212" i="9"/>
  <c r="BR212" i="9"/>
  <c r="N214" i="9"/>
  <c r="V214" i="9"/>
  <c r="AD214" i="9"/>
  <c r="AL214" i="9"/>
  <c r="AT214" i="9"/>
  <c r="BB214" i="9"/>
  <c r="BJ214" i="9"/>
  <c r="BR214" i="9"/>
  <c r="AA214" i="9"/>
  <c r="AQ214" i="9"/>
  <c r="BW214" i="9"/>
  <c r="E203" i="9"/>
  <c r="D203" i="9" s="1"/>
  <c r="H212" i="9"/>
  <c r="O212" i="9"/>
  <c r="W212" i="9"/>
  <c r="AE212" i="9"/>
  <c r="AM212" i="9"/>
  <c r="AU212" i="9"/>
  <c r="BC212" i="9"/>
  <c r="BK212" i="9"/>
  <c r="O214" i="9"/>
  <c r="W214" i="9"/>
  <c r="AE214" i="9"/>
  <c r="AM214" i="9"/>
  <c r="AU214" i="9"/>
  <c r="BC214" i="9"/>
  <c r="BK214" i="9"/>
  <c r="E178" i="9"/>
  <c r="D178" i="9" s="1"/>
  <c r="E182" i="9"/>
  <c r="D182" i="9" s="1"/>
  <c r="M185" i="9"/>
  <c r="U185" i="9"/>
  <c r="U198" i="9" s="1"/>
  <c r="AC185" i="9"/>
  <c r="AC198" i="9" s="1"/>
  <c r="AK185" i="9"/>
  <c r="AS185" i="9"/>
  <c r="BA185" i="9"/>
  <c r="BA198" i="9" s="1"/>
  <c r="BI185" i="9"/>
  <c r="BI198" i="9" s="1"/>
  <c r="BQ185" i="9"/>
  <c r="I185" i="9"/>
  <c r="AO185" i="9"/>
  <c r="BU185" i="9"/>
  <c r="AU185" i="9"/>
  <c r="O185" i="9"/>
  <c r="BC185" i="9"/>
  <c r="AW185" i="9"/>
  <c r="P185" i="9"/>
  <c r="X185" i="9"/>
  <c r="AF185" i="9"/>
  <c r="AN185" i="9"/>
  <c r="AV185" i="9"/>
  <c r="BD185" i="9"/>
  <c r="BL185" i="9"/>
  <c r="BT185" i="9"/>
  <c r="S185" i="9"/>
  <c r="AY185" i="9"/>
  <c r="AM185" i="9"/>
  <c r="BS185" i="9"/>
  <c r="E192" i="9"/>
  <c r="D192" i="9" s="1"/>
  <c r="Y185" i="9"/>
  <c r="BE185" i="9"/>
  <c r="W185" i="9"/>
  <c r="BK185" i="9"/>
  <c r="C184" i="9"/>
  <c r="H185" i="9"/>
  <c r="J185" i="9"/>
  <c r="R185" i="9"/>
  <c r="Z185" i="9"/>
  <c r="AH185" i="9"/>
  <c r="AP185" i="9"/>
  <c r="E184" i="9" s="1"/>
  <c r="D184" i="9" s="1"/>
  <c r="AX185" i="9"/>
  <c r="BF185" i="9"/>
  <c r="BN185" i="9"/>
  <c r="BV185" i="9"/>
  <c r="AA185" i="9"/>
  <c r="BG185" i="9"/>
  <c r="AE185" i="9"/>
  <c r="Q185" i="9"/>
  <c r="AG185" i="9"/>
  <c r="AK198" i="9"/>
  <c r="AS198" i="9"/>
  <c r="E366" i="9"/>
  <c r="D366" i="9" s="1"/>
  <c r="E374" i="9"/>
  <c r="D374" i="9" s="1"/>
  <c r="E368" i="9"/>
  <c r="D368" i="9" s="1"/>
  <c r="E370" i="9"/>
  <c r="D370" i="9" s="1"/>
  <c r="E380" i="9"/>
  <c r="D380" i="9" s="1"/>
  <c r="E333" i="9"/>
  <c r="D333" i="9" s="1"/>
  <c r="E314" i="9"/>
  <c r="D314" i="9" s="1"/>
  <c r="E302" i="9"/>
  <c r="D302" i="9" s="1"/>
  <c r="E267" i="9"/>
  <c r="D267" i="9" s="1"/>
  <c r="E242" i="9"/>
  <c r="D242" i="9" s="1"/>
  <c r="E211" i="9"/>
  <c r="D211" i="9" s="1"/>
  <c r="E205" i="9"/>
  <c r="D205" i="9" s="1"/>
  <c r="E207" i="9"/>
  <c r="D207" i="9" s="1"/>
  <c r="L198" i="9"/>
  <c r="T198" i="9"/>
  <c r="AB198" i="9"/>
  <c r="AJ198" i="9"/>
  <c r="AR198" i="9"/>
  <c r="AZ198" i="9"/>
  <c r="BH198" i="9"/>
  <c r="BP198" i="9"/>
  <c r="BX198" i="9"/>
  <c r="BM198" i="9"/>
  <c r="M198" i="9"/>
  <c r="BQ198" i="9"/>
  <c r="I198" i="9"/>
  <c r="BU198" i="9"/>
  <c r="N198" i="9"/>
  <c r="V198" i="9"/>
  <c r="AD198" i="9"/>
  <c r="AL198" i="9"/>
  <c r="AT198" i="9"/>
  <c r="BB198" i="9"/>
  <c r="BJ198" i="9"/>
  <c r="BR198" i="9"/>
  <c r="Q198" i="9"/>
  <c r="O198" i="9"/>
  <c r="W198" i="9"/>
  <c r="AE198" i="9"/>
  <c r="AM198" i="9"/>
  <c r="AU198" i="9"/>
  <c r="BC198" i="9"/>
  <c r="BK198" i="9"/>
  <c r="BS198" i="9"/>
  <c r="Y198" i="9"/>
  <c r="P198" i="9"/>
  <c r="X198" i="9"/>
  <c r="AF198" i="9"/>
  <c r="AN198" i="9"/>
  <c r="AV198" i="9"/>
  <c r="BD198" i="9"/>
  <c r="BL198" i="9"/>
  <c r="BT198" i="9"/>
  <c r="AG198" i="9"/>
  <c r="AO198" i="9"/>
  <c r="J198" i="9"/>
  <c r="R198" i="9"/>
  <c r="Z198" i="9"/>
  <c r="AH198" i="9"/>
  <c r="AP198" i="9"/>
  <c r="AX198" i="9"/>
  <c r="BF198" i="9"/>
  <c r="BN198" i="9"/>
  <c r="BV198" i="9"/>
  <c r="AW198" i="9"/>
  <c r="K198" i="9"/>
  <c r="S198" i="9"/>
  <c r="AA198" i="9"/>
  <c r="AI198" i="9"/>
  <c r="AQ198" i="9"/>
  <c r="AY198" i="9"/>
  <c r="BG198" i="9"/>
  <c r="BO198" i="9"/>
  <c r="BW198" i="9"/>
  <c r="BE198" i="9"/>
  <c r="E170" i="9"/>
  <c r="D170" i="9" s="1"/>
  <c r="E188" i="9"/>
  <c r="D188" i="9" s="1"/>
  <c r="E174" i="9"/>
  <c r="D174" i="9" s="1"/>
  <c r="E168" i="9"/>
  <c r="E176" i="9"/>
  <c r="D176" i="9" s="1"/>
  <c r="E180" i="9"/>
  <c r="D180" i="9" s="1"/>
  <c r="E372" i="9"/>
  <c r="D372" i="9" s="1"/>
  <c r="E339" i="9"/>
  <c r="D339" i="9" s="1"/>
  <c r="E300" i="9"/>
  <c r="D300" i="9" s="1"/>
  <c r="E308" i="9"/>
  <c r="D308" i="9" s="1"/>
  <c r="E273" i="9"/>
  <c r="D273" i="9" s="1"/>
  <c r="E281" i="9"/>
  <c r="D281" i="9" s="1"/>
  <c r="E240" i="9"/>
  <c r="D240" i="9" s="1"/>
  <c r="E215" i="9"/>
  <c r="D215" i="9" s="1"/>
  <c r="E201" i="9"/>
  <c r="E209" i="9"/>
  <c r="D209" i="9" s="1"/>
  <c r="H198" i="9"/>
  <c r="E190" i="9"/>
  <c r="D190" i="9" s="1"/>
  <c r="E172" i="9"/>
  <c r="D172" i="9" s="1"/>
  <c r="E194" i="9"/>
  <c r="D194" i="9" s="1"/>
  <c r="E186" i="9"/>
  <c r="D186" i="9" s="1"/>
  <c r="E196" i="9"/>
  <c r="D196" i="9" s="1"/>
  <c r="G198" i="9"/>
  <c r="F41" i="8"/>
  <c r="F40" i="8"/>
  <c r="F39" i="8"/>
  <c r="F38" i="8"/>
  <c r="F37" i="8"/>
  <c r="F36" i="8"/>
  <c r="F35" i="8"/>
  <c r="F34" i="8"/>
  <c r="F33" i="8"/>
  <c r="F32" i="8"/>
  <c r="F31" i="8"/>
  <c r="F30" i="8"/>
  <c r="F29" i="8"/>
  <c r="F28" i="8"/>
  <c r="F19" i="8"/>
  <c r="F18" i="8"/>
  <c r="F17" i="8"/>
  <c r="F16" i="8"/>
  <c r="F15" i="8"/>
  <c r="F14" i="8"/>
  <c r="F13" i="8"/>
  <c r="F12" i="8"/>
  <c r="F11" i="8"/>
  <c r="F10" i="8"/>
  <c r="F9" i="8"/>
  <c r="F8" i="8"/>
  <c r="F7" i="8"/>
  <c r="D201" i="9" l="1"/>
  <c r="D28" i="9" s="1"/>
  <c r="F28" i="9"/>
  <c r="D168" i="9"/>
  <c r="D6" i="9" s="1"/>
  <c r="D21" i="9" s="1"/>
  <c r="F6" i="9"/>
  <c r="F21" i="9" s="1"/>
  <c r="E279" i="9"/>
  <c r="D279" i="9" s="1"/>
  <c r="E248" i="9"/>
  <c r="D248" i="9" s="1"/>
  <c r="E234" i="9"/>
  <c r="D234" i="9" s="1"/>
  <c r="E213" i="9"/>
  <c r="D213" i="9" s="1"/>
  <c r="E152" i="8"/>
  <c r="E151" i="8"/>
  <c r="E150" i="8"/>
  <c r="E149" i="8"/>
  <c r="E148" i="8"/>
  <c r="E147" i="8"/>
  <c r="E146" i="8"/>
  <c r="E145" i="8"/>
  <c r="E144" i="8"/>
  <c r="E143" i="8"/>
  <c r="E142" i="8"/>
  <c r="E141" i="8"/>
  <c r="E140" i="8"/>
  <c r="E139" i="8"/>
  <c r="E130" i="8"/>
  <c r="E129" i="8"/>
  <c r="E128" i="8"/>
  <c r="E127" i="8"/>
  <c r="E126" i="8"/>
  <c r="E125" i="8"/>
  <c r="E124" i="8"/>
  <c r="E123" i="8"/>
  <c r="E122" i="8"/>
  <c r="E121" i="8"/>
  <c r="E120" i="8"/>
  <c r="E119" i="8"/>
  <c r="E118" i="8"/>
  <c r="E117" i="8"/>
  <c r="E108" i="8"/>
  <c r="E107" i="8"/>
  <c r="E106" i="8"/>
  <c r="E105" i="8"/>
  <c r="E104" i="8"/>
  <c r="E103" i="8"/>
  <c r="E102" i="8"/>
  <c r="E101" i="8"/>
  <c r="E100" i="8"/>
  <c r="E99" i="8"/>
  <c r="E98" i="8"/>
  <c r="E97" i="8"/>
  <c r="E96" i="8"/>
  <c r="E95" i="8"/>
  <c r="E86" i="8"/>
  <c r="E85" i="8"/>
  <c r="E84" i="8"/>
  <c r="E83" i="8"/>
  <c r="E82" i="8"/>
  <c r="E81" i="8"/>
  <c r="E80" i="8"/>
  <c r="E79" i="8"/>
  <c r="E78" i="8"/>
  <c r="E77" i="8"/>
  <c r="E76" i="8"/>
  <c r="E75" i="8"/>
  <c r="E74" i="8"/>
  <c r="E73" i="8"/>
  <c r="E64" i="8"/>
  <c r="E63" i="8"/>
  <c r="E62" i="8"/>
  <c r="E61" i="8"/>
  <c r="E60" i="8"/>
  <c r="E59" i="8"/>
  <c r="E58" i="8"/>
  <c r="E57" i="8"/>
  <c r="E56" i="8"/>
  <c r="E55" i="8"/>
  <c r="E54" i="8"/>
  <c r="E53" i="8"/>
  <c r="E52" i="8"/>
  <c r="E51" i="8"/>
  <c r="E42" i="8"/>
  <c r="E41" i="8"/>
  <c r="E40" i="8"/>
  <c r="E39" i="8"/>
  <c r="E38" i="8"/>
  <c r="E37" i="8"/>
  <c r="E36" i="8"/>
  <c r="E35" i="8"/>
  <c r="E34" i="8"/>
  <c r="E33" i="8"/>
  <c r="E32" i="8"/>
  <c r="E31" i="8"/>
  <c r="E30" i="8"/>
  <c r="E29" i="8"/>
  <c r="E20" i="8"/>
  <c r="E19" i="8"/>
  <c r="E18" i="8"/>
  <c r="E17" i="8"/>
  <c r="E16" i="8"/>
  <c r="E15" i="8"/>
  <c r="E14" i="8"/>
  <c r="E13" i="8"/>
  <c r="E12" i="8"/>
  <c r="E11" i="8"/>
  <c r="E10" i="8"/>
  <c r="E9" i="8"/>
  <c r="E8" i="8"/>
  <c r="E7" i="8"/>
  <c r="D41" i="8"/>
  <c r="D40" i="8"/>
  <c r="D39" i="8"/>
  <c r="D38" i="8"/>
  <c r="D37" i="8"/>
  <c r="D36" i="8"/>
  <c r="D35" i="8"/>
  <c r="D34" i="8"/>
  <c r="D33" i="8"/>
  <c r="D32" i="8"/>
  <c r="D31" i="8"/>
  <c r="D30" i="8"/>
  <c r="D29" i="8"/>
  <c r="D28" i="8"/>
  <c r="D19" i="8"/>
  <c r="D18" i="8"/>
  <c r="D17" i="8"/>
  <c r="D16" i="8"/>
  <c r="D15" i="8"/>
  <c r="D14" i="8"/>
  <c r="D13" i="8"/>
  <c r="D12" i="8"/>
  <c r="D11" i="8"/>
  <c r="D10" i="8"/>
  <c r="D9" i="8"/>
  <c r="D8" i="8"/>
  <c r="D7" i="8"/>
  <c r="O358" i="8"/>
  <c r="W362" i="8"/>
  <c r="AM360" i="8"/>
  <c r="BC356" i="8"/>
  <c r="G387" i="8"/>
  <c r="BC350" i="8"/>
  <c r="BT282" i="8"/>
  <c r="BW311" i="8"/>
  <c r="BW373" i="8"/>
  <c r="BR371" i="8"/>
  <c r="BO336" i="8"/>
  <c r="BS251" i="8"/>
  <c r="BX249" i="8"/>
  <c r="BX235" i="8"/>
  <c r="C29" i="8"/>
  <c r="C30" i="8"/>
  <c r="C31" i="8"/>
  <c r="C32" i="8"/>
  <c r="C33" i="8"/>
  <c r="BV212" i="8" s="1"/>
  <c r="C34" i="8"/>
  <c r="BW214" i="8" s="1"/>
  <c r="C35" i="8"/>
  <c r="C36" i="8"/>
  <c r="C37" i="8"/>
  <c r="C38" i="8"/>
  <c r="C39" i="8"/>
  <c r="C40" i="8"/>
  <c r="C41" i="8"/>
  <c r="BA228" i="8" s="1"/>
  <c r="C42" i="8"/>
  <c r="BG230" i="8" s="1"/>
  <c r="BI226" i="8"/>
  <c r="B152" i="8"/>
  <c r="B151" i="8"/>
  <c r="B150" i="8"/>
  <c r="B149" i="8"/>
  <c r="B148" i="8"/>
  <c r="B147" i="8"/>
  <c r="B384" i="8" s="1"/>
  <c r="B146" i="8"/>
  <c r="B145" i="8"/>
  <c r="B380" i="8" s="1"/>
  <c r="B144" i="8"/>
  <c r="B143" i="8"/>
  <c r="B142" i="8"/>
  <c r="B141" i="8"/>
  <c r="B140" i="8"/>
  <c r="B139" i="8"/>
  <c r="B368" i="8" s="1"/>
  <c r="B138" i="8"/>
  <c r="B130" i="8"/>
  <c r="B129" i="8"/>
  <c r="B128" i="8"/>
  <c r="B127" i="8"/>
  <c r="B126" i="8"/>
  <c r="B125" i="8"/>
  <c r="B124" i="8"/>
  <c r="B349" i="8" s="1"/>
  <c r="B123" i="8"/>
  <c r="B347" i="8" s="1"/>
  <c r="B122" i="8"/>
  <c r="B121" i="8"/>
  <c r="B120" i="8"/>
  <c r="B119" i="8"/>
  <c r="B118" i="8"/>
  <c r="B117" i="8"/>
  <c r="B116" i="8"/>
  <c r="B333" i="8" s="1"/>
  <c r="B108" i="8"/>
  <c r="B107" i="8"/>
  <c r="B106" i="8"/>
  <c r="B105" i="8"/>
  <c r="B104" i="8"/>
  <c r="B103" i="8"/>
  <c r="B102" i="8"/>
  <c r="B101" i="8"/>
  <c r="B314" i="8" s="1"/>
  <c r="B100" i="8"/>
  <c r="B99" i="8"/>
  <c r="B98" i="8"/>
  <c r="B97" i="8"/>
  <c r="B96" i="8"/>
  <c r="B95" i="8"/>
  <c r="B94" i="8"/>
  <c r="B86" i="8"/>
  <c r="B295" i="8" s="1"/>
  <c r="B85" i="8"/>
  <c r="B84" i="8"/>
  <c r="B83" i="8"/>
  <c r="B82" i="8"/>
  <c r="B81" i="8"/>
  <c r="B80" i="8"/>
  <c r="B79" i="8"/>
  <c r="B78" i="8"/>
  <c r="B77" i="8"/>
  <c r="B76" i="8"/>
  <c r="B75" i="8"/>
  <c r="B74" i="8"/>
  <c r="B73" i="8"/>
  <c r="B72" i="8"/>
  <c r="B64" i="8"/>
  <c r="B63" i="8"/>
  <c r="B62" i="8"/>
  <c r="B61" i="8"/>
  <c r="B60" i="8"/>
  <c r="B59" i="8"/>
  <c r="B252" i="8" s="1"/>
  <c r="B58" i="8"/>
  <c r="B57" i="8"/>
  <c r="B248" i="8" s="1"/>
  <c r="B56" i="8"/>
  <c r="B55" i="8"/>
  <c r="B54" i="8"/>
  <c r="B53" i="8"/>
  <c r="B52" i="8"/>
  <c r="B51" i="8"/>
  <c r="B236" i="8" s="1"/>
  <c r="B50" i="8"/>
  <c r="B42" i="8"/>
  <c r="B41" i="8"/>
  <c r="B40" i="8"/>
  <c r="B39" i="8"/>
  <c r="B38" i="8"/>
  <c r="B37" i="8"/>
  <c r="B219" i="8" s="1"/>
  <c r="B36" i="8"/>
  <c r="B35" i="8"/>
  <c r="B215" i="8" s="1"/>
  <c r="B34" i="8"/>
  <c r="B33" i="8"/>
  <c r="B32" i="8"/>
  <c r="B31" i="8"/>
  <c r="B30" i="8"/>
  <c r="B29" i="8"/>
  <c r="B203" i="8" s="1"/>
  <c r="B28" i="8"/>
  <c r="B20" i="8"/>
  <c r="B19" i="8"/>
  <c r="B18" i="8"/>
  <c r="B17" i="8"/>
  <c r="B16" i="8"/>
  <c r="B15" i="8"/>
  <c r="B186" i="8" s="1"/>
  <c r="B14" i="8"/>
  <c r="B184" i="8" s="1"/>
  <c r="B13" i="8"/>
  <c r="B12" i="8"/>
  <c r="B11" i="8"/>
  <c r="B10" i="8"/>
  <c r="B9" i="8"/>
  <c r="B8" i="8"/>
  <c r="B7" i="8"/>
  <c r="B6" i="8"/>
  <c r="B180" i="8"/>
  <c r="B196" i="8"/>
  <c r="B182" i="8"/>
  <c r="BX394" i="8"/>
  <c r="BW394" i="8"/>
  <c r="BV394" i="8"/>
  <c r="BU394" i="8"/>
  <c r="BT394" i="8"/>
  <c r="BS394" i="8"/>
  <c r="BR394" i="8"/>
  <c r="BQ394" i="8"/>
  <c r="BP394" i="8"/>
  <c r="BO394" i="8"/>
  <c r="BN394" i="8"/>
  <c r="BM394" i="8"/>
  <c r="BL394" i="8"/>
  <c r="BK394" i="8"/>
  <c r="BJ394" i="8"/>
  <c r="BI394" i="8"/>
  <c r="BH394" i="8"/>
  <c r="BG394" i="8"/>
  <c r="BF394" i="8"/>
  <c r="BE394" i="8"/>
  <c r="BD394" i="8"/>
  <c r="BC394" i="8"/>
  <c r="BB394" i="8"/>
  <c r="BA394" i="8"/>
  <c r="AZ394" i="8"/>
  <c r="AY394" i="8"/>
  <c r="AX394" i="8"/>
  <c r="AW394" i="8"/>
  <c r="AV394" i="8"/>
  <c r="AU394" i="8"/>
  <c r="AT394" i="8"/>
  <c r="AS394" i="8"/>
  <c r="AR394" i="8"/>
  <c r="AQ394" i="8"/>
  <c r="AP394" i="8"/>
  <c r="AO394" i="8"/>
  <c r="AN394" i="8"/>
  <c r="AM394" i="8"/>
  <c r="AL394" i="8"/>
  <c r="AK394" i="8"/>
  <c r="AJ394" i="8"/>
  <c r="AI394" i="8"/>
  <c r="AH394" i="8"/>
  <c r="AG394" i="8"/>
  <c r="AF394" i="8"/>
  <c r="AE394" i="8"/>
  <c r="AD394" i="8"/>
  <c r="AC394" i="8"/>
  <c r="AB394" i="8"/>
  <c r="AA394" i="8"/>
  <c r="Z394" i="8"/>
  <c r="Y394" i="8"/>
  <c r="X394" i="8"/>
  <c r="W394" i="8"/>
  <c r="V394" i="8"/>
  <c r="U394" i="8"/>
  <c r="T394" i="8"/>
  <c r="S394" i="8"/>
  <c r="R394" i="8"/>
  <c r="Q394" i="8"/>
  <c r="P394" i="8"/>
  <c r="O394" i="8"/>
  <c r="N394" i="8"/>
  <c r="M394" i="8"/>
  <c r="L394" i="8"/>
  <c r="K394" i="8"/>
  <c r="J394" i="8"/>
  <c r="I394" i="8"/>
  <c r="BX392" i="8"/>
  <c r="BW392" i="8"/>
  <c r="BV392" i="8"/>
  <c r="BU392" i="8"/>
  <c r="BT392" i="8"/>
  <c r="BS392" i="8"/>
  <c r="BR392" i="8"/>
  <c r="BQ392" i="8"/>
  <c r="BP392" i="8"/>
  <c r="BO392" i="8"/>
  <c r="BN392" i="8"/>
  <c r="BM392" i="8"/>
  <c r="BL392" i="8"/>
  <c r="BK392" i="8"/>
  <c r="BJ392" i="8"/>
  <c r="BI392" i="8"/>
  <c r="BH392" i="8"/>
  <c r="BG392" i="8"/>
  <c r="BF392" i="8"/>
  <c r="BE392" i="8"/>
  <c r="BD392" i="8"/>
  <c r="BC392" i="8"/>
  <c r="BB392" i="8"/>
  <c r="BA392" i="8"/>
  <c r="AZ392" i="8"/>
  <c r="AY392" i="8"/>
  <c r="AX392" i="8"/>
  <c r="AW392" i="8"/>
  <c r="AV392" i="8"/>
  <c r="AU392" i="8"/>
  <c r="AT392" i="8"/>
  <c r="AS392" i="8"/>
  <c r="AR392" i="8"/>
  <c r="AQ392" i="8"/>
  <c r="AP392" i="8"/>
  <c r="AO392" i="8"/>
  <c r="AN392" i="8"/>
  <c r="AM392" i="8"/>
  <c r="AL392" i="8"/>
  <c r="AK392" i="8"/>
  <c r="AJ392" i="8"/>
  <c r="AI392" i="8"/>
  <c r="AH392" i="8"/>
  <c r="AG392" i="8"/>
  <c r="AF392" i="8"/>
  <c r="AE392" i="8"/>
  <c r="AD392" i="8"/>
  <c r="AC392" i="8"/>
  <c r="AB392" i="8"/>
  <c r="AA392" i="8"/>
  <c r="Z392" i="8"/>
  <c r="Y392" i="8"/>
  <c r="X392" i="8"/>
  <c r="W392" i="8"/>
  <c r="V392" i="8"/>
  <c r="U392" i="8"/>
  <c r="T392" i="8"/>
  <c r="S392" i="8"/>
  <c r="R392" i="8"/>
  <c r="Q392" i="8"/>
  <c r="P392" i="8"/>
  <c r="O392" i="8"/>
  <c r="N392" i="8"/>
  <c r="M392" i="8"/>
  <c r="L392" i="8"/>
  <c r="K392" i="8"/>
  <c r="J392" i="8"/>
  <c r="I392" i="8"/>
  <c r="BX390" i="8"/>
  <c r="BW390" i="8"/>
  <c r="BV390" i="8"/>
  <c r="BU390" i="8"/>
  <c r="BT390" i="8"/>
  <c r="BS390" i="8"/>
  <c r="BR390" i="8"/>
  <c r="BQ390" i="8"/>
  <c r="BP390" i="8"/>
  <c r="BO390" i="8"/>
  <c r="BN390" i="8"/>
  <c r="BM390" i="8"/>
  <c r="BL390" i="8"/>
  <c r="BK390" i="8"/>
  <c r="BJ390" i="8"/>
  <c r="BI390" i="8"/>
  <c r="BH390" i="8"/>
  <c r="BG390" i="8"/>
  <c r="BF390" i="8"/>
  <c r="BE390" i="8"/>
  <c r="BD390" i="8"/>
  <c r="BC390" i="8"/>
  <c r="BB390" i="8"/>
  <c r="BA390" i="8"/>
  <c r="AZ390" i="8"/>
  <c r="AY390" i="8"/>
  <c r="AX390" i="8"/>
  <c r="AW390" i="8"/>
  <c r="AV390" i="8"/>
  <c r="AU390" i="8"/>
  <c r="AT390" i="8"/>
  <c r="AS390" i="8"/>
  <c r="AR390" i="8"/>
  <c r="AQ390" i="8"/>
  <c r="AP390" i="8"/>
  <c r="AO390" i="8"/>
  <c r="AN390" i="8"/>
  <c r="AM390" i="8"/>
  <c r="AL390" i="8"/>
  <c r="AK390" i="8"/>
  <c r="AJ390" i="8"/>
  <c r="AI390" i="8"/>
  <c r="AH390" i="8"/>
  <c r="AG390" i="8"/>
  <c r="AF390" i="8"/>
  <c r="AE390" i="8"/>
  <c r="AD390" i="8"/>
  <c r="AC390" i="8"/>
  <c r="AB390" i="8"/>
  <c r="AA390" i="8"/>
  <c r="Z390" i="8"/>
  <c r="Y390" i="8"/>
  <c r="X390" i="8"/>
  <c r="W390" i="8"/>
  <c r="V390" i="8"/>
  <c r="U390" i="8"/>
  <c r="T390" i="8"/>
  <c r="S390" i="8"/>
  <c r="R390" i="8"/>
  <c r="Q390" i="8"/>
  <c r="P390" i="8"/>
  <c r="O390" i="8"/>
  <c r="N390" i="8"/>
  <c r="M390" i="8"/>
  <c r="L390" i="8"/>
  <c r="K390" i="8"/>
  <c r="J390" i="8"/>
  <c r="I390" i="8"/>
  <c r="BX388" i="8"/>
  <c r="BW388" i="8"/>
  <c r="BV388" i="8"/>
  <c r="BU388" i="8"/>
  <c r="BT388" i="8"/>
  <c r="BS388" i="8"/>
  <c r="BR388" i="8"/>
  <c r="BQ388" i="8"/>
  <c r="BP388" i="8"/>
  <c r="BO388" i="8"/>
  <c r="BN388" i="8"/>
  <c r="BM388" i="8"/>
  <c r="BL388" i="8"/>
  <c r="BK388" i="8"/>
  <c r="BJ388" i="8"/>
  <c r="BI388" i="8"/>
  <c r="BH388" i="8"/>
  <c r="BG388" i="8"/>
  <c r="BF388" i="8"/>
  <c r="BE388" i="8"/>
  <c r="BD388" i="8"/>
  <c r="BC388" i="8"/>
  <c r="BB388" i="8"/>
  <c r="BA388" i="8"/>
  <c r="AZ388" i="8"/>
  <c r="AY388" i="8"/>
  <c r="AX388" i="8"/>
  <c r="AW388" i="8"/>
  <c r="AV388" i="8"/>
  <c r="AU388" i="8"/>
  <c r="AT388" i="8"/>
  <c r="AS388" i="8"/>
  <c r="AR388" i="8"/>
  <c r="AQ388" i="8"/>
  <c r="AP388" i="8"/>
  <c r="AO388" i="8"/>
  <c r="AN388" i="8"/>
  <c r="AM388" i="8"/>
  <c r="AL388" i="8"/>
  <c r="AK388" i="8"/>
  <c r="AJ388" i="8"/>
  <c r="AI388" i="8"/>
  <c r="AH388" i="8"/>
  <c r="AG388" i="8"/>
  <c r="AF388" i="8"/>
  <c r="AE388" i="8"/>
  <c r="AD388" i="8"/>
  <c r="AC388" i="8"/>
  <c r="AB388" i="8"/>
  <c r="AA388" i="8"/>
  <c r="Z388" i="8"/>
  <c r="Y388" i="8"/>
  <c r="X388" i="8"/>
  <c r="W388" i="8"/>
  <c r="V388" i="8"/>
  <c r="U388" i="8"/>
  <c r="T388" i="8"/>
  <c r="S388" i="8"/>
  <c r="R388" i="8"/>
  <c r="Q388" i="8"/>
  <c r="P388" i="8"/>
  <c r="O388" i="8"/>
  <c r="N388" i="8"/>
  <c r="M388" i="8"/>
  <c r="L388" i="8"/>
  <c r="K388" i="8"/>
  <c r="J388" i="8"/>
  <c r="I388" i="8"/>
  <c r="AK387" i="8"/>
  <c r="BX386" i="8"/>
  <c r="BW386" i="8"/>
  <c r="BV386" i="8"/>
  <c r="BU386" i="8"/>
  <c r="BT386" i="8"/>
  <c r="BS386" i="8"/>
  <c r="BR386" i="8"/>
  <c r="BQ386" i="8"/>
  <c r="BP386" i="8"/>
  <c r="BO386" i="8"/>
  <c r="BN386" i="8"/>
  <c r="BM386" i="8"/>
  <c r="BL386" i="8"/>
  <c r="BK386" i="8"/>
  <c r="BJ386" i="8"/>
  <c r="BI386" i="8"/>
  <c r="BH386" i="8"/>
  <c r="BG386" i="8"/>
  <c r="BF386" i="8"/>
  <c r="BE386" i="8"/>
  <c r="BD386" i="8"/>
  <c r="BC386" i="8"/>
  <c r="BB386" i="8"/>
  <c r="BA386" i="8"/>
  <c r="AZ386" i="8"/>
  <c r="AY386" i="8"/>
  <c r="AX386" i="8"/>
  <c r="AW386" i="8"/>
  <c r="AV386" i="8"/>
  <c r="AU386" i="8"/>
  <c r="AT386" i="8"/>
  <c r="AS386" i="8"/>
  <c r="AR386" i="8"/>
  <c r="AQ386" i="8"/>
  <c r="AP386" i="8"/>
  <c r="AO386" i="8"/>
  <c r="AN386" i="8"/>
  <c r="AM386" i="8"/>
  <c r="AL386" i="8"/>
  <c r="AK386" i="8"/>
  <c r="AJ386" i="8"/>
  <c r="AI386" i="8"/>
  <c r="AH386" i="8"/>
  <c r="AG386" i="8"/>
  <c r="AF386" i="8"/>
  <c r="AE386" i="8"/>
  <c r="AD386" i="8"/>
  <c r="AC386" i="8"/>
  <c r="AB386" i="8"/>
  <c r="AA386" i="8"/>
  <c r="Z386" i="8"/>
  <c r="Y386" i="8"/>
  <c r="X386" i="8"/>
  <c r="W386" i="8"/>
  <c r="V386" i="8"/>
  <c r="U386" i="8"/>
  <c r="T386" i="8"/>
  <c r="S386" i="8"/>
  <c r="R386" i="8"/>
  <c r="Q386" i="8"/>
  <c r="P386" i="8"/>
  <c r="O386" i="8"/>
  <c r="N386" i="8"/>
  <c r="M386" i="8"/>
  <c r="L386" i="8"/>
  <c r="K386" i="8"/>
  <c r="J386" i="8"/>
  <c r="I386" i="8"/>
  <c r="BX384" i="8"/>
  <c r="BW384" i="8"/>
  <c r="BV384" i="8"/>
  <c r="BU384" i="8"/>
  <c r="BT384" i="8"/>
  <c r="BS384" i="8"/>
  <c r="BR384" i="8"/>
  <c r="BQ384" i="8"/>
  <c r="BP384" i="8"/>
  <c r="BO384" i="8"/>
  <c r="BN384" i="8"/>
  <c r="BM384" i="8"/>
  <c r="BL384" i="8"/>
  <c r="BK384" i="8"/>
  <c r="BJ384" i="8"/>
  <c r="BI384" i="8"/>
  <c r="BH384" i="8"/>
  <c r="BG384" i="8"/>
  <c r="BF384" i="8"/>
  <c r="BE384" i="8"/>
  <c r="BD384" i="8"/>
  <c r="BC384" i="8"/>
  <c r="BB384" i="8"/>
  <c r="BA384" i="8"/>
  <c r="AZ384" i="8"/>
  <c r="AY384" i="8"/>
  <c r="AX384" i="8"/>
  <c r="AW384" i="8"/>
  <c r="AV384" i="8"/>
  <c r="AU384" i="8"/>
  <c r="AT384" i="8"/>
  <c r="AS384" i="8"/>
  <c r="AR384" i="8"/>
  <c r="AQ384" i="8"/>
  <c r="AP384" i="8"/>
  <c r="AO384" i="8"/>
  <c r="AN384" i="8"/>
  <c r="AM384" i="8"/>
  <c r="AL384" i="8"/>
  <c r="AK384" i="8"/>
  <c r="AJ384" i="8"/>
  <c r="AI384" i="8"/>
  <c r="AH384" i="8"/>
  <c r="AG384" i="8"/>
  <c r="AF384" i="8"/>
  <c r="AE384" i="8"/>
  <c r="AD384" i="8"/>
  <c r="AC384" i="8"/>
  <c r="AB384" i="8"/>
  <c r="AA384" i="8"/>
  <c r="Z384" i="8"/>
  <c r="Y384" i="8"/>
  <c r="X384" i="8"/>
  <c r="W384" i="8"/>
  <c r="V384" i="8"/>
  <c r="U384" i="8"/>
  <c r="T384" i="8"/>
  <c r="S384" i="8"/>
  <c r="R384" i="8"/>
  <c r="Q384" i="8"/>
  <c r="P384" i="8"/>
  <c r="O384" i="8"/>
  <c r="N384" i="8"/>
  <c r="M384" i="8"/>
  <c r="L384" i="8"/>
  <c r="K384" i="8"/>
  <c r="J384" i="8"/>
  <c r="I384" i="8"/>
  <c r="BX382" i="8"/>
  <c r="BW382" i="8"/>
  <c r="BV382" i="8"/>
  <c r="BU382" i="8"/>
  <c r="BT382" i="8"/>
  <c r="BS382" i="8"/>
  <c r="BR382" i="8"/>
  <c r="BQ382" i="8"/>
  <c r="BP382" i="8"/>
  <c r="BO382" i="8"/>
  <c r="BN382" i="8"/>
  <c r="BM382" i="8"/>
  <c r="BL382" i="8"/>
  <c r="BK382" i="8"/>
  <c r="BJ382" i="8"/>
  <c r="BI382" i="8"/>
  <c r="BH382" i="8"/>
  <c r="BG382" i="8"/>
  <c r="BF382" i="8"/>
  <c r="BE382" i="8"/>
  <c r="BD382" i="8"/>
  <c r="BC382" i="8"/>
  <c r="BB382" i="8"/>
  <c r="BA382" i="8"/>
  <c r="AZ382" i="8"/>
  <c r="AY382" i="8"/>
  <c r="AX382" i="8"/>
  <c r="AW382" i="8"/>
  <c r="AV382" i="8"/>
  <c r="AU382" i="8"/>
  <c r="AT382" i="8"/>
  <c r="AS382" i="8"/>
  <c r="AR382" i="8"/>
  <c r="AQ382" i="8"/>
  <c r="AP382" i="8"/>
  <c r="AO382" i="8"/>
  <c r="AN382" i="8"/>
  <c r="AM382" i="8"/>
  <c r="AL382" i="8"/>
  <c r="AK382" i="8"/>
  <c r="AJ382" i="8"/>
  <c r="AI382" i="8"/>
  <c r="AH382" i="8"/>
  <c r="AG382" i="8"/>
  <c r="AF382" i="8"/>
  <c r="AE382" i="8"/>
  <c r="AD382" i="8"/>
  <c r="AC382" i="8"/>
  <c r="AB382" i="8"/>
  <c r="AA382" i="8"/>
  <c r="Z382" i="8"/>
  <c r="Y382" i="8"/>
  <c r="X382" i="8"/>
  <c r="W382" i="8"/>
  <c r="V382" i="8"/>
  <c r="U382" i="8"/>
  <c r="T382" i="8"/>
  <c r="S382" i="8"/>
  <c r="R382" i="8"/>
  <c r="Q382" i="8"/>
  <c r="P382" i="8"/>
  <c r="O382" i="8"/>
  <c r="N382" i="8"/>
  <c r="M382" i="8"/>
  <c r="L382" i="8"/>
  <c r="K382" i="8"/>
  <c r="J382" i="8"/>
  <c r="I382" i="8"/>
  <c r="BX380" i="8"/>
  <c r="BW380" i="8"/>
  <c r="BV380" i="8"/>
  <c r="BU380" i="8"/>
  <c r="BT380" i="8"/>
  <c r="BS380" i="8"/>
  <c r="BR380" i="8"/>
  <c r="BQ380" i="8"/>
  <c r="BP380" i="8"/>
  <c r="BO380" i="8"/>
  <c r="BN380" i="8"/>
  <c r="BM380" i="8"/>
  <c r="BL380" i="8"/>
  <c r="BK380" i="8"/>
  <c r="BJ380" i="8"/>
  <c r="BI380" i="8"/>
  <c r="BH380" i="8"/>
  <c r="BG380" i="8"/>
  <c r="BF380" i="8"/>
  <c r="BE380" i="8"/>
  <c r="BD380" i="8"/>
  <c r="BC380" i="8"/>
  <c r="BB380" i="8"/>
  <c r="BA380" i="8"/>
  <c r="AZ380" i="8"/>
  <c r="AY380" i="8"/>
  <c r="AX380" i="8"/>
  <c r="AW380" i="8"/>
  <c r="AV380" i="8"/>
  <c r="AU380" i="8"/>
  <c r="AT380" i="8"/>
  <c r="AS380" i="8"/>
  <c r="AR380" i="8"/>
  <c r="AQ380" i="8"/>
  <c r="AP380" i="8"/>
  <c r="AO380" i="8"/>
  <c r="AN380" i="8"/>
  <c r="AM380" i="8"/>
  <c r="AL380" i="8"/>
  <c r="AK380" i="8"/>
  <c r="AJ380" i="8"/>
  <c r="AI380" i="8"/>
  <c r="AH380" i="8"/>
  <c r="AG380" i="8"/>
  <c r="AF380" i="8"/>
  <c r="AE380" i="8"/>
  <c r="AD380" i="8"/>
  <c r="AC380" i="8"/>
  <c r="AB380" i="8"/>
  <c r="AA380" i="8"/>
  <c r="Z380" i="8"/>
  <c r="Y380" i="8"/>
  <c r="X380" i="8"/>
  <c r="W380" i="8"/>
  <c r="V380" i="8"/>
  <c r="U380" i="8"/>
  <c r="T380" i="8"/>
  <c r="S380" i="8"/>
  <c r="R380" i="8"/>
  <c r="Q380" i="8"/>
  <c r="P380" i="8"/>
  <c r="O380" i="8"/>
  <c r="N380" i="8"/>
  <c r="M380" i="8"/>
  <c r="L380" i="8"/>
  <c r="K380" i="8"/>
  <c r="J380" i="8"/>
  <c r="I380" i="8"/>
  <c r="BX378" i="8"/>
  <c r="BW378" i="8"/>
  <c r="BV378" i="8"/>
  <c r="BU378" i="8"/>
  <c r="BT378" i="8"/>
  <c r="BS378" i="8"/>
  <c r="BR378" i="8"/>
  <c r="BQ378" i="8"/>
  <c r="BP378" i="8"/>
  <c r="BO378" i="8"/>
  <c r="BN378" i="8"/>
  <c r="BM378" i="8"/>
  <c r="BL378" i="8"/>
  <c r="BK378" i="8"/>
  <c r="BJ378" i="8"/>
  <c r="BI378" i="8"/>
  <c r="BH378" i="8"/>
  <c r="BG378" i="8"/>
  <c r="BF378" i="8"/>
  <c r="BE378" i="8"/>
  <c r="BD378" i="8"/>
  <c r="BC378" i="8"/>
  <c r="BB378" i="8"/>
  <c r="BA378" i="8"/>
  <c r="AZ378" i="8"/>
  <c r="AY378" i="8"/>
  <c r="AX378" i="8"/>
  <c r="AW378" i="8"/>
  <c r="AV378" i="8"/>
  <c r="AU378" i="8"/>
  <c r="AT378" i="8"/>
  <c r="AS378" i="8"/>
  <c r="AR378" i="8"/>
  <c r="AQ378" i="8"/>
  <c r="AP378" i="8"/>
  <c r="AO378" i="8"/>
  <c r="AN378" i="8"/>
  <c r="AM378" i="8"/>
  <c r="AL378" i="8"/>
  <c r="AK378" i="8"/>
  <c r="AJ378" i="8"/>
  <c r="AI378" i="8"/>
  <c r="AH378" i="8"/>
  <c r="AG378" i="8"/>
  <c r="AF378" i="8"/>
  <c r="AE378" i="8"/>
  <c r="AD378" i="8"/>
  <c r="AC378" i="8"/>
  <c r="AB378" i="8"/>
  <c r="AA378" i="8"/>
  <c r="Z378" i="8"/>
  <c r="Y378" i="8"/>
  <c r="X378" i="8"/>
  <c r="W378" i="8"/>
  <c r="V378" i="8"/>
  <c r="U378" i="8"/>
  <c r="T378" i="8"/>
  <c r="S378" i="8"/>
  <c r="R378" i="8"/>
  <c r="Q378" i="8"/>
  <c r="P378" i="8"/>
  <c r="O378" i="8"/>
  <c r="N378" i="8"/>
  <c r="M378" i="8"/>
  <c r="L378" i="8"/>
  <c r="K378" i="8"/>
  <c r="J378" i="8"/>
  <c r="I378" i="8"/>
  <c r="BX376" i="8"/>
  <c r="BW376" i="8"/>
  <c r="BV376" i="8"/>
  <c r="BU376" i="8"/>
  <c r="BT376" i="8"/>
  <c r="BS376" i="8"/>
  <c r="BR376" i="8"/>
  <c r="BQ376" i="8"/>
  <c r="BP376" i="8"/>
  <c r="BO376" i="8"/>
  <c r="BN376" i="8"/>
  <c r="BM376" i="8"/>
  <c r="BL376" i="8"/>
  <c r="BK376" i="8"/>
  <c r="BJ376" i="8"/>
  <c r="BI376" i="8"/>
  <c r="BH376" i="8"/>
  <c r="BG376" i="8"/>
  <c r="BF376" i="8"/>
  <c r="BE376" i="8"/>
  <c r="BD376" i="8"/>
  <c r="BC376" i="8"/>
  <c r="BB376" i="8"/>
  <c r="BA376" i="8"/>
  <c r="AZ376" i="8"/>
  <c r="AY376" i="8"/>
  <c r="AX376" i="8"/>
  <c r="AW376" i="8"/>
  <c r="AV376" i="8"/>
  <c r="AU376" i="8"/>
  <c r="AT376" i="8"/>
  <c r="AS376" i="8"/>
  <c r="AR376" i="8"/>
  <c r="AQ376" i="8"/>
  <c r="AP376" i="8"/>
  <c r="AO376" i="8"/>
  <c r="AN376" i="8"/>
  <c r="AM376" i="8"/>
  <c r="AL376" i="8"/>
  <c r="AK376" i="8"/>
  <c r="AJ376" i="8"/>
  <c r="AI376" i="8"/>
  <c r="AH376" i="8"/>
  <c r="AG376" i="8"/>
  <c r="AF376" i="8"/>
  <c r="AE376" i="8"/>
  <c r="AD376" i="8"/>
  <c r="AC376" i="8"/>
  <c r="AB376" i="8"/>
  <c r="AA376" i="8"/>
  <c r="Z376" i="8"/>
  <c r="Y376" i="8"/>
  <c r="X376" i="8"/>
  <c r="W376" i="8"/>
  <c r="V376" i="8"/>
  <c r="U376" i="8"/>
  <c r="T376" i="8"/>
  <c r="S376" i="8"/>
  <c r="R376" i="8"/>
  <c r="Q376" i="8"/>
  <c r="P376" i="8"/>
  <c r="O376" i="8"/>
  <c r="N376" i="8"/>
  <c r="M376" i="8"/>
  <c r="L376" i="8"/>
  <c r="K376" i="8"/>
  <c r="J376" i="8"/>
  <c r="I376" i="8"/>
  <c r="BX375" i="8"/>
  <c r="BV375" i="8"/>
  <c r="BR375" i="8"/>
  <c r="BQ375" i="8"/>
  <c r="BP375" i="8"/>
  <c r="BK375" i="8"/>
  <c r="BJ375" i="8"/>
  <c r="BI375" i="8"/>
  <c r="BH375" i="8"/>
  <c r="BF375" i="8"/>
  <c r="BC375" i="8"/>
  <c r="BB375" i="8"/>
  <c r="BA375" i="8"/>
  <c r="AZ375" i="8"/>
  <c r="AX375" i="8"/>
  <c r="AU375" i="8"/>
  <c r="AT375" i="8"/>
  <c r="AS375" i="8"/>
  <c r="AR375" i="8"/>
  <c r="AP375" i="8"/>
  <c r="AM375" i="8"/>
  <c r="AL375" i="8"/>
  <c r="AK375" i="8"/>
  <c r="AJ375" i="8"/>
  <c r="AH375" i="8"/>
  <c r="AE375" i="8"/>
  <c r="AD375" i="8"/>
  <c r="AC375" i="8"/>
  <c r="AB375" i="8"/>
  <c r="Z375" i="8"/>
  <c r="W375" i="8"/>
  <c r="V375" i="8"/>
  <c r="U375" i="8"/>
  <c r="T375" i="8"/>
  <c r="R375" i="8"/>
  <c r="O375" i="8"/>
  <c r="N375" i="8"/>
  <c r="M375" i="8"/>
  <c r="L375" i="8"/>
  <c r="J375" i="8"/>
  <c r="BX374" i="8"/>
  <c r="BW374" i="8"/>
  <c r="BV374" i="8"/>
  <c r="BU374" i="8"/>
  <c r="BT374" i="8"/>
  <c r="BS374" i="8"/>
  <c r="BR374" i="8"/>
  <c r="BQ374" i="8"/>
  <c r="BP374" i="8"/>
  <c r="BO374" i="8"/>
  <c r="BN374" i="8"/>
  <c r="BM374" i="8"/>
  <c r="BL374" i="8"/>
  <c r="BK374" i="8"/>
  <c r="BJ374" i="8"/>
  <c r="BI374" i="8"/>
  <c r="BH374" i="8"/>
  <c r="BG374" i="8"/>
  <c r="BF374" i="8"/>
  <c r="BE374" i="8"/>
  <c r="BD374" i="8"/>
  <c r="BC374" i="8"/>
  <c r="BB374" i="8"/>
  <c r="BA374" i="8"/>
  <c r="AZ374" i="8"/>
  <c r="AY374" i="8"/>
  <c r="AX374" i="8"/>
  <c r="AW374" i="8"/>
  <c r="AV374" i="8"/>
  <c r="AU374" i="8"/>
  <c r="AT374" i="8"/>
  <c r="AS374" i="8"/>
  <c r="AR374" i="8"/>
  <c r="AQ374" i="8"/>
  <c r="AP374" i="8"/>
  <c r="AO374" i="8"/>
  <c r="AN374" i="8"/>
  <c r="AM374" i="8"/>
  <c r="AL374" i="8"/>
  <c r="AK374" i="8"/>
  <c r="AJ374" i="8"/>
  <c r="AI374" i="8"/>
  <c r="AH374" i="8"/>
  <c r="AG374" i="8"/>
  <c r="AF374" i="8"/>
  <c r="AE374" i="8"/>
  <c r="AD374" i="8"/>
  <c r="AC374" i="8"/>
  <c r="AB374" i="8"/>
  <c r="AA374" i="8"/>
  <c r="Z374" i="8"/>
  <c r="Y374" i="8"/>
  <c r="X374" i="8"/>
  <c r="W374" i="8"/>
  <c r="V374" i="8"/>
  <c r="U374" i="8"/>
  <c r="T374" i="8"/>
  <c r="S374" i="8"/>
  <c r="R374" i="8"/>
  <c r="Q374" i="8"/>
  <c r="P374" i="8"/>
  <c r="O374" i="8"/>
  <c r="N374" i="8"/>
  <c r="M374" i="8"/>
  <c r="L374" i="8"/>
  <c r="K374" i="8"/>
  <c r="J374" i="8"/>
  <c r="I374" i="8"/>
  <c r="BV373" i="8"/>
  <c r="BI373" i="8"/>
  <c r="AU373" i="8"/>
  <c r="AJ373" i="8"/>
  <c r="V373" i="8"/>
  <c r="J373" i="8"/>
  <c r="BX372" i="8"/>
  <c r="BW372" i="8"/>
  <c r="BV372" i="8"/>
  <c r="BU372" i="8"/>
  <c r="BT372" i="8"/>
  <c r="BS372" i="8"/>
  <c r="BR372" i="8"/>
  <c r="BQ372" i="8"/>
  <c r="BP372" i="8"/>
  <c r="BO372" i="8"/>
  <c r="BN372" i="8"/>
  <c r="BM372" i="8"/>
  <c r="BL372" i="8"/>
  <c r="BK372" i="8"/>
  <c r="BJ372" i="8"/>
  <c r="BI372" i="8"/>
  <c r="BH372" i="8"/>
  <c r="BG372" i="8"/>
  <c r="BF372" i="8"/>
  <c r="BE372" i="8"/>
  <c r="BD372" i="8"/>
  <c r="BC372" i="8"/>
  <c r="BB372" i="8"/>
  <c r="BA372" i="8"/>
  <c r="AZ372" i="8"/>
  <c r="AY372" i="8"/>
  <c r="AX372" i="8"/>
  <c r="AW372" i="8"/>
  <c r="AV372" i="8"/>
  <c r="AU372" i="8"/>
  <c r="AT372" i="8"/>
  <c r="AS372" i="8"/>
  <c r="AR372" i="8"/>
  <c r="AQ372" i="8"/>
  <c r="AP372" i="8"/>
  <c r="AO372" i="8"/>
  <c r="AN372" i="8"/>
  <c r="AM372" i="8"/>
  <c r="AL372" i="8"/>
  <c r="AK372" i="8"/>
  <c r="AJ372" i="8"/>
  <c r="AI372" i="8"/>
  <c r="AH372" i="8"/>
  <c r="AG372" i="8"/>
  <c r="AF372" i="8"/>
  <c r="AE372" i="8"/>
  <c r="AD372" i="8"/>
  <c r="AC372" i="8"/>
  <c r="AB372" i="8"/>
  <c r="AA372" i="8"/>
  <c r="Z372" i="8"/>
  <c r="Y372" i="8"/>
  <c r="X372" i="8"/>
  <c r="W372" i="8"/>
  <c r="V372" i="8"/>
  <c r="U372" i="8"/>
  <c r="T372" i="8"/>
  <c r="S372" i="8"/>
  <c r="R372" i="8"/>
  <c r="Q372" i="8"/>
  <c r="P372" i="8"/>
  <c r="O372" i="8"/>
  <c r="N372" i="8"/>
  <c r="M372" i="8"/>
  <c r="L372" i="8"/>
  <c r="K372" i="8"/>
  <c r="J372" i="8"/>
  <c r="I372" i="8"/>
  <c r="BS371" i="8"/>
  <c r="BX370" i="8"/>
  <c r="BW370" i="8"/>
  <c r="BV370" i="8"/>
  <c r="BU370" i="8"/>
  <c r="BT370" i="8"/>
  <c r="BS370" i="8"/>
  <c r="BR370" i="8"/>
  <c r="BQ370" i="8"/>
  <c r="BP370" i="8"/>
  <c r="BO370" i="8"/>
  <c r="BN370" i="8"/>
  <c r="BM370" i="8"/>
  <c r="BL370" i="8"/>
  <c r="BK370" i="8"/>
  <c r="BJ370" i="8"/>
  <c r="BI370" i="8"/>
  <c r="BH370" i="8"/>
  <c r="BG370" i="8"/>
  <c r="BF370" i="8"/>
  <c r="BE370" i="8"/>
  <c r="BD370" i="8"/>
  <c r="BC370" i="8"/>
  <c r="BB370" i="8"/>
  <c r="BA370" i="8"/>
  <c r="AZ370" i="8"/>
  <c r="AY370" i="8"/>
  <c r="AX370" i="8"/>
  <c r="AW370" i="8"/>
  <c r="AV370" i="8"/>
  <c r="AU370" i="8"/>
  <c r="AT370" i="8"/>
  <c r="AS370" i="8"/>
  <c r="AR370" i="8"/>
  <c r="AQ370" i="8"/>
  <c r="AP370" i="8"/>
  <c r="AO370" i="8"/>
  <c r="AN370" i="8"/>
  <c r="AM370" i="8"/>
  <c r="AL370" i="8"/>
  <c r="AK370" i="8"/>
  <c r="AJ370" i="8"/>
  <c r="AI370" i="8"/>
  <c r="AH370" i="8"/>
  <c r="AG370" i="8"/>
  <c r="AF370" i="8"/>
  <c r="AE370" i="8"/>
  <c r="AD370" i="8"/>
  <c r="AC370" i="8"/>
  <c r="AB370" i="8"/>
  <c r="AA370" i="8"/>
  <c r="Z370" i="8"/>
  <c r="Y370" i="8"/>
  <c r="X370" i="8"/>
  <c r="W370" i="8"/>
  <c r="V370" i="8"/>
  <c r="U370" i="8"/>
  <c r="T370" i="8"/>
  <c r="S370" i="8"/>
  <c r="R370" i="8"/>
  <c r="Q370" i="8"/>
  <c r="P370" i="8"/>
  <c r="O370" i="8"/>
  <c r="N370" i="8"/>
  <c r="M370" i="8"/>
  <c r="L370" i="8"/>
  <c r="K370" i="8"/>
  <c r="J370" i="8"/>
  <c r="I370" i="8"/>
  <c r="BX368" i="8"/>
  <c r="BW368" i="8"/>
  <c r="BV368" i="8"/>
  <c r="BU368" i="8"/>
  <c r="BT368" i="8"/>
  <c r="BS368" i="8"/>
  <c r="BR368" i="8"/>
  <c r="BQ368" i="8"/>
  <c r="BP368" i="8"/>
  <c r="BO368" i="8"/>
  <c r="BN368" i="8"/>
  <c r="BM368" i="8"/>
  <c r="BL368" i="8"/>
  <c r="BK368" i="8"/>
  <c r="BJ368" i="8"/>
  <c r="BI368" i="8"/>
  <c r="BH368" i="8"/>
  <c r="BG368" i="8"/>
  <c r="BF368" i="8"/>
  <c r="BE368" i="8"/>
  <c r="BD368" i="8"/>
  <c r="BC368" i="8"/>
  <c r="BB368" i="8"/>
  <c r="BA368" i="8"/>
  <c r="AZ368" i="8"/>
  <c r="AY368" i="8"/>
  <c r="AX368" i="8"/>
  <c r="AW368" i="8"/>
  <c r="AV368" i="8"/>
  <c r="AU368" i="8"/>
  <c r="AT368" i="8"/>
  <c r="AS368" i="8"/>
  <c r="AR368" i="8"/>
  <c r="AQ368" i="8"/>
  <c r="AP368" i="8"/>
  <c r="AO368" i="8"/>
  <c r="AN368" i="8"/>
  <c r="AM368" i="8"/>
  <c r="AL368" i="8"/>
  <c r="AK368" i="8"/>
  <c r="AJ368" i="8"/>
  <c r="AI368" i="8"/>
  <c r="AH368" i="8"/>
  <c r="AG368" i="8"/>
  <c r="AF368" i="8"/>
  <c r="AE368" i="8"/>
  <c r="AD368" i="8"/>
  <c r="AC368" i="8"/>
  <c r="AB368" i="8"/>
  <c r="AA368" i="8"/>
  <c r="Z368" i="8"/>
  <c r="Y368" i="8"/>
  <c r="X368" i="8"/>
  <c r="W368" i="8"/>
  <c r="V368" i="8"/>
  <c r="U368" i="8"/>
  <c r="T368" i="8"/>
  <c r="S368" i="8"/>
  <c r="R368" i="8"/>
  <c r="Q368" i="8"/>
  <c r="P368" i="8"/>
  <c r="O368" i="8"/>
  <c r="N368" i="8"/>
  <c r="M368" i="8"/>
  <c r="L368" i="8"/>
  <c r="K368" i="8"/>
  <c r="J368" i="8"/>
  <c r="I368" i="8"/>
  <c r="BX366" i="8"/>
  <c r="BW366" i="8"/>
  <c r="BV366" i="8"/>
  <c r="BU366" i="8"/>
  <c r="BT366" i="8"/>
  <c r="BS366" i="8"/>
  <c r="BR366" i="8"/>
  <c r="BQ366" i="8"/>
  <c r="BP366" i="8"/>
  <c r="BO366" i="8"/>
  <c r="BN366" i="8"/>
  <c r="BM366" i="8"/>
  <c r="BL366" i="8"/>
  <c r="BK366" i="8"/>
  <c r="BJ366" i="8"/>
  <c r="BI366" i="8"/>
  <c r="BH366" i="8"/>
  <c r="BG366" i="8"/>
  <c r="BF366" i="8"/>
  <c r="BE366" i="8"/>
  <c r="BD366" i="8"/>
  <c r="BC366" i="8"/>
  <c r="BB366" i="8"/>
  <c r="BA366" i="8"/>
  <c r="AZ366" i="8"/>
  <c r="AY366" i="8"/>
  <c r="AX366" i="8"/>
  <c r="AW366" i="8"/>
  <c r="AV366" i="8"/>
  <c r="AU366" i="8"/>
  <c r="AT366" i="8"/>
  <c r="AS366" i="8"/>
  <c r="AR366" i="8"/>
  <c r="AQ366" i="8"/>
  <c r="AP366" i="8"/>
  <c r="AO366" i="8"/>
  <c r="AN366" i="8"/>
  <c r="AM366" i="8"/>
  <c r="AL366" i="8"/>
  <c r="AK366" i="8"/>
  <c r="AJ366" i="8"/>
  <c r="AI366" i="8"/>
  <c r="AH366" i="8"/>
  <c r="AG366" i="8"/>
  <c r="AF366" i="8"/>
  <c r="AE366" i="8"/>
  <c r="AD366" i="8"/>
  <c r="AC366" i="8"/>
  <c r="AB366" i="8"/>
  <c r="AA366" i="8"/>
  <c r="Z366" i="8"/>
  <c r="Y366" i="8"/>
  <c r="X366" i="8"/>
  <c r="W366" i="8"/>
  <c r="V366" i="8"/>
  <c r="U366" i="8"/>
  <c r="T366" i="8"/>
  <c r="S366" i="8"/>
  <c r="R366" i="8"/>
  <c r="Q366" i="8"/>
  <c r="P366" i="8"/>
  <c r="O366" i="8"/>
  <c r="N366" i="8"/>
  <c r="M366" i="8"/>
  <c r="L366" i="8"/>
  <c r="K366" i="8"/>
  <c r="J366" i="8"/>
  <c r="I366" i="8"/>
  <c r="AE362" i="8"/>
  <c r="BX361" i="8"/>
  <c r="BW361" i="8"/>
  <c r="BV361" i="8"/>
  <c r="BU361" i="8"/>
  <c r="BT361" i="8"/>
  <c r="BS361" i="8"/>
  <c r="BR361" i="8"/>
  <c r="BQ361" i="8"/>
  <c r="BP361" i="8"/>
  <c r="BO361" i="8"/>
  <c r="BN361" i="8"/>
  <c r="BM361" i="8"/>
  <c r="BL361" i="8"/>
  <c r="BK361" i="8"/>
  <c r="BJ361" i="8"/>
  <c r="BI361" i="8"/>
  <c r="BH361" i="8"/>
  <c r="BG361" i="8"/>
  <c r="BF361" i="8"/>
  <c r="BE361" i="8"/>
  <c r="BD361" i="8"/>
  <c r="BC361" i="8"/>
  <c r="BB361" i="8"/>
  <c r="BA361" i="8"/>
  <c r="AZ361" i="8"/>
  <c r="AY361" i="8"/>
  <c r="AX361" i="8"/>
  <c r="AW361" i="8"/>
  <c r="AV361" i="8"/>
  <c r="AU361" i="8"/>
  <c r="AT361" i="8"/>
  <c r="AS361" i="8"/>
  <c r="AR361" i="8"/>
  <c r="AQ361" i="8"/>
  <c r="AP361" i="8"/>
  <c r="AO361" i="8"/>
  <c r="AN361" i="8"/>
  <c r="AM361" i="8"/>
  <c r="AL361" i="8"/>
  <c r="AK361" i="8"/>
  <c r="AJ361" i="8"/>
  <c r="AI361" i="8"/>
  <c r="AH361" i="8"/>
  <c r="AG361" i="8"/>
  <c r="AF361" i="8"/>
  <c r="AE361" i="8"/>
  <c r="AD361" i="8"/>
  <c r="AC361" i="8"/>
  <c r="AB361" i="8"/>
  <c r="AA361" i="8"/>
  <c r="Z361" i="8"/>
  <c r="Y361" i="8"/>
  <c r="X361" i="8"/>
  <c r="W361" i="8"/>
  <c r="V361" i="8"/>
  <c r="U361" i="8"/>
  <c r="T361" i="8"/>
  <c r="S361" i="8"/>
  <c r="R361" i="8"/>
  <c r="Q361" i="8"/>
  <c r="P361" i="8"/>
  <c r="O361" i="8"/>
  <c r="N361" i="8"/>
  <c r="M361" i="8"/>
  <c r="L361" i="8"/>
  <c r="K361" i="8"/>
  <c r="J361" i="8"/>
  <c r="I361" i="8"/>
  <c r="BX359" i="8"/>
  <c r="BW359" i="8"/>
  <c r="BV359" i="8"/>
  <c r="BU359" i="8"/>
  <c r="BT359" i="8"/>
  <c r="BS359" i="8"/>
  <c r="BR359" i="8"/>
  <c r="BQ359" i="8"/>
  <c r="BP359" i="8"/>
  <c r="BO359" i="8"/>
  <c r="BN359" i="8"/>
  <c r="BM359" i="8"/>
  <c r="BL359" i="8"/>
  <c r="BK359" i="8"/>
  <c r="BJ359" i="8"/>
  <c r="BI359" i="8"/>
  <c r="BH359" i="8"/>
  <c r="BG359" i="8"/>
  <c r="BF359" i="8"/>
  <c r="BE359" i="8"/>
  <c r="BD359" i="8"/>
  <c r="BC359" i="8"/>
  <c r="BB359" i="8"/>
  <c r="BA359" i="8"/>
  <c r="AZ359" i="8"/>
  <c r="AY359" i="8"/>
  <c r="AX359" i="8"/>
  <c r="AW359" i="8"/>
  <c r="AV359" i="8"/>
  <c r="AU359" i="8"/>
  <c r="AT359" i="8"/>
  <c r="AS359" i="8"/>
  <c r="AR359" i="8"/>
  <c r="AQ359" i="8"/>
  <c r="AP359" i="8"/>
  <c r="AO359" i="8"/>
  <c r="AN359" i="8"/>
  <c r="AM359" i="8"/>
  <c r="AL359" i="8"/>
  <c r="AK359" i="8"/>
  <c r="AJ359" i="8"/>
  <c r="AI359" i="8"/>
  <c r="AH359" i="8"/>
  <c r="AG359" i="8"/>
  <c r="AF359" i="8"/>
  <c r="AE359" i="8"/>
  <c r="AD359" i="8"/>
  <c r="AC359" i="8"/>
  <c r="AB359" i="8"/>
  <c r="AA359" i="8"/>
  <c r="Z359" i="8"/>
  <c r="Y359" i="8"/>
  <c r="X359" i="8"/>
  <c r="W359" i="8"/>
  <c r="V359" i="8"/>
  <c r="U359" i="8"/>
  <c r="T359" i="8"/>
  <c r="S359" i="8"/>
  <c r="R359" i="8"/>
  <c r="Q359" i="8"/>
  <c r="P359" i="8"/>
  <c r="O359" i="8"/>
  <c r="N359" i="8"/>
  <c r="M359" i="8"/>
  <c r="L359" i="8"/>
  <c r="K359" i="8"/>
  <c r="J359" i="8"/>
  <c r="I359" i="8"/>
  <c r="W358" i="8"/>
  <c r="BX357" i="8"/>
  <c r="BW357" i="8"/>
  <c r="BV357" i="8"/>
  <c r="BU357" i="8"/>
  <c r="BT357" i="8"/>
  <c r="BS357" i="8"/>
  <c r="BR357" i="8"/>
  <c r="BR358" i="8" s="1"/>
  <c r="BQ357" i="8"/>
  <c r="BP357" i="8"/>
  <c r="BO357" i="8"/>
  <c r="BN357" i="8"/>
  <c r="BM357" i="8"/>
  <c r="BL357" i="8"/>
  <c r="BK357" i="8"/>
  <c r="BJ357" i="8"/>
  <c r="BJ358" i="8" s="1"/>
  <c r="BI357" i="8"/>
  <c r="BH357" i="8"/>
  <c r="BG357" i="8"/>
  <c r="BF357" i="8"/>
  <c r="BE357" i="8"/>
  <c r="BD357" i="8"/>
  <c r="BC357" i="8"/>
  <c r="BB357" i="8"/>
  <c r="BB358" i="8" s="1"/>
  <c r="BA357" i="8"/>
  <c r="AZ357" i="8"/>
  <c r="AY357" i="8"/>
  <c r="AX357" i="8"/>
  <c r="AW357" i="8"/>
  <c r="AV357" i="8"/>
  <c r="AU357" i="8"/>
  <c r="AT357" i="8"/>
  <c r="AT358" i="8" s="1"/>
  <c r="AS357" i="8"/>
  <c r="AR357" i="8"/>
  <c r="AQ357" i="8"/>
  <c r="AP357" i="8"/>
  <c r="AO357" i="8"/>
  <c r="AN357" i="8"/>
  <c r="AM357" i="8"/>
  <c r="AL357" i="8"/>
  <c r="AL358" i="8" s="1"/>
  <c r="AK357" i="8"/>
  <c r="AJ357" i="8"/>
  <c r="AI357" i="8"/>
  <c r="AH357" i="8"/>
  <c r="AG357" i="8"/>
  <c r="AF357" i="8"/>
  <c r="AE357" i="8"/>
  <c r="AD357" i="8"/>
  <c r="AD358" i="8" s="1"/>
  <c r="AC357" i="8"/>
  <c r="AB357" i="8"/>
  <c r="AA357" i="8"/>
  <c r="Z357" i="8"/>
  <c r="Y357" i="8"/>
  <c r="X357" i="8"/>
  <c r="W357" i="8"/>
  <c r="V357" i="8"/>
  <c r="V358" i="8" s="1"/>
  <c r="U357" i="8"/>
  <c r="T357" i="8"/>
  <c r="S357" i="8"/>
  <c r="R357" i="8"/>
  <c r="Q357" i="8"/>
  <c r="P357" i="8"/>
  <c r="O357" i="8"/>
  <c r="N357" i="8"/>
  <c r="N358" i="8" s="1"/>
  <c r="M357" i="8"/>
  <c r="L357" i="8"/>
  <c r="K357" i="8"/>
  <c r="J357" i="8"/>
  <c r="I357" i="8"/>
  <c r="BX355" i="8"/>
  <c r="BW355" i="8"/>
  <c r="BV355" i="8"/>
  <c r="BU355" i="8"/>
  <c r="BT355" i="8"/>
  <c r="BS355" i="8"/>
  <c r="BR355" i="8"/>
  <c r="BQ355" i="8"/>
  <c r="BP355" i="8"/>
  <c r="BO355" i="8"/>
  <c r="BN355" i="8"/>
  <c r="BM355" i="8"/>
  <c r="BL355" i="8"/>
  <c r="BK355" i="8"/>
  <c r="BJ355" i="8"/>
  <c r="BI355" i="8"/>
  <c r="BH355" i="8"/>
  <c r="BG355" i="8"/>
  <c r="BF355" i="8"/>
  <c r="BE355" i="8"/>
  <c r="BD355" i="8"/>
  <c r="BC355" i="8"/>
  <c r="BB355" i="8"/>
  <c r="BA355" i="8"/>
  <c r="AZ355" i="8"/>
  <c r="AY355" i="8"/>
  <c r="AX355" i="8"/>
  <c r="AW355" i="8"/>
  <c r="AV355" i="8"/>
  <c r="AU355" i="8"/>
  <c r="AT355" i="8"/>
  <c r="AS355" i="8"/>
  <c r="AR355" i="8"/>
  <c r="AQ355" i="8"/>
  <c r="AP355" i="8"/>
  <c r="AO355" i="8"/>
  <c r="AN355" i="8"/>
  <c r="AM355" i="8"/>
  <c r="AL355" i="8"/>
  <c r="AK355" i="8"/>
  <c r="AJ355" i="8"/>
  <c r="AI355" i="8"/>
  <c r="AH355" i="8"/>
  <c r="AG355" i="8"/>
  <c r="AF355" i="8"/>
  <c r="AE355" i="8"/>
  <c r="AD355" i="8"/>
  <c r="AC355" i="8"/>
  <c r="AB355" i="8"/>
  <c r="AA355" i="8"/>
  <c r="Z355" i="8"/>
  <c r="Y355" i="8"/>
  <c r="X355" i="8"/>
  <c r="W355" i="8"/>
  <c r="V355" i="8"/>
  <c r="U355" i="8"/>
  <c r="T355" i="8"/>
  <c r="S355" i="8"/>
  <c r="R355" i="8"/>
  <c r="Q355" i="8"/>
  <c r="P355" i="8"/>
  <c r="O355" i="8"/>
  <c r="N355" i="8"/>
  <c r="M355" i="8"/>
  <c r="L355" i="8"/>
  <c r="K355" i="8"/>
  <c r="J355" i="8"/>
  <c r="I355" i="8"/>
  <c r="BX353" i="8"/>
  <c r="BW353" i="8"/>
  <c r="BV353" i="8"/>
  <c r="BU353" i="8"/>
  <c r="BT353" i="8"/>
  <c r="BS353" i="8"/>
  <c r="BR353" i="8"/>
  <c r="BQ353" i="8"/>
  <c r="BP353" i="8"/>
  <c r="BO353" i="8"/>
  <c r="BN353" i="8"/>
  <c r="BM353" i="8"/>
  <c r="BL353" i="8"/>
  <c r="BK353" i="8"/>
  <c r="BJ353" i="8"/>
  <c r="BI353" i="8"/>
  <c r="BH353" i="8"/>
  <c r="BG353" i="8"/>
  <c r="BF353" i="8"/>
  <c r="BE353" i="8"/>
  <c r="BD353" i="8"/>
  <c r="BC353" i="8"/>
  <c r="BB353" i="8"/>
  <c r="BA353" i="8"/>
  <c r="AZ353" i="8"/>
  <c r="AY353" i="8"/>
  <c r="AX353" i="8"/>
  <c r="AW353" i="8"/>
  <c r="AV353" i="8"/>
  <c r="AU353" i="8"/>
  <c r="AT353" i="8"/>
  <c r="AS353" i="8"/>
  <c r="AR353" i="8"/>
  <c r="AQ353" i="8"/>
  <c r="AP353" i="8"/>
  <c r="AO353" i="8"/>
  <c r="AN353" i="8"/>
  <c r="AM353" i="8"/>
  <c r="AL353" i="8"/>
  <c r="AK353" i="8"/>
  <c r="AJ353" i="8"/>
  <c r="AI353" i="8"/>
  <c r="AH353" i="8"/>
  <c r="AG353" i="8"/>
  <c r="AF353" i="8"/>
  <c r="AE353" i="8"/>
  <c r="AD353" i="8"/>
  <c r="AC353" i="8"/>
  <c r="AB353" i="8"/>
  <c r="AA353" i="8"/>
  <c r="Z353" i="8"/>
  <c r="Y353" i="8"/>
  <c r="X353" i="8"/>
  <c r="W353" i="8"/>
  <c r="V353" i="8"/>
  <c r="U353" i="8"/>
  <c r="T353" i="8"/>
  <c r="S353" i="8"/>
  <c r="R353" i="8"/>
  <c r="Q353" i="8"/>
  <c r="P353" i="8"/>
  <c r="O353" i="8"/>
  <c r="N353" i="8"/>
  <c r="M353" i="8"/>
  <c r="L353" i="8"/>
  <c r="K353" i="8"/>
  <c r="J353" i="8"/>
  <c r="I353" i="8"/>
  <c r="BX351" i="8"/>
  <c r="BW351" i="8"/>
  <c r="BV351" i="8"/>
  <c r="BU351" i="8"/>
  <c r="BT351" i="8"/>
  <c r="BS351" i="8"/>
  <c r="BR351" i="8"/>
  <c r="BQ351" i="8"/>
  <c r="BP351" i="8"/>
  <c r="BO351" i="8"/>
  <c r="BN351" i="8"/>
  <c r="BM351" i="8"/>
  <c r="BL351" i="8"/>
  <c r="BK351" i="8"/>
  <c r="BJ351" i="8"/>
  <c r="BI351" i="8"/>
  <c r="BH351" i="8"/>
  <c r="BG351" i="8"/>
  <c r="BF351" i="8"/>
  <c r="BE351" i="8"/>
  <c r="BD351" i="8"/>
  <c r="BC351" i="8"/>
  <c r="BB351" i="8"/>
  <c r="BA351" i="8"/>
  <c r="AZ351" i="8"/>
  <c r="AY351" i="8"/>
  <c r="AX351" i="8"/>
  <c r="AW351" i="8"/>
  <c r="AV351" i="8"/>
  <c r="AU351" i="8"/>
  <c r="AT351" i="8"/>
  <c r="AS351" i="8"/>
  <c r="AR351" i="8"/>
  <c r="AQ351" i="8"/>
  <c r="AP351" i="8"/>
  <c r="AO351" i="8"/>
  <c r="AN351" i="8"/>
  <c r="AM351" i="8"/>
  <c r="AL351" i="8"/>
  <c r="AK351" i="8"/>
  <c r="AJ351" i="8"/>
  <c r="AI351" i="8"/>
  <c r="AH351" i="8"/>
  <c r="AG351" i="8"/>
  <c r="AF351" i="8"/>
  <c r="AE351" i="8"/>
  <c r="AD351" i="8"/>
  <c r="AC351" i="8"/>
  <c r="AB351" i="8"/>
  <c r="AA351" i="8"/>
  <c r="Z351" i="8"/>
  <c r="Y351" i="8"/>
  <c r="X351" i="8"/>
  <c r="W351" i="8"/>
  <c r="V351" i="8"/>
  <c r="U351" i="8"/>
  <c r="T351" i="8"/>
  <c r="S351" i="8"/>
  <c r="R351" i="8"/>
  <c r="Q351" i="8"/>
  <c r="P351" i="8"/>
  <c r="O351" i="8"/>
  <c r="N351" i="8"/>
  <c r="M351" i="8"/>
  <c r="L351" i="8"/>
  <c r="K351" i="8"/>
  <c r="J351" i="8"/>
  <c r="I351" i="8"/>
  <c r="AZ350" i="8"/>
  <c r="W350" i="8"/>
  <c r="BX349" i="8"/>
  <c r="BW349" i="8"/>
  <c r="BV349" i="8"/>
  <c r="BU349" i="8"/>
  <c r="BT349" i="8"/>
  <c r="BS349" i="8"/>
  <c r="BR349" i="8"/>
  <c r="BQ349" i="8"/>
  <c r="BP349" i="8"/>
  <c r="BO349" i="8"/>
  <c r="BN349" i="8"/>
  <c r="BM349" i="8"/>
  <c r="BL349" i="8"/>
  <c r="BK349" i="8"/>
  <c r="BJ349" i="8"/>
  <c r="BI349" i="8"/>
  <c r="BH349" i="8"/>
  <c r="BG349" i="8"/>
  <c r="BF349" i="8"/>
  <c r="BE349" i="8"/>
  <c r="BD349" i="8"/>
  <c r="BC349" i="8"/>
  <c r="BB349" i="8"/>
  <c r="BA349" i="8"/>
  <c r="AZ349" i="8"/>
  <c r="AY349" i="8"/>
  <c r="AX349" i="8"/>
  <c r="AW349" i="8"/>
  <c r="AV349" i="8"/>
  <c r="AU349" i="8"/>
  <c r="AT349" i="8"/>
  <c r="AS349" i="8"/>
  <c r="AR349" i="8"/>
  <c r="AQ349" i="8"/>
  <c r="AP349" i="8"/>
  <c r="AO349" i="8"/>
  <c r="AN349" i="8"/>
  <c r="AM349" i="8"/>
  <c r="AL349" i="8"/>
  <c r="AK349" i="8"/>
  <c r="AJ349" i="8"/>
  <c r="AI349" i="8"/>
  <c r="AH349" i="8"/>
  <c r="AG349" i="8"/>
  <c r="AF349" i="8"/>
  <c r="AE349" i="8"/>
  <c r="AD349" i="8"/>
  <c r="AC349" i="8"/>
  <c r="AB349" i="8"/>
  <c r="AA349" i="8"/>
  <c r="Z349" i="8"/>
  <c r="Y349" i="8"/>
  <c r="X349" i="8"/>
  <c r="W349" i="8"/>
  <c r="V349" i="8"/>
  <c r="U349" i="8"/>
  <c r="T349" i="8"/>
  <c r="S349" i="8"/>
  <c r="R349" i="8"/>
  <c r="Q349" i="8"/>
  <c r="P349" i="8"/>
  <c r="O349" i="8"/>
  <c r="N349" i="8"/>
  <c r="M349" i="8"/>
  <c r="L349" i="8"/>
  <c r="K349" i="8"/>
  <c r="J349" i="8"/>
  <c r="I349" i="8"/>
  <c r="BX347" i="8"/>
  <c r="BW347" i="8"/>
  <c r="BV347" i="8"/>
  <c r="BU347" i="8"/>
  <c r="BT347" i="8"/>
  <c r="BS347" i="8"/>
  <c r="BR347" i="8"/>
  <c r="BQ347" i="8"/>
  <c r="BP347" i="8"/>
  <c r="BO347" i="8"/>
  <c r="BN347" i="8"/>
  <c r="BM347" i="8"/>
  <c r="BL347" i="8"/>
  <c r="BK347" i="8"/>
  <c r="BJ347" i="8"/>
  <c r="BI347" i="8"/>
  <c r="BH347" i="8"/>
  <c r="BG347" i="8"/>
  <c r="BF347" i="8"/>
  <c r="BE347" i="8"/>
  <c r="BD347" i="8"/>
  <c r="BC347" i="8"/>
  <c r="BB347" i="8"/>
  <c r="BA347" i="8"/>
  <c r="AZ347" i="8"/>
  <c r="AY347" i="8"/>
  <c r="AX347" i="8"/>
  <c r="AW347" i="8"/>
  <c r="AV347" i="8"/>
  <c r="AU347" i="8"/>
  <c r="AT347" i="8"/>
  <c r="AS347" i="8"/>
  <c r="AR347" i="8"/>
  <c r="AQ347" i="8"/>
  <c r="AP347" i="8"/>
  <c r="AO347" i="8"/>
  <c r="AN347" i="8"/>
  <c r="AM347" i="8"/>
  <c r="AL347" i="8"/>
  <c r="AK347" i="8"/>
  <c r="AJ347" i="8"/>
  <c r="AI347" i="8"/>
  <c r="AH347" i="8"/>
  <c r="AG347" i="8"/>
  <c r="AF347" i="8"/>
  <c r="AE347" i="8"/>
  <c r="AD347" i="8"/>
  <c r="AC347" i="8"/>
  <c r="AB347" i="8"/>
  <c r="AA347" i="8"/>
  <c r="Z347" i="8"/>
  <c r="Y347" i="8"/>
  <c r="X347" i="8"/>
  <c r="W347" i="8"/>
  <c r="V347" i="8"/>
  <c r="U347" i="8"/>
  <c r="T347" i="8"/>
  <c r="S347" i="8"/>
  <c r="R347" i="8"/>
  <c r="Q347" i="8"/>
  <c r="P347" i="8"/>
  <c r="O347" i="8"/>
  <c r="N347" i="8"/>
  <c r="M347" i="8"/>
  <c r="L347" i="8"/>
  <c r="K347" i="8"/>
  <c r="J347" i="8"/>
  <c r="I347" i="8"/>
  <c r="BX346" i="8"/>
  <c r="BW346" i="8"/>
  <c r="BV346" i="8"/>
  <c r="BU346" i="8"/>
  <c r="BT346" i="8"/>
  <c r="BS346" i="8"/>
  <c r="BR346" i="8"/>
  <c r="BQ346" i="8"/>
  <c r="BP346" i="8"/>
  <c r="BO346" i="8"/>
  <c r="BN346" i="8"/>
  <c r="BM346" i="8"/>
  <c r="BL346" i="8"/>
  <c r="BK346" i="8"/>
  <c r="BJ346" i="8"/>
  <c r="BI346" i="8"/>
  <c r="BH346" i="8"/>
  <c r="BG346" i="8"/>
  <c r="BF346" i="8"/>
  <c r="BE346" i="8"/>
  <c r="BD346" i="8"/>
  <c r="BC346" i="8"/>
  <c r="BB346" i="8"/>
  <c r="BA346" i="8"/>
  <c r="AZ346" i="8"/>
  <c r="AY346" i="8"/>
  <c r="AX346" i="8"/>
  <c r="AW346" i="8"/>
  <c r="AV346" i="8"/>
  <c r="AU346" i="8"/>
  <c r="AT346" i="8"/>
  <c r="AS346" i="8"/>
  <c r="AR346" i="8"/>
  <c r="AQ346" i="8"/>
  <c r="AP346" i="8"/>
  <c r="AO346" i="8"/>
  <c r="AN346" i="8"/>
  <c r="AM346" i="8"/>
  <c r="AL346" i="8"/>
  <c r="AK346" i="8"/>
  <c r="AJ346" i="8"/>
  <c r="AI346" i="8"/>
  <c r="AH346" i="8"/>
  <c r="AG346" i="8"/>
  <c r="AF346" i="8"/>
  <c r="AE346" i="8"/>
  <c r="AD346" i="8"/>
  <c r="AC346" i="8"/>
  <c r="AB346" i="8"/>
  <c r="AA346" i="8"/>
  <c r="Z346" i="8"/>
  <c r="Y346" i="8"/>
  <c r="X346" i="8"/>
  <c r="W346" i="8"/>
  <c r="V346" i="8"/>
  <c r="U346" i="8"/>
  <c r="T346" i="8"/>
  <c r="S346" i="8"/>
  <c r="R346" i="8"/>
  <c r="Q346" i="8"/>
  <c r="P346" i="8"/>
  <c r="O346" i="8"/>
  <c r="N346" i="8"/>
  <c r="M346" i="8"/>
  <c r="L346" i="8"/>
  <c r="K346" i="8"/>
  <c r="J346" i="8"/>
  <c r="I346" i="8"/>
  <c r="BX345" i="8"/>
  <c r="BW345" i="8"/>
  <c r="BV345" i="8"/>
  <c r="BU345" i="8"/>
  <c r="BT345" i="8"/>
  <c r="BS345" i="8"/>
  <c r="BR345" i="8"/>
  <c r="BQ345" i="8"/>
  <c r="BP345" i="8"/>
  <c r="BO345" i="8"/>
  <c r="BN345" i="8"/>
  <c r="BM345" i="8"/>
  <c r="BL345" i="8"/>
  <c r="BK345" i="8"/>
  <c r="BJ345" i="8"/>
  <c r="BI345" i="8"/>
  <c r="BH345" i="8"/>
  <c r="BG345" i="8"/>
  <c r="BF345" i="8"/>
  <c r="BE345" i="8"/>
  <c r="BD345" i="8"/>
  <c r="BC345" i="8"/>
  <c r="BB345" i="8"/>
  <c r="BA345" i="8"/>
  <c r="AZ345" i="8"/>
  <c r="AY345" i="8"/>
  <c r="AX345" i="8"/>
  <c r="AW345" i="8"/>
  <c r="AV345" i="8"/>
  <c r="AU345" i="8"/>
  <c r="AT345" i="8"/>
  <c r="AS345" i="8"/>
  <c r="AR345" i="8"/>
  <c r="AQ345" i="8"/>
  <c r="AP345" i="8"/>
  <c r="AO345" i="8"/>
  <c r="AN345" i="8"/>
  <c r="AM345" i="8"/>
  <c r="AL345" i="8"/>
  <c r="AK345" i="8"/>
  <c r="AJ345" i="8"/>
  <c r="AI345" i="8"/>
  <c r="AH345" i="8"/>
  <c r="AG345" i="8"/>
  <c r="AF345" i="8"/>
  <c r="AE345" i="8"/>
  <c r="AD345" i="8"/>
  <c r="AC345" i="8"/>
  <c r="AB345" i="8"/>
  <c r="AA345" i="8"/>
  <c r="Z345" i="8"/>
  <c r="Y345" i="8"/>
  <c r="X345" i="8"/>
  <c r="W345" i="8"/>
  <c r="V345" i="8"/>
  <c r="U345" i="8"/>
  <c r="T345" i="8"/>
  <c r="S345" i="8"/>
  <c r="R345" i="8"/>
  <c r="Q345" i="8"/>
  <c r="P345" i="8"/>
  <c r="O345" i="8"/>
  <c r="N345" i="8"/>
  <c r="M345" i="8"/>
  <c r="L345" i="8"/>
  <c r="K345" i="8"/>
  <c r="J345" i="8"/>
  <c r="I345" i="8"/>
  <c r="BX343" i="8"/>
  <c r="BW343" i="8"/>
  <c r="BV343" i="8"/>
  <c r="BU343" i="8"/>
  <c r="BT343" i="8"/>
  <c r="BS343" i="8"/>
  <c r="BR343" i="8"/>
  <c r="BQ343" i="8"/>
  <c r="BP343" i="8"/>
  <c r="BO343" i="8"/>
  <c r="BN343" i="8"/>
  <c r="BM343" i="8"/>
  <c r="BL343" i="8"/>
  <c r="BK343" i="8"/>
  <c r="BJ343" i="8"/>
  <c r="BI343" i="8"/>
  <c r="BH343" i="8"/>
  <c r="BG343" i="8"/>
  <c r="BF343" i="8"/>
  <c r="BE343" i="8"/>
  <c r="BD343" i="8"/>
  <c r="BC343" i="8"/>
  <c r="BB343" i="8"/>
  <c r="BA343" i="8"/>
  <c r="AZ343" i="8"/>
  <c r="AY343" i="8"/>
  <c r="AX343" i="8"/>
  <c r="AW343" i="8"/>
  <c r="AV343" i="8"/>
  <c r="AU343" i="8"/>
  <c r="AT343" i="8"/>
  <c r="AS343" i="8"/>
  <c r="AR343" i="8"/>
  <c r="AQ343" i="8"/>
  <c r="AP343" i="8"/>
  <c r="AO343" i="8"/>
  <c r="AN343" i="8"/>
  <c r="AM343" i="8"/>
  <c r="AL343" i="8"/>
  <c r="AK343" i="8"/>
  <c r="AJ343" i="8"/>
  <c r="AI343" i="8"/>
  <c r="AH343" i="8"/>
  <c r="AG343" i="8"/>
  <c r="AF343" i="8"/>
  <c r="AE343" i="8"/>
  <c r="AD343" i="8"/>
  <c r="AC343" i="8"/>
  <c r="AB343" i="8"/>
  <c r="AA343" i="8"/>
  <c r="Z343" i="8"/>
  <c r="Y343" i="8"/>
  <c r="X343" i="8"/>
  <c r="W343" i="8"/>
  <c r="V343" i="8"/>
  <c r="U343" i="8"/>
  <c r="T343" i="8"/>
  <c r="S343" i="8"/>
  <c r="R343" i="8"/>
  <c r="Q343" i="8"/>
  <c r="P343" i="8"/>
  <c r="O343" i="8"/>
  <c r="N343" i="8"/>
  <c r="M343" i="8"/>
  <c r="L343" i="8"/>
  <c r="K343" i="8"/>
  <c r="J343" i="8"/>
  <c r="I343" i="8"/>
  <c r="BX342" i="8"/>
  <c r="BW342" i="8"/>
  <c r="BV342" i="8"/>
  <c r="BU342" i="8"/>
  <c r="BT342" i="8"/>
  <c r="BS342" i="8"/>
  <c r="BR342" i="8"/>
  <c r="BQ342" i="8"/>
  <c r="BP342" i="8"/>
  <c r="BO342" i="8"/>
  <c r="BN342" i="8"/>
  <c r="BM342" i="8"/>
  <c r="BL342" i="8"/>
  <c r="BK342" i="8"/>
  <c r="BJ342" i="8"/>
  <c r="BI342" i="8"/>
  <c r="BH342" i="8"/>
  <c r="BG342" i="8"/>
  <c r="BF342" i="8"/>
  <c r="BE342" i="8"/>
  <c r="BD342" i="8"/>
  <c r="BC342" i="8"/>
  <c r="BB342" i="8"/>
  <c r="BA342" i="8"/>
  <c r="AZ342" i="8"/>
  <c r="AY342" i="8"/>
  <c r="AX342" i="8"/>
  <c r="AW342" i="8"/>
  <c r="AV342" i="8"/>
  <c r="AU342" i="8"/>
  <c r="AT342" i="8"/>
  <c r="AS342" i="8"/>
  <c r="AR342" i="8"/>
  <c r="AQ342" i="8"/>
  <c r="AP342" i="8"/>
  <c r="AO342" i="8"/>
  <c r="AN342" i="8"/>
  <c r="AM342" i="8"/>
  <c r="AL342" i="8"/>
  <c r="AK342" i="8"/>
  <c r="AJ342" i="8"/>
  <c r="AI342" i="8"/>
  <c r="AH342" i="8"/>
  <c r="AG342" i="8"/>
  <c r="AF342" i="8"/>
  <c r="AE342" i="8"/>
  <c r="AD342" i="8"/>
  <c r="AC342" i="8"/>
  <c r="AB342" i="8"/>
  <c r="AA342" i="8"/>
  <c r="Z342" i="8"/>
  <c r="Y342" i="8"/>
  <c r="X342" i="8"/>
  <c r="W342" i="8"/>
  <c r="V342" i="8"/>
  <c r="U342" i="8"/>
  <c r="T342" i="8"/>
  <c r="S342" i="8"/>
  <c r="R342" i="8"/>
  <c r="Q342" i="8"/>
  <c r="P342" i="8"/>
  <c r="O342" i="8"/>
  <c r="N342" i="8"/>
  <c r="M342" i="8"/>
  <c r="L342" i="8"/>
  <c r="K342" i="8"/>
  <c r="J342" i="8"/>
  <c r="I342" i="8"/>
  <c r="BX341" i="8"/>
  <c r="BW341" i="8"/>
  <c r="BV341" i="8"/>
  <c r="BU341" i="8"/>
  <c r="BT341" i="8"/>
  <c r="BS341" i="8"/>
  <c r="BR341" i="8"/>
  <c r="BQ341" i="8"/>
  <c r="BP341" i="8"/>
  <c r="BO341" i="8"/>
  <c r="BN341" i="8"/>
  <c r="BM341" i="8"/>
  <c r="BL341" i="8"/>
  <c r="BK341" i="8"/>
  <c r="BJ341" i="8"/>
  <c r="BI341" i="8"/>
  <c r="BH341" i="8"/>
  <c r="BG341" i="8"/>
  <c r="BF341" i="8"/>
  <c r="BE341" i="8"/>
  <c r="BD341" i="8"/>
  <c r="BC341" i="8"/>
  <c r="BB341" i="8"/>
  <c r="BA341" i="8"/>
  <c r="AZ341" i="8"/>
  <c r="AY341" i="8"/>
  <c r="AX341" i="8"/>
  <c r="AW341" i="8"/>
  <c r="AV341" i="8"/>
  <c r="AU341" i="8"/>
  <c r="AT341" i="8"/>
  <c r="AS341" i="8"/>
  <c r="AR341" i="8"/>
  <c r="AQ341" i="8"/>
  <c r="AP341" i="8"/>
  <c r="AO341" i="8"/>
  <c r="AN341" i="8"/>
  <c r="AM341" i="8"/>
  <c r="AL341" i="8"/>
  <c r="AK341" i="8"/>
  <c r="AJ341" i="8"/>
  <c r="AI341" i="8"/>
  <c r="AH341" i="8"/>
  <c r="AG341" i="8"/>
  <c r="AF341" i="8"/>
  <c r="AE341" i="8"/>
  <c r="AD341" i="8"/>
  <c r="AC341" i="8"/>
  <c r="AB341" i="8"/>
  <c r="AA341" i="8"/>
  <c r="Z341" i="8"/>
  <c r="Y341" i="8"/>
  <c r="X341" i="8"/>
  <c r="W341" i="8"/>
  <c r="V341" i="8"/>
  <c r="U341" i="8"/>
  <c r="T341" i="8"/>
  <c r="S341" i="8"/>
  <c r="R341" i="8"/>
  <c r="Q341" i="8"/>
  <c r="P341" i="8"/>
  <c r="O341" i="8"/>
  <c r="N341" i="8"/>
  <c r="M341" i="8"/>
  <c r="L341" i="8"/>
  <c r="K341" i="8"/>
  <c r="J341" i="8"/>
  <c r="I341" i="8"/>
  <c r="BX340" i="8"/>
  <c r="BP340" i="8"/>
  <c r="BH340" i="8"/>
  <c r="AZ340" i="8"/>
  <c r="AR340" i="8"/>
  <c r="AJ340" i="8"/>
  <c r="AB340" i="8"/>
  <c r="T340" i="8"/>
  <c r="L340" i="8"/>
  <c r="BX339" i="8"/>
  <c r="BW339" i="8"/>
  <c r="BV339" i="8"/>
  <c r="BU339" i="8"/>
  <c r="BT339" i="8"/>
  <c r="BS339" i="8"/>
  <c r="BR339" i="8"/>
  <c r="BQ339" i="8"/>
  <c r="BP339" i="8"/>
  <c r="BO339" i="8"/>
  <c r="BN339" i="8"/>
  <c r="BM339" i="8"/>
  <c r="BL339" i="8"/>
  <c r="BK339" i="8"/>
  <c r="BJ339" i="8"/>
  <c r="BI339" i="8"/>
  <c r="BH339" i="8"/>
  <c r="BG339" i="8"/>
  <c r="BF339" i="8"/>
  <c r="BE339" i="8"/>
  <c r="BD339" i="8"/>
  <c r="BC339" i="8"/>
  <c r="BB339" i="8"/>
  <c r="BA339" i="8"/>
  <c r="AZ339" i="8"/>
  <c r="AY339" i="8"/>
  <c r="AX339" i="8"/>
  <c r="AW339" i="8"/>
  <c r="AV339" i="8"/>
  <c r="AU339" i="8"/>
  <c r="AT339" i="8"/>
  <c r="AS339" i="8"/>
  <c r="AR339" i="8"/>
  <c r="AQ339" i="8"/>
  <c r="AP339" i="8"/>
  <c r="AO339" i="8"/>
  <c r="AN339" i="8"/>
  <c r="AM339" i="8"/>
  <c r="AL339" i="8"/>
  <c r="AK339" i="8"/>
  <c r="AJ339" i="8"/>
  <c r="AI339" i="8"/>
  <c r="AH339" i="8"/>
  <c r="AG339" i="8"/>
  <c r="AF339" i="8"/>
  <c r="AE339" i="8"/>
  <c r="AD339" i="8"/>
  <c r="AC339" i="8"/>
  <c r="AB339" i="8"/>
  <c r="AA339" i="8"/>
  <c r="Z339" i="8"/>
  <c r="Y339" i="8"/>
  <c r="X339" i="8"/>
  <c r="W339" i="8"/>
  <c r="V339" i="8"/>
  <c r="U339" i="8"/>
  <c r="T339" i="8"/>
  <c r="S339" i="8"/>
  <c r="R339" i="8"/>
  <c r="Q339" i="8"/>
  <c r="P339" i="8"/>
  <c r="O339" i="8"/>
  <c r="N339" i="8"/>
  <c r="M339" i="8"/>
  <c r="L339" i="8"/>
  <c r="K339" i="8"/>
  <c r="J339" i="8"/>
  <c r="I339" i="8"/>
  <c r="BX338" i="8"/>
  <c r="BW338" i="8"/>
  <c r="AR338" i="8"/>
  <c r="AQ338" i="8"/>
  <c r="L338" i="8"/>
  <c r="K338" i="8"/>
  <c r="BX337" i="8"/>
  <c r="BW337" i="8"/>
  <c r="BV337" i="8"/>
  <c r="BU337" i="8"/>
  <c r="BT337" i="8"/>
  <c r="BS337" i="8"/>
  <c r="BR337" i="8"/>
  <c r="BQ337" i="8"/>
  <c r="BP337" i="8"/>
  <c r="BO337" i="8"/>
  <c r="BN337" i="8"/>
  <c r="BM337" i="8"/>
  <c r="BL337" i="8"/>
  <c r="BK337" i="8"/>
  <c r="BJ337" i="8"/>
  <c r="BI337" i="8"/>
  <c r="BH337" i="8"/>
  <c r="BG337" i="8"/>
  <c r="BF337" i="8"/>
  <c r="BE337" i="8"/>
  <c r="BD337" i="8"/>
  <c r="BC337" i="8"/>
  <c r="BB337" i="8"/>
  <c r="BA337" i="8"/>
  <c r="AZ337" i="8"/>
  <c r="AY337" i="8"/>
  <c r="AX337" i="8"/>
  <c r="AW337" i="8"/>
  <c r="AV337" i="8"/>
  <c r="AU337" i="8"/>
  <c r="AT337" i="8"/>
  <c r="AS337" i="8"/>
  <c r="AR337" i="8"/>
  <c r="AQ337" i="8"/>
  <c r="AP337" i="8"/>
  <c r="AO337" i="8"/>
  <c r="AN337" i="8"/>
  <c r="AM337" i="8"/>
  <c r="AL337" i="8"/>
  <c r="AK337" i="8"/>
  <c r="AJ337" i="8"/>
  <c r="AI337" i="8"/>
  <c r="AH337" i="8"/>
  <c r="AG337" i="8"/>
  <c r="AF337" i="8"/>
  <c r="AE337" i="8"/>
  <c r="AD337" i="8"/>
  <c r="AC337" i="8"/>
  <c r="AB337" i="8"/>
  <c r="AA337" i="8"/>
  <c r="Z337" i="8"/>
  <c r="Y337" i="8"/>
  <c r="X337" i="8"/>
  <c r="W337" i="8"/>
  <c r="V337" i="8"/>
  <c r="U337" i="8"/>
  <c r="T337" i="8"/>
  <c r="S337" i="8"/>
  <c r="R337" i="8"/>
  <c r="Q337" i="8"/>
  <c r="P337" i="8"/>
  <c r="O337" i="8"/>
  <c r="N337" i="8"/>
  <c r="M337" i="8"/>
  <c r="L337" i="8"/>
  <c r="K337" i="8"/>
  <c r="J337" i="8"/>
  <c r="I337" i="8"/>
  <c r="BX335" i="8"/>
  <c r="BW335" i="8"/>
  <c r="BV335" i="8"/>
  <c r="BU335" i="8"/>
  <c r="BT335" i="8"/>
  <c r="BS335" i="8"/>
  <c r="BR335" i="8"/>
  <c r="BQ335" i="8"/>
  <c r="BP335" i="8"/>
  <c r="BO335" i="8"/>
  <c r="BN335" i="8"/>
  <c r="BM335" i="8"/>
  <c r="BL335" i="8"/>
  <c r="BK335" i="8"/>
  <c r="BJ335" i="8"/>
  <c r="BI335" i="8"/>
  <c r="BH335" i="8"/>
  <c r="BG335" i="8"/>
  <c r="BF335" i="8"/>
  <c r="BE335" i="8"/>
  <c r="BD335" i="8"/>
  <c r="BC335" i="8"/>
  <c r="BB335" i="8"/>
  <c r="BA335" i="8"/>
  <c r="AZ335" i="8"/>
  <c r="AY335" i="8"/>
  <c r="AX335" i="8"/>
  <c r="AW335" i="8"/>
  <c r="AV335" i="8"/>
  <c r="AU335" i="8"/>
  <c r="AT335" i="8"/>
  <c r="AS335" i="8"/>
  <c r="AR335" i="8"/>
  <c r="AQ335" i="8"/>
  <c r="AP335" i="8"/>
  <c r="AO335" i="8"/>
  <c r="AN335" i="8"/>
  <c r="AM335" i="8"/>
  <c r="AL335" i="8"/>
  <c r="AK335" i="8"/>
  <c r="AJ335" i="8"/>
  <c r="AI335" i="8"/>
  <c r="AH335" i="8"/>
  <c r="AG335" i="8"/>
  <c r="AF335" i="8"/>
  <c r="AE335" i="8"/>
  <c r="AD335" i="8"/>
  <c r="AC335" i="8"/>
  <c r="AB335" i="8"/>
  <c r="AA335" i="8"/>
  <c r="Z335" i="8"/>
  <c r="Y335" i="8"/>
  <c r="X335" i="8"/>
  <c r="W335" i="8"/>
  <c r="V335" i="8"/>
  <c r="U335" i="8"/>
  <c r="T335" i="8"/>
  <c r="S335" i="8"/>
  <c r="R335" i="8"/>
  <c r="Q335" i="8"/>
  <c r="P335" i="8"/>
  <c r="O335" i="8"/>
  <c r="N335" i="8"/>
  <c r="M335" i="8"/>
  <c r="L335" i="8"/>
  <c r="K335" i="8"/>
  <c r="J335" i="8"/>
  <c r="I335" i="8"/>
  <c r="BX334" i="8"/>
  <c r="BV334" i="8"/>
  <c r="BC334" i="8"/>
  <c r="AZ334" i="8"/>
  <c r="AH334" i="8"/>
  <c r="AE334" i="8"/>
  <c r="L334" i="8"/>
  <c r="J334" i="8"/>
  <c r="BX333" i="8"/>
  <c r="BW333" i="8"/>
  <c r="BV333" i="8"/>
  <c r="BU333" i="8"/>
  <c r="BT333" i="8"/>
  <c r="BS333" i="8"/>
  <c r="BR333" i="8"/>
  <c r="BR334" i="8" s="1"/>
  <c r="BQ333" i="8"/>
  <c r="BQ334" i="8" s="1"/>
  <c r="BP333" i="8"/>
  <c r="BO333" i="8"/>
  <c r="BN333" i="8"/>
  <c r="BM333" i="8"/>
  <c r="BL333" i="8"/>
  <c r="BK333" i="8"/>
  <c r="BJ333" i="8"/>
  <c r="BJ334" i="8" s="1"/>
  <c r="BI333" i="8"/>
  <c r="BI334" i="8" s="1"/>
  <c r="BH333" i="8"/>
  <c r="BG333" i="8"/>
  <c r="BF333" i="8"/>
  <c r="BE333" i="8"/>
  <c r="BD333" i="8"/>
  <c r="BC333" i="8"/>
  <c r="BB333" i="8"/>
  <c r="BB334" i="8" s="1"/>
  <c r="BA333" i="8"/>
  <c r="BA334" i="8" s="1"/>
  <c r="AZ333" i="8"/>
  <c r="AY333" i="8"/>
  <c r="AX333" i="8"/>
  <c r="AW333" i="8"/>
  <c r="AV333" i="8"/>
  <c r="AU333" i="8"/>
  <c r="AT333" i="8"/>
  <c r="AT334" i="8" s="1"/>
  <c r="AS333" i="8"/>
  <c r="AS334" i="8" s="1"/>
  <c r="AR333" i="8"/>
  <c r="AQ333" i="8"/>
  <c r="AP333" i="8"/>
  <c r="AO333" i="8"/>
  <c r="AN333" i="8"/>
  <c r="AM333" i="8"/>
  <c r="AL333" i="8"/>
  <c r="AL334" i="8" s="1"/>
  <c r="AK333" i="8"/>
  <c r="AK334" i="8" s="1"/>
  <c r="AJ333" i="8"/>
  <c r="AI333" i="8"/>
  <c r="AH333" i="8"/>
  <c r="AG333" i="8"/>
  <c r="AF333" i="8"/>
  <c r="AE333" i="8"/>
  <c r="AD333" i="8"/>
  <c r="AD334" i="8" s="1"/>
  <c r="AC333" i="8"/>
  <c r="AC334" i="8" s="1"/>
  <c r="AB333" i="8"/>
  <c r="AA333" i="8"/>
  <c r="Z333" i="8"/>
  <c r="Y333" i="8"/>
  <c r="X333" i="8"/>
  <c r="W333" i="8"/>
  <c r="V333" i="8"/>
  <c r="V334" i="8" s="1"/>
  <c r="U333" i="8"/>
  <c r="U334" i="8" s="1"/>
  <c r="T333" i="8"/>
  <c r="S333" i="8"/>
  <c r="R333" i="8"/>
  <c r="Q333" i="8"/>
  <c r="P333" i="8"/>
  <c r="O333" i="8"/>
  <c r="N333" i="8"/>
  <c r="N334" i="8" s="1"/>
  <c r="M333" i="8"/>
  <c r="M334" i="8" s="1"/>
  <c r="L333" i="8"/>
  <c r="K333" i="8"/>
  <c r="J333" i="8"/>
  <c r="I333" i="8"/>
  <c r="BW329" i="8"/>
  <c r="BG329" i="8"/>
  <c r="AQ329" i="8"/>
  <c r="AA329" i="8"/>
  <c r="K329" i="8"/>
  <c r="BX328" i="8"/>
  <c r="BW328" i="8"/>
  <c r="BV328" i="8"/>
  <c r="BU328" i="8"/>
  <c r="BT328" i="8"/>
  <c r="BS328" i="8"/>
  <c r="BR328" i="8"/>
  <c r="BR329" i="8" s="1"/>
  <c r="BQ328" i="8"/>
  <c r="BP328" i="8"/>
  <c r="BO328" i="8"/>
  <c r="BN328" i="8"/>
  <c r="BM328" i="8"/>
  <c r="BL328" i="8"/>
  <c r="BK328" i="8"/>
  <c r="BJ328" i="8"/>
  <c r="BJ329" i="8" s="1"/>
  <c r="BI328" i="8"/>
  <c r="BH328" i="8"/>
  <c r="BG328" i="8"/>
  <c r="BF328" i="8"/>
  <c r="BE328" i="8"/>
  <c r="BD328" i="8"/>
  <c r="BC328" i="8"/>
  <c r="BB328" i="8"/>
  <c r="BB329" i="8" s="1"/>
  <c r="BA328" i="8"/>
  <c r="AZ328" i="8"/>
  <c r="AY328" i="8"/>
  <c r="AX328" i="8"/>
  <c r="AW328" i="8"/>
  <c r="AV328" i="8"/>
  <c r="AU328" i="8"/>
  <c r="AT328" i="8"/>
  <c r="AT329" i="8" s="1"/>
  <c r="AS328" i="8"/>
  <c r="AR328" i="8"/>
  <c r="AQ328" i="8"/>
  <c r="AP328" i="8"/>
  <c r="AO328" i="8"/>
  <c r="AN328" i="8"/>
  <c r="AM328" i="8"/>
  <c r="AL328" i="8"/>
  <c r="AL329" i="8" s="1"/>
  <c r="AK328" i="8"/>
  <c r="AJ328" i="8"/>
  <c r="AI328" i="8"/>
  <c r="AH328" i="8"/>
  <c r="AG328" i="8"/>
  <c r="AF328" i="8"/>
  <c r="AE328" i="8"/>
  <c r="AD328" i="8"/>
  <c r="AD329" i="8" s="1"/>
  <c r="AC328" i="8"/>
  <c r="AB328" i="8"/>
  <c r="AA328" i="8"/>
  <c r="Z328" i="8"/>
  <c r="Y328" i="8"/>
  <c r="X328" i="8"/>
  <c r="W328" i="8"/>
  <c r="V328" i="8"/>
  <c r="V329" i="8" s="1"/>
  <c r="U328" i="8"/>
  <c r="T328" i="8"/>
  <c r="S328" i="8"/>
  <c r="R328" i="8"/>
  <c r="Q328" i="8"/>
  <c r="P328" i="8"/>
  <c r="O328" i="8"/>
  <c r="N328" i="8"/>
  <c r="N329" i="8" s="1"/>
  <c r="M328" i="8"/>
  <c r="L328" i="8"/>
  <c r="K328" i="8"/>
  <c r="J328" i="8"/>
  <c r="I328" i="8"/>
  <c r="BO327" i="8"/>
  <c r="AY327" i="8"/>
  <c r="AI327" i="8"/>
  <c r="S327" i="8"/>
  <c r="BX326" i="8"/>
  <c r="BW326" i="8"/>
  <c r="BV326" i="8"/>
  <c r="BU326" i="8"/>
  <c r="BT326" i="8"/>
  <c r="BS326" i="8"/>
  <c r="BR326" i="8"/>
  <c r="BQ326" i="8"/>
  <c r="BP326" i="8"/>
  <c r="BO326" i="8"/>
  <c r="BN326" i="8"/>
  <c r="BM326" i="8"/>
  <c r="BL326" i="8"/>
  <c r="BK326" i="8"/>
  <c r="BJ326" i="8"/>
  <c r="BI326" i="8"/>
  <c r="BH326" i="8"/>
  <c r="BG326" i="8"/>
  <c r="BF326" i="8"/>
  <c r="BE326" i="8"/>
  <c r="BD326" i="8"/>
  <c r="BC326" i="8"/>
  <c r="BB326" i="8"/>
  <c r="BA326" i="8"/>
  <c r="AZ326" i="8"/>
  <c r="AY326" i="8"/>
  <c r="AX326" i="8"/>
  <c r="AW326" i="8"/>
  <c r="AV326" i="8"/>
  <c r="AU326" i="8"/>
  <c r="AT326" i="8"/>
  <c r="AS326" i="8"/>
  <c r="AR326" i="8"/>
  <c r="AQ326" i="8"/>
  <c r="AP326" i="8"/>
  <c r="AO326" i="8"/>
  <c r="AN326" i="8"/>
  <c r="AM326" i="8"/>
  <c r="AL326" i="8"/>
  <c r="AK326" i="8"/>
  <c r="AJ326" i="8"/>
  <c r="AI326" i="8"/>
  <c r="AH326" i="8"/>
  <c r="AG326" i="8"/>
  <c r="AF326" i="8"/>
  <c r="AE326" i="8"/>
  <c r="AD326" i="8"/>
  <c r="AC326" i="8"/>
  <c r="AB326" i="8"/>
  <c r="AA326" i="8"/>
  <c r="Z326" i="8"/>
  <c r="Y326" i="8"/>
  <c r="X326" i="8"/>
  <c r="W326" i="8"/>
  <c r="V326" i="8"/>
  <c r="U326" i="8"/>
  <c r="T326" i="8"/>
  <c r="S326" i="8"/>
  <c r="R326" i="8"/>
  <c r="Q326" i="8"/>
  <c r="P326" i="8"/>
  <c r="O326" i="8"/>
  <c r="N326" i="8"/>
  <c r="M326" i="8"/>
  <c r="L326" i="8"/>
  <c r="K326" i="8"/>
  <c r="J326" i="8"/>
  <c r="I326" i="8"/>
  <c r="BW325" i="8"/>
  <c r="BV325" i="8"/>
  <c r="BT325" i="8"/>
  <c r="BQ325" i="8"/>
  <c r="BO325" i="8"/>
  <c r="BN325" i="8"/>
  <c r="BL325" i="8"/>
  <c r="BI325" i="8"/>
  <c r="BG325" i="8"/>
  <c r="BF325" i="8"/>
  <c r="BD325" i="8"/>
  <c r="BA325" i="8"/>
  <c r="AY325" i="8"/>
  <c r="AX325" i="8"/>
  <c r="AV325" i="8"/>
  <c r="AS325" i="8"/>
  <c r="AQ325" i="8"/>
  <c r="AP325" i="8"/>
  <c r="AN325" i="8"/>
  <c r="AK325" i="8"/>
  <c r="AI325" i="8"/>
  <c r="AH325" i="8"/>
  <c r="AF325" i="8"/>
  <c r="AC325" i="8"/>
  <c r="AA325" i="8"/>
  <c r="Z325" i="8"/>
  <c r="X325" i="8"/>
  <c r="U325" i="8"/>
  <c r="S325" i="8"/>
  <c r="R325" i="8"/>
  <c r="P325" i="8"/>
  <c r="M325" i="8"/>
  <c r="K325" i="8"/>
  <c r="J325" i="8"/>
  <c r="BX324" i="8"/>
  <c r="BX325" i="8" s="1"/>
  <c r="BW324" i="8"/>
  <c r="BV324" i="8"/>
  <c r="BU324" i="8"/>
  <c r="BU325" i="8" s="1"/>
  <c r="BT324" i="8"/>
  <c r="BS324" i="8"/>
  <c r="BS325" i="8" s="1"/>
  <c r="BR324" i="8"/>
  <c r="BR325" i="8" s="1"/>
  <c r="BQ324" i="8"/>
  <c r="BP324" i="8"/>
  <c r="BP325" i="8" s="1"/>
  <c r="BO324" i="8"/>
  <c r="BN324" i="8"/>
  <c r="BM324" i="8"/>
  <c r="BM325" i="8" s="1"/>
  <c r="BL324" i="8"/>
  <c r="BK324" i="8"/>
  <c r="BK325" i="8" s="1"/>
  <c r="BJ324" i="8"/>
  <c r="BJ325" i="8" s="1"/>
  <c r="BI324" i="8"/>
  <c r="BH324" i="8"/>
  <c r="BH325" i="8" s="1"/>
  <c r="BG324" i="8"/>
  <c r="BF324" i="8"/>
  <c r="BE324" i="8"/>
  <c r="BE325" i="8" s="1"/>
  <c r="BD324" i="8"/>
  <c r="BC324" i="8"/>
  <c r="BC325" i="8" s="1"/>
  <c r="BB324" i="8"/>
  <c r="BB325" i="8" s="1"/>
  <c r="BA324" i="8"/>
  <c r="AZ324" i="8"/>
  <c r="AZ325" i="8" s="1"/>
  <c r="AY324" i="8"/>
  <c r="AX324" i="8"/>
  <c r="AW324" i="8"/>
  <c r="AW325" i="8" s="1"/>
  <c r="AV324" i="8"/>
  <c r="AU324" i="8"/>
  <c r="AU325" i="8" s="1"/>
  <c r="AT324" i="8"/>
  <c r="AT325" i="8" s="1"/>
  <c r="AS324" i="8"/>
  <c r="AR324" i="8"/>
  <c r="AR325" i="8" s="1"/>
  <c r="AQ324" i="8"/>
  <c r="AP324" i="8"/>
  <c r="AO324" i="8"/>
  <c r="AO325" i="8" s="1"/>
  <c r="AN324" i="8"/>
  <c r="AM324" i="8"/>
  <c r="AM325" i="8" s="1"/>
  <c r="AL324" i="8"/>
  <c r="AL325" i="8" s="1"/>
  <c r="AK324" i="8"/>
  <c r="AJ324" i="8"/>
  <c r="AJ325" i="8" s="1"/>
  <c r="AI324" i="8"/>
  <c r="AH324" i="8"/>
  <c r="AG324" i="8"/>
  <c r="AG325" i="8" s="1"/>
  <c r="AF324" i="8"/>
  <c r="AE324" i="8"/>
  <c r="AE325" i="8" s="1"/>
  <c r="AD324" i="8"/>
  <c r="AD325" i="8" s="1"/>
  <c r="AC324" i="8"/>
  <c r="AB324" i="8"/>
  <c r="AB325" i="8" s="1"/>
  <c r="AA324" i="8"/>
  <c r="Z324" i="8"/>
  <c r="Y324" i="8"/>
  <c r="Y325" i="8" s="1"/>
  <c r="X324" i="8"/>
  <c r="W324" i="8"/>
  <c r="W325" i="8" s="1"/>
  <c r="V324" i="8"/>
  <c r="V325" i="8" s="1"/>
  <c r="U324" i="8"/>
  <c r="T324" i="8"/>
  <c r="T325" i="8" s="1"/>
  <c r="S324" i="8"/>
  <c r="R324" i="8"/>
  <c r="Q324" i="8"/>
  <c r="Q325" i="8" s="1"/>
  <c r="P324" i="8"/>
  <c r="O324" i="8"/>
  <c r="O325" i="8" s="1"/>
  <c r="N324" i="8"/>
  <c r="N325" i="8" s="1"/>
  <c r="M324" i="8"/>
  <c r="L324" i="8"/>
  <c r="L325" i="8" s="1"/>
  <c r="K324" i="8"/>
  <c r="J324" i="8"/>
  <c r="I324" i="8"/>
  <c r="I325" i="8" s="1"/>
  <c r="BW323" i="8"/>
  <c r="BV323" i="8"/>
  <c r="BG323" i="8"/>
  <c r="BF323" i="8"/>
  <c r="AQ323" i="8"/>
  <c r="AP323" i="8"/>
  <c r="AA323" i="8"/>
  <c r="Z323" i="8"/>
  <c r="K323" i="8"/>
  <c r="J323" i="8"/>
  <c r="BX322" i="8"/>
  <c r="BW322" i="8"/>
  <c r="BV322" i="8"/>
  <c r="BU322" i="8"/>
  <c r="BT322" i="8"/>
  <c r="BS322" i="8"/>
  <c r="BR322" i="8"/>
  <c r="BR323" i="8" s="1"/>
  <c r="BQ322" i="8"/>
  <c r="BP322" i="8"/>
  <c r="BO322" i="8"/>
  <c r="BN322" i="8"/>
  <c r="BM322" i="8"/>
  <c r="BL322" i="8"/>
  <c r="BK322" i="8"/>
  <c r="BJ322" i="8"/>
  <c r="BJ323" i="8" s="1"/>
  <c r="BI322" i="8"/>
  <c r="BH322" i="8"/>
  <c r="BG322" i="8"/>
  <c r="BF322" i="8"/>
  <c r="BE322" i="8"/>
  <c r="BD322" i="8"/>
  <c r="BC322" i="8"/>
  <c r="BB322" i="8"/>
  <c r="BB323" i="8" s="1"/>
  <c r="BA322" i="8"/>
  <c r="AZ322" i="8"/>
  <c r="AY322" i="8"/>
  <c r="AX322" i="8"/>
  <c r="AW322" i="8"/>
  <c r="AV322" i="8"/>
  <c r="AU322" i="8"/>
  <c r="AT322" i="8"/>
  <c r="AT323" i="8" s="1"/>
  <c r="AS322" i="8"/>
  <c r="AR322" i="8"/>
  <c r="AQ322" i="8"/>
  <c r="AP322" i="8"/>
  <c r="AO322" i="8"/>
  <c r="AN322" i="8"/>
  <c r="AM322" i="8"/>
  <c r="AL322" i="8"/>
  <c r="AL323" i="8" s="1"/>
  <c r="AK322" i="8"/>
  <c r="AJ322" i="8"/>
  <c r="AI322" i="8"/>
  <c r="AH322" i="8"/>
  <c r="AG322" i="8"/>
  <c r="AF322" i="8"/>
  <c r="AE322" i="8"/>
  <c r="AD322" i="8"/>
  <c r="AD323" i="8" s="1"/>
  <c r="AC322" i="8"/>
  <c r="AB322" i="8"/>
  <c r="AA322" i="8"/>
  <c r="Z322" i="8"/>
  <c r="Y322" i="8"/>
  <c r="X322" i="8"/>
  <c r="W322" i="8"/>
  <c r="V322" i="8"/>
  <c r="V323" i="8" s="1"/>
  <c r="U322" i="8"/>
  <c r="T322" i="8"/>
  <c r="S322" i="8"/>
  <c r="R322" i="8"/>
  <c r="Q322" i="8"/>
  <c r="P322" i="8"/>
  <c r="O322" i="8"/>
  <c r="N322" i="8"/>
  <c r="N323" i="8" s="1"/>
  <c r="M322" i="8"/>
  <c r="L322" i="8"/>
  <c r="K322" i="8"/>
  <c r="J322" i="8"/>
  <c r="I322" i="8"/>
  <c r="X321" i="8"/>
  <c r="BX320" i="8"/>
  <c r="BW320" i="8"/>
  <c r="BV320" i="8"/>
  <c r="BU320" i="8"/>
  <c r="BT320" i="8"/>
  <c r="BS320" i="8"/>
  <c r="BR320" i="8"/>
  <c r="BQ320" i="8"/>
  <c r="BP320" i="8"/>
  <c r="BO320" i="8"/>
  <c r="BN320" i="8"/>
  <c r="BM320" i="8"/>
  <c r="BL320" i="8"/>
  <c r="BK320" i="8"/>
  <c r="BJ320" i="8"/>
  <c r="BI320" i="8"/>
  <c r="BH320" i="8"/>
  <c r="BG320" i="8"/>
  <c r="BF320" i="8"/>
  <c r="BE320" i="8"/>
  <c r="BD320" i="8"/>
  <c r="BC320" i="8"/>
  <c r="BB320" i="8"/>
  <c r="BA320" i="8"/>
  <c r="AZ320" i="8"/>
  <c r="AY320" i="8"/>
  <c r="AX320" i="8"/>
  <c r="AW320" i="8"/>
  <c r="AV320" i="8"/>
  <c r="AU320" i="8"/>
  <c r="AT320" i="8"/>
  <c r="AS320" i="8"/>
  <c r="AR320" i="8"/>
  <c r="AQ320" i="8"/>
  <c r="AP320" i="8"/>
  <c r="AO320" i="8"/>
  <c r="AN320" i="8"/>
  <c r="AM320" i="8"/>
  <c r="AL320" i="8"/>
  <c r="AK320" i="8"/>
  <c r="AJ320" i="8"/>
  <c r="AI320" i="8"/>
  <c r="AH320" i="8"/>
  <c r="AG320" i="8"/>
  <c r="AF320" i="8"/>
  <c r="AE320" i="8"/>
  <c r="AD320" i="8"/>
  <c r="AC320" i="8"/>
  <c r="AB320" i="8"/>
  <c r="AA320" i="8"/>
  <c r="Z320" i="8"/>
  <c r="Y320" i="8"/>
  <c r="X320" i="8"/>
  <c r="W320" i="8"/>
  <c r="V320" i="8"/>
  <c r="U320" i="8"/>
  <c r="T320" i="8"/>
  <c r="S320" i="8"/>
  <c r="R320" i="8"/>
  <c r="Q320" i="8"/>
  <c r="P320" i="8"/>
  <c r="O320" i="8"/>
  <c r="N320" i="8"/>
  <c r="M320" i="8"/>
  <c r="L320" i="8"/>
  <c r="K320" i="8"/>
  <c r="J320" i="8"/>
  <c r="I320" i="8"/>
  <c r="BO319" i="8"/>
  <c r="AY319" i="8"/>
  <c r="AI319" i="8"/>
  <c r="S319" i="8"/>
  <c r="BX318" i="8"/>
  <c r="BW318" i="8"/>
  <c r="BV318" i="8"/>
  <c r="BU318" i="8"/>
  <c r="BT318" i="8"/>
  <c r="BS318" i="8"/>
  <c r="BR318" i="8"/>
  <c r="BQ318" i="8"/>
  <c r="BP318" i="8"/>
  <c r="BO318" i="8"/>
  <c r="BN318" i="8"/>
  <c r="BM318" i="8"/>
  <c r="BL318" i="8"/>
  <c r="BK318" i="8"/>
  <c r="BJ318" i="8"/>
  <c r="BI318" i="8"/>
  <c r="BH318" i="8"/>
  <c r="BG318" i="8"/>
  <c r="BF318" i="8"/>
  <c r="BE318" i="8"/>
  <c r="BD318" i="8"/>
  <c r="BC318" i="8"/>
  <c r="BB318" i="8"/>
  <c r="BA318" i="8"/>
  <c r="AZ318" i="8"/>
  <c r="AY318" i="8"/>
  <c r="AX318" i="8"/>
  <c r="AW318" i="8"/>
  <c r="AV318" i="8"/>
  <c r="AU318" i="8"/>
  <c r="AT318" i="8"/>
  <c r="AS318" i="8"/>
  <c r="AR318" i="8"/>
  <c r="AQ318" i="8"/>
  <c r="AP318" i="8"/>
  <c r="AO318" i="8"/>
  <c r="AN318" i="8"/>
  <c r="AM318" i="8"/>
  <c r="AL318" i="8"/>
  <c r="AK318" i="8"/>
  <c r="AJ318" i="8"/>
  <c r="AI318" i="8"/>
  <c r="AH318" i="8"/>
  <c r="AG318" i="8"/>
  <c r="AF318" i="8"/>
  <c r="AE318" i="8"/>
  <c r="AD318" i="8"/>
  <c r="AC318" i="8"/>
  <c r="AB318" i="8"/>
  <c r="AA318" i="8"/>
  <c r="Z318" i="8"/>
  <c r="Y318" i="8"/>
  <c r="X318" i="8"/>
  <c r="W318" i="8"/>
  <c r="V318" i="8"/>
  <c r="U318" i="8"/>
  <c r="T318" i="8"/>
  <c r="S318" i="8"/>
  <c r="R318" i="8"/>
  <c r="Q318" i="8"/>
  <c r="P318" i="8"/>
  <c r="O318" i="8"/>
  <c r="N318" i="8"/>
  <c r="M318" i="8"/>
  <c r="L318" i="8"/>
  <c r="K318" i="8"/>
  <c r="J318" i="8"/>
  <c r="I318" i="8"/>
  <c r="BW317" i="8"/>
  <c r="BV317" i="8"/>
  <c r="BT317" i="8"/>
  <c r="BQ317" i="8"/>
  <c r="BO317" i="8"/>
  <c r="BN317" i="8"/>
  <c r="BL317" i="8"/>
  <c r="BI317" i="8"/>
  <c r="BG317" i="8"/>
  <c r="BF317" i="8"/>
  <c r="BD317" i="8"/>
  <c r="BA317" i="8"/>
  <c r="AY317" i="8"/>
  <c r="AX317" i="8"/>
  <c r="AV317" i="8"/>
  <c r="AS317" i="8"/>
  <c r="AQ317" i="8"/>
  <c r="AP317" i="8"/>
  <c r="AN317" i="8"/>
  <c r="AK317" i="8"/>
  <c r="AI317" i="8"/>
  <c r="AH317" i="8"/>
  <c r="AF317" i="8"/>
  <c r="AC317" i="8"/>
  <c r="AA317" i="8"/>
  <c r="Z317" i="8"/>
  <c r="X317" i="8"/>
  <c r="U317" i="8"/>
  <c r="S317" i="8"/>
  <c r="R317" i="8"/>
  <c r="P317" i="8"/>
  <c r="M317" i="8"/>
  <c r="K317" i="8"/>
  <c r="J317" i="8"/>
  <c r="BX316" i="8"/>
  <c r="BX317" i="8" s="1"/>
  <c r="BW316" i="8"/>
  <c r="BV316" i="8"/>
  <c r="BU316" i="8"/>
  <c r="BU317" i="8" s="1"/>
  <c r="BT316" i="8"/>
  <c r="BS316" i="8"/>
  <c r="BS317" i="8" s="1"/>
  <c r="BR316" i="8"/>
  <c r="BR317" i="8" s="1"/>
  <c r="BQ316" i="8"/>
  <c r="BP316" i="8"/>
  <c r="BP317" i="8" s="1"/>
  <c r="BO316" i="8"/>
  <c r="BN316" i="8"/>
  <c r="BM316" i="8"/>
  <c r="BM317" i="8" s="1"/>
  <c r="BL316" i="8"/>
  <c r="BK316" i="8"/>
  <c r="BK317" i="8" s="1"/>
  <c r="BJ316" i="8"/>
  <c r="BJ317" i="8" s="1"/>
  <c r="BI316" i="8"/>
  <c r="BH316" i="8"/>
  <c r="BH317" i="8" s="1"/>
  <c r="BG316" i="8"/>
  <c r="BF316" i="8"/>
  <c r="BE316" i="8"/>
  <c r="BE317" i="8" s="1"/>
  <c r="BD316" i="8"/>
  <c r="BC316" i="8"/>
  <c r="BC317" i="8" s="1"/>
  <c r="BB316" i="8"/>
  <c r="BB317" i="8" s="1"/>
  <c r="BA316" i="8"/>
  <c r="AZ316" i="8"/>
  <c r="AZ317" i="8" s="1"/>
  <c r="AY316" i="8"/>
  <c r="AX316" i="8"/>
  <c r="AW316" i="8"/>
  <c r="AW317" i="8" s="1"/>
  <c r="AV316" i="8"/>
  <c r="AU316" i="8"/>
  <c r="AU317" i="8" s="1"/>
  <c r="AT316" i="8"/>
  <c r="AT317" i="8" s="1"/>
  <c r="AS316" i="8"/>
  <c r="AR316" i="8"/>
  <c r="AR317" i="8" s="1"/>
  <c r="AQ316" i="8"/>
  <c r="AP316" i="8"/>
  <c r="AO316" i="8"/>
  <c r="AO317" i="8" s="1"/>
  <c r="AN316" i="8"/>
  <c r="AM316" i="8"/>
  <c r="AM317" i="8" s="1"/>
  <c r="AL316" i="8"/>
  <c r="AL317" i="8" s="1"/>
  <c r="AK316" i="8"/>
  <c r="AJ316" i="8"/>
  <c r="AJ317" i="8" s="1"/>
  <c r="AI316" i="8"/>
  <c r="AH316" i="8"/>
  <c r="AG316" i="8"/>
  <c r="AG317" i="8" s="1"/>
  <c r="AF316" i="8"/>
  <c r="AE316" i="8"/>
  <c r="AE317" i="8" s="1"/>
  <c r="AD316" i="8"/>
  <c r="AD317" i="8" s="1"/>
  <c r="AC316" i="8"/>
  <c r="AB316" i="8"/>
  <c r="AB317" i="8" s="1"/>
  <c r="AA316" i="8"/>
  <c r="Z316" i="8"/>
  <c r="Y316" i="8"/>
  <c r="Y317" i="8" s="1"/>
  <c r="X316" i="8"/>
  <c r="W316" i="8"/>
  <c r="W317" i="8" s="1"/>
  <c r="V316" i="8"/>
  <c r="V317" i="8" s="1"/>
  <c r="U316" i="8"/>
  <c r="T316" i="8"/>
  <c r="T317" i="8" s="1"/>
  <c r="S316" i="8"/>
  <c r="R316" i="8"/>
  <c r="Q316" i="8"/>
  <c r="Q317" i="8" s="1"/>
  <c r="P316" i="8"/>
  <c r="O316" i="8"/>
  <c r="O317" i="8" s="1"/>
  <c r="N316" i="8"/>
  <c r="N317" i="8" s="1"/>
  <c r="M316" i="8"/>
  <c r="L316" i="8"/>
  <c r="L317" i="8" s="1"/>
  <c r="K316" i="8"/>
  <c r="J316" i="8"/>
  <c r="I316" i="8"/>
  <c r="I317" i="8" s="1"/>
  <c r="BX314" i="8"/>
  <c r="BW314" i="8"/>
  <c r="BV314" i="8"/>
  <c r="BU314" i="8"/>
  <c r="BT314" i="8"/>
  <c r="BS314" i="8"/>
  <c r="BR314" i="8"/>
  <c r="BQ314" i="8"/>
  <c r="BP314" i="8"/>
  <c r="BO314" i="8"/>
  <c r="BN314" i="8"/>
  <c r="BM314" i="8"/>
  <c r="BL314" i="8"/>
  <c r="BK314" i="8"/>
  <c r="BJ314" i="8"/>
  <c r="BI314" i="8"/>
  <c r="BH314" i="8"/>
  <c r="BG314" i="8"/>
  <c r="BF314" i="8"/>
  <c r="BE314" i="8"/>
  <c r="BD314" i="8"/>
  <c r="BC314" i="8"/>
  <c r="BB314" i="8"/>
  <c r="BA314" i="8"/>
  <c r="AZ314" i="8"/>
  <c r="AY314" i="8"/>
  <c r="AX314" i="8"/>
  <c r="AW314" i="8"/>
  <c r="AV314" i="8"/>
  <c r="AU314" i="8"/>
  <c r="AT314" i="8"/>
  <c r="AS314" i="8"/>
  <c r="AR314" i="8"/>
  <c r="AQ314" i="8"/>
  <c r="AP314" i="8"/>
  <c r="AO314" i="8"/>
  <c r="AN314" i="8"/>
  <c r="AM314" i="8"/>
  <c r="AL314" i="8"/>
  <c r="AK314" i="8"/>
  <c r="AJ314" i="8"/>
  <c r="AI314" i="8"/>
  <c r="AH314" i="8"/>
  <c r="AG314" i="8"/>
  <c r="AF314" i="8"/>
  <c r="AE314" i="8"/>
  <c r="AD314" i="8"/>
  <c r="AC314" i="8"/>
  <c r="AB314" i="8"/>
  <c r="AA314" i="8"/>
  <c r="Z314" i="8"/>
  <c r="Y314" i="8"/>
  <c r="X314" i="8"/>
  <c r="W314" i="8"/>
  <c r="V314" i="8"/>
  <c r="U314" i="8"/>
  <c r="T314" i="8"/>
  <c r="S314" i="8"/>
  <c r="R314" i="8"/>
  <c r="Q314" i="8"/>
  <c r="P314" i="8"/>
  <c r="O314" i="8"/>
  <c r="N314" i="8"/>
  <c r="M314" i="8"/>
  <c r="L314" i="8"/>
  <c r="K314" i="8"/>
  <c r="J314" i="8"/>
  <c r="I314" i="8"/>
  <c r="BX313" i="8"/>
  <c r="BW313" i="8"/>
  <c r="BV313" i="8"/>
  <c r="BU313" i="8"/>
  <c r="BT313" i="8"/>
  <c r="BS313" i="8"/>
  <c r="BR313" i="8"/>
  <c r="BQ313" i="8"/>
  <c r="BP313" i="8"/>
  <c r="BO313" i="8"/>
  <c r="BN313" i="8"/>
  <c r="BM313" i="8"/>
  <c r="BL313" i="8"/>
  <c r="BK313" i="8"/>
  <c r="BJ313" i="8"/>
  <c r="BI313" i="8"/>
  <c r="BH313" i="8"/>
  <c r="BG313" i="8"/>
  <c r="BF313" i="8"/>
  <c r="BE313" i="8"/>
  <c r="BD313" i="8"/>
  <c r="BC313" i="8"/>
  <c r="BB313" i="8"/>
  <c r="BA313" i="8"/>
  <c r="AZ313" i="8"/>
  <c r="AY313" i="8"/>
  <c r="AX313" i="8"/>
  <c r="AW313" i="8"/>
  <c r="AV313" i="8"/>
  <c r="AU313" i="8"/>
  <c r="AT313" i="8"/>
  <c r="AS313" i="8"/>
  <c r="AR313" i="8"/>
  <c r="AQ313" i="8"/>
  <c r="AP313" i="8"/>
  <c r="AO313" i="8"/>
  <c r="AN313" i="8"/>
  <c r="AM313" i="8"/>
  <c r="AL313" i="8"/>
  <c r="AK313" i="8"/>
  <c r="AJ313" i="8"/>
  <c r="AI313" i="8"/>
  <c r="AH313" i="8"/>
  <c r="AG313" i="8"/>
  <c r="AF313" i="8"/>
  <c r="AE313" i="8"/>
  <c r="AD313" i="8"/>
  <c r="AC313" i="8"/>
  <c r="AB313" i="8"/>
  <c r="AA313" i="8"/>
  <c r="Z313" i="8"/>
  <c r="Y313" i="8"/>
  <c r="X313" i="8"/>
  <c r="W313" i="8"/>
  <c r="V313" i="8"/>
  <c r="U313" i="8"/>
  <c r="T313" i="8"/>
  <c r="S313" i="8"/>
  <c r="R313" i="8"/>
  <c r="Q313" i="8"/>
  <c r="P313" i="8"/>
  <c r="O313" i="8"/>
  <c r="N313" i="8"/>
  <c r="M313" i="8"/>
  <c r="L313" i="8"/>
  <c r="K313" i="8"/>
  <c r="J313" i="8"/>
  <c r="I313" i="8"/>
  <c r="BX312" i="8"/>
  <c r="BW312" i="8"/>
  <c r="BV312" i="8"/>
  <c r="BU312" i="8"/>
  <c r="BT312" i="8"/>
  <c r="BS312" i="8"/>
  <c r="BR312" i="8"/>
  <c r="BQ312" i="8"/>
  <c r="BP312" i="8"/>
  <c r="BO312" i="8"/>
  <c r="BN312" i="8"/>
  <c r="BM312" i="8"/>
  <c r="BL312" i="8"/>
  <c r="BK312" i="8"/>
  <c r="BJ312" i="8"/>
  <c r="BI312" i="8"/>
  <c r="BH312" i="8"/>
  <c r="BG312" i="8"/>
  <c r="BF312" i="8"/>
  <c r="BE312" i="8"/>
  <c r="BD312" i="8"/>
  <c r="BC312" i="8"/>
  <c r="BB312" i="8"/>
  <c r="BA312" i="8"/>
  <c r="AZ312" i="8"/>
  <c r="AY312" i="8"/>
  <c r="AX312" i="8"/>
  <c r="AW312" i="8"/>
  <c r="AV312" i="8"/>
  <c r="AU312" i="8"/>
  <c r="AT312" i="8"/>
  <c r="AS312" i="8"/>
  <c r="AR312" i="8"/>
  <c r="AQ312" i="8"/>
  <c r="AP312" i="8"/>
  <c r="AO312" i="8"/>
  <c r="AN312" i="8"/>
  <c r="AM312" i="8"/>
  <c r="AL312" i="8"/>
  <c r="AK312" i="8"/>
  <c r="AJ312" i="8"/>
  <c r="AI312" i="8"/>
  <c r="AH312" i="8"/>
  <c r="AG312" i="8"/>
  <c r="AF312" i="8"/>
  <c r="AE312" i="8"/>
  <c r="AD312" i="8"/>
  <c r="AC312" i="8"/>
  <c r="AB312" i="8"/>
  <c r="AA312" i="8"/>
  <c r="Z312" i="8"/>
  <c r="Y312" i="8"/>
  <c r="X312" i="8"/>
  <c r="W312" i="8"/>
  <c r="V312" i="8"/>
  <c r="U312" i="8"/>
  <c r="T312" i="8"/>
  <c r="S312" i="8"/>
  <c r="R312" i="8"/>
  <c r="Q312" i="8"/>
  <c r="P312" i="8"/>
  <c r="O312" i="8"/>
  <c r="N312" i="8"/>
  <c r="M312" i="8"/>
  <c r="L312" i="8"/>
  <c r="K312" i="8"/>
  <c r="J312" i="8"/>
  <c r="I312" i="8"/>
  <c r="BX311" i="8"/>
  <c r="BP311" i="8"/>
  <c r="BH311" i="8"/>
  <c r="AZ311" i="8"/>
  <c r="AR311" i="8"/>
  <c r="AJ311" i="8"/>
  <c r="AB311" i="8"/>
  <c r="T311" i="8"/>
  <c r="L311" i="8"/>
  <c r="BX310" i="8"/>
  <c r="BW310" i="8"/>
  <c r="BV310" i="8"/>
  <c r="BU310" i="8"/>
  <c r="BT310" i="8"/>
  <c r="BS310" i="8"/>
  <c r="BR310" i="8"/>
  <c r="BQ310" i="8"/>
  <c r="BP310" i="8"/>
  <c r="BO310" i="8"/>
  <c r="BN310" i="8"/>
  <c r="BM310" i="8"/>
  <c r="BL310" i="8"/>
  <c r="BK310" i="8"/>
  <c r="BJ310" i="8"/>
  <c r="BI310" i="8"/>
  <c r="BH310" i="8"/>
  <c r="BG310" i="8"/>
  <c r="BF310" i="8"/>
  <c r="BE310" i="8"/>
  <c r="BD310" i="8"/>
  <c r="BC310" i="8"/>
  <c r="BB310" i="8"/>
  <c r="BA310" i="8"/>
  <c r="AZ310" i="8"/>
  <c r="AY310" i="8"/>
  <c r="AX310" i="8"/>
  <c r="AW310" i="8"/>
  <c r="AV310" i="8"/>
  <c r="AU310" i="8"/>
  <c r="AT310" i="8"/>
  <c r="AS310" i="8"/>
  <c r="AR310" i="8"/>
  <c r="AQ310" i="8"/>
  <c r="AP310" i="8"/>
  <c r="AO310" i="8"/>
  <c r="AN310" i="8"/>
  <c r="AM310" i="8"/>
  <c r="AL310" i="8"/>
  <c r="AK310" i="8"/>
  <c r="AJ310" i="8"/>
  <c r="AI310" i="8"/>
  <c r="AH310" i="8"/>
  <c r="AG310" i="8"/>
  <c r="AF310" i="8"/>
  <c r="AE310" i="8"/>
  <c r="AD310" i="8"/>
  <c r="AC310" i="8"/>
  <c r="AB310" i="8"/>
  <c r="AA310" i="8"/>
  <c r="Z310" i="8"/>
  <c r="Y310" i="8"/>
  <c r="X310" i="8"/>
  <c r="W310" i="8"/>
  <c r="V310" i="8"/>
  <c r="U310" i="8"/>
  <c r="T310" i="8"/>
  <c r="S310" i="8"/>
  <c r="R310" i="8"/>
  <c r="Q310" i="8"/>
  <c r="P310" i="8"/>
  <c r="O310" i="8"/>
  <c r="N310" i="8"/>
  <c r="M310" i="8"/>
  <c r="L310" i="8"/>
  <c r="K310" i="8"/>
  <c r="J310" i="8"/>
  <c r="I310" i="8"/>
  <c r="BX309" i="8"/>
  <c r="BW309" i="8"/>
  <c r="BV309" i="8"/>
  <c r="BU309" i="8"/>
  <c r="BT309" i="8"/>
  <c r="BS309" i="8"/>
  <c r="BR309" i="8"/>
  <c r="BQ309" i="8"/>
  <c r="BP309" i="8"/>
  <c r="BO309" i="8"/>
  <c r="BN309" i="8"/>
  <c r="BM309" i="8"/>
  <c r="BL309" i="8"/>
  <c r="BK309" i="8"/>
  <c r="BJ309" i="8"/>
  <c r="BI309" i="8"/>
  <c r="BH309" i="8"/>
  <c r="BG309" i="8"/>
  <c r="BF309" i="8"/>
  <c r="BE309" i="8"/>
  <c r="BD309" i="8"/>
  <c r="BC309" i="8"/>
  <c r="BB309" i="8"/>
  <c r="BA309" i="8"/>
  <c r="AZ309" i="8"/>
  <c r="AY309" i="8"/>
  <c r="AX309" i="8"/>
  <c r="AW309" i="8"/>
  <c r="AV309" i="8"/>
  <c r="AU309" i="8"/>
  <c r="AT309" i="8"/>
  <c r="AS309" i="8"/>
  <c r="AR309" i="8"/>
  <c r="AQ309" i="8"/>
  <c r="AP309" i="8"/>
  <c r="AO309" i="8"/>
  <c r="AN309" i="8"/>
  <c r="AM309" i="8"/>
  <c r="AL309" i="8"/>
  <c r="AK309" i="8"/>
  <c r="AJ309" i="8"/>
  <c r="AI309" i="8"/>
  <c r="AH309" i="8"/>
  <c r="AG309" i="8"/>
  <c r="AF309" i="8"/>
  <c r="AE309" i="8"/>
  <c r="AD309" i="8"/>
  <c r="AC309" i="8"/>
  <c r="AB309" i="8"/>
  <c r="AA309" i="8"/>
  <c r="Z309" i="8"/>
  <c r="Y309" i="8"/>
  <c r="X309" i="8"/>
  <c r="W309" i="8"/>
  <c r="V309" i="8"/>
  <c r="U309" i="8"/>
  <c r="T309" i="8"/>
  <c r="S309" i="8"/>
  <c r="R309" i="8"/>
  <c r="Q309" i="8"/>
  <c r="P309" i="8"/>
  <c r="O309" i="8"/>
  <c r="N309" i="8"/>
  <c r="M309" i="8"/>
  <c r="L309" i="8"/>
  <c r="K309" i="8"/>
  <c r="J309" i="8"/>
  <c r="I309" i="8"/>
  <c r="BX308" i="8"/>
  <c r="BW308" i="8"/>
  <c r="BV308" i="8"/>
  <c r="BU308" i="8"/>
  <c r="BT308" i="8"/>
  <c r="BS308" i="8"/>
  <c r="BR308" i="8"/>
  <c r="BQ308" i="8"/>
  <c r="BP308" i="8"/>
  <c r="BO308" i="8"/>
  <c r="BN308" i="8"/>
  <c r="BM308" i="8"/>
  <c r="BL308" i="8"/>
  <c r="BK308" i="8"/>
  <c r="BJ308" i="8"/>
  <c r="BI308" i="8"/>
  <c r="BH308" i="8"/>
  <c r="BG308" i="8"/>
  <c r="BF308" i="8"/>
  <c r="BE308" i="8"/>
  <c r="BD308" i="8"/>
  <c r="BC308" i="8"/>
  <c r="BB308" i="8"/>
  <c r="BA308" i="8"/>
  <c r="AZ308" i="8"/>
  <c r="AY308" i="8"/>
  <c r="AX308" i="8"/>
  <c r="AW308" i="8"/>
  <c r="AV308" i="8"/>
  <c r="AU308" i="8"/>
  <c r="AT308" i="8"/>
  <c r="AS308" i="8"/>
  <c r="AR308" i="8"/>
  <c r="AQ308" i="8"/>
  <c r="AP308" i="8"/>
  <c r="AO308" i="8"/>
  <c r="AN308" i="8"/>
  <c r="AM308" i="8"/>
  <c r="AL308" i="8"/>
  <c r="AK308" i="8"/>
  <c r="AJ308" i="8"/>
  <c r="AI308" i="8"/>
  <c r="AH308" i="8"/>
  <c r="AG308" i="8"/>
  <c r="AF308" i="8"/>
  <c r="AE308" i="8"/>
  <c r="AD308" i="8"/>
  <c r="AC308" i="8"/>
  <c r="AB308" i="8"/>
  <c r="AA308" i="8"/>
  <c r="Z308" i="8"/>
  <c r="Y308" i="8"/>
  <c r="X308" i="8"/>
  <c r="W308" i="8"/>
  <c r="V308" i="8"/>
  <c r="U308" i="8"/>
  <c r="T308" i="8"/>
  <c r="S308" i="8"/>
  <c r="R308" i="8"/>
  <c r="Q308" i="8"/>
  <c r="P308" i="8"/>
  <c r="O308" i="8"/>
  <c r="N308" i="8"/>
  <c r="M308" i="8"/>
  <c r="L308" i="8"/>
  <c r="K308" i="8"/>
  <c r="J308" i="8"/>
  <c r="I308" i="8"/>
  <c r="BS307" i="8"/>
  <c r="BK307" i="8"/>
  <c r="BC307" i="8"/>
  <c r="AU307" i="8"/>
  <c r="AM307" i="8"/>
  <c r="AE307" i="8"/>
  <c r="W307" i="8"/>
  <c r="O307" i="8"/>
  <c r="BX306" i="8"/>
  <c r="BW306" i="8"/>
  <c r="BV306" i="8"/>
  <c r="BU306" i="8"/>
  <c r="BT306" i="8"/>
  <c r="BS306" i="8"/>
  <c r="BR306" i="8"/>
  <c r="BQ306" i="8"/>
  <c r="BP306" i="8"/>
  <c r="BO306" i="8"/>
  <c r="BN306" i="8"/>
  <c r="BM306" i="8"/>
  <c r="BL306" i="8"/>
  <c r="BK306" i="8"/>
  <c r="BJ306" i="8"/>
  <c r="BI306" i="8"/>
  <c r="BH306" i="8"/>
  <c r="BG306" i="8"/>
  <c r="BF306" i="8"/>
  <c r="BE306" i="8"/>
  <c r="BD306" i="8"/>
  <c r="BC306" i="8"/>
  <c r="BB306" i="8"/>
  <c r="BA306" i="8"/>
  <c r="AZ306" i="8"/>
  <c r="AY306" i="8"/>
  <c r="AX306" i="8"/>
  <c r="AW306" i="8"/>
  <c r="AV306" i="8"/>
  <c r="AU306" i="8"/>
  <c r="AT306" i="8"/>
  <c r="AS306" i="8"/>
  <c r="AR306" i="8"/>
  <c r="AQ306" i="8"/>
  <c r="AP306" i="8"/>
  <c r="AO306" i="8"/>
  <c r="AN306" i="8"/>
  <c r="AM306" i="8"/>
  <c r="AL306" i="8"/>
  <c r="AK306" i="8"/>
  <c r="AJ306" i="8"/>
  <c r="AI306" i="8"/>
  <c r="AH306" i="8"/>
  <c r="AG306" i="8"/>
  <c r="AF306" i="8"/>
  <c r="AE306" i="8"/>
  <c r="AD306" i="8"/>
  <c r="AC306" i="8"/>
  <c r="AB306" i="8"/>
  <c r="AA306" i="8"/>
  <c r="Z306" i="8"/>
  <c r="Y306" i="8"/>
  <c r="X306" i="8"/>
  <c r="W306" i="8"/>
  <c r="V306" i="8"/>
  <c r="U306" i="8"/>
  <c r="T306" i="8"/>
  <c r="S306" i="8"/>
  <c r="R306" i="8"/>
  <c r="Q306" i="8"/>
  <c r="P306" i="8"/>
  <c r="O306" i="8"/>
  <c r="N306" i="8"/>
  <c r="M306" i="8"/>
  <c r="L306" i="8"/>
  <c r="K306" i="8"/>
  <c r="J306" i="8"/>
  <c r="I306" i="8"/>
  <c r="BX305" i="8"/>
  <c r="BQ305" i="8"/>
  <c r="BP305" i="8"/>
  <c r="BI305" i="8"/>
  <c r="BH305" i="8"/>
  <c r="BA305" i="8"/>
  <c r="AZ305" i="8"/>
  <c r="AS305" i="8"/>
  <c r="AR305" i="8"/>
  <c r="AK305" i="8"/>
  <c r="AJ305" i="8"/>
  <c r="AC305" i="8"/>
  <c r="AB305" i="8"/>
  <c r="U305" i="8"/>
  <c r="T305" i="8"/>
  <c r="M305" i="8"/>
  <c r="L305" i="8"/>
  <c r="BX304" i="8"/>
  <c r="BW304" i="8"/>
  <c r="BV304" i="8"/>
  <c r="BU304" i="8"/>
  <c r="BT304" i="8"/>
  <c r="BS304" i="8"/>
  <c r="BR304" i="8"/>
  <c r="BQ304" i="8"/>
  <c r="BP304" i="8"/>
  <c r="BO304" i="8"/>
  <c r="BN304" i="8"/>
  <c r="BM304" i="8"/>
  <c r="BL304" i="8"/>
  <c r="BK304" i="8"/>
  <c r="BJ304" i="8"/>
  <c r="BI304" i="8"/>
  <c r="BH304" i="8"/>
  <c r="BG304" i="8"/>
  <c r="BF304" i="8"/>
  <c r="BE304" i="8"/>
  <c r="BD304" i="8"/>
  <c r="BC304" i="8"/>
  <c r="BB304" i="8"/>
  <c r="BA304" i="8"/>
  <c r="AZ304" i="8"/>
  <c r="AY304" i="8"/>
  <c r="AX304" i="8"/>
  <c r="AW304" i="8"/>
  <c r="AV304" i="8"/>
  <c r="AU304" i="8"/>
  <c r="AT304" i="8"/>
  <c r="AS304" i="8"/>
  <c r="AR304" i="8"/>
  <c r="AQ304" i="8"/>
  <c r="AP304" i="8"/>
  <c r="AO304" i="8"/>
  <c r="AN304" i="8"/>
  <c r="AM304" i="8"/>
  <c r="AL304" i="8"/>
  <c r="AK304" i="8"/>
  <c r="AJ304" i="8"/>
  <c r="AI304" i="8"/>
  <c r="AH304" i="8"/>
  <c r="AG304" i="8"/>
  <c r="AF304" i="8"/>
  <c r="AE304" i="8"/>
  <c r="AD304" i="8"/>
  <c r="AC304" i="8"/>
  <c r="AB304" i="8"/>
  <c r="AA304" i="8"/>
  <c r="Z304" i="8"/>
  <c r="Y304" i="8"/>
  <c r="X304" i="8"/>
  <c r="W304" i="8"/>
  <c r="V304" i="8"/>
  <c r="U304" i="8"/>
  <c r="T304" i="8"/>
  <c r="S304" i="8"/>
  <c r="R304" i="8"/>
  <c r="Q304" i="8"/>
  <c r="P304" i="8"/>
  <c r="O304" i="8"/>
  <c r="N304" i="8"/>
  <c r="M304" i="8"/>
  <c r="L304" i="8"/>
  <c r="K304" i="8"/>
  <c r="J304" i="8"/>
  <c r="I304" i="8"/>
  <c r="BW303" i="8"/>
  <c r="K303" i="8"/>
  <c r="BX302" i="8"/>
  <c r="BW302" i="8"/>
  <c r="BV302" i="8"/>
  <c r="BU302" i="8"/>
  <c r="BT302" i="8"/>
  <c r="BS302" i="8"/>
  <c r="BR302" i="8"/>
  <c r="BQ302" i="8"/>
  <c r="BP302" i="8"/>
  <c r="BO302" i="8"/>
  <c r="BN302" i="8"/>
  <c r="BM302" i="8"/>
  <c r="BL302" i="8"/>
  <c r="BK302" i="8"/>
  <c r="BJ302" i="8"/>
  <c r="BI302" i="8"/>
  <c r="BH302" i="8"/>
  <c r="BG302" i="8"/>
  <c r="BF302" i="8"/>
  <c r="BE302" i="8"/>
  <c r="BD302" i="8"/>
  <c r="BC302" i="8"/>
  <c r="BB302" i="8"/>
  <c r="BA302" i="8"/>
  <c r="AZ302" i="8"/>
  <c r="AY302" i="8"/>
  <c r="AX302" i="8"/>
  <c r="AW302" i="8"/>
  <c r="AV302" i="8"/>
  <c r="AU302" i="8"/>
  <c r="AT302" i="8"/>
  <c r="AS302" i="8"/>
  <c r="AR302" i="8"/>
  <c r="AQ302" i="8"/>
  <c r="AP302" i="8"/>
  <c r="AO302" i="8"/>
  <c r="AN302" i="8"/>
  <c r="AM302" i="8"/>
  <c r="AL302" i="8"/>
  <c r="AK302" i="8"/>
  <c r="AJ302" i="8"/>
  <c r="AI302" i="8"/>
  <c r="AH302" i="8"/>
  <c r="AG302" i="8"/>
  <c r="AF302" i="8"/>
  <c r="AE302" i="8"/>
  <c r="AD302" i="8"/>
  <c r="AC302" i="8"/>
  <c r="AB302" i="8"/>
  <c r="AA302" i="8"/>
  <c r="Z302" i="8"/>
  <c r="Y302" i="8"/>
  <c r="X302" i="8"/>
  <c r="W302" i="8"/>
  <c r="V302" i="8"/>
  <c r="U302" i="8"/>
  <c r="T302" i="8"/>
  <c r="S302" i="8"/>
  <c r="R302" i="8"/>
  <c r="Q302" i="8"/>
  <c r="P302" i="8"/>
  <c r="O302" i="8"/>
  <c r="N302" i="8"/>
  <c r="M302" i="8"/>
  <c r="L302" i="8"/>
  <c r="K302" i="8"/>
  <c r="J302" i="8"/>
  <c r="I302" i="8"/>
  <c r="BW301" i="8"/>
  <c r="BV301" i="8"/>
  <c r="BT301" i="8"/>
  <c r="BQ301" i="8"/>
  <c r="BO301" i="8"/>
  <c r="BN301" i="8"/>
  <c r="BL301" i="8"/>
  <c r="BI301" i="8"/>
  <c r="BG301" i="8"/>
  <c r="BF301" i="8"/>
  <c r="BD301" i="8"/>
  <c r="BA301" i="8"/>
  <c r="AY301" i="8"/>
  <c r="AX301" i="8"/>
  <c r="AV301" i="8"/>
  <c r="AS301" i="8"/>
  <c r="AQ301" i="8"/>
  <c r="AP301" i="8"/>
  <c r="AN301" i="8"/>
  <c r="AK301" i="8"/>
  <c r="AI301" i="8"/>
  <c r="AH301" i="8"/>
  <c r="AF301" i="8"/>
  <c r="AC301" i="8"/>
  <c r="AA301" i="8"/>
  <c r="Z301" i="8"/>
  <c r="X301" i="8"/>
  <c r="U301" i="8"/>
  <c r="S301" i="8"/>
  <c r="R301" i="8"/>
  <c r="P301" i="8"/>
  <c r="M301" i="8"/>
  <c r="K301" i="8"/>
  <c r="J301" i="8"/>
  <c r="BX300" i="8"/>
  <c r="BX301" i="8" s="1"/>
  <c r="BW300" i="8"/>
  <c r="BV300" i="8"/>
  <c r="BU300" i="8"/>
  <c r="BU301" i="8" s="1"/>
  <c r="BT300" i="8"/>
  <c r="BS300" i="8"/>
  <c r="BS301" i="8" s="1"/>
  <c r="BR300" i="8"/>
  <c r="BR301" i="8" s="1"/>
  <c r="BQ300" i="8"/>
  <c r="BP300" i="8"/>
  <c r="BP301" i="8" s="1"/>
  <c r="BO300" i="8"/>
  <c r="BN300" i="8"/>
  <c r="BM300" i="8"/>
  <c r="BM301" i="8" s="1"/>
  <c r="BL300" i="8"/>
  <c r="BK300" i="8"/>
  <c r="BK301" i="8" s="1"/>
  <c r="BJ300" i="8"/>
  <c r="BJ301" i="8" s="1"/>
  <c r="BI300" i="8"/>
  <c r="BH300" i="8"/>
  <c r="BH301" i="8" s="1"/>
  <c r="BG300" i="8"/>
  <c r="BF300" i="8"/>
  <c r="BE300" i="8"/>
  <c r="BE301" i="8" s="1"/>
  <c r="BD300" i="8"/>
  <c r="BC300" i="8"/>
  <c r="BC301" i="8" s="1"/>
  <c r="BB300" i="8"/>
  <c r="BB301" i="8" s="1"/>
  <c r="BA300" i="8"/>
  <c r="AZ300" i="8"/>
  <c r="AZ301" i="8" s="1"/>
  <c r="AY300" i="8"/>
  <c r="AX300" i="8"/>
  <c r="AW300" i="8"/>
  <c r="AW301" i="8" s="1"/>
  <c r="AV300" i="8"/>
  <c r="AU300" i="8"/>
  <c r="AU301" i="8" s="1"/>
  <c r="AT300" i="8"/>
  <c r="AT301" i="8" s="1"/>
  <c r="AS300" i="8"/>
  <c r="AR300" i="8"/>
  <c r="AR301" i="8" s="1"/>
  <c r="AQ300" i="8"/>
  <c r="AP300" i="8"/>
  <c r="AO300" i="8"/>
  <c r="AO301" i="8" s="1"/>
  <c r="AN300" i="8"/>
  <c r="AM300" i="8"/>
  <c r="AM301" i="8" s="1"/>
  <c r="AL300" i="8"/>
  <c r="AL301" i="8" s="1"/>
  <c r="AK300" i="8"/>
  <c r="AJ300" i="8"/>
  <c r="AJ301" i="8" s="1"/>
  <c r="AI300" i="8"/>
  <c r="AH300" i="8"/>
  <c r="AG300" i="8"/>
  <c r="AG301" i="8" s="1"/>
  <c r="AF300" i="8"/>
  <c r="AE300" i="8"/>
  <c r="AE301" i="8" s="1"/>
  <c r="AD300" i="8"/>
  <c r="AD301" i="8" s="1"/>
  <c r="AC300" i="8"/>
  <c r="AB300" i="8"/>
  <c r="AB301" i="8" s="1"/>
  <c r="AA300" i="8"/>
  <c r="Z300" i="8"/>
  <c r="Y300" i="8"/>
  <c r="Y301" i="8" s="1"/>
  <c r="X300" i="8"/>
  <c r="W300" i="8"/>
  <c r="W301" i="8" s="1"/>
  <c r="V300" i="8"/>
  <c r="V301" i="8" s="1"/>
  <c r="U300" i="8"/>
  <c r="T300" i="8"/>
  <c r="T301" i="8" s="1"/>
  <c r="S300" i="8"/>
  <c r="R300" i="8"/>
  <c r="Q300" i="8"/>
  <c r="Q301" i="8" s="1"/>
  <c r="P300" i="8"/>
  <c r="O300" i="8"/>
  <c r="O301" i="8" s="1"/>
  <c r="N300" i="8"/>
  <c r="N301" i="8" s="1"/>
  <c r="M300" i="8"/>
  <c r="L300" i="8"/>
  <c r="L301" i="8" s="1"/>
  <c r="K300" i="8"/>
  <c r="J300" i="8"/>
  <c r="I300" i="8"/>
  <c r="I301" i="8" s="1"/>
  <c r="BT296" i="8"/>
  <c r="BS296" i="8"/>
  <c r="BL296" i="8"/>
  <c r="BK296" i="8"/>
  <c r="BD296" i="8"/>
  <c r="BC296" i="8"/>
  <c r="AV296" i="8"/>
  <c r="AU296" i="8"/>
  <c r="AN296" i="8"/>
  <c r="AM296" i="8"/>
  <c r="AF296" i="8"/>
  <c r="AE296" i="8"/>
  <c r="X296" i="8"/>
  <c r="W296" i="8"/>
  <c r="P296" i="8"/>
  <c r="O296" i="8"/>
  <c r="BX295" i="8"/>
  <c r="BX296" i="8" s="1"/>
  <c r="BW295" i="8"/>
  <c r="BW296" i="8" s="1"/>
  <c r="BV295" i="8"/>
  <c r="BV296" i="8" s="1"/>
  <c r="BU295" i="8"/>
  <c r="BU296" i="8" s="1"/>
  <c r="BT295" i="8"/>
  <c r="BS295" i="8"/>
  <c r="BR295" i="8"/>
  <c r="BR296" i="8" s="1"/>
  <c r="BQ295" i="8"/>
  <c r="BQ296" i="8" s="1"/>
  <c r="BP295" i="8"/>
  <c r="BP296" i="8" s="1"/>
  <c r="BO295" i="8"/>
  <c r="BO296" i="8" s="1"/>
  <c r="BN295" i="8"/>
  <c r="BN296" i="8" s="1"/>
  <c r="BM295" i="8"/>
  <c r="BM296" i="8" s="1"/>
  <c r="BL295" i="8"/>
  <c r="BK295" i="8"/>
  <c r="BJ295" i="8"/>
  <c r="BJ296" i="8" s="1"/>
  <c r="BI295" i="8"/>
  <c r="BI296" i="8" s="1"/>
  <c r="BH295" i="8"/>
  <c r="BH296" i="8" s="1"/>
  <c r="BG295" i="8"/>
  <c r="BG296" i="8" s="1"/>
  <c r="BF295" i="8"/>
  <c r="BF296" i="8" s="1"/>
  <c r="BE295" i="8"/>
  <c r="BE296" i="8" s="1"/>
  <c r="BD295" i="8"/>
  <c r="BC295" i="8"/>
  <c r="BB295" i="8"/>
  <c r="BB296" i="8" s="1"/>
  <c r="BA295" i="8"/>
  <c r="BA296" i="8" s="1"/>
  <c r="AZ295" i="8"/>
  <c r="AZ296" i="8" s="1"/>
  <c r="AY295" i="8"/>
  <c r="AY296" i="8" s="1"/>
  <c r="AX295" i="8"/>
  <c r="AX296" i="8" s="1"/>
  <c r="AW295" i="8"/>
  <c r="AW296" i="8" s="1"/>
  <c r="AV295" i="8"/>
  <c r="AU295" i="8"/>
  <c r="AT295" i="8"/>
  <c r="AT296" i="8" s="1"/>
  <c r="AS295" i="8"/>
  <c r="AS296" i="8" s="1"/>
  <c r="AR295" i="8"/>
  <c r="AR296" i="8" s="1"/>
  <c r="AQ295" i="8"/>
  <c r="AQ296" i="8" s="1"/>
  <c r="AP295" i="8"/>
  <c r="AP296" i="8" s="1"/>
  <c r="AO295" i="8"/>
  <c r="AO296" i="8" s="1"/>
  <c r="AN295" i="8"/>
  <c r="AM295" i="8"/>
  <c r="AL295" i="8"/>
  <c r="AL296" i="8" s="1"/>
  <c r="AK295" i="8"/>
  <c r="AK296" i="8" s="1"/>
  <c r="AJ295" i="8"/>
  <c r="AJ296" i="8" s="1"/>
  <c r="AI295" i="8"/>
  <c r="AI296" i="8" s="1"/>
  <c r="AH295" i="8"/>
  <c r="AH296" i="8" s="1"/>
  <c r="AG295" i="8"/>
  <c r="AG296" i="8" s="1"/>
  <c r="AF295" i="8"/>
  <c r="AE295" i="8"/>
  <c r="AD295" i="8"/>
  <c r="AD296" i="8" s="1"/>
  <c r="AC295" i="8"/>
  <c r="AC296" i="8" s="1"/>
  <c r="AB295" i="8"/>
  <c r="AB296" i="8" s="1"/>
  <c r="AA295" i="8"/>
  <c r="AA296" i="8" s="1"/>
  <c r="Z295" i="8"/>
  <c r="Z296" i="8" s="1"/>
  <c r="Y295" i="8"/>
  <c r="Y296" i="8" s="1"/>
  <c r="X295" i="8"/>
  <c r="W295" i="8"/>
  <c r="V295" i="8"/>
  <c r="V296" i="8" s="1"/>
  <c r="U295" i="8"/>
  <c r="U296" i="8" s="1"/>
  <c r="T295" i="8"/>
  <c r="T296" i="8" s="1"/>
  <c r="S295" i="8"/>
  <c r="S296" i="8" s="1"/>
  <c r="R295" i="8"/>
  <c r="R296" i="8" s="1"/>
  <c r="Q295" i="8"/>
  <c r="Q296" i="8" s="1"/>
  <c r="P295" i="8"/>
  <c r="O295" i="8"/>
  <c r="N295" i="8"/>
  <c r="N296" i="8" s="1"/>
  <c r="M295" i="8"/>
  <c r="M296" i="8" s="1"/>
  <c r="L295" i="8"/>
  <c r="L296" i="8" s="1"/>
  <c r="K295" i="8"/>
  <c r="K296" i="8" s="1"/>
  <c r="J295" i="8"/>
  <c r="J296" i="8" s="1"/>
  <c r="I295" i="8"/>
  <c r="I296" i="8" s="1"/>
  <c r="BT294" i="8"/>
  <c r="BS294" i="8"/>
  <c r="BL294" i="8"/>
  <c r="BK294" i="8"/>
  <c r="BD294" i="8"/>
  <c r="BC294" i="8"/>
  <c r="AV294" i="8"/>
  <c r="AU294" i="8"/>
  <c r="AN294" i="8"/>
  <c r="AM294" i="8"/>
  <c r="AF294" i="8"/>
  <c r="AE294" i="8"/>
  <c r="X294" i="8"/>
  <c r="W294" i="8"/>
  <c r="P294" i="8"/>
  <c r="O294" i="8"/>
  <c r="BX293" i="8"/>
  <c r="BX294" i="8" s="1"/>
  <c r="BW293" i="8"/>
  <c r="BW294" i="8" s="1"/>
  <c r="BV293" i="8"/>
  <c r="BV294" i="8" s="1"/>
  <c r="BU293" i="8"/>
  <c r="BU294" i="8" s="1"/>
  <c r="BT293" i="8"/>
  <c r="BS293" i="8"/>
  <c r="BR293" i="8"/>
  <c r="BR294" i="8" s="1"/>
  <c r="BQ293" i="8"/>
  <c r="BQ294" i="8" s="1"/>
  <c r="BP293" i="8"/>
  <c r="BP294" i="8" s="1"/>
  <c r="BO293" i="8"/>
  <c r="BO294" i="8" s="1"/>
  <c r="BN293" i="8"/>
  <c r="BN294" i="8" s="1"/>
  <c r="BM293" i="8"/>
  <c r="BM294" i="8" s="1"/>
  <c r="BL293" i="8"/>
  <c r="BK293" i="8"/>
  <c r="BJ293" i="8"/>
  <c r="BJ294" i="8" s="1"/>
  <c r="BI293" i="8"/>
  <c r="BI294" i="8" s="1"/>
  <c r="BH293" i="8"/>
  <c r="BH294" i="8" s="1"/>
  <c r="BG293" i="8"/>
  <c r="BG294" i="8" s="1"/>
  <c r="BF293" i="8"/>
  <c r="BF294" i="8" s="1"/>
  <c r="BE293" i="8"/>
  <c r="BE294" i="8" s="1"/>
  <c r="BD293" i="8"/>
  <c r="BC293" i="8"/>
  <c r="BB293" i="8"/>
  <c r="BB294" i="8" s="1"/>
  <c r="BA293" i="8"/>
  <c r="BA294" i="8" s="1"/>
  <c r="AZ293" i="8"/>
  <c r="AZ294" i="8" s="1"/>
  <c r="AY293" i="8"/>
  <c r="AY294" i="8" s="1"/>
  <c r="AX293" i="8"/>
  <c r="AX294" i="8" s="1"/>
  <c r="AW293" i="8"/>
  <c r="AW294" i="8" s="1"/>
  <c r="AV293" i="8"/>
  <c r="AU293" i="8"/>
  <c r="AT293" i="8"/>
  <c r="AT294" i="8" s="1"/>
  <c r="AS293" i="8"/>
  <c r="AS294" i="8" s="1"/>
  <c r="AR293" i="8"/>
  <c r="AR294" i="8" s="1"/>
  <c r="AQ293" i="8"/>
  <c r="AQ294" i="8" s="1"/>
  <c r="AP293" i="8"/>
  <c r="AP294" i="8" s="1"/>
  <c r="AO293" i="8"/>
  <c r="AO294" i="8" s="1"/>
  <c r="AN293" i="8"/>
  <c r="AM293" i="8"/>
  <c r="AL293" i="8"/>
  <c r="AL294" i="8" s="1"/>
  <c r="AK293" i="8"/>
  <c r="AK294" i="8" s="1"/>
  <c r="AJ293" i="8"/>
  <c r="AJ294" i="8" s="1"/>
  <c r="AI293" i="8"/>
  <c r="AI294" i="8" s="1"/>
  <c r="AH293" i="8"/>
  <c r="AH294" i="8" s="1"/>
  <c r="AG293" i="8"/>
  <c r="AG294" i="8" s="1"/>
  <c r="AF293" i="8"/>
  <c r="AE293" i="8"/>
  <c r="AD293" i="8"/>
  <c r="AD294" i="8" s="1"/>
  <c r="AC293" i="8"/>
  <c r="AC294" i="8" s="1"/>
  <c r="AB293" i="8"/>
  <c r="AB294" i="8" s="1"/>
  <c r="AA293" i="8"/>
  <c r="AA294" i="8" s="1"/>
  <c r="Z293" i="8"/>
  <c r="Z294" i="8" s="1"/>
  <c r="Y293" i="8"/>
  <c r="Y294" i="8" s="1"/>
  <c r="X293" i="8"/>
  <c r="W293" i="8"/>
  <c r="V293" i="8"/>
  <c r="V294" i="8" s="1"/>
  <c r="U293" i="8"/>
  <c r="U294" i="8" s="1"/>
  <c r="T293" i="8"/>
  <c r="T294" i="8" s="1"/>
  <c r="S293" i="8"/>
  <c r="S294" i="8" s="1"/>
  <c r="R293" i="8"/>
  <c r="R294" i="8" s="1"/>
  <c r="Q293" i="8"/>
  <c r="Q294" i="8" s="1"/>
  <c r="P293" i="8"/>
  <c r="O293" i="8"/>
  <c r="N293" i="8"/>
  <c r="N294" i="8" s="1"/>
  <c r="M293" i="8"/>
  <c r="M294" i="8" s="1"/>
  <c r="L293" i="8"/>
  <c r="L294" i="8" s="1"/>
  <c r="K293" i="8"/>
  <c r="K294" i="8" s="1"/>
  <c r="J293" i="8"/>
  <c r="J294" i="8" s="1"/>
  <c r="I293" i="8"/>
  <c r="I294" i="8" s="1"/>
  <c r="BT292" i="8"/>
  <c r="BS292" i="8"/>
  <c r="BL292" i="8"/>
  <c r="BK292" i="8"/>
  <c r="BD292" i="8"/>
  <c r="BC292" i="8"/>
  <c r="AV292" i="8"/>
  <c r="AU292" i="8"/>
  <c r="AN292" i="8"/>
  <c r="AM292" i="8"/>
  <c r="AF292" i="8"/>
  <c r="AE292" i="8"/>
  <c r="X292" i="8"/>
  <c r="W292" i="8"/>
  <c r="P292" i="8"/>
  <c r="O292" i="8"/>
  <c r="BX291" i="8"/>
  <c r="BX292" i="8" s="1"/>
  <c r="BW291" i="8"/>
  <c r="BW292" i="8" s="1"/>
  <c r="BV291" i="8"/>
  <c r="BV292" i="8" s="1"/>
  <c r="BU291" i="8"/>
  <c r="BU292" i="8" s="1"/>
  <c r="BT291" i="8"/>
  <c r="BS291" i="8"/>
  <c r="BR291" i="8"/>
  <c r="BR292" i="8" s="1"/>
  <c r="BQ291" i="8"/>
  <c r="BQ292" i="8" s="1"/>
  <c r="BP291" i="8"/>
  <c r="BP292" i="8" s="1"/>
  <c r="BO291" i="8"/>
  <c r="BO292" i="8" s="1"/>
  <c r="BN291" i="8"/>
  <c r="BN292" i="8" s="1"/>
  <c r="BM291" i="8"/>
  <c r="BM292" i="8" s="1"/>
  <c r="BL291" i="8"/>
  <c r="BK291" i="8"/>
  <c r="BJ291" i="8"/>
  <c r="BJ292" i="8" s="1"/>
  <c r="BI291" i="8"/>
  <c r="BI292" i="8" s="1"/>
  <c r="BH291" i="8"/>
  <c r="BH292" i="8" s="1"/>
  <c r="BG291" i="8"/>
  <c r="BG292" i="8" s="1"/>
  <c r="BF291" i="8"/>
  <c r="BF292" i="8" s="1"/>
  <c r="BE291" i="8"/>
  <c r="BE292" i="8" s="1"/>
  <c r="BD291" i="8"/>
  <c r="BC291" i="8"/>
  <c r="BB291" i="8"/>
  <c r="BB292" i="8" s="1"/>
  <c r="BA291" i="8"/>
  <c r="BA292" i="8" s="1"/>
  <c r="AZ291" i="8"/>
  <c r="AZ292" i="8" s="1"/>
  <c r="AY291" i="8"/>
  <c r="AY292" i="8" s="1"/>
  <c r="AX291" i="8"/>
  <c r="AX292" i="8" s="1"/>
  <c r="AW291" i="8"/>
  <c r="AW292" i="8" s="1"/>
  <c r="AV291" i="8"/>
  <c r="AU291" i="8"/>
  <c r="AT291" i="8"/>
  <c r="AT292" i="8" s="1"/>
  <c r="AS291" i="8"/>
  <c r="AS292" i="8" s="1"/>
  <c r="AR291" i="8"/>
  <c r="AR292" i="8" s="1"/>
  <c r="AQ291" i="8"/>
  <c r="AQ292" i="8" s="1"/>
  <c r="AP291" i="8"/>
  <c r="AP292" i="8" s="1"/>
  <c r="AO291" i="8"/>
  <c r="AO292" i="8" s="1"/>
  <c r="AN291" i="8"/>
  <c r="AM291" i="8"/>
  <c r="AL291" i="8"/>
  <c r="AL292" i="8" s="1"/>
  <c r="AK291" i="8"/>
  <c r="AK292" i="8" s="1"/>
  <c r="AJ291" i="8"/>
  <c r="AJ292" i="8" s="1"/>
  <c r="AI291" i="8"/>
  <c r="AI292" i="8" s="1"/>
  <c r="AH291" i="8"/>
  <c r="AH292" i="8" s="1"/>
  <c r="AG291" i="8"/>
  <c r="AG292" i="8" s="1"/>
  <c r="AF291" i="8"/>
  <c r="AE291" i="8"/>
  <c r="AD291" i="8"/>
  <c r="AD292" i="8" s="1"/>
  <c r="AC291" i="8"/>
  <c r="AC292" i="8" s="1"/>
  <c r="AB291" i="8"/>
  <c r="AB292" i="8" s="1"/>
  <c r="AA291" i="8"/>
  <c r="AA292" i="8" s="1"/>
  <c r="Z291" i="8"/>
  <c r="Z292" i="8" s="1"/>
  <c r="Y291" i="8"/>
  <c r="Y292" i="8" s="1"/>
  <c r="X291" i="8"/>
  <c r="W291" i="8"/>
  <c r="V291" i="8"/>
  <c r="V292" i="8" s="1"/>
  <c r="U291" i="8"/>
  <c r="U292" i="8" s="1"/>
  <c r="T291" i="8"/>
  <c r="T292" i="8" s="1"/>
  <c r="S291" i="8"/>
  <c r="S292" i="8" s="1"/>
  <c r="R291" i="8"/>
  <c r="R292" i="8" s="1"/>
  <c r="Q291" i="8"/>
  <c r="Q292" i="8" s="1"/>
  <c r="P291" i="8"/>
  <c r="O291" i="8"/>
  <c r="N291" i="8"/>
  <c r="N292" i="8" s="1"/>
  <c r="M291" i="8"/>
  <c r="M292" i="8" s="1"/>
  <c r="L291" i="8"/>
  <c r="L292" i="8" s="1"/>
  <c r="K291" i="8"/>
  <c r="K292" i="8" s="1"/>
  <c r="J291" i="8"/>
  <c r="J292" i="8" s="1"/>
  <c r="I291" i="8"/>
  <c r="I292" i="8" s="1"/>
  <c r="BT290" i="8"/>
  <c r="BS290" i="8"/>
  <c r="BL290" i="8"/>
  <c r="BK290" i="8"/>
  <c r="BD290" i="8"/>
  <c r="BC290" i="8"/>
  <c r="AV290" i="8"/>
  <c r="AU290" i="8"/>
  <c r="AN290" i="8"/>
  <c r="AM290" i="8"/>
  <c r="AF290" i="8"/>
  <c r="AE290" i="8"/>
  <c r="X290" i="8"/>
  <c r="W290" i="8"/>
  <c r="P290" i="8"/>
  <c r="O290" i="8"/>
  <c r="BX289" i="8"/>
  <c r="BX290" i="8" s="1"/>
  <c r="BW289" i="8"/>
  <c r="BW290" i="8" s="1"/>
  <c r="BV289" i="8"/>
  <c r="BV290" i="8" s="1"/>
  <c r="BU289" i="8"/>
  <c r="BU290" i="8" s="1"/>
  <c r="BT289" i="8"/>
  <c r="BS289" i="8"/>
  <c r="BR289" i="8"/>
  <c r="BR290" i="8" s="1"/>
  <c r="BQ289" i="8"/>
  <c r="BQ290" i="8" s="1"/>
  <c r="BP289" i="8"/>
  <c r="BP290" i="8" s="1"/>
  <c r="BO289" i="8"/>
  <c r="BO290" i="8" s="1"/>
  <c r="BN289" i="8"/>
  <c r="BN290" i="8" s="1"/>
  <c r="BM289" i="8"/>
  <c r="BM290" i="8" s="1"/>
  <c r="BL289" i="8"/>
  <c r="BK289" i="8"/>
  <c r="BJ289" i="8"/>
  <c r="BJ290" i="8" s="1"/>
  <c r="BI289" i="8"/>
  <c r="BI290" i="8" s="1"/>
  <c r="BH289" i="8"/>
  <c r="BH290" i="8" s="1"/>
  <c r="BG289" i="8"/>
  <c r="BG290" i="8" s="1"/>
  <c r="BF289" i="8"/>
  <c r="BF290" i="8" s="1"/>
  <c r="BE289" i="8"/>
  <c r="BE290" i="8" s="1"/>
  <c r="BD289" i="8"/>
  <c r="BC289" i="8"/>
  <c r="BB289" i="8"/>
  <c r="BB290" i="8" s="1"/>
  <c r="BA289" i="8"/>
  <c r="BA290" i="8" s="1"/>
  <c r="AZ289" i="8"/>
  <c r="AZ290" i="8" s="1"/>
  <c r="AY289" i="8"/>
  <c r="AY290" i="8" s="1"/>
  <c r="AX289" i="8"/>
  <c r="AX290" i="8" s="1"/>
  <c r="AW289" i="8"/>
  <c r="AW290" i="8" s="1"/>
  <c r="AV289" i="8"/>
  <c r="AU289" i="8"/>
  <c r="AT289" i="8"/>
  <c r="AT290" i="8" s="1"/>
  <c r="AS289" i="8"/>
  <c r="AS290" i="8" s="1"/>
  <c r="AR289" i="8"/>
  <c r="AR290" i="8" s="1"/>
  <c r="AQ289" i="8"/>
  <c r="AQ290" i="8" s="1"/>
  <c r="AP289" i="8"/>
  <c r="AP290" i="8" s="1"/>
  <c r="AO289" i="8"/>
  <c r="AO290" i="8" s="1"/>
  <c r="AN289" i="8"/>
  <c r="AM289" i="8"/>
  <c r="AL289" i="8"/>
  <c r="AL290" i="8" s="1"/>
  <c r="AK289" i="8"/>
  <c r="AK290" i="8" s="1"/>
  <c r="AJ289" i="8"/>
  <c r="AJ290" i="8" s="1"/>
  <c r="AI289" i="8"/>
  <c r="AI290" i="8" s="1"/>
  <c r="AH289" i="8"/>
  <c r="AH290" i="8" s="1"/>
  <c r="AG289" i="8"/>
  <c r="AG290" i="8" s="1"/>
  <c r="AF289" i="8"/>
  <c r="AE289" i="8"/>
  <c r="AD289" i="8"/>
  <c r="AD290" i="8" s="1"/>
  <c r="AC289" i="8"/>
  <c r="AC290" i="8" s="1"/>
  <c r="AB289" i="8"/>
  <c r="AB290" i="8" s="1"/>
  <c r="AA289" i="8"/>
  <c r="AA290" i="8" s="1"/>
  <c r="Z289" i="8"/>
  <c r="Z290" i="8" s="1"/>
  <c r="Y289" i="8"/>
  <c r="Y290" i="8" s="1"/>
  <c r="X289" i="8"/>
  <c r="W289" i="8"/>
  <c r="V289" i="8"/>
  <c r="V290" i="8" s="1"/>
  <c r="U289" i="8"/>
  <c r="U290" i="8" s="1"/>
  <c r="T289" i="8"/>
  <c r="T290" i="8" s="1"/>
  <c r="S289" i="8"/>
  <c r="S290" i="8" s="1"/>
  <c r="R289" i="8"/>
  <c r="R290" i="8" s="1"/>
  <c r="Q289" i="8"/>
  <c r="Q290" i="8" s="1"/>
  <c r="P289" i="8"/>
  <c r="O289" i="8"/>
  <c r="N289" i="8"/>
  <c r="N290" i="8" s="1"/>
  <c r="M289" i="8"/>
  <c r="M290" i="8" s="1"/>
  <c r="L289" i="8"/>
  <c r="L290" i="8" s="1"/>
  <c r="K289" i="8"/>
  <c r="K290" i="8" s="1"/>
  <c r="J289" i="8"/>
  <c r="J290" i="8" s="1"/>
  <c r="I289" i="8"/>
  <c r="I290" i="8" s="1"/>
  <c r="BT288" i="8"/>
  <c r="BS288" i="8"/>
  <c r="BL288" i="8"/>
  <c r="BK288" i="8"/>
  <c r="BD288" i="8"/>
  <c r="BC288" i="8"/>
  <c r="AV288" i="8"/>
  <c r="AU288" i="8"/>
  <c r="AN288" i="8"/>
  <c r="AM288" i="8"/>
  <c r="AF288" i="8"/>
  <c r="AE288" i="8"/>
  <c r="X288" i="8"/>
  <c r="W288" i="8"/>
  <c r="P288" i="8"/>
  <c r="O288" i="8"/>
  <c r="BX287" i="8"/>
  <c r="BX288" i="8" s="1"/>
  <c r="BW287" i="8"/>
  <c r="BW288" i="8" s="1"/>
  <c r="BV287" i="8"/>
  <c r="BV288" i="8" s="1"/>
  <c r="BU287" i="8"/>
  <c r="BU288" i="8" s="1"/>
  <c r="BT287" i="8"/>
  <c r="BS287" i="8"/>
  <c r="BR287" i="8"/>
  <c r="BR288" i="8" s="1"/>
  <c r="BQ287" i="8"/>
  <c r="BQ288" i="8" s="1"/>
  <c r="BP287" i="8"/>
  <c r="BP288" i="8" s="1"/>
  <c r="BO287" i="8"/>
  <c r="BO288" i="8" s="1"/>
  <c r="BN287" i="8"/>
  <c r="BN288" i="8" s="1"/>
  <c r="BM287" i="8"/>
  <c r="BM288" i="8" s="1"/>
  <c r="BL287" i="8"/>
  <c r="BK287" i="8"/>
  <c r="BJ287" i="8"/>
  <c r="BJ288" i="8" s="1"/>
  <c r="BI287" i="8"/>
  <c r="BI288" i="8" s="1"/>
  <c r="BH287" i="8"/>
  <c r="BH288" i="8" s="1"/>
  <c r="BG287" i="8"/>
  <c r="BG288" i="8" s="1"/>
  <c r="BF287" i="8"/>
  <c r="BF288" i="8" s="1"/>
  <c r="BE287" i="8"/>
  <c r="BE288" i="8" s="1"/>
  <c r="BD287" i="8"/>
  <c r="BC287" i="8"/>
  <c r="BB287" i="8"/>
  <c r="BB288" i="8" s="1"/>
  <c r="BA287" i="8"/>
  <c r="BA288" i="8" s="1"/>
  <c r="AZ287" i="8"/>
  <c r="AZ288" i="8" s="1"/>
  <c r="AY287" i="8"/>
  <c r="AY288" i="8" s="1"/>
  <c r="AX287" i="8"/>
  <c r="AX288" i="8" s="1"/>
  <c r="AW287" i="8"/>
  <c r="AW288" i="8" s="1"/>
  <c r="AV287" i="8"/>
  <c r="AU287" i="8"/>
  <c r="AT287" i="8"/>
  <c r="AT288" i="8" s="1"/>
  <c r="AS287" i="8"/>
  <c r="AS288" i="8" s="1"/>
  <c r="AR287" i="8"/>
  <c r="AR288" i="8" s="1"/>
  <c r="AQ287" i="8"/>
  <c r="AQ288" i="8" s="1"/>
  <c r="AP287" i="8"/>
  <c r="AP288" i="8" s="1"/>
  <c r="AO287" i="8"/>
  <c r="AO288" i="8" s="1"/>
  <c r="AN287" i="8"/>
  <c r="AM287" i="8"/>
  <c r="AL287" i="8"/>
  <c r="AL288" i="8" s="1"/>
  <c r="AK287" i="8"/>
  <c r="AK288" i="8" s="1"/>
  <c r="AJ287" i="8"/>
  <c r="AJ288" i="8" s="1"/>
  <c r="AI287" i="8"/>
  <c r="AI288" i="8" s="1"/>
  <c r="AH287" i="8"/>
  <c r="AH288" i="8" s="1"/>
  <c r="AG287" i="8"/>
  <c r="AG288" i="8" s="1"/>
  <c r="AF287" i="8"/>
  <c r="AE287" i="8"/>
  <c r="AD287" i="8"/>
  <c r="AD288" i="8" s="1"/>
  <c r="AC287" i="8"/>
  <c r="AC288" i="8" s="1"/>
  <c r="AB287" i="8"/>
  <c r="AB288" i="8" s="1"/>
  <c r="AA287" i="8"/>
  <c r="AA288" i="8" s="1"/>
  <c r="Z287" i="8"/>
  <c r="Z288" i="8" s="1"/>
  <c r="Y287" i="8"/>
  <c r="Y288" i="8" s="1"/>
  <c r="X287" i="8"/>
  <c r="W287" i="8"/>
  <c r="V287" i="8"/>
  <c r="V288" i="8" s="1"/>
  <c r="U287" i="8"/>
  <c r="U288" i="8" s="1"/>
  <c r="T287" i="8"/>
  <c r="T288" i="8" s="1"/>
  <c r="S287" i="8"/>
  <c r="S288" i="8" s="1"/>
  <c r="R287" i="8"/>
  <c r="R288" i="8" s="1"/>
  <c r="Q287" i="8"/>
  <c r="Q288" i="8" s="1"/>
  <c r="P287" i="8"/>
  <c r="O287" i="8"/>
  <c r="N287" i="8"/>
  <c r="N288" i="8" s="1"/>
  <c r="M287" i="8"/>
  <c r="M288" i="8" s="1"/>
  <c r="L287" i="8"/>
  <c r="L288" i="8" s="1"/>
  <c r="K287" i="8"/>
  <c r="K288" i="8" s="1"/>
  <c r="J287" i="8"/>
  <c r="J288" i="8" s="1"/>
  <c r="I287" i="8"/>
  <c r="I288" i="8" s="1"/>
  <c r="BT286" i="8"/>
  <c r="BS286" i="8"/>
  <c r="BL286" i="8"/>
  <c r="BK286" i="8"/>
  <c r="BD286" i="8"/>
  <c r="BC286" i="8"/>
  <c r="AV286" i="8"/>
  <c r="AU286" i="8"/>
  <c r="AN286" i="8"/>
  <c r="AM286" i="8"/>
  <c r="AF286" i="8"/>
  <c r="AE286" i="8"/>
  <c r="X286" i="8"/>
  <c r="W286" i="8"/>
  <c r="P286" i="8"/>
  <c r="O286" i="8"/>
  <c r="J286" i="8"/>
  <c r="BX285" i="8"/>
  <c r="BX286" i="8" s="1"/>
  <c r="BW285" i="8"/>
  <c r="BW286" i="8" s="1"/>
  <c r="BV285" i="8"/>
  <c r="BV286" i="8" s="1"/>
  <c r="BU285" i="8"/>
  <c r="BU286" i="8" s="1"/>
  <c r="BT285" i="8"/>
  <c r="BS285" i="8"/>
  <c r="BR285" i="8"/>
  <c r="BR286" i="8" s="1"/>
  <c r="BQ285" i="8"/>
  <c r="BQ286" i="8" s="1"/>
  <c r="BP285" i="8"/>
  <c r="BP286" i="8" s="1"/>
  <c r="BO285" i="8"/>
  <c r="BO286" i="8" s="1"/>
  <c r="BN285" i="8"/>
  <c r="BN286" i="8" s="1"/>
  <c r="BM285" i="8"/>
  <c r="BM286" i="8" s="1"/>
  <c r="BL285" i="8"/>
  <c r="BK285" i="8"/>
  <c r="BJ285" i="8"/>
  <c r="BJ286" i="8" s="1"/>
  <c r="BI285" i="8"/>
  <c r="BI286" i="8" s="1"/>
  <c r="BH285" i="8"/>
  <c r="BH286" i="8" s="1"/>
  <c r="BG285" i="8"/>
  <c r="BG286" i="8" s="1"/>
  <c r="BF285" i="8"/>
  <c r="BF286" i="8" s="1"/>
  <c r="BE285" i="8"/>
  <c r="BE286" i="8" s="1"/>
  <c r="BD285" i="8"/>
  <c r="BC285" i="8"/>
  <c r="BB285" i="8"/>
  <c r="BB286" i="8" s="1"/>
  <c r="BA285" i="8"/>
  <c r="BA286" i="8" s="1"/>
  <c r="AZ285" i="8"/>
  <c r="AZ286" i="8" s="1"/>
  <c r="AY285" i="8"/>
  <c r="AY286" i="8" s="1"/>
  <c r="AX285" i="8"/>
  <c r="AX286" i="8" s="1"/>
  <c r="AW285" i="8"/>
  <c r="AW286" i="8" s="1"/>
  <c r="AV285" i="8"/>
  <c r="AU285" i="8"/>
  <c r="AT285" i="8"/>
  <c r="AT286" i="8" s="1"/>
  <c r="AS285" i="8"/>
  <c r="AS286" i="8" s="1"/>
  <c r="AR285" i="8"/>
  <c r="AR286" i="8" s="1"/>
  <c r="AQ285" i="8"/>
  <c r="AQ286" i="8" s="1"/>
  <c r="AP285" i="8"/>
  <c r="AP286" i="8" s="1"/>
  <c r="AO285" i="8"/>
  <c r="AO286" i="8" s="1"/>
  <c r="AN285" i="8"/>
  <c r="AM285" i="8"/>
  <c r="AL285" i="8"/>
  <c r="AL286" i="8" s="1"/>
  <c r="AK285" i="8"/>
  <c r="AK286" i="8" s="1"/>
  <c r="AJ285" i="8"/>
  <c r="AJ286" i="8" s="1"/>
  <c r="AI285" i="8"/>
  <c r="AI286" i="8" s="1"/>
  <c r="AH285" i="8"/>
  <c r="AH286" i="8" s="1"/>
  <c r="AG285" i="8"/>
  <c r="AG286" i="8" s="1"/>
  <c r="AF285" i="8"/>
  <c r="AE285" i="8"/>
  <c r="AD285" i="8"/>
  <c r="AD286" i="8" s="1"/>
  <c r="AC285" i="8"/>
  <c r="AC286" i="8" s="1"/>
  <c r="AB285" i="8"/>
  <c r="AB286" i="8" s="1"/>
  <c r="AA285" i="8"/>
  <c r="AA286" i="8" s="1"/>
  <c r="Z285" i="8"/>
  <c r="Z286" i="8" s="1"/>
  <c r="Y285" i="8"/>
  <c r="Y286" i="8" s="1"/>
  <c r="X285" i="8"/>
  <c r="W285" i="8"/>
  <c r="V285" i="8"/>
  <c r="V286" i="8" s="1"/>
  <c r="U285" i="8"/>
  <c r="U286" i="8" s="1"/>
  <c r="T285" i="8"/>
  <c r="T286" i="8" s="1"/>
  <c r="S285" i="8"/>
  <c r="S286" i="8" s="1"/>
  <c r="R285" i="8"/>
  <c r="R286" i="8" s="1"/>
  <c r="Q285" i="8"/>
  <c r="Q286" i="8" s="1"/>
  <c r="P285" i="8"/>
  <c r="O285" i="8"/>
  <c r="N285" i="8"/>
  <c r="N286" i="8" s="1"/>
  <c r="M285" i="8"/>
  <c r="M286" i="8" s="1"/>
  <c r="L285" i="8"/>
  <c r="L286" i="8" s="1"/>
  <c r="K285" i="8"/>
  <c r="K286" i="8" s="1"/>
  <c r="J285" i="8"/>
  <c r="I285" i="8"/>
  <c r="I286" i="8" s="1"/>
  <c r="BT284" i="8"/>
  <c r="BS284" i="8"/>
  <c r="BL284" i="8"/>
  <c r="BK284" i="8"/>
  <c r="BD284" i="8"/>
  <c r="BC284" i="8"/>
  <c r="AV284" i="8"/>
  <c r="AU284" i="8"/>
  <c r="AN284" i="8"/>
  <c r="AM284" i="8"/>
  <c r="AF284" i="8"/>
  <c r="AE284" i="8"/>
  <c r="X284" i="8"/>
  <c r="W284" i="8"/>
  <c r="P284" i="8"/>
  <c r="O284" i="8"/>
  <c r="J284" i="8"/>
  <c r="BX283" i="8"/>
  <c r="BX284" i="8" s="1"/>
  <c r="BW283" i="8"/>
  <c r="BW284" i="8" s="1"/>
  <c r="BV283" i="8"/>
  <c r="BV284" i="8" s="1"/>
  <c r="BU283" i="8"/>
  <c r="BU284" i="8" s="1"/>
  <c r="BT283" i="8"/>
  <c r="BS283" i="8"/>
  <c r="BR283" i="8"/>
  <c r="BR284" i="8" s="1"/>
  <c r="BQ283" i="8"/>
  <c r="BQ284" i="8" s="1"/>
  <c r="BP283" i="8"/>
  <c r="BP284" i="8" s="1"/>
  <c r="BO283" i="8"/>
  <c r="BO284" i="8" s="1"/>
  <c r="BN283" i="8"/>
  <c r="BN284" i="8" s="1"/>
  <c r="BM283" i="8"/>
  <c r="BM284" i="8" s="1"/>
  <c r="BL283" i="8"/>
  <c r="BK283" i="8"/>
  <c r="BJ283" i="8"/>
  <c r="BJ284" i="8" s="1"/>
  <c r="BI283" i="8"/>
  <c r="BI284" i="8" s="1"/>
  <c r="BH283" i="8"/>
  <c r="BH284" i="8" s="1"/>
  <c r="BG283" i="8"/>
  <c r="BG284" i="8" s="1"/>
  <c r="BF283" i="8"/>
  <c r="BF284" i="8" s="1"/>
  <c r="BE283" i="8"/>
  <c r="BE284" i="8" s="1"/>
  <c r="BD283" i="8"/>
  <c r="BC283" i="8"/>
  <c r="BB283" i="8"/>
  <c r="BB284" i="8" s="1"/>
  <c r="BA283" i="8"/>
  <c r="BA284" i="8" s="1"/>
  <c r="AZ283" i="8"/>
  <c r="AZ284" i="8" s="1"/>
  <c r="AY283" i="8"/>
  <c r="AY284" i="8" s="1"/>
  <c r="AX283" i="8"/>
  <c r="AX284" i="8" s="1"/>
  <c r="AW283" i="8"/>
  <c r="AW284" i="8" s="1"/>
  <c r="AV283" i="8"/>
  <c r="AU283" i="8"/>
  <c r="AT283" i="8"/>
  <c r="AT284" i="8" s="1"/>
  <c r="AS283" i="8"/>
  <c r="AS284" i="8" s="1"/>
  <c r="AR283" i="8"/>
  <c r="AR284" i="8" s="1"/>
  <c r="AQ283" i="8"/>
  <c r="AQ284" i="8" s="1"/>
  <c r="AP283" i="8"/>
  <c r="AP284" i="8" s="1"/>
  <c r="AO283" i="8"/>
  <c r="AO284" i="8" s="1"/>
  <c r="AN283" i="8"/>
  <c r="AM283" i="8"/>
  <c r="AL283" i="8"/>
  <c r="AL284" i="8" s="1"/>
  <c r="AK283" i="8"/>
  <c r="AK284" i="8" s="1"/>
  <c r="AJ283" i="8"/>
  <c r="AJ284" i="8" s="1"/>
  <c r="AI283" i="8"/>
  <c r="AI284" i="8" s="1"/>
  <c r="AH283" i="8"/>
  <c r="AH284" i="8" s="1"/>
  <c r="AG283" i="8"/>
  <c r="AG284" i="8" s="1"/>
  <c r="AF283" i="8"/>
  <c r="AE283" i="8"/>
  <c r="AD283" i="8"/>
  <c r="AD284" i="8" s="1"/>
  <c r="AC283" i="8"/>
  <c r="AC284" i="8" s="1"/>
  <c r="AB283" i="8"/>
  <c r="AB284" i="8" s="1"/>
  <c r="AA283" i="8"/>
  <c r="AA284" i="8" s="1"/>
  <c r="Z283" i="8"/>
  <c r="Z284" i="8" s="1"/>
  <c r="Y283" i="8"/>
  <c r="Y284" i="8" s="1"/>
  <c r="X283" i="8"/>
  <c r="W283" i="8"/>
  <c r="V283" i="8"/>
  <c r="V284" i="8" s="1"/>
  <c r="U283" i="8"/>
  <c r="U284" i="8" s="1"/>
  <c r="T283" i="8"/>
  <c r="T284" i="8" s="1"/>
  <c r="S283" i="8"/>
  <c r="S284" i="8" s="1"/>
  <c r="R283" i="8"/>
  <c r="R284" i="8" s="1"/>
  <c r="Q283" i="8"/>
  <c r="Q284" i="8" s="1"/>
  <c r="P283" i="8"/>
  <c r="O283" i="8"/>
  <c r="N283" i="8"/>
  <c r="N284" i="8" s="1"/>
  <c r="M283" i="8"/>
  <c r="M284" i="8" s="1"/>
  <c r="L283" i="8"/>
  <c r="L284" i="8" s="1"/>
  <c r="K283" i="8"/>
  <c r="K284" i="8" s="1"/>
  <c r="J283" i="8"/>
  <c r="I283" i="8"/>
  <c r="I284" i="8" s="1"/>
  <c r="BU282" i="8"/>
  <c r="BM282" i="8"/>
  <c r="BE282" i="8"/>
  <c r="AW282" i="8"/>
  <c r="AO282" i="8"/>
  <c r="AG282" i="8"/>
  <c r="Y282" i="8"/>
  <c r="Q282" i="8"/>
  <c r="I282" i="8"/>
  <c r="BX281" i="8"/>
  <c r="BW281" i="8"/>
  <c r="BV281" i="8"/>
  <c r="BU281" i="8"/>
  <c r="BT281" i="8"/>
  <c r="BS281" i="8"/>
  <c r="BR281" i="8"/>
  <c r="BQ281" i="8"/>
  <c r="BP281" i="8"/>
  <c r="BO281" i="8"/>
  <c r="BN281" i="8"/>
  <c r="BM281" i="8"/>
  <c r="BL281" i="8"/>
  <c r="BK281" i="8"/>
  <c r="BJ281" i="8"/>
  <c r="BI281" i="8"/>
  <c r="BH281" i="8"/>
  <c r="BG281" i="8"/>
  <c r="BF281" i="8"/>
  <c r="BE281" i="8"/>
  <c r="BD281" i="8"/>
  <c r="BC281" i="8"/>
  <c r="BB281" i="8"/>
  <c r="BA281" i="8"/>
  <c r="AZ281" i="8"/>
  <c r="AY281" i="8"/>
  <c r="AX281" i="8"/>
  <c r="AW281" i="8"/>
  <c r="AV281" i="8"/>
  <c r="AU281" i="8"/>
  <c r="AT281" i="8"/>
  <c r="AS281" i="8"/>
  <c r="AR281" i="8"/>
  <c r="AQ281" i="8"/>
  <c r="AP281" i="8"/>
  <c r="AO281" i="8"/>
  <c r="AN281" i="8"/>
  <c r="AM281" i="8"/>
  <c r="AL281" i="8"/>
  <c r="AK281" i="8"/>
  <c r="AJ281" i="8"/>
  <c r="AI281" i="8"/>
  <c r="AH281" i="8"/>
  <c r="AG281" i="8"/>
  <c r="AF281" i="8"/>
  <c r="AE281" i="8"/>
  <c r="AD281" i="8"/>
  <c r="AC281" i="8"/>
  <c r="AB281" i="8"/>
  <c r="AA281" i="8"/>
  <c r="Z281" i="8"/>
  <c r="Y281" i="8"/>
  <c r="X281" i="8"/>
  <c r="W281" i="8"/>
  <c r="V281" i="8"/>
  <c r="U281" i="8"/>
  <c r="T281" i="8"/>
  <c r="S281" i="8"/>
  <c r="R281" i="8"/>
  <c r="Q281" i="8"/>
  <c r="P281" i="8"/>
  <c r="O281" i="8"/>
  <c r="N281" i="8"/>
  <c r="M281" i="8"/>
  <c r="L281" i="8"/>
  <c r="K281" i="8"/>
  <c r="J281" i="8"/>
  <c r="I281" i="8"/>
  <c r="BX280" i="8"/>
  <c r="BW280" i="8"/>
  <c r="BV280" i="8"/>
  <c r="BU280" i="8"/>
  <c r="BT280" i="8"/>
  <c r="BS280" i="8"/>
  <c r="BR280" i="8"/>
  <c r="BQ280" i="8"/>
  <c r="BP280" i="8"/>
  <c r="BO280" i="8"/>
  <c r="BN280" i="8"/>
  <c r="BM280" i="8"/>
  <c r="BL280" i="8"/>
  <c r="BK280" i="8"/>
  <c r="BJ280" i="8"/>
  <c r="BI280" i="8"/>
  <c r="BH280" i="8"/>
  <c r="BG280" i="8"/>
  <c r="BF280" i="8"/>
  <c r="BE280" i="8"/>
  <c r="BD280" i="8"/>
  <c r="BC280" i="8"/>
  <c r="BB280" i="8"/>
  <c r="BA280" i="8"/>
  <c r="AZ280" i="8"/>
  <c r="AY280" i="8"/>
  <c r="AX280" i="8"/>
  <c r="AW280" i="8"/>
  <c r="AV280" i="8"/>
  <c r="AU280" i="8"/>
  <c r="AT280" i="8"/>
  <c r="AS280" i="8"/>
  <c r="AR280" i="8"/>
  <c r="AQ280" i="8"/>
  <c r="AP280" i="8"/>
  <c r="AO280" i="8"/>
  <c r="AN280" i="8"/>
  <c r="AM280" i="8"/>
  <c r="AL280" i="8"/>
  <c r="AK280" i="8"/>
  <c r="AJ280" i="8"/>
  <c r="AI280" i="8"/>
  <c r="AH280" i="8"/>
  <c r="AG280" i="8"/>
  <c r="AF280" i="8"/>
  <c r="AE280" i="8"/>
  <c r="AD280" i="8"/>
  <c r="AC280" i="8"/>
  <c r="AB280" i="8"/>
  <c r="AA280" i="8"/>
  <c r="Z280" i="8"/>
  <c r="Y280" i="8"/>
  <c r="X280" i="8"/>
  <c r="W280" i="8"/>
  <c r="V280" i="8"/>
  <c r="U280" i="8"/>
  <c r="T280" i="8"/>
  <c r="S280" i="8"/>
  <c r="R280" i="8"/>
  <c r="Q280" i="8"/>
  <c r="P280" i="8"/>
  <c r="O280" i="8"/>
  <c r="N280" i="8"/>
  <c r="M280" i="8"/>
  <c r="L280" i="8"/>
  <c r="K280" i="8"/>
  <c r="J280" i="8"/>
  <c r="I280" i="8"/>
  <c r="BX279" i="8"/>
  <c r="BW279" i="8"/>
  <c r="BV279" i="8"/>
  <c r="BU279" i="8"/>
  <c r="BT279" i="8"/>
  <c r="BS279" i="8"/>
  <c r="BR279" i="8"/>
  <c r="BQ279" i="8"/>
  <c r="BP279" i="8"/>
  <c r="BO279" i="8"/>
  <c r="BN279" i="8"/>
  <c r="BM279" i="8"/>
  <c r="BL279" i="8"/>
  <c r="BK279" i="8"/>
  <c r="BJ279" i="8"/>
  <c r="BI279" i="8"/>
  <c r="BH279" i="8"/>
  <c r="BG279" i="8"/>
  <c r="BF279" i="8"/>
  <c r="BE279" i="8"/>
  <c r="BD279" i="8"/>
  <c r="BC279" i="8"/>
  <c r="BB279" i="8"/>
  <c r="BA279" i="8"/>
  <c r="AZ279" i="8"/>
  <c r="AY279" i="8"/>
  <c r="AX279" i="8"/>
  <c r="AW279" i="8"/>
  <c r="AV279" i="8"/>
  <c r="AU279" i="8"/>
  <c r="AT279" i="8"/>
  <c r="AS279" i="8"/>
  <c r="AR279" i="8"/>
  <c r="AQ279" i="8"/>
  <c r="AP279" i="8"/>
  <c r="AO279" i="8"/>
  <c r="AN279" i="8"/>
  <c r="AM279" i="8"/>
  <c r="AL279" i="8"/>
  <c r="AK279" i="8"/>
  <c r="AJ279" i="8"/>
  <c r="AI279" i="8"/>
  <c r="AH279" i="8"/>
  <c r="AG279" i="8"/>
  <c r="AF279" i="8"/>
  <c r="AE279" i="8"/>
  <c r="AD279" i="8"/>
  <c r="AC279" i="8"/>
  <c r="AB279" i="8"/>
  <c r="AA279" i="8"/>
  <c r="Z279" i="8"/>
  <c r="Y279" i="8"/>
  <c r="X279" i="8"/>
  <c r="W279" i="8"/>
  <c r="V279" i="8"/>
  <c r="U279" i="8"/>
  <c r="T279" i="8"/>
  <c r="S279" i="8"/>
  <c r="R279" i="8"/>
  <c r="Q279" i="8"/>
  <c r="P279" i="8"/>
  <c r="O279" i="8"/>
  <c r="N279" i="8"/>
  <c r="M279" i="8"/>
  <c r="L279" i="8"/>
  <c r="K279" i="8"/>
  <c r="J279" i="8"/>
  <c r="I279" i="8"/>
  <c r="BX278" i="8"/>
  <c r="BW278" i="8"/>
  <c r="BV278" i="8"/>
  <c r="BU278" i="8"/>
  <c r="BT278" i="8"/>
  <c r="BS278" i="8"/>
  <c r="BR278" i="8"/>
  <c r="BQ278" i="8"/>
  <c r="BP278" i="8"/>
  <c r="BO278" i="8"/>
  <c r="BN278" i="8"/>
  <c r="BM278" i="8"/>
  <c r="BL278" i="8"/>
  <c r="BK278" i="8"/>
  <c r="BJ278" i="8"/>
  <c r="BI278" i="8"/>
  <c r="BH278" i="8"/>
  <c r="BG278" i="8"/>
  <c r="BF278" i="8"/>
  <c r="BE278" i="8"/>
  <c r="BD278" i="8"/>
  <c r="BC278" i="8"/>
  <c r="BB278" i="8"/>
  <c r="BA278" i="8"/>
  <c r="AZ278" i="8"/>
  <c r="AY278" i="8"/>
  <c r="AX278" i="8"/>
  <c r="AW278" i="8"/>
  <c r="AV278" i="8"/>
  <c r="AU278" i="8"/>
  <c r="AT278" i="8"/>
  <c r="AS278" i="8"/>
  <c r="AR278" i="8"/>
  <c r="AQ278" i="8"/>
  <c r="AP278" i="8"/>
  <c r="AO278" i="8"/>
  <c r="AN278" i="8"/>
  <c r="AM278" i="8"/>
  <c r="AL278" i="8"/>
  <c r="AK278" i="8"/>
  <c r="AJ278" i="8"/>
  <c r="AI278" i="8"/>
  <c r="AH278" i="8"/>
  <c r="AG278" i="8"/>
  <c r="AF278" i="8"/>
  <c r="AE278" i="8"/>
  <c r="AD278" i="8"/>
  <c r="AC278" i="8"/>
  <c r="AB278" i="8"/>
  <c r="AA278" i="8"/>
  <c r="Z278" i="8"/>
  <c r="Y278" i="8"/>
  <c r="X278" i="8"/>
  <c r="W278" i="8"/>
  <c r="V278" i="8"/>
  <c r="U278" i="8"/>
  <c r="T278" i="8"/>
  <c r="S278" i="8"/>
  <c r="R278" i="8"/>
  <c r="Q278" i="8"/>
  <c r="P278" i="8"/>
  <c r="O278" i="8"/>
  <c r="N278" i="8"/>
  <c r="M278" i="8"/>
  <c r="L278" i="8"/>
  <c r="K278" i="8"/>
  <c r="J278" i="8"/>
  <c r="I278" i="8"/>
  <c r="BX277" i="8"/>
  <c r="BW277" i="8"/>
  <c r="BV277" i="8"/>
  <c r="BU277" i="8"/>
  <c r="BT277" i="8"/>
  <c r="BS277" i="8"/>
  <c r="BR277" i="8"/>
  <c r="BQ277" i="8"/>
  <c r="BP277" i="8"/>
  <c r="BO277" i="8"/>
  <c r="BN277" i="8"/>
  <c r="BM277" i="8"/>
  <c r="BL277" i="8"/>
  <c r="BK277" i="8"/>
  <c r="BJ277" i="8"/>
  <c r="BI277" i="8"/>
  <c r="BH277" i="8"/>
  <c r="BG277" i="8"/>
  <c r="BF277" i="8"/>
  <c r="BE277" i="8"/>
  <c r="BD277" i="8"/>
  <c r="BC277" i="8"/>
  <c r="BB277" i="8"/>
  <c r="BA277" i="8"/>
  <c r="AZ277" i="8"/>
  <c r="AY277" i="8"/>
  <c r="AX277" i="8"/>
  <c r="AW277" i="8"/>
  <c r="AV277" i="8"/>
  <c r="AU277" i="8"/>
  <c r="AT277" i="8"/>
  <c r="AS277" i="8"/>
  <c r="AR277" i="8"/>
  <c r="AQ277" i="8"/>
  <c r="AP277" i="8"/>
  <c r="AO277" i="8"/>
  <c r="AN277" i="8"/>
  <c r="AM277" i="8"/>
  <c r="AL277" i="8"/>
  <c r="AK277" i="8"/>
  <c r="AJ277" i="8"/>
  <c r="AI277" i="8"/>
  <c r="AH277" i="8"/>
  <c r="AG277" i="8"/>
  <c r="AF277" i="8"/>
  <c r="AE277" i="8"/>
  <c r="AD277" i="8"/>
  <c r="AC277" i="8"/>
  <c r="AB277" i="8"/>
  <c r="AA277" i="8"/>
  <c r="Z277" i="8"/>
  <c r="Y277" i="8"/>
  <c r="X277" i="8"/>
  <c r="W277" i="8"/>
  <c r="V277" i="8"/>
  <c r="U277" i="8"/>
  <c r="T277" i="8"/>
  <c r="S277" i="8"/>
  <c r="R277" i="8"/>
  <c r="Q277" i="8"/>
  <c r="P277" i="8"/>
  <c r="O277" i="8"/>
  <c r="N277" i="8"/>
  <c r="M277" i="8"/>
  <c r="L277" i="8"/>
  <c r="K277" i="8"/>
  <c r="J277" i="8"/>
  <c r="I277" i="8"/>
  <c r="BX276" i="8"/>
  <c r="BW276" i="8"/>
  <c r="BV276" i="8"/>
  <c r="BU276" i="8"/>
  <c r="BT276" i="8"/>
  <c r="BS276" i="8"/>
  <c r="BR276" i="8"/>
  <c r="BQ276" i="8"/>
  <c r="BP276" i="8"/>
  <c r="BO276" i="8"/>
  <c r="BN276" i="8"/>
  <c r="BM276" i="8"/>
  <c r="BL276" i="8"/>
  <c r="BK276" i="8"/>
  <c r="BJ276" i="8"/>
  <c r="BI276" i="8"/>
  <c r="BH276" i="8"/>
  <c r="BG276" i="8"/>
  <c r="BF276" i="8"/>
  <c r="BE276" i="8"/>
  <c r="BD276" i="8"/>
  <c r="BC276" i="8"/>
  <c r="BB276" i="8"/>
  <c r="BA276" i="8"/>
  <c r="AZ276" i="8"/>
  <c r="AY276" i="8"/>
  <c r="AX276" i="8"/>
  <c r="AW276" i="8"/>
  <c r="AV276" i="8"/>
  <c r="AU276" i="8"/>
  <c r="AT276" i="8"/>
  <c r="AS276" i="8"/>
  <c r="AR276" i="8"/>
  <c r="AQ276" i="8"/>
  <c r="AP276" i="8"/>
  <c r="AO276" i="8"/>
  <c r="AN276" i="8"/>
  <c r="AM276" i="8"/>
  <c r="AL276" i="8"/>
  <c r="AK276" i="8"/>
  <c r="AJ276" i="8"/>
  <c r="AI276" i="8"/>
  <c r="AH276" i="8"/>
  <c r="AG276" i="8"/>
  <c r="AF276" i="8"/>
  <c r="AE276" i="8"/>
  <c r="AD276" i="8"/>
  <c r="AC276" i="8"/>
  <c r="AB276" i="8"/>
  <c r="AA276" i="8"/>
  <c r="Z276" i="8"/>
  <c r="Y276" i="8"/>
  <c r="X276" i="8"/>
  <c r="W276" i="8"/>
  <c r="V276" i="8"/>
  <c r="U276" i="8"/>
  <c r="T276" i="8"/>
  <c r="S276" i="8"/>
  <c r="R276" i="8"/>
  <c r="Q276" i="8"/>
  <c r="P276" i="8"/>
  <c r="O276" i="8"/>
  <c r="N276" i="8"/>
  <c r="M276" i="8"/>
  <c r="L276" i="8"/>
  <c r="K276" i="8"/>
  <c r="J276" i="8"/>
  <c r="I276" i="8"/>
  <c r="BX275" i="8"/>
  <c r="BW275" i="8"/>
  <c r="BV275" i="8"/>
  <c r="BU275" i="8"/>
  <c r="BT275" i="8"/>
  <c r="BS275" i="8"/>
  <c r="BR275" i="8"/>
  <c r="BQ275" i="8"/>
  <c r="BP275" i="8"/>
  <c r="BO275" i="8"/>
  <c r="BN275" i="8"/>
  <c r="BM275" i="8"/>
  <c r="BL275" i="8"/>
  <c r="BK275" i="8"/>
  <c r="BJ275" i="8"/>
  <c r="BI275" i="8"/>
  <c r="BH275" i="8"/>
  <c r="BG275" i="8"/>
  <c r="BF275" i="8"/>
  <c r="BE275" i="8"/>
  <c r="BD275" i="8"/>
  <c r="BC275" i="8"/>
  <c r="BB275" i="8"/>
  <c r="BA275" i="8"/>
  <c r="AZ275" i="8"/>
  <c r="AY275" i="8"/>
  <c r="AX275" i="8"/>
  <c r="AW275" i="8"/>
  <c r="AV275" i="8"/>
  <c r="AU275" i="8"/>
  <c r="AT275" i="8"/>
  <c r="AS275" i="8"/>
  <c r="AR275" i="8"/>
  <c r="AQ275" i="8"/>
  <c r="AP275" i="8"/>
  <c r="AO275" i="8"/>
  <c r="AN275" i="8"/>
  <c r="AM275" i="8"/>
  <c r="AL275" i="8"/>
  <c r="AK275" i="8"/>
  <c r="AJ275" i="8"/>
  <c r="AI275" i="8"/>
  <c r="AH275" i="8"/>
  <c r="AG275" i="8"/>
  <c r="AF275" i="8"/>
  <c r="AE275" i="8"/>
  <c r="AD275" i="8"/>
  <c r="AC275" i="8"/>
  <c r="AB275" i="8"/>
  <c r="AA275" i="8"/>
  <c r="Z275" i="8"/>
  <c r="Y275" i="8"/>
  <c r="X275" i="8"/>
  <c r="W275" i="8"/>
  <c r="V275" i="8"/>
  <c r="U275" i="8"/>
  <c r="T275" i="8"/>
  <c r="S275" i="8"/>
  <c r="R275" i="8"/>
  <c r="Q275" i="8"/>
  <c r="P275" i="8"/>
  <c r="O275" i="8"/>
  <c r="N275" i="8"/>
  <c r="M275" i="8"/>
  <c r="L275" i="8"/>
  <c r="K275" i="8"/>
  <c r="J275" i="8"/>
  <c r="I275" i="8"/>
  <c r="BX274" i="8"/>
  <c r="BW274" i="8"/>
  <c r="BV274" i="8"/>
  <c r="BU274" i="8"/>
  <c r="BT274" i="8"/>
  <c r="BS274" i="8"/>
  <c r="BR274" i="8"/>
  <c r="BQ274" i="8"/>
  <c r="BP274" i="8"/>
  <c r="BO274" i="8"/>
  <c r="BN274" i="8"/>
  <c r="BM274" i="8"/>
  <c r="BL274" i="8"/>
  <c r="BK274" i="8"/>
  <c r="BJ274" i="8"/>
  <c r="BI274" i="8"/>
  <c r="BH274" i="8"/>
  <c r="BG274" i="8"/>
  <c r="BF274" i="8"/>
  <c r="BE274" i="8"/>
  <c r="BD274" i="8"/>
  <c r="BC274" i="8"/>
  <c r="BB274" i="8"/>
  <c r="BA274" i="8"/>
  <c r="AZ274" i="8"/>
  <c r="AY274" i="8"/>
  <c r="AX274" i="8"/>
  <c r="AW274" i="8"/>
  <c r="AV274" i="8"/>
  <c r="AU274" i="8"/>
  <c r="AT274" i="8"/>
  <c r="AS274" i="8"/>
  <c r="AR274" i="8"/>
  <c r="AQ274" i="8"/>
  <c r="AP274" i="8"/>
  <c r="AO274" i="8"/>
  <c r="AN274" i="8"/>
  <c r="AM274" i="8"/>
  <c r="AL274" i="8"/>
  <c r="AK274" i="8"/>
  <c r="AJ274" i="8"/>
  <c r="AI274" i="8"/>
  <c r="AH274" i="8"/>
  <c r="AG274" i="8"/>
  <c r="AF274" i="8"/>
  <c r="AE274" i="8"/>
  <c r="AD274" i="8"/>
  <c r="AC274" i="8"/>
  <c r="AB274" i="8"/>
  <c r="AA274" i="8"/>
  <c r="Z274" i="8"/>
  <c r="Y274" i="8"/>
  <c r="X274" i="8"/>
  <c r="W274" i="8"/>
  <c r="V274" i="8"/>
  <c r="U274" i="8"/>
  <c r="T274" i="8"/>
  <c r="S274" i="8"/>
  <c r="R274" i="8"/>
  <c r="Q274" i="8"/>
  <c r="P274" i="8"/>
  <c r="O274" i="8"/>
  <c r="N274" i="8"/>
  <c r="M274" i="8"/>
  <c r="L274" i="8"/>
  <c r="K274" i="8"/>
  <c r="J274" i="8"/>
  <c r="I274" i="8"/>
  <c r="BX273" i="8"/>
  <c r="BW273" i="8"/>
  <c r="BV273" i="8"/>
  <c r="BU273" i="8"/>
  <c r="BT273" i="8"/>
  <c r="BS273" i="8"/>
  <c r="BR273" i="8"/>
  <c r="BQ273" i="8"/>
  <c r="BP273" i="8"/>
  <c r="BO273" i="8"/>
  <c r="BN273" i="8"/>
  <c r="BM273" i="8"/>
  <c r="BL273" i="8"/>
  <c r="BK273" i="8"/>
  <c r="BJ273" i="8"/>
  <c r="BI273" i="8"/>
  <c r="BH273" i="8"/>
  <c r="BG273" i="8"/>
  <c r="BF273" i="8"/>
  <c r="BE273" i="8"/>
  <c r="BD273" i="8"/>
  <c r="BC273" i="8"/>
  <c r="BB273" i="8"/>
  <c r="BA273" i="8"/>
  <c r="AZ273" i="8"/>
  <c r="AY273" i="8"/>
  <c r="AX273" i="8"/>
  <c r="AW273" i="8"/>
  <c r="AV273" i="8"/>
  <c r="AU273" i="8"/>
  <c r="AT273" i="8"/>
  <c r="AS273" i="8"/>
  <c r="AR273" i="8"/>
  <c r="AQ273" i="8"/>
  <c r="AP273" i="8"/>
  <c r="AO273" i="8"/>
  <c r="AN273" i="8"/>
  <c r="AM273" i="8"/>
  <c r="AL273" i="8"/>
  <c r="AK273" i="8"/>
  <c r="AJ273" i="8"/>
  <c r="AI273" i="8"/>
  <c r="AH273" i="8"/>
  <c r="AG273" i="8"/>
  <c r="AF273" i="8"/>
  <c r="AE273" i="8"/>
  <c r="AD273" i="8"/>
  <c r="AC273" i="8"/>
  <c r="AB273" i="8"/>
  <c r="AA273" i="8"/>
  <c r="Z273" i="8"/>
  <c r="Y273" i="8"/>
  <c r="X273" i="8"/>
  <c r="W273" i="8"/>
  <c r="V273" i="8"/>
  <c r="U273" i="8"/>
  <c r="T273" i="8"/>
  <c r="S273" i="8"/>
  <c r="R273" i="8"/>
  <c r="Q273" i="8"/>
  <c r="P273" i="8"/>
  <c r="O273" i="8"/>
  <c r="N273" i="8"/>
  <c r="M273" i="8"/>
  <c r="L273" i="8"/>
  <c r="K273" i="8"/>
  <c r="J273" i="8"/>
  <c r="I273" i="8"/>
  <c r="BX272" i="8"/>
  <c r="BW272" i="8"/>
  <c r="BV272" i="8"/>
  <c r="BU272" i="8"/>
  <c r="BT272" i="8"/>
  <c r="BS272" i="8"/>
  <c r="BR272" i="8"/>
  <c r="BQ272" i="8"/>
  <c r="BP272" i="8"/>
  <c r="BO272" i="8"/>
  <c r="BN272" i="8"/>
  <c r="BM272" i="8"/>
  <c r="BL272" i="8"/>
  <c r="BK272" i="8"/>
  <c r="BJ272" i="8"/>
  <c r="BI272" i="8"/>
  <c r="BH272" i="8"/>
  <c r="BG272" i="8"/>
  <c r="BF272" i="8"/>
  <c r="BE272" i="8"/>
  <c r="BD272" i="8"/>
  <c r="BC272" i="8"/>
  <c r="BB272" i="8"/>
  <c r="BA272" i="8"/>
  <c r="AZ272" i="8"/>
  <c r="AY272" i="8"/>
  <c r="AX272" i="8"/>
  <c r="AW272" i="8"/>
  <c r="AV272" i="8"/>
  <c r="AU272" i="8"/>
  <c r="AT272" i="8"/>
  <c r="AS272" i="8"/>
  <c r="AR272" i="8"/>
  <c r="AQ272" i="8"/>
  <c r="AP272" i="8"/>
  <c r="AO272" i="8"/>
  <c r="AN272" i="8"/>
  <c r="AM272" i="8"/>
  <c r="AL272" i="8"/>
  <c r="AK272" i="8"/>
  <c r="AJ272" i="8"/>
  <c r="AI272" i="8"/>
  <c r="AH272" i="8"/>
  <c r="AG272" i="8"/>
  <c r="AF272" i="8"/>
  <c r="AE272" i="8"/>
  <c r="AD272" i="8"/>
  <c r="AC272" i="8"/>
  <c r="AB272" i="8"/>
  <c r="AA272" i="8"/>
  <c r="Z272" i="8"/>
  <c r="Y272" i="8"/>
  <c r="X272" i="8"/>
  <c r="W272" i="8"/>
  <c r="V272" i="8"/>
  <c r="U272" i="8"/>
  <c r="T272" i="8"/>
  <c r="S272" i="8"/>
  <c r="R272" i="8"/>
  <c r="Q272" i="8"/>
  <c r="P272" i="8"/>
  <c r="O272" i="8"/>
  <c r="N272" i="8"/>
  <c r="M272" i="8"/>
  <c r="L272" i="8"/>
  <c r="K272" i="8"/>
  <c r="J272" i="8"/>
  <c r="I272" i="8"/>
  <c r="BX271" i="8"/>
  <c r="BW271" i="8"/>
  <c r="BV271" i="8"/>
  <c r="BU271" i="8"/>
  <c r="BT271" i="8"/>
  <c r="BS271" i="8"/>
  <c r="BR271" i="8"/>
  <c r="BQ271" i="8"/>
  <c r="BP271" i="8"/>
  <c r="BO271" i="8"/>
  <c r="BN271" i="8"/>
  <c r="BM271" i="8"/>
  <c r="BL271" i="8"/>
  <c r="BK271" i="8"/>
  <c r="BJ271" i="8"/>
  <c r="BI271" i="8"/>
  <c r="BH271" i="8"/>
  <c r="BG271" i="8"/>
  <c r="BF271" i="8"/>
  <c r="BE271" i="8"/>
  <c r="BD271" i="8"/>
  <c r="BC271" i="8"/>
  <c r="BB271" i="8"/>
  <c r="BA271" i="8"/>
  <c r="AZ271" i="8"/>
  <c r="AY271" i="8"/>
  <c r="AX271" i="8"/>
  <c r="AW271" i="8"/>
  <c r="AV271" i="8"/>
  <c r="AU271" i="8"/>
  <c r="AT271" i="8"/>
  <c r="AS271" i="8"/>
  <c r="AR271" i="8"/>
  <c r="AQ271" i="8"/>
  <c r="AP271" i="8"/>
  <c r="AO271" i="8"/>
  <c r="AN271" i="8"/>
  <c r="AM271" i="8"/>
  <c r="AL271" i="8"/>
  <c r="AK271" i="8"/>
  <c r="AJ271" i="8"/>
  <c r="AI271" i="8"/>
  <c r="AH271" i="8"/>
  <c r="AG271" i="8"/>
  <c r="AF271" i="8"/>
  <c r="AE271" i="8"/>
  <c r="AD271" i="8"/>
  <c r="AC271" i="8"/>
  <c r="AB271" i="8"/>
  <c r="AA271" i="8"/>
  <c r="Z271" i="8"/>
  <c r="Y271" i="8"/>
  <c r="X271" i="8"/>
  <c r="W271" i="8"/>
  <c r="V271" i="8"/>
  <c r="U271" i="8"/>
  <c r="T271" i="8"/>
  <c r="S271" i="8"/>
  <c r="R271" i="8"/>
  <c r="Q271" i="8"/>
  <c r="P271" i="8"/>
  <c r="O271" i="8"/>
  <c r="N271" i="8"/>
  <c r="M271" i="8"/>
  <c r="L271" i="8"/>
  <c r="K271" i="8"/>
  <c r="J271" i="8"/>
  <c r="I271" i="8"/>
  <c r="BX270" i="8"/>
  <c r="BW270" i="8"/>
  <c r="BV270" i="8"/>
  <c r="BU270" i="8"/>
  <c r="BT270" i="8"/>
  <c r="BS270" i="8"/>
  <c r="BR270" i="8"/>
  <c r="BQ270" i="8"/>
  <c r="BP270" i="8"/>
  <c r="BO270" i="8"/>
  <c r="BN270" i="8"/>
  <c r="BM270" i="8"/>
  <c r="BL270" i="8"/>
  <c r="BK270" i="8"/>
  <c r="BJ270" i="8"/>
  <c r="BI270" i="8"/>
  <c r="BH270" i="8"/>
  <c r="BG270" i="8"/>
  <c r="BF270" i="8"/>
  <c r="BE270" i="8"/>
  <c r="BD270" i="8"/>
  <c r="BC270" i="8"/>
  <c r="BB270" i="8"/>
  <c r="BA270" i="8"/>
  <c r="AZ270" i="8"/>
  <c r="AY270" i="8"/>
  <c r="AX270" i="8"/>
  <c r="AW270" i="8"/>
  <c r="AV270" i="8"/>
  <c r="AU270" i="8"/>
  <c r="AT270" i="8"/>
  <c r="AS270" i="8"/>
  <c r="AR270" i="8"/>
  <c r="AQ270" i="8"/>
  <c r="AP270" i="8"/>
  <c r="AO270" i="8"/>
  <c r="AN270" i="8"/>
  <c r="AM270" i="8"/>
  <c r="AL270" i="8"/>
  <c r="AK270" i="8"/>
  <c r="AJ270" i="8"/>
  <c r="AI270" i="8"/>
  <c r="AH270" i="8"/>
  <c r="AG270" i="8"/>
  <c r="AF270" i="8"/>
  <c r="AE270" i="8"/>
  <c r="AD270" i="8"/>
  <c r="AC270" i="8"/>
  <c r="AB270" i="8"/>
  <c r="AA270" i="8"/>
  <c r="Z270" i="8"/>
  <c r="Y270" i="8"/>
  <c r="X270" i="8"/>
  <c r="W270" i="8"/>
  <c r="V270" i="8"/>
  <c r="U270" i="8"/>
  <c r="T270" i="8"/>
  <c r="S270" i="8"/>
  <c r="R270" i="8"/>
  <c r="Q270" i="8"/>
  <c r="P270" i="8"/>
  <c r="O270" i="8"/>
  <c r="N270" i="8"/>
  <c r="M270" i="8"/>
  <c r="L270" i="8"/>
  <c r="K270" i="8"/>
  <c r="J270" i="8"/>
  <c r="I270" i="8"/>
  <c r="BX269" i="8"/>
  <c r="BW269" i="8"/>
  <c r="BV269" i="8"/>
  <c r="BU269" i="8"/>
  <c r="BT269" i="8"/>
  <c r="BS269" i="8"/>
  <c r="BR269" i="8"/>
  <c r="BQ269" i="8"/>
  <c r="BP269" i="8"/>
  <c r="BO269" i="8"/>
  <c r="BN269" i="8"/>
  <c r="BM269" i="8"/>
  <c r="BL269" i="8"/>
  <c r="BK269" i="8"/>
  <c r="BJ269" i="8"/>
  <c r="BI269" i="8"/>
  <c r="BH269" i="8"/>
  <c r="BG269" i="8"/>
  <c r="BF269" i="8"/>
  <c r="BE269" i="8"/>
  <c r="BD269" i="8"/>
  <c r="BC269" i="8"/>
  <c r="BB269" i="8"/>
  <c r="BA269" i="8"/>
  <c r="AZ269" i="8"/>
  <c r="AY269" i="8"/>
  <c r="AX269" i="8"/>
  <c r="AW269" i="8"/>
  <c r="AV269" i="8"/>
  <c r="AU269" i="8"/>
  <c r="AT269" i="8"/>
  <c r="AS269" i="8"/>
  <c r="AR269" i="8"/>
  <c r="AQ269" i="8"/>
  <c r="AP269" i="8"/>
  <c r="AO269" i="8"/>
  <c r="AN269" i="8"/>
  <c r="AM269" i="8"/>
  <c r="AL269" i="8"/>
  <c r="AK269" i="8"/>
  <c r="AJ269" i="8"/>
  <c r="AI269" i="8"/>
  <c r="AH269" i="8"/>
  <c r="AG269" i="8"/>
  <c r="AF269" i="8"/>
  <c r="AE269" i="8"/>
  <c r="AD269" i="8"/>
  <c r="AC269" i="8"/>
  <c r="AB269" i="8"/>
  <c r="AA269" i="8"/>
  <c r="Z269" i="8"/>
  <c r="Y269" i="8"/>
  <c r="X269" i="8"/>
  <c r="W269" i="8"/>
  <c r="V269" i="8"/>
  <c r="U269" i="8"/>
  <c r="T269" i="8"/>
  <c r="S269" i="8"/>
  <c r="R269" i="8"/>
  <c r="Q269" i="8"/>
  <c r="P269" i="8"/>
  <c r="O269" i="8"/>
  <c r="N269" i="8"/>
  <c r="M269" i="8"/>
  <c r="L269" i="8"/>
  <c r="K269" i="8"/>
  <c r="J269" i="8"/>
  <c r="I269" i="8"/>
  <c r="BV268" i="8"/>
  <c r="BT268" i="8"/>
  <c r="BS268" i="8"/>
  <c r="BN268" i="8"/>
  <c r="BL268" i="8"/>
  <c r="BK268" i="8"/>
  <c r="BF268" i="8"/>
  <c r="BD268" i="8"/>
  <c r="BC268" i="8"/>
  <c r="AX268" i="8"/>
  <c r="AV268" i="8"/>
  <c r="AU268" i="8"/>
  <c r="AP268" i="8"/>
  <c r="AN268" i="8"/>
  <c r="AM268" i="8"/>
  <c r="AH268" i="8"/>
  <c r="AF268" i="8"/>
  <c r="AE268" i="8"/>
  <c r="Z268" i="8"/>
  <c r="X268" i="8"/>
  <c r="W268" i="8"/>
  <c r="R268" i="8"/>
  <c r="P268" i="8"/>
  <c r="O268" i="8"/>
  <c r="J268" i="8"/>
  <c r="I268" i="8"/>
  <c r="BX267" i="8"/>
  <c r="BX268" i="8" s="1"/>
  <c r="BW267" i="8"/>
  <c r="BW268" i="8" s="1"/>
  <c r="BV267" i="8"/>
  <c r="BU267" i="8"/>
  <c r="BU268" i="8" s="1"/>
  <c r="BT267" i="8"/>
  <c r="BS267" i="8"/>
  <c r="BR267" i="8"/>
  <c r="BR268" i="8" s="1"/>
  <c r="BQ267" i="8"/>
  <c r="BQ268" i="8" s="1"/>
  <c r="BP267" i="8"/>
  <c r="BP268" i="8" s="1"/>
  <c r="BO267" i="8"/>
  <c r="BO268" i="8" s="1"/>
  <c r="BN267" i="8"/>
  <c r="BM267" i="8"/>
  <c r="BM268" i="8" s="1"/>
  <c r="BL267" i="8"/>
  <c r="BK267" i="8"/>
  <c r="BJ267" i="8"/>
  <c r="BJ268" i="8" s="1"/>
  <c r="BI267" i="8"/>
  <c r="BI268" i="8" s="1"/>
  <c r="BH267" i="8"/>
  <c r="BH268" i="8" s="1"/>
  <c r="BG267" i="8"/>
  <c r="BG268" i="8" s="1"/>
  <c r="BF267" i="8"/>
  <c r="BE267" i="8"/>
  <c r="BE268" i="8" s="1"/>
  <c r="BD267" i="8"/>
  <c r="BC267" i="8"/>
  <c r="BB267" i="8"/>
  <c r="BB268" i="8" s="1"/>
  <c r="BA267" i="8"/>
  <c r="BA268" i="8" s="1"/>
  <c r="AZ267" i="8"/>
  <c r="AZ268" i="8" s="1"/>
  <c r="AY267" i="8"/>
  <c r="AY268" i="8" s="1"/>
  <c r="AX267" i="8"/>
  <c r="AW267" i="8"/>
  <c r="AW268" i="8" s="1"/>
  <c r="AV267" i="8"/>
  <c r="AU267" i="8"/>
  <c r="AT267" i="8"/>
  <c r="AT268" i="8" s="1"/>
  <c r="AS267" i="8"/>
  <c r="AS268" i="8" s="1"/>
  <c r="AR267" i="8"/>
  <c r="AR268" i="8" s="1"/>
  <c r="AQ267" i="8"/>
  <c r="AQ268" i="8" s="1"/>
  <c r="AP267" i="8"/>
  <c r="AO267" i="8"/>
  <c r="AO268" i="8" s="1"/>
  <c r="AN267" i="8"/>
  <c r="AM267" i="8"/>
  <c r="AL267" i="8"/>
  <c r="AL268" i="8" s="1"/>
  <c r="AK267" i="8"/>
  <c r="AK268" i="8" s="1"/>
  <c r="AJ267" i="8"/>
  <c r="AJ268" i="8" s="1"/>
  <c r="AI267" i="8"/>
  <c r="AI268" i="8" s="1"/>
  <c r="AH267" i="8"/>
  <c r="AG267" i="8"/>
  <c r="AG268" i="8" s="1"/>
  <c r="AF267" i="8"/>
  <c r="AE267" i="8"/>
  <c r="AD267" i="8"/>
  <c r="AD268" i="8" s="1"/>
  <c r="AC267" i="8"/>
  <c r="AC268" i="8" s="1"/>
  <c r="AB267" i="8"/>
  <c r="AB268" i="8" s="1"/>
  <c r="AA267" i="8"/>
  <c r="AA268" i="8" s="1"/>
  <c r="Z267" i="8"/>
  <c r="Y267" i="8"/>
  <c r="Y268" i="8" s="1"/>
  <c r="X267" i="8"/>
  <c r="W267" i="8"/>
  <c r="V267" i="8"/>
  <c r="V268" i="8" s="1"/>
  <c r="U267" i="8"/>
  <c r="U268" i="8" s="1"/>
  <c r="T267" i="8"/>
  <c r="T268" i="8" s="1"/>
  <c r="S267" i="8"/>
  <c r="S268" i="8" s="1"/>
  <c r="R267" i="8"/>
  <c r="Q267" i="8"/>
  <c r="Q268" i="8" s="1"/>
  <c r="P267" i="8"/>
  <c r="O267" i="8"/>
  <c r="N267" i="8"/>
  <c r="N268" i="8" s="1"/>
  <c r="M267" i="8"/>
  <c r="M268" i="8" s="1"/>
  <c r="L267" i="8"/>
  <c r="L268" i="8" s="1"/>
  <c r="K267" i="8"/>
  <c r="K268" i="8" s="1"/>
  <c r="J267" i="8"/>
  <c r="I267" i="8"/>
  <c r="BS263" i="8"/>
  <c r="BQ263" i="8"/>
  <c r="BK263" i="8"/>
  <c r="BI263" i="8"/>
  <c r="BC263" i="8"/>
  <c r="BA263" i="8"/>
  <c r="AU263" i="8"/>
  <c r="AS263" i="8"/>
  <c r="AM263" i="8"/>
  <c r="AK263" i="8"/>
  <c r="AE263" i="8"/>
  <c r="AC263" i="8"/>
  <c r="W263" i="8"/>
  <c r="U263" i="8"/>
  <c r="O263" i="8"/>
  <c r="M263" i="8"/>
  <c r="BX262" i="8"/>
  <c r="BX263" i="8" s="1"/>
  <c r="BW262" i="8"/>
  <c r="BW263" i="8" s="1"/>
  <c r="BV262" i="8"/>
  <c r="BV263" i="8" s="1"/>
  <c r="BU262" i="8"/>
  <c r="BU263" i="8" s="1"/>
  <c r="BT262" i="8"/>
  <c r="BT263" i="8" s="1"/>
  <c r="BS262" i="8"/>
  <c r="BR262" i="8"/>
  <c r="BR263" i="8" s="1"/>
  <c r="BQ262" i="8"/>
  <c r="BP262" i="8"/>
  <c r="BP263" i="8" s="1"/>
  <c r="BO262" i="8"/>
  <c r="BO263" i="8" s="1"/>
  <c r="BN262" i="8"/>
  <c r="BN263" i="8" s="1"/>
  <c r="BM262" i="8"/>
  <c r="BM263" i="8" s="1"/>
  <c r="BL262" i="8"/>
  <c r="BL263" i="8" s="1"/>
  <c r="BK262" i="8"/>
  <c r="BJ262" i="8"/>
  <c r="BJ263" i="8" s="1"/>
  <c r="BI262" i="8"/>
  <c r="BH262" i="8"/>
  <c r="BH263" i="8" s="1"/>
  <c r="BG262" i="8"/>
  <c r="BG263" i="8" s="1"/>
  <c r="BF262" i="8"/>
  <c r="BF263" i="8" s="1"/>
  <c r="BE262" i="8"/>
  <c r="BE263" i="8" s="1"/>
  <c r="BD262" i="8"/>
  <c r="BD263" i="8" s="1"/>
  <c r="BC262" i="8"/>
  <c r="BB262" i="8"/>
  <c r="BB263" i="8" s="1"/>
  <c r="BA262" i="8"/>
  <c r="AZ262" i="8"/>
  <c r="AZ263" i="8" s="1"/>
  <c r="AY262" i="8"/>
  <c r="AY263" i="8" s="1"/>
  <c r="AX262" i="8"/>
  <c r="AX263" i="8" s="1"/>
  <c r="AW262" i="8"/>
  <c r="AW263" i="8" s="1"/>
  <c r="AV262" i="8"/>
  <c r="AV263" i="8" s="1"/>
  <c r="AU262" i="8"/>
  <c r="AT262" i="8"/>
  <c r="AT263" i="8" s="1"/>
  <c r="AS262" i="8"/>
  <c r="AR262" i="8"/>
  <c r="AR263" i="8" s="1"/>
  <c r="AQ262" i="8"/>
  <c r="AQ263" i="8" s="1"/>
  <c r="AP262" i="8"/>
  <c r="AP263" i="8" s="1"/>
  <c r="AO262" i="8"/>
  <c r="AO263" i="8" s="1"/>
  <c r="AN262" i="8"/>
  <c r="AN263" i="8" s="1"/>
  <c r="AM262" i="8"/>
  <c r="AL262" i="8"/>
  <c r="AL263" i="8" s="1"/>
  <c r="AK262" i="8"/>
  <c r="AJ262" i="8"/>
  <c r="AJ263" i="8" s="1"/>
  <c r="AI262" i="8"/>
  <c r="AI263" i="8" s="1"/>
  <c r="AH262" i="8"/>
  <c r="AH263" i="8" s="1"/>
  <c r="AG262" i="8"/>
  <c r="AG263" i="8" s="1"/>
  <c r="AF262" i="8"/>
  <c r="AF263" i="8" s="1"/>
  <c r="AE262" i="8"/>
  <c r="AD262" i="8"/>
  <c r="AD263" i="8" s="1"/>
  <c r="AC262" i="8"/>
  <c r="AB262" i="8"/>
  <c r="AB263" i="8" s="1"/>
  <c r="AA262" i="8"/>
  <c r="AA263" i="8" s="1"/>
  <c r="Z262" i="8"/>
  <c r="Z263" i="8" s="1"/>
  <c r="Y262" i="8"/>
  <c r="Y263" i="8" s="1"/>
  <c r="X262" i="8"/>
  <c r="X263" i="8" s="1"/>
  <c r="W262" i="8"/>
  <c r="V262" i="8"/>
  <c r="V263" i="8" s="1"/>
  <c r="U262" i="8"/>
  <c r="T262" i="8"/>
  <c r="T263" i="8" s="1"/>
  <c r="S262" i="8"/>
  <c r="S263" i="8" s="1"/>
  <c r="R262" i="8"/>
  <c r="R263" i="8" s="1"/>
  <c r="Q262" i="8"/>
  <c r="Q263" i="8" s="1"/>
  <c r="P262" i="8"/>
  <c r="P263" i="8" s="1"/>
  <c r="O262" i="8"/>
  <c r="N262" i="8"/>
  <c r="N263" i="8" s="1"/>
  <c r="M262" i="8"/>
  <c r="L262" i="8"/>
  <c r="L263" i="8" s="1"/>
  <c r="K262" i="8"/>
  <c r="K263" i="8" s="1"/>
  <c r="J262" i="8"/>
  <c r="J263" i="8" s="1"/>
  <c r="I262" i="8"/>
  <c r="I263" i="8" s="1"/>
  <c r="BS261" i="8"/>
  <c r="BQ261" i="8"/>
  <c r="BK261" i="8"/>
  <c r="BI261" i="8"/>
  <c r="BC261" i="8"/>
  <c r="BA261" i="8"/>
  <c r="AU261" i="8"/>
  <c r="AS261" i="8"/>
  <c r="AM261" i="8"/>
  <c r="AK261" i="8"/>
  <c r="AE261" i="8"/>
  <c r="AC261" i="8"/>
  <c r="W261" i="8"/>
  <c r="U261" i="8"/>
  <c r="O261" i="8"/>
  <c r="M261" i="8"/>
  <c r="BX260" i="8"/>
  <c r="BX261" i="8" s="1"/>
  <c r="BW260" i="8"/>
  <c r="BW261" i="8" s="1"/>
  <c r="BV260" i="8"/>
  <c r="BV261" i="8" s="1"/>
  <c r="BU260" i="8"/>
  <c r="BU261" i="8" s="1"/>
  <c r="BT260" i="8"/>
  <c r="BT261" i="8" s="1"/>
  <c r="BS260" i="8"/>
  <c r="BR260" i="8"/>
  <c r="BR261" i="8" s="1"/>
  <c r="BQ260" i="8"/>
  <c r="BP260" i="8"/>
  <c r="BP261" i="8" s="1"/>
  <c r="BO260" i="8"/>
  <c r="BO261" i="8" s="1"/>
  <c r="BN260" i="8"/>
  <c r="BN261" i="8" s="1"/>
  <c r="BM260" i="8"/>
  <c r="BM261" i="8" s="1"/>
  <c r="BL260" i="8"/>
  <c r="BL261" i="8" s="1"/>
  <c r="BK260" i="8"/>
  <c r="BJ260" i="8"/>
  <c r="BJ261" i="8" s="1"/>
  <c r="BI260" i="8"/>
  <c r="BH260" i="8"/>
  <c r="BH261" i="8" s="1"/>
  <c r="BG260" i="8"/>
  <c r="BG261" i="8" s="1"/>
  <c r="BF260" i="8"/>
  <c r="BF261" i="8" s="1"/>
  <c r="BE260" i="8"/>
  <c r="BE261" i="8" s="1"/>
  <c r="BD260" i="8"/>
  <c r="BD261" i="8" s="1"/>
  <c r="BC260" i="8"/>
  <c r="BB260" i="8"/>
  <c r="BB261" i="8" s="1"/>
  <c r="BA260" i="8"/>
  <c r="AZ260" i="8"/>
  <c r="AZ261" i="8" s="1"/>
  <c r="AY260" i="8"/>
  <c r="AY261" i="8" s="1"/>
  <c r="AX260" i="8"/>
  <c r="AX261" i="8" s="1"/>
  <c r="AW260" i="8"/>
  <c r="AW261" i="8" s="1"/>
  <c r="AV260" i="8"/>
  <c r="AV261" i="8" s="1"/>
  <c r="AU260" i="8"/>
  <c r="AT260" i="8"/>
  <c r="AT261" i="8" s="1"/>
  <c r="AS260" i="8"/>
  <c r="AR260" i="8"/>
  <c r="AR261" i="8" s="1"/>
  <c r="AQ260" i="8"/>
  <c r="AQ261" i="8" s="1"/>
  <c r="AP260" i="8"/>
  <c r="AP261" i="8" s="1"/>
  <c r="AO260" i="8"/>
  <c r="AO261" i="8" s="1"/>
  <c r="AN260" i="8"/>
  <c r="AN261" i="8" s="1"/>
  <c r="AM260" i="8"/>
  <c r="AL260" i="8"/>
  <c r="AL261" i="8" s="1"/>
  <c r="AK260" i="8"/>
  <c r="AJ260" i="8"/>
  <c r="AJ261" i="8" s="1"/>
  <c r="AI260" i="8"/>
  <c r="AI261" i="8" s="1"/>
  <c r="AH260" i="8"/>
  <c r="AH261" i="8" s="1"/>
  <c r="AG260" i="8"/>
  <c r="AG261" i="8" s="1"/>
  <c r="AF260" i="8"/>
  <c r="AF261" i="8" s="1"/>
  <c r="AE260" i="8"/>
  <c r="AD260" i="8"/>
  <c r="AD261" i="8" s="1"/>
  <c r="AC260" i="8"/>
  <c r="AB260" i="8"/>
  <c r="AB261" i="8" s="1"/>
  <c r="AA260" i="8"/>
  <c r="AA261" i="8" s="1"/>
  <c r="Z260" i="8"/>
  <c r="Z261" i="8" s="1"/>
  <c r="Y260" i="8"/>
  <c r="Y261" i="8" s="1"/>
  <c r="X260" i="8"/>
  <c r="X261" i="8" s="1"/>
  <c r="W260" i="8"/>
  <c r="V260" i="8"/>
  <c r="V261" i="8" s="1"/>
  <c r="U260" i="8"/>
  <c r="T260" i="8"/>
  <c r="T261" i="8" s="1"/>
  <c r="S260" i="8"/>
  <c r="S261" i="8" s="1"/>
  <c r="R260" i="8"/>
  <c r="R261" i="8" s="1"/>
  <c r="Q260" i="8"/>
  <c r="Q261" i="8" s="1"/>
  <c r="P260" i="8"/>
  <c r="P261" i="8" s="1"/>
  <c r="O260" i="8"/>
  <c r="N260" i="8"/>
  <c r="N261" i="8" s="1"/>
  <c r="M260" i="8"/>
  <c r="L260" i="8"/>
  <c r="L261" i="8" s="1"/>
  <c r="K260" i="8"/>
  <c r="K261" i="8" s="1"/>
  <c r="J260" i="8"/>
  <c r="J261" i="8" s="1"/>
  <c r="I260" i="8"/>
  <c r="I261" i="8" s="1"/>
  <c r="BS259" i="8"/>
  <c r="BQ259" i="8"/>
  <c r="BK259" i="8"/>
  <c r="BI259" i="8"/>
  <c r="BC259" i="8"/>
  <c r="BA259" i="8"/>
  <c r="AU259" i="8"/>
  <c r="AS259" i="8"/>
  <c r="AM259" i="8"/>
  <c r="AK259" i="8"/>
  <c r="AE259" i="8"/>
  <c r="AC259" i="8"/>
  <c r="W259" i="8"/>
  <c r="U259" i="8"/>
  <c r="O259" i="8"/>
  <c r="M259" i="8"/>
  <c r="BX258" i="8"/>
  <c r="BX259" i="8" s="1"/>
  <c r="BW258" i="8"/>
  <c r="BW259" i="8" s="1"/>
  <c r="BV258" i="8"/>
  <c r="BV259" i="8" s="1"/>
  <c r="BU258" i="8"/>
  <c r="BU259" i="8" s="1"/>
  <c r="BT258" i="8"/>
  <c r="BT259" i="8" s="1"/>
  <c r="BS258" i="8"/>
  <c r="BR258" i="8"/>
  <c r="BR259" i="8" s="1"/>
  <c r="BQ258" i="8"/>
  <c r="BP258" i="8"/>
  <c r="BP259" i="8" s="1"/>
  <c r="BO258" i="8"/>
  <c r="BO259" i="8" s="1"/>
  <c r="BN258" i="8"/>
  <c r="BN259" i="8" s="1"/>
  <c r="BM258" i="8"/>
  <c r="BM259" i="8" s="1"/>
  <c r="BL258" i="8"/>
  <c r="BL259" i="8" s="1"/>
  <c r="BK258" i="8"/>
  <c r="BJ258" i="8"/>
  <c r="BJ259" i="8" s="1"/>
  <c r="BI258" i="8"/>
  <c r="BH258" i="8"/>
  <c r="BH259" i="8" s="1"/>
  <c r="BG258" i="8"/>
  <c r="BG259" i="8" s="1"/>
  <c r="BF258" i="8"/>
  <c r="BF259" i="8" s="1"/>
  <c r="BE258" i="8"/>
  <c r="BE259" i="8" s="1"/>
  <c r="BD258" i="8"/>
  <c r="BD259" i="8" s="1"/>
  <c r="BC258" i="8"/>
  <c r="BB258" i="8"/>
  <c r="BB259" i="8" s="1"/>
  <c r="BA258" i="8"/>
  <c r="AZ258" i="8"/>
  <c r="AZ259" i="8" s="1"/>
  <c r="AY258" i="8"/>
  <c r="AY259" i="8" s="1"/>
  <c r="AX258" i="8"/>
  <c r="AX259" i="8" s="1"/>
  <c r="AW258" i="8"/>
  <c r="AW259" i="8" s="1"/>
  <c r="AV258" i="8"/>
  <c r="AV259" i="8" s="1"/>
  <c r="AU258" i="8"/>
  <c r="AT258" i="8"/>
  <c r="AT259" i="8" s="1"/>
  <c r="AS258" i="8"/>
  <c r="AR258" i="8"/>
  <c r="AR259" i="8" s="1"/>
  <c r="AQ258" i="8"/>
  <c r="AQ259" i="8" s="1"/>
  <c r="AP258" i="8"/>
  <c r="AP259" i="8" s="1"/>
  <c r="AO258" i="8"/>
  <c r="AO259" i="8" s="1"/>
  <c r="AN258" i="8"/>
  <c r="AN259" i="8" s="1"/>
  <c r="AM258" i="8"/>
  <c r="AL258" i="8"/>
  <c r="AL259" i="8" s="1"/>
  <c r="AK258" i="8"/>
  <c r="AJ258" i="8"/>
  <c r="AJ259" i="8" s="1"/>
  <c r="AI258" i="8"/>
  <c r="AI259" i="8" s="1"/>
  <c r="AH258" i="8"/>
  <c r="AH259" i="8" s="1"/>
  <c r="AG258" i="8"/>
  <c r="AG259" i="8" s="1"/>
  <c r="AF258" i="8"/>
  <c r="AF259" i="8" s="1"/>
  <c r="AE258" i="8"/>
  <c r="AD258" i="8"/>
  <c r="AD259" i="8" s="1"/>
  <c r="AC258" i="8"/>
  <c r="AB258" i="8"/>
  <c r="AB259" i="8" s="1"/>
  <c r="AA258" i="8"/>
  <c r="AA259" i="8" s="1"/>
  <c r="Z258" i="8"/>
  <c r="Z259" i="8" s="1"/>
  <c r="Y258" i="8"/>
  <c r="Y259" i="8" s="1"/>
  <c r="X258" i="8"/>
  <c r="X259" i="8" s="1"/>
  <c r="W258" i="8"/>
  <c r="V258" i="8"/>
  <c r="V259" i="8" s="1"/>
  <c r="U258" i="8"/>
  <c r="T258" i="8"/>
  <c r="T259" i="8" s="1"/>
  <c r="S258" i="8"/>
  <c r="S259" i="8" s="1"/>
  <c r="R258" i="8"/>
  <c r="R259" i="8" s="1"/>
  <c r="Q258" i="8"/>
  <c r="Q259" i="8" s="1"/>
  <c r="P258" i="8"/>
  <c r="P259" i="8" s="1"/>
  <c r="O258" i="8"/>
  <c r="N258" i="8"/>
  <c r="N259" i="8" s="1"/>
  <c r="M258" i="8"/>
  <c r="L258" i="8"/>
  <c r="L259" i="8" s="1"/>
  <c r="K258" i="8"/>
  <c r="K259" i="8" s="1"/>
  <c r="J258" i="8"/>
  <c r="J259" i="8" s="1"/>
  <c r="I258" i="8"/>
  <c r="I259" i="8" s="1"/>
  <c r="BS257" i="8"/>
  <c r="BQ257" i="8"/>
  <c r="BK257" i="8"/>
  <c r="BI257" i="8"/>
  <c r="BC257" i="8"/>
  <c r="BA257" i="8"/>
  <c r="AU257" i="8"/>
  <c r="AS257" i="8"/>
  <c r="AM257" i="8"/>
  <c r="AK257" i="8"/>
  <c r="AE257" i="8"/>
  <c r="AC257" i="8"/>
  <c r="W257" i="8"/>
  <c r="U257" i="8"/>
  <c r="O257" i="8"/>
  <c r="M257" i="8"/>
  <c r="BX256" i="8"/>
  <c r="BX257" i="8" s="1"/>
  <c r="BW256" i="8"/>
  <c r="BW257" i="8" s="1"/>
  <c r="BV256" i="8"/>
  <c r="BV257" i="8" s="1"/>
  <c r="BU256" i="8"/>
  <c r="BU257" i="8" s="1"/>
  <c r="BT256" i="8"/>
  <c r="BT257" i="8" s="1"/>
  <c r="BS256" i="8"/>
  <c r="BR256" i="8"/>
  <c r="BR257" i="8" s="1"/>
  <c r="BQ256" i="8"/>
  <c r="BP256" i="8"/>
  <c r="BP257" i="8" s="1"/>
  <c r="BO256" i="8"/>
  <c r="BO257" i="8" s="1"/>
  <c r="BN256" i="8"/>
  <c r="BN257" i="8" s="1"/>
  <c r="BM256" i="8"/>
  <c r="BM257" i="8" s="1"/>
  <c r="BL256" i="8"/>
  <c r="BL257" i="8" s="1"/>
  <c r="BK256" i="8"/>
  <c r="BJ256" i="8"/>
  <c r="BJ257" i="8" s="1"/>
  <c r="BI256" i="8"/>
  <c r="BH256" i="8"/>
  <c r="BH257" i="8" s="1"/>
  <c r="BG256" i="8"/>
  <c r="BG257" i="8" s="1"/>
  <c r="BF256" i="8"/>
  <c r="BF257" i="8" s="1"/>
  <c r="BE256" i="8"/>
  <c r="BE257" i="8" s="1"/>
  <c r="BD256" i="8"/>
  <c r="BD257" i="8" s="1"/>
  <c r="BC256" i="8"/>
  <c r="BB256" i="8"/>
  <c r="BB257" i="8" s="1"/>
  <c r="BA256" i="8"/>
  <c r="AZ256" i="8"/>
  <c r="AZ257" i="8" s="1"/>
  <c r="AY256" i="8"/>
  <c r="AY257" i="8" s="1"/>
  <c r="AX256" i="8"/>
  <c r="AX257" i="8" s="1"/>
  <c r="AW256" i="8"/>
  <c r="AW257" i="8" s="1"/>
  <c r="AV256" i="8"/>
  <c r="AV257" i="8" s="1"/>
  <c r="AU256" i="8"/>
  <c r="AT256" i="8"/>
  <c r="AT257" i="8" s="1"/>
  <c r="AS256" i="8"/>
  <c r="AR256" i="8"/>
  <c r="AR257" i="8" s="1"/>
  <c r="AQ256" i="8"/>
  <c r="AQ257" i="8" s="1"/>
  <c r="AP256" i="8"/>
  <c r="AP257" i="8" s="1"/>
  <c r="AO256" i="8"/>
  <c r="AO257" i="8" s="1"/>
  <c r="AN256" i="8"/>
  <c r="AN257" i="8" s="1"/>
  <c r="AM256" i="8"/>
  <c r="AL256" i="8"/>
  <c r="AL257" i="8" s="1"/>
  <c r="AK256" i="8"/>
  <c r="AJ256" i="8"/>
  <c r="AJ257" i="8" s="1"/>
  <c r="AI256" i="8"/>
  <c r="AI257" i="8" s="1"/>
  <c r="AH256" i="8"/>
  <c r="AH257" i="8" s="1"/>
  <c r="AG256" i="8"/>
  <c r="AG257" i="8" s="1"/>
  <c r="AF256" i="8"/>
  <c r="AF257" i="8" s="1"/>
  <c r="AE256" i="8"/>
  <c r="AD256" i="8"/>
  <c r="AD257" i="8" s="1"/>
  <c r="AC256" i="8"/>
  <c r="AB256" i="8"/>
  <c r="AB257" i="8" s="1"/>
  <c r="AA256" i="8"/>
  <c r="AA257" i="8" s="1"/>
  <c r="Z256" i="8"/>
  <c r="Z257" i="8" s="1"/>
  <c r="Y256" i="8"/>
  <c r="Y257" i="8" s="1"/>
  <c r="X256" i="8"/>
  <c r="X257" i="8" s="1"/>
  <c r="W256" i="8"/>
  <c r="V256" i="8"/>
  <c r="V257" i="8" s="1"/>
  <c r="U256" i="8"/>
  <c r="T256" i="8"/>
  <c r="T257" i="8" s="1"/>
  <c r="S256" i="8"/>
  <c r="S257" i="8" s="1"/>
  <c r="R256" i="8"/>
  <c r="R257" i="8" s="1"/>
  <c r="Q256" i="8"/>
  <c r="Q257" i="8" s="1"/>
  <c r="P256" i="8"/>
  <c r="P257" i="8" s="1"/>
  <c r="O256" i="8"/>
  <c r="N256" i="8"/>
  <c r="N257" i="8" s="1"/>
  <c r="M256" i="8"/>
  <c r="L256" i="8"/>
  <c r="L257" i="8" s="1"/>
  <c r="K256" i="8"/>
  <c r="K257" i="8" s="1"/>
  <c r="J256" i="8"/>
  <c r="J257" i="8" s="1"/>
  <c r="I256" i="8"/>
  <c r="I257" i="8" s="1"/>
  <c r="BS255" i="8"/>
  <c r="BQ255" i="8"/>
  <c r="BK255" i="8"/>
  <c r="BI255" i="8"/>
  <c r="BC255" i="8"/>
  <c r="BA255" i="8"/>
  <c r="AU255" i="8"/>
  <c r="AS255" i="8"/>
  <c r="AM255" i="8"/>
  <c r="AK255" i="8"/>
  <c r="AE255" i="8"/>
  <c r="AC255" i="8"/>
  <c r="W255" i="8"/>
  <c r="U255" i="8"/>
  <c r="O255" i="8"/>
  <c r="M255" i="8"/>
  <c r="J255" i="8"/>
  <c r="BX254" i="8"/>
  <c r="BX255" i="8" s="1"/>
  <c r="BW254" i="8"/>
  <c r="BW255" i="8" s="1"/>
  <c r="BV254" i="8"/>
  <c r="BV255" i="8" s="1"/>
  <c r="BU254" i="8"/>
  <c r="BU255" i="8" s="1"/>
  <c r="BT254" i="8"/>
  <c r="BT255" i="8" s="1"/>
  <c r="BS254" i="8"/>
  <c r="BR254" i="8"/>
  <c r="BR255" i="8" s="1"/>
  <c r="BQ254" i="8"/>
  <c r="BP254" i="8"/>
  <c r="BP255" i="8" s="1"/>
  <c r="BO254" i="8"/>
  <c r="BO255" i="8" s="1"/>
  <c r="BN254" i="8"/>
  <c r="BN255" i="8" s="1"/>
  <c r="BM254" i="8"/>
  <c r="BM255" i="8" s="1"/>
  <c r="BL254" i="8"/>
  <c r="BL255" i="8" s="1"/>
  <c r="BK254" i="8"/>
  <c r="BJ254" i="8"/>
  <c r="BJ255" i="8" s="1"/>
  <c r="BI254" i="8"/>
  <c r="BH254" i="8"/>
  <c r="BH255" i="8" s="1"/>
  <c r="BG254" i="8"/>
  <c r="BG255" i="8" s="1"/>
  <c r="BF254" i="8"/>
  <c r="BF255" i="8" s="1"/>
  <c r="BE254" i="8"/>
  <c r="BE255" i="8" s="1"/>
  <c r="BD254" i="8"/>
  <c r="BD255" i="8" s="1"/>
  <c r="BC254" i="8"/>
  <c r="BB254" i="8"/>
  <c r="BB255" i="8" s="1"/>
  <c r="BA254" i="8"/>
  <c r="AZ254" i="8"/>
  <c r="AZ255" i="8" s="1"/>
  <c r="AY254" i="8"/>
  <c r="AY255" i="8" s="1"/>
  <c r="AX254" i="8"/>
  <c r="AX255" i="8" s="1"/>
  <c r="AW254" i="8"/>
  <c r="AW255" i="8" s="1"/>
  <c r="AV254" i="8"/>
  <c r="AV255" i="8" s="1"/>
  <c r="AU254" i="8"/>
  <c r="AT254" i="8"/>
  <c r="AT255" i="8" s="1"/>
  <c r="AS254" i="8"/>
  <c r="AR254" i="8"/>
  <c r="AR255" i="8" s="1"/>
  <c r="AQ254" i="8"/>
  <c r="AQ255" i="8" s="1"/>
  <c r="AP254" i="8"/>
  <c r="AP255" i="8" s="1"/>
  <c r="AO254" i="8"/>
  <c r="AO255" i="8" s="1"/>
  <c r="AN254" i="8"/>
  <c r="AN255" i="8" s="1"/>
  <c r="AM254" i="8"/>
  <c r="AL254" i="8"/>
  <c r="AL255" i="8" s="1"/>
  <c r="AK254" i="8"/>
  <c r="AJ254" i="8"/>
  <c r="AJ255" i="8" s="1"/>
  <c r="AI254" i="8"/>
  <c r="AI255" i="8" s="1"/>
  <c r="AH254" i="8"/>
  <c r="AH255" i="8" s="1"/>
  <c r="AG254" i="8"/>
  <c r="AG255" i="8" s="1"/>
  <c r="AF254" i="8"/>
  <c r="AF255" i="8" s="1"/>
  <c r="AE254" i="8"/>
  <c r="AD254" i="8"/>
  <c r="AD255" i="8" s="1"/>
  <c r="AC254" i="8"/>
  <c r="AB254" i="8"/>
  <c r="AB255" i="8" s="1"/>
  <c r="AA254" i="8"/>
  <c r="AA255" i="8" s="1"/>
  <c r="Z254" i="8"/>
  <c r="Z255" i="8" s="1"/>
  <c r="Y254" i="8"/>
  <c r="Y255" i="8" s="1"/>
  <c r="X254" i="8"/>
  <c r="X255" i="8" s="1"/>
  <c r="W254" i="8"/>
  <c r="V254" i="8"/>
  <c r="V255" i="8" s="1"/>
  <c r="U254" i="8"/>
  <c r="T254" i="8"/>
  <c r="T255" i="8" s="1"/>
  <c r="S254" i="8"/>
  <c r="S255" i="8" s="1"/>
  <c r="R254" i="8"/>
  <c r="R255" i="8" s="1"/>
  <c r="Q254" i="8"/>
  <c r="Q255" i="8" s="1"/>
  <c r="P254" i="8"/>
  <c r="P255" i="8" s="1"/>
  <c r="O254" i="8"/>
  <c r="N254" i="8"/>
  <c r="N255" i="8" s="1"/>
  <c r="M254" i="8"/>
  <c r="L254" i="8"/>
  <c r="L255" i="8" s="1"/>
  <c r="K254" i="8"/>
  <c r="K255" i="8" s="1"/>
  <c r="J254" i="8"/>
  <c r="I254" i="8"/>
  <c r="I255" i="8" s="1"/>
  <c r="BS253" i="8"/>
  <c r="BQ253" i="8"/>
  <c r="BK253" i="8"/>
  <c r="BI253" i="8"/>
  <c r="BC253" i="8"/>
  <c r="BA253" i="8"/>
  <c r="AU253" i="8"/>
  <c r="AS253" i="8"/>
  <c r="AM253" i="8"/>
  <c r="AK253" i="8"/>
  <c r="AH253" i="8"/>
  <c r="AE253" i="8"/>
  <c r="AC253" i="8"/>
  <c r="Z253" i="8"/>
  <c r="W253" i="8"/>
  <c r="U253" i="8"/>
  <c r="R253" i="8"/>
  <c r="O253" i="8"/>
  <c r="M253" i="8"/>
  <c r="J253" i="8"/>
  <c r="BX252" i="8"/>
  <c r="BX253" i="8" s="1"/>
  <c r="BW252" i="8"/>
  <c r="BW253" i="8" s="1"/>
  <c r="BV252" i="8"/>
  <c r="BV253" i="8" s="1"/>
  <c r="BU252" i="8"/>
  <c r="BU253" i="8" s="1"/>
  <c r="BT252" i="8"/>
  <c r="BT253" i="8" s="1"/>
  <c r="BS252" i="8"/>
  <c r="BR252" i="8"/>
  <c r="BR253" i="8" s="1"/>
  <c r="BQ252" i="8"/>
  <c r="BP252" i="8"/>
  <c r="BP253" i="8" s="1"/>
  <c r="BO252" i="8"/>
  <c r="BO253" i="8" s="1"/>
  <c r="BN252" i="8"/>
  <c r="BN253" i="8" s="1"/>
  <c r="BM252" i="8"/>
  <c r="BM253" i="8" s="1"/>
  <c r="BL252" i="8"/>
  <c r="BL253" i="8" s="1"/>
  <c r="BK252" i="8"/>
  <c r="BJ252" i="8"/>
  <c r="BJ253" i="8" s="1"/>
  <c r="BI252" i="8"/>
  <c r="BH252" i="8"/>
  <c r="BH253" i="8" s="1"/>
  <c r="BG252" i="8"/>
  <c r="BG253" i="8" s="1"/>
  <c r="BF252" i="8"/>
  <c r="BF253" i="8" s="1"/>
  <c r="BE252" i="8"/>
  <c r="BE253" i="8" s="1"/>
  <c r="BD252" i="8"/>
  <c r="BD253" i="8" s="1"/>
  <c r="BC252" i="8"/>
  <c r="BB252" i="8"/>
  <c r="BB253" i="8" s="1"/>
  <c r="BA252" i="8"/>
  <c r="AZ252" i="8"/>
  <c r="AZ253" i="8" s="1"/>
  <c r="AY252" i="8"/>
  <c r="AY253" i="8" s="1"/>
  <c r="AX252" i="8"/>
  <c r="AX253" i="8" s="1"/>
  <c r="AW252" i="8"/>
  <c r="AW253" i="8" s="1"/>
  <c r="AV252" i="8"/>
  <c r="AV253" i="8" s="1"/>
  <c r="AU252" i="8"/>
  <c r="AT252" i="8"/>
  <c r="AT253" i="8" s="1"/>
  <c r="AS252" i="8"/>
  <c r="AR252" i="8"/>
  <c r="AR253" i="8" s="1"/>
  <c r="AQ252" i="8"/>
  <c r="AQ253" i="8" s="1"/>
  <c r="AP252" i="8"/>
  <c r="AP253" i="8" s="1"/>
  <c r="AO252" i="8"/>
  <c r="AO253" i="8" s="1"/>
  <c r="AN252" i="8"/>
  <c r="AN253" i="8" s="1"/>
  <c r="AM252" i="8"/>
  <c r="AL252" i="8"/>
  <c r="AL253" i="8" s="1"/>
  <c r="AK252" i="8"/>
  <c r="AJ252" i="8"/>
  <c r="AJ253" i="8" s="1"/>
  <c r="AI252" i="8"/>
  <c r="AI253" i="8" s="1"/>
  <c r="AH252" i="8"/>
  <c r="AG252" i="8"/>
  <c r="AG253" i="8" s="1"/>
  <c r="AF252" i="8"/>
  <c r="AF253" i="8" s="1"/>
  <c r="AE252" i="8"/>
  <c r="AD252" i="8"/>
  <c r="AD253" i="8" s="1"/>
  <c r="AC252" i="8"/>
  <c r="AB252" i="8"/>
  <c r="AB253" i="8" s="1"/>
  <c r="AA252" i="8"/>
  <c r="AA253" i="8" s="1"/>
  <c r="Z252" i="8"/>
  <c r="Y252" i="8"/>
  <c r="Y253" i="8" s="1"/>
  <c r="X252" i="8"/>
  <c r="X253" i="8" s="1"/>
  <c r="W252" i="8"/>
  <c r="V252" i="8"/>
  <c r="V253" i="8" s="1"/>
  <c r="U252" i="8"/>
  <c r="T252" i="8"/>
  <c r="T253" i="8" s="1"/>
  <c r="S252" i="8"/>
  <c r="S253" i="8" s="1"/>
  <c r="R252" i="8"/>
  <c r="Q252" i="8"/>
  <c r="Q253" i="8" s="1"/>
  <c r="P252" i="8"/>
  <c r="P253" i="8" s="1"/>
  <c r="O252" i="8"/>
  <c r="N252" i="8"/>
  <c r="N253" i="8" s="1"/>
  <c r="M252" i="8"/>
  <c r="L252" i="8"/>
  <c r="L253" i="8" s="1"/>
  <c r="K252" i="8"/>
  <c r="K253" i="8" s="1"/>
  <c r="J252" i="8"/>
  <c r="I252" i="8"/>
  <c r="I253" i="8" s="1"/>
  <c r="AU251" i="8"/>
  <c r="AS251" i="8"/>
  <c r="W251" i="8"/>
  <c r="U251" i="8"/>
  <c r="BX250" i="8"/>
  <c r="BW250" i="8"/>
  <c r="BV250" i="8"/>
  <c r="BV251" i="8" s="1"/>
  <c r="BU250" i="8"/>
  <c r="BU251" i="8" s="1"/>
  <c r="BT250" i="8"/>
  <c r="BS250" i="8"/>
  <c r="BR250" i="8"/>
  <c r="BQ250" i="8"/>
  <c r="BP250" i="8"/>
  <c r="BO250" i="8"/>
  <c r="BN250" i="8"/>
  <c r="BN251" i="8" s="1"/>
  <c r="BM250" i="8"/>
  <c r="BM251" i="8" s="1"/>
  <c r="BL250" i="8"/>
  <c r="BK250" i="8"/>
  <c r="BJ250" i="8"/>
  <c r="BI250" i="8"/>
  <c r="BH250" i="8"/>
  <c r="BG250" i="8"/>
  <c r="BF250" i="8"/>
  <c r="BF251" i="8" s="1"/>
  <c r="BE250" i="8"/>
  <c r="BE251" i="8" s="1"/>
  <c r="BD250" i="8"/>
  <c r="BC250" i="8"/>
  <c r="BB250" i="8"/>
  <c r="BA250" i="8"/>
  <c r="AZ250" i="8"/>
  <c r="AY250" i="8"/>
  <c r="AX250" i="8"/>
  <c r="AX251" i="8" s="1"/>
  <c r="AW250" i="8"/>
  <c r="AW251" i="8" s="1"/>
  <c r="AV250" i="8"/>
  <c r="AU250" i="8"/>
  <c r="AT250" i="8"/>
  <c r="AS250" i="8"/>
  <c r="AR250" i="8"/>
  <c r="AQ250" i="8"/>
  <c r="AP250" i="8"/>
  <c r="AP251" i="8" s="1"/>
  <c r="AO250" i="8"/>
  <c r="AO251" i="8" s="1"/>
  <c r="AN250" i="8"/>
  <c r="AM250" i="8"/>
  <c r="AL250" i="8"/>
  <c r="AK250" i="8"/>
  <c r="AJ250" i="8"/>
  <c r="AI250" i="8"/>
  <c r="AH250" i="8"/>
  <c r="AG250" i="8"/>
  <c r="AG251" i="8" s="1"/>
  <c r="AF250" i="8"/>
  <c r="AE250" i="8"/>
  <c r="AD250" i="8"/>
  <c r="AC250" i="8"/>
  <c r="AB250" i="8"/>
  <c r="AA250" i="8"/>
  <c r="Z250" i="8"/>
  <c r="Y250" i="8"/>
  <c r="Y251" i="8" s="1"/>
  <c r="X250" i="8"/>
  <c r="W250" i="8"/>
  <c r="V250" i="8"/>
  <c r="U250" i="8"/>
  <c r="T250" i="8"/>
  <c r="S250" i="8"/>
  <c r="R250" i="8"/>
  <c r="Q250" i="8"/>
  <c r="Q251" i="8" s="1"/>
  <c r="P250" i="8"/>
  <c r="O250" i="8"/>
  <c r="N250" i="8"/>
  <c r="M250" i="8"/>
  <c r="L250" i="8"/>
  <c r="K250" i="8"/>
  <c r="J250" i="8"/>
  <c r="I250" i="8"/>
  <c r="I251" i="8" s="1"/>
  <c r="BQ249" i="8"/>
  <c r="BI249" i="8"/>
  <c r="BA249" i="8"/>
  <c r="AS249" i="8"/>
  <c r="AK249" i="8"/>
  <c r="AC249" i="8"/>
  <c r="U249" i="8"/>
  <c r="M249" i="8"/>
  <c r="BX248" i="8"/>
  <c r="BW248" i="8"/>
  <c r="BV248" i="8"/>
  <c r="BU248" i="8"/>
  <c r="BT248" i="8"/>
  <c r="BS248" i="8"/>
  <c r="BR248" i="8"/>
  <c r="BQ248" i="8"/>
  <c r="BP248" i="8"/>
  <c r="BO248" i="8"/>
  <c r="BN248" i="8"/>
  <c r="BM248" i="8"/>
  <c r="BL248" i="8"/>
  <c r="BK248" i="8"/>
  <c r="BJ248" i="8"/>
  <c r="BI248" i="8"/>
  <c r="BH248" i="8"/>
  <c r="BG248" i="8"/>
  <c r="BF248" i="8"/>
  <c r="BE248" i="8"/>
  <c r="BD248" i="8"/>
  <c r="BC248" i="8"/>
  <c r="BB248" i="8"/>
  <c r="BA248" i="8"/>
  <c r="AZ248" i="8"/>
  <c r="AY248" i="8"/>
  <c r="AX248" i="8"/>
  <c r="AW248" i="8"/>
  <c r="AV248" i="8"/>
  <c r="AU248" i="8"/>
  <c r="AT248" i="8"/>
  <c r="AS248" i="8"/>
  <c r="AR248" i="8"/>
  <c r="AQ248" i="8"/>
  <c r="AP248" i="8"/>
  <c r="AO248" i="8"/>
  <c r="AN248" i="8"/>
  <c r="AM248" i="8"/>
  <c r="AL248" i="8"/>
  <c r="AK248" i="8"/>
  <c r="AJ248" i="8"/>
  <c r="AI248" i="8"/>
  <c r="AH248" i="8"/>
  <c r="AG248" i="8"/>
  <c r="AF248" i="8"/>
  <c r="AE248" i="8"/>
  <c r="AD248" i="8"/>
  <c r="AC248" i="8"/>
  <c r="AB248" i="8"/>
  <c r="AA248" i="8"/>
  <c r="Z248" i="8"/>
  <c r="Y248" i="8"/>
  <c r="X248" i="8"/>
  <c r="W248" i="8"/>
  <c r="V248" i="8"/>
  <c r="U248" i="8"/>
  <c r="T248" i="8"/>
  <c r="S248" i="8"/>
  <c r="R248" i="8"/>
  <c r="Q248" i="8"/>
  <c r="P248" i="8"/>
  <c r="O248" i="8"/>
  <c r="N248" i="8"/>
  <c r="M248" i="8"/>
  <c r="L248" i="8"/>
  <c r="K248" i="8"/>
  <c r="J248" i="8"/>
  <c r="I248" i="8"/>
  <c r="BX247" i="8"/>
  <c r="BW247" i="8"/>
  <c r="BV247" i="8"/>
  <c r="BU247" i="8"/>
  <c r="BT247" i="8"/>
  <c r="BS247" i="8"/>
  <c r="BR247" i="8"/>
  <c r="BQ247" i="8"/>
  <c r="BP247" i="8"/>
  <c r="BO247" i="8"/>
  <c r="BN247" i="8"/>
  <c r="BM247" i="8"/>
  <c r="BL247" i="8"/>
  <c r="BK247" i="8"/>
  <c r="BJ247" i="8"/>
  <c r="BI247" i="8"/>
  <c r="BH247" i="8"/>
  <c r="BG247" i="8"/>
  <c r="BF247" i="8"/>
  <c r="BE247" i="8"/>
  <c r="BD247" i="8"/>
  <c r="BC247" i="8"/>
  <c r="BB247" i="8"/>
  <c r="BA247" i="8"/>
  <c r="AZ247" i="8"/>
  <c r="AY247" i="8"/>
  <c r="AX247" i="8"/>
  <c r="AW247" i="8"/>
  <c r="AV247" i="8"/>
  <c r="AU247" i="8"/>
  <c r="AT247" i="8"/>
  <c r="AS247" i="8"/>
  <c r="AR247" i="8"/>
  <c r="AQ247" i="8"/>
  <c r="AP247" i="8"/>
  <c r="AO247" i="8"/>
  <c r="AN247" i="8"/>
  <c r="AM247" i="8"/>
  <c r="AL247" i="8"/>
  <c r="AK247" i="8"/>
  <c r="AJ247" i="8"/>
  <c r="AI247" i="8"/>
  <c r="AH247" i="8"/>
  <c r="AG247" i="8"/>
  <c r="AF247" i="8"/>
  <c r="AE247" i="8"/>
  <c r="AD247" i="8"/>
  <c r="AC247" i="8"/>
  <c r="AB247" i="8"/>
  <c r="AA247" i="8"/>
  <c r="Z247" i="8"/>
  <c r="Y247" i="8"/>
  <c r="X247" i="8"/>
  <c r="W247" i="8"/>
  <c r="V247" i="8"/>
  <c r="U247" i="8"/>
  <c r="T247" i="8"/>
  <c r="S247" i="8"/>
  <c r="R247" i="8"/>
  <c r="Q247" i="8"/>
  <c r="P247" i="8"/>
  <c r="O247" i="8"/>
  <c r="N247" i="8"/>
  <c r="M247" i="8"/>
  <c r="L247" i="8"/>
  <c r="K247" i="8"/>
  <c r="J247" i="8"/>
  <c r="I247" i="8"/>
  <c r="BX246" i="8"/>
  <c r="BW246" i="8"/>
  <c r="BV246" i="8"/>
  <c r="BU246" i="8"/>
  <c r="BT246" i="8"/>
  <c r="BS246" i="8"/>
  <c r="BR246" i="8"/>
  <c r="BQ246" i="8"/>
  <c r="BP246" i="8"/>
  <c r="BO246" i="8"/>
  <c r="BN246" i="8"/>
  <c r="BM246" i="8"/>
  <c r="BL246" i="8"/>
  <c r="BK246" i="8"/>
  <c r="BJ246" i="8"/>
  <c r="BI246" i="8"/>
  <c r="BH246" i="8"/>
  <c r="BG246" i="8"/>
  <c r="BF246" i="8"/>
  <c r="BE246" i="8"/>
  <c r="BD246" i="8"/>
  <c r="BC246" i="8"/>
  <c r="BB246" i="8"/>
  <c r="BA246" i="8"/>
  <c r="AZ246" i="8"/>
  <c r="AY246" i="8"/>
  <c r="AX246" i="8"/>
  <c r="AW246" i="8"/>
  <c r="AV246" i="8"/>
  <c r="AU246" i="8"/>
  <c r="AT246" i="8"/>
  <c r="AS246" i="8"/>
  <c r="AR246" i="8"/>
  <c r="AQ246" i="8"/>
  <c r="AP246" i="8"/>
  <c r="AO246" i="8"/>
  <c r="AN246" i="8"/>
  <c r="AM246" i="8"/>
  <c r="AL246" i="8"/>
  <c r="AK246" i="8"/>
  <c r="AJ246" i="8"/>
  <c r="AI246" i="8"/>
  <c r="AH246" i="8"/>
  <c r="AG246" i="8"/>
  <c r="AF246" i="8"/>
  <c r="AE246" i="8"/>
  <c r="AD246" i="8"/>
  <c r="AC246" i="8"/>
  <c r="AB246" i="8"/>
  <c r="AA246" i="8"/>
  <c r="Z246" i="8"/>
  <c r="Y246" i="8"/>
  <c r="X246" i="8"/>
  <c r="W246" i="8"/>
  <c r="V246" i="8"/>
  <c r="U246" i="8"/>
  <c r="T246" i="8"/>
  <c r="S246" i="8"/>
  <c r="R246" i="8"/>
  <c r="Q246" i="8"/>
  <c r="P246" i="8"/>
  <c r="O246" i="8"/>
  <c r="N246" i="8"/>
  <c r="M246" i="8"/>
  <c r="L246" i="8"/>
  <c r="K246" i="8"/>
  <c r="J246" i="8"/>
  <c r="I246" i="8"/>
  <c r="BX245" i="8"/>
  <c r="BW245" i="8"/>
  <c r="BV245" i="8"/>
  <c r="BU245" i="8"/>
  <c r="BT245" i="8"/>
  <c r="BS245" i="8"/>
  <c r="BR245" i="8"/>
  <c r="BQ245" i="8"/>
  <c r="BP245" i="8"/>
  <c r="BO245" i="8"/>
  <c r="BN245" i="8"/>
  <c r="BM245" i="8"/>
  <c r="BL245" i="8"/>
  <c r="BK245" i="8"/>
  <c r="BJ245" i="8"/>
  <c r="BI245" i="8"/>
  <c r="BH245" i="8"/>
  <c r="BG245" i="8"/>
  <c r="BF245" i="8"/>
  <c r="BE245" i="8"/>
  <c r="BD245" i="8"/>
  <c r="BC245" i="8"/>
  <c r="BB245" i="8"/>
  <c r="BA245" i="8"/>
  <c r="AZ245" i="8"/>
  <c r="AY245" i="8"/>
  <c r="AX245" i="8"/>
  <c r="AW245" i="8"/>
  <c r="AV245" i="8"/>
  <c r="AU245" i="8"/>
  <c r="AT245" i="8"/>
  <c r="AS245" i="8"/>
  <c r="AR245" i="8"/>
  <c r="AQ245" i="8"/>
  <c r="AP245" i="8"/>
  <c r="AO245" i="8"/>
  <c r="AN245" i="8"/>
  <c r="AM245" i="8"/>
  <c r="AL245" i="8"/>
  <c r="AK245" i="8"/>
  <c r="AJ245" i="8"/>
  <c r="AI245" i="8"/>
  <c r="AH245" i="8"/>
  <c r="AG245" i="8"/>
  <c r="AF245" i="8"/>
  <c r="AE245" i="8"/>
  <c r="AD245" i="8"/>
  <c r="AC245" i="8"/>
  <c r="AB245" i="8"/>
  <c r="AA245" i="8"/>
  <c r="Z245" i="8"/>
  <c r="Y245" i="8"/>
  <c r="X245" i="8"/>
  <c r="W245" i="8"/>
  <c r="V245" i="8"/>
  <c r="U245" i="8"/>
  <c r="T245" i="8"/>
  <c r="S245" i="8"/>
  <c r="R245" i="8"/>
  <c r="Q245" i="8"/>
  <c r="P245" i="8"/>
  <c r="O245" i="8"/>
  <c r="N245" i="8"/>
  <c r="M245" i="8"/>
  <c r="L245" i="8"/>
  <c r="K245" i="8"/>
  <c r="J245" i="8"/>
  <c r="I245" i="8"/>
  <c r="BX244" i="8"/>
  <c r="BW244" i="8"/>
  <c r="BV244" i="8"/>
  <c r="BU244" i="8"/>
  <c r="BT244" i="8"/>
  <c r="BS244" i="8"/>
  <c r="BR244" i="8"/>
  <c r="BQ244" i="8"/>
  <c r="BP244" i="8"/>
  <c r="BO244" i="8"/>
  <c r="BN244" i="8"/>
  <c r="BM244" i="8"/>
  <c r="BL244" i="8"/>
  <c r="BK244" i="8"/>
  <c r="BJ244" i="8"/>
  <c r="BI244" i="8"/>
  <c r="BH244" i="8"/>
  <c r="BG244" i="8"/>
  <c r="BF244" i="8"/>
  <c r="BE244" i="8"/>
  <c r="BD244" i="8"/>
  <c r="BC244" i="8"/>
  <c r="BB244" i="8"/>
  <c r="BA244" i="8"/>
  <c r="AZ244" i="8"/>
  <c r="AY244" i="8"/>
  <c r="AX244" i="8"/>
  <c r="AW244" i="8"/>
  <c r="AV244" i="8"/>
  <c r="AU244" i="8"/>
  <c r="AT244" i="8"/>
  <c r="AS244" i="8"/>
  <c r="AR244" i="8"/>
  <c r="AQ244" i="8"/>
  <c r="AP244" i="8"/>
  <c r="AO244" i="8"/>
  <c r="AN244" i="8"/>
  <c r="AM244" i="8"/>
  <c r="AL244" i="8"/>
  <c r="AK244" i="8"/>
  <c r="AJ244" i="8"/>
  <c r="AI244" i="8"/>
  <c r="AH244" i="8"/>
  <c r="AG244" i="8"/>
  <c r="AF244" i="8"/>
  <c r="AE244" i="8"/>
  <c r="AD244" i="8"/>
  <c r="AC244" i="8"/>
  <c r="AB244" i="8"/>
  <c r="AA244" i="8"/>
  <c r="Z244" i="8"/>
  <c r="Y244" i="8"/>
  <c r="X244" i="8"/>
  <c r="W244" i="8"/>
  <c r="V244" i="8"/>
  <c r="U244" i="8"/>
  <c r="T244" i="8"/>
  <c r="S244" i="8"/>
  <c r="R244" i="8"/>
  <c r="Q244" i="8"/>
  <c r="P244" i="8"/>
  <c r="O244" i="8"/>
  <c r="N244" i="8"/>
  <c r="M244" i="8"/>
  <c r="L244" i="8"/>
  <c r="K244" i="8"/>
  <c r="J244" i="8"/>
  <c r="I244" i="8"/>
  <c r="BX243" i="8"/>
  <c r="BW243" i="8"/>
  <c r="BV243" i="8"/>
  <c r="BU243" i="8"/>
  <c r="BT243" i="8"/>
  <c r="BS243" i="8"/>
  <c r="BR243" i="8"/>
  <c r="BQ243" i="8"/>
  <c r="BP243" i="8"/>
  <c r="BO243" i="8"/>
  <c r="BN243" i="8"/>
  <c r="BM243" i="8"/>
  <c r="BL243" i="8"/>
  <c r="BK243" i="8"/>
  <c r="BJ243" i="8"/>
  <c r="BI243" i="8"/>
  <c r="BH243" i="8"/>
  <c r="BG243" i="8"/>
  <c r="BF243" i="8"/>
  <c r="BE243" i="8"/>
  <c r="BD243" i="8"/>
  <c r="BC243" i="8"/>
  <c r="BB243" i="8"/>
  <c r="BA243" i="8"/>
  <c r="AZ243" i="8"/>
  <c r="AY243" i="8"/>
  <c r="AX243" i="8"/>
  <c r="AW243" i="8"/>
  <c r="AV243" i="8"/>
  <c r="AU243" i="8"/>
  <c r="AT243" i="8"/>
  <c r="AS243" i="8"/>
  <c r="AR243" i="8"/>
  <c r="AQ243" i="8"/>
  <c r="AP243" i="8"/>
  <c r="AO243" i="8"/>
  <c r="AN243" i="8"/>
  <c r="AM243" i="8"/>
  <c r="AL243" i="8"/>
  <c r="AK243" i="8"/>
  <c r="AJ243" i="8"/>
  <c r="AI243" i="8"/>
  <c r="AH243" i="8"/>
  <c r="AG243" i="8"/>
  <c r="AF243" i="8"/>
  <c r="AE243" i="8"/>
  <c r="AD243" i="8"/>
  <c r="AC243" i="8"/>
  <c r="AB243" i="8"/>
  <c r="AA243" i="8"/>
  <c r="Z243" i="8"/>
  <c r="Y243" i="8"/>
  <c r="X243" i="8"/>
  <c r="W243" i="8"/>
  <c r="V243" i="8"/>
  <c r="U243" i="8"/>
  <c r="T243" i="8"/>
  <c r="S243" i="8"/>
  <c r="R243" i="8"/>
  <c r="Q243" i="8"/>
  <c r="P243" i="8"/>
  <c r="O243" i="8"/>
  <c r="N243" i="8"/>
  <c r="M243" i="8"/>
  <c r="L243" i="8"/>
  <c r="K243" i="8"/>
  <c r="J243" i="8"/>
  <c r="I243" i="8"/>
  <c r="BX242" i="8"/>
  <c r="BW242" i="8"/>
  <c r="BV242" i="8"/>
  <c r="BU242" i="8"/>
  <c r="BT242" i="8"/>
  <c r="BS242" i="8"/>
  <c r="BR242" i="8"/>
  <c r="BQ242" i="8"/>
  <c r="BP242" i="8"/>
  <c r="BO242" i="8"/>
  <c r="BN242" i="8"/>
  <c r="BM242" i="8"/>
  <c r="BL242" i="8"/>
  <c r="BK242" i="8"/>
  <c r="BJ242" i="8"/>
  <c r="BI242" i="8"/>
  <c r="BH242" i="8"/>
  <c r="BG242" i="8"/>
  <c r="BF242" i="8"/>
  <c r="BE242" i="8"/>
  <c r="BD242" i="8"/>
  <c r="BC242" i="8"/>
  <c r="BB242" i="8"/>
  <c r="BA242" i="8"/>
  <c r="AZ242" i="8"/>
  <c r="AY242" i="8"/>
  <c r="AX242" i="8"/>
  <c r="AW242" i="8"/>
  <c r="AV242" i="8"/>
  <c r="AU242" i="8"/>
  <c r="AT242" i="8"/>
  <c r="AS242" i="8"/>
  <c r="AR242" i="8"/>
  <c r="AQ242" i="8"/>
  <c r="AP242" i="8"/>
  <c r="AO242" i="8"/>
  <c r="AN242" i="8"/>
  <c r="AM242" i="8"/>
  <c r="AL242" i="8"/>
  <c r="AK242" i="8"/>
  <c r="AJ242" i="8"/>
  <c r="AI242" i="8"/>
  <c r="AH242" i="8"/>
  <c r="AG242" i="8"/>
  <c r="AF242" i="8"/>
  <c r="AE242" i="8"/>
  <c r="AD242" i="8"/>
  <c r="AC242" i="8"/>
  <c r="AB242" i="8"/>
  <c r="AA242" i="8"/>
  <c r="Z242" i="8"/>
  <c r="Y242" i="8"/>
  <c r="X242" i="8"/>
  <c r="W242" i="8"/>
  <c r="V242" i="8"/>
  <c r="U242" i="8"/>
  <c r="T242" i="8"/>
  <c r="S242" i="8"/>
  <c r="R242" i="8"/>
  <c r="Q242" i="8"/>
  <c r="P242" i="8"/>
  <c r="O242" i="8"/>
  <c r="N242" i="8"/>
  <c r="M242" i="8"/>
  <c r="L242" i="8"/>
  <c r="K242" i="8"/>
  <c r="J242" i="8"/>
  <c r="I242" i="8"/>
  <c r="BX241" i="8"/>
  <c r="BW241" i="8"/>
  <c r="BV241" i="8"/>
  <c r="BU241" i="8"/>
  <c r="BT241" i="8"/>
  <c r="BS241" i="8"/>
  <c r="BR241" i="8"/>
  <c r="BQ241" i="8"/>
  <c r="BP241" i="8"/>
  <c r="BO241" i="8"/>
  <c r="BN241" i="8"/>
  <c r="BM241" i="8"/>
  <c r="BL241" i="8"/>
  <c r="BK241" i="8"/>
  <c r="BJ241" i="8"/>
  <c r="BI241" i="8"/>
  <c r="BH241" i="8"/>
  <c r="BG241" i="8"/>
  <c r="BF241" i="8"/>
  <c r="BE241" i="8"/>
  <c r="BD241" i="8"/>
  <c r="BC241" i="8"/>
  <c r="BB241" i="8"/>
  <c r="BA241" i="8"/>
  <c r="AZ241" i="8"/>
  <c r="AY241" i="8"/>
  <c r="AX241" i="8"/>
  <c r="AW241" i="8"/>
  <c r="AV241" i="8"/>
  <c r="AU241" i="8"/>
  <c r="AT241" i="8"/>
  <c r="AS241" i="8"/>
  <c r="AR241" i="8"/>
  <c r="AQ241" i="8"/>
  <c r="AP241" i="8"/>
  <c r="AO241" i="8"/>
  <c r="AN241" i="8"/>
  <c r="AM241" i="8"/>
  <c r="AL241" i="8"/>
  <c r="AK241" i="8"/>
  <c r="AJ241" i="8"/>
  <c r="AI241" i="8"/>
  <c r="AH241" i="8"/>
  <c r="AG241" i="8"/>
  <c r="AF241" i="8"/>
  <c r="AE241" i="8"/>
  <c r="AD241" i="8"/>
  <c r="AC241" i="8"/>
  <c r="AB241" i="8"/>
  <c r="AA241" i="8"/>
  <c r="Z241" i="8"/>
  <c r="Y241" i="8"/>
  <c r="X241" i="8"/>
  <c r="W241" i="8"/>
  <c r="V241" i="8"/>
  <c r="U241" i="8"/>
  <c r="T241" i="8"/>
  <c r="S241" i="8"/>
  <c r="R241" i="8"/>
  <c r="Q241" i="8"/>
  <c r="P241" i="8"/>
  <c r="O241" i="8"/>
  <c r="N241" i="8"/>
  <c r="M241" i="8"/>
  <c r="L241" i="8"/>
  <c r="K241" i="8"/>
  <c r="J241" i="8"/>
  <c r="I241" i="8"/>
  <c r="BX240" i="8"/>
  <c r="BW240" i="8"/>
  <c r="BV240" i="8"/>
  <c r="BU240" i="8"/>
  <c r="BT240" i="8"/>
  <c r="BS240" i="8"/>
  <c r="BR240" i="8"/>
  <c r="BQ240" i="8"/>
  <c r="BP240" i="8"/>
  <c r="BO240" i="8"/>
  <c r="BN240" i="8"/>
  <c r="BM240" i="8"/>
  <c r="BL240" i="8"/>
  <c r="BK240" i="8"/>
  <c r="BJ240" i="8"/>
  <c r="BI240" i="8"/>
  <c r="BH240" i="8"/>
  <c r="BG240" i="8"/>
  <c r="BF240" i="8"/>
  <c r="BE240" i="8"/>
  <c r="BD240" i="8"/>
  <c r="BC240" i="8"/>
  <c r="BB240" i="8"/>
  <c r="BA240" i="8"/>
  <c r="AZ240" i="8"/>
  <c r="AY240" i="8"/>
  <c r="AX240" i="8"/>
  <c r="AW240" i="8"/>
  <c r="AV240" i="8"/>
  <c r="AU240" i="8"/>
  <c r="AT240" i="8"/>
  <c r="AS240" i="8"/>
  <c r="AR240" i="8"/>
  <c r="AQ240" i="8"/>
  <c r="AP240" i="8"/>
  <c r="AO240" i="8"/>
  <c r="AN240" i="8"/>
  <c r="AM240" i="8"/>
  <c r="AL240" i="8"/>
  <c r="AK240" i="8"/>
  <c r="AJ240" i="8"/>
  <c r="AI240" i="8"/>
  <c r="AH240" i="8"/>
  <c r="AG240" i="8"/>
  <c r="AF240" i="8"/>
  <c r="AE240" i="8"/>
  <c r="AD240" i="8"/>
  <c r="AC240" i="8"/>
  <c r="AB240" i="8"/>
  <c r="AA240" i="8"/>
  <c r="Z240" i="8"/>
  <c r="Y240" i="8"/>
  <c r="X240" i="8"/>
  <c r="W240" i="8"/>
  <c r="V240" i="8"/>
  <c r="U240" i="8"/>
  <c r="T240" i="8"/>
  <c r="S240" i="8"/>
  <c r="R240" i="8"/>
  <c r="Q240" i="8"/>
  <c r="P240" i="8"/>
  <c r="O240" i="8"/>
  <c r="N240" i="8"/>
  <c r="M240" i="8"/>
  <c r="L240" i="8"/>
  <c r="K240" i="8"/>
  <c r="J240" i="8"/>
  <c r="I240" i="8"/>
  <c r="BX239" i="8"/>
  <c r="BW239" i="8"/>
  <c r="BV239" i="8"/>
  <c r="BU239" i="8"/>
  <c r="BT239" i="8"/>
  <c r="BS239" i="8"/>
  <c r="BR239" i="8"/>
  <c r="BQ239" i="8"/>
  <c r="BP239" i="8"/>
  <c r="BO239" i="8"/>
  <c r="BN239" i="8"/>
  <c r="BM239" i="8"/>
  <c r="BL239" i="8"/>
  <c r="BK239" i="8"/>
  <c r="BJ239" i="8"/>
  <c r="BI239" i="8"/>
  <c r="BH239" i="8"/>
  <c r="BG239" i="8"/>
  <c r="BF239" i="8"/>
  <c r="BE239" i="8"/>
  <c r="BD239" i="8"/>
  <c r="BC239" i="8"/>
  <c r="BB239" i="8"/>
  <c r="BA239" i="8"/>
  <c r="AZ239" i="8"/>
  <c r="AY239" i="8"/>
  <c r="AX239" i="8"/>
  <c r="AW239" i="8"/>
  <c r="AV239" i="8"/>
  <c r="AU239" i="8"/>
  <c r="AT239" i="8"/>
  <c r="AS239" i="8"/>
  <c r="AR239" i="8"/>
  <c r="AQ239" i="8"/>
  <c r="AP239" i="8"/>
  <c r="AO239" i="8"/>
  <c r="AN239" i="8"/>
  <c r="AM239" i="8"/>
  <c r="AL239" i="8"/>
  <c r="AK239" i="8"/>
  <c r="AJ239" i="8"/>
  <c r="AI239" i="8"/>
  <c r="AH239" i="8"/>
  <c r="AG239" i="8"/>
  <c r="AF239" i="8"/>
  <c r="AE239" i="8"/>
  <c r="AD239" i="8"/>
  <c r="AC239" i="8"/>
  <c r="AB239" i="8"/>
  <c r="AA239" i="8"/>
  <c r="Z239" i="8"/>
  <c r="Y239" i="8"/>
  <c r="X239" i="8"/>
  <c r="W239" i="8"/>
  <c r="V239" i="8"/>
  <c r="U239" i="8"/>
  <c r="T239" i="8"/>
  <c r="S239" i="8"/>
  <c r="R239" i="8"/>
  <c r="Q239" i="8"/>
  <c r="P239" i="8"/>
  <c r="O239" i="8"/>
  <c r="N239" i="8"/>
  <c r="M239" i="8"/>
  <c r="L239" i="8"/>
  <c r="K239" i="8"/>
  <c r="J239" i="8"/>
  <c r="I239" i="8"/>
  <c r="BX238" i="8"/>
  <c r="BW238" i="8"/>
  <c r="BV238" i="8"/>
  <c r="BU238" i="8"/>
  <c r="BT238" i="8"/>
  <c r="BS238" i="8"/>
  <c r="BR238" i="8"/>
  <c r="BQ238" i="8"/>
  <c r="BP238" i="8"/>
  <c r="BO238" i="8"/>
  <c r="BN238" i="8"/>
  <c r="BM238" i="8"/>
  <c r="BL238" i="8"/>
  <c r="BK238" i="8"/>
  <c r="BJ238" i="8"/>
  <c r="BI238" i="8"/>
  <c r="BH238" i="8"/>
  <c r="BG238" i="8"/>
  <c r="BF238" i="8"/>
  <c r="BE238" i="8"/>
  <c r="BD238" i="8"/>
  <c r="BC238" i="8"/>
  <c r="BB238" i="8"/>
  <c r="BA238" i="8"/>
  <c r="AZ238" i="8"/>
  <c r="AY238" i="8"/>
  <c r="AX238" i="8"/>
  <c r="AW238" i="8"/>
  <c r="AV238" i="8"/>
  <c r="AU238" i="8"/>
  <c r="AT238" i="8"/>
  <c r="AS238" i="8"/>
  <c r="AR238" i="8"/>
  <c r="AQ238" i="8"/>
  <c r="AP238" i="8"/>
  <c r="AO238" i="8"/>
  <c r="AN238" i="8"/>
  <c r="AM238" i="8"/>
  <c r="AL238" i="8"/>
  <c r="AK238" i="8"/>
  <c r="AJ238" i="8"/>
  <c r="AI238" i="8"/>
  <c r="AH238" i="8"/>
  <c r="AG238" i="8"/>
  <c r="AF238" i="8"/>
  <c r="AE238" i="8"/>
  <c r="AD238" i="8"/>
  <c r="AC238" i="8"/>
  <c r="AB238" i="8"/>
  <c r="AA238" i="8"/>
  <c r="Z238" i="8"/>
  <c r="Y238" i="8"/>
  <c r="X238" i="8"/>
  <c r="W238" i="8"/>
  <c r="V238" i="8"/>
  <c r="U238" i="8"/>
  <c r="T238" i="8"/>
  <c r="S238" i="8"/>
  <c r="R238" i="8"/>
  <c r="Q238" i="8"/>
  <c r="P238" i="8"/>
  <c r="O238" i="8"/>
  <c r="N238" i="8"/>
  <c r="M238" i="8"/>
  <c r="L238" i="8"/>
  <c r="K238" i="8"/>
  <c r="J238" i="8"/>
  <c r="I238" i="8"/>
  <c r="BX237" i="8"/>
  <c r="BW237" i="8"/>
  <c r="BV237" i="8"/>
  <c r="BU237" i="8"/>
  <c r="BT237" i="8"/>
  <c r="BS237" i="8"/>
  <c r="BR237" i="8"/>
  <c r="BQ237" i="8"/>
  <c r="BP237" i="8"/>
  <c r="BO237" i="8"/>
  <c r="BN237" i="8"/>
  <c r="BM237" i="8"/>
  <c r="BL237" i="8"/>
  <c r="BK237" i="8"/>
  <c r="BJ237" i="8"/>
  <c r="BI237" i="8"/>
  <c r="BH237" i="8"/>
  <c r="BG237" i="8"/>
  <c r="BF237" i="8"/>
  <c r="BE237" i="8"/>
  <c r="BD237" i="8"/>
  <c r="BC237" i="8"/>
  <c r="BB237" i="8"/>
  <c r="BA237" i="8"/>
  <c r="AZ237" i="8"/>
  <c r="AY237" i="8"/>
  <c r="AX237" i="8"/>
  <c r="AW237" i="8"/>
  <c r="AV237" i="8"/>
  <c r="AU237" i="8"/>
  <c r="AT237" i="8"/>
  <c r="AS237" i="8"/>
  <c r="AR237" i="8"/>
  <c r="AQ237" i="8"/>
  <c r="AP237" i="8"/>
  <c r="AO237" i="8"/>
  <c r="AN237" i="8"/>
  <c r="AM237" i="8"/>
  <c r="AL237" i="8"/>
  <c r="AK237" i="8"/>
  <c r="AJ237" i="8"/>
  <c r="AI237" i="8"/>
  <c r="AH237" i="8"/>
  <c r="AG237" i="8"/>
  <c r="AF237" i="8"/>
  <c r="AE237" i="8"/>
  <c r="AD237" i="8"/>
  <c r="AC237" i="8"/>
  <c r="AB237" i="8"/>
  <c r="AA237" i="8"/>
  <c r="Z237" i="8"/>
  <c r="Y237" i="8"/>
  <c r="X237" i="8"/>
  <c r="W237" i="8"/>
  <c r="V237" i="8"/>
  <c r="U237" i="8"/>
  <c r="T237" i="8"/>
  <c r="S237" i="8"/>
  <c r="R237" i="8"/>
  <c r="Q237" i="8"/>
  <c r="P237" i="8"/>
  <c r="O237" i="8"/>
  <c r="N237" i="8"/>
  <c r="M237" i="8"/>
  <c r="L237" i="8"/>
  <c r="K237" i="8"/>
  <c r="J237" i="8"/>
  <c r="I237" i="8"/>
  <c r="BX236" i="8"/>
  <c r="BW236" i="8"/>
  <c r="BV236" i="8"/>
  <c r="BU236" i="8"/>
  <c r="BT236" i="8"/>
  <c r="BS236" i="8"/>
  <c r="BR236" i="8"/>
  <c r="BQ236" i="8"/>
  <c r="BP236" i="8"/>
  <c r="BO236" i="8"/>
  <c r="BN236" i="8"/>
  <c r="BM236" i="8"/>
  <c r="BL236" i="8"/>
  <c r="BK236" i="8"/>
  <c r="BJ236" i="8"/>
  <c r="BI236" i="8"/>
  <c r="BH236" i="8"/>
  <c r="BG236" i="8"/>
  <c r="BF236" i="8"/>
  <c r="BE236" i="8"/>
  <c r="BD236" i="8"/>
  <c r="BC236" i="8"/>
  <c r="BB236" i="8"/>
  <c r="BA236" i="8"/>
  <c r="AZ236" i="8"/>
  <c r="AY236" i="8"/>
  <c r="AX236" i="8"/>
  <c r="AW236" i="8"/>
  <c r="AV236" i="8"/>
  <c r="AU236" i="8"/>
  <c r="AT236" i="8"/>
  <c r="AS236" i="8"/>
  <c r="AR236" i="8"/>
  <c r="AQ236" i="8"/>
  <c r="AP236" i="8"/>
  <c r="AO236" i="8"/>
  <c r="AN236" i="8"/>
  <c r="AM236" i="8"/>
  <c r="AL236" i="8"/>
  <c r="AK236" i="8"/>
  <c r="AJ236" i="8"/>
  <c r="AI236" i="8"/>
  <c r="AH236" i="8"/>
  <c r="AG236" i="8"/>
  <c r="AF236" i="8"/>
  <c r="AE236" i="8"/>
  <c r="AD236" i="8"/>
  <c r="AC236" i="8"/>
  <c r="AB236" i="8"/>
  <c r="AA236" i="8"/>
  <c r="Z236" i="8"/>
  <c r="Y236" i="8"/>
  <c r="X236" i="8"/>
  <c r="W236" i="8"/>
  <c r="V236" i="8"/>
  <c r="U236" i="8"/>
  <c r="T236" i="8"/>
  <c r="S236" i="8"/>
  <c r="R236" i="8"/>
  <c r="Q236" i="8"/>
  <c r="P236" i="8"/>
  <c r="O236" i="8"/>
  <c r="N236" i="8"/>
  <c r="M236" i="8"/>
  <c r="L236" i="8"/>
  <c r="K236" i="8"/>
  <c r="J236" i="8"/>
  <c r="I236" i="8"/>
  <c r="BK235" i="8"/>
  <c r="BI235" i="8"/>
  <c r="AU235" i="8"/>
  <c r="AS235" i="8"/>
  <c r="AE235" i="8"/>
  <c r="AC235" i="8"/>
  <c r="O235" i="8"/>
  <c r="M235" i="8"/>
  <c r="BX234" i="8"/>
  <c r="BW234" i="8"/>
  <c r="BV234" i="8"/>
  <c r="BU234" i="8"/>
  <c r="BT234" i="8"/>
  <c r="BT235" i="8" s="1"/>
  <c r="BS234" i="8"/>
  <c r="BR234" i="8"/>
  <c r="BQ234" i="8"/>
  <c r="BP234" i="8"/>
  <c r="BO234" i="8"/>
  <c r="BN234" i="8"/>
  <c r="BM234" i="8"/>
  <c r="BL234" i="8"/>
  <c r="BL235" i="8" s="1"/>
  <c r="BK234" i="8"/>
  <c r="BJ234" i="8"/>
  <c r="BI234" i="8"/>
  <c r="BH234" i="8"/>
  <c r="BG234" i="8"/>
  <c r="BF234" i="8"/>
  <c r="BE234" i="8"/>
  <c r="BD234" i="8"/>
  <c r="BD235" i="8" s="1"/>
  <c r="BC234" i="8"/>
  <c r="BB234" i="8"/>
  <c r="BA234" i="8"/>
  <c r="AZ234" i="8"/>
  <c r="AY234" i="8"/>
  <c r="AX234" i="8"/>
  <c r="AW234" i="8"/>
  <c r="AV234" i="8"/>
  <c r="AV235" i="8" s="1"/>
  <c r="AU234" i="8"/>
  <c r="AT234" i="8"/>
  <c r="AS234" i="8"/>
  <c r="AR234" i="8"/>
  <c r="AQ234" i="8"/>
  <c r="AP234" i="8"/>
  <c r="AO234" i="8"/>
  <c r="AN234" i="8"/>
  <c r="AN235" i="8" s="1"/>
  <c r="AM234" i="8"/>
  <c r="AL234" i="8"/>
  <c r="AK234" i="8"/>
  <c r="AJ234" i="8"/>
  <c r="AI234" i="8"/>
  <c r="AH234" i="8"/>
  <c r="AG234" i="8"/>
  <c r="AF234" i="8"/>
  <c r="AF235" i="8" s="1"/>
  <c r="AE234" i="8"/>
  <c r="AD234" i="8"/>
  <c r="AC234" i="8"/>
  <c r="AB234" i="8"/>
  <c r="AA234" i="8"/>
  <c r="Z234" i="8"/>
  <c r="Y234" i="8"/>
  <c r="X234" i="8"/>
  <c r="X235" i="8" s="1"/>
  <c r="W234" i="8"/>
  <c r="V234" i="8"/>
  <c r="U234" i="8"/>
  <c r="T234" i="8"/>
  <c r="S234" i="8"/>
  <c r="R234" i="8"/>
  <c r="Q234" i="8"/>
  <c r="P234" i="8"/>
  <c r="P235" i="8" s="1"/>
  <c r="O234" i="8"/>
  <c r="N234" i="8"/>
  <c r="M234" i="8"/>
  <c r="L234" i="8"/>
  <c r="K234" i="8"/>
  <c r="J234" i="8"/>
  <c r="I234" i="8"/>
  <c r="BO230" i="8"/>
  <c r="AR230" i="8"/>
  <c r="U230" i="8"/>
  <c r="BX229" i="8"/>
  <c r="BW229" i="8"/>
  <c r="BV229" i="8"/>
  <c r="BV230" i="8" s="1"/>
  <c r="BU229" i="8"/>
  <c r="BT229" i="8"/>
  <c r="BS229" i="8"/>
  <c r="BR229" i="8"/>
  <c r="BQ229" i="8"/>
  <c r="BP229" i="8"/>
  <c r="BO229" i="8"/>
  <c r="BN229" i="8"/>
  <c r="BN230" i="8" s="1"/>
  <c r="BM229" i="8"/>
  <c r="BL229" i="8"/>
  <c r="BK229" i="8"/>
  <c r="BJ229" i="8"/>
  <c r="BI229" i="8"/>
  <c r="BH229" i="8"/>
  <c r="BG229" i="8"/>
  <c r="BF229" i="8"/>
  <c r="BF230" i="8" s="1"/>
  <c r="BE229" i="8"/>
  <c r="BD229" i="8"/>
  <c r="BC229" i="8"/>
  <c r="BB229" i="8"/>
  <c r="BA229" i="8"/>
  <c r="AZ229" i="8"/>
  <c r="AY229" i="8"/>
  <c r="AX229" i="8"/>
  <c r="AX230" i="8" s="1"/>
  <c r="AW229" i="8"/>
  <c r="AV229" i="8"/>
  <c r="AU229" i="8"/>
  <c r="AT229" i="8"/>
  <c r="AS229" i="8"/>
  <c r="AR229" i="8"/>
  <c r="AQ229" i="8"/>
  <c r="AP229" i="8"/>
  <c r="AP230" i="8" s="1"/>
  <c r="AO229" i="8"/>
  <c r="AN229" i="8"/>
  <c r="AM229" i="8"/>
  <c r="AL229" i="8"/>
  <c r="AK229" i="8"/>
  <c r="AJ229" i="8"/>
  <c r="AI229" i="8"/>
  <c r="AH229" i="8"/>
  <c r="AH230" i="8" s="1"/>
  <c r="AG229" i="8"/>
  <c r="AF229" i="8"/>
  <c r="AE229" i="8"/>
  <c r="AD229" i="8"/>
  <c r="AC229" i="8"/>
  <c r="AB229" i="8"/>
  <c r="AA229" i="8"/>
  <c r="Z229" i="8"/>
  <c r="Z230" i="8" s="1"/>
  <c r="Y229" i="8"/>
  <c r="X229" i="8"/>
  <c r="W229" i="8"/>
  <c r="V229" i="8"/>
  <c r="U229" i="8"/>
  <c r="T229" i="8"/>
  <c r="S229" i="8"/>
  <c r="R229" i="8"/>
  <c r="R230" i="8" s="1"/>
  <c r="Q229" i="8"/>
  <c r="P229" i="8"/>
  <c r="O229" i="8"/>
  <c r="N229" i="8"/>
  <c r="M229" i="8"/>
  <c r="L229" i="8"/>
  <c r="K229" i="8"/>
  <c r="J229" i="8"/>
  <c r="J230" i="8" s="1"/>
  <c r="I229" i="8"/>
  <c r="BX227" i="8"/>
  <c r="BW227" i="8"/>
  <c r="BV227" i="8"/>
  <c r="BU227" i="8"/>
  <c r="BT227" i="8"/>
  <c r="BS227" i="8"/>
  <c r="BR227" i="8"/>
  <c r="BQ227" i="8"/>
  <c r="BP227" i="8"/>
  <c r="BO227" i="8"/>
  <c r="BN227" i="8"/>
  <c r="BM227" i="8"/>
  <c r="BL227" i="8"/>
  <c r="BK227" i="8"/>
  <c r="BJ227" i="8"/>
  <c r="BI227" i="8"/>
  <c r="BH227" i="8"/>
  <c r="BG227" i="8"/>
  <c r="BF227" i="8"/>
  <c r="BE227" i="8"/>
  <c r="BD227" i="8"/>
  <c r="BC227" i="8"/>
  <c r="BB227" i="8"/>
  <c r="BA227" i="8"/>
  <c r="AZ227" i="8"/>
  <c r="AY227" i="8"/>
  <c r="AX227" i="8"/>
  <c r="AW227" i="8"/>
  <c r="AV227" i="8"/>
  <c r="AU227" i="8"/>
  <c r="AT227" i="8"/>
  <c r="AS227" i="8"/>
  <c r="AR227" i="8"/>
  <c r="AQ227" i="8"/>
  <c r="AP227" i="8"/>
  <c r="AO227" i="8"/>
  <c r="AN227" i="8"/>
  <c r="AM227" i="8"/>
  <c r="AL227" i="8"/>
  <c r="AK227" i="8"/>
  <c r="AJ227" i="8"/>
  <c r="AI227" i="8"/>
  <c r="AH227" i="8"/>
  <c r="AG227" i="8"/>
  <c r="AF227" i="8"/>
  <c r="AE227" i="8"/>
  <c r="AD227" i="8"/>
  <c r="AC227" i="8"/>
  <c r="AB227" i="8"/>
  <c r="AA227" i="8"/>
  <c r="Z227" i="8"/>
  <c r="Y227" i="8"/>
  <c r="X227" i="8"/>
  <c r="W227" i="8"/>
  <c r="V227" i="8"/>
  <c r="U227" i="8"/>
  <c r="T227" i="8"/>
  <c r="S227" i="8"/>
  <c r="R227" i="8"/>
  <c r="Q227" i="8"/>
  <c r="P227" i="8"/>
  <c r="O227" i="8"/>
  <c r="N227" i="8"/>
  <c r="M227" i="8"/>
  <c r="L227" i="8"/>
  <c r="K227" i="8"/>
  <c r="J227" i="8"/>
  <c r="I227" i="8"/>
  <c r="BW226" i="8"/>
  <c r="BQ226" i="8"/>
  <c r="AZ226" i="8"/>
  <c r="AY226" i="8"/>
  <c r="AC226" i="8"/>
  <c r="AB226" i="8"/>
  <c r="K226" i="8"/>
  <c r="BX225" i="8"/>
  <c r="BW225" i="8"/>
  <c r="BV225" i="8"/>
  <c r="BU225" i="8"/>
  <c r="BT225" i="8"/>
  <c r="BS225" i="8"/>
  <c r="BR225" i="8"/>
  <c r="BQ225" i="8"/>
  <c r="BP225" i="8"/>
  <c r="BO225" i="8"/>
  <c r="BN225" i="8"/>
  <c r="BM225" i="8"/>
  <c r="BL225" i="8"/>
  <c r="BK225" i="8"/>
  <c r="BJ225" i="8"/>
  <c r="BI225" i="8"/>
  <c r="BH225" i="8"/>
  <c r="BG225" i="8"/>
  <c r="BF225" i="8"/>
  <c r="BE225" i="8"/>
  <c r="BD225" i="8"/>
  <c r="BC225" i="8"/>
  <c r="BB225" i="8"/>
  <c r="BA225" i="8"/>
  <c r="AZ225" i="8"/>
  <c r="AY225" i="8"/>
  <c r="AX225" i="8"/>
  <c r="AW225" i="8"/>
  <c r="AV225" i="8"/>
  <c r="AU225" i="8"/>
  <c r="AT225" i="8"/>
  <c r="AS225" i="8"/>
  <c r="AR225" i="8"/>
  <c r="AQ225" i="8"/>
  <c r="AP225" i="8"/>
  <c r="AO225" i="8"/>
  <c r="AN225" i="8"/>
  <c r="AM225" i="8"/>
  <c r="AL225" i="8"/>
  <c r="AK225" i="8"/>
  <c r="AJ225" i="8"/>
  <c r="AI225" i="8"/>
  <c r="AH225" i="8"/>
  <c r="AG225" i="8"/>
  <c r="AF225" i="8"/>
  <c r="AE225" i="8"/>
  <c r="AD225" i="8"/>
  <c r="AC225" i="8"/>
  <c r="AB225" i="8"/>
  <c r="AA225" i="8"/>
  <c r="Z225" i="8"/>
  <c r="Y225" i="8"/>
  <c r="X225" i="8"/>
  <c r="W225" i="8"/>
  <c r="V225" i="8"/>
  <c r="U225" i="8"/>
  <c r="T225" i="8"/>
  <c r="S225" i="8"/>
  <c r="R225" i="8"/>
  <c r="Q225" i="8"/>
  <c r="P225" i="8"/>
  <c r="O225" i="8"/>
  <c r="N225" i="8"/>
  <c r="M225" i="8"/>
  <c r="L225" i="8"/>
  <c r="K225" i="8"/>
  <c r="J225" i="8"/>
  <c r="I225" i="8"/>
  <c r="BX224" i="8"/>
  <c r="BW224" i="8"/>
  <c r="BQ224" i="8"/>
  <c r="BP224" i="8"/>
  <c r="BO224" i="8"/>
  <c r="BI224" i="8"/>
  <c r="BH224" i="8"/>
  <c r="BG224" i="8"/>
  <c r="BA224" i="8"/>
  <c r="AZ224" i="8"/>
  <c r="AY224" i="8"/>
  <c r="AS224" i="8"/>
  <c r="AR224" i="8"/>
  <c r="AQ224" i="8"/>
  <c r="AK224" i="8"/>
  <c r="AJ224" i="8"/>
  <c r="AI224" i="8"/>
  <c r="AC224" i="8"/>
  <c r="AB224" i="8"/>
  <c r="AA224" i="8"/>
  <c r="U224" i="8"/>
  <c r="T224" i="8"/>
  <c r="S224" i="8"/>
  <c r="M224" i="8"/>
  <c r="L224" i="8"/>
  <c r="K224" i="8"/>
  <c r="BX223" i="8"/>
  <c r="BW223" i="8"/>
  <c r="BV223" i="8"/>
  <c r="BV224" i="8" s="1"/>
  <c r="BU223" i="8"/>
  <c r="BU224" i="8" s="1"/>
  <c r="BT223" i="8"/>
  <c r="BT224" i="8" s="1"/>
  <c r="BS223" i="8"/>
  <c r="BS224" i="8" s="1"/>
  <c r="BR223" i="8"/>
  <c r="BR224" i="8" s="1"/>
  <c r="BQ223" i="8"/>
  <c r="BP223" i="8"/>
  <c r="BO223" i="8"/>
  <c r="BN223" i="8"/>
  <c r="BN224" i="8" s="1"/>
  <c r="BM223" i="8"/>
  <c r="BM224" i="8" s="1"/>
  <c r="BL223" i="8"/>
  <c r="BL224" i="8" s="1"/>
  <c r="BK223" i="8"/>
  <c r="BK224" i="8" s="1"/>
  <c r="BJ223" i="8"/>
  <c r="BJ224" i="8" s="1"/>
  <c r="BI223" i="8"/>
  <c r="BH223" i="8"/>
  <c r="BG223" i="8"/>
  <c r="BF223" i="8"/>
  <c r="BF224" i="8" s="1"/>
  <c r="BE223" i="8"/>
  <c r="BE224" i="8" s="1"/>
  <c r="BD223" i="8"/>
  <c r="BD224" i="8" s="1"/>
  <c r="BC223" i="8"/>
  <c r="BC224" i="8" s="1"/>
  <c r="BB223" i="8"/>
  <c r="BB224" i="8" s="1"/>
  <c r="BA223" i="8"/>
  <c r="AZ223" i="8"/>
  <c r="AY223" i="8"/>
  <c r="AX223" i="8"/>
  <c r="AX224" i="8" s="1"/>
  <c r="AW223" i="8"/>
  <c r="AW224" i="8" s="1"/>
  <c r="AV223" i="8"/>
  <c r="AV224" i="8" s="1"/>
  <c r="AU223" i="8"/>
  <c r="AU224" i="8" s="1"/>
  <c r="AT223" i="8"/>
  <c r="AT224" i="8" s="1"/>
  <c r="AS223" i="8"/>
  <c r="AR223" i="8"/>
  <c r="AQ223" i="8"/>
  <c r="AP223" i="8"/>
  <c r="AP224" i="8" s="1"/>
  <c r="AO223" i="8"/>
  <c r="AO224" i="8" s="1"/>
  <c r="AN223" i="8"/>
  <c r="AN224" i="8" s="1"/>
  <c r="AM223" i="8"/>
  <c r="AM224" i="8" s="1"/>
  <c r="AL223" i="8"/>
  <c r="AL224" i="8" s="1"/>
  <c r="AK223" i="8"/>
  <c r="AJ223" i="8"/>
  <c r="AI223" i="8"/>
  <c r="AH223" i="8"/>
  <c r="AH224" i="8" s="1"/>
  <c r="AG223" i="8"/>
  <c r="AG224" i="8" s="1"/>
  <c r="AF223" i="8"/>
  <c r="AF224" i="8" s="1"/>
  <c r="AE223" i="8"/>
  <c r="AE224" i="8" s="1"/>
  <c r="AD223" i="8"/>
  <c r="AD224" i="8" s="1"/>
  <c r="AC223" i="8"/>
  <c r="AB223" i="8"/>
  <c r="AA223" i="8"/>
  <c r="Z223" i="8"/>
  <c r="Z224" i="8" s="1"/>
  <c r="Y223" i="8"/>
  <c r="Y224" i="8" s="1"/>
  <c r="X223" i="8"/>
  <c r="X224" i="8" s="1"/>
  <c r="W223" i="8"/>
  <c r="W224" i="8" s="1"/>
  <c r="V223" i="8"/>
  <c r="V224" i="8" s="1"/>
  <c r="U223" i="8"/>
  <c r="T223" i="8"/>
  <c r="S223" i="8"/>
  <c r="R223" i="8"/>
  <c r="R224" i="8" s="1"/>
  <c r="Q223" i="8"/>
  <c r="Q224" i="8" s="1"/>
  <c r="P223" i="8"/>
  <c r="P224" i="8" s="1"/>
  <c r="O223" i="8"/>
  <c r="O224" i="8" s="1"/>
  <c r="N223" i="8"/>
  <c r="N224" i="8" s="1"/>
  <c r="M223" i="8"/>
  <c r="L223" i="8"/>
  <c r="K223" i="8"/>
  <c r="J223" i="8"/>
  <c r="J224" i="8" s="1"/>
  <c r="I223" i="8"/>
  <c r="I224" i="8" s="1"/>
  <c r="BX222" i="8"/>
  <c r="BW222" i="8"/>
  <c r="BQ222" i="8"/>
  <c r="BP222" i="8"/>
  <c r="BO222" i="8"/>
  <c r="BI222" i="8"/>
  <c r="BH222" i="8"/>
  <c r="BG222" i="8"/>
  <c r="BA222" i="8"/>
  <c r="AZ222" i="8"/>
  <c r="AY222" i="8"/>
  <c r="AS222" i="8"/>
  <c r="AR222" i="8"/>
  <c r="AQ222" i="8"/>
  <c r="AK222" i="8"/>
  <c r="AJ222" i="8"/>
  <c r="AI222" i="8"/>
  <c r="AC222" i="8"/>
  <c r="AB222" i="8"/>
  <c r="AA222" i="8"/>
  <c r="U222" i="8"/>
  <c r="T222" i="8"/>
  <c r="S222" i="8"/>
  <c r="M222" i="8"/>
  <c r="L222" i="8"/>
  <c r="K222" i="8"/>
  <c r="BX221" i="8"/>
  <c r="BW221" i="8"/>
  <c r="BV221" i="8"/>
  <c r="BV222" i="8" s="1"/>
  <c r="BU221" i="8"/>
  <c r="BU222" i="8" s="1"/>
  <c r="BT221" i="8"/>
  <c r="BT222" i="8" s="1"/>
  <c r="BS221" i="8"/>
  <c r="BS222" i="8" s="1"/>
  <c r="BR221" i="8"/>
  <c r="BR222" i="8" s="1"/>
  <c r="BQ221" i="8"/>
  <c r="BP221" i="8"/>
  <c r="BO221" i="8"/>
  <c r="BN221" i="8"/>
  <c r="BN222" i="8" s="1"/>
  <c r="BM221" i="8"/>
  <c r="BM222" i="8" s="1"/>
  <c r="BL221" i="8"/>
  <c r="BL222" i="8" s="1"/>
  <c r="BK221" i="8"/>
  <c r="BK222" i="8" s="1"/>
  <c r="BJ221" i="8"/>
  <c r="BJ222" i="8" s="1"/>
  <c r="BI221" i="8"/>
  <c r="BH221" i="8"/>
  <c r="BG221" i="8"/>
  <c r="BF221" i="8"/>
  <c r="BF222" i="8" s="1"/>
  <c r="BE221" i="8"/>
  <c r="BE222" i="8" s="1"/>
  <c r="BD221" i="8"/>
  <c r="BD222" i="8" s="1"/>
  <c r="BC221" i="8"/>
  <c r="BC222" i="8" s="1"/>
  <c r="BB221" i="8"/>
  <c r="BB222" i="8" s="1"/>
  <c r="BA221" i="8"/>
  <c r="AZ221" i="8"/>
  <c r="AY221" i="8"/>
  <c r="AX221" i="8"/>
  <c r="AX222" i="8" s="1"/>
  <c r="AW221" i="8"/>
  <c r="AW222" i="8" s="1"/>
  <c r="AV221" i="8"/>
  <c r="AV222" i="8" s="1"/>
  <c r="AU221" i="8"/>
  <c r="AU222" i="8" s="1"/>
  <c r="AT221" i="8"/>
  <c r="AT222" i="8" s="1"/>
  <c r="AS221" i="8"/>
  <c r="AR221" i="8"/>
  <c r="AQ221" i="8"/>
  <c r="AP221" i="8"/>
  <c r="AP222" i="8" s="1"/>
  <c r="AO221" i="8"/>
  <c r="AO222" i="8" s="1"/>
  <c r="AN221" i="8"/>
  <c r="AN222" i="8" s="1"/>
  <c r="AM221" i="8"/>
  <c r="AM222" i="8" s="1"/>
  <c r="AL221" i="8"/>
  <c r="AL222" i="8" s="1"/>
  <c r="AK221" i="8"/>
  <c r="AJ221" i="8"/>
  <c r="AI221" i="8"/>
  <c r="AH221" i="8"/>
  <c r="AH222" i="8" s="1"/>
  <c r="AG221" i="8"/>
  <c r="AG222" i="8" s="1"/>
  <c r="AF221" i="8"/>
  <c r="AF222" i="8" s="1"/>
  <c r="AE221" i="8"/>
  <c r="AE222" i="8" s="1"/>
  <c r="AD221" i="8"/>
  <c r="AD222" i="8" s="1"/>
  <c r="AC221" i="8"/>
  <c r="AB221" i="8"/>
  <c r="AA221" i="8"/>
  <c r="Z221" i="8"/>
  <c r="Z222" i="8" s="1"/>
  <c r="Y221" i="8"/>
  <c r="Y222" i="8" s="1"/>
  <c r="X221" i="8"/>
  <c r="X222" i="8" s="1"/>
  <c r="W221" i="8"/>
  <c r="W222" i="8" s="1"/>
  <c r="V221" i="8"/>
  <c r="V222" i="8" s="1"/>
  <c r="U221" i="8"/>
  <c r="T221" i="8"/>
  <c r="S221" i="8"/>
  <c r="R221" i="8"/>
  <c r="R222" i="8" s="1"/>
  <c r="Q221" i="8"/>
  <c r="Q222" i="8" s="1"/>
  <c r="P221" i="8"/>
  <c r="P222" i="8" s="1"/>
  <c r="O221" i="8"/>
  <c r="O222" i="8" s="1"/>
  <c r="N221" i="8"/>
  <c r="N222" i="8" s="1"/>
  <c r="M221" i="8"/>
  <c r="L221" i="8"/>
  <c r="K221" i="8"/>
  <c r="J221" i="8"/>
  <c r="J222" i="8" s="1"/>
  <c r="I221" i="8"/>
  <c r="I222" i="8" s="1"/>
  <c r="BX220" i="8"/>
  <c r="BW220" i="8"/>
  <c r="BQ220" i="8"/>
  <c r="BP220" i="8"/>
  <c r="BO220" i="8"/>
  <c r="BI220" i="8"/>
  <c r="BH220" i="8"/>
  <c r="BG220" i="8"/>
  <c r="BA220" i="8"/>
  <c r="AZ220" i="8"/>
  <c r="AY220" i="8"/>
  <c r="AS220" i="8"/>
  <c r="AR220" i="8"/>
  <c r="AQ220" i="8"/>
  <c r="AK220" i="8"/>
  <c r="AJ220" i="8"/>
  <c r="AI220" i="8"/>
  <c r="AC220" i="8"/>
  <c r="AB220" i="8"/>
  <c r="AA220" i="8"/>
  <c r="U220" i="8"/>
  <c r="T220" i="8"/>
  <c r="S220" i="8"/>
  <c r="M220" i="8"/>
  <c r="L220" i="8"/>
  <c r="K220" i="8"/>
  <c r="BX219" i="8"/>
  <c r="BW219" i="8"/>
  <c r="BV219" i="8"/>
  <c r="BV220" i="8" s="1"/>
  <c r="BU219" i="8"/>
  <c r="BU220" i="8" s="1"/>
  <c r="BT219" i="8"/>
  <c r="BT220" i="8" s="1"/>
  <c r="BS219" i="8"/>
  <c r="BS220" i="8" s="1"/>
  <c r="BR219" i="8"/>
  <c r="BR220" i="8" s="1"/>
  <c r="BQ219" i="8"/>
  <c r="BP219" i="8"/>
  <c r="BO219" i="8"/>
  <c r="BN219" i="8"/>
  <c r="BN220" i="8" s="1"/>
  <c r="BM219" i="8"/>
  <c r="BM220" i="8" s="1"/>
  <c r="BL219" i="8"/>
  <c r="BL220" i="8" s="1"/>
  <c r="BK219" i="8"/>
  <c r="BK220" i="8" s="1"/>
  <c r="BJ219" i="8"/>
  <c r="BJ220" i="8" s="1"/>
  <c r="BI219" i="8"/>
  <c r="BH219" i="8"/>
  <c r="BG219" i="8"/>
  <c r="BF219" i="8"/>
  <c r="BF220" i="8" s="1"/>
  <c r="BE219" i="8"/>
  <c r="BE220" i="8" s="1"/>
  <c r="BD219" i="8"/>
  <c r="BD220" i="8" s="1"/>
  <c r="BC219" i="8"/>
  <c r="BC220" i="8" s="1"/>
  <c r="BB219" i="8"/>
  <c r="BB220" i="8" s="1"/>
  <c r="BA219" i="8"/>
  <c r="AZ219" i="8"/>
  <c r="AY219" i="8"/>
  <c r="AX219" i="8"/>
  <c r="AX220" i="8" s="1"/>
  <c r="AW219" i="8"/>
  <c r="AW220" i="8" s="1"/>
  <c r="AV219" i="8"/>
  <c r="AV220" i="8" s="1"/>
  <c r="AU219" i="8"/>
  <c r="AU220" i="8" s="1"/>
  <c r="AT219" i="8"/>
  <c r="AT220" i="8" s="1"/>
  <c r="AS219" i="8"/>
  <c r="AR219" i="8"/>
  <c r="AQ219" i="8"/>
  <c r="AP219" i="8"/>
  <c r="AP220" i="8" s="1"/>
  <c r="AO219" i="8"/>
  <c r="AO220" i="8" s="1"/>
  <c r="AN219" i="8"/>
  <c r="AN220" i="8" s="1"/>
  <c r="AM219" i="8"/>
  <c r="AM220" i="8" s="1"/>
  <c r="AL219" i="8"/>
  <c r="AL220" i="8" s="1"/>
  <c r="AK219" i="8"/>
  <c r="AJ219" i="8"/>
  <c r="AI219" i="8"/>
  <c r="AH219" i="8"/>
  <c r="AH220" i="8" s="1"/>
  <c r="AG219" i="8"/>
  <c r="AG220" i="8" s="1"/>
  <c r="AF219" i="8"/>
  <c r="AF220" i="8" s="1"/>
  <c r="AE219" i="8"/>
  <c r="AE220" i="8" s="1"/>
  <c r="AD219" i="8"/>
  <c r="AD220" i="8" s="1"/>
  <c r="AC219" i="8"/>
  <c r="AB219" i="8"/>
  <c r="AA219" i="8"/>
  <c r="Z219" i="8"/>
  <c r="Z220" i="8" s="1"/>
  <c r="Y219" i="8"/>
  <c r="Y220" i="8" s="1"/>
  <c r="X219" i="8"/>
  <c r="X220" i="8" s="1"/>
  <c r="W219" i="8"/>
  <c r="W220" i="8" s="1"/>
  <c r="V219" i="8"/>
  <c r="V220" i="8" s="1"/>
  <c r="U219" i="8"/>
  <c r="T219" i="8"/>
  <c r="S219" i="8"/>
  <c r="R219" i="8"/>
  <c r="R220" i="8" s="1"/>
  <c r="Q219" i="8"/>
  <c r="Q220" i="8" s="1"/>
  <c r="P219" i="8"/>
  <c r="P220" i="8" s="1"/>
  <c r="O219" i="8"/>
  <c r="O220" i="8" s="1"/>
  <c r="N219" i="8"/>
  <c r="N220" i="8" s="1"/>
  <c r="M219" i="8"/>
  <c r="L219" i="8"/>
  <c r="K219" i="8"/>
  <c r="J219" i="8"/>
  <c r="J220" i="8" s="1"/>
  <c r="I219" i="8"/>
  <c r="I220" i="8" s="1"/>
  <c r="BX218" i="8"/>
  <c r="BW218" i="8"/>
  <c r="BQ218" i="8"/>
  <c r="BP218" i="8"/>
  <c r="BO218" i="8"/>
  <c r="BI218" i="8"/>
  <c r="BH218" i="8"/>
  <c r="BG218" i="8"/>
  <c r="BA218" i="8"/>
  <c r="AZ218" i="8"/>
  <c r="AY218" i="8"/>
  <c r="AS218" i="8"/>
  <c r="AR218" i="8"/>
  <c r="AQ218" i="8"/>
  <c r="AK218" i="8"/>
  <c r="AJ218" i="8"/>
  <c r="AI218" i="8"/>
  <c r="AC218" i="8"/>
  <c r="AB218" i="8"/>
  <c r="AA218" i="8"/>
  <c r="U218" i="8"/>
  <c r="T218" i="8"/>
  <c r="S218" i="8"/>
  <c r="M218" i="8"/>
  <c r="L218" i="8"/>
  <c r="K218" i="8"/>
  <c r="BX217" i="8"/>
  <c r="BW217" i="8"/>
  <c r="BV217" i="8"/>
  <c r="BV218" i="8" s="1"/>
  <c r="BU217" i="8"/>
  <c r="BU218" i="8" s="1"/>
  <c r="BT217" i="8"/>
  <c r="BT218" i="8" s="1"/>
  <c r="BS217" i="8"/>
  <c r="BS218" i="8" s="1"/>
  <c r="BR217" i="8"/>
  <c r="BR218" i="8" s="1"/>
  <c r="BQ217" i="8"/>
  <c r="BP217" i="8"/>
  <c r="BO217" i="8"/>
  <c r="BN217" i="8"/>
  <c r="BN218" i="8" s="1"/>
  <c r="BM217" i="8"/>
  <c r="BM218" i="8" s="1"/>
  <c r="BL217" i="8"/>
  <c r="BL218" i="8" s="1"/>
  <c r="BK217" i="8"/>
  <c r="BK218" i="8" s="1"/>
  <c r="BJ217" i="8"/>
  <c r="BJ218" i="8" s="1"/>
  <c r="BI217" i="8"/>
  <c r="BH217" i="8"/>
  <c r="BG217" i="8"/>
  <c r="BF217" i="8"/>
  <c r="BF218" i="8" s="1"/>
  <c r="BE217" i="8"/>
  <c r="BE218" i="8" s="1"/>
  <c r="BD217" i="8"/>
  <c r="BD218" i="8" s="1"/>
  <c r="BC217" i="8"/>
  <c r="BC218" i="8" s="1"/>
  <c r="BB217" i="8"/>
  <c r="BB218" i="8" s="1"/>
  <c r="BA217" i="8"/>
  <c r="AZ217" i="8"/>
  <c r="AY217" i="8"/>
  <c r="AX217" i="8"/>
  <c r="AX218" i="8" s="1"/>
  <c r="AW217" i="8"/>
  <c r="AW218" i="8" s="1"/>
  <c r="AV217" i="8"/>
  <c r="AV218" i="8" s="1"/>
  <c r="AU217" i="8"/>
  <c r="AU218" i="8" s="1"/>
  <c r="AT217" i="8"/>
  <c r="AT218" i="8" s="1"/>
  <c r="AS217" i="8"/>
  <c r="AR217" i="8"/>
  <c r="AQ217" i="8"/>
  <c r="AP217" i="8"/>
  <c r="AP218" i="8" s="1"/>
  <c r="AO217" i="8"/>
  <c r="AO218" i="8" s="1"/>
  <c r="AN217" i="8"/>
  <c r="AN218" i="8" s="1"/>
  <c r="AM217" i="8"/>
  <c r="AM218" i="8" s="1"/>
  <c r="AL217" i="8"/>
  <c r="AL218" i="8" s="1"/>
  <c r="AK217" i="8"/>
  <c r="AJ217" i="8"/>
  <c r="AI217" i="8"/>
  <c r="AH217" i="8"/>
  <c r="AH218" i="8" s="1"/>
  <c r="AG217" i="8"/>
  <c r="AG218" i="8" s="1"/>
  <c r="AF217" i="8"/>
  <c r="AF218" i="8" s="1"/>
  <c r="AE217" i="8"/>
  <c r="AE218" i="8" s="1"/>
  <c r="AD217" i="8"/>
  <c r="AD218" i="8" s="1"/>
  <c r="AC217" i="8"/>
  <c r="AB217" i="8"/>
  <c r="AA217" i="8"/>
  <c r="Z217" i="8"/>
  <c r="Z218" i="8" s="1"/>
  <c r="Y217" i="8"/>
  <c r="Y218" i="8" s="1"/>
  <c r="X217" i="8"/>
  <c r="X218" i="8" s="1"/>
  <c r="W217" i="8"/>
  <c r="W218" i="8" s="1"/>
  <c r="V217" i="8"/>
  <c r="V218" i="8" s="1"/>
  <c r="U217" i="8"/>
  <c r="T217" i="8"/>
  <c r="S217" i="8"/>
  <c r="R217" i="8"/>
  <c r="R218" i="8" s="1"/>
  <c r="Q217" i="8"/>
  <c r="Q218" i="8" s="1"/>
  <c r="P217" i="8"/>
  <c r="P218" i="8" s="1"/>
  <c r="O217" i="8"/>
  <c r="O218" i="8" s="1"/>
  <c r="N217" i="8"/>
  <c r="N218" i="8" s="1"/>
  <c r="M217" i="8"/>
  <c r="L217" i="8"/>
  <c r="K217" i="8"/>
  <c r="J217" i="8"/>
  <c r="J218" i="8" s="1"/>
  <c r="I217" i="8"/>
  <c r="I218" i="8" s="1"/>
  <c r="BX216" i="8"/>
  <c r="BW216" i="8"/>
  <c r="BV216" i="8"/>
  <c r="BU216" i="8"/>
  <c r="BT216" i="8"/>
  <c r="BS216" i="8"/>
  <c r="BR216" i="8"/>
  <c r="BQ216" i="8"/>
  <c r="BP216" i="8"/>
  <c r="BO216" i="8"/>
  <c r="BN216" i="8"/>
  <c r="BM216" i="8"/>
  <c r="BL216" i="8"/>
  <c r="BK216" i="8"/>
  <c r="BJ216" i="8"/>
  <c r="BI216" i="8"/>
  <c r="BH216" i="8"/>
  <c r="BG216" i="8"/>
  <c r="BF216" i="8"/>
  <c r="BE216" i="8"/>
  <c r="BD216" i="8"/>
  <c r="BC216" i="8"/>
  <c r="BB216" i="8"/>
  <c r="BA216" i="8"/>
  <c r="AZ216" i="8"/>
  <c r="AY216" i="8"/>
  <c r="AX216" i="8"/>
  <c r="AW216" i="8"/>
  <c r="AV216" i="8"/>
  <c r="AU216" i="8"/>
  <c r="AT216" i="8"/>
  <c r="AS216" i="8"/>
  <c r="AR216" i="8"/>
  <c r="AQ216" i="8"/>
  <c r="AP216" i="8"/>
  <c r="AO216" i="8"/>
  <c r="AN216" i="8"/>
  <c r="AM216" i="8"/>
  <c r="AL216" i="8"/>
  <c r="AK216" i="8"/>
  <c r="AJ216" i="8"/>
  <c r="AI216" i="8"/>
  <c r="AH216" i="8"/>
  <c r="AG216" i="8"/>
  <c r="AF216" i="8"/>
  <c r="AE216" i="8"/>
  <c r="AD216" i="8"/>
  <c r="AC216" i="8"/>
  <c r="AB216" i="8"/>
  <c r="AA216" i="8"/>
  <c r="Z216" i="8"/>
  <c r="Y216" i="8"/>
  <c r="X216" i="8"/>
  <c r="W216" i="8"/>
  <c r="V216" i="8"/>
  <c r="U216" i="8"/>
  <c r="T216" i="8"/>
  <c r="S216" i="8"/>
  <c r="R216" i="8"/>
  <c r="Q216" i="8"/>
  <c r="P216" i="8"/>
  <c r="O216" i="8"/>
  <c r="N216" i="8"/>
  <c r="M216" i="8"/>
  <c r="L216" i="8"/>
  <c r="K216" i="8"/>
  <c r="J216" i="8"/>
  <c r="I216" i="8"/>
  <c r="BX215" i="8"/>
  <c r="BW215" i="8"/>
  <c r="BV215" i="8"/>
  <c r="BU215" i="8"/>
  <c r="BT215" i="8"/>
  <c r="BS215" i="8"/>
  <c r="BR215" i="8"/>
  <c r="BQ215" i="8"/>
  <c r="BP215" i="8"/>
  <c r="BO215" i="8"/>
  <c r="BN215" i="8"/>
  <c r="BM215" i="8"/>
  <c r="BL215" i="8"/>
  <c r="BK215" i="8"/>
  <c r="BJ215" i="8"/>
  <c r="BI215" i="8"/>
  <c r="BH215" i="8"/>
  <c r="BG215" i="8"/>
  <c r="BF215" i="8"/>
  <c r="BE215" i="8"/>
  <c r="BD215" i="8"/>
  <c r="BC215" i="8"/>
  <c r="BB215" i="8"/>
  <c r="BA215" i="8"/>
  <c r="AZ215" i="8"/>
  <c r="AY215" i="8"/>
  <c r="AX215" i="8"/>
  <c r="AW215" i="8"/>
  <c r="AV215" i="8"/>
  <c r="AU215" i="8"/>
  <c r="AT215" i="8"/>
  <c r="AS215" i="8"/>
  <c r="AR215" i="8"/>
  <c r="AQ215" i="8"/>
  <c r="AP215" i="8"/>
  <c r="AO215" i="8"/>
  <c r="AN215" i="8"/>
  <c r="AM215" i="8"/>
  <c r="AL215" i="8"/>
  <c r="AK215" i="8"/>
  <c r="AJ215" i="8"/>
  <c r="AI215" i="8"/>
  <c r="AH215" i="8"/>
  <c r="AG215" i="8"/>
  <c r="AF215" i="8"/>
  <c r="AE215" i="8"/>
  <c r="AD215" i="8"/>
  <c r="AC215" i="8"/>
  <c r="AB215" i="8"/>
  <c r="AA215" i="8"/>
  <c r="Z215" i="8"/>
  <c r="Y215" i="8"/>
  <c r="X215" i="8"/>
  <c r="W215" i="8"/>
  <c r="V215" i="8"/>
  <c r="U215" i="8"/>
  <c r="T215" i="8"/>
  <c r="S215" i="8"/>
  <c r="R215" i="8"/>
  <c r="Q215" i="8"/>
  <c r="P215" i="8"/>
  <c r="O215" i="8"/>
  <c r="N215" i="8"/>
  <c r="M215" i="8"/>
  <c r="L215" i="8"/>
  <c r="K215" i="8"/>
  <c r="J215" i="8"/>
  <c r="I215" i="8"/>
  <c r="AT214" i="8"/>
  <c r="BX213" i="8"/>
  <c r="BW213" i="8"/>
  <c r="BV213" i="8"/>
  <c r="BU213" i="8"/>
  <c r="BT213" i="8"/>
  <c r="BS213" i="8"/>
  <c r="BR213" i="8"/>
  <c r="BQ213" i="8"/>
  <c r="BP213" i="8"/>
  <c r="BO213" i="8"/>
  <c r="BN213" i="8"/>
  <c r="BM213" i="8"/>
  <c r="BL213" i="8"/>
  <c r="BK213" i="8"/>
  <c r="BJ213" i="8"/>
  <c r="BI213" i="8"/>
  <c r="BH213" i="8"/>
  <c r="BG213" i="8"/>
  <c r="BF213" i="8"/>
  <c r="BE213" i="8"/>
  <c r="BD213" i="8"/>
  <c r="BC213" i="8"/>
  <c r="BB213" i="8"/>
  <c r="BA213" i="8"/>
  <c r="AZ213" i="8"/>
  <c r="AY213" i="8"/>
  <c r="AX213" i="8"/>
  <c r="AW213" i="8"/>
  <c r="AV213" i="8"/>
  <c r="AU213" i="8"/>
  <c r="AT213" i="8"/>
  <c r="AS213" i="8"/>
  <c r="AR213" i="8"/>
  <c r="AQ213" i="8"/>
  <c r="AP213" i="8"/>
  <c r="AO213" i="8"/>
  <c r="AN213" i="8"/>
  <c r="AM213" i="8"/>
  <c r="AL213" i="8"/>
  <c r="AK213" i="8"/>
  <c r="AJ213" i="8"/>
  <c r="AI213" i="8"/>
  <c r="AH213" i="8"/>
  <c r="AG213" i="8"/>
  <c r="AF213" i="8"/>
  <c r="AE213" i="8"/>
  <c r="AD213" i="8"/>
  <c r="AC213" i="8"/>
  <c r="AB213" i="8"/>
  <c r="AA213" i="8"/>
  <c r="Z213" i="8"/>
  <c r="Y213" i="8"/>
  <c r="X213" i="8"/>
  <c r="W213" i="8"/>
  <c r="V213" i="8"/>
  <c r="U213" i="8"/>
  <c r="T213" i="8"/>
  <c r="S213" i="8"/>
  <c r="R213" i="8"/>
  <c r="Q213" i="8"/>
  <c r="P213" i="8"/>
  <c r="O213" i="8"/>
  <c r="N213" i="8"/>
  <c r="M213" i="8"/>
  <c r="L213" i="8"/>
  <c r="K213" i="8"/>
  <c r="J213" i="8"/>
  <c r="I213" i="8"/>
  <c r="BR212" i="8"/>
  <c r="BQ212" i="8"/>
  <c r="BJ212" i="8"/>
  <c r="BI212" i="8"/>
  <c r="BB212" i="8"/>
  <c r="BA212" i="8"/>
  <c r="AT212" i="8"/>
  <c r="AS212" i="8"/>
  <c r="AL212" i="8"/>
  <c r="AK212" i="8"/>
  <c r="AD212" i="8"/>
  <c r="AC212" i="8"/>
  <c r="V212" i="8"/>
  <c r="U212" i="8"/>
  <c r="N212" i="8"/>
  <c r="M212" i="8"/>
  <c r="BX211" i="8"/>
  <c r="BW211" i="8"/>
  <c r="BV211" i="8"/>
  <c r="BU211" i="8"/>
  <c r="BT211" i="8"/>
  <c r="BS211" i="8"/>
  <c r="BR211" i="8"/>
  <c r="BQ211" i="8"/>
  <c r="BP211" i="8"/>
  <c r="BO211" i="8"/>
  <c r="BN211" i="8"/>
  <c r="BM211" i="8"/>
  <c r="BL211" i="8"/>
  <c r="BK211" i="8"/>
  <c r="BJ211" i="8"/>
  <c r="BI211" i="8"/>
  <c r="BH211" i="8"/>
  <c r="BG211" i="8"/>
  <c r="BF211" i="8"/>
  <c r="BE211" i="8"/>
  <c r="BD211" i="8"/>
  <c r="BC211" i="8"/>
  <c r="BB211" i="8"/>
  <c r="BA211" i="8"/>
  <c r="AZ211" i="8"/>
  <c r="AY211" i="8"/>
  <c r="AX211" i="8"/>
  <c r="AW211" i="8"/>
  <c r="AV211" i="8"/>
  <c r="AU211" i="8"/>
  <c r="AT211" i="8"/>
  <c r="AS211" i="8"/>
  <c r="AR211" i="8"/>
  <c r="AQ211" i="8"/>
  <c r="AP211" i="8"/>
  <c r="AO211" i="8"/>
  <c r="AN211" i="8"/>
  <c r="AM211" i="8"/>
  <c r="AL211" i="8"/>
  <c r="AK211" i="8"/>
  <c r="AJ211" i="8"/>
  <c r="AI211" i="8"/>
  <c r="AH211" i="8"/>
  <c r="AG211" i="8"/>
  <c r="AF211" i="8"/>
  <c r="AE211" i="8"/>
  <c r="AD211" i="8"/>
  <c r="AC211" i="8"/>
  <c r="AB211" i="8"/>
  <c r="AA211" i="8"/>
  <c r="Z211" i="8"/>
  <c r="Y211" i="8"/>
  <c r="X211" i="8"/>
  <c r="W211" i="8"/>
  <c r="V211" i="8"/>
  <c r="U211" i="8"/>
  <c r="T211" i="8"/>
  <c r="S211" i="8"/>
  <c r="R211" i="8"/>
  <c r="Q211" i="8"/>
  <c r="P211" i="8"/>
  <c r="O211" i="8"/>
  <c r="N211" i="8"/>
  <c r="M211" i="8"/>
  <c r="L211" i="8"/>
  <c r="K211" i="8"/>
  <c r="J211" i="8"/>
  <c r="I211" i="8"/>
  <c r="BX210" i="8"/>
  <c r="BW210" i="8"/>
  <c r="BV210" i="8"/>
  <c r="BU210" i="8"/>
  <c r="BT210" i="8"/>
  <c r="BS210" i="8"/>
  <c r="BR210" i="8"/>
  <c r="BQ210" i="8"/>
  <c r="BP210" i="8"/>
  <c r="BO210" i="8"/>
  <c r="BN210" i="8"/>
  <c r="BM210" i="8"/>
  <c r="BL210" i="8"/>
  <c r="BK210" i="8"/>
  <c r="BJ210" i="8"/>
  <c r="BI210" i="8"/>
  <c r="BH210" i="8"/>
  <c r="BG210" i="8"/>
  <c r="BF210" i="8"/>
  <c r="BE210" i="8"/>
  <c r="BD210" i="8"/>
  <c r="BC210" i="8"/>
  <c r="BB210" i="8"/>
  <c r="BA210" i="8"/>
  <c r="AZ210" i="8"/>
  <c r="AY210" i="8"/>
  <c r="AX210" i="8"/>
  <c r="AW210" i="8"/>
  <c r="AV210" i="8"/>
  <c r="AU210" i="8"/>
  <c r="AT210" i="8"/>
  <c r="AS210" i="8"/>
  <c r="AR210" i="8"/>
  <c r="AQ210" i="8"/>
  <c r="AP210" i="8"/>
  <c r="AO210" i="8"/>
  <c r="AN210" i="8"/>
  <c r="AM210" i="8"/>
  <c r="AL210" i="8"/>
  <c r="AK210" i="8"/>
  <c r="AJ210" i="8"/>
  <c r="AI210" i="8"/>
  <c r="AH210" i="8"/>
  <c r="AG210" i="8"/>
  <c r="AF210" i="8"/>
  <c r="AE210" i="8"/>
  <c r="AD210" i="8"/>
  <c r="AC210" i="8"/>
  <c r="AB210" i="8"/>
  <c r="AA210" i="8"/>
  <c r="Z210" i="8"/>
  <c r="Y210" i="8"/>
  <c r="X210" i="8"/>
  <c r="W210" i="8"/>
  <c r="V210" i="8"/>
  <c r="U210" i="8"/>
  <c r="T210" i="8"/>
  <c r="S210" i="8"/>
  <c r="R210" i="8"/>
  <c r="Q210" i="8"/>
  <c r="P210" i="8"/>
  <c r="O210" i="8"/>
  <c r="N210" i="8"/>
  <c r="M210" i="8"/>
  <c r="L210" i="8"/>
  <c r="K210" i="8"/>
  <c r="J210" i="8"/>
  <c r="I210" i="8"/>
  <c r="BX209" i="8"/>
  <c r="BW209" i="8"/>
  <c r="BV209" i="8"/>
  <c r="BU209" i="8"/>
  <c r="BT209" i="8"/>
  <c r="BS209" i="8"/>
  <c r="BR209" i="8"/>
  <c r="BQ209" i="8"/>
  <c r="BP209" i="8"/>
  <c r="BO209" i="8"/>
  <c r="BN209" i="8"/>
  <c r="BM209" i="8"/>
  <c r="BL209" i="8"/>
  <c r="BK209" i="8"/>
  <c r="BJ209" i="8"/>
  <c r="BI209" i="8"/>
  <c r="BH209" i="8"/>
  <c r="BG209" i="8"/>
  <c r="BF209" i="8"/>
  <c r="BE209" i="8"/>
  <c r="BD209" i="8"/>
  <c r="BC209" i="8"/>
  <c r="BB209" i="8"/>
  <c r="BA209" i="8"/>
  <c r="AZ209" i="8"/>
  <c r="AY209" i="8"/>
  <c r="AX209" i="8"/>
  <c r="AW209" i="8"/>
  <c r="AV209" i="8"/>
  <c r="AU209" i="8"/>
  <c r="AT209" i="8"/>
  <c r="AS209" i="8"/>
  <c r="AR209" i="8"/>
  <c r="AQ209" i="8"/>
  <c r="AP209" i="8"/>
  <c r="AO209" i="8"/>
  <c r="AN209" i="8"/>
  <c r="AM209" i="8"/>
  <c r="AL209" i="8"/>
  <c r="AK209" i="8"/>
  <c r="AJ209" i="8"/>
  <c r="AI209" i="8"/>
  <c r="AH209" i="8"/>
  <c r="AG209" i="8"/>
  <c r="AF209" i="8"/>
  <c r="AE209" i="8"/>
  <c r="AD209" i="8"/>
  <c r="AC209" i="8"/>
  <c r="AB209" i="8"/>
  <c r="AA209" i="8"/>
  <c r="Z209" i="8"/>
  <c r="Y209" i="8"/>
  <c r="X209" i="8"/>
  <c r="W209" i="8"/>
  <c r="V209" i="8"/>
  <c r="U209" i="8"/>
  <c r="T209" i="8"/>
  <c r="S209" i="8"/>
  <c r="R209" i="8"/>
  <c r="Q209" i="8"/>
  <c r="P209" i="8"/>
  <c r="O209" i="8"/>
  <c r="N209" i="8"/>
  <c r="M209" i="8"/>
  <c r="L209" i="8"/>
  <c r="K209" i="8"/>
  <c r="J209" i="8"/>
  <c r="I209" i="8"/>
  <c r="BX208" i="8"/>
  <c r="BW208" i="8"/>
  <c r="BV208" i="8"/>
  <c r="BU208" i="8"/>
  <c r="BT208" i="8"/>
  <c r="BS208" i="8"/>
  <c r="BR208" i="8"/>
  <c r="BQ208" i="8"/>
  <c r="BP208" i="8"/>
  <c r="BO208" i="8"/>
  <c r="BN208" i="8"/>
  <c r="BM208" i="8"/>
  <c r="BL208" i="8"/>
  <c r="BK208" i="8"/>
  <c r="BJ208" i="8"/>
  <c r="BI208" i="8"/>
  <c r="BH208" i="8"/>
  <c r="BG208" i="8"/>
  <c r="BF208" i="8"/>
  <c r="BE208" i="8"/>
  <c r="BD208" i="8"/>
  <c r="BC208" i="8"/>
  <c r="BB208" i="8"/>
  <c r="BA208" i="8"/>
  <c r="AZ208" i="8"/>
  <c r="AY208" i="8"/>
  <c r="AX208" i="8"/>
  <c r="AW208" i="8"/>
  <c r="AV208" i="8"/>
  <c r="AU208" i="8"/>
  <c r="AT208" i="8"/>
  <c r="AS208" i="8"/>
  <c r="AR208" i="8"/>
  <c r="AQ208" i="8"/>
  <c r="AP208" i="8"/>
  <c r="AO208" i="8"/>
  <c r="AN208" i="8"/>
  <c r="AM208" i="8"/>
  <c r="AL208" i="8"/>
  <c r="AK208" i="8"/>
  <c r="AJ208" i="8"/>
  <c r="AI208" i="8"/>
  <c r="AH208" i="8"/>
  <c r="AG208" i="8"/>
  <c r="AF208" i="8"/>
  <c r="AE208" i="8"/>
  <c r="AD208" i="8"/>
  <c r="AC208" i="8"/>
  <c r="AB208" i="8"/>
  <c r="AA208" i="8"/>
  <c r="Z208" i="8"/>
  <c r="Y208" i="8"/>
  <c r="X208" i="8"/>
  <c r="W208" i="8"/>
  <c r="V208" i="8"/>
  <c r="U208" i="8"/>
  <c r="T208" i="8"/>
  <c r="S208" i="8"/>
  <c r="R208" i="8"/>
  <c r="Q208" i="8"/>
  <c r="P208" i="8"/>
  <c r="O208" i="8"/>
  <c r="N208" i="8"/>
  <c r="M208" i="8"/>
  <c r="L208" i="8"/>
  <c r="K208" i="8"/>
  <c r="J208" i="8"/>
  <c r="I208" i="8"/>
  <c r="BX207" i="8"/>
  <c r="BW207" i="8"/>
  <c r="BV207" i="8"/>
  <c r="BU207" i="8"/>
  <c r="BT207" i="8"/>
  <c r="BS207" i="8"/>
  <c r="BR207" i="8"/>
  <c r="BQ207" i="8"/>
  <c r="BP207" i="8"/>
  <c r="BO207" i="8"/>
  <c r="BN207" i="8"/>
  <c r="BM207" i="8"/>
  <c r="BL207" i="8"/>
  <c r="BK207" i="8"/>
  <c r="BJ207" i="8"/>
  <c r="BI207" i="8"/>
  <c r="BH207" i="8"/>
  <c r="BG207" i="8"/>
  <c r="BF207" i="8"/>
  <c r="BE207" i="8"/>
  <c r="BD207" i="8"/>
  <c r="BC207" i="8"/>
  <c r="BB207" i="8"/>
  <c r="BA207" i="8"/>
  <c r="AZ207" i="8"/>
  <c r="AY207" i="8"/>
  <c r="AX207" i="8"/>
  <c r="AW207" i="8"/>
  <c r="AV207" i="8"/>
  <c r="AU207" i="8"/>
  <c r="AT207" i="8"/>
  <c r="AS207" i="8"/>
  <c r="AR207" i="8"/>
  <c r="AQ207" i="8"/>
  <c r="AP207" i="8"/>
  <c r="AO207" i="8"/>
  <c r="AN207" i="8"/>
  <c r="AM207" i="8"/>
  <c r="AL207" i="8"/>
  <c r="AK207" i="8"/>
  <c r="AJ207" i="8"/>
  <c r="AI207" i="8"/>
  <c r="AH207" i="8"/>
  <c r="AG207" i="8"/>
  <c r="AF207" i="8"/>
  <c r="AE207" i="8"/>
  <c r="AD207" i="8"/>
  <c r="AC207" i="8"/>
  <c r="AB207" i="8"/>
  <c r="AA207" i="8"/>
  <c r="Z207" i="8"/>
  <c r="Y207" i="8"/>
  <c r="X207" i="8"/>
  <c r="W207" i="8"/>
  <c r="V207" i="8"/>
  <c r="U207" i="8"/>
  <c r="T207" i="8"/>
  <c r="S207" i="8"/>
  <c r="R207" i="8"/>
  <c r="Q207" i="8"/>
  <c r="P207" i="8"/>
  <c r="O207" i="8"/>
  <c r="N207" i="8"/>
  <c r="M207" i="8"/>
  <c r="L207" i="8"/>
  <c r="K207" i="8"/>
  <c r="J207" i="8"/>
  <c r="I207" i="8"/>
  <c r="BX206" i="8"/>
  <c r="BW206" i="8"/>
  <c r="BV206" i="8"/>
  <c r="BU206" i="8"/>
  <c r="BT206" i="8"/>
  <c r="BS206" i="8"/>
  <c r="BR206" i="8"/>
  <c r="BQ206" i="8"/>
  <c r="BP206" i="8"/>
  <c r="BO206" i="8"/>
  <c r="BN206" i="8"/>
  <c r="BM206" i="8"/>
  <c r="BL206" i="8"/>
  <c r="BK206" i="8"/>
  <c r="BJ206" i="8"/>
  <c r="BI206" i="8"/>
  <c r="BH206" i="8"/>
  <c r="BG206" i="8"/>
  <c r="BF206" i="8"/>
  <c r="BE206" i="8"/>
  <c r="BD206" i="8"/>
  <c r="BC206" i="8"/>
  <c r="BB206" i="8"/>
  <c r="BA206" i="8"/>
  <c r="AZ206" i="8"/>
  <c r="AY206" i="8"/>
  <c r="AX206" i="8"/>
  <c r="AW206" i="8"/>
  <c r="AV206" i="8"/>
  <c r="AU206" i="8"/>
  <c r="AT206" i="8"/>
  <c r="AS206" i="8"/>
  <c r="AR206" i="8"/>
  <c r="AQ206" i="8"/>
  <c r="AP206" i="8"/>
  <c r="AO206" i="8"/>
  <c r="AN206" i="8"/>
  <c r="AM206" i="8"/>
  <c r="AL206" i="8"/>
  <c r="AK206" i="8"/>
  <c r="AJ206" i="8"/>
  <c r="AI206" i="8"/>
  <c r="AH206" i="8"/>
  <c r="AG206" i="8"/>
  <c r="AF206" i="8"/>
  <c r="AE206" i="8"/>
  <c r="AD206" i="8"/>
  <c r="AC206" i="8"/>
  <c r="AB206" i="8"/>
  <c r="AA206" i="8"/>
  <c r="Z206" i="8"/>
  <c r="Y206" i="8"/>
  <c r="X206" i="8"/>
  <c r="W206" i="8"/>
  <c r="V206" i="8"/>
  <c r="U206" i="8"/>
  <c r="T206" i="8"/>
  <c r="S206" i="8"/>
  <c r="R206" i="8"/>
  <c r="Q206" i="8"/>
  <c r="P206" i="8"/>
  <c r="O206" i="8"/>
  <c r="N206" i="8"/>
  <c r="M206" i="8"/>
  <c r="L206" i="8"/>
  <c r="K206" i="8"/>
  <c r="J206" i="8"/>
  <c r="I206" i="8"/>
  <c r="BX205" i="8"/>
  <c r="BW205" i="8"/>
  <c r="BV205" i="8"/>
  <c r="BU205" i="8"/>
  <c r="BT205" i="8"/>
  <c r="BS205" i="8"/>
  <c r="BR205" i="8"/>
  <c r="BQ205" i="8"/>
  <c r="BP205" i="8"/>
  <c r="BO205" i="8"/>
  <c r="BN205" i="8"/>
  <c r="BM205" i="8"/>
  <c r="BL205" i="8"/>
  <c r="BK205" i="8"/>
  <c r="BJ205" i="8"/>
  <c r="BI205" i="8"/>
  <c r="BH205" i="8"/>
  <c r="BG205" i="8"/>
  <c r="BF205" i="8"/>
  <c r="BE205" i="8"/>
  <c r="BD205" i="8"/>
  <c r="BC205" i="8"/>
  <c r="BB205" i="8"/>
  <c r="BA205" i="8"/>
  <c r="AZ205" i="8"/>
  <c r="AY205" i="8"/>
  <c r="AX205" i="8"/>
  <c r="AW205" i="8"/>
  <c r="AV205" i="8"/>
  <c r="AU205" i="8"/>
  <c r="AT205" i="8"/>
  <c r="AS205" i="8"/>
  <c r="AR205" i="8"/>
  <c r="AQ205" i="8"/>
  <c r="AP205" i="8"/>
  <c r="AO205" i="8"/>
  <c r="AN205" i="8"/>
  <c r="AM205" i="8"/>
  <c r="AL205" i="8"/>
  <c r="AK205" i="8"/>
  <c r="AJ205" i="8"/>
  <c r="AI205" i="8"/>
  <c r="AH205" i="8"/>
  <c r="AG205" i="8"/>
  <c r="AF205" i="8"/>
  <c r="AE205" i="8"/>
  <c r="AD205" i="8"/>
  <c r="AC205" i="8"/>
  <c r="AB205" i="8"/>
  <c r="AA205" i="8"/>
  <c r="Z205" i="8"/>
  <c r="Y205" i="8"/>
  <c r="X205" i="8"/>
  <c r="W205" i="8"/>
  <c r="V205" i="8"/>
  <c r="U205" i="8"/>
  <c r="T205" i="8"/>
  <c r="S205" i="8"/>
  <c r="R205" i="8"/>
  <c r="Q205" i="8"/>
  <c r="P205" i="8"/>
  <c r="O205" i="8"/>
  <c r="N205" i="8"/>
  <c r="M205" i="8"/>
  <c r="L205" i="8"/>
  <c r="K205" i="8"/>
  <c r="J205" i="8"/>
  <c r="I205" i="8"/>
  <c r="BX204" i="8"/>
  <c r="BW204" i="8"/>
  <c r="BV204" i="8"/>
  <c r="BU204" i="8"/>
  <c r="BT204" i="8"/>
  <c r="BS204" i="8"/>
  <c r="BR204" i="8"/>
  <c r="BQ204" i="8"/>
  <c r="BP204" i="8"/>
  <c r="BO204" i="8"/>
  <c r="BN204" i="8"/>
  <c r="BM204" i="8"/>
  <c r="BL204" i="8"/>
  <c r="BK204" i="8"/>
  <c r="BJ204" i="8"/>
  <c r="BI204" i="8"/>
  <c r="BH204" i="8"/>
  <c r="BG204" i="8"/>
  <c r="BF204" i="8"/>
  <c r="BE204" i="8"/>
  <c r="BD204" i="8"/>
  <c r="BC204" i="8"/>
  <c r="BB204" i="8"/>
  <c r="BA204" i="8"/>
  <c r="AZ204" i="8"/>
  <c r="AY204" i="8"/>
  <c r="AX204" i="8"/>
  <c r="AW204" i="8"/>
  <c r="AV204" i="8"/>
  <c r="AU204" i="8"/>
  <c r="AT204" i="8"/>
  <c r="AS204" i="8"/>
  <c r="AR204" i="8"/>
  <c r="AQ204" i="8"/>
  <c r="AP204" i="8"/>
  <c r="AO204" i="8"/>
  <c r="AN204" i="8"/>
  <c r="AM204" i="8"/>
  <c r="AL204" i="8"/>
  <c r="AK204" i="8"/>
  <c r="AJ204" i="8"/>
  <c r="AI204" i="8"/>
  <c r="AH204" i="8"/>
  <c r="AG204" i="8"/>
  <c r="AF204" i="8"/>
  <c r="AE204" i="8"/>
  <c r="AD204" i="8"/>
  <c r="AC204" i="8"/>
  <c r="AB204" i="8"/>
  <c r="AA204" i="8"/>
  <c r="Z204" i="8"/>
  <c r="Y204" i="8"/>
  <c r="X204" i="8"/>
  <c r="W204" i="8"/>
  <c r="V204" i="8"/>
  <c r="U204" i="8"/>
  <c r="T204" i="8"/>
  <c r="S204" i="8"/>
  <c r="R204" i="8"/>
  <c r="Q204" i="8"/>
  <c r="P204" i="8"/>
  <c r="O204" i="8"/>
  <c r="N204" i="8"/>
  <c r="M204" i="8"/>
  <c r="L204" i="8"/>
  <c r="K204" i="8"/>
  <c r="J204" i="8"/>
  <c r="I204" i="8"/>
  <c r="BX203" i="8"/>
  <c r="BW203" i="8"/>
  <c r="BV203" i="8"/>
  <c r="BU203" i="8"/>
  <c r="BT203" i="8"/>
  <c r="BS203" i="8"/>
  <c r="BR203" i="8"/>
  <c r="BQ203" i="8"/>
  <c r="BP203" i="8"/>
  <c r="BO203" i="8"/>
  <c r="BN203" i="8"/>
  <c r="BM203" i="8"/>
  <c r="BL203" i="8"/>
  <c r="BK203" i="8"/>
  <c r="BJ203" i="8"/>
  <c r="BI203" i="8"/>
  <c r="BH203" i="8"/>
  <c r="BG203" i="8"/>
  <c r="BF203" i="8"/>
  <c r="BE203" i="8"/>
  <c r="BD203" i="8"/>
  <c r="BC203" i="8"/>
  <c r="BB203" i="8"/>
  <c r="BA203" i="8"/>
  <c r="AZ203" i="8"/>
  <c r="AY203" i="8"/>
  <c r="AX203" i="8"/>
  <c r="AW203" i="8"/>
  <c r="AV203" i="8"/>
  <c r="AU203" i="8"/>
  <c r="AT203" i="8"/>
  <c r="AS203" i="8"/>
  <c r="AR203" i="8"/>
  <c r="AQ203" i="8"/>
  <c r="AP203" i="8"/>
  <c r="AO203" i="8"/>
  <c r="AN203" i="8"/>
  <c r="AM203" i="8"/>
  <c r="AL203" i="8"/>
  <c r="AK203" i="8"/>
  <c r="AJ203" i="8"/>
  <c r="AI203" i="8"/>
  <c r="AH203" i="8"/>
  <c r="AG203" i="8"/>
  <c r="AF203" i="8"/>
  <c r="AE203" i="8"/>
  <c r="AD203" i="8"/>
  <c r="AC203" i="8"/>
  <c r="AB203" i="8"/>
  <c r="AA203" i="8"/>
  <c r="Z203" i="8"/>
  <c r="Y203" i="8"/>
  <c r="X203" i="8"/>
  <c r="W203" i="8"/>
  <c r="V203" i="8"/>
  <c r="U203" i="8"/>
  <c r="T203" i="8"/>
  <c r="S203" i="8"/>
  <c r="R203" i="8"/>
  <c r="Q203" i="8"/>
  <c r="P203" i="8"/>
  <c r="O203" i="8"/>
  <c r="N203" i="8"/>
  <c r="M203" i="8"/>
  <c r="L203" i="8"/>
  <c r="K203" i="8"/>
  <c r="J203" i="8"/>
  <c r="I203" i="8"/>
  <c r="BX202" i="8"/>
  <c r="BQ202" i="8"/>
  <c r="BP202" i="8"/>
  <c r="BO202" i="8"/>
  <c r="BI202" i="8"/>
  <c r="BH202" i="8"/>
  <c r="BG202" i="8"/>
  <c r="BA202" i="8"/>
  <c r="AZ202" i="8"/>
  <c r="AY202" i="8"/>
  <c r="AS202" i="8"/>
  <c r="AR202" i="8"/>
  <c r="AQ202" i="8"/>
  <c r="AK202" i="8"/>
  <c r="AJ202" i="8"/>
  <c r="AI202" i="8"/>
  <c r="AC202" i="8"/>
  <c r="AB202" i="8"/>
  <c r="AA202" i="8"/>
  <c r="U202" i="8"/>
  <c r="T202" i="8"/>
  <c r="S202" i="8"/>
  <c r="M202" i="8"/>
  <c r="L202" i="8"/>
  <c r="K202" i="8"/>
  <c r="BX201" i="8"/>
  <c r="BW201" i="8"/>
  <c r="BW202" i="8" s="1"/>
  <c r="BV201" i="8"/>
  <c r="BV202" i="8" s="1"/>
  <c r="BU201" i="8"/>
  <c r="BU202" i="8" s="1"/>
  <c r="BT201" i="8"/>
  <c r="BT202" i="8" s="1"/>
  <c r="BS201" i="8"/>
  <c r="BS202" i="8" s="1"/>
  <c r="BR201" i="8"/>
  <c r="BR202" i="8" s="1"/>
  <c r="BQ201" i="8"/>
  <c r="BP201" i="8"/>
  <c r="BO201" i="8"/>
  <c r="BN201" i="8"/>
  <c r="BN202" i="8" s="1"/>
  <c r="BM201" i="8"/>
  <c r="BM202" i="8" s="1"/>
  <c r="BL201" i="8"/>
  <c r="BL202" i="8" s="1"/>
  <c r="BK201" i="8"/>
  <c r="BK202" i="8" s="1"/>
  <c r="BJ201" i="8"/>
  <c r="BJ202" i="8" s="1"/>
  <c r="BI201" i="8"/>
  <c r="BH201" i="8"/>
  <c r="BG201" i="8"/>
  <c r="BF201" i="8"/>
  <c r="BF202" i="8" s="1"/>
  <c r="BE201" i="8"/>
  <c r="BE202" i="8" s="1"/>
  <c r="BD201" i="8"/>
  <c r="BD202" i="8" s="1"/>
  <c r="BC201" i="8"/>
  <c r="BC202" i="8" s="1"/>
  <c r="BB201" i="8"/>
  <c r="BB202" i="8" s="1"/>
  <c r="BA201" i="8"/>
  <c r="AZ201" i="8"/>
  <c r="AY201" i="8"/>
  <c r="AX201" i="8"/>
  <c r="AX202" i="8" s="1"/>
  <c r="AW201" i="8"/>
  <c r="AW202" i="8" s="1"/>
  <c r="AV201" i="8"/>
  <c r="AV202" i="8" s="1"/>
  <c r="AU201" i="8"/>
  <c r="AU202" i="8" s="1"/>
  <c r="AT201" i="8"/>
  <c r="AT202" i="8" s="1"/>
  <c r="AS201" i="8"/>
  <c r="AR201" i="8"/>
  <c r="AQ201" i="8"/>
  <c r="AP201" i="8"/>
  <c r="AP202" i="8" s="1"/>
  <c r="AO201" i="8"/>
  <c r="AO202" i="8" s="1"/>
  <c r="AN201" i="8"/>
  <c r="AN202" i="8" s="1"/>
  <c r="AM201" i="8"/>
  <c r="AM202" i="8" s="1"/>
  <c r="AL201" i="8"/>
  <c r="AL202" i="8" s="1"/>
  <c r="AK201" i="8"/>
  <c r="AJ201" i="8"/>
  <c r="AI201" i="8"/>
  <c r="AH201" i="8"/>
  <c r="AH202" i="8" s="1"/>
  <c r="AG201" i="8"/>
  <c r="AG202" i="8" s="1"/>
  <c r="AF201" i="8"/>
  <c r="AF202" i="8" s="1"/>
  <c r="AE201" i="8"/>
  <c r="AE202" i="8" s="1"/>
  <c r="AD201" i="8"/>
  <c r="AD202" i="8" s="1"/>
  <c r="AC201" i="8"/>
  <c r="AB201" i="8"/>
  <c r="AA201" i="8"/>
  <c r="Z201" i="8"/>
  <c r="Z202" i="8" s="1"/>
  <c r="Y201" i="8"/>
  <c r="Y202" i="8" s="1"/>
  <c r="X201" i="8"/>
  <c r="X202" i="8" s="1"/>
  <c r="W201" i="8"/>
  <c r="W202" i="8" s="1"/>
  <c r="V201" i="8"/>
  <c r="V202" i="8" s="1"/>
  <c r="U201" i="8"/>
  <c r="T201" i="8"/>
  <c r="S201" i="8"/>
  <c r="R201" i="8"/>
  <c r="R202" i="8" s="1"/>
  <c r="Q201" i="8"/>
  <c r="Q202" i="8" s="1"/>
  <c r="P201" i="8"/>
  <c r="P202" i="8" s="1"/>
  <c r="O201" i="8"/>
  <c r="O202" i="8" s="1"/>
  <c r="N201" i="8"/>
  <c r="N202" i="8" s="1"/>
  <c r="M201" i="8"/>
  <c r="L201" i="8"/>
  <c r="K201" i="8"/>
  <c r="J201" i="8"/>
  <c r="J202" i="8" s="1"/>
  <c r="I201" i="8"/>
  <c r="I202" i="8" s="1"/>
  <c r="BQ197" i="8"/>
  <c r="BI197" i="8"/>
  <c r="BA197" i="8"/>
  <c r="AS197" i="8"/>
  <c r="AK197" i="8"/>
  <c r="AC197" i="8"/>
  <c r="U197" i="8"/>
  <c r="M197" i="8"/>
  <c r="BX196" i="8"/>
  <c r="BX197" i="8" s="1"/>
  <c r="BW196" i="8"/>
  <c r="BW197" i="8" s="1"/>
  <c r="BV196" i="8"/>
  <c r="BV197" i="8" s="1"/>
  <c r="BU196" i="8"/>
  <c r="BU197" i="8" s="1"/>
  <c r="BT196" i="8"/>
  <c r="BT197" i="8" s="1"/>
  <c r="BS196" i="8"/>
  <c r="BS197" i="8" s="1"/>
  <c r="BR196" i="8"/>
  <c r="BR197" i="8" s="1"/>
  <c r="BQ196" i="8"/>
  <c r="BP196" i="8"/>
  <c r="BP197" i="8" s="1"/>
  <c r="BO196" i="8"/>
  <c r="BO197" i="8" s="1"/>
  <c r="BN196" i="8"/>
  <c r="BN197" i="8" s="1"/>
  <c r="BM196" i="8"/>
  <c r="BM197" i="8" s="1"/>
  <c r="BL196" i="8"/>
  <c r="BL197" i="8" s="1"/>
  <c r="BK196" i="8"/>
  <c r="BK197" i="8" s="1"/>
  <c r="BJ196" i="8"/>
  <c r="BJ197" i="8" s="1"/>
  <c r="BI196" i="8"/>
  <c r="BH196" i="8"/>
  <c r="BH197" i="8" s="1"/>
  <c r="BG196" i="8"/>
  <c r="BG197" i="8" s="1"/>
  <c r="BF196" i="8"/>
  <c r="BF197" i="8" s="1"/>
  <c r="BE196" i="8"/>
  <c r="BE197" i="8" s="1"/>
  <c r="BD196" i="8"/>
  <c r="BD197" i="8" s="1"/>
  <c r="BC196" i="8"/>
  <c r="BC197" i="8" s="1"/>
  <c r="BB196" i="8"/>
  <c r="BB197" i="8" s="1"/>
  <c r="BA196" i="8"/>
  <c r="AZ196" i="8"/>
  <c r="AZ197" i="8" s="1"/>
  <c r="AY196" i="8"/>
  <c r="AY197" i="8" s="1"/>
  <c r="AX196" i="8"/>
  <c r="AX197" i="8" s="1"/>
  <c r="AW196" i="8"/>
  <c r="AW197" i="8" s="1"/>
  <c r="AV196" i="8"/>
  <c r="AV197" i="8" s="1"/>
  <c r="AU196" i="8"/>
  <c r="AU197" i="8" s="1"/>
  <c r="AT196" i="8"/>
  <c r="AT197" i="8" s="1"/>
  <c r="AS196" i="8"/>
  <c r="AR196" i="8"/>
  <c r="AR197" i="8" s="1"/>
  <c r="AQ196" i="8"/>
  <c r="AQ197" i="8" s="1"/>
  <c r="AP196" i="8"/>
  <c r="AP197" i="8" s="1"/>
  <c r="AO196" i="8"/>
  <c r="AO197" i="8" s="1"/>
  <c r="AN196" i="8"/>
  <c r="AN197" i="8" s="1"/>
  <c r="AM196" i="8"/>
  <c r="AM197" i="8" s="1"/>
  <c r="AL196" i="8"/>
  <c r="AL197" i="8" s="1"/>
  <c r="AK196" i="8"/>
  <c r="AJ196" i="8"/>
  <c r="AJ197" i="8" s="1"/>
  <c r="AI196" i="8"/>
  <c r="AI197" i="8" s="1"/>
  <c r="AH196" i="8"/>
  <c r="AH197" i="8" s="1"/>
  <c r="AG196" i="8"/>
  <c r="AG197" i="8" s="1"/>
  <c r="AF196" i="8"/>
  <c r="AF197" i="8" s="1"/>
  <c r="AE196" i="8"/>
  <c r="AE197" i="8" s="1"/>
  <c r="AD196" i="8"/>
  <c r="AD197" i="8" s="1"/>
  <c r="AC196" i="8"/>
  <c r="AB196" i="8"/>
  <c r="AB197" i="8" s="1"/>
  <c r="AA196" i="8"/>
  <c r="AA197" i="8" s="1"/>
  <c r="Z196" i="8"/>
  <c r="Z197" i="8" s="1"/>
  <c r="Y196" i="8"/>
  <c r="Y197" i="8" s="1"/>
  <c r="X196" i="8"/>
  <c r="X197" i="8" s="1"/>
  <c r="W196" i="8"/>
  <c r="W197" i="8" s="1"/>
  <c r="V196" i="8"/>
  <c r="V197" i="8" s="1"/>
  <c r="U196" i="8"/>
  <c r="T196" i="8"/>
  <c r="T197" i="8" s="1"/>
  <c r="S196" i="8"/>
  <c r="S197" i="8" s="1"/>
  <c r="R196" i="8"/>
  <c r="R197" i="8" s="1"/>
  <c r="Q196" i="8"/>
  <c r="Q197" i="8" s="1"/>
  <c r="P196" i="8"/>
  <c r="P197" i="8" s="1"/>
  <c r="O196" i="8"/>
  <c r="O197" i="8" s="1"/>
  <c r="N196" i="8"/>
  <c r="N197" i="8" s="1"/>
  <c r="M196" i="8"/>
  <c r="L196" i="8"/>
  <c r="L197" i="8" s="1"/>
  <c r="K196" i="8"/>
  <c r="K197" i="8" s="1"/>
  <c r="J196" i="8"/>
  <c r="J197" i="8" s="1"/>
  <c r="I196" i="8"/>
  <c r="I197" i="8" s="1"/>
  <c r="I198" i="8" s="1"/>
  <c r="BQ195" i="8"/>
  <c r="BI195" i="8"/>
  <c r="BA195" i="8"/>
  <c r="AS195" i="8"/>
  <c r="AK195" i="8"/>
  <c r="AC195" i="8"/>
  <c r="U195" i="8"/>
  <c r="M195" i="8"/>
  <c r="BX194" i="8"/>
  <c r="BX195" i="8" s="1"/>
  <c r="BW194" i="8"/>
  <c r="BW195" i="8" s="1"/>
  <c r="BV194" i="8"/>
  <c r="BV195" i="8" s="1"/>
  <c r="BU194" i="8"/>
  <c r="BU195" i="8" s="1"/>
  <c r="BT194" i="8"/>
  <c r="BT195" i="8" s="1"/>
  <c r="BS194" i="8"/>
  <c r="BS195" i="8" s="1"/>
  <c r="BR194" i="8"/>
  <c r="BR195" i="8" s="1"/>
  <c r="BQ194" i="8"/>
  <c r="BP194" i="8"/>
  <c r="BP195" i="8" s="1"/>
  <c r="BO194" i="8"/>
  <c r="BO195" i="8" s="1"/>
  <c r="BN194" i="8"/>
  <c r="BN195" i="8" s="1"/>
  <c r="BM194" i="8"/>
  <c r="BM195" i="8" s="1"/>
  <c r="BL194" i="8"/>
  <c r="BL195" i="8" s="1"/>
  <c r="BK194" i="8"/>
  <c r="BK195" i="8" s="1"/>
  <c r="BJ194" i="8"/>
  <c r="BJ195" i="8" s="1"/>
  <c r="BI194" i="8"/>
  <c r="BH194" i="8"/>
  <c r="BH195" i="8" s="1"/>
  <c r="BG194" i="8"/>
  <c r="BG195" i="8" s="1"/>
  <c r="BF194" i="8"/>
  <c r="BF195" i="8" s="1"/>
  <c r="BE194" i="8"/>
  <c r="BE195" i="8" s="1"/>
  <c r="BD194" i="8"/>
  <c r="BD195" i="8" s="1"/>
  <c r="BC194" i="8"/>
  <c r="BC195" i="8" s="1"/>
  <c r="BB194" i="8"/>
  <c r="BB195" i="8" s="1"/>
  <c r="BA194" i="8"/>
  <c r="AZ194" i="8"/>
  <c r="AZ195" i="8" s="1"/>
  <c r="AY194" i="8"/>
  <c r="AY195" i="8" s="1"/>
  <c r="AX194" i="8"/>
  <c r="AX195" i="8" s="1"/>
  <c r="AW194" i="8"/>
  <c r="AW195" i="8" s="1"/>
  <c r="AV194" i="8"/>
  <c r="AV195" i="8" s="1"/>
  <c r="AU194" i="8"/>
  <c r="AU195" i="8" s="1"/>
  <c r="AT194" i="8"/>
  <c r="AT195" i="8" s="1"/>
  <c r="AS194" i="8"/>
  <c r="AR194" i="8"/>
  <c r="AR195" i="8" s="1"/>
  <c r="AQ194" i="8"/>
  <c r="AQ195" i="8" s="1"/>
  <c r="AP194" i="8"/>
  <c r="AP195" i="8" s="1"/>
  <c r="AO194" i="8"/>
  <c r="AO195" i="8" s="1"/>
  <c r="AN194" i="8"/>
  <c r="AN195" i="8" s="1"/>
  <c r="AM194" i="8"/>
  <c r="AM195" i="8" s="1"/>
  <c r="AL194" i="8"/>
  <c r="AL195" i="8" s="1"/>
  <c r="AK194" i="8"/>
  <c r="AJ194" i="8"/>
  <c r="AJ195" i="8" s="1"/>
  <c r="AI194" i="8"/>
  <c r="AI195" i="8" s="1"/>
  <c r="AH194" i="8"/>
  <c r="AH195" i="8" s="1"/>
  <c r="AG194" i="8"/>
  <c r="AG195" i="8" s="1"/>
  <c r="AF194" i="8"/>
  <c r="AF195" i="8" s="1"/>
  <c r="AE194" i="8"/>
  <c r="AE195" i="8" s="1"/>
  <c r="AD194" i="8"/>
  <c r="AD195" i="8" s="1"/>
  <c r="AC194" i="8"/>
  <c r="AB194" i="8"/>
  <c r="AB195" i="8" s="1"/>
  <c r="AA194" i="8"/>
  <c r="AA195" i="8" s="1"/>
  <c r="Z194" i="8"/>
  <c r="Z195" i="8" s="1"/>
  <c r="Y194" i="8"/>
  <c r="Y195" i="8" s="1"/>
  <c r="X194" i="8"/>
  <c r="X195" i="8" s="1"/>
  <c r="W194" i="8"/>
  <c r="W195" i="8" s="1"/>
  <c r="V194" i="8"/>
  <c r="V195" i="8" s="1"/>
  <c r="U194" i="8"/>
  <c r="T194" i="8"/>
  <c r="T195" i="8" s="1"/>
  <c r="S194" i="8"/>
  <c r="S195" i="8" s="1"/>
  <c r="R194" i="8"/>
  <c r="R195" i="8" s="1"/>
  <c r="Q194" i="8"/>
  <c r="Q195" i="8" s="1"/>
  <c r="P194" i="8"/>
  <c r="P195" i="8" s="1"/>
  <c r="O194" i="8"/>
  <c r="O195" i="8" s="1"/>
  <c r="N194" i="8"/>
  <c r="N195" i="8" s="1"/>
  <c r="M194" i="8"/>
  <c r="L194" i="8"/>
  <c r="L195" i="8" s="1"/>
  <c r="K194" i="8"/>
  <c r="K195" i="8" s="1"/>
  <c r="J194" i="8"/>
  <c r="J195" i="8" s="1"/>
  <c r="I194" i="8"/>
  <c r="I195" i="8" s="1"/>
  <c r="BQ193" i="8"/>
  <c r="BI193" i="8"/>
  <c r="BA193" i="8"/>
  <c r="AS193" i="8"/>
  <c r="AK193" i="8"/>
  <c r="AC193" i="8"/>
  <c r="U193" i="8"/>
  <c r="M193" i="8"/>
  <c r="BX192" i="8"/>
  <c r="BX193" i="8" s="1"/>
  <c r="BW192" i="8"/>
  <c r="BW193" i="8" s="1"/>
  <c r="BV192" i="8"/>
  <c r="BV193" i="8" s="1"/>
  <c r="BU192" i="8"/>
  <c r="BU193" i="8" s="1"/>
  <c r="BT192" i="8"/>
  <c r="BT193" i="8" s="1"/>
  <c r="BS192" i="8"/>
  <c r="BS193" i="8" s="1"/>
  <c r="BR192" i="8"/>
  <c r="BR193" i="8" s="1"/>
  <c r="BQ192" i="8"/>
  <c r="BP192" i="8"/>
  <c r="BP193" i="8" s="1"/>
  <c r="BO192" i="8"/>
  <c r="BO193" i="8" s="1"/>
  <c r="BN192" i="8"/>
  <c r="BN193" i="8" s="1"/>
  <c r="BM192" i="8"/>
  <c r="BM193" i="8" s="1"/>
  <c r="BL192" i="8"/>
  <c r="BL193" i="8" s="1"/>
  <c r="BK192" i="8"/>
  <c r="BK193" i="8" s="1"/>
  <c r="BJ192" i="8"/>
  <c r="BJ193" i="8" s="1"/>
  <c r="BI192" i="8"/>
  <c r="BH192" i="8"/>
  <c r="BH193" i="8" s="1"/>
  <c r="BG192" i="8"/>
  <c r="BG193" i="8" s="1"/>
  <c r="BF192" i="8"/>
  <c r="BF193" i="8" s="1"/>
  <c r="BE192" i="8"/>
  <c r="BE193" i="8" s="1"/>
  <c r="BD192" i="8"/>
  <c r="BD193" i="8" s="1"/>
  <c r="BC192" i="8"/>
  <c r="BC193" i="8" s="1"/>
  <c r="BB192" i="8"/>
  <c r="BB193" i="8" s="1"/>
  <c r="BA192" i="8"/>
  <c r="AZ192" i="8"/>
  <c r="AZ193" i="8" s="1"/>
  <c r="AY192" i="8"/>
  <c r="AY193" i="8" s="1"/>
  <c r="AX192" i="8"/>
  <c r="AX193" i="8" s="1"/>
  <c r="AW192" i="8"/>
  <c r="AW193" i="8" s="1"/>
  <c r="AV192" i="8"/>
  <c r="AV193" i="8" s="1"/>
  <c r="AU192" i="8"/>
  <c r="AU193" i="8" s="1"/>
  <c r="AT192" i="8"/>
  <c r="AT193" i="8" s="1"/>
  <c r="AS192" i="8"/>
  <c r="AR192" i="8"/>
  <c r="AR193" i="8" s="1"/>
  <c r="AQ192" i="8"/>
  <c r="AQ193" i="8" s="1"/>
  <c r="AP192" i="8"/>
  <c r="AP193" i="8" s="1"/>
  <c r="AO192" i="8"/>
  <c r="AO193" i="8" s="1"/>
  <c r="AN192" i="8"/>
  <c r="AN193" i="8" s="1"/>
  <c r="AM192" i="8"/>
  <c r="AM193" i="8" s="1"/>
  <c r="AL192" i="8"/>
  <c r="AL193" i="8" s="1"/>
  <c r="AK192" i="8"/>
  <c r="AJ192" i="8"/>
  <c r="AJ193" i="8" s="1"/>
  <c r="AI192" i="8"/>
  <c r="AI193" i="8" s="1"/>
  <c r="AH192" i="8"/>
  <c r="AH193" i="8" s="1"/>
  <c r="AG192" i="8"/>
  <c r="AG193" i="8" s="1"/>
  <c r="AF192" i="8"/>
  <c r="AF193" i="8" s="1"/>
  <c r="AE192" i="8"/>
  <c r="AE193" i="8" s="1"/>
  <c r="AD192" i="8"/>
  <c r="AD193" i="8" s="1"/>
  <c r="AC192" i="8"/>
  <c r="AB192" i="8"/>
  <c r="AB193" i="8" s="1"/>
  <c r="AA192" i="8"/>
  <c r="AA193" i="8" s="1"/>
  <c r="Z192" i="8"/>
  <c r="Z193" i="8" s="1"/>
  <c r="Y192" i="8"/>
  <c r="Y193" i="8" s="1"/>
  <c r="X192" i="8"/>
  <c r="X193" i="8" s="1"/>
  <c r="W192" i="8"/>
  <c r="W193" i="8" s="1"/>
  <c r="V192" i="8"/>
  <c r="V193" i="8" s="1"/>
  <c r="U192" i="8"/>
  <c r="T192" i="8"/>
  <c r="T193" i="8" s="1"/>
  <c r="S192" i="8"/>
  <c r="S193" i="8" s="1"/>
  <c r="R192" i="8"/>
  <c r="R193" i="8" s="1"/>
  <c r="Q192" i="8"/>
  <c r="Q193" i="8" s="1"/>
  <c r="P192" i="8"/>
  <c r="P193" i="8" s="1"/>
  <c r="O192" i="8"/>
  <c r="O193" i="8" s="1"/>
  <c r="N192" i="8"/>
  <c r="N193" i="8" s="1"/>
  <c r="M192" i="8"/>
  <c r="L192" i="8"/>
  <c r="L193" i="8" s="1"/>
  <c r="K192" i="8"/>
  <c r="K193" i="8" s="1"/>
  <c r="J192" i="8"/>
  <c r="J193" i="8" s="1"/>
  <c r="I192" i="8"/>
  <c r="I193" i="8" s="1"/>
  <c r="BQ191" i="8"/>
  <c r="BI191" i="8"/>
  <c r="BA191" i="8"/>
  <c r="AS191" i="8"/>
  <c r="AK191" i="8"/>
  <c r="AC191" i="8"/>
  <c r="U191" i="8"/>
  <c r="M191" i="8"/>
  <c r="BX190" i="8"/>
  <c r="BX191" i="8" s="1"/>
  <c r="BW190" i="8"/>
  <c r="BW191" i="8" s="1"/>
  <c r="BV190" i="8"/>
  <c r="BV191" i="8" s="1"/>
  <c r="BU190" i="8"/>
  <c r="BU191" i="8" s="1"/>
  <c r="BT190" i="8"/>
  <c r="BT191" i="8" s="1"/>
  <c r="BS190" i="8"/>
  <c r="BS191" i="8" s="1"/>
  <c r="BR190" i="8"/>
  <c r="BR191" i="8" s="1"/>
  <c r="BQ190" i="8"/>
  <c r="BP190" i="8"/>
  <c r="BP191" i="8" s="1"/>
  <c r="BO190" i="8"/>
  <c r="BO191" i="8" s="1"/>
  <c r="BN190" i="8"/>
  <c r="BN191" i="8" s="1"/>
  <c r="BM190" i="8"/>
  <c r="BM191" i="8" s="1"/>
  <c r="BL190" i="8"/>
  <c r="BL191" i="8" s="1"/>
  <c r="BK190" i="8"/>
  <c r="BK191" i="8" s="1"/>
  <c r="BJ190" i="8"/>
  <c r="BJ191" i="8" s="1"/>
  <c r="BI190" i="8"/>
  <c r="BH190" i="8"/>
  <c r="BH191" i="8" s="1"/>
  <c r="BG190" i="8"/>
  <c r="BG191" i="8" s="1"/>
  <c r="BF190" i="8"/>
  <c r="BF191" i="8" s="1"/>
  <c r="BE190" i="8"/>
  <c r="BE191" i="8" s="1"/>
  <c r="BD190" i="8"/>
  <c r="BD191" i="8" s="1"/>
  <c r="BC190" i="8"/>
  <c r="BC191" i="8" s="1"/>
  <c r="BB190" i="8"/>
  <c r="BB191" i="8" s="1"/>
  <c r="BA190" i="8"/>
  <c r="AZ190" i="8"/>
  <c r="AZ191" i="8" s="1"/>
  <c r="AY190" i="8"/>
  <c r="AY191" i="8" s="1"/>
  <c r="AX190" i="8"/>
  <c r="AX191" i="8" s="1"/>
  <c r="AW190" i="8"/>
  <c r="AW191" i="8" s="1"/>
  <c r="AV190" i="8"/>
  <c r="AV191" i="8" s="1"/>
  <c r="AU190" i="8"/>
  <c r="AU191" i="8" s="1"/>
  <c r="AT190" i="8"/>
  <c r="AT191" i="8" s="1"/>
  <c r="AS190" i="8"/>
  <c r="AR190" i="8"/>
  <c r="AR191" i="8" s="1"/>
  <c r="AQ190" i="8"/>
  <c r="AQ191" i="8" s="1"/>
  <c r="AP190" i="8"/>
  <c r="AP191" i="8" s="1"/>
  <c r="AO190" i="8"/>
  <c r="AO191" i="8" s="1"/>
  <c r="AN190" i="8"/>
  <c r="AN191" i="8" s="1"/>
  <c r="AM190" i="8"/>
  <c r="AM191" i="8" s="1"/>
  <c r="AL190" i="8"/>
  <c r="AL191" i="8" s="1"/>
  <c r="AK190" i="8"/>
  <c r="AJ190" i="8"/>
  <c r="AJ191" i="8" s="1"/>
  <c r="AI190" i="8"/>
  <c r="AI191" i="8" s="1"/>
  <c r="AH190" i="8"/>
  <c r="AH191" i="8" s="1"/>
  <c r="AG190" i="8"/>
  <c r="AG191" i="8" s="1"/>
  <c r="AF190" i="8"/>
  <c r="AF191" i="8" s="1"/>
  <c r="AE190" i="8"/>
  <c r="AE191" i="8" s="1"/>
  <c r="AD190" i="8"/>
  <c r="AD191" i="8" s="1"/>
  <c r="AC190" i="8"/>
  <c r="AB190" i="8"/>
  <c r="AB191" i="8" s="1"/>
  <c r="AA190" i="8"/>
  <c r="AA191" i="8" s="1"/>
  <c r="Z190" i="8"/>
  <c r="Z191" i="8" s="1"/>
  <c r="Y190" i="8"/>
  <c r="Y191" i="8" s="1"/>
  <c r="X190" i="8"/>
  <c r="X191" i="8" s="1"/>
  <c r="W190" i="8"/>
  <c r="W191" i="8" s="1"/>
  <c r="V190" i="8"/>
  <c r="V191" i="8" s="1"/>
  <c r="U190" i="8"/>
  <c r="T190" i="8"/>
  <c r="T191" i="8" s="1"/>
  <c r="S190" i="8"/>
  <c r="S191" i="8" s="1"/>
  <c r="R190" i="8"/>
  <c r="R191" i="8" s="1"/>
  <c r="Q190" i="8"/>
  <c r="Q191" i="8" s="1"/>
  <c r="P190" i="8"/>
  <c r="P191" i="8" s="1"/>
  <c r="O190" i="8"/>
  <c r="O191" i="8" s="1"/>
  <c r="N190" i="8"/>
  <c r="N191" i="8" s="1"/>
  <c r="M190" i="8"/>
  <c r="L190" i="8"/>
  <c r="L191" i="8" s="1"/>
  <c r="K190" i="8"/>
  <c r="K191" i="8" s="1"/>
  <c r="J190" i="8"/>
  <c r="J191" i="8" s="1"/>
  <c r="I190" i="8"/>
  <c r="I191" i="8" s="1"/>
  <c r="BQ189" i="8"/>
  <c r="BI189" i="8"/>
  <c r="BA189" i="8"/>
  <c r="AS189" i="8"/>
  <c r="AK189" i="8"/>
  <c r="AC189" i="8"/>
  <c r="U189" i="8"/>
  <c r="M189" i="8"/>
  <c r="BX188" i="8"/>
  <c r="BX189" i="8" s="1"/>
  <c r="BW188" i="8"/>
  <c r="BW189" i="8" s="1"/>
  <c r="BV188" i="8"/>
  <c r="BV189" i="8" s="1"/>
  <c r="BU188" i="8"/>
  <c r="BU189" i="8" s="1"/>
  <c r="BT188" i="8"/>
  <c r="BT189" i="8" s="1"/>
  <c r="BS188" i="8"/>
  <c r="BS189" i="8" s="1"/>
  <c r="BR188" i="8"/>
  <c r="BR189" i="8" s="1"/>
  <c r="BQ188" i="8"/>
  <c r="BP188" i="8"/>
  <c r="BP189" i="8" s="1"/>
  <c r="BO188" i="8"/>
  <c r="BO189" i="8" s="1"/>
  <c r="BN188" i="8"/>
  <c r="BN189" i="8" s="1"/>
  <c r="BM188" i="8"/>
  <c r="BM189" i="8" s="1"/>
  <c r="BL188" i="8"/>
  <c r="BL189" i="8" s="1"/>
  <c r="BK188" i="8"/>
  <c r="BK189" i="8" s="1"/>
  <c r="BJ188" i="8"/>
  <c r="BJ189" i="8" s="1"/>
  <c r="BI188" i="8"/>
  <c r="BH188" i="8"/>
  <c r="BH189" i="8" s="1"/>
  <c r="BG188" i="8"/>
  <c r="BG189" i="8" s="1"/>
  <c r="BF188" i="8"/>
  <c r="BF189" i="8" s="1"/>
  <c r="BE188" i="8"/>
  <c r="BE189" i="8" s="1"/>
  <c r="BD188" i="8"/>
  <c r="BD189" i="8" s="1"/>
  <c r="BC188" i="8"/>
  <c r="BC189" i="8" s="1"/>
  <c r="BB188" i="8"/>
  <c r="BB189" i="8" s="1"/>
  <c r="BA188" i="8"/>
  <c r="AZ188" i="8"/>
  <c r="AZ189" i="8" s="1"/>
  <c r="AY188" i="8"/>
  <c r="AY189" i="8" s="1"/>
  <c r="AX188" i="8"/>
  <c r="AX189" i="8" s="1"/>
  <c r="AW188" i="8"/>
  <c r="AW189" i="8" s="1"/>
  <c r="AV188" i="8"/>
  <c r="AV189" i="8" s="1"/>
  <c r="AU188" i="8"/>
  <c r="AU189" i="8" s="1"/>
  <c r="AT188" i="8"/>
  <c r="AT189" i="8" s="1"/>
  <c r="AS188" i="8"/>
  <c r="AR188" i="8"/>
  <c r="AR189" i="8" s="1"/>
  <c r="AQ188" i="8"/>
  <c r="AQ189" i="8" s="1"/>
  <c r="AP188" i="8"/>
  <c r="AP189" i="8" s="1"/>
  <c r="AO188" i="8"/>
  <c r="AO189" i="8" s="1"/>
  <c r="AN188" i="8"/>
  <c r="AN189" i="8" s="1"/>
  <c r="AM188" i="8"/>
  <c r="AM189" i="8" s="1"/>
  <c r="AL188" i="8"/>
  <c r="AL189" i="8" s="1"/>
  <c r="AK188" i="8"/>
  <c r="AJ188" i="8"/>
  <c r="AJ189" i="8" s="1"/>
  <c r="AI188" i="8"/>
  <c r="AI189" i="8" s="1"/>
  <c r="AH188" i="8"/>
  <c r="AH189" i="8" s="1"/>
  <c r="AG188" i="8"/>
  <c r="AG189" i="8" s="1"/>
  <c r="AF188" i="8"/>
  <c r="AF189" i="8" s="1"/>
  <c r="AE188" i="8"/>
  <c r="AE189" i="8" s="1"/>
  <c r="AD188" i="8"/>
  <c r="AD189" i="8" s="1"/>
  <c r="AC188" i="8"/>
  <c r="AB188" i="8"/>
  <c r="AB189" i="8" s="1"/>
  <c r="AA188" i="8"/>
  <c r="AA189" i="8" s="1"/>
  <c r="Z188" i="8"/>
  <c r="Z189" i="8" s="1"/>
  <c r="Y188" i="8"/>
  <c r="Y189" i="8" s="1"/>
  <c r="X188" i="8"/>
  <c r="X189" i="8" s="1"/>
  <c r="W188" i="8"/>
  <c r="W189" i="8" s="1"/>
  <c r="V188" i="8"/>
  <c r="V189" i="8" s="1"/>
  <c r="U188" i="8"/>
  <c r="T188" i="8"/>
  <c r="T189" i="8" s="1"/>
  <c r="S188" i="8"/>
  <c r="S189" i="8" s="1"/>
  <c r="R188" i="8"/>
  <c r="R189" i="8" s="1"/>
  <c r="Q188" i="8"/>
  <c r="Q189" i="8" s="1"/>
  <c r="P188" i="8"/>
  <c r="P189" i="8" s="1"/>
  <c r="O188" i="8"/>
  <c r="O189" i="8" s="1"/>
  <c r="N188" i="8"/>
  <c r="N189" i="8" s="1"/>
  <c r="M188" i="8"/>
  <c r="L188" i="8"/>
  <c r="L189" i="8" s="1"/>
  <c r="K188" i="8"/>
  <c r="K189" i="8" s="1"/>
  <c r="J188" i="8"/>
  <c r="J189" i="8" s="1"/>
  <c r="I188" i="8"/>
  <c r="I189" i="8" s="1"/>
  <c r="BQ187" i="8"/>
  <c r="BI187" i="8"/>
  <c r="BA187" i="8"/>
  <c r="AS187" i="8"/>
  <c r="AK187" i="8"/>
  <c r="AC187" i="8"/>
  <c r="U187" i="8"/>
  <c r="M187" i="8"/>
  <c r="BX186" i="8"/>
  <c r="BX187" i="8" s="1"/>
  <c r="BW186" i="8"/>
  <c r="BW187" i="8" s="1"/>
  <c r="BV186" i="8"/>
  <c r="BV187" i="8" s="1"/>
  <c r="BU186" i="8"/>
  <c r="BU187" i="8" s="1"/>
  <c r="BT186" i="8"/>
  <c r="BT187" i="8" s="1"/>
  <c r="BS186" i="8"/>
  <c r="BS187" i="8" s="1"/>
  <c r="BR186" i="8"/>
  <c r="BR187" i="8" s="1"/>
  <c r="BQ186" i="8"/>
  <c r="BP186" i="8"/>
  <c r="BP187" i="8" s="1"/>
  <c r="BO186" i="8"/>
  <c r="BO187" i="8" s="1"/>
  <c r="BN186" i="8"/>
  <c r="BN187" i="8" s="1"/>
  <c r="BM186" i="8"/>
  <c r="BM187" i="8" s="1"/>
  <c r="BL186" i="8"/>
  <c r="BL187" i="8" s="1"/>
  <c r="BK186" i="8"/>
  <c r="BK187" i="8" s="1"/>
  <c r="BJ186" i="8"/>
  <c r="BJ187" i="8" s="1"/>
  <c r="BI186" i="8"/>
  <c r="BH186" i="8"/>
  <c r="BH187" i="8" s="1"/>
  <c r="BG186" i="8"/>
  <c r="BG187" i="8" s="1"/>
  <c r="BF186" i="8"/>
  <c r="BF187" i="8" s="1"/>
  <c r="BE186" i="8"/>
  <c r="BE187" i="8" s="1"/>
  <c r="BD186" i="8"/>
  <c r="BD187" i="8" s="1"/>
  <c r="BC186" i="8"/>
  <c r="BC187" i="8" s="1"/>
  <c r="BB186" i="8"/>
  <c r="BB187" i="8" s="1"/>
  <c r="BA186" i="8"/>
  <c r="AZ186" i="8"/>
  <c r="AZ187" i="8" s="1"/>
  <c r="AY186" i="8"/>
  <c r="AY187" i="8" s="1"/>
  <c r="AX186" i="8"/>
  <c r="AX187" i="8" s="1"/>
  <c r="AW186" i="8"/>
  <c r="AW187" i="8" s="1"/>
  <c r="AV186" i="8"/>
  <c r="AV187" i="8" s="1"/>
  <c r="AU186" i="8"/>
  <c r="AU187" i="8" s="1"/>
  <c r="AT186" i="8"/>
  <c r="AT187" i="8" s="1"/>
  <c r="AS186" i="8"/>
  <c r="AR186" i="8"/>
  <c r="AR187" i="8" s="1"/>
  <c r="AQ186" i="8"/>
  <c r="AQ187" i="8" s="1"/>
  <c r="AP186" i="8"/>
  <c r="AP187" i="8" s="1"/>
  <c r="AO186" i="8"/>
  <c r="AO187" i="8" s="1"/>
  <c r="AN186" i="8"/>
  <c r="AN187" i="8" s="1"/>
  <c r="AM186" i="8"/>
  <c r="AM187" i="8" s="1"/>
  <c r="AL186" i="8"/>
  <c r="AL187" i="8" s="1"/>
  <c r="AK186" i="8"/>
  <c r="AJ186" i="8"/>
  <c r="AJ187" i="8" s="1"/>
  <c r="AI186" i="8"/>
  <c r="AI187" i="8" s="1"/>
  <c r="AH186" i="8"/>
  <c r="AH187" i="8" s="1"/>
  <c r="AG186" i="8"/>
  <c r="AG187" i="8" s="1"/>
  <c r="AF186" i="8"/>
  <c r="AF187" i="8" s="1"/>
  <c r="AE186" i="8"/>
  <c r="AE187" i="8" s="1"/>
  <c r="AD186" i="8"/>
  <c r="AD187" i="8" s="1"/>
  <c r="AC186" i="8"/>
  <c r="AB186" i="8"/>
  <c r="AB187" i="8" s="1"/>
  <c r="AA186" i="8"/>
  <c r="AA187" i="8" s="1"/>
  <c r="Z186" i="8"/>
  <c r="Z187" i="8" s="1"/>
  <c r="Y186" i="8"/>
  <c r="Y187" i="8" s="1"/>
  <c r="X186" i="8"/>
  <c r="X187" i="8" s="1"/>
  <c r="W186" i="8"/>
  <c r="W187" i="8" s="1"/>
  <c r="V186" i="8"/>
  <c r="V187" i="8" s="1"/>
  <c r="U186" i="8"/>
  <c r="T186" i="8"/>
  <c r="T187" i="8" s="1"/>
  <c r="S186" i="8"/>
  <c r="S187" i="8" s="1"/>
  <c r="R186" i="8"/>
  <c r="R187" i="8" s="1"/>
  <c r="Q186" i="8"/>
  <c r="Q187" i="8" s="1"/>
  <c r="P186" i="8"/>
  <c r="P187" i="8" s="1"/>
  <c r="O186" i="8"/>
  <c r="O187" i="8" s="1"/>
  <c r="N186" i="8"/>
  <c r="N187" i="8" s="1"/>
  <c r="M186" i="8"/>
  <c r="L186" i="8"/>
  <c r="L187" i="8" s="1"/>
  <c r="K186" i="8"/>
  <c r="K187" i="8" s="1"/>
  <c r="J186" i="8"/>
  <c r="J187" i="8" s="1"/>
  <c r="I186" i="8"/>
  <c r="I187" i="8" s="1"/>
  <c r="BQ185" i="8"/>
  <c r="BI185" i="8"/>
  <c r="BA185" i="8"/>
  <c r="AS185" i="8"/>
  <c r="AK185" i="8"/>
  <c r="AC185" i="8"/>
  <c r="U185" i="8"/>
  <c r="R185" i="8"/>
  <c r="M185" i="8"/>
  <c r="J185" i="8"/>
  <c r="BX184" i="8"/>
  <c r="BX185" i="8" s="1"/>
  <c r="BW184" i="8"/>
  <c r="BW185" i="8" s="1"/>
  <c r="BV184" i="8"/>
  <c r="BV185" i="8" s="1"/>
  <c r="BU184" i="8"/>
  <c r="BU185" i="8" s="1"/>
  <c r="BT184" i="8"/>
  <c r="BT185" i="8" s="1"/>
  <c r="BS184" i="8"/>
  <c r="BS185" i="8" s="1"/>
  <c r="BR184" i="8"/>
  <c r="BR185" i="8" s="1"/>
  <c r="BQ184" i="8"/>
  <c r="BP184" i="8"/>
  <c r="BP185" i="8" s="1"/>
  <c r="BO184" i="8"/>
  <c r="BO185" i="8" s="1"/>
  <c r="BN184" i="8"/>
  <c r="BN185" i="8" s="1"/>
  <c r="BM184" i="8"/>
  <c r="BM185" i="8" s="1"/>
  <c r="BL184" i="8"/>
  <c r="BL185" i="8" s="1"/>
  <c r="BK184" i="8"/>
  <c r="BK185" i="8" s="1"/>
  <c r="BJ184" i="8"/>
  <c r="BJ185" i="8" s="1"/>
  <c r="BI184" i="8"/>
  <c r="BH184" i="8"/>
  <c r="BH185" i="8" s="1"/>
  <c r="BG184" i="8"/>
  <c r="BG185" i="8" s="1"/>
  <c r="BF184" i="8"/>
  <c r="BF185" i="8" s="1"/>
  <c r="BE184" i="8"/>
  <c r="BE185" i="8" s="1"/>
  <c r="BD184" i="8"/>
  <c r="BD185" i="8" s="1"/>
  <c r="BC184" i="8"/>
  <c r="BC185" i="8" s="1"/>
  <c r="BB184" i="8"/>
  <c r="BB185" i="8" s="1"/>
  <c r="BA184" i="8"/>
  <c r="AZ184" i="8"/>
  <c r="AZ185" i="8" s="1"/>
  <c r="AY184" i="8"/>
  <c r="AY185" i="8" s="1"/>
  <c r="AX184" i="8"/>
  <c r="AX185" i="8" s="1"/>
  <c r="AW184" i="8"/>
  <c r="AW185" i="8" s="1"/>
  <c r="AV184" i="8"/>
  <c r="AV185" i="8" s="1"/>
  <c r="AU184" i="8"/>
  <c r="AU185" i="8" s="1"/>
  <c r="AT184" i="8"/>
  <c r="AT185" i="8" s="1"/>
  <c r="AS184" i="8"/>
  <c r="AR184" i="8"/>
  <c r="AR185" i="8" s="1"/>
  <c r="AQ184" i="8"/>
  <c r="AQ185" i="8" s="1"/>
  <c r="AP184" i="8"/>
  <c r="AP185" i="8" s="1"/>
  <c r="AO184" i="8"/>
  <c r="AO185" i="8" s="1"/>
  <c r="AN184" i="8"/>
  <c r="AN185" i="8" s="1"/>
  <c r="AM184" i="8"/>
  <c r="AM185" i="8" s="1"/>
  <c r="AL184" i="8"/>
  <c r="AL185" i="8" s="1"/>
  <c r="AK184" i="8"/>
  <c r="AJ184" i="8"/>
  <c r="AJ185" i="8" s="1"/>
  <c r="AI184" i="8"/>
  <c r="AI185" i="8" s="1"/>
  <c r="AH184" i="8"/>
  <c r="AH185" i="8" s="1"/>
  <c r="AG184" i="8"/>
  <c r="AG185" i="8" s="1"/>
  <c r="AF184" i="8"/>
  <c r="AF185" i="8" s="1"/>
  <c r="AE184" i="8"/>
  <c r="AE185" i="8" s="1"/>
  <c r="AD184" i="8"/>
  <c r="AD185" i="8" s="1"/>
  <c r="AC184" i="8"/>
  <c r="AB184" i="8"/>
  <c r="AB185" i="8" s="1"/>
  <c r="AA184" i="8"/>
  <c r="AA185" i="8" s="1"/>
  <c r="Z184" i="8"/>
  <c r="Z185" i="8" s="1"/>
  <c r="Y184" i="8"/>
  <c r="Y185" i="8" s="1"/>
  <c r="X184" i="8"/>
  <c r="X185" i="8" s="1"/>
  <c r="W184" i="8"/>
  <c r="W185" i="8" s="1"/>
  <c r="V184" i="8"/>
  <c r="V185" i="8" s="1"/>
  <c r="U184" i="8"/>
  <c r="T184" i="8"/>
  <c r="T185" i="8" s="1"/>
  <c r="S184" i="8"/>
  <c r="S185" i="8" s="1"/>
  <c r="R184" i="8"/>
  <c r="Q184" i="8"/>
  <c r="Q185" i="8" s="1"/>
  <c r="P184" i="8"/>
  <c r="P185" i="8" s="1"/>
  <c r="O184" i="8"/>
  <c r="O185" i="8" s="1"/>
  <c r="N184" i="8"/>
  <c r="N185" i="8" s="1"/>
  <c r="M184" i="8"/>
  <c r="L184" i="8"/>
  <c r="L185" i="8" s="1"/>
  <c r="K184" i="8"/>
  <c r="K185" i="8" s="1"/>
  <c r="J184" i="8"/>
  <c r="I184" i="8"/>
  <c r="I185" i="8" s="1"/>
  <c r="BS183" i="8"/>
  <c r="BQ183" i="8"/>
  <c r="BK183" i="8"/>
  <c r="BI183" i="8"/>
  <c r="BC183" i="8"/>
  <c r="BA183" i="8"/>
  <c r="AY183" i="8"/>
  <c r="AS183" i="8"/>
  <c r="AQ183" i="8"/>
  <c r="AK183" i="8"/>
  <c r="AC183" i="8"/>
  <c r="W183" i="8"/>
  <c r="U183" i="8"/>
  <c r="M183" i="8"/>
  <c r="J183" i="8"/>
  <c r="BX182" i="8"/>
  <c r="BX183" i="8" s="1"/>
  <c r="BW182" i="8"/>
  <c r="BW183" i="8" s="1"/>
  <c r="BV182" i="8"/>
  <c r="BV183" i="8" s="1"/>
  <c r="BU182" i="8"/>
  <c r="BU183" i="8" s="1"/>
  <c r="BT182" i="8"/>
  <c r="BT183" i="8" s="1"/>
  <c r="BS182" i="8"/>
  <c r="BR182" i="8"/>
  <c r="BR183" i="8" s="1"/>
  <c r="BQ182" i="8"/>
  <c r="BP182" i="8"/>
  <c r="BP183" i="8" s="1"/>
  <c r="BO182" i="8"/>
  <c r="BO183" i="8" s="1"/>
  <c r="BN182" i="8"/>
  <c r="BN183" i="8" s="1"/>
  <c r="BM182" i="8"/>
  <c r="BM183" i="8" s="1"/>
  <c r="BL182" i="8"/>
  <c r="BL183" i="8" s="1"/>
  <c r="BK182" i="8"/>
  <c r="BJ182" i="8"/>
  <c r="BJ183" i="8" s="1"/>
  <c r="BI182" i="8"/>
  <c r="BH182" i="8"/>
  <c r="BH183" i="8" s="1"/>
  <c r="BG182" i="8"/>
  <c r="BG183" i="8" s="1"/>
  <c r="BF182" i="8"/>
  <c r="BF183" i="8" s="1"/>
  <c r="BE182" i="8"/>
  <c r="BE183" i="8" s="1"/>
  <c r="BD182" i="8"/>
  <c r="BD183" i="8" s="1"/>
  <c r="BC182" i="8"/>
  <c r="BB182" i="8"/>
  <c r="BB183" i="8" s="1"/>
  <c r="BA182" i="8"/>
  <c r="AZ182" i="8"/>
  <c r="AZ183" i="8" s="1"/>
  <c r="AY182" i="8"/>
  <c r="AX182" i="8"/>
  <c r="AX183" i="8" s="1"/>
  <c r="AW182" i="8"/>
  <c r="AW183" i="8" s="1"/>
  <c r="AV182" i="8"/>
  <c r="AV183" i="8" s="1"/>
  <c r="AU182" i="8"/>
  <c r="AU183" i="8" s="1"/>
  <c r="AT182" i="8"/>
  <c r="AT183" i="8" s="1"/>
  <c r="AS182" i="8"/>
  <c r="AR182" i="8"/>
  <c r="AR183" i="8" s="1"/>
  <c r="AQ182" i="8"/>
  <c r="AP182" i="8"/>
  <c r="AP183" i="8" s="1"/>
  <c r="AO182" i="8"/>
  <c r="AO183" i="8" s="1"/>
  <c r="AN182" i="8"/>
  <c r="AN183" i="8" s="1"/>
  <c r="AM182" i="8"/>
  <c r="AM183" i="8" s="1"/>
  <c r="AL182" i="8"/>
  <c r="AL183" i="8" s="1"/>
  <c r="AK182" i="8"/>
  <c r="AJ182" i="8"/>
  <c r="AJ183" i="8" s="1"/>
  <c r="AI182" i="8"/>
  <c r="AI183" i="8" s="1"/>
  <c r="AH182" i="8"/>
  <c r="AH183" i="8" s="1"/>
  <c r="AG182" i="8"/>
  <c r="AG183" i="8" s="1"/>
  <c r="AF182" i="8"/>
  <c r="AF183" i="8" s="1"/>
  <c r="AE182" i="8"/>
  <c r="AE183" i="8" s="1"/>
  <c r="AD182" i="8"/>
  <c r="AD183" i="8" s="1"/>
  <c r="AC182" i="8"/>
  <c r="AB182" i="8"/>
  <c r="AB183" i="8" s="1"/>
  <c r="AA182" i="8"/>
  <c r="AA183" i="8" s="1"/>
  <c r="Z182" i="8"/>
  <c r="Z183" i="8" s="1"/>
  <c r="Y182" i="8"/>
  <c r="Y183" i="8" s="1"/>
  <c r="X182" i="8"/>
  <c r="X183" i="8" s="1"/>
  <c r="W182" i="8"/>
  <c r="V182" i="8"/>
  <c r="V183" i="8" s="1"/>
  <c r="U182" i="8"/>
  <c r="T182" i="8"/>
  <c r="T183" i="8" s="1"/>
  <c r="S182" i="8"/>
  <c r="S183" i="8" s="1"/>
  <c r="R182" i="8"/>
  <c r="R183" i="8" s="1"/>
  <c r="Q182" i="8"/>
  <c r="Q183" i="8" s="1"/>
  <c r="P182" i="8"/>
  <c r="P183" i="8" s="1"/>
  <c r="O182" i="8"/>
  <c r="O183" i="8" s="1"/>
  <c r="N182" i="8"/>
  <c r="N183" i="8" s="1"/>
  <c r="M182" i="8"/>
  <c r="L182" i="8"/>
  <c r="L183" i="8" s="1"/>
  <c r="K182" i="8"/>
  <c r="K183" i="8" s="1"/>
  <c r="J182" i="8"/>
  <c r="I182" i="8"/>
  <c r="I183" i="8" s="1"/>
  <c r="BQ181" i="8"/>
  <c r="BO181" i="8"/>
  <c r="BI181" i="8"/>
  <c r="BG181" i="8"/>
  <c r="BA181" i="8"/>
  <c r="AY181" i="8"/>
  <c r="AS181" i="8"/>
  <c r="AQ181" i="8"/>
  <c r="AK181" i="8"/>
  <c r="AC181" i="8"/>
  <c r="W181" i="8"/>
  <c r="U181" i="8"/>
  <c r="S181" i="8"/>
  <c r="M181" i="8"/>
  <c r="BX180" i="8"/>
  <c r="BX181" i="8" s="1"/>
  <c r="BW180" i="8"/>
  <c r="BW181" i="8" s="1"/>
  <c r="BV180" i="8"/>
  <c r="BV181" i="8" s="1"/>
  <c r="BU180" i="8"/>
  <c r="BU181" i="8" s="1"/>
  <c r="BT180" i="8"/>
  <c r="BT181" i="8" s="1"/>
  <c r="BS180" i="8"/>
  <c r="BS181" i="8" s="1"/>
  <c r="BR180" i="8"/>
  <c r="BR181" i="8" s="1"/>
  <c r="BQ180" i="8"/>
  <c r="BP180" i="8"/>
  <c r="BP181" i="8" s="1"/>
  <c r="BO180" i="8"/>
  <c r="BN180" i="8"/>
  <c r="BN181" i="8" s="1"/>
  <c r="BM180" i="8"/>
  <c r="BM181" i="8" s="1"/>
  <c r="BL180" i="8"/>
  <c r="BL181" i="8" s="1"/>
  <c r="BK180" i="8"/>
  <c r="BK181" i="8" s="1"/>
  <c r="BJ180" i="8"/>
  <c r="BJ181" i="8" s="1"/>
  <c r="BI180" i="8"/>
  <c r="BH180" i="8"/>
  <c r="BH181" i="8" s="1"/>
  <c r="BG180" i="8"/>
  <c r="BF180" i="8"/>
  <c r="BF181" i="8" s="1"/>
  <c r="BE180" i="8"/>
  <c r="BE181" i="8" s="1"/>
  <c r="BD180" i="8"/>
  <c r="BD181" i="8" s="1"/>
  <c r="BC180" i="8"/>
  <c r="BC181" i="8" s="1"/>
  <c r="BB180" i="8"/>
  <c r="BB181" i="8" s="1"/>
  <c r="BA180" i="8"/>
  <c r="AZ180" i="8"/>
  <c r="AZ181" i="8" s="1"/>
  <c r="AY180" i="8"/>
  <c r="AX180" i="8"/>
  <c r="AX181" i="8" s="1"/>
  <c r="AW180" i="8"/>
  <c r="AW181" i="8" s="1"/>
  <c r="AV180" i="8"/>
  <c r="AV181" i="8" s="1"/>
  <c r="AU180" i="8"/>
  <c r="AU181" i="8" s="1"/>
  <c r="AT180" i="8"/>
  <c r="AT181" i="8" s="1"/>
  <c r="AS180" i="8"/>
  <c r="AR180" i="8"/>
  <c r="AR181" i="8" s="1"/>
  <c r="AQ180" i="8"/>
  <c r="AP180" i="8"/>
  <c r="AP181" i="8" s="1"/>
  <c r="AO180" i="8"/>
  <c r="AO181" i="8" s="1"/>
  <c r="AN180" i="8"/>
  <c r="AN181" i="8" s="1"/>
  <c r="AM180" i="8"/>
  <c r="AM181" i="8" s="1"/>
  <c r="AL180" i="8"/>
  <c r="AL181" i="8" s="1"/>
  <c r="AK180" i="8"/>
  <c r="AJ180" i="8"/>
  <c r="AJ181" i="8" s="1"/>
  <c r="AI180" i="8"/>
  <c r="AI181" i="8" s="1"/>
  <c r="AH180" i="8"/>
  <c r="AH181" i="8" s="1"/>
  <c r="AG180" i="8"/>
  <c r="AG181" i="8" s="1"/>
  <c r="AF180" i="8"/>
  <c r="AF181" i="8" s="1"/>
  <c r="AE180" i="8"/>
  <c r="AE181" i="8" s="1"/>
  <c r="AD180" i="8"/>
  <c r="AD181" i="8" s="1"/>
  <c r="AC180" i="8"/>
  <c r="AB180" i="8"/>
  <c r="AB181" i="8" s="1"/>
  <c r="AA180" i="8"/>
  <c r="AA181" i="8" s="1"/>
  <c r="Z180" i="8"/>
  <c r="Z181" i="8" s="1"/>
  <c r="Y180" i="8"/>
  <c r="Y181" i="8" s="1"/>
  <c r="X180" i="8"/>
  <c r="X181" i="8" s="1"/>
  <c r="W180" i="8"/>
  <c r="V180" i="8"/>
  <c r="V181" i="8" s="1"/>
  <c r="U180" i="8"/>
  <c r="T180" i="8"/>
  <c r="T181" i="8" s="1"/>
  <c r="S180" i="8"/>
  <c r="R180" i="8"/>
  <c r="R181" i="8" s="1"/>
  <c r="Q180" i="8"/>
  <c r="Q181" i="8" s="1"/>
  <c r="P180" i="8"/>
  <c r="P181" i="8" s="1"/>
  <c r="O180" i="8"/>
  <c r="O181" i="8" s="1"/>
  <c r="N180" i="8"/>
  <c r="N181" i="8" s="1"/>
  <c r="M180" i="8"/>
  <c r="L180" i="8"/>
  <c r="L181" i="8" s="1"/>
  <c r="K180" i="8"/>
  <c r="K181" i="8" s="1"/>
  <c r="J180" i="8"/>
  <c r="J181" i="8" s="1"/>
  <c r="I180" i="8"/>
  <c r="I181" i="8" s="1"/>
  <c r="BW179" i="8"/>
  <c r="BS179" i="8"/>
  <c r="BK179" i="8"/>
  <c r="BG179" i="8"/>
  <c r="BC179" i="8"/>
  <c r="BA179" i="8"/>
  <c r="AY179" i="8"/>
  <c r="AP179" i="8"/>
  <c r="AM179" i="8"/>
  <c r="AK179" i="8"/>
  <c r="AF179" i="8"/>
  <c r="AE179" i="8"/>
  <c r="AD179" i="8"/>
  <c r="AC179" i="8"/>
  <c r="X179" i="8"/>
  <c r="W179" i="8"/>
  <c r="V179" i="8"/>
  <c r="U179" i="8"/>
  <c r="P179" i="8"/>
  <c r="O179" i="8"/>
  <c r="N179" i="8"/>
  <c r="M179" i="8"/>
  <c r="BX178" i="8"/>
  <c r="BX179" i="8" s="1"/>
  <c r="BW178" i="8"/>
  <c r="BV178" i="8"/>
  <c r="BV179" i="8" s="1"/>
  <c r="BU178" i="8"/>
  <c r="BU179" i="8" s="1"/>
  <c r="BT178" i="8"/>
  <c r="BT179" i="8" s="1"/>
  <c r="BS178" i="8"/>
  <c r="BR178" i="8"/>
  <c r="BR179" i="8" s="1"/>
  <c r="BQ178" i="8"/>
  <c r="BQ179" i="8" s="1"/>
  <c r="BP178" i="8"/>
  <c r="BP179" i="8" s="1"/>
  <c r="BO178" i="8"/>
  <c r="BO179" i="8" s="1"/>
  <c r="BN178" i="8"/>
  <c r="BN179" i="8" s="1"/>
  <c r="BM178" i="8"/>
  <c r="BM179" i="8" s="1"/>
  <c r="BL178" i="8"/>
  <c r="BL179" i="8" s="1"/>
  <c r="BK178" i="8"/>
  <c r="BJ178" i="8"/>
  <c r="BJ179" i="8" s="1"/>
  <c r="BI178" i="8"/>
  <c r="BI179" i="8" s="1"/>
  <c r="BH178" i="8"/>
  <c r="BH179" i="8" s="1"/>
  <c r="BG178" i="8"/>
  <c r="BF178" i="8"/>
  <c r="BF179" i="8" s="1"/>
  <c r="BE178" i="8"/>
  <c r="BE179" i="8" s="1"/>
  <c r="BD178" i="8"/>
  <c r="BD179" i="8" s="1"/>
  <c r="BC178" i="8"/>
  <c r="BB178" i="8"/>
  <c r="BB179" i="8" s="1"/>
  <c r="BA178" i="8"/>
  <c r="AZ178" i="8"/>
  <c r="AZ179" i="8" s="1"/>
  <c r="AY178" i="8"/>
  <c r="AX178" i="8"/>
  <c r="AX179" i="8" s="1"/>
  <c r="AW178" i="8"/>
  <c r="AW179" i="8" s="1"/>
  <c r="AV178" i="8"/>
  <c r="AV179" i="8" s="1"/>
  <c r="AU178" i="8"/>
  <c r="AU179" i="8" s="1"/>
  <c r="AT178" i="8"/>
  <c r="AT179" i="8" s="1"/>
  <c r="AS178" i="8"/>
  <c r="AS179" i="8" s="1"/>
  <c r="AR178" i="8"/>
  <c r="AR179" i="8" s="1"/>
  <c r="AQ178" i="8"/>
  <c r="AQ179" i="8" s="1"/>
  <c r="AP178" i="8"/>
  <c r="AO178" i="8"/>
  <c r="AO179" i="8" s="1"/>
  <c r="AN178" i="8"/>
  <c r="AN179" i="8" s="1"/>
  <c r="AM178" i="8"/>
  <c r="AL178" i="8"/>
  <c r="AL179" i="8" s="1"/>
  <c r="AK178" i="8"/>
  <c r="AJ178" i="8"/>
  <c r="AJ179" i="8" s="1"/>
  <c r="AI178" i="8"/>
  <c r="AI179" i="8" s="1"/>
  <c r="AH178" i="8"/>
  <c r="AH179" i="8" s="1"/>
  <c r="AG178" i="8"/>
  <c r="AG179" i="8" s="1"/>
  <c r="AF178" i="8"/>
  <c r="AE178" i="8"/>
  <c r="AD178" i="8"/>
  <c r="AC178" i="8"/>
  <c r="AB178" i="8"/>
  <c r="AB179" i="8" s="1"/>
  <c r="AA178" i="8"/>
  <c r="AA179" i="8" s="1"/>
  <c r="Z178" i="8"/>
  <c r="Z179" i="8" s="1"/>
  <c r="Y178" i="8"/>
  <c r="Y179" i="8" s="1"/>
  <c r="X178" i="8"/>
  <c r="W178" i="8"/>
  <c r="V178" i="8"/>
  <c r="U178" i="8"/>
  <c r="T178" i="8"/>
  <c r="T179" i="8" s="1"/>
  <c r="S178" i="8"/>
  <c r="S179" i="8" s="1"/>
  <c r="R178" i="8"/>
  <c r="R179" i="8" s="1"/>
  <c r="Q178" i="8"/>
  <c r="Q179" i="8" s="1"/>
  <c r="P178" i="8"/>
  <c r="O178" i="8"/>
  <c r="N178" i="8"/>
  <c r="M178" i="8"/>
  <c r="L178" i="8"/>
  <c r="L179" i="8" s="1"/>
  <c r="K178" i="8"/>
  <c r="K179" i="8" s="1"/>
  <c r="J178" i="8"/>
  <c r="J179" i="8" s="1"/>
  <c r="I178" i="8"/>
  <c r="I179" i="8" s="1"/>
  <c r="BT177" i="8"/>
  <c r="BS177" i="8"/>
  <c r="BR177" i="8"/>
  <c r="BQ177" i="8"/>
  <c r="BL177" i="8"/>
  <c r="BK177" i="8"/>
  <c r="BJ177" i="8"/>
  <c r="BI177" i="8"/>
  <c r="BD177" i="8"/>
  <c r="BC177" i="8"/>
  <c r="BB177" i="8"/>
  <c r="BA177" i="8"/>
  <c r="AV177" i="8"/>
  <c r="AU177" i="8"/>
  <c r="AT177" i="8"/>
  <c r="AS177" i="8"/>
  <c r="AN177" i="8"/>
  <c r="AM177" i="8"/>
  <c r="AL177" i="8"/>
  <c r="AK177" i="8"/>
  <c r="AF177" i="8"/>
  <c r="AE177" i="8"/>
  <c r="AD177" i="8"/>
  <c r="AC177" i="8"/>
  <c r="X177" i="8"/>
  <c r="W177" i="8"/>
  <c r="V177" i="8"/>
  <c r="U177" i="8"/>
  <c r="P177" i="8"/>
  <c r="O177" i="8"/>
  <c r="N177" i="8"/>
  <c r="M177" i="8"/>
  <c r="BX176" i="8"/>
  <c r="BX177" i="8" s="1"/>
  <c r="BW176" i="8"/>
  <c r="BW177" i="8" s="1"/>
  <c r="BV176" i="8"/>
  <c r="BV177" i="8" s="1"/>
  <c r="BU176" i="8"/>
  <c r="BU177" i="8" s="1"/>
  <c r="BT176" i="8"/>
  <c r="BS176" i="8"/>
  <c r="BR176" i="8"/>
  <c r="BQ176" i="8"/>
  <c r="BP176" i="8"/>
  <c r="BP177" i="8" s="1"/>
  <c r="BO176" i="8"/>
  <c r="BO177" i="8" s="1"/>
  <c r="BN176" i="8"/>
  <c r="BN177" i="8" s="1"/>
  <c r="BM176" i="8"/>
  <c r="BM177" i="8" s="1"/>
  <c r="BL176" i="8"/>
  <c r="BK176" i="8"/>
  <c r="BJ176" i="8"/>
  <c r="BI176" i="8"/>
  <c r="BH176" i="8"/>
  <c r="BH177" i="8" s="1"/>
  <c r="BG176" i="8"/>
  <c r="BG177" i="8" s="1"/>
  <c r="BF176" i="8"/>
  <c r="BF177" i="8" s="1"/>
  <c r="BE176" i="8"/>
  <c r="BE177" i="8" s="1"/>
  <c r="BD176" i="8"/>
  <c r="BC176" i="8"/>
  <c r="BB176" i="8"/>
  <c r="BA176" i="8"/>
  <c r="AZ176" i="8"/>
  <c r="AZ177" i="8" s="1"/>
  <c r="AY176" i="8"/>
  <c r="AY177" i="8" s="1"/>
  <c r="AX176" i="8"/>
  <c r="AX177" i="8" s="1"/>
  <c r="AW176" i="8"/>
  <c r="AW177" i="8" s="1"/>
  <c r="AV176" i="8"/>
  <c r="AU176" i="8"/>
  <c r="AT176" i="8"/>
  <c r="AS176" i="8"/>
  <c r="AR176" i="8"/>
  <c r="AR177" i="8" s="1"/>
  <c r="AQ176" i="8"/>
  <c r="AQ177" i="8" s="1"/>
  <c r="AP176" i="8"/>
  <c r="AP177" i="8" s="1"/>
  <c r="AO176" i="8"/>
  <c r="AO177" i="8" s="1"/>
  <c r="AN176" i="8"/>
  <c r="AM176" i="8"/>
  <c r="AL176" i="8"/>
  <c r="AK176" i="8"/>
  <c r="AJ176" i="8"/>
  <c r="AJ177" i="8" s="1"/>
  <c r="AI176" i="8"/>
  <c r="AI177" i="8" s="1"/>
  <c r="AH176" i="8"/>
  <c r="AH177" i="8" s="1"/>
  <c r="AG176" i="8"/>
  <c r="AG177" i="8" s="1"/>
  <c r="AF176" i="8"/>
  <c r="AE176" i="8"/>
  <c r="AD176" i="8"/>
  <c r="AC176" i="8"/>
  <c r="AB176" i="8"/>
  <c r="AB177" i="8" s="1"/>
  <c r="AA176" i="8"/>
  <c r="AA177" i="8" s="1"/>
  <c r="Z176" i="8"/>
  <c r="Z177" i="8" s="1"/>
  <c r="Y176" i="8"/>
  <c r="Y177" i="8" s="1"/>
  <c r="X176" i="8"/>
  <c r="W176" i="8"/>
  <c r="V176" i="8"/>
  <c r="U176" i="8"/>
  <c r="T176" i="8"/>
  <c r="T177" i="8" s="1"/>
  <c r="S176" i="8"/>
  <c r="S177" i="8" s="1"/>
  <c r="R176" i="8"/>
  <c r="R177" i="8" s="1"/>
  <c r="Q176" i="8"/>
  <c r="Q177" i="8" s="1"/>
  <c r="P176" i="8"/>
  <c r="O176" i="8"/>
  <c r="N176" i="8"/>
  <c r="M176" i="8"/>
  <c r="L176" i="8"/>
  <c r="L177" i="8" s="1"/>
  <c r="K176" i="8"/>
  <c r="K177" i="8" s="1"/>
  <c r="J176" i="8"/>
  <c r="J177" i="8" s="1"/>
  <c r="I176" i="8"/>
  <c r="I177" i="8" s="1"/>
  <c r="BT175" i="8"/>
  <c r="BS175" i="8"/>
  <c r="BR175" i="8"/>
  <c r="BQ175" i="8"/>
  <c r="BL175" i="8"/>
  <c r="BK175" i="8"/>
  <c r="BJ175" i="8"/>
  <c r="BI175" i="8"/>
  <c r="BD175" i="8"/>
  <c r="BC175" i="8"/>
  <c r="BB175" i="8"/>
  <c r="BA175" i="8"/>
  <c r="AV175" i="8"/>
  <c r="AU175" i="8"/>
  <c r="AT175" i="8"/>
  <c r="AS175" i="8"/>
  <c r="AN175" i="8"/>
  <c r="AM175" i="8"/>
  <c r="AL175" i="8"/>
  <c r="AK175" i="8"/>
  <c r="AF175" i="8"/>
  <c r="AE175" i="8"/>
  <c r="AD175" i="8"/>
  <c r="AC175" i="8"/>
  <c r="X175" i="8"/>
  <c r="W175" i="8"/>
  <c r="V175" i="8"/>
  <c r="U175" i="8"/>
  <c r="P175" i="8"/>
  <c r="O175" i="8"/>
  <c r="N175" i="8"/>
  <c r="M175" i="8"/>
  <c r="BX174" i="8"/>
  <c r="BX175" i="8" s="1"/>
  <c r="BW174" i="8"/>
  <c r="BW175" i="8" s="1"/>
  <c r="BV174" i="8"/>
  <c r="BV175" i="8" s="1"/>
  <c r="BU174" i="8"/>
  <c r="BU175" i="8" s="1"/>
  <c r="BT174" i="8"/>
  <c r="BS174" i="8"/>
  <c r="BR174" i="8"/>
  <c r="BQ174" i="8"/>
  <c r="BP174" i="8"/>
  <c r="BP175" i="8" s="1"/>
  <c r="BO174" i="8"/>
  <c r="BO175" i="8" s="1"/>
  <c r="BN174" i="8"/>
  <c r="BN175" i="8" s="1"/>
  <c r="BM174" i="8"/>
  <c r="BM175" i="8" s="1"/>
  <c r="BL174" i="8"/>
  <c r="BK174" i="8"/>
  <c r="BJ174" i="8"/>
  <c r="BI174" i="8"/>
  <c r="BH174" i="8"/>
  <c r="BH175" i="8" s="1"/>
  <c r="BG174" i="8"/>
  <c r="BG175" i="8" s="1"/>
  <c r="BF174" i="8"/>
  <c r="BF175" i="8" s="1"/>
  <c r="BE174" i="8"/>
  <c r="BE175" i="8" s="1"/>
  <c r="BD174" i="8"/>
  <c r="BC174" i="8"/>
  <c r="BB174" i="8"/>
  <c r="BA174" i="8"/>
  <c r="AZ174" i="8"/>
  <c r="AZ175" i="8" s="1"/>
  <c r="AY174" i="8"/>
  <c r="AY175" i="8" s="1"/>
  <c r="AX174" i="8"/>
  <c r="AX175" i="8" s="1"/>
  <c r="AW174" i="8"/>
  <c r="AW175" i="8" s="1"/>
  <c r="AV174" i="8"/>
  <c r="AU174" i="8"/>
  <c r="AT174" i="8"/>
  <c r="AS174" i="8"/>
  <c r="AR174" i="8"/>
  <c r="AR175" i="8" s="1"/>
  <c r="AQ174" i="8"/>
  <c r="AQ175" i="8" s="1"/>
  <c r="AP174" i="8"/>
  <c r="AP175" i="8" s="1"/>
  <c r="AO174" i="8"/>
  <c r="AO175" i="8" s="1"/>
  <c r="AN174" i="8"/>
  <c r="AM174" i="8"/>
  <c r="AL174" i="8"/>
  <c r="AK174" i="8"/>
  <c r="AJ174" i="8"/>
  <c r="AJ175" i="8" s="1"/>
  <c r="AI174" i="8"/>
  <c r="AI175" i="8" s="1"/>
  <c r="AH174" i="8"/>
  <c r="AH175" i="8" s="1"/>
  <c r="AG174" i="8"/>
  <c r="AG175" i="8" s="1"/>
  <c r="AF174" i="8"/>
  <c r="AE174" i="8"/>
  <c r="AD174" i="8"/>
  <c r="AC174" i="8"/>
  <c r="AB174" i="8"/>
  <c r="AB175" i="8" s="1"/>
  <c r="AA174" i="8"/>
  <c r="AA175" i="8" s="1"/>
  <c r="Z174" i="8"/>
  <c r="Z175" i="8" s="1"/>
  <c r="Y174" i="8"/>
  <c r="Y175" i="8" s="1"/>
  <c r="X174" i="8"/>
  <c r="W174" i="8"/>
  <c r="V174" i="8"/>
  <c r="U174" i="8"/>
  <c r="T174" i="8"/>
  <c r="T175" i="8" s="1"/>
  <c r="S174" i="8"/>
  <c r="S175" i="8" s="1"/>
  <c r="R174" i="8"/>
  <c r="R175" i="8" s="1"/>
  <c r="Q174" i="8"/>
  <c r="Q175" i="8" s="1"/>
  <c r="P174" i="8"/>
  <c r="O174" i="8"/>
  <c r="N174" i="8"/>
  <c r="M174" i="8"/>
  <c r="L174" i="8"/>
  <c r="L175" i="8" s="1"/>
  <c r="K174" i="8"/>
  <c r="K175" i="8" s="1"/>
  <c r="J174" i="8"/>
  <c r="J175" i="8" s="1"/>
  <c r="I174" i="8"/>
  <c r="I175" i="8" s="1"/>
  <c r="BT173" i="8"/>
  <c r="BS173" i="8"/>
  <c r="BR173" i="8"/>
  <c r="BQ173" i="8"/>
  <c r="BL173" i="8"/>
  <c r="BK173" i="8"/>
  <c r="BJ173" i="8"/>
  <c r="BI173" i="8"/>
  <c r="BD173" i="8"/>
  <c r="BC173" i="8"/>
  <c r="BB173" i="8"/>
  <c r="BA173" i="8"/>
  <c r="AV173" i="8"/>
  <c r="AU173" i="8"/>
  <c r="AT173" i="8"/>
  <c r="AS173" i="8"/>
  <c r="AN173" i="8"/>
  <c r="AM173" i="8"/>
  <c r="AL173" i="8"/>
  <c r="AK173" i="8"/>
  <c r="AF173" i="8"/>
  <c r="AE173" i="8"/>
  <c r="AD173" i="8"/>
  <c r="AC173" i="8"/>
  <c r="X173" i="8"/>
  <c r="W173" i="8"/>
  <c r="V173" i="8"/>
  <c r="U173" i="8"/>
  <c r="P173" i="8"/>
  <c r="O173" i="8"/>
  <c r="N173" i="8"/>
  <c r="M173" i="8"/>
  <c r="BX172" i="8"/>
  <c r="BX173" i="8" s="1"/>
  <c r="BW172" i="8"/>
  <c r="BW173" i="8" s="1"/>
  <c r="BV172" i="8"/>
  <c r="BV173" i="8" s="1"/>
  <c r="BU172" i="8"/>
  <c r="BU173" i="8" s="1"/>
  <c r="BT172" i="8"/>
  <c r="BS172" i="8"/>
  <c r="BR172" i="8"/>
  <c r="BQ172" i="8"/>
  <c r="BP172" i="8"/>
  <c r="BP173" i="8" s="1"/>
  <c r="BO172" i="8"/>
  <c r="BO173" i="8" s="1"/>
  <c r="BN172" i="8"/>
  <c r="BN173" i="8" s="1"/>
  <c r="BM172" i="8"/>
  <c r="BM173" i="8" s="1"/>
  <c r="BL172" i="8"/>
  <c r="BK172" i="8"/>
  <c r="BJ172" i="8"/>
  <c r="BI172" i="8"/>
  <c r="BH172" i="8"/>
  <c r="BH173" i="8" s="1"/>
  <c r="BG172" i="8"/>
  <c r="BG173" i="8" s="1"/>
  <c r="BF172" i="8"/>
  <c r="BF173" i="8" s="1"/>
  <c r="BE172" i="8"/>
  <c r="BE173" i="8" s="1"/>
  <c r="BD172" i="8"/>
  <c r="BC172" i="8"/>
  <c r="BB172" i="8"/>
  <c r="BA172" i="8"/>
  <c r="AZ172" i="8"/>
  <c r="AZ173" i="8" s="1"/>
  <c r="AY172" i="8"/>
  <c r="AY173" i="8" s="1"/>
  <c r="AX172" i="8"/>
  <c r="AX173" i="8" s="1"/>
  <c r="AW172" i="8"/>
  <c r="AW173" i="8" s="1"/>
  <c r="AV172" i="8"/>
  <c r="AU172" i="8"/>
  <c r="AT172" i="8"/>
  <c r="AS172" i="8"/>
  <c r="AR172" i="8"/>
  <c r="AR173" i="8" s="1"/>
  <c r="AQ172" i="8"/>
  <c r="AQ173" i="8" s="1"/>
  <c r="AP172" i="8"/>
  <c r="AP173" i="8" s="1"/>
  <c r="AO172" i="8"/>
  <c r="AO173" i="8" s="1"/>
  <c r="AN172" i="8"/>
  <c r="AM172" i="8"/>
  <c r="AL172" i="8"/>
  <c r="AK172" i="8"/>
  <c r="AJ172" i="8"/>
  <c r="AJ173" i="8" s="1"/>
  <c r="AI172" i="8"/>
  <c r="AI173" i="8" s="1"/>
  <c r="AH172" i="8"/>
  <c r="AH173" i="8" s="1"/>
  <c r="AG172" i="8"/>
  <c r="AG173" i="8" s="1"/>
  <c r="AF172" i="8"/>
  <c r="AE172" i="8"/>
  <c r="AD172" i="8"/>
  <c r="AC172" i="8"/>
  <c r="AB172" i="8"/>
  <c r="AB173" i="8" s="1"/>
  <c r="AA172" i="8"/>
  <c r="AA173" i="8" s="1"/>
  <c r="Z172" i="8"/>
  <c r="Z173" i="8" s="1"/>
  <c r="Y172" i="8"/>
  <c r="Y173" i="8" s="1"/>
  <c r="X172" i="8"/>
  <c r="W172" i="8"/>
  <c r="V172" i="8"/>
  <c r="U172" i="8"/>
  <c r="T172" i="8"/>
  <c r="T173" i="8" s="1"/>
  <c r="S172" i="8"/>
  <c r="S173" i="8" s="1"/>
  <c r="R172" i="8"/>
  <c r="R173" i="8" s="1"/>
  <c r="Q172" i="8"/>
  <c r="Q173" i="8" s="1"/>
  <c r="P172" i="8"/>
  <c r="O172" i="8"/>
  <c r="N172" i="8"/>
  <c r="M172" i="8"/>
  <c r="L172" i="8"/>
  <c r="L173" i="8" s="1"/>
  <c r="K172" i="8"/>
  <c r="K173" i="8" s="1"/>
  <c r="J172" i="8"/>
  <c r="J173" i="8" s="1"/>
  <c r="I172" i="8"/>
  <c r="I173" i="8" s="1"/>
  <c r="BT171" i="8"/>
  <c r="BS171" i="8"/>
  <c r="BR171" i="8"/>
  <c r="BQ171" i="8"/>
  <c r="BL171" i="8"/>
  <c r="BK171" i="8"/>
  <c r="BJ171" i="8"/>
  <c r="BI171" i="8"/>
  <c r="BD171" i="8"/>
  <c r="BC171" i="8"/>
  <c r="BB171" i="8"/>
  <c r="BA171" i="8"/>
  <c r="AV171" i="8"/>
  <c r="AU171" i="8"/>
  <c r="AT171" i="8"/>
  <c r="AS171" i="8"/>
  <c r="AN171" i="8"/>
  <c r="AM171" i="8"/>
  <c r="AL171" i="8"/>
  <c r="AK171" i="8"/>
  <c r="AF171" i="8"/>
  <c r="AE171" i="8"/>
  <c r="AD171" i="8"/>
  <c r="AC171" i="8"/>
  <c r="X171" i="8"/>
  <c r="W171" i="8"/>
  <c r="V171" i="8"/>
  <c r="U171" i="8"/>
  <c r="P171" i="8"/>
  <c r="O171" i="8"/>
  <c r="N171" i="8"/>
  <c r="M171" i="8"/>
  <c r="BX170" i="8"/>
  <c r="BX171" i="8" s="1"/>
  <c r="BW170" i="8"/>
  <c r="BW171" i="8" s="1"/>
  <c r="BV170" i="8"/>
  <c r="BV171" i="8" s="1"/>
  <c r="BU170" i="8"/>
  <c r="BU171" i="8" s="1"/>
  <c r="BT170" i="8"/>
  <c r="BS170" i="8"/>
  <c r="BR170" i="8"/>
  <c r="BQ170" i="8"/>
  <c r="BP170" i="8"/>
  <c r="BP171" i="8" s="1"/>
  <c r="BO170" i="8"/>
  <c r="BO171" i="8" s="1"/>
  <c r="BN170" i="8"/>
  <c r="BN171" i="8" s="1"/>
  <c r="BM170" i="8"/>
  <c r="BM171" i="8" s="1"/>
  <c r="BL170" i="8"/>
  <c r="BK170" i="8"/>
  <c r="BJ170" i="8"/>
  <c r="BI170" i="8"/>
  <c r="BH170" i="8"/>
  <c r="BH171" i="8" s="1"/>
  <c r="BG170" i="8"/>
  <c r="BG171" i="8" s="1"/>
  <c r="BF170" i="8"/>
  <c r="BF171" i="8" s="1"/>
  <c r="BE170" i="8"/>
  <c r="BE171" i="8" s="1"/>
  <c r="BD170" i="8"/>
  <c r="BC170" i="8"/>
  <c r="BB170" i="8"/>
  <c r="BA170" i="8"/>
  <c r="AZ170" i="8"/>
  <c r="AZ171" i="8" s="1"/>
  <c r="AY170" i="8"/>
  <c r="AY171" i="8" s="1"/>
  <c r="AX170" i="8"/>
  <c r="AX171" i="8" s="1"/>
  <c r="AW170" i="8"/>
  <c r="AW171" i="8" s="1"/>
  <c r="AV170" i="8"/>
  <c r="AU170" i="8"/>
  <c r="AT170" i="8"/>
  <c r="AS170" i="8"/>
  <c r="AR170" i="8"/>
  <c r="AR171" i="8" s="1"/>
  <c r="AQ170" i="8"/>
  <c r="AQ171" i="8" s="1"/>
  <c r="AP170" i="8"/>
  <c r="AP171" i="8" s="1"/>
  <c r="AO170" i="8"/>
  <c r="AO171" i="8" s="1"/>
  <c r="AN170" i="8"/>
  <c r="AM170" i="8"/>
  <c r="AL170" i="8"/>
  <c r="AK170" i="8"/>
  <c r="AJ170" i="8"/>
  <c r="AJ171" i="8" s="1"/>
  <c r="AI170" i="8"/>
  <c r="AI171" i="8" s="1"/>
  <c r="AH170" i="8"/>
  <c r="AH171" i="8" s="1"/>
  <c r="AG170" i="8"/>
  <c r="AG171" i="8" s="1"/>
  <c r="AF170" i="8"/>
  <c r="AE170" i="8"/>
  <c r="AD170" i="8"/>
  <c r="AC170" i="8"/>
  <c r="AB170" i="8"/>
  <c r="AB171" i="8" s="1"/>
  <c r="AA170" i="8"/>
  <c r="AA171" i="8" s="1"/>
  <c r="Z170" i="8"/>
  <c r="Z171" i="8" s="1"/>
  <c r="Y170" i="8"/>
  <c r="Y171" i="8" s="1"/>
  <c r="X170" i="8"/>
  <c r="W170" i="8"/>
  <c r="V170" i="8"/>
  <c r="U170" i="8"/>
  <c r="T170" i="8"/>
  <c r="T171" i="8" s="1"/>
  <c r="S170" i="8"/>
  <c r="S171" i="8" s="1"/>
  <c r="R170" i="8"/>
  <c r="R171" i="8" s="1"/>
  <c r="Q170" i="8"/>
  <c r="Q171" i="8" s="1"/>
  <c r="P170" i="8"/>
  <c r="O170" i="8"/>
  <c r="N170" i="8"/>
  <c r="M170" i="8"/>
  <c r="L170" i="8"/>
  <c r="L171" i="8" s="1"/>
  <c r="K170" i="8"/>
  <c r="K171" i="8" s="1"/>
  <c r="J170" i="8"/>
  <c r="J171" i="8" s="1"/>
  <c r="I170" i="8"/>
  <c r="I171" i="8" s="1"/>
  <c r="BT169" i="8"/>
  <c r="BS169" i="8"/>
  <c r="BR169" i="8"/>
  <c r="BQ169" i="8"/>
  <c r="BL169" i="8"/>
  <c r="BK169" i="8"/>
  <c r="BJ169" i="8"/>
  <c r="BI169" i="8"/>
  <c r="BD169" i="8"/>
  <c r="BC169" i="8"/>
  <c r="BB169" i="8"/>
  <c r="BA169" i="8"/>
  <c r="AV169" i="8"/>
  <c r="AU169" i="8"/>
  <c r="AT169" i="8"/>
  <c r="AS169" i="8"/>
  <c r="AN169" i="8"/>
  <c r="AM169" i="8"/>
  <c r="AL169" i="8"/>
  <c r="AK169" i="8"/>
  <c r="AF169" i="8"/>
  <c r="AE169" i="8"/>
  <c r="AD169" i="8"/>
  <c r="AC169" i="8"/>
  <c r="X169" i="8"/>
  <c r="W169" i="8"/>
  <c r="V169" i="8"/>
  <c r="U169" i="8"/>
  <c r="P169" i="8"/>
  <c r="O169" i="8"/>
  <c r="N169" i="8"/>
  <c r="M169" i="8"/>
  <c r="BX168" i="8"/>
  <c r="BX169" i="8" s="1"/>
  <c r="BW168" i="8"/>
  <c r="BW169" i="8" s="1"/>
  <c r="BV168" i="8"/>
  <c r="BV169" i="8" s="1"/>
  <c r="BU168" i="8"/>
  <c r="BU169" i="8" s="1"/>
  <c r="BT168" i="8"/>
  <c r="BS168" i="8"/>
  <c r="BR168" i="8"/>
  <c r="BQ168" i="8"/>
  <c r="BP168" i="8"/>
  <c r="BP169" i="8" s="1"/>
  <c r="BO168" i="8"/>
  <c r="BO169" i="8" s="1"/>
  <c r="BN168" i="8"/>
  <c r="BN169" i="8" s="1"/>
  <c r="BM168" i="8"/>
  <c r="BM169" i="8" s="1"/>
  <c r="BL168" i="8"/>
  <c r="BK168" i="8"/>
  <c r="BJ168" i="8"/>
  <c r="BI168" i="8"/>
  <c r="BH168" i="8"/>
  <c r="BH169" i="8" s="1"/>
  <c r="BG168" i="8"/>
  <c r="BG169" i="8" s="1"/>
  <c r="BF168" i="8"/>
  <c r="BF169" i="8" s="1"/>
  <c r="BE168" i="8"/>
  <c r="BE169" i="8" s="1"/>
  <c r="BD168" i="8"/>
  <c r="BC168" i="8"/>
  <c r="BB168" i="8"/>
  <c r="BA168" i="8"/>
  <c r="AZ168" i="8"/>
  <c r="AZ169" i="8" s="1"/>
  <c r="AY168" i="8"/>
  <c r="AY169" i="8" s="1"/>
  <c r="AX168" i="8"/>
  <c r="AX169" i="8" s="1"/>
  <c r="AW168" i="8"/>
  <c r="AW169" i="8" s="1"/>
  <c r="AV168" i="8"/>
  <c r="AU168" i="8"/>
  <c r="AT168" i="8"/>
  <c r="AS168" i="8"/>
  <c r="AR168" i="8"/>
  <c r="AR169" i="8" s="1"/>
  <c r="AQ168" i="8"/>
  <c r="AQ169" i="8" s="1"/>
  <c r="AP168" i="8"/>
  <c r="AP169" i="8" s="1"/>
  <c r="AO168" i="8"/>
  <c r="AO169" i="8" s="1"/>
  <c r="AN168" i="8"/>
  <c r="AM168" i="8"/>
  <c r="AL168" i="8"/>
  <c r="AK168" i="8"/>
  <c r="AJ168" i="8"/>
  <c r="AJ169" i="8" s="1"/>
  <c r="AI168" i="8"/>
  <c r="AI169" i="8" s="1"/>
  <c r="AH168" i="8"/>
  <c r="AH169" i="8" s="1"/>
  <c r="AG168" i="8"/>
  <c r="AG169" i="8" s="1"/>
  <c r="AF168" i="8"/>
  <c r="AE168" i="8"/>
  <c r="AD168" i="8"/>
  <c r="AC168" i="8"/>
  <c r="AB168" i="8"/>
  <c r="AB169" i="8" s="1"/>
  <c r="AA168" i="8"/>
  <c r="AA169" i="8" s="1"/>
  <c r="Z168" i="8"/>
  <c r="Z169" i="8" s="1"/>
  <c r="Y168" i="8"/>
  <c r="Y169" i="8" s="1"/>
  <c r="X168" i="8"/>
  <c r="W168" i="8"/>
  <c r="V168" i="8"/>
  <c r="U168" i="8"/>
  <c r="T168" i="8"/>
  <c r="T169" i="8" s="1"/>
  <c r="S168" i="8"/>
  <c r="S169" i="8" s="1"/>
  <c r="R168" i="8"/>
  <c r="R169" i="8" s="1"/>
  <c r="Q168" i="8"/>
  <c r="Q169" i="8" s="1"/>
  <c r="P168" i="8"/>
  <c r="O168" i="8"/>
  <c r="N168" i="8"/>
  <c r="M168" i="8"/>
  <c r="L168" i="8"/>
  <c r="L169" i="8" s="1"/>
  <c r="K168" i="8"/>
  <c r="K169" i="8" s="1"/>
  <c r="J168" i="8"/>
  <c r="J169" i="8" s="1"/>
  <c r="I168" i="8"/>
  <c r="I169" i="8" s="1"/>
  <c r="H394" i="8"/>
  <c r="H392" i="8"/>
  <c r="H390" i="8"/>
  <c r="H388" i="8"/>
  <c r="H386" i="8"/>
  <c r="H384" i="8"/>
  <c r="H382" i="8"/>
  <c r="H380" i="8"/>
  <c r="H378" i="8"/>
  <c r="H376" i="8"/>
  <c r="H375" i="8"/>
  <c r="H374" i="8"/>
  <c r="H373" i="8"/>
  <c r="H372" i="8"/>
  <c r="H370" i="8"/>
  <c r="H368" i="8"/>
  <c r="H366" i="8"/>
  <c r="G394" i="8"/>
  <c r="G392" i="8"/>
  <c r="G390" i="8"/>
  <c r="G388" i="8"/>
  <c r="G386" i="8"/>
  <c r="G384" i="8"/>
  <c r="G382" i="8"/>
  <c r="G380" i="8"/>
  <c r="G378" i="8"/>
  <c r="G376" i="8"/>
  <c r="G375" i="8"/>
  <c r="G374" i="8"/>
  <c r="G372" i="8"/>
  <c r="G370" i="8"/>
  <c r="G368" i="8"/>
  <c r="G366" i="8"/>
  <c r="H361" i="8"/>
  <c r="H359" i="8"/>
  <c r="H357" i="8"/>
  <c r="H358" i="8" s="1"/>
  <c r="H355" i="8"/>
  <c r="H353" i="8"/>
  <c r="H351" i="8"/>
  <c r="H349" i="8"/>
  <c r="H347" i="8"/>
  <c r="H346" i="8"/>
  <c r="H345" i="8"/>
  <c r="H343" i="8"/>
  <c r="H342" i="8"/>
  <c r="H341" i="8"/>
  <c r="H340" i="8"/>
  <c r="H339" i="8"/>
  <c r="H337" i="8"/>
  <c r="H335" i="8"/>
  <c r="H333" i="8"/>
  <c r="G361" i="8"/>
  <c r="G362" i="8" s="1"/>
  <c r="G359" i="8"/>
  <c r="G357" i="8"/>
  <c r="G358" i="8" s="1"/>
  <c r="G355" i="8"/>
  <c r="G353" i="8"/>
  <c r="G351" i="8"/>
  <c r="G349" i="8"/>
  <c r="G347" i="8"/>
  <c r="G346" i="8"/>
  <c r="G345" i="8"/>
  <c r="G343" i="8"/>
  <c r="G342" i="8"/>
  <c r="G341" i="8"/>
  <c r="G339" i="8"/>
  <c r="G337" i="8"/>
  <c r="G335" i="8"/>
  <c r="G333" i="8"/>
  <c r="H328" i="8"/>
  <c r="H326" i="8"/>
  <c r="H324" i="8"/>
  <c r="H325" i="8" s="1"/>
  <c r="H322" i="8"/>
  <c r="H320" i="8"/>
  <c r="H319" i="8"/>
  <c r="H318" i="8"/>
  <c r="H316" i="8"/>
  <c r="H317" i="8" s="1"/>
  <c r="H314" i="8"/>
  <c r="H313" i="8"/>
  <c r="H312" i="8"/>
  <c r="H310" i="8"/>
  <c r="H309" i="8"/>
  <c r="H308" i="8"/>
  <c r="H306" i="8"/>
  <c r="H305" i="8"/>
  <c r="H304" i="8"/>
  <c r="H302" i="8"/>
  <c r="H300" i="8"/>
  <c r="H301" i="8" s="1"/>
  <c r="G328" i="8"/>
  <c r="G326" i="8"/>
  <c r="G324" i="8"/>
  <c r="G325" i="8" s="1"/>
  <c r="G322" i="8"/>
  <c r="G320" i="8"/>
  <c r="G319" i="8"/>
  <c r="G318" i="8"/>
  <c r="G316" i="8"/>
  <c r="G317" i="8" s="1"/>
  <c r="G314" i="8"/>
  <c r="G313" i="8"/>
  <c r="G312" i="8"/>
  <c r="G310" i="8"/>
  <c r="G309" i="8"/>
  <c r="G308" i="8"/>
  <c r="G307" i="8"/>
  <c r="G306" i="8"/>
  <c r="G304" i="8"/>
  <c r="G302" i="8"/>
  <c r="G300" i="8"/>
  <c r="G301" i="8" s="1"/>
  <c r="H296" i="8"/>
  <c r="H295" i="8"/>
  <c r="H294" i="8"/>
  <c r="H293" i="8"/>
  <c r="H292" i="8"/>
  <c r="H291" i="8"/>
  <c r="H289" i="8"/>
  <c r="H290" i="8" s="1"/>
  <c r="H288" i="8"/>
  <c r="H287" i="8"/>
  <c r="H286" i="8"/>
  <c r="H285" i="8"/>
  <c r="H284" i="8"/>
  <c r="H283" i="8"/>
  <c r="H281" i="8"/>
  <c r="H280" i="8"/>
  <c r="H279" i="8"/>
  <c r="H278" i="8"/>
  <c r="H277" i="8"/>
  <c r="H276" i="8"/>
  <c r="H275" i="8"/>
  <c r="H274" i="8"/>
  <c r="H273" i="8"/>
  <c r="H272" i="8"/>
  <c r="H271" i="8"/>
  <c r="H270" i="8"/>
  <c r="H269" i="8"/>
  <c r="H268" i="8"/>
  <c r="H267" i="8"/>
  <c r="G295" i="8"/>
  <c r="G296" i="8" s="1"/>
  <c r="G294" i="8"/>
  <c r="G293" i="8"/>
  <c r="G292" i="8"/>
  <c r="G291" i="8"/>
  <c r="G289" i="8"/>
  <c r="G290" i="8" s="1"/>
  <c r="G287" i="8"/>
  <c r="G288" i="8" s="1"/>
  <c r="G286" i="8"/>
  <c r="G285" i="8"/>
  <c r="G284" i="8"/>
  <c r="G283" i="8"/>
  <c r="G281" i="8"/>
  <c r="G280" i="8"/>
  <c r="G279" i="8"/>
  <c r="G278" i="8"/>
  <c r="G277" i="8"/>
  <c r="G276" i="8"/>
  <c r="G275" i="8"/>
  <c r="G274" i="8"/>
  <c r="G273" i="8"/>
  <c r="G272" i="8"/>
  <c r="G271" i="8"/>
  <c r="G270" i="8"/>
  <c r="G269" i="8"/>
  <c r="G268" i="8"/>
  <c r="G267" i="8"/>
  <c r="H263" i="8"/>
  <c r="H262" i="8"/>
  <c r="H261" i="8"/>
  <c r="H260" i="8"/>
  <c r="H258" i="8"/>
  <c r="H259" i="8" s="1"/>
  <c r="H256" i="8"/>
  <c r="H257" i="8" s="1"/>
  <c r="H255" i="8"/>
  <c r="H254" i="8"/>
  <c r="H253" i="8"/>
  <c r="H252" i="8"/>
  <c r="H250" i="8"/>
  <c r="H251" i="8" s="1"/>
  <c r="H249" i="8"/>
  <c r="H248" i="8"/>
  <c r="H247" i="8"/>
  <c r="H246" i="8"/>
  <c r="H245" i="8"/>
  <c r="H244" i="8"/>
  <c r="H243" i="8"/>
  <c r="H242" i="8"/>
  <c r="H241" i="8"/>
  <c r="H240" i="8"/>
  <c r="H239" i="8"/>
  <c r="H238" i="8"/>
  <c r="H237" i="8"/>
  <c r="H236" i="8"/>
  <c r="H234" i="8"/>
  <c r="G262" i="8"/>
  <c r="G263" i="8" s="1"/>
  <c r="G260" i="8"/>
  <c r="G261" i="8" s="1"/>
  <c r="G259" i="8"/>
  <c r="G258" i="8"/>
  <c r="G256" i="8"/>
  <c r="G257" i="8" s="1"/>
  <c r="G254" i="8"/>
  <c r="G255" i="8" s="1"/>
  <c r="G252" i="8"/>
  <c r="G253" i="8" s="1"/>
  <c r="G250" i="8"/>
  <c r="G249" i="8"/>
  <c r="G248" i="8"/>
  <c r="G247" i="8"/>
  <c r="G246" i="8"/>
  <c r="G245" i="8"/>
  <c r="G244" i="8"/>
  <c r="G243" i="8"/>
  <c r="G242" i="8"/>
  <c r="G241" i="8"/>
  <c r="G240" i="8"/>
  <c r="G239" i="8"/>
  <c r="G238" i="8"/>
  <c r="G237" i="8"/>
  <c r="G236" i="8"/>
  <c r="G234" i="8"/>
  <c r="H229" i="8"/>
  <c r="H227" i="8"/>
  <c r="H225" i="8"/>
  <c r="H223" i="8"/>
  <c r="H224" i="8" s="1"/>
  <c r="H222" i="8"/>
  <c r="H221" i="8"/>
  <c r="H219" i="8"/>
  <c r="H220" i="8" s="1"/>
  <c r="H217" i="8"/>
  <c r="H218" i="8" s="1"/>
  <c r="H216" i="8"/>
  <c r="H215" i="8"/>
  <c r="H213" i="8"/>
  <c r="H212" i="8"/>
  <c r="H211" i="8"/>
  <c r="H210" i="8"/>
  <c r="H209" i="8"/>
  <c r="H208" i="8"/>
  <c r="H207" i="8"/>
  <c r="H206" i="8"/>
  <c r="H205" i="8"/>
  <c r="H204" i="8"/>
  <c r="H203" i="8"/>
  <c r="H201" i="8"/>
  <c r="H202" i="8" s="1"/>
  <c r="G229" i="8"/>
  <c r="G227" i="8"/>
  <c r="G225" i="8"/>
  <c r="G223" i="8"/>
  <c r="G224" i="8" s="1"/>
  <c r="G221" i="8"/>
  <c r="G222" i="8" s="1"/>
  <c r="G220" i="8"/>
  <c r="G219" i="8"/>
  <c r="G217" i="8"/>
  <c r="G218" i="8" s="1"/>
  <c r="G216" i="8"/>
  <c r="G215" i="8"/>
  <c r="G213" i="8"/>
  <c r="G211" i="8"/>
  <c r="G210" i="8"/>
  <c r="G209" i="8"/>
  <c r="G208" i="8"/>
  <c r="G207" i="8"/>
  <c r="G206" i="8"/>
  <c r="G205" i="8"/>
  <c r="G204" i="8"/>
  <c r="G203" i="8"/>
  <c r="G201" i="8"/>
  <c r="G202" i="8" s="1"/>
  <c r="C20" i="8"/>
  <c r="C196" i="8" s="1"/>
  <c r="C19" i="8"/>
  <c r="C18" i="8"/>
  <c r="G193" i="8" s="1"/>
  <c r="C17" i="8"/>
  <c r="C16" i="8"/>
  <c r="C15" i="8"/>
  <c r="G187" i="8" s="1"/>
  <c r="C14" i="8"/>
  <c r="C13" i="8"/>
  <c r="G183" i="8" s="1"/>
  <c r="C12" i="8"/>
  <c r="H181" i="8" s="1"/>
  <c r="C11" i="8"/>
  <c r="C10" i="8"/>
  <c r="G177" i="8" s="1"/>
  <c r="C9" i="8"/>
  <c r="H175" i="8" s="1"/>
  <c r="C8" i="8"/>
  <c r="G173" i="8" s="1"/>
  <c r="C7" i="8"/>
  <c r="H171" i="8"/>
  <c r="H177" i="8"/>
  <c r="H179" i="8"/>
  <c r="C184" i="8"/>
  <c r="C188" i="8"/>
  <c r="G195" i="8"/>
  <c r="H196" i="8"/>
  <c r="H194" i="8"/>
  <c r="H192" i="8"/>
  <c r="H193" i="8" s="1"/>
  <c r="H190" i="8"/>
  <c r="H191" i="8" s="1"/>
  <c r="H188" i="8"/>
  <c r="H187" i="8"/>
  <c r="H186" i="8"/>
  <c r="H184" i="8"/>
  <c r="H183" i="8"/>
  <c r="H182" i="8"/>
  <c r="H180" i="8"/>
  <c r="H178" i="8"/>
  <c r="H176" i="8"/>
  <c r="H174" i="8"/>
  <c r="H173" i="8"/>
  <c r="H172" i="8"/>
  <c r="H170" i="8"/>
  <c r="H168" i="8"/>
  <c r="H169" i="8" s="1"/>
  <c r="G196" i="8"/>
  <c r="G194" i="8"/>
  <c r="G192" i="8"/>
  <c r="G190" i="8"/>
  <c r="G191" i="8" s="1"/>
  <c r="G188" i="8"/>
  <c r="G186" i="8"/>
  <c r="G185" i="8"/>
  <c r="G184" i="8"/>
  <c r="G182" i="8"/>
  <c r="G180" i="8"/>
  <c r="G178" i="8"/>
  <c r="G176" i="8"/>
  <c r="G175" i="8"/>
  <c r="G174" i="8"/>
  <c r="G172" i="8"/>
  <c r="G170" i="8"/>
  <c r="G169" i="8"/>
  <c r="G168" i="8"/>
  <c r="C374" i="8"/>
  <c r="C345" i="8"/>
  <c r="C341" i="8"/>
  <c r="C312" i="8"/>
  <c r="C308" i="8"/>
  <c r="C304" i="8"/>
  <c r="C300" i="8"/>
  <c r="C279" i="8"/>
  <c r="C277" i="8"/>
  <c r="C275" i="8"/>
  <c r="C273" i="8"/>
  <c r="C271" i="8"/>
  <c r="C269" i="8"/>
  <c r="C267" i="8"/>
  <c r="C246" i="8"/>
  <c r="C244" i="8"/>
  <c r="C242" i="8"/>
  <c r="C240" i="8"/>
  <c r="C238" i="8"/>
  <c r="C236" i="8"/>
  <c r="C215" i="8"/>
  <c r="C209" i="8"/>
  <c r="C207" i="8"/>
  <c r="C205" i="8"/>
  <c r="C203" i="8"/>
  <c r="C201" i="8"/>
  <c r="C190" i="8"/>
  <c r="C186" i="8"/>
  <c r="C182" i="8"/>
  <c r="C174" i="8"/>
  <c r="C170" i="8"/>
  <c r="C168" i="8"/>
  <c r="B394" i="8"/>
  <c r="B392" i="8"/>
  <c r="B390" i="8"/>
  <c r="B388" i="8"/>
  <c r="B386" i="8"/>
  <c r="B382" i="8"/>
  <c r="B378" i="8"/>
  <c r="B376" i="8"/>
  <c r="B374" i="8"/>
  <c r="B372" i="8"/>
  <c r="B370" i="8"/>
  <c r="B366" i="8"/>
  <c r="B361" i="8"/>
  <c r="B359" i="8"/>
  <c r="B357" i="8"/>
  <c r="B355" i="8"/>
  <c r="B353" i="8"/>
  <c r="B351" i="8"/>
  <c r="B345" i="8"/>
  <c r="B343" i="8"/>
  <c r="B341" i="8"/>
  <c r="B339" i="8"/>
  <c r="B337" i="8"/>
  <c r="B335" i="8"/>
  <c r="B328" i="8"/>
  <c r="B326" i="8"/>
  <c r="B324" i="8"/>
  <c r="B322" i="8"/>
  <c r="B320" i="8"/>
  <c r="B318" i="8"/>
  <c r="B316" i="8"/>
  <c r="B312" i="8"/>
  <c r="B310" i="8"/>
  <c r="B308" i="8"/>
  <c r="B306" i="8"/>
  <c r="B304" i="8"/>
  <c r="B302" i="8"/>
  <c r="B300" i="8"/>
  <c r="B293" i="8"/>
  <c r="B291" i="8"/>
  <c r="B289" i="8"/>
  <c r="B287" i="8"/>
  <c r="B285" i="8"/>
  <c r="B283" i="8"/>
  <c r="B281" i="8"/>
  <c r="B279" i="8"/>
  <c r="B277" i="8"/>
  <c r="B275" i="8"/>
  <c r="B273" i="8"/>
  <c r="B271" i="8"/>
  <c r="B269" i="8"/>
  <c r="B267" i="8"/>
  <c r="B262" i="8"/>
  <c r="B260" i="8"/>
  <c r="B258" i="8"/>
  <c r="B256" i="8"/>
  <c r="B254" i="8"/>
  <c r="B250" i="8"/>
  <c r="B246" i="8"/>
  <c r="B244" i="8"/>
  <c r="B242" i="8"/>
  <c r="B240" i="8"/>
  <c r="B238" i="8"/>
  <c r="B234" i="8"/>
  <c r="B229" i="8"/>
  <c r="B227" i="8"/>
  <c r="B225" i="8"/>
  <c r="B223" i="8"/>
  <c r="B221" i="8"/>
  <c r="B217" i="8"/>
  <c r="B213" i="8"/>
  <c r="B211" i="8"/>
  <c r="B209" i="8"/>
  <c r="B207" i="8"/>
  <c r="B205" i="8"/>
  <c r="B201" i="8"/>
  <c r="B194" i="8"/>
  <c r="B192" i="8"/>
  <c r="B190" i="8"/>
  <c r="B188" i="8"/>
  <c r="B178" i="8"/>
  <c r="B176" i="8"/>
  <c r="B174" i="8"/>
  <c r="B172" i="8"/>
  <c r="B170" i="8"/>
  <c r="B168" i="8"/>
  <c r="BX371" i="8" l="1"/>
  <c r="S338" i="8"/>
  <c r="AY338" i="8"/>
  <c r="T338" i="8"/>
  <c r="AZ338" i="8"/>
  <c r="L371" i="8"/>
  <c r="G356" i="8"/>
  <c r="AA338" i="8"/>
  <c r="BG338" i="8"/>
  <c r="AC371" i="8"/>
  <c r="AB338" i="8"/>
  <c r="BH338" i="8"/>
  <c r="AE371" i="8"/>
  <c r="AI338" i="8"/>
  <c r="BO338" i="8"/>
  <c r="AZ371" i="8"/>
  <c r="AJ338" i="8"/>
  <c r="BP338" i="8"/>
  <c r="K356" i="8"/>
  <c r="S356" i="8"/>
  <c r="AA356" i="8"/>
  <c r="AI356" i="8"/>
  <c r="AQ356" i="8"/>
  <c r="AY356" i="8"/>
  <c r="BG356" i="8"/>
  <c r="BO356" i="8"/>
  <c r="BW356" i="8"/>
  <c r="BA371" i="8"/>
  <c r="G323" i="8"/>
  <c r="AA303" i="8"/>
  <c r="N305" i="8"/>
  <c r="V305" i="8"/>
  <c r="AD305" i="8"/>
  <c r="AL305" i="8"/>
  <c r="AT305" i="8"/>
  <c r="BB305" i="8"/>
  <c r="BJ305" i="8"/>
  <c r="BR305" i="8"/>
  <c r="BD321" i="8"/>
  <c r="O323" i="8"/>
  <c r="W323" i="8"/>
  <c r="AE323" i="8"/>
  <c r="AM323" i="8"/>
  <c r="AU323" i="8"/>
  <c r="BC323" i="8"/>
  <c r="BK323" i="8"/>
  <c r="BS323" i="8"/>
  <c r="M323" i="8"/>
  <c r="AC323" i="8"/>
  <c r="AS323" i="8"/>
  <c r="BI323" i="8"/>
  <c r="M338" i="8"/>
  <c r="U338" i="8"/>
  <c r="AC338" i="8"/>
  <c r="AK338" i="8"/>
  <c r="AS338" i="8"/>
  <c r="BA338" i="8"/>
  <c r="BI338" i="8"/>
  <c r="BQ338" i="8"/>
  <c r="AB356" i="8"/>
  <c r="AJ356" i="8"/>
  <c r="AR356" i="8"/>
  <c r="AZ356" i="8"/>
  <c r="BH356" i="8"/>
  <c r="BP356" i="8"/>
  <c r="BX356" i="8"/>
  <c r="M371" i="8"/>
  <c r="AJ371" i="8"/>
  <c r="BC371" i="8"/>
  <c r="C337" i="8"/>
  <c r="G336" i="8"/>
  <c r="H354" i="8"/>
  <c r="G371" i="8"/>
  <c r="AI303" i="8"/>
  <c r="O305" i="8"/>
  <c r="W305" i="8"/>
  <c r="AE305" i="8"/>
  <c r="AM305" i="8"/>
  <c r="AU305" i="8"/>
  <c r="BC305" i="8"/>
  <c r="BK305" i="8"/>
  <c r="BS305" i="8"/>
  <c r="BT321" i="8"/>
  <c r="P323" i="8"/>
  <c r="AF323" i="8"/>
  <c r="AV323" i="8"/>
  <c r="BL323" i="8"/>
  <c r="N338" i="8"/>
  <c r="V338" i="8"/>
  <c r="AD338" i="8"/>
  <c r="AL338" i="8"/>
  <c r="AT338" i="8"/>
  <c r="BB338" i="8"/>
  <c r="BJ338" i="8"/>
  <c r="BR338" i="8"/>
  <c r="M356" i="8"/>
  <c r="U356" i="8"/>
  <c r="AC356" i="8"/>
  <c r="AK356" i="8"/>
  <c r="AS356" i="8"/>
  <c r="BA356" i="8"/>
  <c r="BI356" i="8"/>
  <c r="BQ356" i="8"/>
  <c r="L356" i="8"/>
  <c r="O371" i="8"/>
  <c r="AK371" i="8"/>
  <c r="BH371" i="8"/>
  <c r="U336" i="8"/>
  <c r="H356" i="8"/>
  <c r="H371" i="8"/>
  <c r="AQ303" i="8"/>
  <c r="P305" i="8"/>
  <c r="X305" i="8"/>
  <c r="AF305" i="8"/>
  <c r="AN305" i="8"/>
  <c r="AV305" i="8"/>
  <c r="BD305" i="8"/>
  <c r="BL305" i="8"/>
  <c r="BT305" i="8"/>
  <c r="I323" i="8"/>
  <c r="Q323" i="8"/>
  <c r="Y323" i="8"/>
  <c r="AG323" i="8"/>
  <c r="AO323" i="8"/>
  <c r="AW323" i="8"/>
  <c r="BE323" i="8"/>
  <c r="BM323" i="8"/>
  <c r="BU323" i="8"/>
  <c r="R323" i="8"/>
  <c r="AH323" i="8"/>
  <c r="AX323" i="8"/>
  <c r="BN323" i="8"/>
  <c r="O338" i="8"/>
  <c r="W338" i="8"/>
  <c r="AE338" i="8"/>
  <c r="AM338" i="8"/>
  <c r="AU338" i="8"/>
  <c r="BC338" i="8"/>
  <c r="BK338" i="8"/>
  <c r="BS338" i="8"/>
  <c r="T356" i="8"/>
  <c r="T371" i="8"/>
  <c r="AM371" i="8"/>
  <c r="BI371" i="8"/>
  <c r="S303" i="8"/>
  <c r="AN321" i="8"/>
  <c r="G305" i="8"/>
  <c r="H323" i="8"/>
  <c r="G338" i="8"/>
  <c r="AY303" i="8"/>
  <c r="I305" i="8"/>
  <c r="Q305" i="8"/>
  <c r="Y305" i="8"/>
  <c r="AG305" i="8"/>
  <c r="AO305" i="8"/>
  <c r="AW305" i="8"/>
  <c r="BE305" i="8"/>
  <c r="BM305" i="8"/>
  <c r="BU305" i="8"/>
  <c r="S323" i="8"/>
  <c r="AI323" i="8"/>
  <c r="AY323" i="8"/>
  <c r="BO323" i="8"/>
  <c r="P338" i="8"/>
  <c r="X338" i="8"/>
  <c r="AF338" i="8"/>
  <c r="AN338" i="8"/>
  <c r="AV338" i="8"/>
  <c r="BD338" i="8"/>
  <c r="BL338" i="8"/>
  <c r="BT338" i="8"/>
  <c r="M354" i="8"/>
  <c r="U354" i="8"/>
  <c r="AC354" i="8"/>
  <c r="AK354" i="8"/>
  <c r="AS354" i="8"/>
  <c r="BA354" i="8"/>
  <c r="BI354" i="8"/>
  <c r="BQ354" i="8"/>
  <c r="L354" i="8"/>
  <c r="W356" i="8"/>
  <c r="U371" i="8"/>
  <c r="AR371" i="8"/>
  <c r="BK371" i="8"/>
  <c r="C370" i="8"/>
  <c r="BG303" i="8"/>
  <c r="J305" i="8"/>
  <c r="R305" i="8"/>
  <c r="Z305" i="8"/>
  <c r="AH305" i="8"/>
  <c r="AP305" i="8"/>
  <c r="AX305" i="8"/>
  <c r="BF305" i="8"/>
  <c r="BN305" i="8"/>
  <c r="BV305" i="8"/>
  <c r="U323" i="8"/>
  <c r="AK323" i="8"/>
  <c r="BA323" i="8"/>
  <c r="BQ323" i="8"/>
  <c r="I338" i="8"/>
  <c r="Q338" i="8"/>
  <c r="Y338" i="8"/>
  <c r="AG338" i="8"/>
  <c r="AO338" i="8"/>
  <c r="AW338" i="8"/>
  <c r="BE338" i="8"/>
  <c r="BM338" i="8"/>
  <c r="BU338" i="8"/>
  <c r="AZ354" i="8"/>
  <c r="BK356" i="8"/>
  <c r="W371" i="8"/>
  <c r="AS371" i="8"/>
  <c r="BP371" i="8"/>
  <c r="H338" i="8"/>
  <c r="BO303" i="8"/>
  <c r="K305" i="8"/>
  <c r="S305" i="8"/>
  <c r="AA305" i="8"/>
  <c r="AI305" i="8"/>
  <c r="AQ305" i="8"/>
  <c r="AY305" i="8"/>
  <c r="BG305" i="8"/>
  <c r="BO305" i="8"/>
  <c r="BW305" i="8"/>
  <c r="L321" i="8"/>
  <c r="T321" i="8"/>
  <c r="AB321" i="8"/>
  <c r="AJ321" i="8"/>
  <c r="AR321" i="8"/>
  <c r="AZ321" i="8"/>
  <c r="BH321" i="8"/>
  <c r="BP321" i="8"/>
  <c r="BX321" i="8"/>
  <c r="L323" i="8"/>
  <c r="T323" i="8"/>
  <c r="AB323" i="8"/>
  <c r="AJ323" i="8"/>
  <c r="AR323" i="8"/>
  <c r="AZ323" i="8"/>
  <c r="BH323" i="8"/>
  <c r="BP323" i="8"/>
  <c r="BX323" i="8"/>
  <c r="X323" i="8"/>
  <c r="AN323" i="8"/>
  <c r="BD323" i="8"/>
  <c r="BT323" i="8"/>
  <c r="J338" i="8"/>
  <c r="R338" i="8"/>
  <c r="Z338" i="8"/>
  <c r="AH338" i="8"/>
  <c r="AP338" i="8"/>
  <c r="AX338" i="8"/>
  <c r="BF338" i="8"/>
  <c r="BN338" i="8"/>
  <c r="BV338" i="8"/>
  <c r="AB371" i="8"/>
  <c r="AU371" i="8"/>
  <c r="BQ371" i="8"/>
  <c r="C302" i="8"/>
  <c r="H321" i="8"/>
  <c r="L303" i="8"/>
  <c r="T303" i="8"/>
  <c r="AB303" i="8"/>
  <c r="AJ303" i="8"/>
  <c r="AR303" i="8"/>
  <c r="AZ303" i="8"/>
  <c r="BH303" i="8"/>
  <c r="BP303" i="8"/>
  <c r="BX303" i="8"/>
  <c r="J321" i="8"/>
  <c r="Z321" i="8"/>
  <c r="AP321" i="8"/>
  <c r="BF321" i="8"/>
  <c r="BV321" i="8"/>
  <c r="AR336" i="8"/>
  <c r="N354" i="8"/>
  <c r="V354" i="8"/>
  <c r="AD354" i="8"/>
  <c r="AL354" i="8"/>
  <c r="AT354" i="8"/>
  <c r="BB354" i="8"/>
  <c r="BJ354" i="8"/>
  <c r="BR354" i="8"/>
  <c r="O354" i="8"/>
  <c r="BC354" i="8"/>
  <c r="AE358" i="8"/>
  <c r="M303" i="8"/>
  <c r="U303" i="8"/>
  <c r="AC303" i="8"/>
  <c r="AK303" i="8"/>
  <c r="AS303" i="8"/>
  <c r="BA303" i="8"/>
  <c r="BI303" i="8"/>
  <c r="BQ303" i="8"/>
  <c r="N321" i="8"/>
  <c r="V321" i="8"/>
  <c r="AD321" i="8"/>
  <c r="AL321" i="8"/>
  <c r="AT321" i="8"/>
  <c r="BB321" i="8"/>
  <c r="BJ321" i="8"/>
  <c r="BR321" i="8"/>
  <c r="K321" i="8"/>
  <c r="AA321" i="8"/>
  <c r="AQ321" i="8"/>
  <c r="BG321" i="8"/>
  <c r="BW321" i="8"/>
  <c r="T354" i="8"/>
  <c r="BK354" i="8"/>
  <c r="AU358" i="8"/>
  <c r="H303" i="8"/>
  <c r="N303" i="8"/>
  <c r="V303" i="8"/>
  <c r="AD303" i="8"/>
  <c r="AL303" i="8"/>
  <c r="AT303" i="8"/>
  <c r="BB303" i="8"/>
  <c r="BJ303" i="8"/>
  <c r="BR303" i="8"/>
  <c r="O321" i="8"/>
  <c r="W321" i="8"/>
  <c r="AE321" i="8"/>
  <c r="AM321" i="8"/>
  <c r="AU321" i="8"/>
  <c r="BC321" i="8"/>
  <c r="BK321" i="8"/>
  <c r="BS321" i="8"/>
  <c r="M321" i="8"/>
  <c r="AC321" i="8"/>
  <c r="AS321" i="8"/>
  <c r="BI321" i="8"/>
  <c r="P354" i="8"/>
  <c r="X354" i="8"/>
  <c r="AF354" i="8"/>
  <c r="AN354" i="8"/>
  <c r="AV354" i="8"/>
  <c r="BD354" i="8"/>
  <c r="BL354" i="8"/>
  <c r="BT354" i="8"/>
  <c r="W354" i="8"/>
  <c r="I358" i="8"/>
  <c r="Q358" i="8"/>
  <c r="Y358" i="8"/>
  <c r="AG358" i="8"/>
  <c r="AO358" i="8"/>
  <c r="AW358" i="8"/>
  <c r="BE358" i="8"/>
  <c r="BM358" i="8"/>
  <c r="BU358" i="8"/>
  <c r="BC358" i="8"/>
  <c r="G321" i="8"/>
  <c r="G354" i="8"/>
  <c r="H387" i="8"/>
  <c r="O303" i="8"/>
  <c r="W303" i="8"/>
  <c r="AE303" i="8"/>
  <c r="AM303" i="8"/>
  <c r="AU303" i="8"/>
  <c r="BC303" i="8"/>
  <c r="BK303" i="8"/>
  <c r="BS303" i="8"/>
  <c r="P321" i="8"/>
  <c r="AF321" i="8"/>
  <c r="AV321" i="8"/>
  <c r="BL321" i="8"/>
  <c r="T350" i="8"/>
  <c r="I354" i="8"/>
  <c r="Q354" i="8"/>
  <c r="Y354" i="8"/>
  <c r="AG354" i="8"/>
  <c r="AO354" i="8"/>
  <c r="AW354" i="8"/>
  <c r="BE354" i="8"/>
  <c r="BM354" i="8"/>
  <c r="BU354" i="8"/>
  <c r="AB354" i="8"/>
  <c r="J358" i="8"/>
  <c r="R358" i="8"/>
  <c r="Z358" i="8"/>
  <c r="AH358" i="8"/>
  <c r="AP358" i="8"/>
  <c r="AX358" i="8"/>
  <c r="BF358" i="8"/>
  <c r="BN358" i="8"/>
  <c r="BV358" i="8"/>
  <c r="P303" i="8"/>
  <c r="X303" i="8"/>
  <c r="AF303" i="8"/>
  <c r="AN303" i="8"/>
  <c r="AV303" i="8"/>
  <c r="BD303" i="8"/>
  <c r="BL303" i="8"/>
  <c r="BT303" i="8"/>
  <c r="I321" i="8"/>
  <c r="Q321" i="8"/>
  <c r="Y321" i="8"/>
  <c r="AG321" i="8"/>
  <c r="AO321" i="8"/>
  <c r="AW321" i="8"/>
  <c r="BE321" i="8"/>
  <c r="BM321" i="8"/>
  <c r="BU321" i="8"/>
  <c r="R321" i="8"/>
  <c r="AH321" i="8"/>
  <c r="AX321" i="8"/>
  <c r="BN321" i="8"/>
  <c r="AM354" i="8"/>
  <c r="G303" i="8"/>
  <c r="I303" i="8"/>
  <c r="Q303" i="8"/>
  <c r="Y303" i="8"/>
  <c r="AG303" i="8"/>
  <c r="AO303" i="8"/>
  <c r="AW303" i="8"/>
  <c r="BE303" i="8"/>
  <c r="BM303" i="8"/>
  <c r="BU303" i="8"/>
  <c r="S321" i="8"/>
  <c r="AI321" i="8"/>
  <c r="AY321" i="8"/>
  <c r="BO321" i="8"/>
  <c r="AR354" i="8"/>
  <c r="J303" i="8"/>
  <c r="R303" i="8"/>
  <c r="Z303" i="8"/>
  <c r="AH303" i="8"/>
  <c r="AP303" i="8"/>
  <c r="AX303" i="8"/>
  <c r="BF303" i="8"/>
  <c r="BN303" i="8"/>
  <c r="BV303" i="8"/>
  <c r="U321" i="8"/>
  <c r="AK321" i="8"/>
  <c r="BA321" i="8"/>
  <c r="BQ321" i="8"/>
  <c r="P350" i="8"/>
  <c r="X350" i="8"/>
  <c r="AF350" i="8"/>
  <c r="AN350" i="8"/>
  <c r="AV350" i="8"/>
  <c r="BD350" i="8"/>
  <c r="BL350" i="8"/>
  <c r="BT350" i="8"/>
  <c r="BH354" i="8"/>
  <c r="BP354" i="8"/>
  <c r="BX354" i="8"/>
  <c r="AU354" i="8"/>
  <c r="M358" i="8"/>
  <c r="U358" i="8"/>
  <c r="AC358" i="8"/>
  <c r="AK358" i="8"/>
  <c r="AS358" i="8"/>
  <c r="BA358" i="8"/>
  <c r="BI358" i="8"/>
  <c r="BQ358" i="8"/>
  <c r="C306" i="8"/>
  <c r="G327" i="8"/>
  <c r="H307" i="8"/>
  <c r="H360" i="8"/>
  <c r="M307" i="8"/>
  <c r="U307" i="8"/>
  <c r="AC307" i="8"/>
  <c r="AK307" i="8"/>
  <c r="AS307" i="8"/>
  <c r="BA307" i="8"/>
  <c r="BI307" i="8"/>
  <c r="BQ307" i="8"/>
  <c r="P327" i="8"/>
  <c r="AF327" i="8"/>
  <c r="AV327" i="8"/>
  <c r="BL327" i="8"/>
  <c r="J340" i="8"/>
  <c r="R340" i="8"/>
  <c r="Z340" i="8"/>
  <c r="AH340" i="8"/>
  <c r="AP340" i="8"/>
  <c r="AX340" i="8"/>
  <c r="BF340" i="8"/>
  <c r="BN340" i="8"/>
  <c r="BV340" i="8"/>
  <c r="T373" i="8"/>
  <c r="AE373" i="8"/>
  <c r="AS373" i="8"/>
  <c r="BF373" i="8"/>
  <c r="BR373" i="8"/>
  <c r="C372" i="8"/>
  <c r="N307" i="8"/>
  <c r="V307" i="8"/>
  <c r="AD307" i="8"/>
  <c r="AL307" i="8"/>
  <c r="AT307" i="8"/>
  <c r="BB307" i="8"/>
  <c r="BJ307" i="8"/>
  <c r="BR307" i="8"/>
  <c r="I327" i="8"/>
  <c r="Q327" i="8"/>
  <c r="Y327" i="8"/>
  <c r="AG327" i="8"/>
  <c r="AO327" i="8"/>
  <c r="AW327" i="8"/>
  <c r="BE327" i="8"/>
  <c r="BM327" i="8"/>
  <c r="BU327" i="8"/>
  <c r="R327" i="8"/>
  <c r="AH327" i="8"/>
  <c r="AX327" i="8"/>
  <c r="BN327" i="8"/>
  <c r="K340" i="8"/>
  <c r="S340" i="8"/>
  <c r="AA340" i="8"/>
  <c r="AI340" i="8"/>
  <c r="AQ340" i="8"/>
  <c r="AY340" i="8"/>
  <c r="BG340" i="8"/>
  <c r="BO340" i="8"/>
  <c r="BW340" i="8"/>
  <c r="U373" i="8"/>
  <c r="AH373" i="8"/>
  <c r="AT373" i="8"/>
  <c r="BH373" i="8"/>
  <c r="BS373" i="8"/>
  <c r="G360" i="8"/>
  <c r="P307" i="8"/>
  <c r="X307" i="8"/>
  <c r="AF307" i="8"/>
  <c r="AN307" i="8"/>
  <c r="AV307" i="8"/>
  <c r="BD307" i="8"/>
  <c r="BL307" i="8"/>
  <c r="BT307" i="8"/>
  <c r="U327" i="8"/>
  <c r="AK327" i="8"/>
  <c r="BA327" i="8"/>
  <c r="BQ327" i="8"/>
  <c r="M340" i="8"/>
  <c r="U340" i="8"/>
  <c r="AC340" i="8"/>
  <c r="AK340" i="8"/>
  <c r="AS340" i="8"/>
  <c r="BA340" i="8"/>
  <c r="BI340" i="8"/>
  <c r="BQ340" i="8"/>
  <c r="L373" i="8"/>
  <c r="W373" i="8"/>
  <c r="AK373" i="8"/>
  <c r="AX373" i="8"/>
  <c r="BJ373" i="8"/>
  <c r="BX373" i="8"/>
  <c r="C339" i="8"/>
  <c r="I307" i="8"/>
  <c r="Q307" i="8"/>
  <c r="Y307" i="8"/>
  <c r="AG307" i="8"/>
  <c r="AO307" i="8"/>
  <c r="AW307" i="8"/>
  <c r="BE307" i="8"/>
  <c r="BM307" i="8"/>
  <c r="BU307" i="8"/>
  <c r="L327" i="8"/>
  <c r="T327" i="8"/>
  <c r="AB327" i="8"/>
  <c r="AJ327" i="8"/>
  <c r="AR327" i="8"/>
  <c r="AZ327" i="8"/>
  <c r="BH327" i="8"/>
  <c r="BP327" i="8"/>
  <c r="BX327" i="8"/>
  <c r="X327" i="8"/>
  <c r="AN327" i="8"/>
  <c r="BD327" i="8"/>
  <c r="BT327" i="8"/>
  <c r="N340" i="8"/>
  <c r="V340" i="8"/>
  <c r="AD340" i="8"/>
  <c r="AL340" i="8"/>
  <c r="AT340" i="8"/>
  <c r="BB340" i="8"/>
  <c r="BJ340" i="8"/>
  <c r="BR340" i="8"/>
  <c r="M373" i="8"/>
  <c r="Z373" i="8"/>
  <c r="AL373" i="8"/>
  <c r="AZ373" i="8"/>
  <c r="BK373" i="8"/>
  <c r="J307" i="8"/>
  <c r="R307" i="8"/>
  <c r="Z307" i="8"/>
  <c r="AH307" i="8"/>
  <c r="AP307" i="8"/>
  <c r="AX307" i="8"/>
  <c r="BF307" i="8"/>
  <c r="BN307" i="8"/>
  <c r="BV307" i="8"/>
  <c r="J327" i="8"/>
  <c r="Z327" i="8"/>
  <c r="AP327" i="8"/>
  <c r="BF327" i="8"/>
  <c r="BV327" i="8"/>
  <c r="O340" i="8"/>
  <c r="W340" i="8"/>
  <c r="AE340" i="8"/>
  <c r="AM340" i="8"/>
  <c r="AU340" i="8"/>
  <c r="BC340" i="8"/>
  <c r="BK340" i="8"/>
  <c r="BS340" i="8"/>
  <c r="N373" i="8"/>
  <c r="AB373" i="8"/>
  <c r="AM373" i="8"/>
  <c r="BA373" i="8"/>
  <c r="BN373" i="8"/>
  <c r="K307" i="8"/>
  <c r="S307" i="8"/>
  <c r="AA307" i="8"/>
  <c r="AI307" i="8"/>
  <c r="AQ307" i="8"/>
  <c r="AY307" i="8"/>
  <c r="BG307" i="8"/>
  <c r="BO307" i="8"/>
  <c r="BW307" i="8"/>
  <c r="N327" i="8"/>
  <c r="V327" i="8"/>
  <c r="AD327" i="8"/>
  <c r="AL327" i="8"/>
  <c r="AT327" i="8"/>
  <c r="BB327" i="8"/>
  <c r="BJ327" i="8"/>
  <c r="BR327" i="8"/>
  <c r="K327" i="8"/>
  <c r="AA327" i="8"/>
  <c r="AQ327" i="8"/>
  <c r="BG327" i="8"/>
  <c r="BW327" i="8"/>
  <c r="P340" i="8"/>
  <c r="X340" i="8"/>
  <c r="AF340" i="8"/>
  <c r="AN340" i="8"/>
  <c r="AV340" i="8"/>
  <c r="BD340" i="8"/>
  <c r="BL340" i="8"/>
  <c r="BT340" i="8"/>
  <c r="P360" i="8"/>
  <c r="X360" i="8"/>
  <c r="AF360" i="8"/>
  <c r="AN360" i="8"/>
  <c r="AV360" i="8"/>
  <c r="BD360" i="8"/>
  <c r="BL360" i="8"/>
  <c r="BT360" i="8"/>
  <c r="O373" i="8"/>
  <c r="AC373" i="8"/>
  <c r="AP373" i="8"/>
  <c r="BB373" i="8"/>
  <c r="BP373" i="8"/>
  <c r="H327" i="8"/>
  <c r="G340" i="8"/>
  <c r="G373" i="8"/>
  <c r="L307" i="8"/>
  <c r="T307" i="8"/>
  <c r="AB307" i="8"/>
  <c r="AJ307" i="8"/>
  <c r="AR307" i="8"/>
  <c r="AZ307" i="8"/>
  <c r="BH307" i="8"/>
  <c r="BP307" i="8"/>
  <c r="BX307" i="8"/>
  <c r="O327" i="8"/>
  <c r="W327" i="8"/>
  <c r="AE327" i="8"/>
  <c r="AM327" i="8"/>
  <c r="AU327" i="8"/>
  <c r="BC327" i="8"/>
  <c r="BK327" i="8"/>
  <c r="BS327" i="8"/>
  <c r="M327" i="8"/>
  <c r="AC327" i="8"/>
  <c r="AS327" i="8"/>
  <c r="BI327" i="8"/>
  <c r="I340" i="8"/>
  <c r="Q340" i="8"/>
  <c r="Y340" i="8"/>
  <c r="AG340" i="8"/>
  <c r="AO340" i="8"/>
  <c r="AW340" i="8"/>
  <c r="BE340" i="8"/>
  <c r="BM340" i="8"/>
  <c r="BU340" i="8"/>
  <c r="R373" i="8"/>
  <c r="AD373" i="8"/>
  <c r="AR373" i="8"/>
  <c r="BC373" i="8"/>
  <c r="BQ373" i="8"/>
  <c r="AE379" i="8"/>
  <c r="H379" i="8"/>
  <c r="Z379" i="8"/>
  <c r="W379" i="8"/>
  <c r="BS379" i="8"/>
  <c r="R379" i="8"/>
  <c r="BK379" i="8"/>
  <c r="O379" i="8"/>
  <c r="BC379" i="8"/>
  <c r="J379" i="8"/>
  <c r="G379" i="8"/>
  <c r="AM379" i="8"/>
  <c r="AU379" i="8"/>
  <c r="C378" i="8"/>
  <c r="M311" i="8"/>
  <c r="U311" i="8"/>
  <c r="AC311" i="8"/>
  <c r="AK311" i="8"/>
  <c r="AS311" i="8"/>
  <c r="BA311" i="8"/>
  <c r="BI311" i="8"/>
  <c r="BQ311" i="8"/>
  <c r="O329" i="8"/>
  <c r="W329" i="8"/>
  <c r="AE329" i="8"/>
  <c r="AM329" i="8"/>
  <c r="AU329" i="8"/>
  <c r="BC329" i="8"/>
  <c r="BK329" i="8"/>
  <c r="BS329" i="8"/>
  <c r="M329" i="8"/>
  <c r="AC329" i="8"/>
  <c r="AS329" i="8"/>
  <c r="BI329" i="8"/>
  <c r="J354" i="8"/>
  <c r="R354" i="8"/>
  <c r="Z354" i="8"/>
  <c r="AH354" i="8"/>
  <c r="AP354" i="8"/>
  <c r="AX354" i="8"/>
  <c r="BF354" i="8"/>
  <c r="BN354" i="8"/>
  <c r="BV354" i="8"/>
  <c r="AE354" i="8"/>
  <c r="BS354" i="8"/>
  <c r="P356" i="8"/>
  <c r="X356" i="8"/>
  <c r="AF356" i="8"/>
  <c r="AN356" i="8"/>
  <c r="AV356" i="8"/>
  <c r="BD356" i="8"/>
  <c r="BL356" i="8"/>
  <c r="BT356" i="8"/>
  <c r="AU356" i="8"/>
  <c r="P362" i="8"/>
  <c r="X362" i="8"/>
  <c r="AF362" i="8"/>
  <c r="AN362" i="8"/>
  <c r="AV362" i="8"/>
  <c r="BD362" i="8"/>
  <c r="BL362" i="8"/>
  <c r="BT362" i="8"/>
  <c r="AM362" i="8"/>
  <c r="P371" i="8"/>
  <c r="X371" i="8"/>
  <c r="AF371" i="8"/>
  <c r="AN371" i="8"/>
  <c r="AV371" i="8"/>
  <c r="BD371" i="8"/>
  <c r="BL371" i="8"/>
  <c r="BT371" i="8"/>
  <c r="P373" i="8"/>
  <c r="X373" i="8"/>
  <c r="AF373" i="8"/>
  <c r="AN373" i="8"/>
  <c r="AV373" i="8"/>
  <c r="BD373" i="8"/>
  <c r="BL373" i="8"/>
  <c r="BT373" i="8"/>
  <c r="G329" i="8"/>
  <c r="N311" i="8"/>
  <c r="V311" i="8"/>
  <c r="AD311" i="8"/>
  <c r="AL311" i="8"/>
  <c r="AT311" i="8"/>
  <c r="BB311" i="8"/>
  <c r="BJ311" i="8"/>
  <c r="BR311" i="8"/>
  <c r="P329" i="8"/>
  <c r="AF329" i="8"/>
  <c r="AV329" i="8"/>
  <c r="BL329" i="8"/>
  <c r="K354" i="8"/>
  <c r="S354" i="8"/>
  <c r="AA354" i="8"/>
  <c r="AI354" i="8"/>
  <c r="AQ354" i="8"/>
  <c r="AY354" i="8"/>
  <c r="BG354" i="8"/>
  <c r="BO354" i="8"/>
  <c r="BW354" i="8"/>
  <c r="AJ354" i="8"/>
  <c r="I362" i="8"/>
  <c r="Q362" i="8"/>
  <c r="Y362" i="8"/>
  <c r="AG362" i="8"/>
  <c r="AO362" i="8"/>
  <c r="AW362" i="8"/>
  <c r="BE362" i="8"/>
  <c r="BM362" i="8"/>
  <c r="BU362" i="8"/>
  <c r="AU362" i="8"/>
  <c r="I371" i="8"/>
  <c r="Q371" i="8"/>
  <c r="Y371" i="8"/>
  <c r="AG371" i="8"/>
  <c r="AO371" i="8"/>
  <c r="AW371" i="8"/>
  <c r="BE371" i="8"/>
  <c r="BM371" i="8"/>
  <c r="BU371" i="8"/>
  <c r="I373" i="8"/>
  <c r="Q373" i="8"/>
  <c r="Y373" i="8"/>
  <c r="AG373" i="8"/>
  <c r="AO373" i="8"/>
  <c r="AW373" i="8"/>
  <c r="BE373" i="8"/>
  <c r="BM373" i="8"/>
  <c r="BU373" i="8"/>
  <c r="O311" i="8"/>
  <c r="W311" i="8"/>
  <c r="AE311" i="8"/>
  <c r="AM311" i="8"/>
  <c r="AU311" i="8"/>
  <c r="BC311" i="8"/>
  <c r="BK311" i="8"/>
  <c r="BS311" i="8"/>
  <c r="I329" i="8"/>
  <c r="Q329" i="8"/>
  <c r="Y329" i="8"/>
  <c r="AG329" i="8"/>
  <c r="AO329" i="8"/>
  <c r="AW329" i="8"/>
  <c r="BE329" i="8"/>
  <c r="BM329" i="8"/>
  <c r="BU329" i="8"/>
  <c r="R329" i="8"/>
  <c r="AH329" i="8"/>
  <c r="AX329" i="8"/>
  <c r="BN329" i="8"/>
  <c r="J362" i="8"/>
  <c r="R362" i="8"/>
  <c r="Z362" i="8"/>
  <c r="AH362" i="8"/>
  <c r="AP362" i="8"/>
  <c r="AX362" i="8"/>
  <c r="BF362" i="8"/>
  <c r="BN362" i="8"/>
  <c r="BV362" i="8"/>
  <c r="BC362" i="8"/>
  <c r="J371" i="8"/>
  <c r="R371" i="8"/>
  <c r="Z371" i="8"/>
  <c r="AH371" i="8"/>
  <c r="AP371" i="8"/>
  <c r="AX371" i="8"/>
  <c r="BF371" i="8"/>
  <c r="BN371" i="8"/>
  <c r="BV371" i="8"/>
  <c r="AE344" i="8"/>
  <c r="P311" i="8"/>
  <c r="X311" i="8"/>
  <c r="AF311" i="8"/>
  <c r="AN311" i="8"/>
  <c r="AV311" i="8"/>
  <c r="BD311" i="8"/>
  <c r="BL311" i="8"/>
  <c r="BT311" i="8"/>
  <c r="S329" i="8"/>
  <c r="AI329" i="8"/>
  <c r="AY329" i="8"/>
  <c r="BO329" i="8"/>
  <c r="K362" i="8"/>
  <c r="S362" i="8"/>
  <c r="AA362" i="8"/>
  <c r="AI362" i="8"/>
  <c r="AQ362" i="8"/>
  <c r="AY362" i="8"/>
  <c r="BG362" i="8"/>
  <c r="BO362" i="8"/>
  <c r="BW362" i="8"/>
  <c r="BK362" i="8"/>
  <c r="K371" i="8"/>
  <c r="S371" i="8"/>
  <c r="AA371" i="8"/>
  <c r="AI371" i="8"/>
  <c r="AQ371" i="8"/>
  <c r="AY371" i="8"/>
  <c r="BG371" i="8"/>
  <c r="BO371" i="8"/>
  <c r="BW371" i="8"/>
  <c r="K373" i="8"/>
  <c r="S373" i="8"/>
  <c r="AA373" i="8"/>
  <c r="AI373" i="8"/>
  <c r="AQ373" i="8"/>
  <c r="AY373" i="8"/>
  <c r="BG373" i="8"/>
  <c r="BO373" i="8"/>
  <c r="H311" i="8"/>
  <c r="I311" i="8"/>
  <c r="Q311" i="8"/>
  <c r="Y311" i="8"/>
  <c r="AG311" i="8"/>
  <c r="AO311" i="8"/>
  <c r="AW311" i="8"/>
  <c r="BE311" i="8"/>
  <c r="BM311" i="8"/>
  <c r="BU311" i="8"/>
  <c r="U329" i="8"/>
  <c r="AK329" i="8"/>
  <c r="BA329" i="8"/>
  <c r="BQ329" i="8"/>
  <c r="L362" i="8"/>
  <c r="T362" i="8"/>
  <c r="AB362" i="8"/>
  <c r="AJ362" i="8"/>
  <c r="AR362" i="8"/>
  <c r="AZ362" i="8"/>
  <c r="BH362" i="8"/>
  <c r="BP362" i="8"/>
  <c r="BX362" i="8"/>
  <c r="BS362" i="8"/>
  <c r="G395" i="8"/>
  <c r="H329" i="8"/>
  <c r="G311" i="8"/>
  <c r="J311" i="8"/>
  <c r="R311" i="8"/>
  <c r="Z311" i="8"/>
  <c r="AH311" i="8"/>
  <c r="AP311" i="8"/>
  <c r="AX311" i="8"/>
  <c r="BF311" i="8"/>
  <c r="BN311" i="8"/>
  <c r="BV311" i="8"/>
  <c r="L329" i="8"/>
  <c r="T329" i="8"/>
  <c r="AB329" i="8"/>
  <c r="AJ329" i="8"/>
  <c r="AR329" i="8"/>
  <c r="AZ329" i="8"/>
  <c r="BH329" i="8"/>
  <c r="BP329" i="8"/>
  <c r="BX329" i="8"/>
  <c r="X329" i="8"/>
  <c r="AN329" i="8"/>
  <c r="BD329" i="8"/>
  <c r="BT329" i="8"/>
  <c r="M362" i="8"/>
  <c r="U362" i="8"/>
  <c r="AC362" i="8"/>
  <c r="AK362" i="8"/>
  <c r="AS362" i="8"/>
  <c r="BA362" i="8"/>
  <c r="BI362" i="8"/>
  <c r="BQ362" i="8"/>
  <c r="O362" i="8"/>
  <c r="C310" i="8"/>
  <c r="H362" i="8"/>
  <c r="K311" i="8"/>
  <c r="S311" i="8"/>
  <c r="AA311" i="8"/>
  <c r="AI311" i="8"/>
  <c r="AQ311" i="8"/>
  <c r="AY311" i="8"/>
  <c r="BG311" i="8"/>
  <c r="BO311" i="8"/>
  <c r="J329" i="8"/>
  <c r="Z329" i="8"/>
  <c r="AP329" i="8"/>
  <c r="BF329" i="8"/>
  <c r="BV329" i="8"/>
  <c r="N362" i="8"/>
  <c r="V362" i="8"/>
  <c r="AD362" i="8"/>
  <c r="AL362" i="8"/>
  <c r="AT362" i="8"/>
  <c r="BB362" i="8"/>
  <c r="BJ362" i="8"/>
  <c r="BR362" i="8"/>
  <c r="N371" i="8"/>
  <c r="V371" i="8"/>
  <c r="AD371" i="8"/>
  <c r="AL371" i="8"/>
  <c r="AT371" i="8"/>
  <c r="BB371" i="8"/>
  <c r="BJ371" i="8"/>
  <c r="I297" i="8"/>
  <c r="Q297" i="8"/>
  <c r="Y297" i="8"/>
  <c r="AG297" i="8"/>
  <c r="AO297" i="8"/>
  <c r="AW297" i="8"/>
  <c r="BE297" i="8"/>
  <c r="BM297" i="8"/>
  <c r="BU297" i="8"/>
  <c r="BV336" i="8"/>
  <c r="BI336" i="8"/>
  <c r="AQ336" i="8"/>
  <c r="T336" i="8"/>
  <c r="BH336" i="8"/>
  <c r="AK336" i="8"/>
  <c r="S336" i="8"/>
  <c r="BG336" i="8"/>
  <c r="AJ336" i="8"/>
  <c r="M336" i="8"/>
  <c r="BX336" i="8"/>
  <c r="BA336" i="8"/>
  <c r="AI336" i="8"/>
  <c r="L336" i="8"/>
  <c r="BW336" i="8"/>
  <c r="AZ336" i="8"/>
  <c r="AC336" i="8"/>
  <c r="K336" i="8"/>
  <c r="BQ336" i="8"/>
  <c r="AY336" i="8"/>
  <c r="AB336" i="8"/>
  <c r="BP336" i="8"/>
  <c r="AS336" i="8"/>
  <c r="AA336" i="8"/>
  <c r="I352" i="8"/>
  <c r="BN319" i="8"/>
  <c r="AX319" i="8"/>
  <c r="AH319" i="8"/>
  <c r="R319" i="8"/>
  <c r="BL319" i="8"/>
  <c r="AV319" i="8"/>
  <c r="AF319" i="8"/>
  <c r="P319" i="8"/>
  <c r="BI319" i="8"/>
  <c r="AS319" i="8"/>
  <c r="AC319" i="8"/>
  <c r="M319" i="8"/>
  <c r="BW319" i="8"/>
  <c r="BG319" i="8"/>
  <c r="AQ319" i="8"/>
  <c r="AA319" i="8"/>
  <c r="K319" i="8"/>
  <c r="BV319" i="8"/>
  <c r="BF319" i="8"/>
  <c r="AP319" i="8"/>
  <c r="Z319" i="8"/>
  <c r="J319" i="8"/>
  <c r="BT319" i="8"/>
  <c r="BD319" i="8"/>
  <c r="AN319" i="8"/>
  <c r="X319" i="8"/>
  <c r="BQ319" i="8"/>
  <c r="BA319" i="8"/>
  <c r="AK319" i="8"/>
  <c r="U319" i="8"/>
  <c r="BA344" i="8"/>
  <c r="E236" i="8"/>
  <c r="E242" i="8"/>
  <c r="E244" i="8"/>
  <c r="AS264" i="8"/>
  <c r="BT297" i="8"/>
  <c r="AJ393" i="8"/>
  <c r="AE360" i="8"/>
  <c r="W360" i="8"/>
  <c r="O360" i="8"/>
  <c r="BS360" i="8"/>
  <c r="BK360" i="8"/>
  <c r="BC360" i="8"/>
  <c r="AU360" i="8"/>
  <c r="I360" i="8"/>
  <c r="Q360" i="8"/>
  <c r="Y360" i="8"/>
  <c r="AG360" i="8"/>
  <c r="AO360" i="8"/>
  <c r="AW360" i="8"/>
  <c r="BE360" i="8"/>
  <c r="BM360" i="8"/>
  <c r="BU360" i="8"/>
  <c r="AC387" i="8"/>
  <c r="BI387" i="8"/>
  <c r="BA387" i="8"/>
  <c r="AS387" i="8"/>
  <c r="U387" i="8"/>
  <c r="M387" i="8"/>
  <c r="L319" i="8"/>
  <c r="T319" i="8"/>
  <c r="AB319" i="8"/>
  <c r="AJ319" i="8"/>
  <c r="AR319" i="8"/>
  <c r="AZ319" i="8"/>
  <c r="BH319" i="8"/>
  <c r="BP319" i="8"/>
  <c r="BX319" i="8"/>
  <c r="J360" i="8"/>
  <c r="R360" i="8"/>
  <c r="Z360" i="8"/>
  <c r="AH360" i="8"/>
  <c r="AP360" i="8"/>
  <c r="AX360" i="8"/>
  <c r="BF360" i="8"/>
  <c r="BN360" i="8"/>
  <c r="BV360" i="8"/>
  <c r="AM356" i="8"/>
  <c r="BW389" i="8"/>
  <c r="BX379" i="8"/>
  <c r="BP379" i="8"/>
  <c r="BH379" i="8"/>
  <c r="AZ379" i="8"/>
  <c r="AR379" i="8"/>
  <c r="AJ379" i="8"/>
  <c r="AB379" i="8"/>
  <c r="T379" i="8"/>
  <c r="L379" i="8"/>
  <c r="BW379" i="8"/>
  <c r="BO379" i="8"/>
  <c r="BG379" i="8"/>
  <c r="AY379" i="8"/>
  <c r="AQ379" i="8"/>
  <c r="AI379" i="8"/>
  <c r="AA379" i="8"/>
  <c r="S379" i="8"/>
  <c r="K379" i="8"/>
  <c r="BV379" i="8"/>
  <c r="BN379" i="8"/>
  <c r="BF379" i="8"/>
  <c r="AX379" i="8"/>
  <c r="AP379" i="8"/>
  <c r="AH379" i="8"/>
  <c r="BU379" i="8"/>
  <c r="BM379" i="8"/>
  <c r="BE379" i="8"/>
  <c r="AW379" i="8"/>
  <c r="AO379" i="8"/>
  <c r="AG379" i="8"/>
  <c r="Y379" i="8"/>
  <c r="Q379" i="8"/>
  <c r="I379" i="8"/>
  <c r="BT379" i="8"/>
  <c r="BL379" i="8"/>
  <c r="BD379" i="8"/>
  <c r="AV379" i="8"/>
  <c r="AN379" i="8"/>
  <c r="AF379" i="8"/>
  <c r="X379" i="8"/>
  <c r="P379" i="8"/>
  <c r="BR379" i="8"/>
  <c r="BJ379" i="8"/>
  <c r="BB379" i="8"/>
  <c r="AT379" i="8"/>
  <c r="AL379" i="8"/>
  <c r="AD379" i="8"/>
  <c r="V379" i="8"/>
  <c r="N379" i="8"/>
  <c r="BQ379" i="8"/>
  <c r="BI379" i="8"/>
  <c r="BA379" i="8"/>
  <c r="AS379" i="8"/>
  <c r="AK379" i="8"/>
  <c r="AC379" i="8"/>
  <c r="U379" i="8"/>
  <c r="M379" i="8"/>
  <c r="K360" i="8"/>
  <c r="S360" i="8"/>
  <c r="AA360" i="8"/>
  <c r="AI360" i="8"/>
  <c r="AQ360" i="8"/>
  <c r="AY360" i="8"/>
  <c r="BG360" i="8"/>
  <c r="BO360" i="8"/>
  <c r="BW360" i="8"/>
  <c r="N319" i="8"/>
  <c r="V319" i="8"/>
  <c r="AD319" i="8"/>
  <c r="AL319" i="8"/>
  <c r="AT319" i="8"/>
  <c r="BB319" i="8"/>
  <c r="BJ319" i="8"/>
  <c r="BR319" i="8"/>
  <c r="L360" i="8"/>
  <c r="T360" i="8"/>
  <c r="AB360" i="8"/>
  <c r="AJ360" i="8"/>
  <c r="AR360" i="8"/>
  <c r="AZ360" i="8"/>
  <c r="BH360" i="8"/>
  <c r="BP360" i="8"/>
  <c r="BX360" i="8"/>
  <c r="O319" i="8"/>
  <c r="W319" i="8"/>
  <c r="AE319" i="8"/>
  <c r="AM319" i="8"/>
  <c r="AU319" i="8"/>
  <c r="BC319" i="8"/>
  <c r="BK319" i="8"/>
  <c r="BS319" i="8"/>
  <c r="M360" i="8"/>
  <c r="U360" i="8"/>
  <c r="AC360" i="8"/>
  <c r="AK360" i="8"/>
  <c r="AS360" i="8"/>
  <c r="BA360" i="8"/>
  <c r="BI360" i="8"/>
  <c r="BQ360" i="8"/>
  <c r="N360" i="8"/>
  <c r="V360" i="8"/>
  <c r="AD360" i="8"/>
  <c r="AL360" i="8"/>
  <c r="AT360" i="8"/>
  <c r="BB360" i="8"/>
  <c r="BJ360" i="8"/>
  <c r="BR360" i="8"/>
  <c r="BW375" i="8"/>
  <c r="BS375" i="8"/>
  <c r="BN375" i="8"/>
  <c r="I319" i="8"/>
  <c r="Q319" i="8"/>
  <c r="Y319" i="8"/>
  <c r="AG319" i="8"/>
  <c r="AO319" i="8"/>
  <c r="AW319" i="8"/>
  <c r="BE319" i="8"/>
  <c r="BM319" i="8"/>
  <c r="BU319" i="8"/>
  <c r="BS334" i="8"/>
  <c r="BD367" i="8"/>
  <c r="AU350" i="8"/>
  <c r="H383" i="8"/>
  <c r="BS358" i="8"/>
  <c r="I391" i="8"/>
  <c r="N387" i="8"/>
  <c r="V387" i="8"/>
  <c r="AD387" i="8"/>
  <c r="AL387" i="8"/>
  <c r="AT387" i="8"/>
  <c r="BB387" i="8"/>
  <c r="BJ387" i="8"/>
  <c r="BR387" i="8"/>
  <c r="P387" i="8"/>
  <c r="X387" i="8"/>
  <c r="AF387" i="8"/>
  <c r="AN387" i="8"/>
  <c r="AV387" i="8"/>
  <c r="BD387" i="8"/>
  <c r="BL387" i="8"/>
  <c r="BT387" i="8"/>
  <c r="I387" i="8"/>
  <c r="Q387" i="8"/>
  <c r="Y387" i="8"/>
  <c r="AG387" i="8"/>
  <c r="AO387" i="8"/>
  <c r="AW387" i="8"/>
  <c r="BE387" i="8"/>
  <c r="BM387" i="8"/>
  <c r="BU387" i="8"/>
  <c r="AA391" i="8"/>
  <c r="T393" i="8"/>
  <c r="AR393" i="8"/>
  <c r="BP393" i="8"/>
  <c r="J387" i="8"/>
  <c r="R387" i="8"/>
  <c r="Z387" i="8"/>
  <c r="AH387" i="8"/>
  <c r="AP387" i="8"/>
  <c r="AX387" i="8"/>
  <c r="BF387" i="8"/>
  <c r="BN387" i="8"/>
  <c r="BV387" i="8"/>
  <c r="AC315" i="8"/>
  <c r="K387" i="8"/>
  <c r="S387" i="8"/>
  <c r="AA387" i="8"/>
  <c r="AI387" i="8"/>
  <c r="AQ387" i="8"/>
  <c r="AY387" i="8"/>
  <c r="BG387" i="8"/>
  <c r="BO387" i="8"/>
  <c r="BW387" i="8"/>
  <c r="AU393" i="8"/>
  <c r="P375" i="8"/>
  <c r="X375" i="8"/>
  <c r="AF375" i="8"/>
  <c r="AN375" i="8"/>
  <c r="AV375" i="8"/>
  <c r="BD375" i="8"/>
  <c r="BL375" i="8"/>
  <c r="BT375" i="8"/>
  <c r="L387" i="8"/>
  <c r="T387" i="8"/>
  <c r="AB387" i="8"/>
  <c r="AJ387" i="8"/>
  <c r="AR387" i="8"/>
  <c r="AZ387" i="8"/>
  <c r="BH387" i="8"/>
  <c r="BP387" i="8"/>
  <c r="BX387" i="8"/>
  <c r="BQ387" i="8"/>
  <c r="T391" i="8"/>
  <c r="BT393" i="8"/>
  <c r="I375" i="8"/>
  <c r="Q375" i="8"/>
  <c r="Y375" i="8"/>
  <c r="AG375" i="8"/>
  <c r="AO375" i="8"/>
  <c r="AW375" i="8"/>
  <c r="BE375" i="8"/>
  <c r="BM375" i="8"/>
  <c r="BU375" i="8"/>
  <c r="I393" i="8"/>
  <c r="Y393" i="8"/>
  <c r="AO393" i="8"/>
  <c r="BU393" i="8"/>
  <c r="V391" i="8"/>
  <c r="J393" i="8"/>
  <c r="AP393" i="8"/>
  <c r="BF393" i="8"/>
  <c r="BV393" i="8"/>
  <c r="K375" i="8"/>
  <c r="S375" i="8"/>
  <c r="AA375" i="8"/>
  <c r="AI375" i="8"/>
  <c r="AQ375" i="8"/>
  <c r="AY375" i="8"/>
  <c r="BG375" i="8"/>
  <c r="BO375" i="8"/>
  <c r="O387" i="8"/>
  <c r="W387" i="8"/>
  <c r="AE387" i="8"/>
  <c r="AM387" i="8"/>
  <c r="AU387" i="8"/>
  <c r="BC387" i="8"/>
  <c r="BK387" i="8"/>
  <c r="BS387" i="8"/>
  <c r="AU391" i="8"/>
  <c r="BK391" i="8"/>
  <c r="S393" i="8"/>
  <c r="AI393" i="8"/>
  <c r="AY393" i="8"/>
  <c r="BI393" i="8"/>
  <c r="AH391" i="8"/>
  <c r="N393" i="8"/>
  <c r="AD393" i="8"/>
  <c r="BJ393" i="8"/>
  <c r="AJ334" i="8"/>
  <c r="BM350" i="8"/>
  <c r="C333" i="8"/>
  <c r="H350" i="8"/>
  <c r="P334" i="8"/>
  <c r="X334" i="8"/>
  <c r="AF334" i="8"/>
  <c r="AN334" i="8"/>
  <c r="AV334" i="8"/>
  <c r="BD334" i="8"/>
  <c r="BL334" i="8"/>
  <c r="BT334" i="8"/>
  <c r="R334" i="8"/>
  <c r="AM334" i="8"/>
  <c r="BH334" i="8"/>
  <c r="N336" i="8"/>
  <c r="V336" i="8"/>
  <c r="AD336" i="8"/>
  <c r="AL336" i="8"/>
  <c r="AT336" i="8"/>
  <c r="BB336" i="8"/>
  <c r="BJ336" i="8"/>
  <c r="BR336" i="8"/>
  <c r="J350" i="8"/>
  <c r="R350" i="8"/>
  <c r="Z350" i="8"/>
  <c r="AH350" i="8"/>
  <c r="AP350" i="8"/>
  <c r="AX350" i="8"/>
  <c r="BF350" i="8"/>
  <c r="BN350" i="8"/>
  <c r="BV350" i="8"/>
  <c r="AE350" i="8"/>
  <c r="BK350" i="8"/>
  <c r="N356" i="8"/>
  <c r="V356" i="8"/>
  <c r="AD356" i="8"/>
  <c r="AL356" i="8"/>
  <c r="AT356" i="8"/>
  <c r="BB356" i="8"/>
  <c r="BJ356" i="8"/>
  <c r="BR356" i="8"/>
  <c r="O356" i="8"/>
  <c r="BS356" i="8"/>
  <c r="P358" i="8"/>
  <c r="X358" i="8"/>
  <c r="AF358" i="8"/>
  <c r="AN358" i="8"/>
  <c r="AV358" i="8"/>
  <c r="BD358" i="8"/>
  <c r="BL358" i="8"/>
  <c r="BT358" i="8"/>
  <c r="AM358" i="8"/>
  <c r="I350" i="8"/>
  <c r="AG350" i="8"/>
  <c r="BE350" i="8"/>
  <c r="BH350" i="8"/>
  <c r="C335" i="8"/>
  <c r="H334" i="8"/>
  <c r="I334" i="8"/>
  <c r="Q334" i="8"/>
  <c r="Y334" i="8"/>
  <c r="AG334" i="8"/>
  <c r="AO334" i="8"/>
  <c r="AW334" i="8"/>
  <c r="BE334" i="8"/>
  <c r="BM334" i="8"/>
  <c r="BU334" i="8"/>
  <c r="T334" i="8"/>
  <c r="AP334" i="8"/>
  <c r="BK334" i="8"/>
  <c r="O336" i="8"/>
  <c r="W336" i="8"/>
  <c r="AE336" i="8"/>
  <c r="AM336" i="8"/>
  <c r="AU336" i="8"/>
  <c r="BC336" i="8"/>
  <c r="BK336" i="8"/>
  <c r="BS336" i="8"/>
  <c r="E341" i="8"/>
  <c r="K350" i="8"/>
  <c r="S350" i="8"/>
  <c r="AA350" i="8"/>
  <c r="AI350" i="8"/>
  <c r="AQ350" i="8"/>
  <c r="AY350" i="8"/>
  <c r="BG350" i="8"/>
  <c r="BO350" i="8"/>
  <c r="BW350" i="8"/>
  <c r="AJ350" i="8"/>
  <c r="BP350" i="8"/>
  <c r="BF334" i="8"/>
  <c r="Y350" i="8"/>
  <c r="AW350" i="8"/>
  <c r="AB350" i="8"/>
  <c r="G350" i="8"/>
  <c r="W334" i="8"/>
  <c r="AR334" i="8"/>
  <c r="BN334" i="8"/>
  <c r="P336" i="8"/>
  <c r="X336" i="8"/>
  <c r="AF336" i="8"/>
  <c r="AN336" i="8"/>
  <c r="AV336" i="8"/>
  <c r="BD336" i="8"/>
  <c r="BL336" i="8"/>
  <c r="BT336" i="8"/>
  <c r="AM350" i="8"/>
  <c r="BS350" i="8"/>
  <c r="O334" i="8"/>
  <c r="Q350" i="8"/>
  <c r="AO350" i="8"/>
  <c r="BU350" i="8"/>
  <c r="G334" i="8"/>
  <c r="H336" i="8"/>
  <c r="K334" i="8"/>
  <c r="S334" i="8"/>
  <c r="AA334" i="8"/>
  <c r="AI334" i="8"/>
  <c r="AQ334" i="8"/>
  <c r="AY334" i="8"/>
  <c r="BG334" i="8"/>
  <c r="BO334" i="8"/>
  <c r="BW334" i="8"/>
  <c r="Z334" i="8"/>
  <c r="AU334" i="8"/>
  <c r="BP334" i="8"/>
  <c r="I336" i="8"/>
  <c r="Q336" i="8"/>
  <c r="Y336" i="8"/>
  <c r="AG336" i="8"/>
  <c r="AO336" i="8"/>
  <c r="AW336" i="8"/>
  <c r="BE336" i="8"/>
  <c r="BM336" i="8"/>
  <c r="BU336" i="8"/>
  <c r="M350" i="8"/>
  <c r="U350" i="8"/>
  <c r="AC350" i="8"/>
  <c r="AK350" i="8"/>
  <c r="AS350" i="8"/>
  <c r="BA350" i="8"/>
  <c r="BI350" i="8"/>
  <c r="BQ350" i="8"/>
  <c r="L350" i="8"/>
  <c r="AR350" i="8"/>
  <c r="BX350" i="8"/>
  <c r="I356" i="8"/>
  <c r="Q356" i="8"/>
  <c r="Y356" i="8"/>
  <c r="AG356" i="8"/>
  <c r="AO356" i="8"/>
  <c r="AW356" i="8"/>
  <c r="BE356" i="8"/>
  <c r="BM356" i="8"/>
  <c r="BU356" i="8"/>
  <c r="AE356" i="8"/>
  <c r="K358" i="8"/>
  <c r="S358" i="8"/>
  <c r="AA358" i="8"/>
  <c r="AI358" i="8"/>
  <c r="AQ358" i="8"/>
  <c r="AY358" i="8"/>
  <c r="BG358" i="8"/>
  <c r="BO358" i="8"/>
  <c r="BW358" i="8"/>
  <c r="BK358" i="8"/>
  <c r="AB334" i="8"/>
  <c r="AX334" i="8"/>
  <c r="J336" i="8"/>
  <c r="R336" i="8"/>
  <c r="Z336" i="8"/>
  <c r="AH336" i="8"/>
  <c r="AP336" i="8"/>
  <c r="AX336" i="8"/>
  <c r="BF336" i="8"/>
  <c r="BN336" i="8"/>
  <c r="N350" i="8"/>
  <c r="V350" i="8"/>
  <c r="AD350" i="8"/>
  <c r="AL350" i="8"/>
  <c r="AT350" i="8"/>
  <c r="BB350" i="8"/>
  <c r="BJ350" i="8"/>
  <c r="BR350" i="8"/>
  <c r="O350" i="8"/>
  <c r="J356" i="8"/>
  <c r="R356" i="8"/>
  <c r="Z356" i="8"/>
  <c r="AH356" i="8"/>
  <c r="AP356" i="8"/>
  <c r="AX356" i="8"/>
  <c r="BF356" i="8"/>
  <c r="BN356" i="8"/>
  <c r="BV356" i="8"/>
  <c r="L358" i="8"/>
  <c r="T358" i="8"/>
  <c r="AB358" i="8"/>
  <c r="AJ358" i="8"/>
  <c r="AR358" i="8"/>
  <c r="AZ358" i="8"/>
  <c r="BH358" i="8"/>
  <c r="BP358" i="8"/>
  <c r="BX358" i="8"/>
  <c r="U315" i="8"/>
  <c r="V315" i="8"/>
  <c r="O315" i="8"/>
  <c r="E308" i="8"/>
  <c r="BT315" i="8"/>
  <c r="BE315" i="8"/>
  <c r="AP315" i="8"/>
  <c r="AA315" i="8"/>
  <c r="J282" i="8"/>
  <c r="J297" i="8" s="1"/>
  <c r="R282" i="8"/>
  <c r="R297" i="8" s="1"/>
  <c r="Z282" i="8"/>
  <c r="Z297" i="8" s="1"/>
  <c r="AH282" i="8"/>
  <c r="AH297" i="8" s="1"/>
  <c r="AP282" i="8"/>
  <c r="AP297" i="8" s="1"/>
  <c r="AX282" i="8"/>
  <c r="AX297" i="8" s="1"/>
  <c r="BF282" i="8"/>
  <c r="BF297" i="8" s="1"/>
  <c r="BN282" i="8"/>
  <c r="BN297" i="8" s="1"/>
  <c r="BV282" i="8"/>
  <c r="BV297" i="8" s="1"/>
  <c r="G282" i="8"/>
  <c r="G297" i="8" s="1"/>
  <c r="K282" i="8"/>
  <c r="K297" i="8" s="1"/>
  <c r="S282" i="8"/>
  <c r="S297" i="8" s="1"/>
  <c r="AA282" i="8"/>
  <c r="AA297" i="8" s="1"/>
  <c r="AI282" i="8"/>
  <c r="AI297" i="8" s="1"/>
  <c r="AQ282" i="8"/>
  <c r="AQ297" i="8" s="1"/>
  <c r="AY282" i="8"/>
  <c r="AY297" i="8" s="1"/>
  <c r="BG282" i="8"/>
  <c r="BG297" i="8" s="1"/>
  <c r="BO282" i="8"/>
  <c r="BO297" i="8" s="1"/>
  <c r="BW282" i="8"/>
  <c r="BW297" i="8" s="1"/>
  <c r="L282" i="8"/>
  <c r="L297" i="8" s="1"/>
  <c r="T282" i="8"/>
  <c r="T297" i="8" s="1"/>
  <c r="AB282" i="8"/>
  <c r="AB297" i="8" s="1"/>
  <c r="AJ282" i="8"/>
  <c r="AJ297" i="8" s="1"/>
  <c r="AR282" i="8"/>
  <c r="AR297" i="8" s="1"/>
  <c r="AZ282" i="8"/>
  <c r="AZ297" i="8" s="1"/>
  <c r="BH282" i="8"/>
  <c r="BH297" i="8" s="1"/>
  <c r="BP282" i="8"/>
  <c r="BP297" i="8" s="1"/>
  <c r="BX282" i="8"/>
  <c r="BX297" i="8" s="1"/>
  <c r="M282" i="8"/>
  <c r="M297" i="8" s="1"/>
  <c r="U282" i="8"/>
  <c r="U297" i="8" s="1"/>
  <c r="AC282" i="8"/>
  <c r="AC297" i="8" s="1"/>
  <c r="AK282" i="8"/>
  <c r="AK297" i="8" s="1"/>
  <c r="AS282" i="8"/>
  <c r="AS297" i="8" s="1"/>
  <c r="BA282" i="8"/>
  <c r="BA297" i="8" s="1"/>
  <c r="BI282" i="8"/>
  <c r="BI297" i="8" s="1"/>
  <c r="BQ282" i="8"/>
  <c r="BQ297" i="8" s="1"/>
  <c r="C281" i="8"/>
  <c r="H282" i="8"/>
  <c r="H297" i="8" s="1"/>
  <c r="N282" i="8"/>
  <c r="N297" i="8" s="1"/>
  <c r="V282" i="8"/>
  <c r="V297" i="8" s="1"/>
  <c r="AD282" i="8"/>
  <c r="AD297" i="8" s="1"/>
  <c r="AL282" i="8"/>
  <c r="AL297" i="8" s="1"/>
  <c r="AT282" i="8"/>
  <c r="AT297" i="8" s="1"/>
  <c r="BB282" i="8"/>
  <c r="BB297" i="8" s="1"/>
  <c r="BJ282" i="8"/>
  <c r="BJ297" i="8" s="1"/>
  <c r="BR282" i="8"/>
  <c r="BR297" i="8" s="1"/>
  <c r="E273" i="8"/>
  <c r="O282" i="8"/>
  <c r="O297" i="8" s="1"/>
  <c r="W282" i="8"/>
  <c r="W297" i="8" s="1"/>
  <c r="AE282" i="8"/>
  <c r="AE297" i="8" s="1"/>
  <c r="AM282" i="8"/>
  <c r="AM297" i="8" s="1"/>
  <c r="AU282" i="8"/>
  <c r="AU297" i="8" s="1"/>
  <c r="BC282" i="8"/>
  <c r="BC297" i="8" s="1"/>
  <c r="BK282" i="8"/>
  <c r="BK297" i="8" s="1"/>
  <c r="BS282" i="8"/>
  <c r="BS297" i="8" s="1"/>
  <c r="P282" i="8"/>
  <c r="P297" i="8" s="1"/>
  <c r="X282" i="8"/>
  <c r="X297" i="8" s="1"/>
  <c r="AF282" i="8"/>
  <c r="AF297" i="8" s="1"/>
  <c r="AN282" i="8"/>
  <c r="AN297" i="8" s="1"/>
  <c r="AV282" i="8"/>
  <c r="AV297" i="8" s="1"/>
  <c r="BD282" i="8"/>
  <c r="BD297" i="8" s="1"/>
  <c r="BL282" i="8"/>
  <c r="BL297" i="8" s="1"/>
  <c r="N249" i="8"/>
  <c r="BB249" i="8"/>
  <c r="G235" i="8"/>
  <c r="G251" i="8"/>
  <c r="G264" i="8" s="1"/>
  <c r="H235" i="8"/>
  <c r="H264" i="8" s="1"/>
  <c r="I235" i="8"/>
  <c r="Q235" i="8"/>
  <c r="Y235" i="8"/>
  <c r="AG235" i="8"/>
  <c r="AO235" i="8"/>
  <c r="AW235" i="8"/>
  <c r="BE235" i="8"/>
  <c r="BM235" i="8"/>
  <c r="BU235" i="8"/>
  <c r="R235" i="8"/>
  <c r="AH235" i="8"/>
  <c r="AX235" i="8"/>
  <c r="BN235" i="8"/>
  <c r="O249" i="8"/>
  <c r="W249" i="8"/>
  <c r="AE249" i="8"/>
  <c r="AM249" i="8"/>
  <c r="AU249" i="8"/>
  <c r="AU264" i="8" s="1"/>
  <c r="BC249" i="8"/>
  <c r="BK249" i="8"/>
  <c r="BS249" i="8"/>
  <c r="BS264" i="8" s="1"/>
  <c r="K251" i="8"/>
  <c r="S251" i="8"/>
  <c r="AA251" i="8"/>
  <c r="AI251" i="8"/>
  <c r="AQ251" i="8"/>
  <c r="AY251" i="8"/>
  <c r="AY264" i="8" s="1"/>
  <c r="BG251" i="8"/>
  <c r="BG264" i="8" s="1"/>
  <c r="BO251" i="8"/>
  <c r="BO264" i="8" s="1"/>
  <c r="BW251" i="8"/>
  <c r="Z251" i="8"/>
  <c r="BA251" i="8"/>
  <c r="AD249" i="8"/>
  <c r="BJ249" i="8"/>
  <c r="T235" i="8"/>
  <c r="AJ235" i="8"/>
  <c r="AZ235" i="8"/>
  <c r="BP235" i="8"/>
  <c r="P249" i="8"/>
  <c r="X249" i="8"/>
  <c r="AF249" i="8"/>
  <c r="AN249" i="8"/>
  <c r="AV249" i="8"/>
  <c r="BD249" i="8"/>
  <c r="BL249" i="8"/>
  <c r="BT249" i="8"/>
  <c r="L251" i="8"/>
  <c r="L264" i="8" s="1"/>
  <c r="T251" i="8"/>
  <c r="AB251" i="8"/>
  <c r="AJ251" i="8"/>
  <c r="AR251" i="8"/>
  <c r="AR264" i="8" s="1"/>
  <c r="AZ251" i="8"/>
  <c r="AZ264" i="8" s="1"/>
  <c r="BH251" i="8"/>
  <c r="BP251" i="8"/>
  <c r="BX251" i="8"/>
  <c r="BX264" i="8" s="1"/>
  <c r="AC251" i="8"/>
  <c r="AC264" i="8" s="1"/>
  <c r="BC251" i="8"/>
  <c r="AT249" i="8"/>
  <c r="C248" i="8"/>
  <c r="K235" i="8"/>
  <c r="S235" i="8"/>
  <c r="AA235" i="8"/>
  <c r="AI235" i="8"/>
  <c r="AQ235" i="8"/>
  <c r="AY235" i="8"/>
  <c r="BG235" i="8"/>
  <c r="BO235" i="8"/>
  <c r="BW235" i="8"/>
  <c r="U235" i="8"/>
  <c r="U264" i="8" s="1"/>
  <c r="AK235" i="8"/>
  <c r="BA235" i="8"/>
  <c r="BQ235" i="8"/>
  <c r="I249" i="8"/>
  <c r="I264" i="8" s="1"/>
  <c r="Q249" i="8"/>
  <c r="Q264" i="8" s="1"/>
  <c r="Y249" i="8"/>
  <c r="Y264" i="8" s="1"/>
  <c r="AG249" i="8"/>
  <c r="AG264" i="8" s="1"/>
  <c r="AO249" i="8"/>
  <c r="AO264" i="8" s="1"/>
  <c r="AW249" i="8"/>
  <c r="AW264" i="8" s="1"/>
  <c r="BE249" i="8"/>
  <c r="BE264" i="8" s="1"/>
  <c r="BM249" i="8"/>
  <c r="BM264" i="8" s="1"/>
  <c r="BU249" i="8"/>
  <c r="BU264" i="8" s="1"/>
  <c r="J251" i="8"/>
  <c r="AE251" i="8"/>
  <c r="AE264" i="8" s="1"/>
  <c r="BI251" i="8"/>
  <c r="BI264" i="8" s="1"/>
  <c r="W235" i="8"/>
  <c r="AM235" i="8"/>
  <c r="BC235" i="8"/>
  <c r="BS235" i="8"/>
  <c r="J249" i="8"/>
  <c r="R249" i="8"/>
  <c r="Z249" i="8"/>
  <c r="AH249" i="8"/>
  <c r="AP249" i="8"/>
  <c r="AP264" i="8" s="1"/>
  <c r="AX249" i="8"/>
  <c r="AX264" i="8" s="1"/>
  <c r="BF249" i="8"/>
  <c r="BF264" i="8" s="1"/>
  <c r="BN249" i="8"/>
  <c r="BV249" i="8"/>
  <c r="BV264" i="8" s="1"/>
  <c r="N251" i="8"/>
  <c r="V251" i="8"/>
  <c r="V264" i="8" s="1"/>
  <c r="AD251" i="8"/>
  <c r="AL251" i="8"/>
  <c r="AT251" i="8"/>
  <c r="AT264" i="8" s="1"/>
  <c r="BB251" i="8"/>
  <c r="BJ251" i="8"/>
  <c r="BR251" i="8"/>
  <c r="M251" i="8"/>
  <c r="M264" i="8" s="1"/>
  <c r="AH251" i="8"/>
  <c r="AH264" i="8" s="1"/>
  <c r="BK251" i="8"/>
  <c r="BK264" i="8" s="1"/>
  <c r="V249" i="8"/>
  <c r="J235" i="8"/>
  <c r="Z235" i="8"/>
  <c r="AP235" i="8"/>
  <c r="BF235" i="8"/>
  <c r="BV235" i="8"/>
  <c r="K249" i="8"/>
  <c r="S249" i="8"/>
  <c r="AA249" i="8"/>
  <c r="AI249" i="8"/>
  <c r="AQ249" i="8"/>
  <c r="AY249" i="8"/>
  <c r="BG249" i="8"/>
  <c r="BO249" i="8"/>
  <c r="BW249" i="8"/>
  <c r="O251" i="8"/>
  <c r="O264" i="8" s="1"/>
  <c r="AK251" i="8"/>
  <c r="AK264" i="8" s="1"/>
  <c r="BQ251" i="8"/>
  <c r="BQ264" i="8" s="1"/>
  <c r="AL249" i="8"/>
  <c r="BR249" i="8"/>
  <c r="C234" i="8"/>
  <c r="N235" i="8"/>
  <c r="V235" i="8"/>
  <c r="AD235" i="8"/>
  <c r="AL235" i="8"/>
  <c r="AT235" i="8"/>
  <c r="BB235" i="8"/>
  <c r="BJ235" i="8"/>
  <c r="BR235" i="8"/>
  <c r="L235" i="8"/>
  <c r="AB235" i="8"/>
  <c r="AR235" i="8"/>
  <c r="BH235" i="8"/>
  <c r="L249" i="8"/>
  <c r="T249" i="8"/>
  <c r="AB249" i="8"/>
  <c r="AJ249" i="8"/>
  <c r="AR249" i="8"/>
  <c r="AZ249" i="8"/>
  <c r="BH249" i="8"/>
  <c r="BP249" i="8"/>
  <c r="P251" i="8"/>
  <c r="X251" i="8"/>
  <c r="X264" i="8" s="1"/>
  <c r="AF251" i="8"/>
  <c r="AF264" i="8" s="1"/>
  <c r="AN251" i="8"/>
  <c r="AN264" i="8" s="1"/>
  <c r="AV251" i="8"/>
  <c r="AV264" i="8" s="1"/>
  <c r="BD251" i="8"/>
  <c r="BD264" i="8" s="1"/>
  <c r="BL251" i="8"/>
  <c r="BT251" i="8"/>
  <c r="BT264" i="8" s="1"/>
  <c r="R251" i="8"/>
  <c r="R264" i="8" s="1"/>
  <c r="AM251" i="8"/>
  <c r="AM264" i="8" s="1"/>
  <c r="BB214" i="8"/>
  <c r="K212" i="8"/>
  <c r="S212" i="8"/>
  <c r="AA212" i="8"/>
  <c r="AI212" i="8"/>
  <c r="AQ212" i="8"/>
  <c r="AY212" i="8"/>
  <c r="BG212" i="8"/>
  <c r="BO212" i="8"/>
  <c r="BW212" i="8"/>
  <c r="AD214" i="8"/>
  <c r="BX228" i="8"/>
  <c r="P230" i="8"/>
  <c r="X230" i="8"/>
  <c r="AF230" i="8"/>
  <c r="AN230" i="8"/>
  <c r="AV230" i="8"/>
  <c r="BD230" i="8"/>
  <c r="BL230" i="8"/>
  <c r="BT230" i="8"/>
  <c r="S230" i="8"/>
  <c r="AK230" i="8"/>
  <c r="BH230" i="8"/>
  <c r="BP228" i="8"/>
  <c r="AS230" i="8"/>
  <c r="H230" i="8"/>
  <c r="H231" i="8" s="1"/>
  <c r="C211" i="8"/>
  <c r="G230" i="8"/>
  <c r="G231" i="8" s="1"/>
  <c r="L212" i="8"/>
  <c r="E211" i="8" s="1"/>
  <c r="D211" i="8" s="1"/>
  <c r="T212" i="8"/>
  <c r="AB212" i="8"/>
  <c r="AJ212" i="8"/>
  <c r="AR212" i="8"/>
  <c r="AZ212" i="8"/>
  <c r="BH212" i="8"/>
  <c r="BP212" i="8"/>
  <c r="BX212" i="8"/>
  <c r="AL214" i="8"/>
  <c r="I230" i="8"/>
  <c r="I231" i="8" s="1"/>
  <c r="Q230" i="8"/>
  <c r="Y230" i="8"/>
  <c r="AG230" i="8"/>
  <c r="AO230" i="8"/>
  <c r="AW230" i="8"/>
  <c r="BE230" i="8"/>
  <c r="BM230" i="8"/>
  <c r="BU230" i="8"/>
  <c r="T230" i="8"/>
  <c r="AQ230" i="8"/>
  <c r="BI230" i="8"/>
  <c r="AA230" i="8"/>
  <c r="O212" i="8"/>
  <c r="W212" i="8"/>
  <c r="AE212" i="8"/>
  <c r="AM212" i="8"/>
  <c r="AU212" i="8"/>
  <c r="BC212" i="8"/>
  <c r="BK212" i="8"/>
  <c r="BS212" i="8"/>
  <c r="BJ214" i="8"/>
  <c r="AB230" i="8"/>
  <c r="AY230" i="8"/>
  <c r="BQ230" i="8"/>
  <c r="G212" i="8"/>
  <c r="P212" i="8"/>
  <c r="X212" i="8"/>
  <c r="AF212" i="8"/>
  <c r="AN212" i="8"/>
  <c r="AV212" i="8"/>
  <c r="BD212" i="8"/>
  <c r="BL212" i="8"/>
  <c r="BT212" i="8"/>
  <c r="BR214" i="8"/>
  <c r="L228" i="8"/>
  <c r="K230" i="8"/>
  <c r="AC230" i="8"/>
  <c r="AZ230" i="8"/>
  <c r="BW230" i="8"/>
  <c r="BP230" i="8"/>
  <c r="I212" i="8"/>
  <c r="Q212" i="8"/>
  <c r="Y212" i="8"/>
  <c r="AG212" i="8"/>
  <c r="AO212" i="8"/>
  <c r="AW212" i="8"/>
  <c r="BE212" i="8"/>
  <c r="BM212" i="8"/>
  <c r="BU212" i="8"/>
  <c r="N214" i="8"/>
  <c r="N228" i="8"/>
  <c r="V228" i="8"/>
  <c r="AD228" i="8"/>
  <c r="AL228" i="8"/>
  <c r="AT228" i="8"/>
  <c r="BB228" i="8"/>
  <c r="BJ228" i="8"/>
  <c r="BR228" i="8"/>
  <c r="AI228" i="8"/>
  <c r="N230" i="8"/>
  <c r="V230" i="8"/>
  <c r="AD230" i="8"/>
  <c r="AL230" i="8"/>
  <c r="AT230" i="8"/>
  <c r="BB230" i="8"/>
  <c r="BJ230" i="8"/>
  <c r="BR230" i="8"/>
  <c r="L230" i="8"/>
  <c r="AI230" i="8"/>
  <c r="BA230" i="8"/>
  <c r="BX230" i="8"/>
  <c r="J212" i="8"/>
  <c r="R212" i="8"/>
  <c r="Z212" i="8"/>
  <c r="AH212" i="8"/>
  <c r="AP212" i="8"/>
  <c r="AX212" i="8"/>
  <c r="BF212" i="8"/>
  <c r="BN212" i="8"/>
  <c r="V214" i="8"/>
  <c r="O230" i="8"/>
  <c r="W230" i="8"/>
  <c r="AE230" i="8"/>
  <c r="AM230" i="8"/>
  <c r="AU230" i="8"/>
  <c r="BC230" i="8"/>
  <c r="BK230" i="8"/>
  <c r="BS230" i="8"/>
  <c r="M230" i="8"/>
  <c r="AJ230" i="8"/>
  <c r="BC228" i="8"/>
  <c r="E205" i="8"/>
  <c r="D205" i="8" s="1"/>
  <c r="BA226" i="8"/>
  <c r="J226" i="8"/>
  <c r="R226" i="8"/>
  <c r="Z226" i="8"/>
  <c r="AH226" i="8"/>
  <c r="AP226" i="8"/>
  <c r="AX226" i="8"/>
  <c r="BF226" i="8"/>
  <c r="BN226" i="8"/>
  <c r="BV226" i="8"/>
  <c r="U226" i="8"/>
  <c r="AR226" i="8"/>
  <c r="BO226" i="8"/>
  <c r="AB228" i="8"/>
  <c r="AY228" i="8"/>
  <c r="BQ228" i="8"/>
  <c r="W228" i="8"/>
  <c r="BS228" i="8"/>
  <c r="G228" i="8"/>
  <c r="AA226" i="8"/>
  <c r="AS226" i="8"/>
  <c r="BP226" i="8"/>
  <c r="K228" i="8"/>
  <c r="AC228" i="8"/>
  <c r="AZ228" i="8"/>
  <c r="BW228" i="8"/>
  <c r="AM228" i="8"/>
  <c r="BG228" i="8"/>
  <c r="AU228" i="8"/>
  <c r="M228" i="8"/>
  <c r="N226" i="8"/>
  <c r="AD226" i="8"/>
  <c r="AL226" i="8"/>
  <c r="BB226" i="8"/>
  <c r="BJ226" i="8"/>
  <c r="L226" i="8"/>
  <c r="BX226" i="8"/>
  <c r="X228" i="8"/>
  <c r="AF228" i="8"/>
  <c r="AN228" i="8"/>
  <c r="AV228" i="8"/>
  <c r="BD228" i="8"/>
  <c r="BL228" i="8"/>
  <c r="BT228" i="8"/>
  <c r="S228" i="8"/>
  <c r="BH228" i="8"/>
  <c r="H226" i="8"/>
  <c r="O226" i="8"/>
  <c r="W226" i="8"/>
  <c r="AE226" i="8"/>
  <c r="AM226" i="8"/>
  <c r="AU226" i="8"/>
  <c r="BC226" i="8"/>
  <c r="BK226" i="8"/>
  <c r="BS226" i="8"/>
  <c r="M226" i="8"/>
  <c r="AJ226" i="8"/>
  <c r="BG226" i="8"/>
  <c r="I228" i="8"/>
  <c r="Q228" i="8"/>
  <c r="Y228" i="8"/>
  <c r="AG228" i="8"/>
  <c r="AO228" i="8"/>
  <c r="AW228" i="8"/>
  <c r="BE228" i="8"/>
  <c r="BM228" i="8"/>
  <c r="BU228" i="8"/>
  <c r="T228" i="8"/>
  <c r="AQ228" i="8"/>
  <c r="BI228" i="8"/>
  <c r="O228" i="8"/>
  <c r="BK228" i="8"/>
  <c r="V226" i="8"/>
  <c r="AT226" i="8"/>
  <c r="BR226" i="8"/>
  <c r="AI226" i="8"/>
  <c r="P228" i="8"/>
  <c r="AK228" i="8"/>
  <c r="G226" i="8"/>
  <c r="H228" i="8"/>
  <c r="P226" i="8"/>
  <c r="X226" i="8"/>
  <c r="AF226" i="8"/>
  <c r="AN226" i="8"/>
  <c r="AV226" i="8"/>
  <c r="BD226" i="8"/>
  <c r="BL226" i="8"/>
  <c r="BT226" i="8"/>
  <c r="S226" i="8"/>
  <c r="AK226" i="8"/>
  <c r="BH226" i="8"/>
  <c r="J228" i="8"/>
  <c r="R228" i="8"/>
  <c r="Z228" i="8"/>
  <c r="AH228" i="8"/>
  <c r="AP228" i="8"/>
  <c r="AX228" i="8"/>
  <c r="BF228" i="8"/>
  <c r="BN228" i="8"/>
  <c r="BV228" i="8"/>
  <c r="U228" i="8"/>
  <c r="AR228" i="8"/>
  <c r="BO228" i="8"/>
  <c r="AE228" i="8"/>
  <c r="AJ228" i="8"/>
  <c r="I226" i="8"/>
  <c r="Q226" i="8"/>
  <c r="Y226" i="8"/>
  <c r="AG226" i="8"/>
  <c r="AO226" i="8"/>
  <c r="AW226" i="8"/>
  <c r="BE226" i="8"/>
  <c r="BM226" i="8"/>
  <c r="BU226" i="8"/>
  <c r="T226" i="8"/>
  <c r="AQ226" i="8"/>
  <c r="AA228" i="8"/>
  <c r="AS228" i="8"/>
  <c r="L214" i="8"/>
  <c r="T214" i="8"/>
  <c r="AB214" i="8"/>
  <c r="AJ214" i="8"/>
  <c r="AR214" i="8"/>
  <c r="AZ214" i="8"/>
  <c r="BH214" i="8"/>
  <c r="BP214" i="8"/>
  <c r="BX214" i="8"/>
  <c r="E203" i="8"/>
  <c r="D203" i="8" s="1"/>
  <c r="M214" i="8"/>
  <c r="U214" i="8"/>
  <c r="AC214" i="8"/>
  <c r="AK214" i="8"/>
  <c r="AS214" i="8"/>
  <c r="BA214" i="8"/>
  <c r="BI214" i="8"/>
  <c r="BQ214" i="8"/>
  <c r="C213" i="8"/>
  <c r="G214" i="8"/>
  <c r="H214" i="8"/>
  <c r="O214" i="8"/>
  <c r="W214" i="8"/>
  <c r="AE214" i="8"/>
  <c r="AM214" i="8"/>
  <c r="AU214" i="8"/>
  <c r="BC214" i="8"/>
  <c r="BK214" i="8"/>
  <c r="BS214" i="8"/>
  <c r="P214" i="8"/>
  <c r="X214" i="8"/>
  <c r="AF214" i="8"/>
  <c r="AN214" i="8"/>
  <c r="AV214" i="8"/>
  <c r="BD214" i="8"/>
  <c r="BL214" i="8"/>
  <c r="BT214" i="8"/>
  <c r="E215" i="8"/>
  <c r="D215" i="8" s="1"/>
  <c r="I214" i="8"/>
  <c r="Q214" i="8"/>
  <c r="Y214" i="8"/>
  <c r="AG214" i="8"/>
  <c r="AO214" i="8"/>
  <c r="AW214" i="8"/>
  <c r="BE214" i="8"/>
  <c r="BM214" i="8"/>
  <c r="BU214" i="8"/>
  <c r="J214" i="8"/>
  <c r="R214" i="8"/>
  <c r="Z214" i="8"/>
  <c r="AH214" i="8"/>
  <c r="AP214" i="8"/>
  <c r="AX214" i="8"/>
  <c r="BF214" i="8"/>
  <c r="BN214" i="8"/>
  <c r="BV214" i="8"/>
  <c r="E207" i="8"/>
  <c r="D207" i="8" s="1"/>
  <c r="K214" i="8"/>
  <c r="S214" i="8"/>
  <c r="AA214" i="8"/>
  <c r="AI214" i="8"/>
  <c r="AQ214" i="8"/>
  <c r="AY214" i="8"/>
  <c r="BG214" i="8"/>
  <c r="BO214" i="8"/>
  <c r="E345" i="8"/>
  <c r="E283" i="8"/>
  <c r="F80" i="8" s="1"/>
  <c r="E291" i="8"/>
  <c r="F84" i="8" s="1"/>
  <c r="E271" i="8"/>
  <c r="E267" i="8"/>
  <c r="E275" i="8"/>
  <c r="E246" i="8"/>
  <c r="E258" i="8"/>
  <c r="F62" i="8" s="1"/>
  <c r="E240" i="8"/>
  <c r="E260" i="8"/>
  <c r="F63" i="8" s="1"/>
  <c r="E252" i="8"/>
  <c r="F59" i="8" s="1"/>
  <c r="E238" i="8"/>
  <c r="E209" i="8"/>
  <c r="D209" i="8" s="1"/>
  <c r="E219" i="8"/>
  <c r="E221" i="8"/>
  <c r="E168" i="8"/>
  <c r="E176" i="8"/>
  <c r="D176" i="8" s="1"/>
  <c r="E182" i="8"/>
  <c r="D182" i="8" s="1"/>
  <c r="E316" i="8"/>
  <c r="F102" i="8" s="1"/>
  <c r="E312" i="8"/>
  <c r="E324" i="8"/>
  <c r="F106" i="8" s="1"/>
  <c r="E300" i="8"/>
  <c r="E295" i="8"/>
  <c r="F86" i="8" s="1"/>
  <c r="E293" i="8"/>
  <c r="F85" i="8" s="1"/>
  <c r="E269" i="8"/>
  <c r="E277" i="8"/>
  <c r="E285" i="8"/>
  <c r="F81" i="8" s="1"/>
  <c r="E287" i="8"/>
  <c r="F82" i="8" s="1"/>
  <c r="E279" i="8"/>
  <c r="E289" i="8"/>
  <c r="F83" i="8" s="1"/>
  <c r="E262" i="8"/>
  <c r="F64" i="8" s="1"/>
  <c r="E254" i="8"/>
  <c r="F60" i="8" s="1"/>
  <c r="E256" i="8"/>
  <c r="F61" i="8" s="1"/>
  <c r="E217" i="8"/>
  <c r="E201" i="8"/>
  <c r="D201" i="8" s="1"/>
  <c r="E223" i="8"/>
  <c r="G197" i="8"/>
  <c r="G198" i="8" s="1"/>
  <c r="G181" i="8"/>
  <c r="E180" i="8" s="1"/>
  <c r="D180" i="8" s="1"/>
  <c r="C180" i="8"/>
  <c r="H197" i="8"/>
  <c r="H198" i="8" s="1"/>
  <c r="C172" i="8"/>
  <c r="G171" i="8"/>
  <c r="C176" i="8"/>
  <c r="C192" i="8"/>
  <c r="H185" i="8"/>
  <c r="E184" i="8" s="1"/>
  <c r="D184" i="8" s="1"/>
  <c r="E192" i="8"/>
  <c r="D192" i="8" s="1"/>
  <c r="G179" i="8"/>
  <c r="E178" i="8" s="1"/>
  <c r="D178" i="8" s="1"/>
  <c r="H195" i="8"/>
  <c r="E194" i="8" s="1"/>
  <c r="D194" i="8" s="1"/>
  <c r="C178" i="8"/>
  <c r="C194" i="8"/>
  <c r="G189" i="8"/>
  <c r="H189" i="8"/>
  <c r="E172" i="8"/>
  <c r="D172" i="8" s="1"/>
  <c r="E170" i="8"/>
  <c r="D170" i="8" s="1"/>
  <c r="E186" i="8"/>
  <c r="D186" i="8" s="1"/>
  <c r="E190" i="8"/>
  <c r="D190" i="8" s="1"/>
  <c r="E174" i="8"/>
  <c r="D174" i="8" s="1"/>
  <c r="E229" i="8" l="1"/>
  <c r="F42" i="8" s="1"/>
  <c r="BN391" i="8"/>
  <c r="BR391" i="8"/>
  <c r="AJ391" i="8"/>
  <c r="BB391" i="8"/>
  <c r="AR395" i="8"/>
  <c r="BE391" i="8"/>
  <c r="BC344" i="8"/>
  <c r="R391" i="8"/>
  <c r="AE391" i="8"/>
  <c r="M395" i="8"/>
  <c r="BD393" i="8"/>
  <c r="W393" i="8"/>
  <c r="K391" i="8"/>
  <c r="AM395" i="8"/>
  <c r="X393" i="8"/>
  <c r="BQ391" i="8"/>
  <c r="AH395" i="8"/>
  <c r="BF344" i="8"/>
  <c r="E320" i="8"/>
  <c r="F104" i="8" s="1"/>
  <c r="E304" i="8"/>
  <c r="E322" i="8"/>
  <c r="F105" i="8" s="1"/>
  <c r="E337" i="8"/>
  <c r="F118" i="8" s="1"/>
  <c r="Y395" i="8"/>
  <c r="K344" i="8"/>
  <c r="BP344" i="8"/>
  <c r="E326" i="8"/>
  <c r="F107" i="8" s="1"/>
  <c r="S315" i="8"/>
  <c r="BS315" i="8"/>
  <c r="BS330" i="8" s="1"/>
  <c r="AO315" i="8"/>
  <c r="BF383" i="8"/>
  <c r="BO315" i="8"/>
  <c r="BO330" i="8" s="1"/>
  <c r="R315" i="8"/>
  <c r="R330" i="8" s="1"/>
  <c r="AG315" i="8"/>
  <c r="AG330" i="8" s="1"/>
  <c r="AV315" i="8"/>
  <c r="BC315" i="8"/>
  <c r="BJ315" i="8"/>
  <c r="BI315" i="8"/>
  <c r="AH315" i="8"/>
  <c r="C314" i="8"/>
  <c r="M315" i="8"/>
  <c r="M330" i="8" s="1"/>
  <c r="BR315" i="8"/>
  <c r="BR330" i="8" s="1"/>
  <c r="BG315" i="8"/>
  <c r="BG330" i="8" s="1"/>
  <c r="BV315" i="8"/>
  <c r="J315" i="8"/>
  <c r="J330" i="8" s="1"/>
  <c r="Y315" i="8"/>
  <c r="AN315" i="8"/>
  <c r="AN330" i="8" s="1"/>
  <c r="AU315" i="8"/>
  <c r="AU330" i="8" s="1"/>
  <c r="BB315" i="8"/>
  <c r="BB330" i="8" s="1"/>
  <c r="BA315" i="8"/>
  <c r="BA330" i="8" s="1"/>
  <c r="BL391" i="8"/>
  <c r="E302" i="8"/>
  <c r="AW315" i="8"/>
  <c r="BD315" i="8"/>
  <c r="BD330" i="8" s="1"/>
  <c r="AY315" i="8"/>
  <c r="AY330" i="8" s="1"/>
  <c r="BN315" i="8"/>
  <c r="BN330" i="8" s="1"/>
  <c r="H315" i="8"/>
  <c r="H330" i="8" s="1"/>
  <c r="Q315" i="8"/>
  <c r="Q330" i="8" s="1"/>
  <c r="AF315" i="8"/>
  <c r="AM315" i="8"/>
  <c r="AT315" i="8"/>
  <c r="AS315" i="8"/>
  <c r="AB383" i="8"/>
  <c r="X391" i="8"/>
  <c r="BL315" i="8"/>
  <c r="BL330" i="8" s="1"/>
  <c r="K315" i="8"/>
  <c r="K330" i="8" s="1"/>
  <c r="BK315" i="8"/>
  <c r="BF315" i="8"/>
  <c r="BU315" i="8"/>
  <c r="BU330" i="8" s="1"/>
  <c r="X315" i="8"/>
  <c r="AL315" i="8"/>
  <c r="AL330" i="8" s="1"/>
  <c r="AK315" i="8"/>
  <c r="BP391" i="8"/>
  <c r="AY391" i="8"/>
  <c r="N315" i="8"/>
  <c r="Z315" i="8"/>
  <c r="Z330" i="8" s="1"/>
  <c r="BQ315" i="8"/>
  <c r="BQ330" i="8" s="1"/>
  <c r="Y383" i="8"/>
  <c r="AQ315" i="8"/>
  <c r="I315" i="8"/>
  <c r="I330" i="8" s="1"/>
  <c r="AE315" i="8"/>
  <c r="AI315" i="8"/>
  <c r="AI330" i="8" s="1"/>
  <c r="AX315" i="8"/>
  <c r="BM315" i="8"/>
  <c r="G315" i="8"/>
  <c r="G330" i="8" s="1"/>
  <c r="P315" i="8"/>
  <c r="W315" i="8"/>
  <c r="W330" i="8" s="1"/>
  <c r="AD315" i="8"/>
  <c r="AY383" i="8"/>
  <c r="W395" i="8"/>
  <c r="L395" i="8"/>
  <c r="BN395" i="8"/>
  <c r="BV344" i="8"/>
  <c r="AK344" i="8"/>
  <c r="BK344" i="8"/>
  <c r="E361" i="8"/>
  <c r="F130" i="8" s="1"/>
  <c r="W352" i="8"/>
  <c r="BR352" i="8"/>
  <c r="BD395" i="8"/>
  <c r="R395" i="8"/>
  <c r="Q344" i="8"/>
  <c r="AY344" i="8"/>
  <c r="BI344" i="8"/>
  <c r="E353" i="8"/>
  <c r="F126" i="8" s="1"/>
  <c r="E378" i="8"/>
  <c r="D378" i="8" s="1"/>
  <c r="D144" i="8" s="1"/>
  <c r="E339" i="8"/>
  <c r="F119" i="8" s="1"/>
  <c r="E306" i="8"/>
  <c r="X330" i="8"/>
  <c r="AN395" i="8"/>
  <c r="BJ395" i="8"/>
  <c r="Y344" i="8"/>
  <c r="BO344" i="8"/>
  <c r="AL344" i="8"/>
  <c r="AP330" i="8"/>
  <c r="P330" i="8"/>
  <c r="BS395" i="8"/>
  <c r="X395" i="8"/>
  <c r="AT395" i="8"/>
  <c r="BI395" i="8"/>
  <c r="BM344" i="8"/>
  <c r="BW344" i="8"/>
  <c r="BB344" i="8"/>
  <c r="S330" i="8"/>
  <c r="AH330" i="8"/>
  <c r="BC395" i="8"/>
  <c r="BX395" i="8"/>
  <c r="AD395" i="8"/>
  <c r="BE395" i="8"/>
  <c r="AK395" i="8"/>
  <c r="J344" i="8"/>
  <c r="AR344" i="8"/>
  <c r="BJ344" i="8"/>
  <c r="AU395" i="8"/>
  <c r="BH395" i="8"/>
  <c r="AO395" i="8"/>
  <c r="R344" i="8"/>
  <c r="BH344" i="8"/>
  <c r="AM344" i="8"/>
  <c r="BV330" i="8"/>
  <c r="BK330" i="8"/>
  <c r="BR393" i="8"/>
  <c r="BV391" i="8"/>
  <c r="J391" i="8"/>
  <c r="O395" i="8"/>
  <c r="AA393" i="8"/>
  <c r="AM391" i="8"/>
  <c r="AX393" i="8"/>
  <c r="BJ391" i="8"/>
  <c r="AS393" i="8"/>
  <c r="Q393" i="8"/>
  <c r="AZ395" i="8"/>
  <c r="BL393" i="8"/>
  <c r="BX391" i="8"/>
  <c r="L391" i="8"/>
  <c r="AF395" i="8"/>
  <c r="O393" i="8"/>
  <c r="T383" i="8"/>
  <c r="AQ383" i="8"/>
  <c r="AL395" i="8"/>
  <c r="AH383" i="8"/>
  <c r="AB393" i="8"/>
  <c r="S391" i="8"/>
  <c r="Q383" i="8"/>
  <c r="BV395" i="8"/>
  <c r="J395" i="8"/>
  <c r="AL383" i="8"/>
  <c r="AG395" i="8"/>
  <c r="U395" i="8"/>
  <c r="E374" i="8"/>
  <c r="D374" i="8" s="1"/>
  <c r="D142" i="8" s="1"/>
  <c r="BX383" i="8"/>
  <c r="L383" i="8"/>
  <c r="AI383" i="8"/>
  <c r="Z383" i="8"/>
  <c r="I383" i="8"/>
  <c r="AD383" i="8"/>
  <c r="E359" i="8"/>
  <c r="F129" i="8" s="1"/>
  <c r="E328" i="8"/>
  <c r="F108" i="8" s="1"/>
  <c r="E372" i="8"/>
  <c r="D372" i="8" s="1"/>
  <c r="D141" i="8" s="1"/>
  <c r="E370" i="8"/>
  <c r="F140" i="8" s="1"/>
  <c r="AQ330" i="8"/>
  <c r="BB393" i="8"/>
  <c r="BF391" i="8"/>
  <c r="BK395" i="8"/>
  <c r="BW393" i="8"/>
  <c r="K393" i="8"/>
  <c r="W391" i="8"/>
  <c r="AH393" i="8"/>
  <c r="AT391" i="8"/>
  <c r="BM393" i="8"/>
  <c r="M391" i="8"/>
  <c r="AJ395" i="8"/>
  <c r="AV393" i="8"/>
  <c r="BH391" i="8"/>
  <c r="P395" i="8"/>
  <c r="BP383" i="8"/>
  <c r="Q389" i="8"/>
  <c r="K383" i="8"/>
  <c r="V395" i="8"/>
  <c r="R383" i="8"/>
  <c r="L393" i="8"/>
  <c r="O389" i="8"/>
  <c r="AD389" i="8"/>
  <c r="BF395" i="8"/>
  <c r="BD391" i="8"/>
  <c r="V383" i="8"/>
  <c r="Q395" i="8"/>
  <c r="AO391" i="8"/>
  <c r="AS395" i="8"/>
  <c r="BW395" i="8"/>
  <c r="P383" i="8"/>
  <c r="AT383" i="8"/>
  <c r="AX330" i="8"/>
  <c r="AF330" i="8"/>
  <c r="AT393" i="8"/>
  <c r="AX391" i="8"/>
  <c r="BO393" i="8"/>
  <c r="AC391" i="8"/>
  <c r="O391" i="8"/>
  <c r="Z393" i="8"/>
  <c r="AL391" i="8"/>
  <c r="BE393" i="8"/>
  <c r="AB395" i="8"/>
  <c r="AN393" i="8"/>
  <c r="AZ391" i="8"/>
  <c r="BT395" i="8"/>
  <c r="BS393" i="8"/>
  <c r="BH383" i="8"/>
  <c r="N395" i="8"/>
  <c r="J383" i="8"/>
  <c r="BW391" i="8"/>
  <c r="AV383" i="8"/>
  <c r="AX395" i="8"/>
  <c r="AV391" i="8"/>
  <c r="BU395" i="8"/>
  <c r="I395" i="8"/>
  <c r="AE383" i="8"/>
  <c r="AG391" i="8"/>
  <c r="BA395" i="8"/>
  <c r="BG395" i="8"/>
  <c r="AK330" i="8"/>
  <c r="AL393" i="8"/>
  <c r="AP391" i="8"/>
  <c r="BG393" i="8"/>
  <c r="BS391" i="8"/>
  <c r="BA393" i="8"/>
  <c r="R393" i="8"/>
  <c r="AD391" i="8"/>
  <c r="AW393" i="8"/>
  <c r="BQ395" i="8"/>
  <c r="T395" i="8"/>
  <c r="AF393" i="8"/>
  <c r="AR391" i="8"/>
  <c r="BL395" i="8"/>
  <c r="BK393" i="8"/>
  <c r="AZ383" i="8"/>
  <c r="BW383" i="8"/>
  <c r="BR395" i="8"/>
  <c r="BX393" i="8"/>
  <c r="BG391" i="8"/>
  <c r="BU383" i="8"/>
  <c r="AN383" i="8"/>
  <c r="AP395" i="8"/>
  <c r="AF391" i="8"/>
  <c r="BM395" i="8"/>
  <c r="K389" i="8"/>
  <c r="O383" i="8"/>
  <c r="Y391" i="8"/>
  <c r="AC395" i="8"/>
  <c r="AY395" i="8"/>
  <c r="AR383" i="8"/>
  <c r="BO383" i="8"/>
  <c r="BV383" i="8"/>
  <c r="BM383" i="8"/>
  <c r="AF383" i="8"/>
  <c r="Q391" i="8"/>
  <c r="H395" i="8"/>
  <c r="E310" i="8"/>
  <c r="D310" i="8" s="1"/>
  <c r="D99" i="8" s="1"/>
  <c r="AQ395" i="8"/>
  <c r="BE330" i="8"/>
  <c r="BT330" i="8"/>
  <c r="V393" i="8"/>
  <c r="Z391" i="8"/>
  <c r="AE395" i="8"/>
  <c r="AQ393" i="8"/>
  <c r="BC391" i="8"/>
  <c r="BN393" i="8"/>
  <c r="U391" i="8"/>
  <c r="N391" i="8"/>
  <c r="AG393" i="8"/>
  <c r="BP395" i="8"/>
  <c r="AK393" i="8"/>
  <c r="P393" i="8"/>
  <c r="AB391" i="8"/>
  <c r="AV395" i="8"/>
  <c r="AM393" i="8"/>
  <c r="AJ383" i="8"/>
  <c r="BG383" i="8"/>
  <c r="BB395" i="8"/>
  <c r="BN383" i="8"/>
  <c r="AZ393" i="8"/>
  <c r="AI391" i="8"/>
  <c r="AG383" i="8"/>
  <c r="X383" i="8"/>
  <c r="Z395" i="8"/>
  <c r="AZ389" i="8"/>
  <c r="AW395" i="8"/>
  <c r="K395" i="8"/>
  <c r="N383" i="8"/>
  <c r="BM330" i="8"/>
  <c r="O330" i="8"/>
  <c r="BU367" i="8"/>
  <c r="AG344" i="8"/>
  <c r="Z344" i="8"/>
  <c r="S344" i="8"/>
  <c r="L344" i="8"/>
  <c r="BX344" i="8"/>
  <c r="BQ344" i="8"/>
  <c r="BR344" i="8"/>
  <c r="BS344" i="8"/>
  <c r="AA330" i="8"/>
  <c r="AA383" i="8"/>
  <c r="AX383" i="8"/>
  <c r="BE383" i="8"/>
  <c r="BT383" i="8"/>
  <c r="BR383" i="8"/>
  <c r="BK383" i="8"/>
  <c r="T367" i="8"/>
  <c r="I367" i="8"/>
  <c r="AO344" i="8"/>
  <c r="AH344" i="8"/>
  <c r="AA344" i="8"/>
  <c r="T344" i="8"/>
  <c r="M344" i="8"/>
  <c r="N344" i="8"/>
  <c r="O344" i="8"/>
  <c r="L377" i="8"/>
  <c r="AI395" i="8"/>
  <c r="AC330" i="8"/>
  <c r="S383" i="8"/>
  <c r="AP383" i="8"/>
  <c r="AW383" i="8"/>
  <c r="BL383" i="8"/>
  <c r="BT391" i="8"/>
  <c r="BJ383" i="8"/>
  <c r="BC383" i="8"/>
  <c r="V330" i="8"/>
  <c r="BO367" i="8"/>
  <c r="AW344" i="8"/>
  <c r="AP344" i="8"/>
  <c r="AI344" i="8"/>
  <c r="AB344" i="8"/>
  <c r="U344" i="8"/>
  <c r="V344" i="8"/>
  <c r="W344" i="8"/>
  <c r="AA395" i="8"/>
  <c r="AW330" i="8"/>
  <c r="U330" i="8"/>
  <c r="E349" i="8"/>
  <c r="F124" i="8" s="1"/>
  <c r="AO383" i="8"/>
  <c r="BD383" i="8"/>
  <c r="BB383" i="8"/>
  <c r="AM383" i="8"/>
  <c r="AD367" i="8"/>
  <c r="BC330" i="8"/>
  <c r="E318" i="8"/>
  <c r="F103" i="8" s="1"/>
  <c r="BE344" i="8"/>
  <c r="AX344" i="8"/>
  <c r="AQ344" i="8"/>
  <c r="AJ344" i="8"/>
  <c r="AC344" i="8"/>
  <c r="AD344" i="8"/>
  <c r="S395" i="8"/>
  <c r="BT344" i="8"/>
  <c r="BL344" i="8"/>
  <c r="G344" i="8"/>
  <c r="BD344" i="8"/>
  <c r="AV344" i="8"/>
  <c r="C343" i="8"/>
  <c r="AN344" i="8"/>
  <c r="AF344" i="8"/>
  <c r="H344" i="8"/>
  <c r="P344" i="8"/>
  <c r="X344" i="8"/>
  <c r="W383" i="8"/>
  <c r="Y330" i="8"/>
  <c r="AM330" i="8"/>
  <c r="BJ330" i="8"/>
  <c r="I344" i="8"/>
  <c r="BU344" i="8"/>
  <c r="BN344" i="8"/>
  <c r="BG344" i="8"/>
  <c r="AZ344" i="8"/>
  <c r="AS344" i="8"/>
  <c r="AT344" i="8"/>
  <c r="AU344" i="8"/>
  <c r="BO395" i="8"/>
  <c r="AV330" i="8"/>
  <c r="BI330" i="8"/>
  <c r="AF367" i="8"/>
  <c r="BH352" i="8"/>
  <c r="AJ352" i="8"/>
  <c r="AE352" i="8"/>
  <c r="BS352" i="8"/>
  <c r="BP352" i="8"/>
  <c r="BK352" i="8"/>
  <c r="AM352" i="8"/>
  <c r="AH352" i="8"/>
  <c r="AY352" i="8"/>
  <c r="AP352" i="8"/>
  <c r="BG352" i="8"/>
  <c r="AX352" i="8"/>
  <c r="BO352" i="8"/>
  <c r="BF352" i="8"/>
  <c r="K352" i="8"/>
  <c r="BW352" i="8"/>
  <c r="M352" i="8"/>
  <c r="L352" i="8"/>
  <c r="AL352" i="8"/>
  <c r="H352" i="8"/>
  <c r="AV352" i="8"/>
  <c r="Y352" i="8"/>
  <c r="BN352" i="8"/>
  <c r="S352" i="8"/>
  <c r="J352" i="8"/>
  <c r="BV352" i="8"/>
  <c r="AA352" i="8"/>
  <c r="AC352" i="8"/>
  <c r="BX352" i="8"/>
  <c r="BB352" i="8"/>
  <c r="BL352" i="8"/>
  <c r="R352" i="8"/>
  <c r="AI352" i="8"/>
  <c r="AK352" i="8"/>
  <c r="BJ352" i="8"/>
  <c r="BT352" i="8"/>
  <c r="AW352" i="8"/>
  <c r="D240" i="8"/>
  <c r="D53" i="8" s="1"/>
  <c r="F53" i="8"/>
  <c r="E234" i="8"/>
  <c r="N264" i="8"/>
  <c r="E250" i="8"/>
  <c r="F58" i="8" s="1"/>
  <c r="J264" i="8"/>
  <c r="AJ264" i="8"/>
  <c r="AQ264" i="8"/>
  <c r="D306" i="8"/>
  <c r="D97" i="8" s="1"/>
  <c r="F97" i="8"/>
  <c r="AB352" i="8"/>
  <c r="BD352" i="8"/>
  <c r="AT352" i="8"/>
  <c r="AR352" i="8"/>
  <c r="AO330" i="8"/>
  <c r="AE330" i="8"/>
  <c r="D300" i="8"/>
  <c r="D94" i="8" s="1"/>
  <c r="F94" i="8"/>
  <c r="BR264" i="8"/>
  <c r="E248" i="8"/>
  <c r="BC264" i="8"/>
  <c r="AB264" i="8"/>
  <c r="AI264" i="8"/>
  <c r="BU352" i="8"/>
  <c r="AN352" i="8"/>
  <c r="AD352" i="8"/>
  <c r="BQ352" i="8"/>
  <c r="BN389" i="8"/>
  <c r="AV389" i="8"/>
  <c r="Z352" i="8"/>
  <c r="N330" i="8"/>
  <c r="BR369" i="8"/>
  <c r="BJ369" i="8"/>
  <c r="BB369" i="8"/>
  <c r="AT369" i="8"/>
  <c r="AL369" i="8"/>
  <c r="AD369" i="8"/>
  <c r="V369" i="8"/>
  <c r="N369" i="8"/>
  <c r="BQ369" i="8"/>
  <c r="BI369" i="8"/>
  <c r="BA369" i="8"/>
  <c r="AS369" i="8"/>
  <c r="AK369" i="8"/>
  <c r="AC369" i="8"/>
  <c r="U369" i="8"/>
  <c r="M369" i="8"/>
  <c r="BX369" i="8"/>
  <c r="BP369" i="8"/>
  <c r="BH369" i="8"/>
  <c r="AZ369" i="8"/>
  <c r="AR369" i="8"/>
  <c r="AJ369" i="8"/>
  <c r="AB369" i="8"/>
  <c r="T369" i="8"/>
  <c r="L369" i="8"/>
  <c r="BW369" i="8"/>
  <c r="BO369" i="8"/>
  <c r="BG369" i="8"/>
  <c r="AY369" i="8"/>
  <c r="AQ369" i="8"/>
  <c r="AI369" i="8"/>
  <c r="AA369" i="8"/>
  <c r="S369" i="8"/>
  <c r="K369" i="8"/>
  <c r="BV369" i="8"/>
  <c r="BN369" i="8"/>
  <c r="BF369" i="8"/>
  <c r="AX369" i="8"/>
  <c r="AP369" i="8"/>
  <c r="AH369" i="8"/>
  <c r="Z369" i="8"/>
  <c r="R369" i="8"/>
  <c r="J369" i="8"/>
  <c r="BU369" i="8"/>
  <c r="BM369" i="8"/>
  <c r="BE369" i="8"/>
  <c r="AW369" i="8"/>
  <c r="AO369" i="8"/>
  <c r="AG369" i="8"/>
  <c r="Y369" i="8"/>
  <c r="Q369" i="8"/>
  <c r="I369" i="8"/>
  <c r="BT369" i="8"/>
  <c r="BL369" i="8"/>
  <c r="BD369" i="8"/>
  <c r="AV369" i="8"/>
  <c r="AN369" i="8"/>
  <c r="AF369" i="8"/>
  <c r="X369" i="8"/>
  <c r="P369" i="8"/>
  <c r="BS369" i="8"/>
  <c r="BK369" i="8"/>
  <c r="BC369" i="8"/>
  <c r="H369" i="8"/>
  <c r="O369" i="8"/>
  <c r="AU369" i="8"/>
  <c r="AM369" i="8"/>
  <c r="AE369" i="8"/>
  <c r="C368" i="8"/>
  <c r="W369" i="8"/>
  <c r="G369" i="8"/>
  <c r="D279" i="8"/>
  <c r="D78" i="8" s="1"/>
  <c r="F78" i="8"/>
  <c r="D246" i="8"/>
  <c r="D56" i="8" s="1"/>
  <c r="F56" i="8"/>
  <c r="BJ264" i="8"/>
  <c r="BN264" i="8"/>
  <c r="T264" i="8"/>
  <c r="BA264" i="8"/>
  <c r="AA264" i="8"/>
  <c r="BM352" i="8"/>
  <c r="AF352" i="8"/>
  <c r="V352" i="8"/>
  <c r="BI352" i="8"/>
  <c r="D312" i="8"/>
  <c r="D100" i="8" s="1"/>
  <c r="F100" i="8"/>
  <c r="Z264" i="8"/>
  <c r="S264" i="8"/>
  <c r="W264" i="8"/>
  <c r="D302" i="8"/>
  <c r="D95" i="8" s="1"/>
  <c r="F95" i="8"/>
  <c r="BE352" i="8"/>
  <c r="X352" i="8"/>
  <c r="G352" i="8"/>
  <c r="AZ352" i="8"/>
  <c r="N352" i="8"/>
  <c r="BA352" i="8"/>
  <c r="AT330" i="8"/>
  <c r="D236" i="8"/>
  <c r="D51" i="8" s="1"/>
  <c r="F51" i="8"/>
  <c r="F142" i="8"/>
  <c r="D275" i="8"/>
  <c r="D76" i="8" s="1"/>
  <c r="F76" i="8"/>
  <c r="BB264" i="8"/>
  <c r="D304" i="8"/>
  <c r="D96" i="8" s="1"/>
  <c r="F96" i="8"/>
  <c r="D267" i="8"/>
  <c r="D72" i="8" s="1"/>
  <c r="F72" i="8"/>
  <c r="D345" i="8"/>
  <c r="D122" i="8" s="1"/>
  <c r="F122" i="8"/>
  <c r="P264" i="8"/>
  <c r="BP264" i="8"/>
  <c r="BW264" i="8"/>
  <c r="K264" i="8"/>
  <c r="AO352" i="8"/>
  <c r="P352" i="8"/>
  <c r="T352" i="8"/>
  <c r="AS352" i="8"/>
  <c r="BA389" i="8"/>
  <c r="AS389" i="8"/>
  <c r="AK389" i="8"/>
  <c r="AC389" i="8"/>
  <c r="U389" i="8"/>
  <c r="BQ389" i="8"/>
  <c r="BI389" i="8"/>
  <c r="M389" i="8"/>
  <c r="G389" i="8"/>
  <c r="S389" i="8"/>
  <c r="BH389" i="8"/>
  <c r="AL389" i="8"/>
  <c r="W389" i="8"/>
  <c r="BD389" i="8"/>
  <c r="Y389" i="8"/>
  <c r="J389" i="8"/>
  <c r="BV389" i="8"/>
  <c r="AA389" i="8"/>
  <c r="BP389" i="8"/>
  <c r="AT389" i="8"/>
  <c r="AE389" i="8"/>
  <c r="BL389" i="8"/>
  <c r="AG389" i="8"/>
  <c r="R389" i="8"/>
  <c r="H389" i="8"/>
  <c r="AI389" i="8"/>
  <c r="L389" i="8"/>
  <c r="BX389" i="8"/>
  <c r="BB389" i="8"/>
  <c r="AM389" i="8"/>
  <c r="BT389" i="8"/>
  <c r="AO389" i="8"/>
  <c r="Z389" i="8"/>
  <c r="AQ389" i="8"/>
  <c r="T389" i="8"/>
  <c r="BJ389" i="8"/>
  <c r="AU389" i="8"/>
  <c r="P389" i="8"/>
  <c r="AW389" i="8"/>
  <c r="AH389" i="8"/>
  <c r="AY389" i="8"/>
  <c r="AB389" i="8"/>
  <c r="BR389" i="8"/>
  <c r="BC389" i="8"/>
  <c r="X389" i="8"/>
  <c r="BE389" i="8"/>
  <c r="AP389" i="8"/>
  <c r="BG389" i="8"/>
  <c r="AJ389" i="8"/>
  <c r="N389" i="8"/>
  <c r="BK389" i="8"/>
  <c r="AF389" i="8"/>
  <c r="BM389" i="8"/>
  <c r="AX389" i="8"/>
  <c r="BO389" i="8"/>
  <c r="AR389" i="8"/>
  <c r="V389" i="8"/>
  <c r="BS389" i="8"/>
  <c r="AN389" i="8"/>
  <c r="I389" i="8"/>
  <c r="BU389" i="8"/>
  <c r="BF389" i="8"/>
  <c r="BF330" i="8"/>
  <c r="D238" i="8"/>
  <c r="D52" i="8" s="1"/>
  <c r="F52" i="8"/>
  <c r="BH264" i="8"/>
  <c r="AG352" i="8"/>
  <c r="AU352" i="8"/>
  <c r="U352" i="8"/>
  <c r="AD330" i="8"/>
  <c r="AS330" i="8"/>
  <c r="D277" i="8"/>
  <c r="D77" i="8" s="1"/>
  <c r="F77" i="8"/>
  <c r="D271" i="8"/>
  <c r="D74" i="8" s="1"/>
  <c r="F74" i="8"/>
  <c r="AL264" i="8"/>
  <c r="D269" i="8"/>
  <c r="D73" i="8" s="1"/>
  <c r="F73" i="8"/>
  <c r="D370" i="8"/>
  <c r="D140" i="8" s="1"/>
  <c r="BL264" i="8"/>
  <c r="AD264" i="8"/>
  <c r="D273" i="8"/>
  <c r="D75" i="8" s="1"/>
  <c r="F75" i="8"/>
  <c r="Q352" i="8"/>
  <c r="BC352" i="8"/>
  <c r="O352" i="8"/>
  <c r="D339" i="8"/>
  <c r="D119" i="8" s="1"/>
  <c r="AQ352" i="8"/>
  <c r="D308" i="8"/>
  <c r="D98" i="8" s="1"/>
  <c r="F98" i="8"/>
  <c r="BC393" i="8"/>
  <c r="BH393" i="8"/>
  <c r="BO391" i="8"/>
  <c r="AN391" i="8"/>
  <c r="BS383" i="8"/>
  <c r="V367" i="8"/>
  <c r="BU391" i="8"/>
  <c r="BX367" i="8"/>
  <c r="L367" i="8"/>
  <c r="BG367" i="8"/>
  <c r="BM367" i="8"/>
  <c r="X367" i="8"/>
  <c r="H367" i="8"/>
  <c r="W377" i="8"/>
  <c r="BQ377" i="8"/>
  <c r="AB377" i="8"/>
  <c r="O377" i="8"/>
  <c r="BI377" i="8"/>
  <c r="G377" i="8"/>
  <c r="BA391" i="8"/>
  <c r="AS391" i="8"/>
  <c r="AK391" i="8"/>
  <c r="BI391" i="8"/>
  <c r="G391" i="8"/>
  <c r="N367" i="8"/>
  <c r="BM391" i="8"/>
  <c r="BP367" i="8"/>
  <c r="AY367" i="8"/>
  <c r="BE367" i="8"/>
  <c r="P367" i="8"/>
  <c r="BR367" i="8"/>
  <c r="BH367" i="8"/>
  <c r="AQ367" i="8"/>
  <c r="AW367" i="8"/>
  <c r="H391" i="8"/>
  <c r="BT367" i="8"/>
  <c r="E355" i="8"/>
  <c r="F127" i="8" s="1"/>
  <c r="E357" i="8"/>
  <c r="F128" i="8" s="1"/>
  <c r="E333" i="8"/>
  <c r="D341" i="8"/>
  <c r="D120" i="8" s="1"/>
  <c r="F120" i="8"/>
  <c r="E386" i="8"/>
  <c r="F148" i="8" s="1"/>
  <c r="AE393" i="8"/>
  <c r="BW315" i="8"/>
  <c r="BW330" i="8" s="1"/>
  <c r="BH315" i="8"/>
  <c r="BH330" i="8" s="1"/>
  <c r="AZ315" i="8"/>
  <c r="AZ330" i="8" s="1"/>
  <c r="AR315" i="8"/>
  <c r="AR330" i="8" s="1"/>
  <c r="AJ315" i="8"/>
  <c r="AJ330" i="8" s="1"/>
  <c r="AB315" i="8"/>
  <c r="AB330" i="8" s="1"/>
  <c r="T315" i="8"/>
  <c r="T330" i="8" s="1"/>
  <c r="L315" i="8"/>
  <c r="L330" i="8" s="1"/>
  <c r="BP315" i="8"/>
  <c r="BP330" i="8" s="1"/>
  <c r="BX315" i="8"/>
  <c r="BX330" i="8" s="1"/>
  <c r="AQ391" i="8"/>
  <c r="P391" i="8"/>
  <c r="BQ383" i="8"/>
  <c r="BI383" i="8"/>
  <c r="BA383" i="8"/>
  <c r="AS383" i="8"/>
  <c r="AK383" i="8"/>
  <c r="U383" i="8"/>
  <c r="M383" i="8"/>
  <c r="AC383" i="8"/>
  <c r="G383" i="8"/>
  <c r="AU383" i="8"/>
  <c r="BJ367" i="8"/>
  <c r="AW391" i="8"/>
  <c r="AZ367" i="8"/>
  <c r="AI367" i="8"/>
  <c r="AO367" i="8"/>
  <c r="BL367" i="8"/>
  <c r="BB367" i="8"/>
  <c r="AR367" i="8"/>
  <c r="AA367" i="8"/>
  <c r="AG367" i="8"/>
  <c r="BF367" i="8"/>
  <c r="AK367" i="8"/>
  <c r="O367" i="8"/>
  <c r="BC367" i="8"/>
  <c r="AH367" i="8"/>
  <c r="M367" i="8"/>
  <c r="BV367" i="8"/>
  <c r="BA367" i="8"/>
  <c r="AE367" i="8"/>
  <c r="J367" i="8"/>
  <c r="BS367" i="8"/>
  <c r="AX367" i="8"/>
  <c r="AC367" i="8"/>
  <c r="BQ367" i="8"/>
  <c r="AU367" i="8"/>
  <c r="Z367" i="8"/>
  <c r="BN367" i="8"/>
  <c r="AS367" i="8"/>
  <c r="W367" i="8"/>
  <c r="BK367" i="8"/>
  <c r="AP367" i="8"/>
  <c r="U367" i="8"/>
  <c r="G367" i="8"/>
  <c r="BI367" i="8"/>
  <c r="AM367" i="8"/>
  <c r="R367" i="8"/>
  <c r="C366" i="8"/>
  <c r="AT367" i="8"/>
  <c r="AJ367" i="8"/>
  <c r="S367" i="8"/>
  <c r="Y367" i="8"/>
  <c r="U393" i="8"/>
  <c r="BQ393" i="8"/>
  <c r="AC393" i="8"/>
  <c r="M393" i="8"/>
  <c r="G393" i="8"/>
  <c r="H393" i="8"/>
  <c r="AV367" i="8"/>
  <c r="D244" i="8"/>
  <c r="D55" i="8" s="1"/>
  <c r="F55" i="8"/>
  <c r="AL367" i="8"/>
  <c r="AB367" i="8"/>
  <c r="BW367" i="8"/>
  <c r="K367" i="8"/>
  <c r="Q367" i="8"/>
  <c r="AN367" i="8"/>
  <c r="D242" i="8"/>
  <c r="D54" i="8" s="1"/>
  <c r="F54" i="8"/>
  <c r="D168" i="8"/>
  <c r="D6" i="8" s="1"/>
  <c r="F6" i="8"/>
  <c r="E335" i="8"/>
  <c r="E281" i="8"/>
  <c r="E225" i="8"/>
  <c r="E227" i="8"/>
  <c r="E213" i="8"/>
  <c r="D213" i="8" s="1"/>
  <c r="E196" i="8"/>
  <c r="E188" i="8"/>
  <c r="D188" i="8" s="1"/>
  <c r="D196" i="8" l="1"/>
  <c r="D20" i="8" s="1"/>
  <c r="F20" i="8"/>
  <c r="BB377" i="8"/>
  <c r="AH377" i="8"/>
  <c r="AU377" i="8"/>
  <c r="AM377" i="8"/>
  <c r="T377" i="8"/>
  <c r="AK377" i="8"/>
  <c r="AE377" i="8"/>
  <c r="H377" i="8"/>
  <c r="AJ377" i="8"/>
  <c r="Z377" i="8"/>
  <c r="BN377" i="8"/>
  <c r="AS377" i="8"/>
  <c r="BJ377" i="8"/>
  <c r="BA377" i="8"/>
  <c r="C376" i="8"/>
  <c r="BS377" i="8"/>
  <c r="AL377" i="8"/>
  <c r="R377" i="8"/>
  <c r="BF377" i="8"/>
  <c r="BX377" i="8"/>
  <c r="V377" i="8"/>
  <c r="AP377" i="8"/>
  <c r="AZ377" i="8"/>
  <c r="AD377" i="8"/>
  <c r="BR377" i="8"/>
  <c r="BW377" i="8"/>
  <c r="D337" i="8"/>
  <c r="D118" i="8" s="1"/>
  <c r="U377" i="8"/>
  <c r="M377" i="8"/>
  <c r="AX377" i="8"/>
  <c r="BH377" i="8"/>
  <c r="J377" i="8"/>
  <c r="BK377" i="8"/>
  <c r="AR377" i="8"/>
  <c r="BV377" i="8"/>
  <c r="BP377" i="8"/>
  <c r="AC377" i="8"/>
  <c r="AT377" i="8"/>
  <c r="N377" i="8"/>
  <c r="BC377" i="8"/>
  <c r="F144" i="8"/>
  <c r="F99" i="8"/>
  <c r="E394" i="8"/>
  <c r="F152" i="8" s="1"/>
  <c r="F141" i="8"/>
  <c r="E314" i="8"/>
  <c r="D314" i="8" s="1"/>
  <c r="D101" i="8" s="1"/>
  <c r="E343" i="8"/>
  <c r="AN377" i="8"/>
  <c r="AG377" i="8"/>
  <c r="AI377" i="8"/>
  <c r="AV377" i="8"/>
  <c r="AO377" i="8"/>
  <c r="AQ377" i="8"/>
  <c r="BD377" i="8"/>
  <c r="AW377" i="8"/>
  <c r="AY377" i="8"/>
  <c r="AF377" i="8"/>
  <c r="Y377" i="8"/>
  <c r="BL377" i="8"/>
  <c r="BE377" i="8"/>
  <c r="BG377" i="8"/>
  <c r="AA377" i="8"/>
  <c r="BT377" i="8"/>
  <c r="BM377" i="8"/>
  <c r="BO377" i="8"/>
  <c r="P377" i="8"/>
  <c r="I377" i="8"/>
  <c r="BU377" i="8"/>
  <c r="K377" i="8"/>
  <c r="X377" i="8"/>
  <c r="Q377" i="8"/>
  <c r="S377" i="8"/>
  <c r="E366" i="8"/>
  <c r="D248" i="8"/>
  <c r="D57" i="8" s="1"/>
  <c r="F57" i="8"/>
  <c r="AK385" i="8"/>
  <c r="AC385" i="8"/>
  <c r="U385" i="8"/>
  <c r="M385" i="8"/>
  <c r="BQ385" i="8"/>
  <c r="BA385" i="8"/>
  <c r="AS385" i="8"/>
  <c r="BI385" i="8"/>
  <c r="G385" i="8"/>
  <c r="H385" i="8"/>
  <c r="AI385" i="8"/>
  <c r="Y385" i="8"/>
  <c r="BN385" i="8"/>
  <c r="AR385" i="8"/>
  <c r="BJ385" i="8"/>
  <c r="AM385" i="8"/>
  <c r="P385" i="8"/>
  <c r="AQ385" i="8"/>
  <c r="AG385" i="8"/>
  <c r="J385" i="8"/>
  <c r="BV385" i="8"/>
  <c r="AZ385" i="8"/>
  <c r="BR385" i="8"/>
  <c r="AU385" i="8"/>
  <c r="X385" i="8"/>
  <c r="AY385" i="8"/>
  <c r="AO385" i="8"/>
  <c r="R385" i="8"/>
  <c r="BH385" i="8"/>
  <c r="N385" i="8"/>
  <c r="BC385" i="8"/>
  <c r="AF385" i="8"/>
  <c r="BG385" i="8"/>
  <c r="AW385" i="8"/>
  <c r="Z385" i="8"/>
  <c r="BP385" i="8"/>
  <c r="V385" i="8"/>
  <c r="BK385" i="8"/>
  <c r="AN385" i="8"/>
  <c r="BO385" i="8"/>
  <c r="BE385" i="8"/>
  <c r="AH385" i="8"/>
  <c r="L385" i="8"/>
  <c r="BX385" i="8"/>
  <c r="AD385" i="8"/>
  <c r="BS385" i="8"/>
  <c r="AV385" i="8"/>
  <c r="K385" i="8"/>
  <c r="BW385" i="8"/>
  <c r="BM385" i="8"/>
  <c r="AP385" i="8"/>
  <c r="T385" i="8"/>
  <c r="AL385" i="8"/>
  <c r="O385" i="8"/>
  <c r="BD385" i="8"/>
  <c r="S385" i="8"/>
  <c r="I385" i="8"/>
  <c r="BU385" i="8"/>
  <c r="AX385" i="8"/>
  <c r="AB385" i="8"/>
  <c r="AT385" i="8"/>
  <c r="W385" i="8"/>
  <c r="BL385" i="8"/>
  <c r="AE385" i="8"/>
  <c r="Q385" i="8"/>
  <c r="BB385" i="8"/>
  <c r="BT385" i="8"/>
  <c r="AA385" i="8"/>
  <c r="AJ385" i="8"/>
  <c r="BF385" i="8"/>
  <c r="E351" i="8"/>
  <c r="F125" i="8" s="1"/>
  <c r="E368" i="8"/>
  <c r="D234" i="8"/>
  <c r="D50" i="8" s="1"/>
  <c r="F50" i="8"/>
  <c r="D335" i="8"/>
  <c r="D117" i="8" s="1"/>
  <c r="F117" i="8"/>
  <c r="E392" i="8"/>
  <c r="F151" i="8" s="1"/>
  <c r="E382" i="8"/>
  <c r="F146" i="8" s="1"/>
  <c r="BV348" i="8"/>
  <c r="BV363" i="8" s="1"/>
  <c r="BG348" i="8"/>
  <c r="BG363" i="8" s="1"/>
  <c r="AY348" i="8"/>
  <c r="AY363" i="8" s="1"/>
  <c r="AQ348" i="8"/>
  <c r="AQ363" i="8" s="1"/>
  <c r="AI348" i="8"/>
  <c r="AI363" i="8" s="1"/>
  <c r="AA348" i="8"/>
  <c r="S348" i="8"/>
  <c r="S363" i="8" s="1"/>
  <c r="BW348" i="8"/>
  <c r="BW363" i="8" s="1"/>
  <c r="K348" i="8"/>
  <c r="K363" i="8" s="1"/>
  <c r="BO348" i="8"/>
  <c r="BO363" i="8" s="1"/>
  <c r="AL348" i="8"/>
  <c r="AL363" i="8" s="1"/>
  <c r="BH348" i="8"/>
  <c r="BH363" i="8" s="1"/>
  <c r="BK348" i="8"/>
  <c r="BK363" i="8" s="1"/>
  <c r="C347" i="8"/>
  <c r="AV348" i="8"/>
  <c r="AV363" i="8" s="1"/>
  <c r="AB348" i="8"/>
  <c r="AB363" i="8" s="1"/>
  <c r="I348" i="8"/>
  <c r="I363" i="8" s="1"/>
  <c r="BU348" i="8"/>
  <c r="BU363" i="8" s="1"/>
  <c r="AH348" i="8"/>
  <c r="AH363" i="8" s="1"/>
  <c r="T348" i="8"/>
  <c r="T363" i="8" s="1"/>
  <c r="BB348" i="8"/>
  <c r="BB363" i="8" s="1"/>
  <c r="M348" i="8"/>
  <c r="M363" i="8" s="1"/>
  <c r="O348" i="8"/>
  <c r="O363" i="8" s="1"/>
  <c r="AC348" i="8"/>
  <c r="AC363" i="8" s="1"/>
  <c r="BL348" i="8"/>
  <c r="BL363" i="8" s="1"/>
  <c r="Y348" i="8"/>
  <c r="Y363" i="8" s="1"/>
  <c r="BP348" i="8"/>
  <c r="BP363" i="8" s="1"/>
  <c r="BJ348" i="8"/>
  <c r="BJ363" i="8" s="1"/>
  <c r="AK348" i="8"/>
  <c r="AK363" i="8" s="1"/>
  <c r="W348" i="8"/>
  <c r="W363" i="8" s="1"/>
  <c r="BQ348" i="8"/>
  <c r="BQ363" i="8" s="1"/>
  <c r="BT348" i="8"/>
  <c r="BT363" i="8" s="1"/>
  <c r="U348" i="8"/>
  <c r="U363" i="8" s="1"/>
  <c r="AG348" i="8"/>
  <c r="AG363" i="8" s="1"/>
  <c r="BF348" i="8"/>
  <c r="BF363" i="8" s="1"/>
  <c r="H348" i="8"/>
  <c r="H363" i="8" s="1"/>
  <c r="J348" i="8"/>
  <c r="J363" i="8" s="1"/>
  <c r="N348" i="8"/>
  <c r="N363" i="8" s="1"/>
  <c r="R348" i="8"/>
  <c r="R363" i="8" s="1"/>
  <c r="AS348" i="8"/>
  <c r="AS363" i="8" s="1"/>
  <c r="V348" i="8"/>
  <c r="V363" i="8" s="1"/>
  <c r="L348" i="8"/>
  <c r="L363" i="8" s="1"/>
  <c r="G348" i="8"/>
  <c r="AR348" i="8"/>
  <c r="AR363" i="8" s="1"/>
  <c r="Q348" i="8"/>
  <c r="Q363" i="8" s="1"/>
  <c r="Z348" i="8"/>
  <c r="Z363" i="8" s="1"/>
  <c r="AD348" i="8"/>
  <c r="AD363" i="8" s="1"/>
  <c r="AJ348" i="8"/>
  <c r="AJ363" i="8" s="1"/>
  <c r="AE348" i="8"/>
  <c r="P348" i="8"/>
  <c r="P363" i="8" s="1"/>
  <c r="AO348" i="8"/>
  <c r="AO363" i="8" s="1"/>
  <c r="AP348" i="8"/>
  <c r="AP363" i="8" s="1"/>
  <c r="AT348" i="8"/>
  <c r="AT363" i="8" s="1"/>
  <c r="BX348" i="8"/>
  <c r="BX363" i="8" s="1"/>
  <c r="AM348" i="8"/>
  <c r="AM363" i="8" s="1"/>
  <c r="X348" i="8"/>
  <c r="X363" i="8" s="1"/>
  <c r="AZ348" i="8"/>
  <c r="AZ363" i="8" s="1"/>
  <c r="AW348" i="8"/>
  <c r="AW363" i="8" s="1"/>
  <c r="AX348" i="8"/>
  <c r="AX363" i="8" s="1"/>
  <c r="BS348" i="8"/>
  <c r="BS363" i="8" s="1"/>
  <c r="BR348" i="8"/>
  <c r="BR363" i="8" s="1"/>
  <c r="AU348" i="8"/>
  <c r="AU363" i="8" s="1"/>
  <c r="AF348" i="8"/>
  <c r="AF363" i="8" s="1"/>
  <c r="BE348" i="8"/>
  <c r="BE363" i="8" s="1"/>
  <c r="BA348" i="8"/>
  <c r="BA363" i="8" s="1"/>
  <c r="BN348" i="8"/>
  <c r="BN363" i="8" s="1"/>
  <c r="BC348" i="8"/>
  <c r="BC363" i="8" s="1"/>
  <c r="AN348" i="8"/>
  <c r="AN363" i="8" s="1"/>
  <c r="BI348" i="8"/>
  <c r="BI363" i="8" s="1"/>
  <c r="BM348" i="8"/>
  <c r="BM363" i="8" s="1"/>
  <c r="BD348" i="8"/>
  <c r="BD363" i="8" s="1"/>
  <c r="D333" i="8"/>
  <c r="D116" i="8" s="1"/>
  <c r="F116" i="8"/>
  <c r="E388" i="8"/>
  <c r="F149" i="8" s="1"/>
  <c r="D281" i="8"/>
  <c r="D79" i="8" s="1"/>
  <c r="F79" i="8"/>
  <c r="E390" i="8"/>
  <c r="F150" i="8" s="1"/>
  <c r="AA363" i="8"/>
  <c r="AE363" i="8"/>
  <c r="F151" i="7"/>
  <c r="F150" i="7"/>
  <c r="F149" i="7"/>
  <c r="F148" i="7"/>
  <c r="F147" i="7"/>
  <c r="F146" i="7"/>
  <c r="F145" i="7"/>
  <c r="F144" i="7"/>
  <c r="F143" i="7"/>
  <c r="F142" i="7"/>
  <c r="F141" i="7"/>
  <c r="F140" i="7"/>
  <c r="F139" i="7"/>
  <c r="F138" i="7"/>
  <c r="F129" i="7"/>
  <c r="F128" i="7"/>
  <c r="F127" i="7"/>
  <c r="F126" i="7"/>
  <c r="F125" i="7"/>
  <c r="F124" i="7"/>
  <c r="F123" i="7"/>
  <c r="F122" i="7"/>
  <c r="F121" i="7"/>
  <c r="F120" i="7"/>
  <c r="F119" i="7"/>
  <c r="F118" i="7"/>
  <c r="F117" i="7"/>
  <c r="F116" i="7"/>
  <c r="F107" i="7"/>
  <c r="F106" i="7"/>
  <c r="F105" i="7"/>
  <c r="F104" i="7"/>
  <c r="F103" i="7"/>
  <c r="F102" i="7"/>
  <c r="F101" i="7"/>
  <c r="F100" i="7"/>
  <c r="F99" i="7"/>
  <c r="F98" i="7"/>
  <c r="F97" i="7"/>
  <c r="F96" i="7"/>
  <c r="F95" i="7"/>
  <c r="F94" i="7"/>
  <c r="F85" i="7"/>
  <c r="F84" i="7"/>
  <c r="F83" i="7"/>
  <c r="F82" i="7"/>
  <c r="F81" i="7"/>
  <c r="F80" i="7"/>
  <c r="F79" i="7"/>
  <c r="F78" i="7"/>
  <c r="F77" i="7"/>
  <c r="F76" i="7"/>
  <c r="F75" i="7"/>
  <c r="F74" i="7"/>
  <c r="F73" i="7"/>
  <c r="F72" i="7"/>
  <c r="F63" i="7"/>
  <c r="F62" i="7"/>
  <c r="F61" i="7"/>
  <c r="F60" i="7"/>
  <c r="F59" i="7"/>
  <c r="F58" i="7"/>
  <c r="F57" i="7"/>
  <c r="F56" i="7"/>
  <c r="F55" i="7"/>
  <c r="F54" i="7"/>
  <c r="F53" i="7"/>
  <c r="F52" i="7"/>
  <c r="F51" i="7"/>
  <c r="F50" i="7"/>
  <c r="F41" i="7"/>
  <c r="F40" i="7"/>
  <c r="F39" i="7"/>
  <c r="F38" i="7"/>
  <c r="F37" i="7"/>
  <c r="F36" i="7"/>
  <c r="F35" i="7"/>
  <c r="F34" i="7"/>
  <c r="F33" i="7"/>
  <c r="F32" i="7"/>
  <c r="F31" i="7"/>
  <c r="F30" i="7"/>
  <c r="F29" i="7"/>
  <c r="F28" i="7"/>
  <c r="F10" i="7"/>
  <c r="F19" i="7"/>
  <c r="F18" i="7"/>
  <c r="F17" i="7"/>
  <c r="F16" i="7"/>
  <c r="F15" i="7"/>
  <c r="F14" i="7"/>
  <c r="F13" i="7"/>
  <c r="F12" i="7"/>
  <c r="F11" i="7"/>
  <c r="F9" i="7"/>
  <c r="F8" i="7"/>
  <c r="F7" i="7"/>
  <c r="F6" i="7"/>
  <c r="E139" i="7"/>
  <c r="E140" i="7"/>
  <c r="E141" i="7"/>
  <c r="E142" i="7"/>
  <c r="E143" i="7"/>
  <c r="E144" i="7"/>
  <c r="E145" i="7"/>
  <c r="E146" i="7"/>
  <c r="E147" i="7"/>
  <c r="E148" i="7"/>
  <c r="E149" i="7"/>
  <c r="E150" i="7"/>
  <c r="E151" i="7"/>
  <c r="E152" i="7"/>
  <c r="E117" i="7"/>
  <c r="E118" i="7"/>
  <c r="E119" i="7"/>
  <c r="E120" i="7"/>
  <c r="E121" i="7"/>
  <c r="E122" i="7"/>
  <c r="E123" i="7"/>
  <c r="E124" i="7"/>
  <c r="E125" i="7"/>
  <c r="E126" i="7"/>
  <c r="E127" i="7"/>
  <c r="E128" i="7"/>
  <c r="E129" i="7"/>
  <c r="E130" i="7"/>
  <c r="E95" i="7"/>
  <c r="E96" i="7"/>
  <c r="E97" i="7"/>
  <c r="E98" i="7"/>
  <c r="E99" i="7"/>
  <c r="E100" i="7"/>
  <c r="E101" i="7"/>
  <c r="E102" i="7"/>
  <c r="E103" i="7"/>
  <c r="E104" i="7"/>
  <c r="E105" i="7"/>
  <c r="E106" i="7"/>
  <c r="E107" i="7"/>
  <c r="E108" i="7"/>
  <c r="E73" i="7"/>
  <c r="E74" i="7"/>
  <c r="E75" i="7"/>
  <c r="E76" i="7"/>
  <c r="E77" i="7"/>
  <c r="E78" i="7"/>
  <c r="E79" i="7"/>
  <c r="E80" i="7"/>
  <c r="E81" i="7"/>
  <c r="E82" i="7"/>
  <c r="E83" i="7"/>
  <c r="E84" i="7"/>
  <c r="E85" i="7"/>
  <c r="E86" i="7"/>
  <c r="E51" i="7"/>
  <c r="E52" i="7"/>
  <c r="E53" i="7"/>
  <c r="E54" i="7"/>
  <c r="E55" i="7"/>
  <c r="E56" i="7"/>
  <c r="E57" i="7"/>
  <c r="E58" i="7"/>
  <c r="E59" i="7"/>
  <c r="E60" i="7"/>
  <c r="E61" i="7"/>
  <c r="E62" i="7"/>
  <c r="E63" i="7"/>
  <c r="E64" i="7"/>
  <c r="E29" i="7"/>
  <c r="E30" i="7"/>
  <c r="E31" i="7"/>
  <c r="E32" i="7"/>
  <c r="E33" i="7"/>
  <c r="E34" i="7"/>
  <c r="E35" i="7"/>
  <c r="E36" i="7"/>
  <c r="E37" i="7"/>
  <c r="E38" i="7"/>
  <c r="E39" i="7"/>
  <c r="E40" i="7"/>
  <c r="E41" i="7"/>
  <c r="E42" i="7"/>
  <c r="D129" i="7"/>
  <c r="D128" i="7"/>
  <c r="D127" i="7"/>
  <c r="D151" i="7"/>
  <c r="D150" i="7"/>
  <c r="D149" i="7"/>
  <c r="D148" i="7"/>
  <c r="D147" i="7"/>
  <c r="D146" i="7"/>
  <c r="D145" i="7"/>
  <c r="D144" i="7"/>
  <c r="D143" i="7"/>
  <c r="D142" i="7"/>
  <c r="D141" i="7"/>
  <c r="D140" i="7"/>
  <c r="D139" i="7"/>
  <c r="D126" i="7"/>
  <c r="D125" i="7"/>
  <c r="D124" i="7"/>
  <c r="D123" i="7"/>
  <c r="D122" i="7"/>
  <c r="D121" i="7"/>
  <c r="D120" i="7"/>
  <c r="D119" i="7"/>
  <c r="D118" i="7"/>
  <c r="D117" i="7"/>
  <c r="D107" i="7"/>
  <c r="D106" i="7"/>
  <c r="D105" i="7"/>
  <c r="D104" i="7"/>
  <c r="D103" i="7"/>
  <c r="D102" i="7"/>
  <c r="D101" i="7"/>
  <c r="D100" i="7"/>
  <c r="D99" i="7"/>
  <c r="D98" i="7"/>
  <c r="D97" i="7"/>
  <c r="D96" i="7"/>
  <c r="D95" i="7"/>
  <c r="D85" i="7"/>
  <c r="D84" i="7"/>
  <c r="D83" i="7"/>
  <c r="D82" i="7"/>
  <c r="D81" i="7"/>
  <c r="D80" i="7"/>
  <c r="D79" i="7"/>
  <c r="D78" i="7"/>
  <c r="D77" i="7"/>
  <c r="D76" i="7"/>
  <c r="D75" i="7"/>
  <c r="D74" i="7"/>
  <c r="D73" i="7"/>
  <c r="D63" i="7"/>
  <c r="D62" i="7"/>
  <c r="D61" i="7"/>
  <c r="D60" i="7"/>
  <c r="D59" i="7"/>
  <c r="D58" i="7"/>
  <c r="D57" i="7"/>
  <c r="D56" i="7"/>
  <c r="D55" i="7"/>
  <c r="D54" i="7"/>
  <c r="D53" i="7"/>
  <c r="D52" i="7"/>
  <c r="D51" i="7"/>
  <c r="D41" i="7"/>
  <c r="D39" i="7"/>
  <c r="D40" i="7"/>
  <c r="D38" i="7"/>
  <c r="D37" i="7"/>
  <c r="D36" i="7"/>
  <c r="D35" i="7"/>
  <c r="D34" i="7"/>
  <c r="D33" i="7"/>
  <c r="D32" i="7"/>
  <c r="D31" i="7"/>
  <c r="D30" i="7"/>
  <c r="D29" i="7"/>
  <c r="D28" i="7"/>
  <c r="C7" i="7"/>
  <c r="C8" i="7"/>
  <c r="C9" i="7"/>
  <c r="C10" i="7"/>
  <c r="C11" i="7"/>
  <c r="C12" i="7"/>
  <c r="C13" i="7"/>
  <c r="C14" i="7"/>
  <c r="C15" i="7"/>
  <c r="C16" i="7"/>
  <c r="C17" i="7"/>
  <c r="C18" i="7"/>
  <c r="C19" i="7"/>
  <c r="C20" i="7"/>
  <c r="B152" i="7"/>
  <c r="B151" i="7"/>
  <c r="B150" i="7"/>
  <c r="B149" i="7"/>
  <c r="B148" i="7"/>
  <c r="B147" i="7"/>
  <c r="B146" i="7"/>
  <c r="B145" i="7"/>
  <c r="B144" i="7"/>
  <c r="B143" i="7"/>
  <c r="B142" i="7"/>
  <c r="B141" i="7"/>
  <c r="B140" i="7"/>
  <c r="B139" i="7"/>
  <c r="B138" i="7"/>
  <c r="B130" i="7"/>
  <c r="B129" i="7"/>
  <c r="B128" i="7"/>
  <c r="B127" i="7"/>
  <c r="B126" i="7"/>
  <c r="B125" i="7"/>
  <c r="B124" i="7"/>
  <c r="B123" i="7"/>
  <c r="B122" i="7"/>
  <c r="B121" i="7"/>
  <c r="B120" i="7"/>
  <c r="B119" i="7"/>
  <c r="B118" i="7"/>
  <c r="B117" i="7"/>
  <c r="B116" i="7"/>
  <c r="B108" i="7"/>
  <c r="B107" i="7"/>
  <c r="B106" i="7"/>
  <c r="B105" i="7"/>
  <c r="B104" i="7"/>
  <c r="B103" i="7"/>
  <c r="B102" i="7"/>
  <c r="B101" i="7"/>
  <c r="B100" i="7"/>
  <c r="B99" i="7"/>
  <c r="B98" i="7"/>
  <c r="B97" i="7"/>
  <c r="B96" i="7"/>
  <c r="B95" i="7"/>
  <c r="B94" i="7"/>
  <c r="B86" i="7"/>
  <c r="B85" i="7"/>
  <c r="B84" i="7"/>
  <c r="B83" i="7"/>
  <c r="B82" i="7"/>
  <c r="B81" i="7"/>
  <c r="B80" i="7"/>
  <c r="B79" i="7"/>
  <c r="B78" i="7"/>
  <c r="B77" i="7"/>
  <c r="B76" i="7"/>
  <c r="B75" i="7"/>
  <c r="B74" i="7"/>
  <c r="B73" i="7"/>
  <c r="B72" i="7"/>
  <c r="B64" i="7"/>
  <c r="B63" i="7"/>
  <c r="B62" i="7"/>
  <c r="B61" i="7"/>
  <c r="B60" i="7"/>
  <c r="B59" i="7"/>
  <c r="B58" i="7"/>
  <c r="B57" i="7"/>
  <c r="B56" i="7"/>
  <c r="B55" i="7"/>
  <c r="B54" i="7"/>
  <c r="B53" i="7"/>
  <c r="B52" i="7"/>
  <c r="B51" i="7"/>
  <c r="B50" i="7"/>
  <c r="B42" i="7"/>
  <c r="B41" i="7"/>
  <c r="B40" i="7"/>
  <c r="B39" i="7"/>
  <c r="B38" i="7"/>
  <c r="B37" i="7"/>
  <c r="B36" i="7"/>
  <c r="B35" i="7"/>
  <c r="B34" i="7"/>
  <c r="B33" i="7"/>
  <c r="B32" i="7"/>
  <c r="B31" i="7"/>
  <c r="B30" i="7"/>
  <c r="B29" i="7"/>
  <c r="B28" i="7"/>
  <c r="B20" i="7"/>
  <c r="B19" i="7"/>
  <c r="B18" i="7"/>
  <c r="B17" i="7"/>
  <c r="B16" i="7"/>
  <c r="B15" i="7"/>
  <c r="B14" i="7"/>
  <c r="B13" i="7"/>
  <c r="B12" i="7"/>
  <c r="B11" i="7"/>
  <c r="B10" i="7"/>
  <c r="B9" i="7"/>
  <c r="B8" i="7"/>
  <c r="B7" i="7"/>
  <c r="B6" i="7"/>
  <c r="E376" i="8" l="1"/>
  <c r="D376" i="8" s="1"/>
  <c r="D143" i="8" s="1"/>
  <c r="F101" i="8"/>
  <c r="D343" i="8"/>
  <c r="D121" i="8" s="1"/>
  <c r="F121" i="8"/>
  <c r="BR381" i="8"/>
  <c r="BR396" i="8" s="1"/>
  <c r="AM381" i="8"/>
  <c r="AE381" i="8"/>
  <c r="AE396" i="8" s="1"/>
  <c r="W381" i="8"/>
  <c r="W396" i="8" s="1"/>
  <c r="O381" i="8"/>
  <c r="O396" i="8" s="1"/>
  <c r="BS381" i="8"/>
  <c r="BS396" i="8" s="1"/>
  <c r="BC381" i="8"/>
  <c r="BC396" i="8" s="1"/>
  <c r="AU381" i="8"/>
  <c r="AU396" i="8" s="1"/>
  <c r="BK381" i="8"/>
  <c r="BK396" i="8" s="1"/>
  <c r="BL381" i="8"/>
  <c r="BL396" i="8" s="1"/>
  <c r="AW381" i="8"/>
  <c r="AW396" i="8" s="1"/>
  <c r="J381" i="8"/>
  <c r="J396" i="8" s="1"/>
  <c r="BV381" i="8"/>
  <c r="BV396" i="8" s="1"/>
  <c r="AI381" i="8"/>
  <c r="AI396" i="8" s="1"/>
  <c r="BP381" i="8"/>
  <c r="BP396" i="8" s="1"/>
  <c r="AK381" i="8"/>
  <c r="AK396" i="8" s="1"/>
  <c r="AL381" i="8"/>
  <c r="AL396" i="8" s="1"/>
  <c r="H381" i="8"/>
  <c r="H396" i="8" s="1"/>
  <c r="X381" i="8"/>
  <c r="X396" i="8" s="1"/>
  <c r="I381" i="8"/>
  <c r="I396" i="8" s="1"/>
  <c r="BU381" i="8"/>
  <c r="BU396" i="8" s="1"/>
  <c r="AH381" i="8"/>
  <c r="AH396" i="8" s="1"/>
  <c r="BG381" i="8"/>
  <c r="BG396" i="8" s="1"/>
  <c r="AB381" i="8"/>
  <c r="AB396" i="8" s="1"/>
  <c r="BI381" i="8"/>
  <c r="BI396" i="8" s="1"/>
  <c r="BJ381" i="8"/>
  <c r="BJ396" i="8" s="1"/>
  <c r="AF381" i="8"/>
  <c r="AF396" i="8" s="1"/>
  <c r="Q381" i="8"/>
  <c r="Q396" i="8" s="1"/>
  <c r="AP381" i="8"/>
  <c r="AP396" i="8" s="1"/>
  <c r="G381" i="8"/>
  <c r="G396" i="8" s="1"/>
  <c r="BO381" i="8"/>
  <c r="BO396" i="8" s="1"/>
  <c r="AJ381" i="8"/>
  <c r="AJ396" i="8" s="1"/>
  <c r="BQ381" i="8"/>
  <c r="BQ396" i="8" s="1"/>
  <c r="AN381" i="8"/>
  <c r="AN396" i="8" s="1"/>
  <c r="Y381" i="8"/>
  <c r="Y396" i="8" s="1"/>
  <c r="AX381" i="8"/>
  <c r="AX396" i="8" s="1"/>
  <c r="K381" i="8"/>
  <c r="K396" i="8" s="1"/>
  <c r="BW381" i="8"/>
  <c r="BW396" i="8" s="1"/>
  <c r="AR381" i="8"/>
  <c r="AR396" i="8" s="1"/>
  <c r="M381" i="8"/>
  <c r="M396" i="8" s="1"/>
  <c r="N381" i="8"/>
  <c r="N396" i="8" s="1"/>
  <c r="AV381" i="8"/>
  <c r="AG381" i="8"/>
  <c r="AG396" i="8" s="1"/>
  <c r="BF381" i="8"/>
  <c r="BF396" i="8" s="1"/>
  <c r="S381" i="8"/>
  <c r="S396" i="8" s="1"/>
  <c r="AZ381" i="8"/>
  <c r="AZ396" i="8" s="1"/>
  <c r="U381" i="8"/>
  <c r="U396" i="8" s="1"/>
  <c r="V381" i="8"/>
  <c r="V396" i="8" s="1"/>
  <c r="AO381" i="8"/>
  <c r="AO396" i="8" s="1"/>
  <c r="Z381" i="8"/>
  <c r="Z396" i="8" s="1"/>
  <c r="BE381" i="8"/>
  <c r="BE396" i="8" s="1"/>
  <c r="BN381" i="8"/>
  <c r="BN396" i="8" s="1"/>
  <c r="AC381" i="8"/>
  <c r="AC396" i="8" s="1"/>
  <c r="BM381" i="8"/>
  <c r="BM396" i="8" s="1"/>
  <c r="AS381" i="8"/>
  <c r="AS396" i="8" s="1"/>
  <c r="L381" i="8"/>
  <c r="L396" i="8" s="1"/>
  <c r="BA381" i="8"/>
  <c r="BA396" i="8" s="1"/>
  <c r="P381" i="8"/>
  <c r="P396" i="8" s="1"/>
  <c r="T381" i="8"/>
  <c r="T396" i="8" s="1"/>
  <c r="AD381" i="8"/>
  <c r="AD396" i="8" s="1"/>
  <c r="R381" i="8"/>
  <c r="R396" i="8" s="1"/>
  <c r="BD381" i="8"/>
  <c r="BD396" i="8" s="1"/>
  <c r="AA381" i="8"/>
  <c r="AA396" i="8" s="1"/>
  <c r="BH381" i="8"/>
  <c r="BH396" i="8" s="1"/>
  <c r="AT381" i="8"/>
  <c r="AT396" i="8" s="1"/>
  <c r="AY381" i="8"/>
  <c r="AY396" i="8" s="1"/>
  <c r="BT381" i="8"/>
  <c r="BT396" i="8" s="1"/>
  <c r="AQ381" i="8"/>
  <c r="AQ396" i="8" s="1"/>
  <c r="BX381" i="8"/>
  <c r="BX396" i="8" s="1"/>
  <c r="BB381" i="8"/>
  <c r="BB396" i="8" s="1"/>
  <c r="C380" i="8"/>
  <c r="D366" i="8"/>
  <c r="D138" i="8" s="1"/>
  <c r="F138" i="8"/>
  <c r="D368" i="8"/>
  <c r="D139" i="8" s="1"/>
  <c r="F139" i="8"/>
  <c r="E384" i="8"/>
  <c r="F147" i="8" s="1"/>
  <c r="E347" i="8"/>
  <c r="G363" i="8"/>
  <c r="AM396" i="8"/>
  <c r="AV396" i="8"/>
  <c r="G357" i="7"/>
  <c r="BX394" i="7"/>
  <c r="BW394" i="7"/>
  <c r="BV394" i="7"/>
  <c r="BU394" i="7"/>
  <c r="BT394" i="7"/>
  <c r="BS394" i="7"/>
  <c r="BR394" i="7"/>
  <c r="BQ394" i="7"/>
  <c r="BP394" i="7"/>
  <c r="BO394" i="7"/>
  <c r="BN394" i="7"/>
  <c r="BM394" i="7"/>
  <c r="BL394" i="7"/>
  <c r="BK394" i="7"/>
  <c r="BJ394" i="7"/>
  <c r="BI394" i="7"/>
  <c r="BH394" i="7"/>
  <c r="BG394" i="7"/>
  <c r="BF394" i="7"/>
  <c r="BE394" i="7"/>
  <c r="BD394" i="7"/>
  <c r="BC394" i="7"/>
  <c r="BB394" i="7"/>
  <c r="BA394" i="7"/>
  <c r="AZ394" i="7"/>
  <c r="AY394" i="7"/>
  <c r="AX394" i="7"/>
  <c r="AW394" i="7"/>
  <c r="AV394" i="7"/>
  <c r="AU394" i="7"/>
  <c r="AT394" i="7"/>
  <c r="AS394" i="7"/>
  <c r="AR394" i="7"/>
  <c r="AQ394" i="7"/>
  <c r="AP394" i="7"/>
  <c r="AO394" i="7"/>
  <c r="AN394" i="7"/>
  <c r="AM394" i="7"/>
  <c r="AL394" i="7"/>
  <c r="AK394" i="7"/>
  <c r="AJ394" i="7"/>
  <c r="AI394" i="7"/>
  <c r="AH394" i="7"/>
  <c r="AG394" i="7"/>
  <c r="AF394" i="7"/>
  <c r="AE394" i="7"/>
  <c r="AD394" i="7"/>
  <c r="AC394" i="7"/>
  <c r="AB394" i="7"/>
  <c r="AA394" i="7"/>
  <c r="Z394" i="7"/>
  <c r="Y394" i="7"/>
  <c r="X394" i="7"/>
  <c r="W394" i="7"/>
  <c r="V394" i="7"/>
  <c r="U394" i="7"/>
  <c r="T394" i="7"/>
  <c r="S394" i="7"/>
  <c r="R394" i="7"/>
  <c r="Q394" i="7"/>
  <c r="P394" i="7"/>
  <c r="O394" i="7"/>
  <c r="N394" i="7"/>
  <c r="M394" i="7"/>
  <c r="L394" i="7"/>
  <c r="K394" i="7"/>
  <c r="J394" i="7"/>
  <c r="I394" i="7"/>
  <c r="H394" i="7"/>
  <c r="BX392" i="7"/>
  <c r="BW392" i="7"/>
  <c r="BV392" i="7"/>
  <c r="BU392" i="7"/>
  <c r="BT392" i="7"/>
  <c r="BS392" i="7"/>
  <c r="BR392" i="7"/>
  <c r="BQ392" i="7"/>
  <c r="BP392" i="7"/>
  <c r="BO392" i="7"/>
  <c r="BN392" i="7"/>
  <c r="BM392" i="7"/>
  <c r="BL392" i="7"/>
  <c r="BK392" i="7"/>
  <c r="BJ392" i="7"/>
  <c r="BI392" i="7"/>
  <c r="BH392" i="7"/>
  <c r="BG392" i="7"/>
  <c r="BF392" i="7"/>
  <c r="BE392" i="7"/>
  <c r="BD392" i="7"/>
  <c r="BC392" i="7"/>
  <c r="BB392" i="7"/>
  <c r="BA392" i="7"/>
  <c r="AZ392" i="7"/>
  <c r="AY392" i="7"/>
  <c r="AX392" i="7"/>
  <c r="AW392" i="7"/>
  <c r="AV392" i="7"/>
  <c r="AU392" i="7"/>
  <c r="AT392" i="7"/>
  <c r="AS392" i="7"/>
  <c r="AR392" i="7"/>
  <c r="AQ392" i="7"/>
  <c r="AP392" i="7"/>
  <c r="AO392" i="7"/>
  <c r="AN392" i="7"/>
  <c r="AM392" i="7"/>
  <c r="AL392" i="7"/>
  <c r="AK392" i="7"/>
  <c r="AJ392" i="7"/>
  <c r="AI392" i="7"/>
  <c r="AH392" i="7"/>
  <c r="AG392" i="7"/>
  <c r="AF392" i="7"/>
  <c r="AE392" i="7"/>
  <c r="AD392" i="7"/>
  <c r="AC392" i="7"/>
  <c r="AB392" i="7"/>
  <c r="AA392" i="7"/>
  <c r="Z392" i="7"/>
  <c r="Y392" i="7"/>
  <c r="X392" i="7"/>
  <c r="W392" i="7"/>
  <c r="V392" i="7"/>
  <c r="U392" i="7"/>
  <c r="T392" i="7"/>
  <c r="S392" i="7"/>
  <c r="R392" i="7"/>
  <c r="Q392" i="7"/>
  <c r="P392" i="7"/>
  <c r="O392" i="7"/>
  <c r="N392" i="7"/>
  <c r="M392" i="7"/>
  <c r="L392" i="7"/>
  <c r="K392" i="7"/>
  <c r="J392" i="7"/>
  <c r="I392" i="7"/>
  <c r="H392" i="7"/>
  <c r="BX390" i="7"/>
  <c r="BW390" i="7"/>
  <c r="BV390" i="7"/>
  <c r="BU390" i="7"/>
  <c r="BT390" i="7"/>
  <c r="BS390" i="7"/>
  <c r="BR390" i="7"/>
  <c r="BQ390" i="7"/>
  <c r="BP390" i="7"/>
  <c r="BO390" i="7"/>
  <c r="BN390" i="7"/>
  <c r="BM390" i="7"/>
  <c r="BL390" i="7"/>
  <c r="BK390" i="7"/>
  <c r="BJ390" i="7"/>
  <c r="BI390" i="7"/>
  <c r="BH390" i="7"/>
  <c r="BG390" i="7"/>
  <c r="BF390" i="7"/>
  <c r="BE390" i="7"/>
  <c r="BD390" i="7"/>
  <c r="BC390" i="7"/>
  <c r="BB390" i="7"/>
  <c r="BA390" i="7"/>
  <c r="AZ390" i="7"/>
  <c r="AY390" i="7"/>
  <c r="AX390" i="7"/>
  <c r="AW390" i="7"/>
  <c r="AV390" i="7"/>
  <c r="AU390" i="7"/>
  <c r="AT390" i="7"/>
  <c r="AS390" i="7"/>
  <c r="AR390" i="7"/>
  <c r="AQ390" i="7"/>
  <c r="AP390" i="7"/>
  <c r="AO390" i="7"/>
  <c r="AN390" i="7"/>
  <c r="AM390" i="7"/>
  <c r="AL390" i="7"/>
  <c r="AK390" i="7"/>
  <c r="AJ390" i="7"/>
  <c r="AI390" i="7"/>
  <c r="AH390" i="7"/>
  <c r="AG390" i="7"/>
  <c r="AF390" i="7"/>
  <c r="AE390" i="7"/>
  <c r="AD390" i="7"/>
  <c r="AC390" i="7"/>
  <c r="AB390" i="7"/>
  <c r="AA390" i="7"/>
  <c r="Z390" i="7"/>
  <c r="Y390" i="7"/>
  <c r="X390" i="7"/>
  <c r="W390" i="7"/>
  <c r="V390" i="7"/>
  <c r="U390" i="7"/>
  <c r="T390" i="7"/>
  <c r="S390" i="7"/>
  <c r="R390" i="7"/>
  <c r="Q390" i="7"/>
  <c r="P390" i="7"/>
  <c r="O390" i="7"/>
  <c r="N390" i="7"/>
  <c r="M390" i="7"/>
  <c r="L390" i="7"/>
  <c r="K390" i="7"/>
  <c r="J390" i="7"/>
  <c r="I390" i="7"/>
  <c r="H390" i="7"/>
  <c r="BX388" i="7"/>
  <c r="BW388" i="7"/>
  <c r="BV388" i="7"/>
  <c r="BU388" i="7"/>
  <c r="BT388" i="7"/>
  <c r="BS388" i="7"/>
  <c r="BR388" i="7"/>
  <c r="BQ388" i="7"/>
  <c r="BP388" i="7"/>
  <c r="BO388" i="7"/>
  <c r="BN388" i="7"/>
  <c r="BM388" i="7"/>
  <c r="BL388" i="7"/>
  <c r="BK388" i="7"/>
  <c r="BJ388" i="7"/>
  <c r="BI388" i="7"/>
  <c r="BH388" i="7"/>
  <c r="BG388" i="7"/>
  <c r="BF388" i="7"/>
  <c r="BE388" i="7"/>
  <c r="BD388" i="7"/>
  <c r="BC388" i="7"/>
  <c r="BB388" i="7"/>
  <c r="BA388" i="7"/>
  <c r="AZ388" i="7"/>
  <c r="AY388" i="7"/>
  <c r="AX388" i="7"/>
  <c r="AW388" i="7"/>
  <c r="AV388" i="7"/>
  <c r="AU388" i="7"/>
  <c r="AT388" i="7"/>
  <c r="AS388" i="7"/>
  <c r="AR388" i="7"/>
  <c r="AQ388" i="7"/>
  <c r="AP388" i="7"/>
  <c r="AO388" i="7"/>
  <c r="AN388" i="7"/>
  <c r="AM388" i="7"/>
  <c r="AL388" i="7"/>
  <c r="AK388" i="7"/>
  <c r="AJ388" i="7"/>
  <c r="AI388" i="7"/>
  <c r="AH388" i="7"/>
  <c r="AG388" i="7"/>
  <c r="AF388" i="7"/>
  <c r="AE388" i="7"/>
  <c r="AD388" i="7"/>
  <c r="AC388" i="7"/>
  <c r="AB388" i="7"/>
  <c r="AA388" i="7"/>
  <c r="Z388" i="7"/>
  <c r="Y388" i="7"/>
  <c r="X388" i="7"/>
  <c r="W388" i="7"/>
  <c r="V388" i="7"/>
  <c r="U388" i="7"/>
  <c r="T388" i="7"/>
  <c r="S388" i="7"/>
  <c r="R388" i="7"/>
  <c r="Q388" i="7"/>
  <c r="P388" i="7"/>
  <c r="O388" i="7"/>
  <c r="N388" i="7"/>
  <c r="M388" i="7"/>
  <c r="L388" i="7"/>
  <c r="K388" i="7"/>
  <c r="J388" i="7"/>
  <c r="I388" i="7"/>
  <c r="H388" i="7"/>
  <c r="BX386" i="7"/>
  <c r="BW386" i="7"/>
  <c r="BV386" i="7"/>
  <c r="BU386" i="7"/>
  <c r="BT386" i="7"/>
  <c r="BS386" i="7"/>
  <c r="BR386" i="7"/>
  <c r="BQ386" i="7"/>
  <c r="BP386" i="7"/>
  <c r="BO386" i="7"/>
  <c r="BN386" i="7"/>
  <c r="BM386" i="7"/>
  <c r="BL386" i="7"/>
  <c r="BK386" i="7"/>
  <c r="BJ386" i="7"/>
  <c r="BI386" i="7"/>
  <c r="BH386" i="7"/>
  <c r="BG386" i="7"/>
  <c r="BF386" i="7"/>
  <c r="BE386" i="7"/>
  <c r="BD386" i="7"/>
  <c r="BC386" i="7"/>
  <c r="BB386" i="7"/>
  <c r="BA386" i="7"/>
  <c r="AZ386" i="7"/>
  <c r="AY386" i="7"/>
  <c r="AX386" i="7"/>
  <c r="AW386" i="7"/>
  <c r="AV386" i="7"/>
  <c r="AU386" i="7"/>
  <c r="AT386" i="7"/>
  <c r="AS386" i="7"/>
  <c r="AR386" i="7"/>
  <c r="AQ386" i="7"/>
  <c r="AP386" i="7"/>
  <c r="AO386" i="7"/>
  <c r="AN386" i="7"/>
  <c r="AM386" i="7"/>
  <c r="AL386" i="7"/>
  <c r="AK386" i="7"/>
  <c r="AJ386" i="7"/>
  <c r="AI386" i="7"/>
  <c r="AH386" i="7"/>
  <c r="AG386" i="7"/>
  <c r="AF386" i="7"/>
  <c r="AE386" i="7"/>
  <c r="AD386" i="7"/>
  <c r="AC386" i="7"/>
  <c r="AB386" i="7"/>
  <c r="AA386" i="7"/>
  <c r="Z386" i="7"/>
  <c r="Y386" i="7"/>
  <c r="X386" i="7"/>
  <c r="W386" i="7"/>
  <c r="V386" i="7"/>
  <c r="U386" i="7"/>
  <c r="T386" i="7"/>
  <c r="S386" i="7"/>
  <c r="R386" i="7"/>
  <c r="Q386" i="7"/>
  <c r="P386" i="7"/>
  <c r="O386" i="7"/>
  <c r="N386" i="7"/>
  <c r="M386" i="7"/>
  <c r="L386" i="7"/>
  <c r="K386" i="7"/>
  <c r="J386" i="7"/>
  <c r="I386" i="7"/>
  <c r="H386" i="7"/>
  <c r="BX384" i="7"/>
  <c r="BW384" i="7"/>
  <c r="BV384" i="7"/>
  <c r="BU384" i="7"/>
  <c r="BT384" i="7"/>
  <c r="BS384" i="7"/>
  <c r="BR384" i="7"/>
  <c r="BQ384" i="7"/>
  <c r="BP384" i="7"/>
  <c r="BO384" i="7"/>
  <c r="BN384" i="7"/>
  <c r="BM384" i="7"/>
  <c r="BL384" i="7"/>
  <c r="BK384" i="7"/>
  <c r="BJ384" i="7"/>
  <c r="BI384" i="7"/>
  <c r="BH384" i="7"/>
  <c r="BG384" i="7"/>
  <c r="BF384" i="7"/>
  <c r="BE384" i="7"/>
  <c r="BD384" i="7"/>
  <c r="BC384" i="7"/>
  <c r="BB384" i="7"/>
  <c r="BA384" i="7"/>
  <c r="AZ384" i="7"/>
  <c r="AY384" i="7"/>
  <c r="AX384" i="7"/>
  <c r="AW384" i="7"/>
  <c r="AV384" i="7"/>
  <c r="AU384" i="7"/>
  <c r="AT384" i="7"/>
  <c r="AS384" i="7"/>
  <c r="AR384" i="7"/>
  <c r="AQ384" i="7"/>
  <c r="AP384" i="7"/>
  <c r="AO384" i="7"/>
  <c r="AN384" i="7"/>
  <c r="AM384" i="7"/>
  <c r="AL384" i="7"/>
  <c r="AK384" i="7"/>
  <c r="AJ384" i="7"/>
  <c r="AI384" i="7"/>
  <c r="AH384" i="7"/>
  <c r="AG384" i="7"/>
  <c r="AF384" i="7"/>
  <c r="AE384" i="7"/>
  <c r="AD384" i="7"/>
  <c r="AC384" i="7"/>
  <c r="AB384" i="7"/>
  <c r="AA384" i="7"/>
  <c r="Z384" i="7"/>
  <c r="Y384" i="7"/>
  <c r="X384" i="7"/>
  <c r="W384" i="7"/>
  <c r="V384" i="7"/>
  <c r="U384" i="7"/>
  <c r="T384" i="7"/>
  <c r="S384" i="7"/>
  <c r="R384" i="7"/>
  <c r="Q384" i="7"/>
  <c r="P384" i="7"/>
  <c r="O384" i="7"/>
  <c r="N384" i="7"/>
  <c r="M384" i="7"/>
  <c r="L384" i="7"/>
  <c r="K384" i="7"/>
  <c r="J384" i="7"/>
  <c r="I384" i="7"/>
  <c r="H384" i="7"/>
  <c r="BX382" i="7"/>
  <c r="BW382" i="7"/>
  <c r="BV382" i="7"/>
  <c r="BU382" i="7"/>
  <c r="BT382" i="7"/>
  <c r="BS382" i="7"/>
  <c r="BR382" i="7"/>
  <c r="BQ382" i="7"/>
  <c r="BP382" i="7"/>
  <c r="BO382" i="7"/>
  <c r="BN382" i="7"/>
  <c r="BM382" i="7"/>
  <c r="BL382" i="7"/>
  <c r="BK382" i="7"/>
  <c r="BJ382" i="7"/>
  <c r="BI382" i="7"/>
  <c r="BH382" i="7"/>
  <c r="BG382" i="7"/>
  <c r="BF382" i="7"/>
  <c r="BE382" i="7"/>
  <c r="BD382" i="7"/>
  <c r="BC382" i="7"/>
  <c r="BB382" i="7"/>
  <c r="BA382" i="7"/>
  <c r="AZ382" i="7"/>
  <c r="AY382" i="7"/>
  <c r="AX382" i="7"/>
  <c r="AW382" i="7"/>
  <c r="AV382" i="7"/>
  <c r="AU382" i="7"/>
  <c r="AT382" i="7"/>
  <c r="AS382" i="7"/>
  <c r="AR382" i="7"/>
  <c r="AQ382" i="7"/>
  <c r="AP382" i="7"/>
  <c r="AO382" i="7"/>
  <c r="AN382" i="7"/>
  <c r="AM382" i="7"/>
  <c r="AL382" i="7"/>
  <c r="AK382" i="7"/>
  <c r="AJ382" i="7"/>
  <c r="AI382" i="7"/>
  <c r="AH382" i="7"/>
  <c r="AG382" i="7"/>
  <c r="AF382" i="7"/>
  <c r="AE382" i="7"/>
  <c r="AD382" i="7"/>
  <c r="AC382" i="7"/>
  <c r="AB382" i="7"/>
  <c r="AA382" i="7"/>
  <c r="Z382" i="7"/>
  <c r="Y382" i="7"/>
  <c r="X382" i="7"/>
  <c r="W382" i="7"/>
  <c r="V382" i="7"/>
  <c r="U382" i="7"/>
  <c r="T382" i="7"/>
  <c r="S382" i="7"/>
  <c r="R382" i="7"/>
  <c r="Q382" i="7"/>
  <c r="P382" i="7"/>
  <c r="O382" i="7"/>
  <c r="N382" i="7"/>
  <c r="M382" i="7"/>
  <c r="L382" i="7"/>
  <c r="K382" i="7"/>
  <c r="J382" i="7"/>
  <c r="I382" i="7"/>
  <c r="H382" i="7"/>
  <c r="BX380" i="7"/>
  <c r="BW380" i="7"/>
  <c r="BV380" i="7"/>
  <c r="BU380" i="7"/>
  <c r="BT380" i="7"/>
  <c r="BS380" i="7"/>
  <c r="BR380" i="7"/>
  <c r="BQ380" i="7"/>
  <c r="BP380" i="7"/>
  <c r="BO380" i="7"/>
  <c r="BN380" i="7"/>
  <c r="BM380" i="7"/>
  <c r="BL380" i="7"/>
  <c r="BK380" i="7"/>
  <c r="BJ380" i="7"/>
  <c r="BI380" i="7"/>
  <c r="BH380" i="7"/>
  <c r="BG380" i="7"/>
  <c r="BF380" i="7"/>
  <c r="BE380" i="7"/>
  <c r="BD380" i="7"/>
  <c r="BC380" i="7"/>
  <c r="BB380" i="7"/>
  <c r="BA380" i="7"/>
  <c r="AZ380" i="7"/>
  <c r="AY380" i="7"/>
  <c r="AX380" i="7"/>
  <c r="AW380" i="7"/>
  <c r="AV380" i="7"/>
  <c r="AU380" i="7"/>
  <c r="AT380" i="7"/>
  <c r="AS380" i="7"/>
  <c r="AR380" i="7"/>
  <c r="AQ380" i="7"/>
  <c r="AP380" i="7"/>
  <c r="AO380" i="7"/>
  <c r="AN380" i="7"/>
  <c r="AM380" i="7"/>
  <c r="AL380" i="7"/>
  <c r="AK380" i="7"/>
  <c r="AJ380" i="7"/>
  <c r="AI380" i="7"/>
  <c r="AH380" i="7"/>
  <c r="AG380" i="7"/>
  <c r="AF380" i="7"/>
  <c r="AE380" i="7"/>
  <c r="AD380" i="7"/>
  <c r="AC380" i="7"/>
  <c r="AB380" i="7"/>
  <c r="AA380" i="7"/>
  <c r="Z380" i="7"/>
  <c r="Y380" i="7"/>
  <c r="X380" i="7"/>
  <c r="W380" i="7"/>
  <c r="V380" i="7"/>
  <c r="U380" i="7"/>
  <c r="T380" i="7"/>
  <c r="S380" i="7"/>
  <c r="R380" i="7"/>
  <c r="Q380" i="7"/>
  <c r="P380" i="7"/>
  <c r="O380" i="7"/>
  <c r="N380" i="7"/>
  <c r="M380" i="7"/>
  <c r="L380" i="7"/>
  <c r="K380" i="7"/>
  <c r="J380" i="7"/>
  <c r="I380" i="7"/>
  <c r="H380" i="7"/>
  <c r="BX378" i="7"/>
  <c r="BW378" i="7"/>
  <c r="BV378" i="7"/>
  <c r="BU378" i="7"/>
  <c r="BT378" i="7"/>
  <c r="BS378" i="7"/>
  <c r="BR378" i="7"/>
  <c r="BQ378" i="7"/>
  <c r="BP378" i="7"/>
  <c r="BO378" i="7"/>
  <c r="BN378" i="7"/>
  <c r="BM378" i="7"/>
  <c r="BL378" i="7"/>
  <c r="BK378" i="7"/>
  <c r="BJ378" i="7"/>
  <c r="BI378" i="7"/>
  <c r="BH378" i="7"/>
  <c r="BG378" i="7"/>
  <c r="BF378" i="7"/>
  <c r="BE378" i="7"/>
  <c r="BD378" i="7"/>
  <c r="BC378" i="7"/>
  <c r="BB378" i="7"/>
  <c r="BA378" i="7"/>
  <c r="AZ378" i="7"/>
  <c r="AY378" i="7"/>
  <c r="AX378" i="7"/>
  <c r="AW378" i="7"/>
  <c r="AV378" i="7"/>
  <c r="AU378" i="7"/>
  <c r="AT378" i="7"/>
  <c r="AS378" i="7"/>
  <c r="AR378" i="7"/>
  <c r="AQ378" i="7"/>
  <c r="AP378" i="7"/>
  <c r="AO378" i="7"/>
  <c r="AN378" i="7"/>
  <c r="AM378" i="7"/>
  <c r="AL378" i="7"/>
  <c r="AK378" i="7"/>
  <c r="AJ378" i="7"/>
  <c r="AI378" i="7"/>
  <c r="AH378" i="7"/>
  <c r="AG378" i="7"/>
  <c r="AF378" i="7"/>
  <c r="AE378" i="7"/>
  <c r="AD378" i="7"/>
  <c r="AC378" i="7"/>
  <c r="AB378" i="7"/>
  <c r="AA378" i="7"/>
  <c r="Z378" i="7"/>
  <c r="Y378" i="7"/>
  <c r="X378" i="7"/>
  <c r="W378" i="7"/>
  <c r="V378" i="7"/>
  <c r="U378" i="7"/>
  <c r="T378" i="7"/>
  <c r="S378" i="7"/>
  <c r="R378" i="7"/>
  <c r="Q378" i="7"/>
  <c r="P378" i="7"/>
  <c r="O378" i="7"/>
  <c r="N378" i="7"/>
  <c r="M378" i="7"/>
  <c r="L378" i="7"/>
  <c r="K378" i="7"/>
  <c r="J378" i="7"/>
  <c r="I378" i="7"/>
  <c r="H378" i="7"/>
  <c r="BX376" i="7"/>
  <c r="BW376" i="7"/>
  <c r="BV376" i="7"/>
  <c r="BU376" i="7"/>
  <c r="BT376" i="7"/>
  <c r="BS376" i="7"/>
  <c r="BR376" i="7"/>
  <c r="BQ376" i="7"/>
  <c r="BP376" i="7"/>
  <c r="BO376" i="7"/>
  <c r="BN376" i="7"/>
  <c r="BM376" i="7"/>
  <c r="BL376" i="7"/>
  <c r="BK376" i="7"/>
  <c r="BJ376" i="7"/>
  <c r="BI376" i="7"/>
  <c r="BH376" i="7"/>
  <c r="BG376" i="7"/>
  <c r="BF376" i="7"/>
  <c r="BE376" i="7"/>
  <c r="BD376" i="7"/>
  <c r="BC376" i="7"/>
  <c r="BB376" i="7"/>
  <c r="BA376" i="7"/>
  <c r="AZ376" i="7"/>
  <c r="AY376" i="7"/>
  <c r="AX376" i="7"/>
  <c r="AW376" i="7"/>
  <c r="AV376" i="7"/>
  <c r="AU376" i="7"/>
  <c r="AT376" i="7"/>
  <c r="AS376" i="7"/>
  <c r="AR376" i="7"/>
  <c r="AQ376" i="7"/>
  <c r="AP376" i="7"/>
  <c r="AO376" i="7"/>
  <c r="AN376" i="7"/>
  <c r="AM376" i="7"/>
  <c r="AL376" i="7"/>
  <c r="AK376" i="7"/>
  <c r="AJ376" i="7"/>
  <c r="AI376" i="7"/>
  <c r="AH376" i="7"/>
  <c r="AG376" i="7"/>
  <c r="AF376" i="7"/>
  <c r="AE376" i="7"/>
  <c r="AD376" i="7"/>
  <c r="AC376" i="7"/>
  <c r="AB376" i="7"/>
  <c r="AA376" i="7"/>
  <c r="Z376" i="7"/>
  <c r="Y376" i="7"/>
  <c r="X376" i="7"/>
  <c r="W376" i="7"/>
  <c r="V376" i="7"/>
  <c r="U376" i="7"/>
  <c r="T376" i="7"/>
  <c r="S376" i="7"/>
  <c r="R376" i="7"/>
  <c r="Q376" i="7"/>
  <c r="P376" i="7"/>
  <c r="O376" i="7"/>
  <c r="N376" i="7"/>
  <c r="M376" i="7"/>
  <c r="L376" i="7"/>
  <c r="K376" i="7"/>
  <c r="J376" i="7"/>
  <c r="I376" i="7"/>
  <c r="H376" i="7"/>
  <c r="BX374" i="7"/>
  <c r="BW374" i="7"/>
  <c r="BV374" i="7"/>
  <c r="BU374" i="7"/>
  <c r="BT374" i="7"/>
  <c r="BS374" i="7"/>
  <c r="BR374" i="7"/>
  <c r="BQ374" i="7"/>
  <c r="BP374" i="7"/>
  <c r="BO374" i="7"/>
  <c r="BN374" i="7"/>
  <c r="BM374" i="7"/>
  <c r="BL374" i="7"/>
  <c r="BK374" i="7"/>
  <c r="BJ374" i="7"/>
  <c r="BI374" i="7"/>
  <c r="BH374" i="7"/>
  <c r="BG374" i="7"/>
  <c r="BF374" i="7"/>
  <c r="BE374" i="7"/>
  <c r="BD374" i="7"/>
  <c r="BC374" i="7"/>
  <c r="BB374" i="7"/>
  <c r="BA374" i="7"/>
  <c r="AZ374" i="7"/>
  <c r="AY374" i="7"/>
  <c r="AX374" i="7"/>
  <c r="AW374" i="7"/>
  <c r="AV374" i="7"/>
  <c r="AU374" i="7"/>
  <c r="AT374" i="7"/>
  <c r="AS374" i="7"/>
  <c r="AR374" i="7"/>
  <c r="AQ374" i="7"/>
  <c r="AP374" i="7"/>
  <c r="AO374" i="7"/>
  <c r="AN374" i="7"/>
  <c r="AM374" i="7"/>
  <c r="AL374" i="7"/>
  <c r="AK374" i="7"/>
  <c r="AJ374" i="7"/>
  <c r="AI374" i="7"/>
  <c r="AH374" i="7"/>
  <c r="AG374" i="7"/>
  <c r="AF374" i="7"/>
  <c r="AE374" i="7"/>
  <c r="AD374" i="7"/>
  <c r="AC374" i="7"/>
  <c r="AB374" i="7"/>
  <c r="AA374" i="7"/>
  <c r="Z374" i="7"/>
  <c r="Y374" i="7"/>
  <c r="X374" i="7"/>
  <c r="W374" i="7"/>
  <c r="V374" i="7"/>
  <c r="U374" i="7"/>
  <c r="T374" i="7"/>
  <c r="S374" i="7"/>
  <c r="R374" i="7"/>
  <c r="Q374" i="7"/>
  <c r="P374" i="7"/>
  <c r="O374" i="7"/>
  <c r="N374" i="7"/>
  <c r="M374" i="7"/>
  <c r="L374" i="7"/>
  <c r="K374" i="7"/>
  <c r="J374" i="7"/>
  <c r="I374" i="7"/>
  <c r="H374" i="7"/>
  <c r="BX372" i="7"/>
  <c r="BW372" i="7"/>
  <c r="BV372" i="7"/>
  <c r="BU372" i="7"/>
  <c r="BT372" i="7"/>
  <c r="BS372" i="7"/>
  <c r="BR372" i="7"/>
  <c r="BQ372" i="7"/>
  <c r="BP372" i="7"/>
  <c r="BO372" i="7"/>
  <c r="BN372" i="7"/>
  <c r="BM372" i="7"/>
  <c r="BL372" i="7"/>
  <c r="BK372" i="7"/>
  <c r="BJ372" i="7"/>
  <c r="BI372" i="7"/>
  <c r="BH372" i="7"/>
  <c r="BG372" i="7"/>
  <c r="BF372" i="7"/>
  <c r="BE372" i="7"/>
  <c r="BD372" i="7"/>
  <c r="BC372" i="7"/>
  <c r="BB372" i="7"/>
  <c r="BA372" i="7"/>
  <c r="AZ372" i="7"/>
  <c r="AY372" i="7"/>
  <c r="AX372" i="7"/>
  <c r="AW372" i="7"/>
  <c r="AV372" i="7"/>
  <c r="AU372" i="7"/>
  <c r="AT372" i="7"/>
  <c r="AS372" i="7"/>
  <c r="AR372" i="7"/>
  <c r="AQ372" i="7"/>
  <c r="AP372" i="7"/>
  <c r="AO372" i="7"/>
  <c r="AN372" i="7"/>
  <c r="AM372" i="7"/>
  <c r="AL372" i="7"/>
  <c r="AK372" i="7"/>
  <c r="AJ372" i="7"/>
  <c r="AI372" i="7"/>
  <c r="AH372" i="7"/>
  <c r="AG372" i="7"/>
  <c r="AF372" i="7"/>
  <c r="AE372" i="7"/>
  <c r="AD372" i="7"/>
  <c r="AC372" i="7"/>
  <c r="AB372" i="7"/>
  <c r="AA372" i="7"/>
  <c r="Z372" i="7"/>
  <c r="Y372" i="7"/>
  <c r="X372" i="7"/>
  <c r="W372" i="7"/>
  <c r="V372" i="7"/>
  <c r="U372" i="7"/>
  <c r="T372" i="7"/>
  <c r="S372" i="7"/>
  <c r="R372" i="7"/>
  <c r="Q372" i="7"/>
  <c r="P372" i="7"/>
  <c r="O372" i="7"/>
  <c r="N372" i="7"/>
  <c r="M372" i="7"/>
  <c r="L372" i="7"/>
  <c r="K372" i="7"/>
  <c r="J372" i="7"/>
  <c r="I372" i="7"/>
  <c r="H372" i="7"/>
  <c r="BX370" i="7"/>
  <c r="BW370" i="7"/>
  <c r="BV370" i="7"/>
  <c r="BU370" i="7"/>
  <c r="BT370" i="7"/>
  <c r="BS370" i="7"/>
  <c r="BR370" i="7"/>
  <c r="BQ370" i="7"/>
  <c r="BP370" i="7"/>
  <c r="BO370" i="7"/>
  <c r="BN370" i="7"/>
  <c r="BM370" i="7"/>
  <c r="BL370" i="7"/>
  <c r="BK370" i="7"/>
  <c r="BJ370" i="7"/>
  <c r="BI370" i="7"/>
  <c r="BH370" i="7"/>
  <c r="BG370" i="7"/>
  <c r="BF370" i="7"/>
  <c r="BE370" i="7"/>
  <c r="BD370" i="7"/>
  <c r="BC370" i="7"/>
  <c r="BB370" i="7"/>
  <c r="BA370" i="7"/>
  <c r="AZ370" i="7"/>
  <c r="AY370" i="7"/>
  <c r="AX370" i="7"/>
  <c r="AW370" i="7"/>
  <c r="AV370" i="7"/>
  <c r="AU370" i="7"/>
  <c r="AT370" i="7"/>
  <c r="AS370" i="7"/>
  <c r="AR370" i="7"/>
  <c r="AQ370" i="7"/>
  <c r="AP370" i="7"/>
  <c r="AO370" i="7"/>
  <c r="AN370" i="7"/>
  <c r="AM370" i="7"/>
  <c r="AL370" i="7"/>
  <c r="AK370" i="7"/>
  <c r="AJ370" i="7"/>
  <c r="AI370" i="7"/>
  <c r="AH370" i="7"/>
  <c r="AG370" i="7"/>
  <c r="AF370" i="7"/>
  <c r="AE370" i="7"/>
  <c r="AD370" i="7"/>
  <c r="AC370" i="7"/>
  <c r="AB370" i="7"/>
  <c r="AA370" i="7"/>
  <c r="Z370" i="7"/>
  <c r="Y370" i="7"/>
  <c r="X370" i="7"/>
  <c r="W370" i="7"/>
  <c r="V370" i="7"/>
  <c r="U370" i="7"/>
  <c r="T370" i="7"/>
  <c r="S370" i="7"/>
  <c r="R370" i="7"/>
  <c r="Q370" i="7"/>
  <c r="P370" i="7"/>
  <c r="O370" i="7"/>
  <c r="N370" i="7"/>
  <c r="M370" i="7"/>
  <c r="L370" i="7"/>
  <c r="K370" i="7"/>
  <c r="J370" i="7"/>
  <c r="I370" i="7"/>
  <c r="H370" i="7"/>
  <c r="BX368" i="7"/>
  <c r="BW368" i="7"/>
  <c r="BV368" i="7"/>
  <c r="BU368" i="7"/>
  <c r="BT368" i="7"/>
  <c r="BS368" i="7"/>
  <c r="BR368" i="7"/>
  <c r="BQ368" i="7"/>
  <c r="BP368" i="7"/>
  <c r="BO368" i="7"/>
  <c r="BN368" i="7"/>
  <c r="BM368" i="7"/>
  <c r="BL368" i="7"/>
  <c r="BK368" i="7"/>
  <c r="BJ368" i="7"/>
  <c r="BI368" i="7"/>
  <c r="BH368" i="7"/>
  <c r="BG368" i="7"/>
  <c r="BF368" i="7"/>
  <c r="BE368" i="7"/>
  <c r="BD368" i="7"/>
  <c r="BC368" i="7"/>
  <c r="BB368" i="7"/>
  <c r="BA368" i="7"/>
  <c r="AZ368" i="7"/>
  <c r="AY368" i="7"/>
  <c r="AX368" i="7"/>
  <c r="AW368" i="7"/>
  <c r="AV368" i="7"/>
  <c r="AU368" i="7"/>
  <c r="AT368" i="7"/>
  <c r="AS368" i="7"/>
  <c r="AR368" i="7"/>
  <c r="AQ368" i="7"/>
  <c r="AP368" i="7"/>
  <c r="AO368" i="7"/>
  <c r="AN368" i="7"/>
  <c r="AM368" i="7"/>
  <c r="AL368" i="7"/>
  <c r="AK368" i="7"/>
  <c r="AJ368" i="7"/>
  <c r="AI368" i="7"/>
  <c r="AH368" i="7"/>
  <c r="AG368" i="7"/>
  <c r="AF368" i="7"/>
  <c r="AE368" i="7"/>
  <c r="AD368" i="7"/>
  <c r="AC368" i="7"/>
  <c r="AB368" i="7"/>
  <c r="AA368" i="7"/>
  <c r="Z368" i="7"/>
  <c r="Y368" i="7"/>
  <c r="X368" i="7"/>
  <c r="W368" i="7"/>
  <c r="V368" i="7"/>
  <c r="U368" i="7"/>
  <c r="T368" i="7"/>
  <c r="S368" i="7"/>
  <c r="R368" i="7"/>
  <c r="Q368" i="7"/>
  <c r="P368" i="7"/>
  <c r="O368" i="7"/>
  <c r="N368" i="7"/>
  <c r="M368" i="7"/>
  <c r="L368" i="7"/>
  <c r="K368" i="7"/>
  <c r="J368" i="7"/>
  <c r="I368" i="7"/>
  <c r="H368" i="7"/>
  <c r="BX361" i="7"/>
  <c r="BW361" i="7"/>
  <c r="BV361" i="7"/>
  <c r="BU361" i="7"/>
  <c r="BT361" i="7"/>
  <c r="BS361" i="7"/>
  <c r="BR361" i="7"/>
  <c r="BQ361" i="7"/>
  <c r="BP361" i="7"/>
  <c r="BO361" i="7"/>
  <c r="BN361" i="7"/>
  <c r="BM361" i="7"/>
  <c r="BL361" i="7"/>
  <c r="BK361" i="7"/>
  <c r="BJ361" i="7"/>
  <c r="BI361" i="7"/>
  <c r="BH361" i="7"/>
  <c r="BG361" i="7"/>
  <c r="BF361" i="7"/>
  <c r="BE361" i="7"/>
  <c r="BD361" i="7"/>
  <c r="BC361" i="7"/>
  <c r="BB361" i="7"/>
  <c r="BA361" i="7"/>
  <c r="AZ361" i="7"/>
  <c r="AY361" i="7"/>
  <c r="AX361" i="7"/>
  <c r="AW361" i="7"/>
  <c r="AV361" i="7"/>
  <c r="AU361" i="7"/>
  <c r="AT361" i="7"/>
  <c r="AS361" i="7"/>
  <c r="AR361" i="7"/>
  <c r="AQ361" i="7"/>
  <c r="AP361" i="7"/>
  <c r="AO361" i="7"/>
  <c r="AN361" i="7"/>
  <c r="AM361" i="7"/>
  <c r="AL361" i="7"/>
  <c r="AK361" i="7"/>
  <c r="AJ361" i="7"/>
  <c r="AI361" i="7"/>
  <c r="AH361" i="7"/>
  <c r="AG361" i="7"/>
  <c r="AF361" i="7"/>
  <c r="AE361" i="7"/>
  <c r="AD361" i="7"/>
  <c r="AC361" i="7"/>
  <c r="AB361" i="7"/>
  <c r="AA361" i="7"/>
  <c r="Z361" i="7"/>
  <c r="Y361" i="7"/>
  <c r="X361" i="7"/>
  <c r="W361" i="7"/>
  <c r="V361" i="7"/>
  <c r="U361" i="7"/>
  <c r="T361" i="7"/>
  <c r="S361" i="7"/>
  <c r="R361" i="7"/>
  <c r="Q361" i="7"/>
  <c r="P361" i="7"/>
  <c r="O361" i="7"/>
  <c r="N361" i="7"/>
  <c r="M361" i="7"/>
  <c r="L361" i="7"/>
  <c r="K361" i="7"/>
  <c r="J361" i="7"/>
  <c r="I361" i="7"/>
  <c r="H361" i="7"/>
  <c r="BX359" i="7"/>
  <c r="BW359" i="7"/>
  <c r="BV359" i="7"/>
  <c r="BU359" i="7"/>
  <c r="BT359" i="7"/>
  <c r="BS359" i="7"/>
  <c r="BR359" i="7"/>
  <c r="BQ359" i="7"/>
  <c r="BP359" i="7"/>
  <c r="BO359" i="7"/>
  <c r="BN359" i="7"/>
  <c r="BM359" i="7"/>
  <c r="BL359" i="7"/>
  <c r="BK359" i="7"/>
  <c r="BJ359" i="7"/>
  <c r="BI359" i="7"/>
  <c r="BH359" i="7"/>
  <c r="BG359" i="7"/>
  <c r="BF359" i="7"/>
  <c r="BE359" i="7"/>
  <c r="BD359" i="7"/>
  <c r="BC359" i="7"/>
  <c r="BB359" i="7"/>
  <c r="BA359" i="7"/>
  <c r="AZ359" i="7"/>
  <c r="AY359" i="7"/>
  <c r="AX359" i="7"/>
  <c r="AW359" i="7"/>
  <c r="AV359" i="7"/>
  <c r="AU359" i="7"/>
  <c r="AT359" i="7"/>
  <c r="AS359" i="7"/>
  <c r="AR359" i="7"/>
  <c r="AQ359" i="7"/>
  <c r="AP359" i="7"/>
  <c r="AO359" i="7"/>
  <c r="AN359" i="7"/>
  <c r="AM359" i="7"/>
  <c r="AL359" i="7"/>
  <c r="AK359" i="7"/>
  <c r="AJ359" i="7"/>
  <c r="AI359" i="7"/>
  <c r="AH359" i="7"/>
  <c r="AG359" i="7"/>
  <c r="AF359" i="7"/>
  <c r="AE359" i="7"/>
  <c r="AD359" i="7"/>
  <c r="AC359" i="7"/>
  <c r="AB359" i="7"/>
  <c r="AA359" i="7"/>
  <c r="Z359" i="7"/>
  <c r="Y359" i="7"/>
  <c r="X359" i="7"/>
  <c r="W359" i="7"/>
  <c r="V359" i="7"/>
  <c r="U359" i="7"/>
  <c r="T359" i="7"/>
  <c r="S359" i="7"/>
  <c r="R359" i="7"/>
  <c r="Q359" i="7"/>
  <c r="P359" i="7"/>
  <c r="O359" i="7"/>
  <c r="N359" i="7"/>
  <c r="M359" i="7"/>
  <c r="L359" i="7"/>
  <c r="K359" i="7"/>
  <c r="J359" i="7"/>
  <c r="I359" i="7"/>
  <c r="H359" i="7"/>
  <c r="BX357" i="7"/>
  <c r="BW357" i="7"/>
  <c r="BV357" i="7"/>
  <c r="BU357" i="7"/>
  <c r="BT357" i="7"/>
  <c r="BS357" i="7"/>
  <c r="BR357" i="7"/>
  <c r="BQ357" i="7"/>
  <c r="BP357" i="7"/>
  <c r="BO357" i="7"/>
  <c r="BN357" i="7"/>
  <c r="BM357" i="7"/>
  <c r="BL357" i="7"/>
  <c r="BK357" i="7"/>
  <c r="BJ357" i="7"/>
  <c r="BI357" i="7"/>
  <c r="BH357" i="7"/>
  <c r="BG357" i="7"/>
  <c r="BF357" i="7"/>
  <c r="BE357" i="7"/>
  <c r="BD357" i="7"/>
  <c r="BC357" i="7"/>
  <c r="BB357" i="7"/>
  <c r="BA357" i="7"/>
  <c r="AZ357" i="7"/>
  <c r="AY357" i="7"/>
  <c r="AX357" i="7"/>
  <c r="AW357" i="7"/>
  <c r="AV357" i="7"/>
  <c r="AU357" i="7"/>
  <c r="AT357" i="7"/>
  <c r="AS357" i="7"/>
  <c r="AR357" i="7"/>
  <c r="AQ357" i="7"/>
  <c r="AP357" i="7"/>
  <c r="AO357" i="7"/>
  <c r="AN357" i="7"/>
  <c r="AM357" i="7"/>
  <c r="AL357" i="7"/>
  <c r="AK357" i="7"/>
  <c r="AJ357" i="7"/>
  <c r="AI357" i="7"/>
  <c r="AH357" i="7"/>
  <c r="AG357" i="7"/>
  <c r="AF357" i="7"/>
  <c r="AE357" i="7"/>
  <c r="AD357" i="7"/>
  <c r="AC357" i="7"/>
  <c r="AB357" i="7"/>
  <c r="AA357" i="7"/>
  <c r="Z357" i="7"/>
  <c r="Y357" i="7"/>
  <c r="X357" i="7"/>
  <c r="W357" i="7"/>
  <c r="V357" i="7"/>
  <c r="U357" i="7"/>
  <c r="T357" i="7"/>
  <c r="S357" i="7"/>
  <c r="R357" i="7"/>
  <c r="Q357" i="7"/>
  <c r="P357" i="7"/>
  <c r="O357" i="7"/>
  <c r="N357" i="7"/>
  <c r="M357" i="7"/>
  <c r="L357" i="7"/>
  <c r="K357" i="7"/>
  <c r="J357" i="7"/>
  <c r="I357" i="7"/>
  <c r="H357" i="7"/>
  <c r="BX355" i="7"/>
  <c r="BW355" i="7"/>
  <c r="BV355" i="7"/>
  <c r="BU355" i="7"/>
  <c r="BT355" i="7"/>
  <c r="BS355" i="7"/>
  <c r="BR355" i="7"/>
  <c r="BQ355" i="7"/>
  <c r="BP355" i="7"/>
  <c r="BO355" i="7"/>
  <c r="BN355" i="7"/>
  <c r="BM355" i="7"/>
  <c r="BL355" i="7"/>
  <c r="BK355" i="7"/>
  <c r="BJ355" i="7"/>
  <c r="BI355" i="7"/>
  <c r="BH355" i="7"/>
  <c r="BG355" i="7"/>
  <c r="BF355" i="7"/>
  <c r="BE355" i="7"/>
  <c r="BD355" i="7"/>
  <c r="BC355" i="7"/>
  <c r="BB355" i="7"/>
  <c r="BA355" i="7"/>
  <c r="AZ355" i="7"/>
  <c r="AY355" i="7"/>
  <c r="AX355" i="7"/>
  <c r="AW355" i="7"/>
  <c r="AV355" i="7"/>
  <c r="AU355" i="7"/>
  <c r="AT355" i="7"/>
  <c r="AS355" i="7"/>
  <c r="AR355" i="7"/>
  <c r="AQ355" i="7"/>
  <c r="AP355" i="7"/>
  <c r="AO355" i="7"/>
  <c r="AN355" i="7"/>
  <c r="AM355" i="7"/>
  <c r="AL355" i="7"/>
  <c r="AK355" i="7"/>
  <c r="AJ355" i="7"/>
  <c r="AI355" i="7"/>
  <c r="AH355" i="7"/>
  <c r="AG355" i="7"/>
  <c r="AF355" i="7"/>
  <c r="AE355" i="7"/>
  <c r="AD355" i="7"/>
  <c r="AC355" i="7"/>
  <c r="AB355" i="7"/>
  <c r="AA355" i="7"/>
  <c r="Z355" i="7"/>
  <c r="Y355" i="7"/>
  <c r="X355" i="7"/>
  <c r="W355" i="7"/>
  <c r="V355" i="7"/>
  <c r="U355" i="7"/>
  <c r="T355" i="7"/>
  <c r="S355" i="7"/>
  <c r="R355" i="7"/>
  <c r="Q355" i="7"/>
  <c r="P355" i="7"/>
  <c r="O355" i="7"/>
  <c r="N355" i="7"/>
  <c r="M355" i="7"/>
  <c r="L355" i="7"/>
  <c r="K355" i="7"/>
  <c r="J355" i="7"/>
  <c r="I355" i="7"/>
  <c r="H355" i="7"/>
  <c r="BX353" i="7"/>
  <c r="BW353" i="7"/>
  <c r="BV353" i="7"/>
  <c r="BU353" i="7"/>
  <c r="BT353" i="7"/>
  <c r="BS353" i="7"/>
  <c r="BR353" i="7"/>
  <c r="BQ353" i="7"/>
  <c r="BP353" i="7"/>
  <c r="BO353" i="7"/>
  <c r="BN353" i="7"/>
  <c r="BM353" i="7"/>
  <c r="BL353" i="7"/>
  <c r="BK353" i="7"/>
  <c r="BJ353" i="7"/>
  <c r="BI353" i="7"/>
  <c r="BH353" i="7"/>
  <c r="BG353" i="7"/>
  <c r="BF353" i="7"/>
  <c r="BE353" i="7"/>
  <c r="BD353" i="7"/>
  <c r="BC353" i="7"/>
  <c r="BB353" i="7"/>
  <c r="BA353" i="7"/>
  <c r="AZ353" i="7"/>
  <c r="AY353" i="7"/>
  <c r="AX353" i="7"/>
  <c r="AW353" i="7"/>
  <c r="AV353" i="7"/>
  <c r="AU353" i="7"/>
  <c r="AT353" i="7"/>
  <c r="AS353" i="7"/>
  <c r="AR353" i="7"/>
  <c r="AQ353" i="7"/>
  <c r="AP353" i="7"/>
  <c r="AO353" i="7"/>
  <c r="AN353" i="7"/>
  <c r="AM353" i="7"/>
  <c r="AL353" i="7"/>
  <c r="AK353" i="7"/>
  <c r="AJ353" i="7"/>
  <c r="AI353" i="7"/>
  <c r="AH353" i="7"/>
  <c r="AG353" i="7"/>
  <c r="AF353" i="7"/>
  <c r="AE353" i="7"/>
  <c r="AD353" i="7"/>
  <c r="AC353" i="7"/>
  <c r="AB353" i="7"/>
  <c r="AA353" i="7"/>
  <c r="Z353" i="7"/>
  <c r="Y353" i="7"/>
  <c r="X353" i="7"/>
  <c r="W353" i="7"/>
  <c r="V353" i="7"/>
  <c r="U353" i="7"/>
  <c r="T353" i="7"/>
  <c r="S353" i="7"/>
  <c r="R353" i="7"/>
  <c r="Q353" i="7"/>
  <c r="P353" i="7"/>
  <c r="O353" i="7"/>
  <c r="N353" i="7"/>
  <c r="M353" i="7"/>
  <c r="L353" i="7"/>
  <c r="K353" i="7"/>
  <c r="J353" i="7"/>
  <c r="I353" i="7"/>
  <c r="H353" i="7"/>
  <c r="BX351" i="7"/>
  <c r="BW351" i="7"/>
  <c r="BV351" i="7"/>
  <c r="BU351" i="7"/>
  <c r="BT351" i="7"/>
  <c r="BS351" i="7"/>
  <c r="BR351" i="7"/>
  <c r="BQ351" i="7"/>
  <c r="BP351" i="7"/>
  <c r="BO351" i="7"/>
  <c r="BN351" i="7"/>
  <c r="BM351" i="7"/>
  <c r="BL351" i="7"/>
  <c r="BK351" i="7"/>
  <c r="BJ351" i="7"/>
  <c r="BI351" i="7"/>
  <c r="BH351" i="7"/>
  <c r="BG351" i="7"/>
  <c r="BF351" i="7"/>
  <c r="BE351" i="7"/>
  <c r="BD351" i="7"/>
  <c r="BC351" i="7"/>
  <c r="BB351" i="7"/>
  <c r="BA351" i="7"/>
  <c r="AZ351" i="7"/>
  <c r="AY351" i="7"/>
  <c r="AX351" i="7"/>
  <c r="AW351" i="7"/>
  <c r="AV351" i="7"/>
  <c r="AU351" i="7"/>
  <c r="AT351" i="7"/>
  <c r="AS351" i="7"/>
  <c r="AR351" i="7"/>
  <c r="AQ351" i="7"/>
  <c r="AP351" i="7"/>
  <c r="AO351" i="7"/>
  <c r="AN351" i="7"/>
  <c r="AM351" i="7"/>
  <c r="AL351" i="7"/>
  <c r="AK351" i="7"/>
  <c r="AJ351" i="7"/>
  <c r="AI351" i="7"/>
  <c r="AH351" i="7"/>
  <c r="AG351" i="7"/>
  <c r="AF351" i="7"/>
  <c r="AE351" i="7"/>
  <c r="AD351" i="7"/>
  <c r="AC351" i="7"/>
  <c r="AB351" i="7"/>
  <c r="AA351" i="7"/>
  <c r="Z351" i="7"/>
  <c r="Y351" i="7"/>
  <c r="X351" i="7"/>
  <c r="W351" i="7"/>
  <c r="V351" i="7"/>
  <c r="U351" i="7"/>
  <c r="T351" i="7"/>
  <c r="S351" i="7"/>
  <c r="R351" i="7"/>
  <c r="Q351" i="7"/>
  <c r="P351" i="7"/>
  <c r="O351" i="7"/>
  <c r="N351" i="7"/>
  <c r="M351" i="7"/>
  <c r="L351" i="7"/>
  <c r="K351" i="7"/>
  <c r="J351" i="7"/>
  <c r="I351" i="7"/>
  <c r="H351" i="7"/>
  <c r="BX349" i="7"/>
  <c r="BW349" i="7"/>
  <c r="BV349" i="7"/>
  <c r="BU349" i="7"/>
  <c r="BT349" i="7"/>
  <c r="BS349" i="7"/>
  <c r="BR349" i="7"/>
  <c r="BQ349" i="7"/>
  <c r="BP349" i="7"/>
  <c r="BO349" i="7"/>
  <c r="BN349" i="7"/>
  <c r="BM349" i="7"/>
  <c r="BL349" i="7"/>
  <c r="BK349" i="7"/>
  <c r="BJ349" i="7"/>
  <c r="BI349" i="7"/>
  <c r="BH349" i="7"/>
  <c r="BG349" i="7"/>
  <c r="BF349" i="7"/>
  <c r="BE349" i="7"/>
  <c r="BD349" i="7"/>
  <c r="BC349" i="7"/>
  <c r="BB349" i="7"/>
  <c r="BA349" i="7"/>
  <c r="AZ349" i="7"/>
  <c r="AY349" i="7"/>
  <c r="AX349" i="7"/>
  <c r="AW349" i="7"/>
  <c r="AV349" i="7"/>
  <c r="AU349" i="7"/>
  <c r="AT349" i="7"/>
  <c r="AS349" i="7"/>
  <c r="AR349" i="7"/>
  <c r="AQ349" i="7"/>
  <c r="AP349" i="7"/>
  <c r="AO349" i="7"/>
  <c r="AN349" i="7"/>
  <c r="AM349" i="7"/>
  <c r="AL349" i="7"/>
  <c r="AK349" i="7"/>
  <c r="AJ349" i="7"/>
  <c r="AI349" i="7"/>
  <c r="AH349" i="7"/>
  <c r="AG349" i="7"/>
  <c r="AF349" i="7"/>
  <c r="AE349" i="7"/>
  <c r="AD349" i="7"/>
  <c r="AC349" i="7"/>
  <c r="AB349" i="7"/>
  <c r="AA349" i="7"/>
  <c r="Z349" i="7"/>
  <c r="Y349" i="7"/>
  <c r="X349" i="7"/>
  <c r="W349" i="7"/>
  <c r="V349" i="7"/>
  <c r="U349" i="7"/>
  <c r="T349" i="7"/>
  <c r="S349" i="7"/>
  <c r="R349" i="7"/>
  <c r="Q349" i="7"/>
  <c r="P349" i="7"/>
  <c r="O349" i="7"/>
  <c r="N349" i="7"/>
  <c r="M349" i="7"/>
  <c r="L349" i="7"/>
  <c r="K349" i="7"/>
  <c r="J349" i="7"/>
  <c r="I349" i="7"/>
  <c r="H349" i="7"/>
  <c r="BX347" i="7"/>
  <c r="BW347" i="7"/>
  <c r="BV347" i="7"/>
  <c r="BU347" i="7"/>
  <c r="BT347" i="7"/>
  <c r="BS347" i="7"/>
  <c r="BR347" i="7"/>
  <c r="BQ347" i="7"/>
  <c r="BP347" i="7"/>
  <c r="BO347" i="7"/>
  <c r="BN347" i="7"/>
  <c r="BM347" i="7"/>
  <c r="BL347" i="7"/>
  <c r="BK347" i="7"/>
  <c r="BJ347" i="7"/>
  <c r="BI347" i="7"/>
  <c r="BH347" i="7"/>
  <c r="BG347" i="7"/>
  <c r="BF347" i="7"/>
  <c r="BE347" i="7"/>
  <c r="BD347" i="7"/>
  <c r="BC347" i="7"/>
  <c r="BB347" i="7"/>
  <c r="BA347" i="7"/>
  <c r="AZ347" i="7"/>
  <c r="AY347" i="7"/>
  <c r="AX347" i="7"/>
  <c r="AW347" i="7"/>
  <c r="AV347" i="7"/>
  <c r="AU347" i="7"/>
  <c r="AT347" i="7"/>
  <c r="AS347" i="7"/>
  <c r="AR347" i="7"/>
  <c r="AQ347" i="7"/>
  <c r="AP347" i="7"/>
  <c r="AO347" i="7"/>
  <c r="AN347" i="7"/>
  <c r="AM347" i="7"/>
  <c r="AL347" i="7"/>
  <c r="AK347" i="7"/>
  <c r="AJ347" i="7"/>
  <c r="AI347" i="7"/>
  <c r="AH347" i="7"/>
  <c r="AG347" i="7"/>
  <c r="AF347" i="7"/>
  <c r="AE347" i="7"/>
  <c r="AD347" i="7"/>
  <c r="AC347" i="7"/>
  <c r="AB347" i="7"/>
  <c r="AA347" i="7"/>
  <c r="Z347" i="7"/>
  <c r="Y347" i="7"/>
  <c r="X347" i="7"/>
  <c r="W347" i="7"/>
  <c r="V347" i="7"/>
  <c r="U347" i="7"/>
  <c r="T347" i="7"/>
  <c r="S347" i="7"/>
  <c r="R347" i="7"/>
  <c r="Q347" i="7"/>
  <c r="P347" i="7"/>
  <c r="O347" i="7"/>
  <c r="N347" i="7"/>
  <c r="M347" i="7"/>
  <c r="L347" i="7"/>
  <c r="K347" i="7"/>
  <c r="J347" i="7"/>
  <c r="I347" i="7"/>
  <c r="H347" i="7"/>
  <c r="BX345" i="7"/>
  <c r="BW345" i="7"/>
  <c r="BV345" i="7"/>
  <c r="BU345" i="7"/>
  <c r="BT345" i="7"/>
  <c r="BS345" i="7"/>
  <c r="BR345" i="7"/>
  <c r="BQ345" i="7"/>
  <c r="BP345" i="7"/>
  <c r="BO345" i="7"/>
  <c r="BN345" i="7"/>
  <c r="BM345" i="7"/>
  <c r="BL345" i="7"/>
  <c r="BK345" i="7"/>
  <c r="BJ345" i="7"/>
  <c r="BI345" i="7"/>
  <c r="BH345" i="7"/>
  <c r="BG345" i="7"/>
  <c r="BF345" i="7"/>
  <c r="BE345" i="7"/>
  <c r="BD345" i="7"/>
  <c r="BC345" i="7"/>
  <c r="BB345" i="7"/>
  <c r="BA345" i="7"/>
  <c r="AZ345" i="7"/>
  <c r="AY345" i="7"/>
  <c r="AX345" i="7"/>
  <c r="AW345" i="7"/>
  <c r="AV345" i="7"/>
  <c r="AU345" i="7"/>
  <c r="AT345" i="7"/>
  <c r="AS345" i="7"/>
  <c r="AR345" i="7"/>
  <c r="AQ345" i="7"/>
  <c r="AP345" i="7"/>
  <c r="AO345" i="7"/>
  <c r="AN345" i="7"/>
  <c r="AM345" i="7"/>
  <c r="AL345" i="7"/>
  <c r="AK345" i="7"/>
  <c r="AJ345" i="7"/>
  <c r="AI345" i="7"/>
  <c r="AH345" i="7"/>
  <c r="AG345" i="7"/>
  <c r="AF345" i="7"/>
  <c r="AE345" i="7"/>
  <c r="AD345" i="7"/>
  <c r="AC345" i="7"/>
  <c r="AB345" i="7"/>
  <c r="AA345" i="7"/>
  <c r="Z345" i="7"/>
  <c r="Y345" i="7"/>
  <c r="X345" i="7"/>
  <c r="W345" i="7"/>
  <c r="V345" i="7"/>
  <c r="U345" i="7"/>
  <c r="T345" i="7"/>
  <c r="S345" i="7"/>
  <c r="R345" i="7"/>
  <c r="Q345" i="7"/>
  <c r="P345" i="7"/>
  <c r="O345" i="7"/>
  <c r="N345" i="7"/>
  <c r="M345" i="7"/>
  <c r="L345" i="7"/>
  <c r="K345" i="7"/>
  <c r="J345" i="7"/>
  <c r="I345" i="7"/>
  <c r="H345" i="7"/>
  <c r="BX343" i="7"/>
  <c r="BW343" i="7"/>
  <c r="BV343" i="7"/>
  <c r="BU343" i="7"/>
  <c r="BT343" i="7"/>
  <c r="BS343" i="7"/>
  <c r="BR343" i="7"/>
  <c r="BQ343" i="7"/>
  <c r="BP343" i="7"/>
  <c r="BO343" i="7"/>
  <c r="BN343" i="7"/>
  <c r="BM343" i="7"/>
  <c r="BL343" i="7"/>
  <c r="BK343" i="7"/>
  <c r="BJ343" i="7"/>
  <c r="BI343" i="7"/>
  <c r="BH343" i="7"/>
  <c r="BG343" i="7"/>
  <c r="BF343" i="7"/>
  <c r="BE343" i="7"/>
  <c r="BD343" i="7"/>
  <c r="BC343" i="7"/>
  <c r="BB343" i="7"/>
  <c r="BA343" i="7"/>
  <c r="AZ343" i="7"/>
  <c r="AY343" i="7"/>
  <c r="AX343" i="7"/>
  <c r="AW343" i="7"/>
  <c r="AV343" i="7"/>
  <c r="AU343" i="7"/>
  <c r="AT343" i="7"/>
  <c r="AS343" i="7"/>
  <c r="AR343" i="7"/>
  <c r="AQ343" i="7"/>
  <c r="AP343" i="7"/>
  <c r="AO343" i="7"/>
  <c r="AN343" i="7"/>
  <c r="AM343" i="7"/>
  <c r="AL343" i="7"/>
  <c r="AK343" i="7"/>
  <c r="AJ343" i="7"/>
  <c r="AI343" i="7"/>
  <c r="AH343" i="7"/>
  <c r="AG343" i="7"/>
  <c r="AF343" i="7"/>
  <c r="AE343" i="7"/>
  <c r="AD343" i="7"/>
  <c r="AC343" i="7"/>
  <c r="AB343" i="7"/>
  <c r="AA343" i="7"/>
  <c r="Z343" i="7"/>
  <c r="Y343" i="7"/>
  <c r="X343" i="7"/>
  <c r="W343" i="7"/>
  <c r="V343" i="7"/>
  <c r="U343" i="7"/>
  <c r="T343" i="7"/>
  <c r="S343" i="7"/>
  <c r="R343" i="7"/>
  <c r="Q343" i="7"/>
  <c r="P343" i="7"/>
  <c r="O343" i="7"/>
  <c r="N343" i="7"/>
  <c r="M343" i="7"/>
  <c r="L343" i="7"/>
  <c r="K343" i="7"/>
  <c r="J343" i="7"/>
  <c r="I343" i="7"/>
  <c r="H343" i="7"/>
  <c r="BX341" i="7"/>
  <c r="BW341" i="7"/>
  <c r="BV341" i="7"/>
  <c r="BU341" i="7"/>
  <c r="BT341" i="7"/>
  <c r="BS341" i="7"/>
  <c r="BR341" i="7"/>
  <c r="BQ341" i="7"/>
  <c r="BP341" i="7"/>
  <c r="BO341" i="7"/>
  <c r="BN341" i="7"/>
  <c r="BM341" i="7"/>
  <c r="BL341" i="7"/>
  <c r="BK341" i="7"/>
  <c r="BJ341" i="7"/>
  <c r="BI341" i="7"/>
  <c r="BH341" i="7"/>
  <c r="BG341" i="7"/>
  <c r="BF341" i="7"/>
  <c r="BE341" i="7"/>
  <c r="BD341" i="7"/>
  <c r="BC341" i="7"/>
  <c r="BB341" i="7"/>
  <c r="BA341" i="7"/>
  <c r="AZ341" i="7"/>
  <c r="AY341" i="7"/>
  <c r="AX341" i="7"/>
  <c r="AW341" i="7"/>
  <c r="AV341" i="7"/>
  <c r="AU341" i="7"/>
  <c r="AT341" i="7"/>
  <c r="AS341" i="7"/>
  <c r="AR341" i="7"/>
  <c r="AQ341" i="7"/>
  <c r="AP341" i="7"/>
  <c r="AO341" i="7"/>
  <c r="AN341" i="7"/>
  <c r="AM341" i="7"/>
  <c r="AL341" i="7"/>
  <c r="AK341" i="7"/>
  <c r="AJ341" i="7"/>
  <c r="AI341" i="7"/>
  <c r="AH341" i="7"/>
  <c r="AG341" i="7"/>
  <c r="AF341" i="7"/>
  <c r="AE341" i="7"/>
  <c r="AD341" i="7"/>
  <c r="AC341" i="7"/>
  <c r="AB341" i="7"/>
  <c r="AA341" i="7"/>
  <c r="Z341" i="7"/>
  <c r="Y341" i="7"/>
  <c r="X341" i="7"/>
  <c r="W341" i="7"/>
  <c r="V341" i="7"/>
  <c r="U341" i="7"/>
  <c r="T341" i="7"/>
  <c r="S341" i="7"/>
  <c r="R341" i="7"/>
  <c r="Q341" i="7"/>
  <c r="P341" i="7"/>
  <c r="O341" i="7"/>
  <c r="N341" i="7"/>
  <c r="M341" i="7"/>
  <c r="L341" i="7"/>
  <c r="K341" i="7"/>
  <c r="J341" i="7"/>
  <c r="I341" i="7"/>
  <c r="H341" i="7"/>
  <c r="BX339" i="7"/>
  <c r="BW339" i="7"/>
  <c r="BV339" i="7"/>
  <c r="BU339" i="7"/>
  <c r="BT339" i="7"/>
  <c r="BS339" i="7"/>
  <c r="BR339" i="7"/>
  <c r="BQ339" i="7"/>
  <c r="BP339" i="7"/>
  <c r="BO339" i="7"/>
  <c r="BN339" i="7"/>
  <c r="BM339" i="7"/>
  <c r="BL339" i="7"/>
  <c r="BK339" i="7"/>
  <c r="BJ339" i="7"/>
  <c r="BI339" i="7"/>
  <c r="BH339" i="7"/>
  <c r="BG339" i="7"/>
  <c r="BF339" i="7"/>
  <c r="BE339" i="7"/>
  <c r="BD339" i="7"/>
  <c r="BC339" i="7"/>
  <c r="BB339" i="7"/>
  <c r="BA339" i="7"/>
  <c r="AZ339" i="7"/>
  <c r="AY339" i="7"/>
  <c r="AX339" i="7"/>
  <c r="AW339" i="7"/>
  <c r="AV339" i="7"/>
  <c r="AU339" i="7"/>
  <c r="AT339" i="7"/>
  <c r="AS339" i="7"/>
  <c r="AR339" i="7"/>
  <c r="AQ339" i="7"/>
  <c r="AP339" i="7"/>
  <c r="AO339" i="7"/>
  <c r="AN339" i="7"/>
  <c r="AM339" i="7"/>
  <c r="AL339" i="7"/>
  <c r="AK339" i="7"/>
  <c r="AJ339" i="7"/>
  <c r="AI339" i="7"/>
  <c r="AH339" i="7"/>
  <c r="AG339" i="7"/>
  <c r="AF339" i="7"/>
  <c r="AE339" i="7"/>
  <c r="AD339" i="7"/>
  <c r="AC339" i="7"/>
  <c r="AB339" i="7"/>
  <c r="AA339" i="7"/>
  <c r="Z339" i="7"/>
  <c r="Y339" i="7"/>
  <c r="X339" i="7"/>
  <c r="W339" i="7"/>
  <c r="V339" i="7"/>
  <c r="U339" i="7"/>
  <c r="T339" i="7"/>
  <c r="S339" i="7"/>
  <c r="R339" i="7"/>
  <c r="Q339" i="7"/>
  <c r="P339" i="7"/>
  <c r="O339" i="7"/>
  <c r="N339" i="7"/>
  <c r="M339" i="7"/>
  <c r="L339" i="7"/>
  <c r="K339" i="7"/>
  <c r="J339" i="7"/>
  <c r="I339" i="7"/>
  <c r="H339" i="7"/>
  <c r="BX337" i="7"/>
  <c r="BW337" i="7"/>
  <c r="BV337" i="7"/>
  <c r="BU337" i="7"/>
  <c r="BT337" i="7"/>
  <c r="BS337" i="7"/>
  <c r="BR337" i="7"/>
  <c r="BQ337" i="7"/>
  <c r="BP337" i="7"/>
  <c r="BO337" i="7"/>
  <c r="BN337" i="7"/>
  <c r="BM337" i="7"/>
  <c r="BL337" i="7"/>
  <c r="BK337" i="7"/>
  <c r="BJ337" i="7"/>
  <c r="BI337" i="7"/>
  <c r="BH337" i="7"/>
  <c r="BG337" i="7"/>
  <c r="BF337" i="7"/>
  <c r="BE337" i="7"/>
  <c r="BD337" i="7"/>
  <c r="BC337" i="7"/>
  <c r="BB337" i="7"/>
  <c r="BA337" i="7"/>
  <c r="AZ337" i="7"/>
  <c r="AY337" i="7"/>
  <c r="AX337" i="7"/>
  <c r="AW337" i="7"/>
  <c r="AV337" i="7"/>
  <c r="AU337" i="7"/>
  <c r="AT337" i="7"/>
  <c r="AS337" i="7"/>
  <c r="AR337" i="7"/>
  <c r="AQ337" i="7"/>
  <c r="AP337" i="7"/>
  <c r="AO337" i="7"/>
  <c r="AN337" i="7"/>
  <c r="AM337" i="7"/>
  <c r="AL337" i="7"/>
  <c r="AK337" i="7"/>
  <c r="AJ337" i="7"/>
  <c r="AI337" i="7"/>
  <c r="AH337" i="7"/>
  <c r="AG337" i="7"/>
  <c r="AF337" i="7"/>
  <c r="AE337" i="7"/>
  <c r="AD337" i="7"/>
  <c r="AC337" i="7"/>
  <c r="AB337" i="7"/>
  <c r="AA337" i="7"/>
  <c r="Z337" i="7"/>
  <c r="Y337" i="7"/>
  <c r="X337" i="7"/>
  <c r="W337" i="7"/>
  <c r="V337" i="7"/>
  <c r="U337" i="7"/>
  <c r="T337" i="7"/>
  <c r="S337" i="7"/>
  <c r="R337" i="7"/>
  <c r="Q337" i="7"/>
  <c r="P337" i="7"/>
  <c r="O337" i="7"/>
  <c r="N337" i="7"/>
  <c r="M337" i="7"/>
  <c r="L337" i="7"/>
  <c r="K337" i="7"/>
  <c r="J337" i="7"/>
  <c r="I337" i="7"/>
  <c r="H337" i="7"/>
  <c r="BX335" i="7"/>
  <c r="BW335" i="7"/>
  <c r="BV335" i="7"/>
  <c r="BU335" i="7"/>
  <c r="BT335" i="7"/>
  <c r="BS335" i="7"/>
  <c r="BR335" i="7"/>
  <c r="BQ335" i="7"/>
  <c r="BP335" i="7"/>
  <c r="BO335" i="7"/>
  <c r="BN335" i="7"/>
  <c r="BM335" i="7"/>
  <c r="BL335" i="7"/>
  <c r="BK335" i="7"/>
  <c r="BJ335" i="7"/>
  <c r="BI335" i="7"/>
  <c r="BH335" i="7"/>
  <c r="BG335" i="7"/>
  <c r="BF335" i="7"/>
  <c r="BE335" i="7"/>
  <c r="BD335" i="7"/>
  <c r="BC335" i="7"/>
  <c r="BB335" i="7"/>
  <c r="BA335" i="7"/>
  <c r="AZ335" i="7"/>
  <c r="AY335" i="7"/>
  <c r="AX335" i="7"/>
  <c r="AW335" i="7"/>
  <c r="AV335" i="7"/>
  <c r="AU335" i="7"/>
  <c r="AT335" i="7"/>
  <c r="AS335" i="7"/>
  <c r="AR335" i="7"/>
  <c r="AQ335" i="7"/>
  <c r="AP335" i="7"/>
  <c r="AO335" i="7"/>
  <c r="AN335" i="7"/>
  <c r="AM335" i="7"/>
  <c r="AL335" i="7"/>
  <c r="AK335" i="7"/>
  <c r="AJ335" i="7"/>
  <c r="AI335" i="7"/>
  <c r="AH335" i="7"/>
  <c r="AG335" i="7"/>
  <c r="AF335" i="7"/>
  <c r="AE335" i="7"/>
  <c r="AD335" i="7"/>
  <c r="AC335" i="7"/>
  <c r="AB335" i="7"/>
  <c r="AA335" i="7"/>
  <c r="Z335" i="7"/>
  <c r="Y335" i="7"/>
  <c r="X335" i="7"/>
  <c r="W335" i="7"/>
  <c r="V335" i="7"/>
  <c r="U335" i="7"/>
  <c r="T335" i="7"/>
  <c r="S335" i="7"/>
  <c r="R335" i="7"/>
  <c r="Q335" i="7"/>
  <c r="P335" i="7"/>
  <c r="O335" i="7"/>
  <c r="N335" i="7"/>
  <c r="M335" i="7"/>
  <c r="L335" i="7"/>
  <c r="K335" i="7"/>
  <c r="J335" i="7"/>
  <c r="I335" i="7"/>
  <c r="H335" i="7"/>
  <c r="BX328" i="7"/>
  <c r="BW328" i="7"/>
  <c r="BV328" i="7"/>
  <c r="BU328" i="7"/>
  <c r="BT328" i="7"/>
  <c r="BS328" i="7"/>
  <c r="BR328" i="7"/>
  <c r="BQ328" i="7"/>
  <c r="BP328" i="7"/>
  <c r="BO328" i="7"/>
  <c r="BN328" i="7"/>
  <c r="BM328" i="7"/>
  <c r="BL328" i="7"/>
  <c r="BK328" i="7"/>
  <c r="BJ328" i="7"/>
  <c r="BI328" i="7"/>
  <c r="BH328" i="7"/>
  <c r="BG328" i="7"/>
  <c r="BF328" i="7"/>
  <c r="BE328" i="7"/>
  <c r="BD328" i="7"/>
  <c r="BC328" i="7"/>
  <c r="BB328" i="7"/>
  <c r="BA328" i="7"/>
  <c r="AZ328" i="7"/>
  <c r="AY328" i="7"/>
  <c r="AX328" i="7"/>
  <c r="AW328" i="7"/>
  <c r="AV328" i="7"/>
  <c r="AU328" i="7"/>
  <c r="AT328" i="7"/>
  <c r="AS328" i="7"/>
  <c r="AR328" i="7"/>
  <c r="AQ328" i="7"/>
  <c r="AP328" i="7"/>
  <c r="AO328" i="7"/>
  <c r="AN328" i="7"/>
  <c r="AM328" i="7"/>
  <c r="AL328" i="7"/>
  <c r="AK328" i="7"/>
  <c r="AJ328" i="7"/>
  <c r="AI328" i="7"/>
  <c r="AH328" i="7"/>
  <c r="AG328" i="7"/>
  <c r="AF328" i="7"/>
  <c r="AE328" i="7"/>
  <c r="AD328" i="7"/>
  <c r="AC328" i="7"/>
  <c r="AB328" i="7"/>
  <c r="AA328" i="7"/>
  <c r="Z328" i="7"/>
  <c r="Y328" i="7"/>
  <c r="X328" i="7"/>
  <c r="W328" i="7"/>
  <c r="V328" i="7"/>
  <c r="U328" i="7"/>
  <c r="T328" i="7"/>
  <c r="S328" i="7"/>
  <c r="R328" i="7"/>
  <c r="Q328" i="7"/>
  <c r="P328" i="7"/>
  <c r="O328" i="7"/>
  <c r="N328" i="7"/>
  <c r="M328" i="7"/>
  <c r="L328" i="7"/>
  <c r="K328" i="7"/>
  <c r="J328" i="7"/>
  <c r="I328" i="7"/>
  <c r="H328" i="7"/>
  <c r="BX326" i="7"/>
  <c r="BW326" i="7"/>
  <c r="BV326" i="7"/>
  <c r="BU326" i="7"/>
  <c r="BT326" i="7"/>
  <c r="BS326" i="7"/>
  <c r="BR326" i="7"/>
  <c r="BQ326" i="7"/>
  <c r="BP326" i="7"/>
  <c r="BO326" i="7"/>
  <c r="BN326" i="7"/>
  <c r="BM326" i="7"/>
  <c r="BL326" i="7"/>
  <c r="BK326" i="7"/>
  <c r="BJ326" i="7"/>
  <c r="BI326" i="7"/>
  <c r="BH326" i="7"/>
  <c r="BG326" i="7"/>
  <c r="BF326" i="7"/>
  <c r="BE326" i="7"/>
  <c r="BD326" i="7"/>
  <c r="BC326" i="7"/>
  <c r="BB326" i="7"/>
  <c r="BA326" i="7"/>
  <c r="AZ326" i="7"/>
  <c r="AY326" i="7"/>
  <c r="AX326" i="7"/>
  <c r="AW326" i="7"/>
  <c r="AV326" i="7"/>
  <c r="AU326" i="7"/>
  <c r="AT326" i="7"/>
  <c r="AS326" i="7"/>
  <c r="AR326" i="7"/>
  <c r="AQ326" i="7"/>
  <c r="AP326" i="7"/>
  <c r="AO326" i="7"/>
  <c r="AN326" i="7"/>
  <c r="AM326" i="7"/>
  <c r="AL326" i="7"/>
  <c r="AK326" i="7"/>
  <c r="AJ326" i="7"/>
  <c r="AI326" i="7"/>
  <c r="AH326" i="7"/>
  <c r="AG326" i="7"/>
  <c r="AF326" i="7"/>
  <c r="AE326" i="7"/>
  <c r="AD326" i="7"/>
  <c r="AC326" i="7"/>
  <c r="AB326" i="7"/>
  <c r="AA326" i="7"/>
  <c r="Z326" i="7"/>
  <c r="Y326" i="7"/>
  <c r="X326" i="7"/>
  <c r="W326" i="7"/>
  <c r="V326" i="7"/>
  <c r="U326" i="7"/>
  <c r="T326" i="7"/>
  <c r="S326" i="7"/>
  <c r="R326" i="7"/>
  <c r="Q326" i="7"/>
  <c r="P326" i="7"/>
  <c r="O326" i="7"/>
  <c r="N326" i="7"/>
  <c r="M326" i="7"/>
  <c r="L326" i="7"/>
  <c r="K326" i="7"/>
  <c r="J326" i="7"/>
  <c r="I326" i="7"/>
  <c r="H326" i="7"/>
  <c r="BX324" i="7"/>
  <c r="BW324" i="7"/>
  <c r="BV324" i="7"/>
  <c r="BU324" i="7"/>
  <c r="BT324" i="7"/>
  <c r="BS324" i="7"/>
  <c r="BR324" i="7"/>
  <c r="BQ324" i="7"/>
  <c r="BP324" i="7"/>
  <c r="BO324" i="7"/>
  <c r="BN324" i="7"/>
  <c r="BM324" i="7"/>
  <c r="BL324" i="7"/>
  <c r="BK324" i="7"/>
  <c r="BJ324" i="7"/>
  <c r="BI324" i="7"/>
  <c r="BH324" i="7"/>
  <c r="BG324" i="7"/>
  <c r="BF324" i="7"/>
  <c r="BE324" i="7"/>
  <c r="BD324" i="7"/>
  <c r="BC324" i="7"/>
  <c r="BB324" i="7"/>
  <c r="BA324" i="7"/>
  <c r="AZ324" i="7"/>
  <c r="AY324" i="7"/>
  <c r="AX324" i="7"/>
  <c r="AW324" i="7"/>
  <c r="AV324" i="7"/>
  <c r="AU324" i="7"/>
  <c r="AT324" i="7"/>
  <c r="AS324" i="7"/>
  <c r="AR324" i="7"/>
  <c r="AQ324" i="7"/>
  <c r="AP324" i="7"/>
  <c r="AO324" i="7"/>
  <c r="AN324" i="7"/>
  <c r="AM324" i="7"/>
  <c r="AL324" i="7"/>
  <c r="AK324" i="7"/>
  <c r="AJ324" i="7"/>
  <c r="AI324" i="7"/>
  <c r="AH324" i="7"/>
  <c r="AG324" i="7"/>
  <c r="AF324" i="7"/>
  <c r="AE324" i="7"/>
  <c r="AD324" i="7"/>
  <c r="AC324" i="7"/>
  <c r="AB324" i="7"/>
  <c r="AA324" i="7"/>
  <c r="Z324" i="7"/>
  <c r="Y324" i="7"/>
  <c r="X324" i="7"/>
  <c r="W324" i="7"/>
  <c r="V324" i="7"/>
  <c r="U324" i="7"/>
  <c r="T324" i="7"/>
  <c r="S324" i="7"/>
  <c r="R324" i="7"/>
  <c r="Q324" i="7"/>
  <c r="P324" i="7"/>
  <c r="O324" i="7"/>
  <c r="N324" i="7"/>
  <c r="M324" i="7"/>
  <c r="L324" i="7"/>
  <c r="K324" i="7"/>
  <c r="J324" i="7"/>
  <c r="I324" i="7"/>
  <c r="H324" i="7"/>
  <c r="BX322" i="7"/>
  <c r="BW322" i="7"/>
  <c r="BV322" i="7"/>
  <c r="BU322" i="7"/>
  <c r="BT322" i="7"/>
  <c r="BS322" i="7"/>
  <c r="BR322" i="7"/>
  <c r="BQ322" i="7"/>
  <c r="BP322" i="7"/>
  <c r="BO322" i="7"/>
  <c r="BN322" i="7"/>
  <c r="BM322" i="7"/>
  <c r="BL322" i="7"/>
  <c r="BK322" i="7"/>
  <c r="BJ322" i="7"/>
  <c r="BI322" i="7"/>
  <c r="BH322" i="7"/>
  <c r="BG322" i="7"/>
  <c r="BF322" i="7"/>
  <c r="BE322" i="7"/>
  <c r="BD322" i="7"/>
  <c r="BC322" i="7"/>
  <c r="BB322" i="7"/>
  <c r="BA322" i="7"/>
  <c r="AZ322" i="7"/>
  <c r="AY322" i="7"/>
  <c r="AX322" i="7"/>
  <c r="AW322" i="7"/>
  <c r="AV322" i="7"/>
  <c r="AU322" i="7"/>
  <c r="AT322" i="7"/>
  <c r="AS322" i="7"/>
  <c r="AR322" i="7"/>
  <c r="AQ322" i="7"/>
  <c r="AP322" i="7"/>
  <c r="AO322" i="7"/>
  <c r="AN322" i="7"/>
  <c r="AM322" i="7"/>
  <c r="AL322" i="7"/>
  <c r="AK322" i="7"/>
  <c r="AJ322" i="7"/>
  <c r="AI322" i="7"/>
  <c r="AH322" i="7"/>
  <c r="AG322" i="7"/>
  <c r="AF322" i="7"/>
  <c r="AE322" i="7"/>
  <c r="AD322" i="7"/>
  <c r="AC322" i="7"/>
  <c r="AB322" i="7"/>
  <c r="AA322" i="7"/>
  <c r="Z322" i="7"/>
  <c r="Y322" i="7"/>
  <c r="X322" i="7"/>
  <c r="W322" i="7"/>
  <c r="V322" i="7"/>
  <c r="U322" i="7"/>
  <c r="T322" i="7"/>
  <c r="S322" i="7"/>
  <c r="R322" i="7"/>
  <c r="Q322" i="7"/>
  <c r="P322" i="7"/>
  <c r="O322" i="7"/>
  <c r="N322" i="7"/>
  <c r="M322" i="7"/>
  <c r="L322" i="7"/>
  <c r="K322" i="7"/>
  <c r="J322" i="7"/>
  <c r="I322" i="7"/>
  <c r="H322" i="7"/>
  <c r="BX320" i="7"/>
  <c r="BW320" i="7"/>
  <c r="BV320" i="7"/>
  <c r="BU320" i="7"/>
  <c r="BT320" i="7"/>
  <c r="BS320" i="7"/>
  <c r="BR320" i="7"/>
  <c r="BQ320" i="7"/>
  <c r="BP320" i="7"/>
  <c r="BO320" i="7"/>
  <c r="BN320" i="7"/>
  <c r="BM320" i="7"/>
  <c r="BL320" i="7"/>
  <c r="BK320" i="7"/>
  <c r="BJ320" i="7"/>
  <c r="BI320" i="7"/>
  <c r="BH320" i="7"/>
  <c r="BG320" i="7"/>
  <c r="BF320" i="7"/>
  <c r="BE320" i="7"/>
  <c r="BD320" i="7"/>
  <c r="BC320" i="7"/>
  <c r="BB320" i="7"/>
  <c r="BA320" i="7"/>
  <c r="AZ320" i="7"/>
  <c r="AY320" i="7"/>
  <c r="AX320" i="7"/>
  <c r="AW320" i="7"/>
  <c r="AV320" i="7"/>
  <c r="AU320" i="7"/>
  <c r="AT320" i="7"/>
  <c r="AS320" i="7"/>
  <c r="AR320" i="7"/>
  <c r="AQ320" i="7"/>
  <c r="AP320" i="7"/>
  <c r="AO320" i="7"/>
  <c r="AN320" i="7"/>
  <c r="AM320" i="7"/>
  <c r="AL320" i="7"/>
  <c r="AK320" i="7"/>
  <c r="AJ320" i="7"/>
  <c r="AI320" i="7"/>
  <c r="AH320" i="7"/>
  <c r="AG320" i="7"/>
  <c r="AF320" i="7"/>
  <c r="AE320" i="7"/>
  <c r="AD320" i="7"/>
  <c r="AC320" i="7"/>
  <c r="AB320" i="7"/>
  <c r="AA320" i="7"/>
  <c r="Z320" i="7"/>
  <c r="Y320" i="7"/>
  <c r="X320" i="7"/>
  <c r="W320" i="7"/>
  <c r="V320" i="7"/>
  <c r="U320" i="7"/>
  <c r="T320" i="7"/>
  <c r="S320" i="7"/>
  <c r="R320" i="7"/>
  <c r="Q320" i="7"/>
  <c r="P320" i="7"/>
  <c r="O320" i="7"/>
  <c r="N320" i="7"/>
  <c r="M320" i="7"/>
  <c r="L320" i="7"/>
  <c r="K320" i="7"/>
  <c r="J320" i="7"/>
  <c r="I320" i="7"/>
  <c r="H320" i="7"/>
  <c r="BX318" i="7"/>
  <c r="BW318" i="7"/>
  <c r="BV318" i="7"/>
  <c r="BU318" i="7"/>
  <c r="BT318" i="7"/>
  <c r="BS318" i="7"/>
  <c r="BR318" i="7"/>
  <c r="BQ318" i="7"/>
  <c r="BP318" i="7"/>
  <c r="BO318" i="7"/>
  <c r="BN318" i="7"/>
  <c r="BM318" i="7"/>
  <c r="BL318" i="7"/>
  <c r="BK318" i="7"/>
  <c r="BJ318" i="7"/>
  <c r="BI318" i="7"/>
  <c r="BH318" i="7"/>
  <c r="BG318" i="7"/>
  <c r="BF318" i="7"/>
  <c r="BE318" i="7"/>
  <c r="BD318" i="7"/>
  <c r="BC318" i="7"/>
  <c r="BB318" i="7"/>
  <c r="BA318" i="7"/>
  <c r="AZ318" i="7"/>
  <c r="AY318" i="7"/>
  <c r="AX318" i="7"/>
  <c r="AW318" i="7"/>
  <c r="AV318" i="7"/>
  <c r="AU318" i="7"/>
  <c r="AT318" i="7"/>
  <c r="AS318" i="7"/>
  <c r="AR318" i="7"/>
  <c r="AQ318" i="7"/>
  <c r="AP318" i="7"/>
  <c r="AO318" i="7"/>
  <c r="AN318" i="7"/>
  <c r="AM318" i="7"/>
  <c r="AL318" i="7"/>
  <c r="AK318" i="7"/>
  <c r="AJ318" i="7"/>
  <c r="AI318" i="7"/>
  <c r="AH318" i="7"/>
  <c r="AG318" i="7"/>
  <c r="AF318" i="7"/>
  <c r="AE318" i="7"/>
  <c r="AD318" i="7"/>
  <c r="AC318" i="7"/>
  <c r="AB318" i="7"/>
  <c r="AA318" i="7"/>
  <c r="Z318" i="7"/>
  <c r="Y318" i="7"/>
  <c r="X318" i="7"/>
  <c r="W318" i="7"/>
  <c r="V318" i="7"/>
  <c r="U318" i="7"/>
  <c r="T318" i="7"/>
  <c r="S318" i="7"/>
  <c r="R318" i="7"/>
  <c r="Q318" i="7"/>
  <c r="P318" i="7"/>
  <c r="O318" i="7"/>
  <c r="N318" i="7"/>
  <c r="M318" i="7"/>
  <c r="L318" i="7"/>
  <c r="K318" i="7"/>
  <c r="J318" i="7"/>
  <c r="I318" i="7"/>
  <c r="H318" i="7"/>
  <c r="BX316" i="7"/>
  <c r="BW316" i="7"/>
  <c r="BV316" i="7"/>
  <c r="BU316" i="7"/>
  <c r="BT316" i="7"/>
  <c r="BS316" i="7"/>
  <c r="BR316" i="7"/>
  <c r="BQ316" i="7"/>
  <c r="BP316" i="7"/>
  <c r="BO316" i="7"/>
  <c r="BN316" i="7"/>
  <c r="BM316" i="7"/>
  <c r="BL316" i="7"/>
  <c r="BK316" i="7"/>
  <c r="BJ316" i="7"/>
  <c r="BI316" i="7"/>
  <c r="BH316" i="7"/>
  <c r="BG316" i="7"/>
  <c r="BF316" i="7"/>
  <c r="BE316" i="7"/>
  <c r="BD316" i="7"/>
  <c r="BC316" i="7"/>
  <c r="BB316" i="7"/>
  <c r="BA316" i="7"/>
  <c r="AZ316" i="7"/>
  <c r="AY316" i="7"/>
  <c r="AX316" i="7"/>
  <c r="AW316" i="7"/>
  <c r="AV316" i="7"/>
  <c r="AU316" i="7"/>
  <c r="AT316" i="7"/>
  <c r="AS316" i="7"/>
  <c r="AR316" i="7"/>
  <c r="AQ316" i="7"/>
  <c r="AP316" i="7"/>
  <c r="AO316" i="7"/>
  <c r="AN316" i="7"/>
  <c r="AM316" i="7"/>
  <c r="AL316" i="7"/>
  <c r="AK316" i="7"/>
  <c r="AJ316" i="7"/>
  <c r="AI316" i="7"/>
  <c r="AH316" i="7"/>
  <c r="AG316" i="7"/>
  <c r="AF316" i="7"/>
  <c r="AE316" i="7"/>
  <c r="AD316" i="7"/>
  <c r="AC316" i="7"/>
  <c r="AB316" i="7"/>
  <c r="AA316" i="7"/>
  <c r="Z316" i="7"/>
  <c r="Y316" i="7"/>
  <c r="X316" i="7"/>
  <c r="W316" i="7"/>
  <c r="V316" i="7"/>
  <c r="U316" i="7"/>
  <c r="T316" i="7"/>
  <c r="S316" i="7"/>
  <c r="R316" i="7"/>
  <c r="Q316" i="7"/>
  <c r="P316" i="7"/>
  <c r="O316" i="7"/>
  <c r="N316" i="7"/>
  <c r="M316" i="7"/>
  <c r="L316" i="7"/>
  <c r="K316" i="7"/>
  <c r="J316" i="7"/>
  <c r="I316" i="7"/>
  <c r="H316" i="7"/>
  <c r="BX314" i="7"/>
  <c r="BW314" i="7"/>
  <c r="BV314" i="7"/>
  <c r="BU314" i="7"/>
  <c r="BT314" i="7"/>
  <c r="BS314" i="7"/>
  <c r="BR314" i="7"/>
  <c r="BQ314" i="7"/>
  <c r="BP314" i="7"/>
  <c r="BO314" i="7"/>
  <c r="BN314" i="7"/>
  <c r="BM314" i="7"/>
  <c r="BL314" i="7"/>
  <c r="BK314" i="7"/>
  <c r="BJ314" i="7"/>
  <c r="BI314" i="7"/>
  <c r="BH314" i="7"/>
  <c r="BG314" i="7"/>
  <c r="BF314" i="7"/>
  <c r="BE314" i="7"/>
  <c r="BD314" i="7"/>
  <c r="BC314" i="7"/>
  <c r="BB314" i="7"/>
  <c r="BA314" i="7"/>
  <c r="AZ314" i="7"/>
  <c r="AY314" i="7"/>
  <c r="AX314" i="7"/>
  <c r="AW314" i="7"/>
  <c r="AV314" i="7"/>
  <c r="AU314" i="7"/>
  <c r="AT314" i="7"/>
  <c r="AS314" i="7"/>
  <c r="AR314" i="7"/>
  <c r="AQ314" i="7"/>
  <c r="AP314" i="7"/>
  <c r="AO314" i="7"/>
  <c r="AN314" i="7"/>
  <c r="AM314" i="7"/>
  <c r="AL314" i="7"/>
  <c r="AK314" i="7"/>
  <c r="AJ314" i="7"/>
  <c r="AI314" i="7"/>
  <c r="AH314" i="7"/>
  <c r="AG314" i="7"/>
  <c r="AF314" i="7"/>
  <c r="AE314" i="7"/>
  <c r="AD314" i="7"/>
  <c r="AC314" i="7"/>
  <c r="AB314" i="7"/>
  <c r="AA314" i="7"/>
  <c r="Z314" i="7"/>
  <c r="Y314" i="7"/>
  <c r="X314" i="7"/>
  <c r="W314" i="7"/>
  <c r="V314" i="7"/>
  <c r="U314" i="7"/>
  <c r="T314" i="7"/>
  <c r="S314" i="7"/>
  <c r="R314" i="7"/>
  <c r="Q314" i="7"/>
  <c r="P314" i="7"/>
  <c r="O314" i="7"/>
  <c r="N314" i="7"/>
  <c r="M314" i="7"/>
  <c r="L314" i="7"/>
  <c r="K314" i="7"/>
  <c r="J314" i="7"/>
  <c r="I314" i="7"/>
  <c r="H314" i="7"/>
  <c r="BX312" i="7"/>
  <c r="BW312" i="7"/>
  <c r="BV312" i="7"/>
  <c r="BU312" i="7"/>
  <c r="BT312" i="7"/>
  <c r="BS312" i="7"/>
  <c r="BR312" i="7"/>
  <c r="BQ312" i="7"/>
  <c r="BP312" i="7"/>
  <c r="BO312" i="7"/>
  <c r="BN312" i="7"/>
  <c r="BM312" i="7"/>
  <c r="BL312" i="7"/>
  <c r="BK312" i="7"/>
  <c r="BJ312" i="7"/>
  <c r="BI312" i="7"/>
  <c r="BH312" i="7"/>
  <c r="BG312" i="7"/>
  <c r="BF312" i="7"/>
  <c r="BE312" i="7"/>
  <c r="BD312" i="7"/>
  <c r="BC312" i="7"/>
  <c r="BB312" i="7"/>
  <c r="BA312" i="7"/>
  <c r="AZ312" i="7"/>
  <c r="AY312" i="7"/>
  <c r="AX312" i="7"/>
  <c r="AW312" i="7"/>
  <c r="AV312" i="7"/>
  <c r="AU312" i="7"/>
  <c r="AT312" i="7"/>
  <c r="AS312" i="7"/>
  <c r="AR312" i="7"/>
  <c r="AQ312" i="7"/>
  <c r="AP312" i="7"/>
  <c r="AO312" i="7"/>
  <c r="AN312" i="7"/>
  <c r="AM312" i="7"/>
  <c r="AL312" i="7"/>
  <c r="AK312" i="7"/>
  <c r="AJ312" i="7"/>
  <c r="AI312" i="7"/>
  <c r="AH312" i="7"/>
  <c r="AG312" i="7"/>
  <c r="AF312" i="7"/>
  <c r="AE312" i="7"/>
  <c r="AD312" i="7"/>
  <c r="AC312" i="7"/>
  <c r="AB312" i="7"/>
  <c r="AA312" i="7"/>
  <c r="Z312" i="7"/>
  <c r="Y312" i="7"/>
  <c r="X312" i="7"/>
  <c r="W312" i="7"/>
  <c r="V312" i="7"/>
  <c r="U312" i="7"/>
  <c r="T312" i="7"/>
  <c r="S312" i="7"/>
  <c r="R312" i="7"/>
  <c r="Q312" i="7"/>
  <c r="P312" i="7"/>
  <c r="O312" i="7"/>
  <c r="N312" i="7"/>
  <c r="M312" i="7"/>
  <c r="L312" i="7"/>
  <c r="K312" i="7"/>
  <c r="J312" i="7"/>
  <c r="I312" i="7"/>
  <c r="H312" i="7"/>
  <c r="BX310" i="7"/>
  <c r="BW310" i="7"/>
  <c r="BV310" i="7"/>
  <c r="BU310" i="7"/>
  <c r="BT310" i="7"/>
  <c r="BS310" i="7"/>
  <c r="BR310" i="7"/>
  <c r="BQ310" i="7"/>
  <c r="BP310" i="7"/>
  <c r="BO310" i="7"/>
  <c r="BN310" i="7"/>
  <c r="BM310" i="7"/>
  <c r="BL310" i="7"/>
  <c r="BK310" i="7"/>
  <c r="BJ310" i="7"/>
  <c r="BI310" i="7"/>
  <c r="BH310" i="7"/>
  <c r="BG310" i="7"/>
  <c r="BF310" i="7"/>
  <c r="BE310" i="7"/>
  <c r="BD310" i="7"/>
  <c r="BC310" i="7"/>
  <c r="BB310" i="7"/>
  <c r="BA310" i="7"/>
  <c r="AZ310" i="7"/>
  <c r="AY310" i="7"/>
  <c r="AX310" i="7"/>
  <c r="AW310" i="7"/>
  <c r="AV310" i="7"/>
  <c r="AU310" i="7"/>
  <c r="AT310" i="7"/>
  <c r="AS310" i="7"/>
  <c r="AR310" i="7"/>
  <c r="AQ310" i="7"/>
  <c r="AP310" i="7"/>
  <c r="AO310" i="7"/>
  <c r="AN310" i="7"/>
  <c r="AM310" i="7"/>
  <c r="AL310" i="7"/>
  <c r="AK310" i="7"/>
  <c r="AJ310" i="7"/>
  <c r="AI310" i="7"/>
  <c r="AH310" i="7"/>
  <c r="AG310" i="7"/>
  <c r="AF310" i="7"/>
  <c r="AE310" i="7"/>
  <c r="AD310" i="7"/>
  <c r="AC310" i="7"/>
  <c r="AB310" i="7"/>
  <c r="AA310" i="7"/>
  <c r="Z310" i="7"/>
  <c r="Y310" i="7"/>
  <c r="X310" i="7"/>
  <c r="W310" i="7"/>
  <c r="V310" i="7"/>
  <c r="U310" i="7"/>
  <c r="T310" i="7"/>
  <c r="S310" i="7"/>
  <c r="R310" i="7"/>
  <c r="Q310" i="7"/>
  <c r="P310" i="7"/>
  <c r="O310" i="7"/>
  <c r="N310" i="7"/>
  <c r="M310" i="7"/>
  <c r="L310" i="7"/>
  <c r="K310" i="7"/>
  <c r="J310" i="7"/>
  <c r="I310" i="7"/>
  <c r="H310" i="7"/>
  <c r="BX308" i="7"/>
  <c r="BW308" i="7"/>
  <c r="BV308" i="7"/>
  <c r="BU308" i="7"/>
  <c r="BT308" i="7"/>
  <c r="BS308" i="7"/>
  <c r="BR308" i="7"/>
  <c r="BQ308" i="7"/>
  <c r="BP308" i="7"/>
  <c r="BO308" i="7"/>
  <c r="BN308" i="7"/>
  <c r="BM308" i="7"/>
  <c r="BL308" i="7"/>
  <c r="BK308" i="7"/>
  <c r="BJ308" i="7"/>
  <c r="BI308" i="7"/>
  <c r="BH308" i="7"/>
  <c r="BG308" i="7"/>
  <c r="BF308" i="7"/>
  <c r="BE308" i="7"/>
  <c r="BD308" i="7"/>
  <c r="BC308" i="7"/>
  <c r="BB308" i="7"/>
  <c r="BA308" i="7"/>
  <c r="AZ308" i="7"/>
  <c r="AY308" i="7"/>
  <c r="AX308" i="7"/>
  <c r="AW308" i="7"/>
  <c r="AV308" i="7"/>
  <c r="AU308" i="7"/>
  <c r="AT308" i="7"/>
  <c r="AS308" i="7"/>
  <c r="AR308" i="7"/>
  <c r="AQ308" i="7"/>
  <c r="AP308" i="7"/>
  <c r="AO308" i="7"/>
  <c r="AN308" i="7"/>
  <c r="AM308" i="7"/>
  <c r="AL308" i="7"/>
  <c r="AK308" i="7"/>
  <c r="AJ308" i="7"/>
  <c r="AI308" i="7"/>
  <c r="AH308" i="7"/>
  <c r="AG308" i="7"/>
  <c r="AF308" i="7"/>
  <c r="AE308" i="7"/>
  <c r="AD308" i="7"/>
  <c r="AC308" i="7"/>
  <c r="AB308" i="7"/>
  <c r="AA308" i="7"/>
  <c r="Z308" i="7"/>
  <c r="Y308" i="7"/>
  <c r="X308" i="7"/>
  <c r="W308" i="7"/>
  <c r="V308" i="7"/>
  <c r="U308" i="7"/>
  <c r="T308" i="7"/>
  <c r="S308" i="7"/>
  <c r="R308" i="7"/>
  <c r="Q308" i="7"/>
  <c r="P308" i="7"/>
  <c r="O308" i="7"/>
  <c r="N308" i="7"/>
  <c r="M308" i="7"/>
  <c r="L308" i="7"/>
  <c r="K308" i="7"/>
  <c r="J308" i="7"/>
  <c r="I308" i="7"/>
  <c r="H308" i="7"/>
  <c r="BX306" i="7"/>
  <c r="BW306" i="7"/>
  <c r="BV306" i="7"/>
  <c r="BU306" i="7"/>
  <c r="BT306" i="7"/>
  <c r="BS306" i="7"/>
  <c r="BR306" i="7"/>
  <c r="BQ306" i="7"/>
  <c r="BP306" i="7"/>
  <c r="BO306" i="7"/>
  <c r="BN306" i="7"/>
  <c r="BM306" i="7"/>
  <c r="BL306" i="7"/>
  <c r="BK306" i="7"/>
  <c r="BJ306" i="7"/>
  <c r="BI306" i="7"/>
  <c r="BH306" i="7"/>
  <c r="BG306" i="7"/>
  <c r="BF306" i="7"/>
  <c r="BE306" i="7"/>
  <c r="BD306" i="7"/>
  <c r="BC306" i="7"/>
  <c r="BB306" i="7"/>
  <c r="BA306" i="7"/>
  <c r="AZ306" i="7"/>
  <c r="AY306" i="7"/>
  <c r="AX306" i="7"/>
  <c r="AW306" i="7"/>
  <c r="AV306" i="7"/>
  <c r="AU306" i="7"/>
  <c r="AT306" i="7"/>
  <c r="AS306" i="7"/>
  <c r="AR306" i="7"/>
  <c r="AQ306" i="7"/>
  <c r="AP306" i="7"/>
  <c r="AO306" i="7"/>
  <c r="AN306" i="7"/>
  <c r="AM306" i="7"/>
  <c r="AL306" i="7"/>
  <c r="AK306" i="7"/>
  <c r="AJ306" i="7"/>
  <c r="AI306" i="7"/>
  <c r="AH306" i="7"/>
  <c r="AG306" i="7"/>
  <c r="AF306" i="7"/>
  <c r="AE306" i="7"/>
  <c r="AD306" i="7"/>
  <c r="AC306" i="7"/>
  <c r="AB306" i="7"/>
  <c r="AA306" i="7"/>
  <c r="Z306" i="7"/>
  <c r="Y306" i="7"/>
  <c r="X306" i="7"/>
  <c r="W306" i="7"/>
  <c r="V306" i="7"/>
  <c r="U306" i="7"/>
  <c r="T306" i="7"/>
  <c r="S306" i="7"/>
  <c r="R306" i="7"/>
  <c r="Q306" i="7"/>
  <c r="P306" i="7"/>
  <c r="O306" i="7"/>
  <c r="N306" i="7"/>
  <c r="M306" i="7"/>
  <c r="L306" i="7"/>
  <c r="K306" i="7"/>
  <c r="J306" i="7"/>
  <c r="I306" i="7"/>
  <c r="H306" i="7"/>
  <c r="BX304" i="7"/>
  <c r="BW304" i="7"/>
  <c r="BV304" i="7"/>
  <c r="BU304" i="7"/>
  <c r="BT304" i="7"/>
  <c r="BS304" i="7"/>
  <c r="BR304" i="7"/>
  <c r="BQ304" i="7"/>
  <c r="BP304" i="7"/>
  <c r="BO304" i="7"/>
  <c r="BN304" i="7"/>
  <c r="BM304" i="7"/>
  <c r="BL304" i="7"/>
  <c r="BK304" i="7"/>
  <c r="BJ304" i="7"/>
  <c r="BI304" i="7"/>
  <c r="BH304" i="7"/>
  <c r="BG304" i="7"/>
  <c r="BF304" i="7"/>
  <c r="BE304" i="7"/>
  <c r="BD304" i="7"/>
  <c r="BC304" i="7"/>
  <c r="BB304" i="7"/>
  <c r="BA304" i="7"/>
  <c r="AZ304" i="7"/>
  <c r="AY304" i="7"/>
  <c r="AX304" i="7"/>
  <c r="AW304" i="7"/>
  <c r="AV304" i="7"/>
  <c r="AU304" i="7"/>
  <c r="AT304" i="7"/>
  <c r="AS304" i="7"/>
  <c r="AR304" i="7"/>
  <c r="AQ304" i="7"/>
  <c r="AP304" i="7"/>
  <c r="AO304" i="7"/>
  <c r="AN304" i="7"/>
  <c r="AM304" i="7"/>
  <c r="AL304" i="7"/>
  <c r="AK304" i="7"/>
  <c r="AJ304" i="7"/>
  <c r="AI304" i="7"/>
  <c r="AH304" i="7"/>
  <c r="AG304" i="7"/>
  <c r="AF304" i="7"/>
  <c r="AE304" i="7"/>
  <c r="AD304" i="7"/>
  <c r="AC304" i="7"/>
  <c r="AB304" i="7"/>
  <c r="AA304" i="7"/>
  <c r="Z304" i="7"/>
  <c r="Y304" i="7"/>
  <c r="X304" i="7"/>
  <c r="W304" i="7"/>
  <c r="V304" i="7"/>
  <c r="U304" i="7"/>
  <c r="T304" i="7"/>
  <c r="S304" i="7"/>
  <c r="R304" i="7"/>
  <c r="Q304" i="7"/>
  <c r="P304" i="7"/>
  <c r="O304" i="7"/>
  <c r="N304" i="7"/>
  <c r="M304" i="7"/>
  <c r="L304" i="7"/>
  <c r="K304" i="7"/>
  <c r="J304" i="7"/>
  <c r="I304" i="7"/>
  <c r="H304" i="7"/>
  <c r="BX302" i="7"/>
  <c r="BW302" i="7"/>
  <c r="BV302" i="7"/>
  <c r="BU302" i="7"/>
  <c r="BT302" i="7"/>
  <c r="BS302" i="7"/>
  <c r="BR302" i="7"/>
  <c r="BQ302" i="7"/>
  <c r="BP302" i="7"/>
  <c r="BO302" i="7"/>
  <c r="BN302" i="7"/>
  <c r="BM302" i="7"/>
  <c r="BL302" i="7"/>
  <c r="BK302" i="7"/>
  <c r="BJ302" i="7"/>
  <c r="BI302" i="7"/>
  <c r="BH302" i="7"/>
  <c r="BG302" i="7"/>
  <c r="BF302" i="7"/>
  <c r="BE302" i="7"/>
  <c r="BD302" i="7"/>
  <c r="BC302" i="7"/>
  <c r="BB302" i="7"/>
  <c r="BA302" i="7"/>
  <c r="AZ302" i="7"/>
  <c r="AY302" i="7"/>
  <c r="AX302" i="7"/>
  <c r="AW302" i="7"/>
  <c r="AV302" i="7"/>
  <c r="AU302" i="7"/>
  <c r="AT302" i="7"/>
  <c r="AS302" i="7"/>
  <c r="AR302" i="7"/>
  <c r="AQ302" i="7"/>
  <c r="AP302" i="7"/>
  <c r="AO302" i="7"/>
  <c r="AN302" i="7"/>
  <c r="AM302" i="7"/>
  <c r="AL302" i="7"/>
  <c r="AK302" i="7"/>
  <c r="AJ302" i="7"/>
  <c r="AI302" i="7"/>
  <c r="AH302" i="7"/>
  <c r="AG302" i="7"/>
  <c r="AF302" i="7"/>
  <c r="AE302" i="7"/>
  <c r="AD302" i="7"/>
  <c r="AC302" i="7"/>
  <c r="AB302" i="7"/>
  <c r="AA302" i="7"/>
  <c r="Z302" i="7"/>
  <c r="Y302" i="7"/>
  <c r="X302" i="7"/>
  <c r="W302" i="7"/>
  <c r="V302" i="7"/>
  <c r="U302" i="7"/>
  <c r="T302" i="7"/>
  <c r="S302" i="7"/>
  <c r="R302" i="7"/>
  <c r="Q302" i="7"/>
  <c r="P302" i="7"/>
  <c r="O302" i="7"/>
  <c r="N302" i="7"/>
  <c r="M302" i="7"/>
  <c r="L302" i="7"/>
  <c r="K302" i="7"/>
  <c r="J302" i="7"/>
  <c r="I302" i="7"/>
  <c r="H302" i="7"/>
  <c r="BX295" i="7"/>
  <c r="BW295" i="7"/>
  <c r="BV295" i="7"/>
  <c r="BU295" i="7"/>
  <c r="BT295" i="7"/>
  <c r="BS295" i="7"/>
  <c r="BR295" i="7"/>
  <c r="BQ295" i="7"/>
  <c r="BP295" i="7"/>
  <c r="BO295" i="7"/>
  <c r="BN295" i="7"/>
  <c r="BM295" i="7"/>
  <c r="BL295" i="7"/>
  <c r="BK295" i="7"/>
  <c r="BJ295" i="7"/>
  <c r="BI295" i="7"/>
  <c r="BH295" i="7"/>
  <c r="BG295" i="7"/>
  <c r="BF295" i="7"/>
  <c r="BE295" i="7"/>
  <c r="BD295" i="7"/>
  <c r="BC295" i="7"/>
  <c r="BB295" i="7"/>
  <c r="BA295" i="7"/>
  <c r="AZ295" i="7"/>
  <c r="AY295" i="7"/>
  <c r="AX295" i="7"/>
  <c r="AW295" i="7"/>
  <c r="AV295" i="7"/>
  <c r="AU295" i="7"/>
  <c r="AT295" i="7"/>
  <c r="AS295" i="7"/>
  <c r="AR295" i="7"/>
  <c r="AQ295" i="7"/>
  <c r="AP295" i="7"/>
  <c r="AO295" i="7"/>
  <c r="AN295" i="7"/>
  <c r="AM295" i="7"/>
  <c r="AL295" i="7"/>
  <c r="AK295" i="7"/>
  <c r="AJ295" i="7"/>
  <c r="AI295" i="7"/>
  <c r="AH295" i="7"/>
  <c r="AG295" i="7"/>
  <c r="AF295" i="7"/>
  <c r="AE295" i="7"/>
  <c r="AD295" i="7"/>
  <c r="AC295" i="7"/>
  <c r="AB295" i="7"/>
  <c r="AA295" i="7"/>
  <c r="Z295" i="7"/>
  <c r="Y295" i="7"/>
  <c r="X295" i="7"/>
  <c r="W295" i="7"/>
  <c r="V295" i="7"/>
  <c r="U295" i="7"/>
  <c r="T295" i="7"/>
  <c r="S295" i="7"/>
  <c r="R295" i="7"/>
  <c r="Q295" i="7"/>
  <c r="P295" i="7"/>
  <c r="O295" i="7"/>
  <c r="N295" i="7"/>
  <c r="M295" i="7"/>
  <c r="L295" i="7"/>
  <c r="K295" i="7"/>
  <c r="J295" i="7"/>
  <c r="I295" i="7"/>
  <c r="H295" i="7"/>
  <c r="BX293" i="7"/>
  <c r="BW293" i="7"/>
  <c r="BV293" i="7"/>
  <c r="BU293" i="7"/>
  <c r="BT293" i="7"/>
  <c r="BS293" i="7"/>
  <c r="BR293" i="7"/>
  <c r="BQ293" i="7"/>
  <c r="BP293" i="7"/>
  <c r="BO293" i="7"/>
  <c r="BN293" i="7"/>
  <c r="BM293" i="7"/>
  <c r="BL293" i="7"/>
  <c r="BK293" i="7"/>
  <c r="BJ293" i="7"/>
  <c r="BI293" i="7"/>
  <c r="BH293" i="7"/>
  <c r="BG293" i="7"/>
  <c r="BF293" i="7"/>
  <c r="BE293" i="7"/>
  <c r="BD293" i="7"/>
  <c r="BC293" i="7"/>
  <c r="BB293" i="7"/>
  <c r="BA293" i="7"/>
  <c r="AZ293" i="7"/>
  <c r="AY293" i="7"/>
  <c r="AX293" i="7"/>
  <c r="AW293" i="7"/>
  <c r="AV293" i="7"/>
  <c r="AU293" i="7"/>
  <c r="AT293" i="7"/>
  <c r="AS293" i="7"/>
  <c r="AR293" i="7"/>
  <c r="AQ293" i="7"/>
  <c r="AP293" i="7"/>
  <c r="AO293" i="7"/>
  <c r="AN293" i="7"/>
  <c r="AM293" i="7"/>
  <c r="AL293" i="7"/>
  <c r="AK293" i="7"/>
  <c r="AJ293" i="7"/>
  <c r="AI293" i="7"/>
  <c r="AH293" i="7"/>
  <c r="AG293" i="7"/>
  <c r="AF293" i="7"/>
  <c r="AE293" i="7"/>
  <c r="AD293" i="7"/>
  <c r="AC293" i="7"/>
  <c r="AB293" i="7"/>
  <c r="AA293" i="7"/>
  <c r="Z293" i="7"/>
  <c r="Y293" i="7"/>
  <c r="X293" i="7"/>
  <c r="W293" i="7"/>
  <c r="V293" i="7"/>
  <c r="U293" i="7"/>
  <c r="T293" i="7"/>
  <c r="S293" i="7"/>
  <c r="R293" i="7"/>
  <c r="Q293" i="7"/>
  <c r="P293" i="7"/>
  <c r="O293" i="7"/>
  <c r="N293" i="7"/>
  <c r="M293" i="7"/>
  <c r="L293" i="7"/>
  <c r="K293" i="7"/>
  <c r="J293" i="7"/>
  <c r="I293" i="7"/>
  <c r="H293" i="7"/>
  <c r="BX291" i="7"/>
  <c r="BW291" i="7"/>
  <c r="BV291" i="7"/>
  <c r="BU291" i="7"/>
  <c r="BT291" i="7"/>
  <c r="BS291" i="7"/>
  <c r="BR291" i="7"/>
  <c r="BQ291" i="7"/>
  <c r="BP291" i="7"/>
  <c r="BO291" i="7"/>
  <c r="BN291" i="7"/>
  <c r="BM291" i="7"/>
  <c r="BL291" i="7"/>
  <c r="BK291" i="7"/>
  <c r="BJ291" i="7"/>
  <c r="BI291" i="7"/>
  <c r="BH291" i="7"/>
  <c r="BG291" i="7"/>
  <c r="BF291" i="7"/>
  <c r="BE291" i="7"/>
  <c r="BD291" i="7"/>
  <c r="BC291" i="7"/>
  <c r="BB291" i="7"/>
  <c r="BA291" i="7"/>
  <c r="AZ291" i="7"/>
  <c r="AY291" i="7"/>
  <c r="AX291" i="7"/>
  <c r="AW291" i="7"/>
  <c r="AV291" i="7"/>
  <c r="AU291" i="7"/>
  <c r="AT291" i="7"/>
  <c r="AS291" i="7"/>
  <c r="AR291" i="7"/>
  <c r="AQ291" i="7"/>
  <c r="AP291" i="7"/>
  <c r="AO291" i="7"/>
  <c r="AN291" i="7"/>
  <c r="AM291" i="7"/>
  <c r="AL291" i="7"/>
  <c r="AK291" i="7"/>
  <c r="AJ291" i="7"/>
  <c r="AI291" i="7"/>
  <c r="AH291" i="7"/>
  <c r="AG291" i="7"/>
  <c r="AF291" i="7"/>
  <c r="AE291" i="7"/>
  <c r="AD291" i="7"/>
  <c r="AC291" i="7"/>
  <c r="AB291" i="7"/>
  <c r="AA291" i="7"/>
  <c r="Z291" i="7"/>
  <c r="Y291" i="7"/>
  <c r="X291" i="7"/>
  <c r="W291" i="7"/>
  <c r="V291" i="7"/>
  <c r="U291" i="7"/>
  <c r="T291" i="7"/>
  <c r="S291" i="7"/>
  <c r="R291" i="7"/>
  <c r="Q291" i="7"/>
  <c r="P291" i="7"/>
  <c r="O291" i="7"/>
  <c r="N291" i="7"/>
  <c r="M291" i="7"/>
  <c r="L291" i="7"/>
  <c r="K291" i="7"/>
  <c r="J291" i="7"/>
  <c r="I291" i="7"/>
  <c r="H291" i="7"/>
  <c r="BX289" i="7"/>
  <c r="BW289" i="7"/>
  <c r="BV289" i="7"/>
  <c r="BU289" i="7"/>
  <c r="BT289" i="7"/>
  <c r="BS289" i="7"/>
  <c r="BR289" i="7"/>
  <c r="BQ289" i="7"/>
  <c r="BP289" i="7"/>
  <c r="BO289" i="7"/>
  <c r="BN289" i="7"/>
  <c r="BM289" i="7"/>
  <c r="BL289" i="7"/>
  <c r="BK289" i="7"/>
  <c r="BJ289" i="7"/>
  <c r="BI289" i="7"/>
  <c r="BH289" i="7"/>
  <c r="BG289" i="7"/>
  <c r="BF289" i="7"/>
  <c r="BE289" i="7"/>
  <c r="BD289" i="7"/>
  <c r="BC289" i="7"/>
  <c r="BB289" i="7"/>
  <c r="BA289" i="7"/>
  <c r="AZ289" i="7"/>
  <c r="AY289" i="7"/>
  <c r="AX289" i="7"/>
  <c r="AW289" i="7"/>
  <c r="AV289" i="7"/>
  <c r="AU289" i="7"/>
  <c r="AT289" i="7"/>
  <c r="AS289" i="7"/>
  <c r="AR289" i="7"/>
  <c r="AQ289" i="7"/>
  <c r="AP289" i="7"/>
  <c r="AO289" i="7"/>
  <c r="AN289" i="7"/>
  <c r="AM289" i="7"/>
  <c r="AL289" i="7"/>
  <c r="AK289" i="7"/>
  <c r="AJ289" i="7"/>
  <c r="AI289" i="7"/>
  <c r="AH289" i="7"/>
  <c r="AG289" i="7"/>
  <c r="AF289" i="7"/>
  <c r="AE289" i="7"/>
  <c r="AD289" i="7"/>
  <c r="AC289" i="7"/>
  <c r="AB289" i="7"/>
  <c r="AA289" i="7"/>
  <c r="Z289" i="7"/>
  <c r="Y289" i="7"/>
  <c r="X289" i="7"/>
  <c r="W289" i="7"/>
  <c r="V289" i="7"/>
  <c r="U289" i="7"/>
  <c r="T289" i="7"/>
  <c r="S289" i="7"/>
  <c r="R289" i="7"/>
  <c r="Q289" i="7"/>
  <c r="P289" i="7"/>
  <c r="O289" i="7"/>
  <c r="N289" i="7"/>
  <c r="M289" i="7"/>
  <c r="L289" i="7"/>
  <c r="K289" i="7"/>
  <c r="J289" i="7"/>
  <c r="I289" i="7"/>
  <c r="H289" i="7"/>
  <c r="BX287" i="7"/>
  <c r="BW287" i="7"/>
  <c r="BV287" i="7"/>
  <c r="BU287" i="7"/>
  <c r="BT287" i="7"/>
  <c r="BS287" i="7"/>
  <c r="BR287" i="7"/>
  <c r="BQ287" i="7"/>
  <c r="BP287" i="7"/>
  <c r="BO287" i="7"/>
  <c r="BN287" i="7"/>
  <c r="BM287" i="7"/>
  <c r="BL287" i="7"/>
  <c r="BK287" i="7"/>
  <c r="BJ287" i="7"/>
  <c r="BI287" i="7"/>
  <c r="BH287" i="7"/>
  <c r="BG287" i="7"/>
  <c r="BF287" i="7"/>
  <c r="BE287" i="7"/>
  <c r="BD287" i="7"/>
  <c r="BC287" i="7"/>
  <c r="BB287" i="7"/>
  <c r="BA287" i="7"/>
  <c r="AZ287" i="7"/>
  <c r="AY287" i="7"/>
  <c r="AX287" i="7"/>
  <c r="AW287" i="7"/>
  <c r="AV287" i="7"/>
  <c r="AU287" i="7"/>
  <c r="AT287" i="7"/>
  <c r="AS287" i="7"/>
  <c r="AR287" i="7"/>
  <c r="AQ287" i="7"/>
  <c r="AP287" i="7"/>
  <c r="AO287" i="7"/>
  <c r="AN287" i="7"/>
  <c r="AM287" i="7"/>
  <c r="AL287" i="7"/>
  <c r="AK287" i="7"/>
  <c r="AJ287" i="7"/>
  <c r="AI287" i="7"/>
  <c r="AH287" i="7"/>
  <c r="AG287" i="7"/>
  <c r="AF287" i="7"/>
  <c r="AE287" i="7"/>
  <c r="AD287" i="7"/>
  <c r="AC287" i="7"/>
  <c r="AB287" i="7"/>
  <c r="AA287" i="7"/>
  <c r="Z287" i="7"/>
  <c r="Y287" i="7"/>
  <c r="X287" i="7"/>
  <c r="W287" i="7"/>
  <c r="V287" i="7"/>
  <c r="U287" i="7"/>
  <c r="T287" i="7"/>
  <c r="S287" i="7"/>
  <c r="R287" i="7"/>
  <c r="Q287" i="7"/>
  <c r="P287" i="7"/>
  <c r="O287" i="7"/>
  <c r="N287" i="7"/>
  <c r="M287" i="7"/>
  <c r="L287" i="7"/>
  <c r="K287" i="7"/>
  <c r="J287" i="7"/>
  <c r="I287" i="7"/>
  <c r="H287" i="7"/>
  <c r="BX285" i="7"/>
  <c r="BW285" i="7"/>
  <c r="BV285" i="7"/>
  <c r="BU285" i="7"/>
  <c r="BT285" i="7"/>
  <c r="BS285" i="7"/>
  <c r="BR285" i="7"/>
  <c r="BQ285" i="7"/>
  <c r="BP285" i="7"/>
  <c r="BO285" i="7"/>
  <c r="BN285" i="7"/>
  <c r="BM285" i="7"/>
  <c r="BL285" i="7"/>
  <c r="BK285" i="7"/>
  <c r="BJ285" i="7"/>
  <c r="BI285" i="7"/>
  <c r="BH285" i="7"/>
  <c r="BG285" i="7"/>
  <c r="BF285" i="7"/>
  <c r="BE285" i="7"/>
  <c r="BD285" i="7"/>
  <c r="BC285" i="7"/>
  <c r="BB285" i="7"/>
  <c r="BA285" i="7"/>
  <c r="AZ285" i="7"/>
  <c r="AY285" i="7"/>
  <c r="AX285" i="7"/>
  <c r="AW285" i="7"/>
  <c r="AV285" i="7"/>
  <c r="AU285" i="7"/>
  <c r="AT285" i="7"/>
  <c r="AS285" i="7"/>
  <c r="AR285" i="7"/>
  <c r="AQ285" i="7"/>
  <c r="AP285" i="7"/>
  <c r="AO285" i="7"/>
  <c r="AN285" i="7"/>
  <c r="AM285" i="7"/>
  <c r="AL285" i="7"/>
  <c r="AK285" i="7"/>
  <c r="AJ285" i="7"/>
  <c r="AI285" i="7"/>
  <c r="AH285" i="7"/>
  <c r="AG285" i="7"/>
  <c r="AF285" i="7"/>
  <c r="AE285" i="7"/>
  <c r="AD285" i="7"/>
  <c r="AC285" i="7"/>
  <c r="AB285" i="7"/>
  <c r="AA285" i="7"/>
  <c r="Z285" i="7"/>
  <c r="Y285" i="7"/>
  <c r="X285" i="7"/>
  <c r="W285" i="7"/>
  <c r="V285" i="7"/>
  <c r="U285" i="7"/>
  <c r="T285" i="7"/>
  <c r="S285" i="7"/>
  <c r="R285" i="7"/>
  <c r="Q285" i="7"/>
  <c r="P285" i="7"/>
  <c r="O285" i="7"/>
  <c r="N285" i="7"/>
  <c r="M285" i="7"/>
  <c r="L285" i="7"/>
  <c r="K285" i="7"/>
  <c r="J285" i="7"/>
  <c r="I285" i="7"/>
  <c r="H285" i="7"/>
  <c r="BX283" i="7"/>
  <c r="BW283" i="7"/>
  <c r="BV283" i="7"/>
  <c r="BU283" i="7"/>
  <c r="BT283" i="7"/>
  <c r="BS283" i="7"/>
  <c r="BR283" i="7"/>
  <c r="BQ283" i="7"/>
  <c r="BP283" i="7"/>
  <c r="BO283" i="7"/>
  <c r="BN283" i="7"/>
  <c r="BM283" i="7"/>
  <c r="BL283" i="7"/>
  <c r="BK283" i="7"/>
  <c r="BJ283" i="7"/>
  <c r="BI283" i="7"/>
  <c r="BH283" i="7"/>
  <c r="BG283" i="7"/>
  <c r="BF283" i="7"/>
  <c r="BE283" i="7"/>
  <c r="BD283" i="7"/>
  <c r="BC283" i="7"/>
  <c r="BB283" i="7"/>
  <c r="BA283" i="7"/>
  <c r="AZ283" i="7"/>
  <c r="AY283" i="7"/>
  <c r="AX283" i="7"/>
  <c r="AW283" i="7"/>
  <c r="AV283" i="7"/>
  <c r="AU283" i="7"/>
  <c r="AT283" i="7"/>
  <c r="AS283" i="7"/>
  <c r="AR283" i="7"/>
  <c r="AQ283" i="7"/>
  <c r="AP283" i="7"/>
  <c r="AO283" i="7"/>
  <c r="AN283" i="7"/>
  <c r="AM283" i="7"/>
  <c r="AL283" i="7"/>
  <c r="AK283" i="7"/>
  <c r="AJ283" i="7"/>
  <c r="AI283" i="7"/>
  <c r="AH283" i="7"/>
  <c r="AG283" i="7"/>
  <c r="AF283" i="7"/>
  <c r="AE283" i="7"/>
  <c r="AD283" i="7"/>
  <c r="AC283" i="7"/>
  <c r="AB283" i="7"/>
  <c r="AA283" i="7"/>
  <c r="Z283" i="7"/>
  <c r="Y283" i="7"/>
  <c r="X283" i="7"/>
  <c r="W283" i="7"/>
  <c r="V283" i="7"/>
  <c r="U283" i="7"/>
  <c r="T283" i="7"/>
  <c r="S283" i="7"/>
  <c r="R283" i="7"/>
  <c r="Q283" i="7"/>
  <c r="P283" i="7"/>
  <c r="O283" i="7"/>
  <c r="N283" i="7"/>
  <c r="M283" i="7"/>
  <c r="L283" i="7"/>
  <c r="K283" i="7"/>
  <c r="J283" i="7"/>
  <c r="I283" i="7"/>
  <c r="H283" i="7"/>
  <c r="BX281" i="7"/>
  <c r="BW281" i="7"/>
  <c r="BV281" i="7"/>
  <c r="BU281" i="7"/>
  <c r="BT281" i="7"/>
  <c r="BS281" i="7"/>
  <c r="BR281" i="7"/>
  <c r="BQ281" i="7"/>
  <c r="BP281" i="7"/>
  <c r="BO281" i="7"/>
  <c r="BN281" i="7"/>
  <c r="BM281" i="7"/>
  <c r="BL281" i="7"/>
  <c r="BK281" i="7"/>
  <c r="BJ281" i="7"/>
  <c r="BI281" i="7"/>
  <c r="BH281" i="7"/>
  <c r="BG281" i="7"/>
  <c r="BF281" i="7"/>
  <c r="BE281" i="7"/>
  <c r="BD281" i="7"/>
  <c r="BC281" i="7"/>
  <c r="BB281" i="7"/>
  <c r="BA281" i="7"/>
  <c r="AZ281" i="7"/>
  <c r="AY281" i="7"/>
  <c r="AX281" i="7"/>
  <c r="AW281" i="7"/>
  <c r="AV281" i="7"/>
  <c r="AU281" i="7"/>
  <c r="AT281" i="7"/>
  <c r="AS281" i="7"/>
  <c r="AR281" i="7"/>
  <c r="AQ281" i="7"/>
  <c r="AP281" i="7"/>
  <c r="AO281" i="7"/>
  <c r="AN281" i="7"/>
  <c r="AM281" i="7"/>
  <c r="AL281" i="7"/>
  <c r="AK281" i="7"/>
  <c r="AJ281" i="7"/>
  <c r="AI281" i="7"/>
  <c r="AH281" i="7"/>
  <c r="AG281" i="7"/>
  <c r="AF281" i="7"/>
  <c r="AE281" i="7"/>
  <c r="AD281" i="7"/>
  <c r="AC281" i="7"/>
  <c r="AB281" i="7"/>
  <c r="AA281" i="7"/>
  <c r="Z281" i="7"/>
  <c r="Y281" i="7"/>
  <c r="X281" i="7"/>
  <c r="W281" i="7"/>
  <c r="V281" i="7"/>
  <c r="U281" i="7"/>
  <c r="T281" i="7"/>
  <c r="S281" i="7"/>
  <c r="R281" i="7"/>
  <c r="Q281" i="7"/>
  <c r="P281" i="7"/>
  <c r="O281" i="7"/>
  <c r="N281" i="7"/>
  <c r="M281" i="7"/>
  <c r="L281" i="7"/>
  <c r="K281" i="7"/>
  <c r="J281" i="7"/>
  <c r="I281" i="7"/>
  <c r="H281" i="7"/>
  <c r="BX279" i="7"/>
  <c r="BW279" i="7"/>
  <c r="BV279" i="7"/>
  <c r="BU279" i="7"/>
  <c r="BT279" i="7"/>
  <c r="BS279" i="7"/>
  <c r="BR279" i="7"/>
  <c r="BQ279" i="7"/>
  <c r="BP279" i="7"/>
  <c r="BO279" i="7"/>
  <c r="BN279" i="7"/>
  <c r="BM279" i="7"/>
  <c r="BL279" i="7"/>
  <c r="BK279" i="7"/>
  <c r="BJ279" i="7"/>
  <c r="BI279" i="7"/>
  <c r="BH279" i="7"/>
  <c r="BG279" i="7"/>
  <c r="BF279" i="7"/>
  <c r="BE279" i="7"/>
  <c r="BD279" i="7"/>
  <c r="BC279" i="7"/>
  <c r="BB279" i="7"/>
  <c r="BA279" i="7"/>
  <c r="AZ279" i="7"/>
  <c r="AY279" i="7"/>
  <c r="AX279" i="7"/>
  <c r="AW279" i="7"/>
  <c r="AV279" i="7"/>
  <c r="AU279" i="7"/>
  <c r="AT279" i="7"/>
  <c r="AS279" i="7"/>
  <c r="AR279" i="7"/>
  <c r="AQ279" i="7"/>
  <c r="AP279" i="7"/>
  <c r="AO279" i="7"/>
  <c r="AN279" i="7"/>
  <c r="AM279" i="7"/>
  <c r="AL279" i="7"/>
  <c r="AK279" i="7"/>
  <c r="AJ279" i="7"/>
  <c r="AI279" i="7"/>
  <c r="AH279" i="7"/>
  <c r="AG279" i="7"/>
  <c r="AF279" i="7"/>
  <c r="AE279" i="7"/>
  <c r="AD279" i="7"/>
  <c r="AC279" i="7"/>
  <c r="AB279" i="7"/>
  <c r="AA279" i="7"/>
  <c r="Z279" i="7"/>
  <c r="Y279" i="7"/>
  <c r="X279" i="7"/>
  <c r="W279" i="7"/>
  <c r="V279" i="7"/>
  <c r="U279" i="7"/>
  <c r="T279" i="7"/>
  <c r="S279" i="7"/>
  <c r="R279" i="7"/>
  <c r="Q279" i="7"/>
  <c r="P279" i="7"/>
  <c r="O279" i="7"/>
  <c r="N279" i="7"/>
  <c r="M279" i="7"/>
  <c r="L279" i="7"/>
  <c r="K279" i="7"/>
  <c r="J279" i="7"/>
  <c r="I279" i="7"/>
  <c r="H279" i="7"/>
  <c r="BX277" i="7"/>
  <c r="BW277" i="7"/>
  <c r="BV277" i="7"/>
  <c r="BU277" i="7"/>
  <c r="BT277" i="7"/>
  <c r="BS277" i="7"/>
  <c r="BR277" i="7"/>
  <c r="BQ277" i="7"/>
  <c r="BP277" i="7"/>
  <c r="BO277" i="7"/>
  <c r="BN277" i="7"/>
  <c r="BM277" i="7"/>
  <c r="BL277" i="7"/>
  <c r="BK277" i="7"/>
  <c r="BJ277" i="7"/>
  <c r="BI277" i="7"/>
  <c r="BH277" i="7"/>
  <c r="BG277" i="7"/>
  <c r="BF277" i="7"/>
  <c r="BE277" i="7"/>
  <c r="BD277" i="7"/>
  <c r="BC277" i="7"/>
  <c r="BB277" i="7"/>
  <c r="BA277" i="7"/>
  <c r="AZ277" i="7"/>
  <c r="AY277" i="7"/>
  <c r="AX277" i="7"/>
  <c r="AW277" i="7"/>
  <c r="AV277" i="7"/>
  <c r="AU277" i="7"/>
  <c r="AT277" i="7"/>
  <c r="AS277" i="7"/>
  <c r="AR277" i="7"/>
  <c r="AQ277" i="7"/>
  <c r="AP277" i="7"/>
  <c r="AO277" i="7"/>
  <c r="AN277" i="7"/>
  <c r="AM277" i="7"/>
  <c r="AL277" i="7"/>
  <c r="AK277" i="7"/>
  <c r="AJ277" i="7"/>
  <c r="AI277" i="7"/>
  <c r="AH277" i="7"/>
  <c r="AG277" i="7"/>
  <c r="AF277" i="7"/>
  <c r="AE277" i="7"/>
  <c r="AD277" i="7"/>
  <c r="AC277" i="7"/>
  <c r="AB277" i="7"/>
  <c r="AA277" i="7"/>
  <c r="Z277" i="7"/>
  <c r="Y277" i="7"/>
  <c r="X277" i="7"/>
  <c r="W277" i="7"/>
  <c r="V277" i="7"/>
  <c r="U277" i="7"/>
  <c r="T277" i="7"/>
  <c r="S277" i="7"/>
  <c r="R277" i="7"/>
  <c r="Q277" i="7"/>
  <c r="P277" i="7"/>
  <c r="O277" i="7"/>
  <c r="N277" i="7"/>
  <c r="M277" i="7"/>
  <c r="L277" i="7"/>
  <c r="K277" i="7"/>
  <c r="J277" i="7"/>
  <c r="I277" i="7"/>
  <c r="H277" i="7"/>
  <c r="BX275" i="7"/>
  <c r="BW275" i="7"/>
  <c r="BV275" i="7"/>
  <c r="BU275" i="7"/>
  <c r="BT275" i="7"/>
  <c r="BS275" i="7"/>
  <c r="BR275" i="7"/>
  <c r="BQ275" i="7"/>
  <c r="BP275" i="7"/>
  <c r="BO275" i="7"/>
  <c r="BN275" i="7"/>
  <c r="BM275" i="7"/>
  <c r="BL275" i="7"/>
  <c r="BK275" i="7"/>
  <c r="BJ275" i="7"/>
  <c r="BI275" i="7"/>
  <c r="BH275" i="7"/>
  <c r="BG275" i="7"/>
  <c r="BF275" i="7"/>
  <c r="BE275" i="7"/>
  <c r="BD275" i="7"/>
  <c r="BC275" i="7"/>
  <c r="BB275" i="7"/>
  <c r="BA275" i="7"/>
  <c r="AZ275" i="7"/>
  <c r="AY275" i="7"/>
  <c r="AX275" i="7"/>
  <c r="AW275" i="7"/>
  <c r="AV275" i="7"/>
  <c r="AU275" i="7"/>
  <c r="AT275" i="7"/>
  <c r="AS275" i="7"/>
  <c r="AR275" i="7"/>
  <c r="AQ275" i="7"/>
  <c r="AP275" i="7"/>
  <c r="AO275" i="7"/>
  <c r="AN275" i="7"/>
  <c r="AM275" i="7"/>
  <c r="AL275" i="7"/>
  <c r="AK275" i="7"/>
  <c r="AJ275" i="7"/>
  <c r="AI275" i="7"/>
  <c r="AH275" i="7"/>
  <c r="AG275" i="7"/>
  <c r="AF275" i="7"/>
  <c r="AE275" i="7"/>
  <c r="AD275" i="7"/>
  <c r="AC275" i="7"/>
  <c r="AB275" i="7"/>
  <c r="AA275" i="7"/>
  <c r="Z275" i="7"/>
  <c r="Y275" i="7"/>
  <c r="X275" i="7"/>
  <c r="W275" i="7"/>
  <c r="V275" i="7"/>
  <c r="U275" i="7"/>
  <c r="T275" i="7"/>
  <c r="S275" i="7"/>
  <c r="R275" i="7"/>
  <c r="Q275" i="7"/>
  <c r="P275" i="7"/>
  <c r="O275" i="7"/>
  <c r="N275" i="7"/>
  <c r="M275" i="7"/>
  <c r="L275" i="7"/>
  <c r="K275" i="7"/>
  <c r="J275" i="7"/>
  <c r="I275" i="7"/>
  <c r="H275" i="7"/>
  <c r="BX273" i="7"/>
  <c r="BW273" i="7"/>
  <c r="BV273" i="7"/>
  <c r="BU273" i="7"/>
  <c r="BT273" i="7"/>
  <c r="BS273" i="7"/>
  <c r="BR273" i="7"/>
  <c r="BQ273" i="7"/>
  <c r="BP273" i="7"/>
  <c r="BO273" i="7"/>
  <c r="BN273" i="7"/>
  <c r="BM273" i="7"/>
  <c r="BL273" i="7"/>
  <c r="BK273" i="7"/>
  <c r="BJ273" i="7"/>
  <c r="BI273" i="7"/>
  <c r="BH273" i="7"/>
  <c r="BG273" i="7"/>
  <c r="BF273" i="7"/>
  <c r="BE273" i="7"/>
  <c r="BD273" i="7"/>
  <c r="BC273" i="7"/>
  <c r="BB273" i="7"/>
  <c r="BA273" i="7"/>
  <c r="AZ273" i="7"/>
  <c r="AY273" i="7"/>
  <c r="AX273" i="7"/>
  <c r="AW273" i="7"/>
  <c r="AV273" i="7"/>
  <c r="AU273" i="7"/>
  <c r="AT273" i="7"/>
  <c r="AS273" i="7"/>
  <c r="AR273" i="7"/>
  <c r="AQ273" i="7"/>
  <c r="AP273" i="7"/>
  <c r="AO273" i="7"/>
  <c r="AN273" i="7"/>
  <c r="AM273" i="7"/>
  <c r="AL273" i="7"/>
  <c r="AK273" i="7"/>
  <c r="AJ273" i="7"/>
  <c r="AI273" i="7"/>
  <c r="AH273" i="7"/>
  <c r="AG273" i="7"/>
  <c r="AF273" i="7"/>
  <c r="AE273" i="7"/>
  <c r="AD273" i="7"/>
  <c r="AC273" i="7"/>
  <c r="AB273" i="7"/>
  <c r="AA273" i="7"/>
  <c r="Z273" i="7"/>
  <c r="Y273" i="7"/>
  <c r="X273" i="7"/>
  <c r="W273" i="7"/>
  <c r="V273" i="7"/>
  <c r="U273" i="7"/>
  <c r="T273" i="7"/>
  <c r="S273" i="7"/>
  <c r="R273" i="7"/>
  <c r="Q273" i="7"/>
  <c r="P273" i="7"/>
  <c r="O273" i="7"/>
  <c r="N273" i="7"/>
  <c r="M273" i="7"/>
  <c r="L273" i="7"/>
  <c r="K273" i="7"/>
  <c r="J273" i="7"/>
  <c r="I273" i="7"/>
  <c r="H273" i="7"/>
  <c r="BX271" i="7"/>
  <c r="BW271" i="7"/>
  <c r="BV271" i="7"/>
  <c r="BU271" i="7"/>
  <c r="BT271" i="7"/>
  <c r="BS271" i="7"/>
  <c r="BR271" i="7"/>
  <c r="BQ271" i="7"/>
  <c r="BP271" i="7"/>
  <c r="BO271" i="7"/>
  <c r="BN271" i="7"/>
  <c r="BM271" i="7"/>
  <c r="BL271" i="7"/>
  <c r="BK271" i="7"/>
  <c r="BJ271" i="7"/>
  <c r="BI271" i="7"/>
  <c r="BH271" i="7"/>
  <c r="BG271" i="7"/>
  <c r="BF271" i="7"/>
  <c r="BE271" i="7"/>
  <c r="BD271" i="7"/>
  <c r="BC271" i="7"/>
  <c r="BB271" i="7"/>
  <c r="BA271" i="7"/>
  <c r="AZ271" i="7"/>
  <c r="AY271" i="7"/>
  <c r="AX271" i="7"/>
  <c r="AW271" i="7"/>
  <c r="AV271" i="7"/>
  <c r="AU271" i="7"/>
  <c r="AT271" i="7"/>
  <c r="AS271" i="7"/>
  <c r="AR271" i="7"/>
  <c r="AQ271" i="7"/>
  <c r="AP271" i="7"/>
  <c r="AO271" i="7"/>
  <c r="AN271" i="7"/>
  <c r="AM271" i="7"/>
  <c r="AL271" i="7"/>
  <c r="AK271" i="7"/>
  <c r="AJ271" i="7"/>
  <c r="AI271" i="7"/>
  <c r="AH271" i="7"/>
  <c r="AG271" i="7"/>
  <c r="AF271" i="7"/>
  <c r="AE271" i="7"/>
  <c r="AD271" i="7"/>
  <c r="AC271" i="7"/>
  <c r="AB271" i="7"/>
  <c r="AA271" i="7"/>
  <c r="Z271" i="7"/>
  <c r="Y271" i="7"/>
  <c r="X271" i="7"/>
  <c r="W271" i="7"/>
  <c r="V271" i="7"/>
  <c r="U271" i="7"/>
  <c r="T271" i="7"/>
  <c r="S271" i="7"/>
  <c r="R271" i="7"/>
  <c r="Q271" i="7"/>
  <c r="P271" i="7"/>
  <c r="O271" i="7"/>
  <c r="N271" i="7"/>
  <c r="M271" i="7"/>
  <c r="L271" i="7"/>
  <c r="K271" i="7"/>
  <c r="J271" i="7"/>
  <c r="I271" i="7"/>
  <c r="H271" i="7"/>
  <c r="BX269" i="7"/>
  <c r="BW269" i="7"/>
  <c r="BV269" i="7"/>
  <c r="BU269" i="7"/>
  <c r="BT269" i="7"/>
  <c r="BS269" i="7"/>
  <c r="BR269" i="7"/>
  <c r="BQ269" i="7"/>
  <c r="BP269" i="7"/>
  <c r="BO269" i="7"/>
  <c r="BN269" i="7"/>
  <c r="BM269" i="7"/>
  <c r="BL269" i="7"/>
  <c r="BK269" i="7"/>
  <c r="BJ269" i="7"/>
  <c r="BI269" i="7"/>
  <c r="BH269" i="7"/>
  <c r="BG269" i="7"/>
  <c r="BF269" i="7"/>
  <c r="BE269" i="7"/>
  <c r="BD269" i="7"/>
  <c r="BC269" i="7"/>
  <c r="BB269" i="7"/>
  <c r="BA269" i="7"/>
  <c r="AZ269" i="7"/>
  <c r="AY269" i="7"/>
  <c r="AX269" i="7"/>
  <c r="AW269" i="7"/>
  <c r="AV269" i="7"/>
  <c r="AU269" i="7"/>
  <c r="AT269" i="7"/>
  <c r="AS269" i="7"/>
  <c r="AR269" i="7"/>
  <c r="AQ269" i="7"/>
  <c r="AP269" i="7"/>
  <c r="AO269" i="7"/>
  <c r="AN269" i="7"/>
  <c r="AM269" i="7"/>
  <c r="AL269" i="7"/>
  <c r="AK269" i="7"/>
  <c r="AJ269" i="7"/>
  <c r="AI269" i="7"/>
  <c r="AH269" i="7"/>
  <c r="AG269" i="7"/>
  <c r="AF269" i="7"/>
  <c r="AE269" i="7"/>
  <c r="AD269" i="7"/>
  <c r="AC269" i="7"/>
  <c r="AB269" i="7"/>
  <c r="AA269" i="7"/>
  <c r="Z269" i="7"/>
  <c r="Y269" i="7"/>
  <c r="X269" i="7"/>
  <c r="W269" i="7"/>
  <c r="V269" i="7"/>
  <c r="U269" i="7"/>
  <c r="T269" i="7"/>
  <c r="S269" i="7"/>
  <c r="R269" i="7"/>
  <c r="Q269" i="7"/>
  <c r="P269" i="7"/>
  <c r="O269" i="7"/>
  <c r="N269" i="7"/>
  <c r="M269" i="7"/>
  <c r="L269" i="7"/>
  <c r="K269" i="7"/>
  <c r="J269" i="7"/>
  <c r="I269" i="7"/>
  <c r="H269" i="7"/>
  <c r="BX262" i="7"/>
  <c r="BW262" i="7"/>
  <c r="BV262" i="7"/>
  <c r="BU262" i="7"/>
  <c r="BT262" i="7"/>
  <c r="BS262" i="7"/>
  <c r="BR262" i="7"/>
  <c r="BQ262" i="7"/>
  <c r="BP262" i="7"/>
  <c r="BO262" i="7"/>
  <c r="BN262" i="7"/>
  <c r="BM262" i="7"/>
  <c r="BL262" i="7"/>
  <c r="BK262" i="7"/>
  <c r="BJ262" i="7"/>
  <c r="BI262" i="7"/>
  <c r="BH262" i="7"/>
  <c r="BG262" i="7"/>
  <c r="BF262" i="7"/>
  <c r="BE262" i="7"/>
  <c r="BD262" i="7"/>
  <c r="BC262" i="7"/>
  <c r="BB262" i="7"/>
  <c r="BA262" i="7"/>
  <c r="AZ262" i="7"/>
  <c r="AY262" i="7"/>
  <c r="AX262" i="7"/>
  <c r="AW262" i="7"/>
  <c r="AV262" i="7"/>
  <c r="AU262" i="7"/>
  <c r="AT262" i="7"/>
  <c r="AS262" i="7"/>
  <c r="AR262" i="7"/>
  <c r="AQ262" i="7"/>
  <c r="AP262" i="7"/>
  <c r="AO262" i="7"/>
  <c r="AN262" i="7"/>
  <c r="AM262" i="7"/>
  <c r="AL262" i="7"/>
  <c r="AK262" i="7"/>
  <c r="AJ262" i="7"/>
  <c r="AI262" i="7"/>
  <c r="AH262" i="7"/>
  <c r="AG262" i="7"/>
  <c r="AF262" i="7"/>
  <c r="AE262" i="7"/>
  <c r="AD262" i="7"/>
  <c r="AC262" i="7"/>
  <c r="AB262" i="7"/>
  <c r="AA262" i="7"/>
  <c r="Z262" i="7"/>
  <c r="Y262" i="7"/>
  <c r="X262" i="7"/>
  <c r="W262" i="7"/>
  <c r="V262" i="7"/>
  <c r="U262" i="7"/>
  <c r="T262" i="7"/>
  <c r="S262" i="7"/>
  <c r="R262" i="7"/>
  <c r="Q262" i="7"/>
  <c r="P262" i="7"/>
  <c r="O262" i="7"/>
  <c r="N262" i="7"/>
  <c r="M262" i="7"/>
  <c r="L262" i="7"/>
  <c r="K262" i="7"/>
  <c r="J262" i="7"/>
  <c r="I262" i="7"/>
  <c r="H262" i="7"/>
  <c r="BX260" i="7"/>
  <c r="BW260" i="7"/>
  <c r="BV260" i="7"/>
  <c r="BU260" i="7"/>
  <c r="BT260" i="7"/>
  <c r="BS260" i="7"/>
  <c r="BR260" i="7"/>
  <c r="BQ260" i="7"/>
  <c r="BP260" i="7"/>
  <c r="BO260" i="7"/>
  <c r="BN260" i="7"/>
  <c r="BM260" i="7"/>
  <c r="BL260" i="7"/>
  <c r="BK260" i="7"/>
  <c r="BJ260" i="7"/>
  <c r="BI260" i="7"/>
  <c r="BH260" i="7"/>
  <c r="BG260" i="7"/>
  <c r="BF260" i="7"/>
  <c r="BE260" i="7"/>
  <c r="BD260" i="7"/>
  <c r="BC260" i="7"/>
  <c r="BB260" i="7"/>
  <c r="BA260" i="7"/>
  <c r="AZ260" i="7"/>
  <c r="AY260" i="7"/>
  <c r="AX260" i="7"/>
  <c r="AW260" i="7"/>
  <c r="AV260" i="7"/>
  <c r="AU260" i="7"/>
  <c r="AT260" i="7"/>
  <c r="AS260" i="7"/>
  <c r="AR260" i="7"/>
  <c r="AQ260" i="7"/>
  <c r="AP260" i="7"/>
  <c r="AO260" i="7"/>
  <c r="AN260" i="7"/>
  <c r="AM260" i="7"/>
  <c r="AL260" i="7"/>
  <c r="AK260" i="7"/>
  <c r="AJ260" i="7"/>
  <c r="AI260" i="7"/>
  <c r="AH260" i="7"/>
  <c r="AG260" i="7"/>
  <c r="AF260" i="7"/>
  <c r="AE260" i="7"/>
  <c r="AD260" i="7"/>
  <c r="AC260" i="7"/>
  <c r="AB260" i="7"/>
  <c r="AA260" i="7"/>
  <c r="Z260" i="7"/>
  <c r="Y260" i="7"/>
  <c r="X260" i="7"/>
  <c r="W260" i="7"/>
  <c r="V260" i="7"/>
  <c r="U260" i="7"/>
  <c r="T260" i="7"/>
  <c r="S260" i="7"/>
  <c r="R260" i="7"/>
  <c r="Q260" i="7"/>
  <c r="P260" i="7"/>
  <c r="O260" i="7"/>
  <c r="N260" i="7"/>
  <c r="M260" i="7"/>
  <c r="L260" i="7"/>
  <c r="K260" i="7"/>
  <c r="J260" i="7"/>
  <c r="I260" i="7"/>
  <c r="H260" i="7"/>
  <c r="BX258" i="7"/>
  <c r="BW258" i="7"/>
  <c r="BV258" i="7"/>
  <c r="BU258" i="7"/>
  <c r="BT258" i="7"/>
  <c r="BS258" i="7"/>
  <c r="BR258" i="7"/>
  <c r="BQ258" i="7"/>
  <c r="BP258" i="7"/>
  <c r="BO258" i="7"/>
  <c r="BN258" i="7"/>
  <c r="BM258" i="7"/>
  <c r="BL258" i="7"/>
  <c r="BK258" i="7"/>
  <c r="BJ258" i="7"/>
  <c r="BI258" i="7"/>
  <c r="BH258" i="7"/>
  <c r="BG258" i="7"/>
  <c r="BF258" i="7"/>
  <c r="BE258" i="7"/>
  <c r="BD258" i="7"/>
  <c r="BC258" i="7"/>
  <c r="BB258" i="7"/>
  <c r="BA258" i="7"/>
  <c r="AZ258" i="7"/>
  <c r="AY258" i="7"/>
  <c r="AX258" i="7"/>
  <c r="AW258" i="7"/>
  <c r="AV258" i="7"/>
  <c r="AU258" i="7"/>
  <c r="AT258" i="7"/>
  <c r="AS258" i="7"/>
  <c r="AR258" i="7"/>
  <c r="AQ258" i="7"/>
  <c r="AP258" i="7"/>
  <c r="AO258" i="7"/>
  <c r="AN258" i="7"/>
  <c r="AM258" i="7"/>
  <c r="AL258" i="7"/>
  <c r="AK258" i="7"/>
  <c r="AJ258" i="7"/>
  <c r="AI258" i="7"/>
  <c r="AH258" i="7"/>
  <c r="AG258" i="7"/>
  <c r="AF258" i="7"/>
  <c r="AE258" i="7"/>
  <c r="AD258" i="7"/>
  <c r="AC258" i="7"/>
  <c r="AB258" i="7"/>
  <c r="AA258" i="7"/>
  <c r="Z258" i="7"/>
  <c r="Y258" i="7"/>
  <c r="X258" i="7"/>
  <c r="W258" i="7"/>
  <c r="V258" i="7"/>
  <c r="U258" i="7"/>
  <c r="T258" i="7"/>
  <c r="S258" i="7"/>
  <c r="R258" i="7"/>
  <c r="Q258" i="7"/>
  <c r="P258" i="7"/>
  <c r="O258" i="7"/>
  <c r="N258" i="7"/>
  <c r="M258" i="7"/>
  <c r="L258" i="7"/>
  <c r="K258" i="7"/>
  <c r="J258" i="7"/>
  <c r="I258" i="7"/>
  <c r="H258" i="7"/>
  <c r="BX256" i="7"/>
  <c r="BW256" i="7"/>
  <c r="BV256" i="7"/>
  <c r="BU256" i="7"/>
  <c r="BT256" i="7"/>
  <c r="BS256" i="7"/>
  <c r="BR256" i="7"/>
  <c r="BQ256" i="7"/>
  <c r="BP256" i="7"/>
  <c r="BO256" i="7"/>
  <c r="BN256" i="7"/>
  <c r="BM256" i="7"/>
  <c r="BL256" i="7"/>
  <c r="BK256" i="7"/>
  <c r="BJ256" i="7"/>
  <c r="BI256" i="7"/>
  <c r="BH256" i="7"/>
  <c r="BG256" i="7"/>
  <c r="BF256" i="7"/>
  <c r="BE256" i="7"/>
  <c r="BD256" i="7"/>
  <c r="BC256" i="7"/>
  <c r="BB256" i="7"/>
  <c r="BA256" i="7"/>
  <c r="AZ256" i="7"/>
  <c r="AY256" i="7"/>
  <c r="AX256" i="7"/>
  <c r="AW256" i="7"/>
  <c r="AV256" i="7"/>
  <c r="AU256" i="7"/>
  <c r="AT256" i="7"/>
  <c r="AS256" i="7"/>
  <c r="AR256" i="7"/>
  <c r="AQ256" i="7"/>
  <c r="AP256" i="7"/>
  <c r="AO256" i="7"/>
  <c r="AN256" i="7"/>
  <c r="AM256" i="7"/>
  <c r="AL256" i="7"/>
  <c r="AK256" i="7"/>
  <c r="AJ256" i="7"/>
  <c r="AI256" i="7"/>
  <c r="AH256" i="7"/>
  <c r="AG256" i="7"/>
  <c r="AF256" i="7"/>
  <c r="AE256" i="7"/>
  <c r="AD256" i="7"/>
  <c r="AC256" i="7"/>
  <c r="AB256" i="7"/>
  <c r="AA256" i="7"/>
  <c r="Z256" i="7"/>
  <c r="Y256" i="7"/>
  <c r="X256" i="7"/>
  <c r="W256" i="7"/>
  <c r="V256" i="7"/>
  <c r="U256" i="7"/>
  <c r="T256" i="7"/>
  <c r="S256" i="7"/>
  <c r="R256" i="7"/>
  <c r="Q256" i="7"/>
  <c r="P256" i="7"/>
  <c r="O256" i="7"/>
  <c r="N256" i="7"/>
  <c r="M256" i="7"/>
  <c r="L256" i="7"/>
  <c r="K256" i="7"/>
  <c r="J256" i="7"/>
  <c r="I256" i="7"/>
  <c r="H256" i="7"/>
  <c r="BX254" i="7"/>
  <c r="BW254" i="7"/>
  <c r="BV254" i="7"/>
  <c r="BU254" i="7"/>
  <c r="BT254" i="7"/>
  <c r="BS254" i="7"/>
  <c r="BR254" i="7"/>
  <c r="BQ254" i="7"/>
  <c r="BP254" i="7"/>
  <c r="BO254" i="7"/>
  <c r="BN254" i="7"/>
  <c r="BM254" i="7"/>
  <c r="BL254" i="7"/>
  <c r="BK254" i="7"/>
  <c r="BJ254" i="7"/>
  <c r="BI254" i="7"/>
  <c r="BH254" i="7"/>
  <c r="BG254" i="7"/>
  <c r="BF254" i="7"/>
  <c r="BE254" i="7"/>
  <c r="BD254" i="7"/>
  <c r="BC254" i="7"/>
  <c r="BB254" i="7"/>
  <c r="BA254" i="7"/>
  <c r="AZ254" i="7"/>
  <c r="AY254" i="7"/>
  <c r="AX254" i="7"/>
  <c r="AW254" i="7"/>
  <c r="AV254" i="7"/>
  <c r="AU254" i="7"/>
  <c r="AT254" i="7"/>
  <c r="AS254" i="7"/>
  <c r="AR254" i="7"/>
  <c r="AQ254" i="7"/>
  <c r="AP254" i="7"/>
  <c r="AO254" i="7"/>
  <c r="AN254" i="7"/>
  <c r="AM254" i="7"/>
  <c r="AL254" i="7"/>
  <c r="AK254" i="7"/>
  <c r="AJ254" i="7"/>
  <c r="AI254" i="7"/>
  <c r="AH254" i="7"/>
  <c r="AG254" i="7"/>
  <c r="AF254" i="7"/>
  <c r="AE254" i="7"/>
  <c r="AD254" i="7"/>
  <c r="AC254" i="7"/>
  <c r="AB254" i="7"/>
  <c r="AA254" i="7"/>
  <c r="Z254" i="7"/>
  <c r="Y254" i="7"/>
  <c r="X254" i="7"/>
  <c r="W254" i="7"/>
  <c r="V254" i="7"/>
  <c r="U254" i="7"/>
  <c r="T254" i="7"/>
  <c r="S254" i="7"/>
  <c r="R254" i="7"/>
  <c r="Q254" i="7"/>
  <c r="P254" i="7"/>
  <c r="O254" i="7"/>
  <c r="N254" i="7"/>
  <c r="M254" i="7"/>
  <c r="L254" i="7"/>
  <c r="K254" i="7"/>
  <c r="J254" i="7"/>
  <c r="I254" i="7"/>
  <c r="H254" i="7"/>
  <c r="BX252" i="7"/>
  <c r="BW252" i="7"/>
  <c r="BV252" i="7"/>
  <c r="BU252" i="7"/>
  <c r="BT252" i="7"/>
  <c r="BS252" i="7"/>
  <c r="BR252" i="7"/>
  <c r="BQ252" i="7"/>
  <c r="BP252" i="7"/>
  <c r="BO252" i="7"/>
  <c r="BN252" i="7"/>
  <c r="BM252" i="7"/>
  <c r="BL252" i="7"/>
  <c r="BK252" i="7"/>
  <c r="BJ252" i="7"/>
  <c r="BI252" i="7"/>
  <c r="BH252" i="7"/>
  <c r="BG252" i="7"/>
  <c r="BF252" i="7"/>
  <c r="BE252" i="7"/>
  <c r="BD252" i="7"/>
  <c r="BC252" i="7"/>
  <c r="BB252" i="7"/>
  <c r="BA252" i="7"/>
  <c r="AZ252" i="7"/>
  <c r="AY252" i="7"/>
  <c r="AX252" i="7"/>
  <c r="AW252" i="7"/>
  <c r="AV252" i="7"/>
  <c r="AU252" i="7"/>
  <c r="AT252" i="7"/>
  <c r="AS252" i="7"/>
  <c r="AR252" i="7"/>
  <c r="AQ252" i="7"/>
  <c r="AP252" i="7"/>
  <c r="AO252" i="7"/>
  <c r="AN252" i="7"/>
  <c r="AM252" i="7"/>
  <c r="AL252" i="7"/>
  <c r="AK252" i="7"/>
  <c r="AJ252" i="7"/>
  <c r="AI252" i="7"/>
  <c r="AH252" i="7"/>
  <c r="AG252" i="7"/>
  <c r="AF252" i="7"/>
  <c r="AE252" i="7"/>
  <c r="AD252" i="7"/>
  <c r="AC252" i="7"/>
  <c r="AB252" i="7"/>
  <c r="AA252" i="7"/>
  <c r="Z252" i="7"/>
  <c r="Y252" i="7"/>
  <c r="X252" i="7"/>
  <c r="W252" i="7"/>
  <c r="V252" i="7"/>
  <c r="U252" i="7"/>
  <c r="T252" i="7"/>
  <c r="S252" i="7"/>
  <c r="R252" i="7"/>
  <c r="Q252" i="7"/>
  <c r="P252" i="7"/>
  <c r="O252" i="7"/>
  <c r="N252" i="7"/>
  <c r="M252" i="7"/>
  <c r="L252" i="7"/>
  <c r="K252" i="7"/>
  <c r="J252" i="7"/>
  <c r="I252" i="7"/>
  <c r="H252" i="7"/>
  <c r="BX250" i="7"/>
  <c r="BW250" i="7"/>
  <c r="BV250" i="7"/>
  <c r="BU250" i="7"/>
  <c r="BT250" i="7"/>
  <c r="BS250" i="7"/>
  <c r="BR250" i="7"/>
  <c r="BQ250" i="7"/>
  <c r="BP250" i="7"/>
  <c r="BO250" i="7"/>
  <c r="BN250" i="7"/>
  <c r="BM250" i="7"/>
  <c r="BL250" i="7"/>
  <c r="BK250" i="7"/>
  <c r="BJ250" i="7"/>
  <c r="BI250" i="7"/>
  <c r="BH250" i="7"/>
  <c r="BG250" i="7"/>
  <c r="BF250" i="7"/>
  <c r="BE250" i="7"/>
  <c r="BD250" i="7"/>
  <c r="BC250" i="7"/>
  <c r="BB250" i="7"/>
  <c r="BA250" i="7"/>
  <c r="AZ250" i="7"/>
  <c r="AY250" i="7"/>
  <c r="AX250" i="7"/>
  <c r="AW250" i="7"/>
  <c r="AV250" i="7"/>
  <c r="AU250" i="7"/>
  <c r="AT250" i="7"/>
  <c r="AS250" i="7"/>
  <c r="AR250" i="7"/>
  <c r="AQ250" i="7"/>
  <c r="AP250" i="7"/>
  <c r="AO250" i="7"/>
  <c r="AN250" i="7"/>
  <c r="AM250" i="7"/>
  <c r="AL250" i="7"/>
  <c r="AK250" i="7"/>
  <c r="AJ250" i="7"/>
  <c r="AI250" i="7"/>
  <c r="AH250" i="7"/>
  <c r="AG250" i="7"/>
  <c r="AF250" i="7"/>
  <c r="AE250" i="7"/>
  <c r="AD250" i="7"/>
  <c r="AC250" i="7"/>
  <c r="AB250" i="7"/>
  <c r="AA250" i="7"/>
  <c r="Z250" i="7"/>
  <c r="Y250" i="7"/>
  <c r="X250" i="7"/>
  <c r="W250" i="7"/>
  <c r="V250" i="7"/>
  <c r="U250" i="7"/>
  <c r="T250" i="7"/>
  <c r="S250" i="7"/>
  <c r="R250" i="7"/>
  <c r="Q250" i="7"/>
  <c r="P250" i="7"/>
  <c r="O250" i="7"/>
  <c r="N250" i="7"/>
  <c r="M250" i="7"/>
  <c r="L250" i="7"/>
  <c r="K250" i="7"/>
  <c r="J250" i="7"/>
  <c r="I250" i="7"/>
  <c r="H250" i="7"/>
  <c r="BX248" i="7"/>
  <c r="BW248" i="7"/>
  <c r="BV248" i="7"/>
  <c r="BU248" i="7"/>
  <c r="BT248" i="7"/>
  <c r="BS248" i="7"/>
  <c r="BR248" i="7"/>
  <c r="BQ248" i="7"/>
  <c r="BP248" i="7"/>
  <c r="BO248" i="7"/>
  <c r="BN248" i="7"/>
  <c r="BM248" i="7"/>
  <c r="BL248" i="7"/>
  <c r="BK248" i="7"/>
  <c r="BJ248" i="7"/>
  <c r="BI248" i="7"/>
  <c r="BH248" i="7"/>
  <c r="BG248" i="7"/>
  <c r="BF248" i="7"/>
  <c r="BE248" i="7"/>
  <c r="BD248" i="7"/>
  <c r="BC248" i="7"/>
  <c r="BB248" i="7"/>
  <c r="BA248" i="7"/>
  <c r="AZ248" i="7"/>
  <c r="AY248" i="7"/>
  <c r="AX248" i="7"/>
  <c r="AW248" i="7"/>
  <c r="AV248" i="7"/>
  <c r="AU248" i="7"/>
  <c r="AT248" i="7"/>
  <c r="AS248" i="7"/>
  <c r="AR248" i="7"/>
  <c r="AQ248" i="7"/>
  <c r="AP248" i="7"/>
  <c r="AO248" i="7"/>
  <c r="AN248" i="7"/>
  <c r="AM248" i="7"/>
  <c r="AL248" i="7"/>
  <c r="AK248" i="7"/>
  <c r="AJ248" i="7"/>
  <c r="AI248" i="7"/>
  <c r="AH248" i="7"/>
  <c r="AG248" i="7"/>
  <c r="AF248" i="7"/>
  <c r="AE248" i="7"/>
  <c r="AD248" i="7"/>
  <c r="AC248" i="7"/>
  <c r="AB248" i="7"/>
  <c r="AA248" i="7"/>
  <c r="Z248" i="7"/>
  <c r="Y248" i="7"/>
  <c r="X248" i="7"/>
  <c r="W248" i="7"/>
  <c r="V248" i="7"/>
  <c r="U248" i="7"/>
  <c r="T248" i="7"/>
  <c r="S248" i="7"/>
  <c r="R248" i="7"/>
  <c r="Q248" i="7"/>
  <c r="P248" i="7"/>
  <c r="O248" i="7"/>
  <c r="N248" i="7"/>
  <c r="M248" i="7"/>
  <c r="L248" i="7"/>
  <c r="K248" i="7"/>
  <c r="J248" i="7"/>
  <c r="I248" i="7"/>
  <c r="H248" i="7"/>
  <c r="BX246" i="7"/>
  <c r="BW246" i="7"/>
  <c r="BV246" i="7"/>
  <c r="BU246" i="7"/>
  <c r="BT246" i="7"/>
  <c r="BS246" i="7"/>
  <c r="BR246" i="7"/>
  <c r="BQ246" i="7"/>
  <c r="BP246" i="7"/>
  <c r="BO246" i="7"/>
  <c r="BN246" i="7"/>
  <c r="BM246" i="7"/>
  <c r="BL246" i="7"/>
  <c r="BK246" i="7"/>
  <c r="BJ246" i="7"/>
  <c r="BI246" i="7"/>
  <c r="BH246" i="7"/>
  <c r="BG246" i="7"/>
  <c r="BF246" i="7"/>
  <c r="BE246" i="7"/>
  <c r="BD246" i="7"/>
  <c r="BC246" i="7"/>
  <c r="BB246" i="7"/>
  <c r="BA246" i="7"/>
  <c r="AZ246" i="7"/>
  <c r="AY246" i="7"/>
  <c r="AX246" i="7"/>
  <c r="AW246" i="7"/>
  <c r="AV246" i="7"/>
  <c r="AU246" i="7"/>
  <c r="AT246" i="7"/>
  <c r="AS246" i="7"/>
  <c r="AR246" i="7"/>
  <c r="AQ246" i="7"/>
  <c r="AP246" i="7"/>
  <c r="AO246" i="7"/>
  <c r="AN246" i="7"/>
  <c r="AM246" i="7"/>
  <c r="AL246" i="7"/>
  <c r="AK246" i="7"/>
  <c r="AJ246" i="7"/>
  <c r="AI246" i="7"/>
  <c r="AH246" i="7"/>
  <c r="AG246" i="7"/>
  <c r="AF246" i="7"/>
  <c r="AE246" i="7"/>
  <c r="AD246" i="7"/>
  <c r="AC246" i="7"/>
  <c r="AB246" i="7"/>
  <c r="AA246" i="7"/>
  <c r="Z246" i="7"/>
  <c r="Y246" i="7"/>
  <c r="X246" i="7"/>
  <c r="W246" i="7"/>
  <c r="V246" i="7"/>
  <c r="U246" i="7"/>
  <c r="T246" i="7"/>
  <c r="S246" i="7"/>
  <c r="R246" i="7"/>
  <c r="Q246" i="7"/>
  <c r="P246" i="7"/>
  <c r="O246" i="7"/>
  <c r="N246" i="7"/>
  <c r="M246" i="7"/>
  <c r="L246" i="7"/>
  <c r="K246" i="7"/>
  <c r="J246" i="7"/>
  <c r="I246" i="7"/>
  <c r="H246" i="7"/>
  <c r="BX244" i="7"/>
  <c r="BW244" i="7"/>
  <c r="BV244" i="7"/>
  <c r="BU244" i="7"/>
  <c r="BT244" i="7"/>
  <c r="BS244" i="7"/>
  <c r="BR244" i="7"/>
  <c r="BQ244" i="7"/>
  <c r="BP244" i="7"/>
  <c r="BO244" i="7"/>
  <c r="BN244" i="7"/>
  <c r="BM244" i="7"/>
  <c r="BL244" i="7"/>
  <c r="BK244" i="7"/>
  <c r="BJ244" i="7"/>
  <c r="BI244" i="7"/>
  <c r="BH244" i="7"/>
  <c r="BG244" i="7"/>
  <c r="BF244" i="7"/>
  <c r="BE244" i="7"/>
  <c r="BD244" i="7"/>
  <c r="BC244" i="7"/>
  <c r="BB244" i="7"/>
  <c r="BA244" i="7"/>
  <c r="AZ244" i="7"/>
  <c r="AY244" i="7"/>
  <c r="AX244" i="7"/>
  <c r="AW244" i="7"/>
  <c r="AV244" i="7"/>
  <c r="AU244" i="7"/>
  <c r="AT244" i="7"/>
  <c r="AS244" i="7"/>
  <c r="AR244" i="7"/>
  <c r="AQ244" i="7"/>
  <c r="AP244" i="7"/>
  <c r="AO244" i="7"/>
  <c r="AN244" i="7"/>
  <c r="AM244" i="7"/>
  <c r="AL244" i="7"/>
  <c r="AK244" i="7"/>
  <c r="AJ244" i="7"/>
  <c r="AI244" i="7"/>
  <c r="AH244" i="7"/>
  <c r="AG244" i="7"/>
  <c r="AF244" i="7"/>
  <c r="AE244" i="7"/>
  <c r="AD244" i="7"/>
  <c r="AC244" i="7"/>
  <c r="AB244" i="7"/>
  <c r="AA244" i="7"/>
  <c r="Z244" i="7"/>
  <c r="Y244" i="7"/>
  <c r="X244" i="7"/>
  <c r="W244" i="7"/>
  <c r="V244" i="7"/>
  <c r="U244" i="7"/>
  <c r="T244" i="7"/>
  <c r="S244" i="7"/>
  <c r="R244" i="7"/>
  <c r="Q244" i="7"/>
  <c r="P244" i="7"/>
  <c r="O244" i="7"/>
  <c r="N244" i="7"/>
  <c r="M244" i="7"/>
  <c r="L244" i="7"/>
  <c r="K244" i="7"/>
  <c r="J244" i="7"/>
  <c r="I244" i="7"/>
  <c r="H244" i="7"/>
  <c r="BX242" i="7"/>
  <c r="BW242" i="7"/>
  <c r="BV242" i="7"/>
  <c r="BU242" i="7"/>
  <c r="BT242" i="7"/>
  <c r="BS242" i="7"/>
  <c r="BR242" i="7"/>
  <c r="BQ242" i="7"/>
  <c r="BP242" i="7"/>
  <c r="BO242" i="7"/>
  <c r="BN242" i="7"/>
  <c r="BM242" i="7"/>
  <c r="BL242" i="7"/>
  <c r="BK242" i="7"/>
  <c r="BJ242" i="7"/>
  <c r="BI242" i="7"/>
  <c r="BH242" i="7"/>
  <c r="BG242" i="7"/>
  <c r="BF242" i="7"/>
  <c r="BE242" i="7"/>
  <c r="BD242" i="7"/>
  <c r="BC242" i="7"/>
  <c r="BB242" i="7"/>
  <c r="BA242" i="7"/>
  <c r="AZ242" i="7"/>
  <c r="AY242" i="7"/>
  <c r="AX242" i="7"/>
  <c r="AW242" i="7"/>
  <c r="AV242" i="7"/>
  <c r="AU242" i="7"/>
  <c r="AT242" i="7"/>
  <c r="AS242" i="7"/>
  <c r="AR242" i="7"/>
  <c r="AQ242" i="7"/>
  <c r="AP242" i="7"/>
  <c r="AO242" i="7"/>
  <c r="AN242" i="7"/>
  <c r="AM242" i="7"/>
  <c r="AL242" i="7"/>
  <c r="AK242" i="7"/>
  <c r="AJ242" i="7"/>
  <c r="AI242" i="7"/>
  <c r="AH242" i="7"/>
  <c r="AG242" i="7"/>
  <c r="AF242" i="7"/>
  <c r="AE242" i="7"/>
  <c r="AD242" i="7"/>
  <c r="AC242" i="7"/>
  <c r="AB242" i="7"/>
  <c r="AA242" i="7"/>
  <c r="Z242" i="7"/>
  <c r="Y242" i="7"/>
  <c r="X242" i="7"/>
  <c r="W242" i="7"/>
  <c r="V242" i="7"/>
  <c r="U242" i="7"/>
  <c r="T242" i="7"/>
  <c r="S242" i="7"/>
  <c r="R242" i="7"/>
  <c r="Q242" i="7"/>
  <c r="P242" i="7"/>
  <c r="O242" i="7"/>
  <c r="N242" i="7"/>
  <c r="M242" i="7"/>
  <c r="L242" i="7"/>
  <c r="K242" i="7"/>
  <c r="J242" i="7"/>
  <c r="I242" i="7"/>
  <c r="H242" i="7"/>
  <c r="BX240" i="7"/>
  <c r="BW240" i="7"/>
  <c r="BV240" i="7"/>
  <c r="BU240" i="7"/>
  <c r="BT240" i="7"/>
  <c r="BS240" i="7"/>
  <c r="BR240" i="7"/>
  <c r="BQ240" i="7"/>
  <c r="BP240" i="7"/>
  <c r="BO240" i="7"/>
  <c r="BN240" i="7"/>
  <c r="BM240" i="7"/>
  <c r="BL240" i="7"/>
  <c r="BK240" i="7"/>
  <c r="BJ240" i="7"/>
  <c r="BI240" i="7"/>
  <c r="BH240" i="7"/>
  <c r="BG240" i="7"/>
  <c r="BF240" i="7"/>
  <c r="BE240" i="7"/>
  <c r="BD240" i="7"/>
  <c r="BC240" i="7"/>
  <c r="BB240" i="7"/>
  <c r="BA240" i="7"/>
  <c r="AZ240" i="7"/>
  <c r="AY240" i="7"/>
  <c r="AX240" i="7"/>
  <c r="AW240" i="7"/>
  <c r="AV240" i="7"/>
  <c r="AU240" i="7"/>
  <c r="AT240" i="7"/>
  <c r="AS240" i="7"/>
  <c r="AR240" i="7"/>
  <c r="AQ240" i="7"/>
  <c r="AP240" i="7"/>
  <c r="AO240" i="7"/>
  <c r="AN240" i="7"/>
  <c r="AM240" i="7"/>
  <c r="AL240" i="7"/>
  <c r="AK240" i="7"/>
  <c r="AJ240" i="7"/>
  <c r="AI240" i="7"/>
  <c r="AH240" i="7"/>
  <c r="AG240" i="7"/>
  <c r="AF240" i="7"/>
  <c r="AE240" i="7"/>
  <c r="AD240" i="7"/>
  <c r="AC240" i="7"/>
  <c r="AB240" i="7"/>
  <c r="AA240" i="7"/>
  <c r="Z240" i="7"/>
  <c r="Y240" i="7"/>
  <c r="X240" i="7"/>
  <c r="W240" i="7"/>
  <c r="V240" i="7"/>
  <c r="U240" i="7"/>
  <c r="T240" i="7"/>
  <c r="S240" i="7"/>
  <c r="R240" i="7"/>
  <c r="Q240" i="7"/>
  <c r="P240" i="7"/>
  <c r="O240" i="7"/>
  <c r="N240" i="7"/>
  <c r="M240" i="7"/>
  <c r="L240" i="7"/>
  <c r="K240" i="7"/>
  <c r="J240" i="7"/>
  <c r="I240" i="7"/>
  <c r="H240" i="7"/>
  <c r="BX238" i="7"/>
  <c r="BW238" i="7"/>
  <c r="BV238" i="7"/>
  <c r="BU238" i="7"/>
  <c r="BT238" i="7"/>
  <c r="BS238" i="7"/>
  <c r="BR238" i="7"/>
  <c r="BQ238" i="7"/>
  <c r="BP238" i="7"/>
  <c r="BO238" i="7"/>
  <c r="BN238" i="7"/>
  <c r="BM238" i="7"/>
  <c r="BL238" i="7"/>
  <c r="BK238" i="7"/>
  <c r="BJ238" i="7"/>
  <c r="BI238" i="7"/>
  <c r="BH238" i="7"/>
  <c r="BG238" i="7"/>
  <c r="BF238" i="7"/>
  <c r="BE238" i="7"/>
  <c r="BD238" i="7"/>
  <c r="BC238" i="7"/>
  <c r="BB238" i="7"/>
  <c r="BA238" i="7"/>
  <c r="AZ238" i="7"/>
  <c r="AY238" i="7"/>
  <c r="AX238" i="7"/>
  <c r="AW238" i="7"/>
  <c r="AV238" i="7"/>
  <c r="AU238" i="7"/>
  <c r="AT238" i="7"/>
  <c r="AS238" i="7"/>
  <c r="AR238" i="7"/>
  <c r="AQ238" i="7"/>
  <c r="AP238" i="7"/>
  <c r="AO238" i="7"/>
  <c r="AN238" i="7"/>
  <c r="AM238" i="7"/>
  <c r="AL238" i="7"/>
  <c r="AK238" i="7"/>
  <c r="AJ238" i="7"/>
  <c r="AI238" i="7"/>
  <c r="AH238" i="7"/>
  <c r="AG238" i="7"/>
  <c r="AF238" i="7"/>
  <c r="AE238" i="7"/>
  <c r="AD238" i="7"/>
  <c r="AC238" i="7"/>
  <c r="AB238" i="7"/>
  <c r="AA238" i="7"/>
  <c r="Z238" i="7"/>
  <c r="Y238" i="7"/>
  <c r="X238" i="7"/>
  <c r="W238" i="7"/>
  <c r="V238" i="7"/>
  <c r="U238" i="7"/>
  <c r="T238" i="7"/>
  <c r="S238" i="7"/>
  <c r="R238" i="7"/>
  <c r="Q238" i="7"/>
  <c r="P238" i="7"/>
  <c r="O238" i="7"/>
  <c r="N238" i="7"/>
  <c r="M238" i="7"/>
  <c r="L238" i="7"/>
  <c r="K238" i="7"/>
  <c r="J238" i="7"/>
  <c r="I238" i="7"/>
  <c r="H238" i="7"/>
  <c r="BX236" i="7"/>
  <c r="BW236" i="7"/>
  <c r="BV236" i="7"/>
  <c r="BU236" i="7"/>
  <c r="BT236" i="7"/>
  <c r="BS236" i="7"/>
  <c r="BR236" i="7"/>
  <c r="BQ236" i="7"/>
  <c r="BP236" i="7"/>
  <c r="BO236" i="7"/>
  <c r="BN236" i="7"/>
  <c r="BM236" i="7"/>
  <c r="BL236" i="7"/>
  <c r="BK236" i="7"/>
  <c r="BJ236" i="7"/>
  <c r="BI236" i="7"/>
  <c r="BH236" i="7"/>
  <c r="BG236" i="7"/>
  <c r="BF236" i="7"/>
  <c r="BE236" i="7"/>
  <c r="BD236" i="7"/>
  <c r="BC236" i="7"/>
  <c r="BB236" i="7"/>
  <c r="BA236" i="7"/>
  <c r="AZ236" i="7"/>
  <c r="AY236" i="7"/>
  <c r="AX236" i="7"/>
  <c r="AW236" i="7"/>
  <c r="AV236" i="7"/>
  <c r="AU236" i="7"/>
  <c r="AT236" i="7"/>
  <c r="AS236" i="7"/>
  <c r="AR236" i="7"/>
  <c r="AQ236" i="7"/>
  <c r="AP236" i="7"/>
  <c r="AO236" i="7"/>
  <c r="AN236" i="7"/>
  <c r="AM236" i="7"/>
  <c r="AL236" i="7"/>
  <c r="AK236" i="7"/>
  <c r="AJ236" i="7"/>
  <c r="AI236" i="7"/>
  <c r="AH236" i="7"/>
  <c r="AG236" i="7"/>
  <c r="AF236" i="7"/>
  <c r="AE236" i="7"/>
  <c r="AD236" i="7"/>
  <c r="AC236" i="7"/>
  <c r="AB236" i="7"/>
  <c r="AA236" i="7"/>
  <c r="Z236" i="7"/>
  <c r="Y236" i="7"/>
  <c r="X236" i="7"/>
  <c r="W236" i="7"/>
  <c r="V236" i="7"/>
  <c r="U236" i="7"/>
  <c r="T236" i="7"/>
  <c r="S236" i="7"/>
  <c r="R236" i="7"/>
  <c r="Q236" i="7"/>
  <c r="P236" i="7"/>
  <c r="O236" i="7"/>
  <c r="N236" i="7"/>
  <c r="M236" i="7"/>
  <c r="L236" i="7"/>
  <c r="K236" i="7"/>
  <c r="J236" i="7"/>
  <c r="I236" i="7"/>
  <c r="H236" i="7"/>
  <c r="BX229" i="7"/>
  <c r="BW229" i="7"/>
  <c r="BV229" i="7"/>
  <c r="BU229" i="7"/>
  <c r="BT229" i="7"/>
  <c r="BS229" i="7"/>
  <c r="BR229" i="7"/>
  <c r="BQ229" i="7"/>
  <c r="BP229" i="7"/>
  <c r="BO229" i="7"/>
  <c r="BN229" i="7"/>
  <c r="BM229" i="7"/>
  <c r="BL229" i="7"/>
  <c r="BK229" i="7"/>
  <c r="BJ229" i="7"/>
  <c r="BI229" i="7"/>
  <c r="BH229" i="7"/>
  <c r="BG229" i="7"/>
  <c r="BF229" i="7"/>
  <c r="BE229" i="7"/>
  <c r="BD229" i="7"/>
  <c r="BC229" i="7"/>
  <c r="BB229" i="7"/>
  <c r="BA229" i="7"/>
  <c r="AZ229" i="7"/>
  <c r="AY229" i="7"/>
  <c r="AX229" i="7"/>
  <c r="AW229" i="7"/>
  <c r="AV229" i="7"/>
  <c r="AU229" i="7"/>
  <c r="AT229" i="7"/>
  <c r="AS229" i="7"/>
  <c r="AR229" i="7"/>
  <c r="AQ229" i="7"/>
  <c r="AP229" i="7"/>
  <c r="AO229" i="7"/>
  <c r="AN229" i="7"/>
  <c r="AM229" i="7"/>
  <c r="AL229" i="7"/>
  <c r="AK229" i="7"/>
  <c r="AJ229" i="7"/>
  <c r="AI229" i="7"/>
  <c r="AH229" i="7"/>
  <c r="AG229" i="7"/>
  <c r="AF229" i="7"/>
  <c r="AE229" i="7"/>
  <c r="AD229" i="7"/>
  <c r="AC229" i="7"/>
  <c r="AB229" i="7"/>
  <c r="AA229" i="7"/>
  <c r="Z229" i="7"/>
  <c r="Y229" i="7"/>
  <c r="X229" i="7"/>
  <c r="W229" i="7"/>
  <c r="V229" i="7"/>
  <c r="U229" i="7"/>
  <c r="T229" i="7"/>
  <c r="S229" i="7"/>
  <c r="R229" i="7"/>
  <c r="Q229" i="7"/>
  <c r="P229" i="7"/>
  <c r="O229" i="7"/>
  <c r="N229" i="7"/>
  <c r="M229" i="7"/>
  <c r="L229" i="7"/>
  <c r="K229" i="7"/>
  <c r="J229" i="7"/>
  <c r="I229" i="7"/>
  <c r="H229" i="7"/>
  <c r="BX227" i="7"/>
  <c r="BW227" i="7"/>
  <c r="BV227" i="7"/>
  <c r="BU227" i="7"/>
  <c r="BT227" i="7"/>
  <c r="BS227" i="7"/>
  <c r="BR227" i="7"/>
  <c r="BQ227" i="7"/>
  <c r="BP227" i="7"/>
  <c r="BO227" i="7"/>
  <c r="BN227" i="7"/>
  <c r="BM227" i="7"/>
  <c r="BL227" i="7"/>
  <c r="BK227" i="7"/>
  <c r="BJ227" i="7"/>
  <c r="BI227" i="7"/>
  <c r="BH227" i="7"/>
  <c r="BG227" i="7"/>
  <c r="BF227" i="7"/>
  <c r="BE227" i="7"/>
  <c r="BD227" i="7"/>
  <c r="BC227" i="7"/>
  <c r="BB227" i="7"/>
  <c r="BA227" i="7"/>
  <c r="AZ227" i="7"/>
  <c r="AY227" i="7"/>
  <c r="AX227" i="7"/>
  <c r="AW227" i="7"/>
  <c r="AV227" i="7"/>
  <c r="AU227" i="7"/>
  <c r="AT227" i="7"/>
  <c r="AS227" i="7"/>
  <c r="AR227" i="7"/>
  <c r="AQ227" i="7"/>
  <c r="AP227" i="7"/>
  <c r="AO227" i="7"/>
  <c r="AN227" i="7"/>
  <c r="AM227" i="7"/>
  <c r="AL227" i="7"/>
  <c r="AK227" i="7"/>
  <c r="AJ227" i="7"/>
  <c r="AI227" i="7"/>
  <c r="AH227" i="7"/>
  <c r="AG227" i="7"/>
  <c r="AF227" i="7"/>
  <c r="AE227" i="7"/>
  <c r="AD227" i="7"/>
  <c r="AC227" i="7"/>
  <c r="AB227" i="7"/>
  <c r="AA227" i="7"/>
  <c r="Z227" i="7"/>
  <c r="Y227" i="7"/>
  <c r="X227" i="7"/>
  <c r="W227" i="7"/>
  <c r="V227" i="7"/>
  <c r="U227" i="7"/>
  <c r="T227" i="7"/>
  <c r="S227" i="7"/>
  <c r="R227" i="7"/>
  <c r="Q227" i="7"/>
  <c r="P227" i="7"/>
  <c r="O227" i="7"/>
  <c r="N227" i="7"/>
  <c r="M227" i="7"/>
  <c r="L227" i="7"/>
  <c r="K227" i="7"/>
  <c r="J227" i="7"/>
  <c r="I227" i="7"/>
  <c r="H227" i="7"/>
  <c r="BX225" i="7"/>
  <c r="BW225" i="7"/>
  <c r="BV225" i="7"/>
  <c r="BU225" i="7"/>
  <c r="BT225" i="7"/>
  <c r="BS225" i="7"/>
  <c r="BR225" i="7"/>
  <c r="BQ225" i="7"/>
  <c r="BP225" i="7"/>
  <c r="BO225" i="7"/>
  <c r="BN225" i="7"/>
  <c r="BM225" i="7"/>
  <c r="BL225" i="7"/>
  <c r="BK225" i="7"/>
  <c r="BJ225" i="7"/>
  <c r="BI225" i="7"/>
  <c r="BH225" i="7"/>
  <c r="BG225" i="7"/>
  <c r="BF225" i="7"/>
  <c r="BE225" i="7"/>
  <c r="BD225" i="7"/>
  <c r="BC225" i="7"/>
  <c r="BB225" i="7"/>
  <c r="BA225" i="7"/>
  <c r="AZ225" i="7"/>
  <c r="AY225" i="7"/>
  <c r="AX225" i="7"/>
  <c r="AW225" i="7"/>
  <c r="AV225" i="7"/>
  <c r="AU225" i="7"/>
  <c r="AT225" i="7"/>
  <c r="AS225" i="7"/>
  <c r="AR225" i="7"/>
  <c r="AQ225" i="7"/>
  <c r="AP225" i="7"/>
  <c r="AO225" i="7"/>
  <c r="AN225" i="7"/>
  <c r="AM225" i="7"/>
  <c r="AL225" i="7"/>
  <c r="AK225" i="7"/>
  <c r="AJ225" i="7"/>
  <c r="AI225" i="7"/>
  <c r="AH225" i="7"/>
  <c r="AG225" i="7"/>
  <c r="AF225" i="7"/>
  <c r="AE225" i="7"/>
  <c r="AD225" i="7"/>
  <c r="AC225" i="7"/>
  <c r="AB225" i="7"/>
  <c r="AA225" i="7"/>
  <c r="Z225" i="7"/>
  <c r="Y225" i="7"/>
  <c r="X225" i="7"/>
  <c r="W225" i="7"/>
  <c r="V225" i="7"/>
  <c r="U225" i="7"/>
  <c r="T225" i="7"/>
  <c r="S225" i="7"/>
  <c r="R225" i="7"/>
  <c r="Q225" i="7"/>
  <c r="P225" i="7"/>
  <c r="O225" i="7"/>
  <c r="N225" i="7"/>
  <c r="M225" i="7"/>
  <c r="L225" i="7"/>
  <c r="K225" i="7"/>
  <c r="J225" i="7"/>
  <c r="I225" i="7"/>
  <c r="H225" i="7"/>
  <c r="BX223" i="7"/>
  <c r="BW223" i="7"/>
  <c r="BV223" i="7"/>
  <c r="BU223" i="7"/>
  <c r="BT223" i="7"/>
  <c r="BS223" i="7"/>
  <c r="BR223" i="7"/>
  <c r="BQ223" i="7"/>
  <c r="BP223" i="7"/>
  <c r="BO223" i="7"/>
  <c r="BN223" i="7"/>
  <c r="BM223" i="7"/>
  <c r="BL223" i="7"/>
  <c r="BK223" i="7"/>
  <c r="BJ223" i="7"/>
  <c r="BI223" i="7"/>
  <c r="BH223" i="7"/>
  <c r="BG223" i="7"/>
  <c r="BF223" i="7"/>
  <c r="BE223" i="7"/>
  <c r="BD223" i="7"/>
  <c r="BC223" i="7"/>
  <c r="BB223" i="7"/>
  <c r="BA223" i="7"/>
  <c r="AZ223" i="7"/>
  <c r="AY223" i="7"/>
  <c r="AX223" i="7"/>
  <c r="AW223" i="7"/>
  <c r="AV223" i="7"/>
  <c r="AU223" i="7"/>
  <c r="AT223" i="7"/>
  <c r="AS223" i="7"/>
  <c r="AR223" i="7"/>
  <c r="AQ223" i="7"/>
  <c r="AP223" i="7"/>
  <c r="AO223" i="7"/>
  <c r="AN223" i="7"/>
  <c r="AM223" i="7"/>
  <c r="AL223" i="7"/>
  <c r="AK223" i="7"/>
  <c r="AJ223" i="7"/>
  <c r="AI223" i="7"/>
  <c r="AH223" i="7"/>
  <c r="AG223" i="7"/>
  <c r="AF223" i="7"/>
  <c r="AE223" i="7"/>
  <c r="AD223" i="7"/>
  <c r="AC223" i="7"/>
  <c r="AB223" i="7"/>
  <c r="AA223" i="7"/>
  <c r="Z223" i="7"/>
  <c r="Y223" i="7"/>
  <c r="X223" i="7"/>
  <c r="W223" i="7"/>
  <c r="V223" i="7"/>
  <c r="U223" i="7"/>
  <c r="T223" i="7"/>
  <c r="S223" i="7"/>
  <c r="R223" i="7"/>
  <c r="Q223" i="7"/>
  <c r="P223" i="7"/>
  <c r="O223" i="7"/>
  <c r="N223" i="7"/>
  <c r="M223" i="7"/>
  <c r="L223" i="7"/>
  <c r="K223" i="7"/>
  <c r="J223" i="7"/>
  <c r="I223" i="7"/>
  <c r="H223" i="7"/>
  <c r="BX221" i="7"/>
  <c r="BW221" i="7"/>
  <c r="BV221" i="7"/>
  <c r="BU221" i="7"/>
  <c r="BT221" i="7"/>
  <c r="BS221" i="7"/>
  <c r="BR221" i="7"/>
  <c r="BQ221" i="7"/>
  <c r="BP221" i="7"/>
  <c r="BO221" i="7"/>
  <c r="BN221" i="7"/>
  <c r="BM221" i="7"/>
  <c r="BL221" i="7"/>
  <c r="BK221" i="7"/>
  <c r="BJ221" i="7"/>
  <c r="BI221" i="7"/>
  <c r="BH221" i="7"/>
  <c r="BG221" i="7"/>
  <c r="BF221" i="7"/>
  <c r="BE221" i="7"/>
  <c r="BD221" i="7"/>
  <c r="BC221" i="7"/>
  <c r="BB221" i="7"/>
  <c r="BA221" i="7"/>
  <c r="AZ221" i="7"/>
  <c r="AY221" i="7"/>
  <c r="AX221" i="7"/>
  <c r="AW221" i="7"/>
  <c r="AV221" i="7"/>
  <c r="AU221" i="7"/>
  <c r="AT221" i="7"/>
  <c r="AS221" i="7"/>
  <c r="AR221" i="7"/>
  <c r="AQ221" i="7"/>
  <c r="AP221" i="7"/>
  <c r="AO221" i="7"/>
  <c r="AN221" i="7"/>
  <c r="AM221" i="7"/>
  <c r="AL221" i="7"/>
  <c r="AK221" i="7"/>
  <c r="AJ221" i="7"/>
  <c r="AI221" i="7"/>
  <c r="AH221" i="7"/>
  <c r="AG221" i="7"/>
  <c r="AF221" i="7"/>
  <c r="AE221" i="7"/>
  <c r="AD221" i="7"/>
  <c r="AC221" i="7"/>
  <c r="AB221" i="7"/>
  <c r="AA221" i="7"/>
  <c r="Z221" i="7"/>
  <c r="Y221" i="7"/>
  <c r="X221" i="7"/>
  <c r="W221" i="7"/>
  <c r="V221" i="7"/>
  <c r="U221" i="7"/>
  <c r="T221" i="7"/>
  <c r="S221" i="7"/>
  <c r="R221" i="7"/>
  <c r="Q221" i="7"/>
  <c r="P221" i="7"/>
  <c r="O221" i="7"/>
  <c r="N221" i="7"/>
  <c r="M221" i="7"/>
  <c r="L221" i="7"/>
  <c r="K221" i="7"/>
  <c r="J221" i="7"/>
  <c r="I221" i="7"/>
  <c r="H221" i="7"/>
  <c r="BX219" i="7"/>
  <c r="BW219" i="7"/>
  <c r="BV219" i="7"/>
  <c r="BU219" i="7"/>
  <c r="BT219" i="7"/>
  <c r="BS219" i="7"/>
  <c r="BR219" i="7"/>
  <c r="BQ219" i="7"/>
  <c r="BP219" i="7"/>
  <c r="BO219" i="7"/>
  <c r="BN219" i="7"/>
  <c r="BM219" i="7"/>
  <c r="BL219" i="7"/>
  <c r="BK219" i="7"/>
  <c r="BJ219" i="7"/>
  <c r="BI219" i="7"/>
  <c r="BH219" i="7"/>
  <c r="BG219" i="7"/>
  <c r="BF219" i="7"/>
  <c r="BE219" i="7"/>
  <c r="BD219" i="7"/>
  <c r="BC219" i="7"/>
  <c r="BB219" i="7"/>
  <c r="BA219" i="7"/>
  <c r="AZ219" i="7"/>
  <c r="AY219" i="7"/>
  <c r="AX219" i="7"/>
  <c r="AW219" i="7"/>
  <c r="AV219" i="7"/>
  <c r="AU219" i="7"/>
  <c r="AT219" i="7"/>
  <c r="AS219" i="7"/>
  <c r="AR219" i="7"/>
  <c r="AQ219" i="7"/>
  <c r="AP219" i="7"/>
  <c r="AO219" i="7"/>
  <c r="AN219" i="7"/>
  <c r="AM219" i="7"/>
  <c r="AL219" i="7"/>
  <c r="AK219" i="7"/>
  <c r="AJ219" i="7"/>
  <c r="AI219" i="7"/>
  <c r="AH219" i="7"/>
  <c r="AG219" i="7"/>
  <c r="AF219" i="7"/>
  <c r="AE219" i="7"/>
  <c r="AD219" i="7"/>
  <c r="AC219" i="7"/>
  <c r="AB219" i="7"/>
  <c r="AA219" i="7"/>
  <c r="Z219" i="7"/>
  <c r="Y219" i="7"/>
  <c r="X219" i="7"/>
  <c r="W219" i="7"/>
  <c r="V219" i="7"/>
  <c r="U219" i="7"/>
  <c r="T219" i="7"/>
  <c r="S219" i="7"/>
  <c r="R219" i="7"/>
  <c r="Q219" i="7"/>
  <c r="P219" i="7"/>
  <c r="O219" i="7"/>
  <c r="N219" i="7"/>
  <c r="M219" i="7"/>
  <c r="L219" i="7"/>
  <c r="K219" i="7"/>
  <c r="J219" i="7"/>
  <c r="I219" i="7"/>
  <c r="H219" i="7"/>
  <c r="BX217" i="7"/>
  <c r="BW217" i="7"/>
  <c r="BV217" i="7"/>
  <c r="BU217" i="7"/>
  <c r="BT217" i="7"/>
  <c r="BS217" i="7"/>
  <c r="BR217" i="7"/>
  <c r="BQ217" i="7"/>
  <c r="BP217" i="7"/>
  <c r="BO217" i="7"/>
  <c r="BN217" i="7"/>
  <c r="BM217" i="7"/>
  <c r="BL217" i="7"/>
  <c r="BK217" i="7"/>
  <c r="BJ217" i="7"/>
  <c r="BI217" i="7"/>
  <c r="BH217" i="7"/>
  <c r="BG217" i="7"/>
  <c r="BF217" i="7"/>
  <c r="BE217" i="7"/>
  <c r="BD217" i="7"/>
  <c r="BC217" i="7"/>
  <c r="BB217" i="7"/>
  <c r="BA217" i="7"/>
  <c r="AZ217" i="7"/>
  <c r="AY217" i="7"/>
  <c r="AX217" i="7"/>
  <c r="AW217" i="7"/>
  <c r="AV217" i="7"/>
  <c r="AU217" i="7"/>
  <c r="AT217" i="7"/>
  <c r="AS217" i="7"/>
  <c r="AR217" i="7"/>
  <c r="AQ217" i="7"/>
  <c r="AP217" i="7"/>
  <c r="AO217" i="7"/>
  <c r="AN217" i="7"/>
  <c r="AM217" i="7"/>
  <c r="AL217" i="7"/>
  <c r="AK217" i="7"/>
  <c r="AJ217" i="7"/>
  <c r="AI217" i="7"/>
  <c r="AH217" i="7"/>
  <c r="AG217" i="7"/>
  <c r="AF217" i="7"/>
  <c r="AE217" i="7"/>
  <c r="AD217" i="7"/>
  <c r="AC217" i="7"/>
  <c r="AB217" i="7"/>
  <c r="AA217" i="7"/>
  <c r="Z217" i="7"/>
  <c r="Y217" i="7"/>
  <c r="X217" i="7"/>
  <c r="W217" i="7"/>
  <c r="V217" i="7"/>
  <c r="U217" i="7"/>
  <c r="T217" i="7"/>
  <c r="S217" i="7"/>
  <c r="R217" i="7"/>
  <c r="Q217" i="7"/>
  <c r="P217" i="7"/>
  <c r="O217" i="7"/>
  <c r="N217" i="7"/>
  <c r="M217" i="7"/>
  <c r="L217" i="7"/>
  <c r="K217" i="7"/>
  <c r="J217" i="7"/>
  <c r="I217" i="7"/>
  <c r="H217" i="7"/>
  <c r="BX215" i="7"/>
  <c r="BW215" i="7"/>
  <c r="BV215" i="7"/>
  <c r="BU215" i="7"/>
  <c r="BT215" i="7"/>
  <c r="BS215" i="7"/>
  <c r="BR215" i="7"/>
  <c r="BQ215" i="7"/>
  <c r="BP215" i="7"/>
  <c r="BO215" i="7"/>
  <c r="BN215" i="7"/>
  <c r="BM215" i="7"/>
  <c r="BL215" i="7"/>
  <c r="BK215" i="7"/>
  <c r="BJ215" i="7"/>
  <c r="BI215" i="7"/>
  <c r="BH215" i="7"/>
  <c r="BG215" i="7"/>
  <c r="BF215" i="7"/>
  <c r="BE215" i="7"/>
  <c r="BD215" i="7"/>
  <c r="BC215" i="7"/>
  <c r="BB215" i="7"/>
  <c r="BA215" i="7"/>
  <c r="AZ215" i="7"/>
  <c r="AY215" i="7"/>
  <c r="AX215" i="7"/>
  <c r="AW215" i="7"/>
  <c r="AV215" i="7"/>
  <c r="AU215" i="7"/>
  <c r="AT215" i="7"/>
  <c r="AS215" i="7"/>
  <c r="AR215" i="7"/>
  <c r="AQ215" i="7"/>
  <c r="AP215" i="7"/>
  <c r="AO215" i="7"/>
  <c r="AN215" i="7"/>
  <c r="AM215" i="7"/>
  <c r="AL215" i="7"/>
  <c r="AK215" i="7"/>
  <c r="AJ215" i="7"/>
  <c r="AI215" i="7"/>
  <c r="AH215" i="7"/>
  <c r="AG215" i="7"/>
  <c r="AF215" i="7"/>
  <c r="AE215" i="7"/>
  <c r="AD215" i="7"/>
  <c r="AC215" i="7"/>
  <c r="AB215" i="7"/>
  <c r="AA215" i="7"/>
  <c r="Z215" i="7"/>
  <c r="Y215" i="7"/>
  <c r="X215" i="7"/>
  <c r="W215" i="7"/>
  <c r="V215" i="7"/>
  <c r="U215" i="7"/>
  <c r="T215" i="7"/>
  <c r="S215" i="7"/>
  <c r="R215" i="7"/>
  <c r="Q215" i="7"/>
  <c r="P215" i="7"/>
  <c r="O215" i="7"/>
  <c r="N215" i="7"/>
  <c r="M215" i="7"/>
  <c r="L215" i="7"/>
  <c r="K215" i="7"/>
  <c r="J215" i="7"/>
  <c r="I215" i="7"/>
  <c r="H215" i="7"/>
  <c r="BX213" i="7"/>
  <c r="BW213" i="7"/>
  <c r="BV213" i="7"/>
  <c r="BU213" i="7"/>
  <c r="BT213" i="7"/>
  <c r="BS213" i="7"/>
  <c r="BR213" i="7"/>
  <c r="BQ213" i="7"/>
  <c r="BP213" i="7"/>
  <c r="BO213" i="7"/>
  <c r="BN213" i="7"/>
  <c r="BM213" i="7"/>
  <c r="BL213" i="7"/>
  <c r="BK213" i="7"/>
  <c r="BJ213" i="7"/>
  <c r="BI213" i="7"/>
  <c r="BH213" i="7"/>
  <c r="BG213" i="7"/>
  <c r="BF213" i="7"/>
  <c r="BE213" i="7"/>
  <c r="BD213" i="7"/>
  <c r="BC213" i="7"/>
  <c r="BB213" i="7"/>
  <c r="BA213" i="7"/>
  <c r="AZ213" i="7"/>
  <c r="AY213" i="7"/>
  <c r="AX213" i="7"/>
  <c r="AW213" i="7"/>
  <c r="AV213" i="7"/>
  <c r="AU213" i="7"/>
  <c r="AT213" i="7"/>
  <c r="AS213" i="7"/>
  <c r="AR213" i="7"/>
  <c r="AQ213" i="7"/>
  <c r="AP213" i="7"/>
  <c r="AO213" i="7"/>
  <c r="AN213" i="7"/>
  <c r="AM213" i="7"/>
  <c r="AL213" i="7"/>
  <c r="AK213" i="7"/>
  <c r="AJ213" i="7"/>
  <c r="AI213" i="7"/>
  <c r="AH213" i="7"/>
  <c r="AG213" i="7"/>
  <c r="AF213" i="7"/>
  <c r="AE213" i="7"/>
  <c r="AD213" i="7"/>
  <c r="AC213" i="7"/>
  <c r="AB213" i="7"/>
  <c r="AA213" i="7"/>
  <c r="Z213" i="7"/>
  <c r="Y213" i="7"/>
  <c r="X213" i="7"/>
  <c r="W213" i="7"/>
  <c r="V213" i="7"/>
  <c r="U213" i="7"/>
  <c r="T213" i="7"/>
  <c r="S213" i="7"/>
  <c r="R213" i="7"/>
  <c r="Q213" i="7"/>
  <c r="P213" i="7"/>
  <c r="O213" i="7"/>
  <c r="N213" i="7"/>
  <c r="M213" i="7"/>
  <c r="L213" i="7"/>
  <c r="K213" i="7"/>
  <c r="J213" i="7"/>
  <c r="I213" i="7"/>
  <c r="H213" i="7"/>
  <c r="BX211" i="7"/>
  <c r="BW211" i="7"/>
  <c r="BV211" i="7"/>
  <c r="BU211" i="7"/>
  <c r="BT211" i="7"/>
  <c r="BS211" i="7"/>
  <c r="BR211" i="7"/>
  <c r="BQ211" i="7"/>
  <c r="BP211" i="7"/>
  <c r="BO211" i="7"/>
  <c r="BN211" i="7"/>
  <c r="BM211" i="7"/>
  <c r="BL211" i="7"/>
  <c r="BK211" i="7"/>
  <c r="BJ211" i="7"/>
  <c r="BI211" i="7"/>
  <c r="BH211" i="7"/>
  <c r="BG211" i="7"/>
  <c r="BF211" i="7"/>
  <c r="BE211" i="7"/>
  <c r="BD211" i="7"/>
  <c r="BC211" i="7"/>
  <c r="BB211" i="7"/>
  <c r="BA211" i="7"/>
  <c r="AZ211" i="7"/>
  <c r="AY211" i="7"/>
  <c r="AX211" i="7"/>
  <c r="AW211" i="7"/>
  <c r="AV211" i="7"/>
  <c r="AU211" i="7"/>
  <c r="AT211" i="7"/>
  <c r="AS211" i="7"/>
  <c r="AR211" i="7"/>
  <c r="AQ211" i="7"/>
  <c r="AP211" i="7"/>
  <c r="AO211" i="7"/>
  <c r="AN211" i="7"/>
  <c r="AM211" i="7"/>
  <c r="AL211" i="7"/>
  <c r="AK211" i="7"/>
  <c r="AJ211" i="7"/>
  <c r="AI211" i="7"/>
  <c r="AH211" i="7"/>
  <c r="AG211" i="7"/>
  <c r="AF211" i="7"/>
  <c r="AE211" i="7"/>
  <c r="AD211" i="7"/>
  <c r="AC211" i="7"/>
  <c r="AB211" i="7"/>
  <c r="AA211" i="7"/>
  <c r="Z211" i="7"/>
  <c r="Y211" i="7"/>
  <c r="X211" i="7"/>
  <c r="W211" i="7"/>
  <c r="V211" i="7"/>
  <c r="U211" i="7"/>
  <c r="T211" i="7"/>
  <c r="S211" i="7"/>
  <c r="R211" i="7"/>
  <c r="Q211" i="7"/>
  <c r="P211" i="7"/>
  <c r="O211" i="7"/>
  <c r="N211" i="7"/>
  <c r="M211" i="7"/>
  <c r="L211" i="7"/>
  <c r="K211" i="7"/>
  <c r="J211" i="7"/>
  <c r="I211" i="7"/>
  <c r="H211" i="7"/>
  <c r="BX209" i="7"/>
  <c r="BW209" i="7"/>
  <c r="BV209" i="7"/>
  <c r="BU209" i="7"/>
  <c r="BT209" i="7"/>
  <c r="BS209" i="7"/>
  <c r="BR209" i="7"/>
  <c r="BQ209" i="7"/>
  <c r="BP209" i="7"/>
  <c r="BO209" i="7"/>
  <c r="BN209" i="7"/>
  <c r="BM209" i="7"/>
  <c r="BL209" i="7"/>
  <c r="BK209" i="7"/>
  <c r="BJ209" i="7"/>
  <c r="BI209" i="7"/>
  <c r="BH209" i="7"/>
  <c r="BG209" i="7"/>
  <c r="BF209" i="7"/>
  <c r="BE209" i="7"/>
  <c r="BD209" i="7"/>
  <c r="BC209" i="7"/>
  <c r="BB209" i="7"/>
  <c r="BA209" i="7"/>
  <c r="AZ209" i="7"/>
  <c r="AY209" i="7"/>
  <c r="AX209" i="7"/>
  <c r="AW209" i="7"/>
  <c r="AV209" i="7"/>
  <c r="AU209" i="7"/>
  <c r="AT209" i="7"/>
  <c r="AS209" i="7"/>
  <c r="AR209" i="7"/>
  <c r="AQ209" i="7"/>
  <c r="AP209" i="7"/>
  <c r="AO209" i="7"/>
  <c r="AN209" i="7"/>
  <c r="AM209" i="7"/>
  <c r="AL209" i="7"/>
  <c r="AK209" i="7"/>
  <c r="AJ209" i="7"/>
  <c r="AI209" i="7"/>
  <c r="AH209" i="7"/>
  <c r="AG209" i="7"/>
  <c r="AF209" i="7"/>
  <c r="AE209" i="7"/>
  <c r="AD209" i="7"/>
  <c r="AC209" i="7"/>
  <c r="AB209" i="7"/>
  <c r="AA209" i="7"/>
  <c r="Z209" i="7"/>
  <c r="Y209" i="7"/>
  <c r="X209" i="7"/>
  <c r="W209" i="7"/>
  <c r="V209" i="7"/>
  <c r="U209" i="7"/>
  <c r="T209" i="7"/>
  <c r="S209" i="7"/>
  <c r="R209" i="7"/>
  <c r="Q209" i="7"/>
  <c r="P209" i="7"/>
  <c r="O209" i="7"/>
  <c r="N209" i="7"/>
  <c r="M209" i="7"/>
  <c r="L209" i="7"/>
  <c r="K209" i="7"/>
  <c r="J209" i="7"/>
  <c r="I209" i="7"/>
  <c r="H209" i="7"/>
  <c r="BX207" i="7"/>
  <c r="BW207" i="7"/>
  <c r="BV207" i="7"/>
  <c r="BU207" i="7"/>
  <c r="BT207" i="7"/>
  <c r="BS207" i="7"/>
  <c r="BR207" i="7"/>
  <c r="BQ207" i="7"/>
  <c r="BP207" i="7"/>
  <c r="BO207" i="7"/>
  <c r="BN207" i="7"/>
  <c r="BM207" i="7"/>
  <c r="BL207" i="7"/>
  <c r="BK207" i="7"/>
  <c r="BJ207" i="7"/>
  <c r="BI207" i="7"/>
  <c r="BH207" i="7"/>
  <c r="BG207" i="7"/>
  <c r="BF207" i="7"/>
  <c r="BE207" i="7"/>
  <c r="BD207" i="7"/>
  <c r="BC207" i="7"/>
  <c r="BB207" i="7"/>
  <c r="BA207" i="7"/>
  <c r="AZ207" i="7"/>
  <c r="AY207" i="7"/>
  <c r="AX207" i="7"/>
  <c r="AW207" i="7"/>
  <c r="AV207" i="7"/>
  <c r="AU207" i="7"/>
  <c r="AT207" i="7"/>
  <c r="AS207" i="7"/>
  <c r="AR207" i="7"/>
  <c r="AQ207" i="7"/>
  <c r="AP207" i="7"/>
  <c r="AO207" i="7"/>
  <c r="AN207" i="7"/>
  <c r="AM207" i="7"/>
  <c r="AL207" i="7"/>
  <c r="AK207" i="7"/>
  <c r="AJ207" i="7"/>
  <c r="AI207" i="7"/>
  <c r="AH207" i="7"/>
  <c r="AG207" i="7"/>
  <c r="AF207" i="7"/>
  <c r="AE207" i="7"/>
  <c r="AD207" i="7"/>
  <c r="AC207" i="7"/>
  <c r="AB207" i="7"/>
  <c r="AA207" i="7"/>
  <c r="Z207" i="7"/>
  <c r="Y207" i="7"/>
  <c r="X207" i="7"/>
  <c r="W207" i="7"/>
  <c r="V207" i="7"/>
  <c r="U207" i="7"/>
  <c r="T207" i="7"/>
  <c r="S207" i="7"/>
  <c r="R207" i="7"/>
  <c r="Q207" i="7"/>
  <c r="P207" i="7"/>
  <c r="O207" i="7"/>
  <c r="N207" i="7"/>
  <c r="M207" i="7"/>
  <c r="L207" i="7"/>
  <c r="K207" i="7"/>
  <c r="J207" i="7"/>
  <c r="I207" i="7"/>
  <c r="H207" i="7"/>
  <c r="BX205" i="7"/>
  <c r="BW205" i="7"/>
  <c r="BV205" i="7"/>
  <c r="BU205" i="7"/>
  <c r="BT205" i="7"/>
  <c r="BS205" i="7"/>
  <c r="BR205" i="7"/>
  <c r="BQ205" i="7"/>
  <c r="BP205" i="7"/>
  <c r="BO205" i="7"/>
  <c r="BN205" i="7"/>
  <c r="BM205" i="7"/>
  <c r="BL205" i="7"/>
  <c r="BK205" i="7"/>
  <c r="BJ205" i="7"/>
  <c r="BI205" i="7"/>
  <c r="BH205" i="7"/>
  <c r="BG205" i="7"/>
  <c r="BF205" i="7"/>
  <c r="BE205" i="7"/>
  <c r="BD205" i="7"/>
  <c r="BC205" i="7"/>
  <c r="BB205" i="7"/>
  <c r="BA205" i="7"/>
  <c r="AZ205" i="7"/>
  <c r="AY205" i="7"/>
  <c r="AX205" i="7"/>
  <c r="AW205" i="7"/>
  <c r="AV205" i="7"/>
  <c r="AU205" i="7"/>
  <c r="AT205" i="7"/>
  <c r="AS205" i="7"/>
  <c r="AR205" i="7"/>
  <c r="AQ205" i="7"/>
  <c r="AP205" i="7"/>
  <c r="AO205" i="7"/>
  <c r="AN205" i="7"/>
  <c r="AM205" i="7"/>
  <c r="AL205" i="7"/>
  <c r="AK205" i="7"/>
  <c r="AJ205" i="7"/>
  <c r="AI205" i="7"/>
  <c r="AH205" i="7"/>
  <c r="AG205" i="7"/>
  <c r="AF205" i="7"/>
  <c r="AE205" i="7"/>
  <c r="AD205" i="7"/>
  <c r="AC205" i="7"/>
  <c r="AB205" i="7"/>
  <c r="AA205" i="7"/>
  <c r="Z205" i="7"/>
  <c r="Y205" i="7"/>
  <c r="X205" i="7"/>
  <c r="W205" i="7"/>
  <c r="V205" i="7"/>
  <c r="U205" i="7"/>
  <c r="T205" i="7"/>
  <c r="S205" i="7"/>
  <c r="R205" i="7"/>
  <c r="Q205" i="7"/>
  <c r="P205" i="7"/>
  <c r="O205" i="7"/>
  <c r="N205" i="7"/>
  <c r="M205" i="7"/>
  <c r="L205" i="7"/>
  <c r="K205" i="7"/>
  <c r="J205" i="7"/>
  <c r="I205" i="7"/>
  <c r="H205" i="7"/>
  <c r="BX203" i="7"/>
  <c r="BW203" i="7"/>
  <c r="BV203" i="7"/>
  <c r="BU203" i="7"/>
  <c r="BT203" i="7"/>
  <c r="BS203" i="7"/>
  <c r="BR203" i="7"/>
  <c r="BQ203" i="7"/>
  <c r="BP203" i="7"/>
  <c r="BO203" i="7"/>
  <c r="BN203" i="7"/>
  <c r="BM203" i="7"/>
  <c r="BL203" i="7"/>
  <c r="BK203" i="7"/>
  <c r="BJ203" i="7"/>
  <c r="BI203" i="7"/>
  <c r="BH203" i="7"/>
  <c r="BG203" i="7"/>
  <c r="BF203" i="7"/>
  <c r="BE203" i="7"/>
  <c r="BD203" i="7"/>
  <c r="BC203" i="7"/>
  <c r="BB203" i="7"/>
  <c r="BA203" i="7"/>
  <c r="AZ203" i="7"/>
  <c r="AY203" i="7"/>
  <c r="AX203" i="7"/>
  <c r="AW203" i="7"/>
  <c r="AV203" i="7"/>
  <c r="AU203" i="7"/>
  <c r="AT203" i="7"/>
  <c r="AS203" i="7"/>
  <c r="AR203" i="7"/>
  <c r="AQ203" i="7"/>
  <c r="AP203" i="7"/>
  <c r="AO203" i="7"/>
  <c r="AN203" i="7"/>
  <c r="AM203" i="7"/>
  <c r="AL203" i="7"/>
  <c r="AK203" i="7"/>
  <c r="AJ203" i="7"/>
  <c r="AI203" i="7"/>
  <c r="AH203" i="7"/>
  <c r="AG203" i="7"/>
  <c r="AF203" i="7"/>
  <c r="AE203" i="7"/>
  <c r="AD203" i="7"/>
  <c r="AC203" i="7"/>
  <c r="AB203" i="7"/>
  <c r="AA203" i="7"/>
  <c r="Z203" i="7"/>
  <c r="Y203" i="7"/>
  <c r="X203" i="7"/>
  <c r="W203" i="7"/>
  <c r="V203" i="7"/>
  <c r="U203" i="7"/>
  <c r="T203" i="7"/>
  <c r="S203" i="7"/>
  <c r="R203" i="7"/>
  <c r="Q203" i="7"/>
  <c r="P203" i="7"/>
  <c r="O203" i="7"/>
  <c r="N203" i="7"/>
  <c r="M203" i="7"/>
  <c r="L203" i="7"/>
  <c r="K203" i="7"/>
  <c r="J203" i="7"/>
  <c r="I203" i="7"/>
  <c r="H203" i="7"/>
  <c r="G394" i="7"/>
  <c r="G392" i="7"/>
  <c r="G390" i="7"/>
  <c r="G388" i="7"/>
  <c r="G386" i="7"/>
  <c r="G384" i="7"/>
  <c r="G382" i="7"/>
  <c r="G380" i="7"/>
  <c r="G378" i="7"/>
  <c r="G376" i="7"/>
  <c r="G374" i="7"/>
  <c r="G372" i="7"/>
  <c r="G370" i="7"/>
  <c r="G368" i="7"/>
  <c r="G361" i="7"/>
  <c r="G359" i="7"/>
  <c r="G355" i="7"/>
  <c r="G353" i="7"/>
  <c r="G351" i="7"/>
  <c r="G349" i="7"/>
  <c r="G347" i="7"/>
  <c r="G345" i="7"/>
  <c r="G343" i="7"/>
  <c r="G341" i="7"/>
  <c r="G339" i="7"/>
  <c r="G337" i="7"/>
  <c r="G335" i="7"/>
  <c r="G328" i="7"/>
  <c r="G326" i="7"/>
  <c r="G324" i="7"/>
  <c r="G322" i="7"/>
  <c r="G320" i="7"/>
  <c r="G318" i="7"/>
  <c r="G316" i="7"/>
  <c r="G314" i="7"/>
  <c r="G312" i="7"/>
  <c r="G310" i="7"/>
  <c r="G308" i="7"/>
  <c r="G306" i="7"/>
  <c r="G304" i="7"/>
  <c r="G302" i="7"/>
  <c r="G295" i="7"/>
  <c r="G293" i="7"/>
  <c r="G291" i="7"/>
  <c r="G289" i="7"/>
  <c r="G287" i="7"/>
  <c r="G285" i="7"/>
  <c r="G283" i="7"/>
  <c r="G281" i="7"/>
  <c r="G279" i="7"/>
  <c r="G277" i="7"/>
  <c r="G275" i="7"/>
  <c r="G273" i="7"/>
  <c r="G271" i="7"/>
  <c r="G269" i="7"/>
  <c r="G262" i="7"/>
  <c r="G260" i="7"/>
  <c r="G258" i="7"/>
  <c r="G256" i="7"/>
  <c r="G254" i="7"/>
  <c r="G252" i="7"/>
  <c r="G250" i="7"/>
  <c r="G248" i="7"/>
  <c r="G246" i="7"/>
  <c r="G242" i="7"/>
  <c r="G244" i="7"/>
  <c r="G240" i="7"/>
  <c r="G238" i="7"/>
  <c r="G236" i="7"/>
  <c r="G229" i="7"/>
  <c r="G227" i="7"/>
  <c r="G225" i="7"/>
  <c r="G223" i="7"/>
  <c r="G221" i="7"/>
  <c r="G219" i="7"/>
  <c r="G217" i="7"/>
  <c r="G215" i="7"/>
  <c r="G213" i="7"/>
  <c r="G211" i="7"/>
  <c r="G209" i="7"/>
  <c r="G207" i="7"/>
  <c r="G205" i="7"/>
  <c r="G203" i="7"/>
  <c r="B314" i="7"/>
  <c r="B312" i="7"/>
  <c r="B310" i="7"/>
  <c r="B308" i="7"/>
  <c r="B306" i="7"/>
  <c r="B304" i="7"/>
  <c r="B302" i="7"/>
  <c r="B281" i="7"/>
  <c r="B279" i="7"/>
  <c r="B277" i="7"/>
  <c r="B275" i="7"/>
  <c r="B273" i="7"/>
  <c r="B271" i="7"/>
  <c r="B269" i="7"/>
  <c r="B248" i="7"/>
  <c r="B246" i="7"/>
  <c r="B244" i="7"/>
  <c r="B242" i="7"/>
  <c r="B240" i="7"/>
  <c r="B238" i="7"/>
  <c r="B236" i="7"/>
  <c r="B215" i="7"/>
  <c r="B213" i="7"/>
  <c r="B211" i="7"/>
  <c r="B209" i="7"/>
  <c r="B207" i="7"/>
  <c r="B205" i="7"/>
  <c r="B203" i="7"/>
  <c r="F143" i="8" l="1"/>
  <c r="D347" i="8"/>
  <c r="D123" i="8" s="1"/>
  <c r="F123" i="8"/>
  <c r="E380" i="8"/>
  <c r="BX196" i="7"/>
  <c r="BW196" i="7"/>
  <c r="BV196" i="7"/>
  <c r="BU196" i="7"/>
  <c r="BT196" i="7"/>
  <c r="BS196" i="7"/>
  <c r="BR196" i="7"/>
  <c r="BQ196" i="7"/>
  <c r="BP196" i="7"/>
  <c r="BO196" i="7"/>
  <c r="BN196" i="7"/>
  <c r="BM196" i="7"/>
  <c r="BL196" i="7"/>
  <c r="BK196" i="7"/>
  <c r="BJ196" i="7"/>
  <c r="BI196" i="7"/>
  <c r="BH196" i="7"/>
  <c r="BG196" i="7"/>
  <c r="BF196" i="7"/>
  <c r="BE196" i="7"/>
  <c r="BD196" i="7"/>
  <c r="BC196" i="7"/>
  <c r="BB196" i="7"/>
  <c r="BA196" i="7"/>
  <c r="AZ196" i="7"/>
  <c r="AY196" i="7"/>
  <c r="AX196" i="7"/>
  <c r="AW196" i="7"/>
  <c r="AV196" i="7"/>
  <c r="AU196" i="7"/>
  <c r="AT196" i="7"/>
  <c r="AS196" i="7"/>
  <c r="AR196" i="7"/>
  <c r="AQ196" i="7"/>
  <c r="AP196" i="7"/>
  <c r="AO196" i="7"/>
  <c r="AN196" i="7"/>
  <c r="AM196" i="7"/>
  <c r="AL196" i="7"/>
  <c r="AK196" i="7"/>
  <c r="AJ196" i="7"/>
  <c r="AI196" i="7"/>
  <c r="AH196" i="7"/>
  <c r="AG196" i="7"/>
  <c r="AF196" i="7"/>
  <c r="AE196" i="7"/>
  <c r="AD196" i="7"/>
  <c r="AC196" i="7"/>
  <c r="AB196" i="7"/>
  <c r="AA196" i="7"/>
  <c r="Z196" i="7"/>
  <c r="Y196" i="7"/>
  <c r="X196" i="7"/>
  <c r="W196" i="7"/>
  <c r="V196" i="7"/>
  <c r="U196" i="7"/>
  <c r="T196" i="7"/>
  <c r="S196" i="7"/>
  <c r="R196" i="7"/>
  <c r="Q196" i="7"/>
  <c r="P196" i="7"/>
  <c r="O196" i="7"/>
  <c r="N196" i="7"/>
  <c r="M196" i="7"/>
  <c r="L196" i="7"/>
  <c r="K196" i="7"/>
  <c r="J196" i="7"/>
  <c r="I196" i="7"/>
  <c r="H196" i="7"/>
  <c r="BX194" i="7"/>
  <c r="BW194" i="7"/>
  <c r="BV194" i="7"/>
  <c r="BU194" i="7"/>
  <c r="BT194" i="7"/>
  <c r="BS194" i="7"/>
  <c r="BR194" i="7"/>
  <c r="BQ194" i="7"/>
  <c r="BP194" i="7"/>
  <c r="BO194" i="7"/>
  <c r="BN194" i="7"/>
  <c r="BM194" i="7"/>
  <c r="BL194" i="7"/>
  <c r="BK194" i="7"/>
  <c r="BJ194" i="7"/>
  <c r="BI194" i="7"/>
  <c r="BH194" i="7"/>
  <c r="BG194" i="7"/>
  <c r="BF194" i="7"/>
  <c r="BE194" i="7"/>
  <c r="BD194" i="7"/>
  <c r="BC194" i="7"/>
  <c r="BB194" i="7"/>
  <c r="BA194" i="7"/>
  <c r="AZ194" i="7"/>
  <c r="AY194" i="7"/>
  <c r="AX194" i="7"/>
  <c r="AW194" i="7"/>
  <c r="AV194" i="7"/>
  <c r="AU194" i="7"/>
  <c r="AT194" i="7"/>
  <c r="AS194" i="7"/>
  <c r="AR194" i="7"/>
  <c r="AQ194" i="7"/>
  <c r="AP194" i="7"/>
  <c r="AO194" i="7"/>
  <c r="AN194" i="7"/>
  <c r="AM194" i="7"/>
  <c r="AL194" i="7"/>
  <c r="AK194" i="7"/>
  <c r="AJ194" i="7"/>
  <c r="AI194" i="7"/>
  <c r="AH194" i="7"/>
  <c r="AG194" i="7"/>
  <c r="AF194" i="7"/>
  <c r="AE194" i="7"/>
  <c r="AD194" i="7"/>
  <c r="AC194" i="7"/>
  <c r="AB194" i="7"/>
  <c r="AA194" i="7"/>
  <c r="Z194" i="7"/>
  <c r="Y194" i="7"/>
  <c r="X194" i="7"/>
  <c r="W194" i="7"/>
  <c r="V194" i="7"/>
  <c r="U194" i="7"/>
  <c r="T194" i="7"/>
  <c r="S194" i="7"/>
  <c r="R194" i="7"/>
  <c r="Q194" i="7"/>
  <c r="P194" i="7"/>
  <c r="O194" i="7"/>
  <c r="N194" i="7"/>
  <c r="M194" i="7"/>
  <c r="L194" i="7"/>
  <c r="K194" i="7"/>
  <c r="J194" i="7"/>
  <c r="I194" i="7"/>
  <c r="H194" i="7"/>
  <c r="BX192" i="7"/>
  <c r="BW192" i="7"/>
  <c r="BV192" i="7"/>
  <c r="BU192" i="7"/>
  <c r="BT192" i="7"/>
  <c r="BS192" i="7"/>
  <c r="BR192" i="7"/>
  <c r="BQ192" i="7"/>
  <c r="BP192" i="7"/>
  <c r="BO192" i="7"/>
  <c r="BN192" i="7"/>
  <c r="BM192" i="7"/>
  <c r="BL192" i="7"/>
  <c r="BK192" i="7"/>
  <c r="BJ192" i="7"/>
  <c r="BI192" i="7"/>
  <c r="BH192" i="7"/>
  <c r="BG192" i="7"/>
  <c r="BF192" i="7"/>
  <c r="BE192" i="7"/>
  <c r="BD192" i="7"/>
  <c r="BC192" i="7"/>
  <c r="BB192" i="7"/>
  <c r="BA192" i="7"/>
  <c r="AZ192" i="7"/>
  <c r="AY192" i="7"/>
  <c r="AX192" i="7"/>
  <c r="AW192" i="7"/>
  <c r="AV192" i="7"/>
  <c r="AU192" i="7"/>
  <c r="AT192" i="7"/>
  <c r="AS192" i="7"/>
  <c r="AR192" i="7"/>
  <c r="AQ192" i="7"/>
  <c r="AP192" i="7"/>
  <c r="AO192" i="7"/>
  <c r="AN192" i="7"/>
  <c r="AM192" i="7"/>
  <c r="AL192" i="7"/>
  <c r="AK192" i="7"/>
  <c r="AJ192" i="7"/>
  <c r="AI192" i="7"/>
  <c r="AH192" i="7"/>
  <c r="AG192" i="7"/>
  <c r="AF192" i="7"/>
  <c r="AE192" i="7"/>
  <c r="AD192" i="7"/>
  <c r="AC192" i="7"/>
  <c r="AB192" i="7"/>
  <c r="AA192" i="7"/>
  <c r="Z192" i="7"/>
  <c r="Y192" i="7"/>
  <c r="X192" i="7"/>
  <c r="W192" i="7"/>
  <c r="V192" i="7"/>
  <c r="U192" i="7"/>
  <c r="T192" i="7"/>
  <c r="S192" i="7"/>
  <c r="R192" i="7"/>
  <c r="Q192" i="7"/>
  <c r="P192" i="7"/>
  <c r="O192" i="7"/>
  <c r="N192" i="7"/>
  <c r="M192" i="7"/>
  <c r="L192" i="7"/>
  <c r="K192" i="7"/>
  <c r="J192" i="7"/>
  <c r="I192" i="7"/>
  <c r="H192" i="7"/>
  <c r="BX190" i="7"/>
  <c r="BW190" i="7"/>
  <c r="BV190" i="7"/>
  <c r="BU190" i="7"/>
  <c r="BT190" i="7"/>
  <c r="BS190" i="7"/>
  <c r="BR190" i="7"/>
  <c r="BQ190" i="7"/>
  <c r="BP190" i="7"/>
  <c r="BO190" i="7"/>
  <c r="BN190" i="7"/>
  <c r="BM190" i="7"/>
  <c r="BL190" i="7"/>
  <c r="BK190" i="7"/>
  <c r="BJ190" i="7"/>
  <c r="BI190" i="7"/>
  <c r="BH190" i="7"/>
  <c r="BG190" i="7"/>
  <c r="BF190" i="7"/>
  <c r="BE190" i="7"/>
  <c r="BD190" i="7"/>
  <c r="BC190" i="7"/>
  <c r="BB190" i="7"/>
  <c r="BA190" i="7"/>
  <c r="AZ190" i="7"/>
  <c r="AY190" i="7"/>
  <c r="AX190" i="7"/>
  <c r="AW190" i="7"/>
  <c r="AV190" i="7"/>
  <c r="AU190" i="7"/>
  <c r="AT190" i="7"/>
  <c r="AS190" i="7"/>
  <c r="AR190" i="7"/>
  <c r="AQ190" i="7"/>
  <c r="AP190" i="7"/>
  <c r="AO190" i="7"/>
  <c r="AN190" i="7"/>
  <c r="AM190" i="7"/>
  <c r="AL190" i="7"/>
  <c r="AK190" i="7"/>
  <c r="AJ190" i="7"/>
  <c r="AI190" i="7"/>
  <c r="AH190" i="7"/>
  <c r="AG190" i="7"/>
  <c r="AF190" i="7"/>
  <c r="AE190" i="7"/>
  <c r="AD190" i="7"/>
  <c r="AC190" i="7"/>
  <c r="AB190" i="7"/>
  <c r="AA190" i="7"/>
  <c r="Z190" i="7"/>
  <c r="Y190" i="7"/>
  <c r="X190" i="7"/>
  <c r="W190" i="7"/>
  <c r="V190" i="7"/>
  <c r="U190" i="7"/>
  <c r="T190" i="7"/>
  <c r="S190" i="7"/>
  <c r="R190" i="7"/>
  <c r="Q190" i="7"/>
  <c r="P190" i="7"/>
  <c r="O190" i="7"/>
  <c r="N190" i="7"/>
  <c r="M190" i="7"/>
  <c r="L190" i="7"/>
  <c r="K190" i="7"/>
  <c r="J190" i="7"/>
  <c r="I190" i="7"/>
  <c r="H190" i="7"/>
  <c r="BX188" i="7"/>
  <c r="BW188" i="7"/>
  <c r="BV188" i="7"/>
  <c r="BU188" i="7"/>
  <c r="BT188" i="7"/>
  <c r="BS188" i="7"/>
  <c r="BR188" i="7"/>
  <c r="BQ188" i="7"/>
  <c r="BP188" i="7"/>
  <c r="BO188" i="7"/>
  <c r="BN188" i="7"/>
  <c r="BM188" i="7"/>
  <c r="BL188" i="7"/>
  <c r="BK188" i="7"/>
  <c r="BJ188" i="7"/>
  <c r="BI188" i="7"/>
  <c r="BH188" i="7"/>
  <c r="BG188" i="7"/>
  <c r="BF188" i="7"/>
  <c r="BE188" i="7"/>
  <c r="BD188" i="7"/>
  <c r="BC188" i="7"/>
  <c r="BB188" i="7"/>
  <c r="BA188" i="7"/>
  <c r="AZ188" i="7"/>
  <c r="AY188" i="7"/>
  <c r="AX188" i="7"/>
  <c r="AW188" i="7"/>
  <c r="AV188" i="7"/>
  <c r="AU188" i="7"/>
  <c r="AT188" i="7"/>
  <c r="AS188" i="7"/>
  <c r="AR188" i="7"/>
  <c r="AQ188" i="7"/>
  <c r="AP188" i="7"/>
  <c r="AO188" i="7"/>
  <c r="AN188" i="7"/>
  <c r="AM188" i="7"/>
  <c r="AL188" i="7"/>
  <c r="AK188" i="7"/>
  <c r="AJ188" i="7"/>
  <c r="AI188" i="7"/>
  <c r="AH188" i="7"/>
  <c r="AG188" i="7"/>
  <c r="AF188" i="7"/>
  <c r="AE188" i="7"/>
  <c r="AD188" i="7"/>
  <c r="AC188" i="7"/>
  <c r="AB188" i="7"/>
  <c r="AA188" i="7"/>
  <c r="Z188" i="7"/>
  <c r="Y188" i="7"/>
  <c r="X188" i="7"/>
  <c r="W188" i="7"/>
  <c r="V188" i="7"/>
  <c r="U188" i="7"/>
  <c r="T188" i="7"/>
  <c r="S188" i="7"/>
  <c r="R188" i="7"/>
  <c r="Q188" i="7"/>
  <c r="P188" i="7"/>
  <c r="O188" i="7"/>
  <c r="N188" i="7"/>
  <c r="M188" i="7"/>
  <c r="L188" i="7"/>
  <c r="K188" i="7"/>
  <c r="J188" i="7"/>
  <c r="I188" i="7"/>
  <c r="H188" i="7"/>
  <c r="BX186" i="7"/>
  <c r="BW186" i="7"/>
  <c r="BV186" i="7"/>
  <c r="BU186" i="7"/>
  <c r="BT186" i="7"/>
  <c r="BS186" i="7"/>
  <c r="BR186" i="7"/>
  <c r="BQ186" i="7"/>
  <c r="BP186" i="7"/>
  <c r="BO186" i="7"/>
  <c r="BN186" i="7"/>
  <c r="BM186" i="7"/>
  <c r="BL186" i="7"/>
  <c r="BK186" i="7"/>
  <c r="BJ186" i="7"/>
  <c r="BI186" i="7"/>
  <c r="BH186" i="7"/>
  <c r="BG186" i="7"/>
  <c r="BF186" i="7"/>
  <c r="BE186" i="7"/>
  <c r="BD186" i="7"/>
  <c r="BC186" i="7"/>
  <c r="BB186" i="7"/>
  <c r="BA186" i="7"/>
  <c r="AZ186" i="7"/>
  <c r="AY186" i="7"/>
  <c r="AX186" i="7"/>
  <c r="AW186" i="7"/>
  <c r="AV186" i="7"/>
  <c r="AU186" i="7"/>
  <c r="AT186" i="7"/>
  <c r="AS186" i="7"/>
  <c r="AR186" i="7"/>
  <c r="AQ186" i="7"/>
  <c r="AP186" i="7"/>
  <c r="AO186" i="7"/>
  <c r="AN186" i="7"/>
  <c r="AM186" i="7"/>
  <c r="AL186" i="7"/>
  <c r="AK186" i="7"/>
  <c r="AJ186" i="7"/>
  <c r="AI186" i="7"/>
  <c r="AH186" i="7"/>
  <c r="AG186" i="7"/>
  <c r="AF186" i="7"/>
  <c r="AE186" i="7"/>
  <c r="AD186" i="7"/>
  <c r="AC186" i="7"/>
  <c r="AB186" i="7"/>
  <c r="AA186" i="7"/>
  <c r="Z186" i="7"/>
  <c r="Y186" i="7"/>
  <c r="X186" i="7"/>
  <c r="W186" i="7"/>
  <c r="V186" i="7"/>
  <c r="U186" i="7"/>
  <c r="T186" i="7"/>
  <c r="S186" i="7"/>
  <c r="R186" i="7"/>
  <c r="Q186" i="7"/>
  <c r="P186" i="7"/>
  <c r="O186" i="7"/>
  <c r="N186" i="7"/>
  <c r="M186" i="7"/>
  <c r="L186" i="7"/>
  <c r="K186" i="7"/>
  <c r="J186" i="7"/>
  <c r="I186" i="7"/>
  <c r="H186" i="7"/>
  <c r="BX184" i="7"/>
  <c r="BW184" i="7"/>
  <c r="BV184" i="7"/>
  <c r="BU184" i="7"/>
  <c r="BT184" i="7"/>
  <c r="BS184" i="7"/>
  <c r="BR184" i="7"/>
  <c r="BQ184" i="7"/>
  <c r="BP184" i="7"/>
  <c r="BO184" i="7"/>
  <c r="BN184" i="7"/>
  <c r="BM184" i="7"/>
  <c r="BL184" i="7"/>
  <c r="BK184" i="7"/>
  <c r="BJ184" i="7"/>
  <c r="BI184" i="7"/>
  <c r="BH184" i="7"/>
  <c r="BG184" i="7"/>
  <c r="BF184" i="7"/>
  <c r="BE184" i="7"/>
  <c r="BD184" i="7"/>
  <c r="BC184" i="7"/>
  <c r="BB184" i="7"/>
  <c r="BA184" i="7"/>
  <c r="AZ184" i="7"/>
  <c r="AY184" i="7"/>
  <c r="AX184" i="7"/>
  <c r="AW184" i="7"/>
  <c r="AV184" i="7"/>
  <c r="AU184" i="7"/>
  <c r="AT184" i="7"/>
  <c r="AS184" i="7"/>
  <c r="AR184" i="7"/>
  <c r="AQ184" i="7"/>
  <c r="AP184" i="7"/>
  <c r="AO184" i="7"/>
  <c r="AN184" i="7"/>
  <c r="AM184" i="7"/>
  <c r="AL184" i="7"/>
  <c r="AK184" i="7"/>
  <c r="AJ184" i="7"/>
  <c r="AI184" i="7"/>
  <c r="AH184" i="7"/>
  <c r="AG184" i="7"/>
  <c r="AF184" i="7"/>
  <c r="AE184" i="7"/>
  <c r="AD184" i="7"/>
  <c r="AC184" i="7"/>
  <c r="AB184" i="7"/>
  <c r="AA184" i="7"/>
  <c r="Z184" i="7"/>
  <c r="Y184" i="7"/>
  <c r="X184" i="7"/>
  <c r="W184" i="7"/>
  <c r="V184" i="7"/>
  <c r="U184" i="7"/>
  <c r="T184" i="7"/>
  <c r="S184" i="7"/>
  <c r="R184" i="7"/>
  <c r="Q184" i="7"/>
  <c r="P184" i="7"/>
  <c r="O184" i="7"/>
  <c r="N184" i="7"/>
  <c r="M184" i="7"/>
  <c r="L184" i="7"/>
  <c r="K184" i="7"/>
  <c r="J184" i="7"/>
  <c r="I184" i="7"/>
  <c r="H184" i="7"/>
  <c r="BX182" i="7"/>
  <c r="BW182" i="7"/>
  <c r="BV182" i="7"/>
  <c r="BU182" i="7"/>
  <c r="BT182" i="7"/>
  <c r="BS182" i="7"/>
  <c r="BR182" i="7"/>
  <c r="BQ182" i="7"/>
  <c r="BP182" i="7"/>
  <c r="BO182" i="7"/>
  <c r="BN182" i="7"/>
  <c r="BM182" i="7"/>
  <c r="BL182" i="7"/>
  <c r="BK182" i="7"/>
  <c r="BJ182" i="7"/>
  <c r="BI182" i="7"/>
  <c r="BH182" i="7"/>
  <c r="BG182" i="7"/>
  <c r="BF182" i="7"/>
  <c r="BE182" i="7"/>
  <c r="BD182" i="7"/>
  <c r="BC182" i="7"/>
  <c r="BB182" i="7"/>
  <c r="BA182" i="7"/>
  <c r="AZ182" i="7"/>
  <c r="AY182" i="7"/>
  <c r="AX182" i="7"/>
  <c r="AW182" i="7"/>
  <c r="AV182" i="7"/>
  <c r="AU182" i="7"/>
  <c r="AT182" i="7"/>
  <c r="AS182" i="7"/>
  <c r="AR182" i="7"/>
  <c r="AQ182" i="7"/>
  <c r="AP182" i="7"/>
  <c r="AO182" i="7"/>
  <c r="AN182" i="7"/>
  <c r="AM182" i="7"/>
  <c r="AL182" i="7"/>
  <c r="AK182" i="7"/>
  <c r="AJ182" i="7"/>
  <c r="AI182" i="7"/>
  <c r="AH182" i="7"/>
  <c r="AG182" i="7"/>
  <c r="AF182" i="7"/>
  <c r="AE182" i="7"/>
  <c r="AD182" i="7"/>
  <c r="AC182" i="7"/>
  <c r="AB182" i="7"/>
  <c r="AA182" i="7"/>
  <c r="Z182" i="7"/>
  <c r="Y182" i="7"/>
  <c r="X182" i="7"/>
  <c r="W182" i="7"/>
  <c r="V182" i="7"/>
  <c r="U182" i="7"/>
  <c r="T182" i="7"/>
  <c r="S182" i="7"/>
  <c r="R182" i="7"/>
  <c r="Q182" i="7"/>
  <c r="P182" i="7"/>
  <c r="O182" i="7"/>
  <c r="N182" i="7"/>
  <c r="M182" i="7"/>
  <c r="L182" i="7"/>
  <c r="K182" i="7"/>
  <c r="J182" i="7"/>
  <c r="I182" i="7"/>
  <c r="H182" i="7"/>
  <c r="BX180" i="7"/>
  <c r="BW180" i="7"/>
  <c r="BV180" i="7"/>
  <c r="BU180" i="7"/>
  <c r="BT180" i="7"/>
  <c r="BS180" i="7"/>
  <c r="BR180" i="7"/>
  <c r="BQ180" i="7"/>
  <c r="BP180" i="7"/>
  <c r="BO180" i="7"/>
  <c r="BN180" i="7"/>
  <c r="BM180" i="7"/>
  <c r="BL180" i="7"/>
  <c r="BK180" i="7"/>
  <c r="BJ180" i="7"/>
  <c r="BI180" i="7"/>
  <c r="BH180" i="7"/>
  <c r="BG180" i="7"/>
  <c r="BF180" i="7"/>
  <c r="BE180" i="7"/>
  <c r="BD180" i="7"/>
  <c r="BC180" i="7"/>
  <c r="BB180" i="7"/>
  <c r="BA180" i="7"/>
  <c r="AZ180" i="7"/>
  <c r="AY180" i="7"/>
  <c r="AX180" i="7"/>
  <c r="AW180" i="7"/>
  <c r="AV180" i="7"/>
  <c r="AU180" i="7"/>
  <c r="AT180" i="7"/>
  <c r="AS180" i="7"/>
  <c r="AR180" i="7"/>
  <c r="AQ180" i="7"/>
  <c r="AP180" i="7"/>
  <c r="AO180" i="7"/>
  <c r="AN180" i="7"/>
  <c r="AM180" i="7"/>
  <c r="AL180" i="7"/>
  <c r="AK180" i="7"/>
  <c r="AJ180" i="7"/>
  <c r="AI180" i="7"/>
  <c r="AH180" i="7"/>
  <c r="AG180" i="7"/>
  <c r="AF180" i="7"/>
  <c r="AE180" i="7"/>
  <c r="AD180" i="7"/>
  <c r="AC180" i="7"/>
  <c r="AB180" i="7"/>
  <c r="AA180" i="7"/>
  <c r="Z180" i="7"/>
  <c r="Y180" i="7"/>
  <c r="X180" i="7"/>
  <c r="W180" i="7"/>
  <c r="V180" i="7"/>
  <c r="U180" i="7"/>
  <c r="T180" i="7"/>
  <c r="S180" i="7"/>
  <c r="R180" i="7"/>
  <c r="Q180" i="7"/>
  <c r="P180" i="7"/>
  <c r="O180" i="7"/>
  <c r="N180" i="7"/>
  <c r="M180" i="7"/>
  <c r="L180" i="7"/>
  <c r="K180" i="7"/>
  <c r="J180" i="7"/>
  <c r="I180" i="7"/>
  <c r="H180" i="7"/>
  <c r="BX178" i="7"/>
  <c r="BW178" i="7"/>
  <c r="BV178" i="7"/>
  <c r="BU178" i="7"/>
  <c r="BT178" i="7"/>
  <c r="BS178" i="7"/>
  <c r="BR178" i="7"/>
  <c r="BQ178" i="7"/>
  <c r="BP178" i="7"/>
  <c r="BO178" i="7"/>
  <c r="BN178" i="7"/>
  <c r="BM178" i="7"/>
  <c r="BL178" i="7"/>
  <c r="BK178" i="7"/>
  <c r="BJ178" i="7"/>
  <c r="BI178" i="7"/>
  <c r="BH178" i="7"/>
  <c r="BG178" i="7"/>
  <c r="BF178" i="7"/>
  <c r="BE178" i="7"/>
  <c r="BD178" i="7"/>
  <c r="BC178" i="7"/>
  <c r="BB178" i="7"/>
  <c r="BA178" i="7"/>
  <c r="AZ178" i="7"/>
  <c r="AY178" i="7"/>
  <c r="AX178" i="7"/>
  <c r="AW178" i="7"/>
  <c r="AV178" i="7"/>
  <c r="AU178" i="7"/>
  <c r="AT178" i="7"/>
  <c r="AS178" i="7"/>
  <c r="AR178" i="7"/>
  <c r="AQ178" i="7"/>
  <c r="AP178" i="7"/>
  <c r="AO178" i="7"/>
  <c r="AN178" i="7"/>
  <c r="AM178" i="7"/>
  <c r="AL178" i="7"/>
  <c r="AK178" i="7"/>
  <c r="AJ178" i="7"/>
  <c r="AI178" i="7"/>
  <c r="AH178" i="7"/>
  <c r="AG178" i="7"/>
  <c r="AF178" i="7"/>
  <c r="AE178" i="7"/>
  <c r="AD178" i="7"/>
  <c r="AC178" i="7"/>
  <c r="AB178" i="7"/>
  <c r="AA178" i="7"/>
  <c r="Z178" i="7"/>
  <c r="Y178" i="7"/>
  <c r="X178" i="7"/>
  <c r="W178" i="7"/>
  <c r="V178" i="7"/>
  <c r="U178" i="7"/>
  <c r="T178" i="7"/>
  <c r="S178" i="7"/>
  <c r="R178" i="7"/>
  <c r="Q178" i="7"/>
  <c r="P178" i="7"/>
  <c r="O178" i="7"/>
  <c r="N178" i="7"/>
  <c r="M178" i="7"/>
  <c r="L178" i="7"/>
  <c r="K178" i="7"/>
  <c r="J178" i="7"/>
  <c r="I178" i="7"/>
  <c r="H178" i="7"/>
  <c r="G178" i="7"/>
  <c r="BX176" i="7"/>
  <c r="BW176" i="7"/>
  <c r="BV176" i="7"/>
  <c r="BU176" i="7"/>
  <c r="BT176" i="7"/>
  <c r="BS176" i="7"/>
  <c r="BR176" i="7"/>
  <c r="BQ176" i="7"/>
  <c r="BP176" i="7"/>
  <c r="BO176" i="7"/>
  <c r="BN176" i="7"/>
  <c r="BM176" i="7"/>
  <c r="BL176" i="7"/>
  <c r="BK176" i="7"/>
  <c r="BJ176" i="7"/>
  <c r="BI176" i="7"/>
  <c r="BH176" i="7"/>
  <c r="BG176" i="7"/>
  <c r="BF176" i="7"/>
  <c r="BE176" i="7"/>
  <c r="BD176" i="7"/>
  <c r="BC176" i="7"/>
  <c r="BB176" i="7"/>
  <c r="BA176" i="7"/>
  <c r="AZ176" i="7"/>
  <c r="AY176" i="7"/>
  <c r="AX176" i="7"/>
  <c r="AW176" i="7"/>
  <c r="AV176" i="7"/>
  <c r="AU176" i="7"/>
  <c r="AT176" i="7"/>
  <c r="AS176" i="7"/>
  <c r="AR176" i="7"/>
  <c r="AQ176" i="7"/>
  <c r="AP176" i="7"/>
  <c r="AO176" i="7"/>
  <c r="AN176" i="7"/>
  <c r="AM176" i="7"/>
  <c r="AL176" i="7"/>
  <c r="AK176" i="7"/>
  <c r="AJ176" i="7"/>
  <c r="AI176" i="7"/>
  <c r="AH176" i="7"/>
  <c r="AG176" i="7"/>
  <c r="AF176" i="7"/>
  <c r="AE176" i="7"/>
  <c r="AD176" i="7"/>
  <c r="AC176" i="7"/>
  <c r="AB176" i="7"/>
  <c r="AA176" i="7"/>
  <c r="Z176" i="7"/>
  <c r="Y176" i="7"/>
  <c r="X176" i="7"/>
  <c r="W176" i="7"/>
  <c r="V176" i="7"/>
  <c r="U176" i="7"/>
  <c r="T176" i="7"/>
  <c r="S176" i="7"/>
  <c r="R176" i="7"/>
  <c r="Q176" i="7"/>
  <c r="P176" i="7"/>
  <c r="O176" i="7"/>
  <c r="N176" i="7"/>
  <c r="M176" i="7"/>
  <c r="L176" i="7"/>
  <c r="K176" i="7"/>
  <c r="J176" i="7"/>
  <c r="I176" i="7"/>
  <c r="H176" i="7"/>
  <c r="G196" i="7"/>
  <c r="G194" i="7"/>
  <c r="G192" i="7"/>
  <c r="G190" i="7"/>
  <c r="G188" i="7"/>
  <c r="G186" i="7"/>
  <c r="G184" i="7"/>
  <c r="G182" i="7"/>
  <c r="G180" i="7"/>
  <c r="G176" i="7"/>
  <c r="B380" i="7"/>
  <c r="B378" i="7"/>
  <c r="B376" i="7"/>
  <c r="B374" i="7"/>
  <c r="B372" i="7"/>
  <c r="B370" i="7"/>
  <c r="B368" i="7"/>
  <c r="B347" i="7"/>
  <c r="B345" i="7"/>
  <c r="B343" i="7"/>
  <c r="B341" i="7"/>
  <c r="B339" i="7"/>
  <c r="B337" i="7"/>
  <c r="B335" i="7"/>
  <c r="B188" i="7"/>
  <c r="B186" i="7"/>
  <c r="B184" i="7"/>
  <c r="B182" i="7"/>
  <c r="B180" i="7"/>
  <c r="B178" i="7"/>
  <c r="B176" i="7"/>
  <c r="D380" i="8" l="1"/>
  <c r="D145" i="8" s="1"/>
  <c r="F145" i="8"/>
  <c r="E7" i="7"/>
  <c r="E8" i="7"/>
  <c r="E9" i="7"/>
  <c r="E10" i="7"/>
  <c r="E11" i="7"/>
  <c r="E12" i="7"/>
  <c r="E13" i="7"/>
  <c r="E14" i="7"/>
  <c r="E15" i="7"/>
  <c r="E16" i="7"/>
  <c r="E17" i="7"/>
  <c r="E18" i="7"/>
  <c r="E19" i="7"/>
  <c r="E20" i="7"/>
  <c r="G201" i="7" l="1"/>
  <c r="H201" i="7"/>
  <c r="I201" i="7"/>
  <c r="J201" i="7"/>
  <c r="K201" i="7"/>
  <c r="L201" i="7"/>
  <c r="M201" i="7"/>
  <c r="N201" i="7"/>
  <c r="O201" i="7"/>
  <c r="P201" i="7"/>
  <c r="Q201" i="7"/>
  <c r="R201" i="7"/>
  <c r="S201" i="7"/>
  <c r="T201" i="7"/>
  <c r="U201" i="7"/>
  <c r="V201" i="7"/>
  <c r="W201" i="7"/>
  <c r="X201" i="7"/>
  <c r="Y201" i="7"/>
  <c r="Z201" i="7"/>
  <c r="AA201" i="7"/>
  <c r="AB201" i="7"/>
  <c r="AC201" i="7"/>
  <c r="AD201" i="7"/>
  <c r="AE201" i="7"/>
  <c r="AF201" i="7"/>
  <c r="C29" i="7"/>
  <c r="BW204" i="7" l="1"/>
  <c r="BO204" i="7"/>
  <c r="BG204" i="7"/>
  <c r="AY204" i="7"/>
  <c r="AQ204" i="7"/>
  <c r="AI204" i="7"/>
  <c r="AA204" i="7"/>
  <c r="S204" i="7"/>
  <c r="K204" i="7"/>
  <c r="H204" i="7"/>
  <c r="BH204" i="7"/>
  <c r="BV204" i="7"/>
  <c r="BN204" i="7"/>
  <c r="BF204" i="7"/>
  <c r="AX204" i="7"/>
  <c r="AP204" i="7"/>
  <c r="AH204" i="7"/>
  <c r="Z204" i="7"/>
  <c r="R204" i="7"/>
  <c r="J204" i="7"/>
  <c r="AR204" i="7"/>
  <c r="BU204" i="7"/>
  <c r="BM204" i="7"/>
  <c r="BE204" i="7"/>
  <c r="AW204" i="7"/>
  <c r="AO204" i="7"/>
  <c r="AG204" i="7"/>
  <c r="Y204" i="7"/>
  <c r="Q204" i="7"/>
  <c r="I204" i="7"/>
  <c r="BX204" i="7"/>
  <c r="L204" i="7"/>
  <c r="BT204" i="7"/>
  <c r="BL204" i="7"/>
  <c r="BD204" i="7"/>
  <c r="AV204" i="7"/>
  <c r="AN204" i="7"/>
  <c r="AF204" i="7"/>
  <c r="X204" i="7"/>
  <c r="P204" i="7"/>
  <c r="T204" i="7"/>
  <c r="BS204" i="7"/>
  <c r="BK204" i="7"/>
  <c r="BC204" i="7"/>
  <c r="AU204" i="7"/>
  <c r="AM204" i="7"/>
  <c r="AE204" i="7"/>
  <c r="W204" i="7"/>
  <c r="O204" i="7"/>
  <c r="AJ204" i="7"/>
  <c r="BR204" i="7"/>
  <c r="BJ204" i="7"/>
  <c r="BB204" i="7"/>
  <c r="AT204" i="7"/>
  <c r="AL204" i="7"/>
  <c r="AD204" i="7"/>
  <c r="V204" i="7"/>
  <c r="N204" i="7"/>
  <c r="AZ204" i="7"/>
  <c r="BQ204" i="7"/>
  <c r="BI204" i="7"/>
  <c r="BA204" i="7"/>
  <c r="AS204" i="7"/>
  <c r="AK204" i="7"/>
  <c r="AC204" i="7"/>
  <c r="U204" i="7"/>
  <c r="M204" i="7"/>
  <c r="BP204" i="7"/>
  <c r="AB204" i="7"/>
  <c r="G187" i="7"/>
  <c r="G189" i="7"/>
  <c r="C31" i="7"/>
  <c r="C190" i="7"/>
  <c r="G191" i="7"/>
  <c r="G204" i="7"/>
  <c r="C203" i="7"/>
  <c r="C32" i="7"/>
  <c r="G177" i="7"/>
  <c r="G193" i="7"/>
  <c r="C194" i="7"/>
  <c r="G195" i="7"/>
  <c r="C33" i="7"/>
  <c r="G179" i="7"/>
  <c r="C196" i="7"/>
  <c r="G197" i="7"/>
  <c r="C30" i="7"/>
  <c r="C182" i="7"/>
  <c r="G183" i="7"/>
  <c r="C34" i="7"/>
  <c r="G181" i="7"/>
  <c r="G185" i="7"/>
  <c r="C180" i="7"/>
  <c r="C36" i="7"/>
  <c r="C37" i="7"/>
  <c r="C176" i="7"/>
  <c r="C38" i="7"/>
  <c r="C184" i="7"/>
  <c r="C40" i="7"/>
  <c r="C192" i="7"/>
  <c r="C174" i="7"/>
  <c r="C41" i="7"/>
  <c r="C42" i="7"/>
  <c r="C188" i="7"/>
  <c r="C178" i="7"/>
  <c r="C39" i="7"/>
  <c r="C57" i="7"/>
  <c r="C186" i="7"/>
  <c r="C172" i="7"/>
  <c r="C170" i="7"/>
  <c r="C80" i="7"/>
  <c r="C130" i="7"/>
  <c r="C126" i="7"/>
  <c r="C146" i="7"/>
  <c r="C125" i="7"/>
  <c r="C118" i="7"/>
  <c r="C117" i="7"/>
  <c r="C145" i="7"/>
  <c r="C124" i="7"/>
  <c r="C152" i="7"/>
  <c r="C144" i="7"/>
  <c r="C122" i="7"/>
  <c r="C150" i="7"/>
  <c r="C142" i="7"/>
  <c r="C129" i="7"/>
  <c r="C121" i="7"/>
  <c r="C149" i="7"/>
  <c r="C141" i="7"/>
  <c r="C123" i="7"/>
  <c r="C128" i="7"/>
  <c r="C120" i="7"/>
  <c r="C148" i="7"/>
  <c r="C140" i="7"/>
  <c r="C151" i="7"/>
  <c r="C143" i="7"/>
  <c r="C127" i="7"/>
  <c r="C119" i="7"/>
  <c r="C147" i="7"/>
  <c r="C139" i="7"/>
  <c r="C82" i="7"/>
  <c r="C58" i="7"/>
  <c r="C81" i="7"/>
  <c r="C73" i="7"/>
  <c r="C74" i="7"/>
  <c r="C102" i="7"/>
  <c r="C101" i="7"/>
  <c r="C79" i="7"/>
  <c r="C99" i="7"/>
  <c r="C100" i="7"/>
  <c r="C107" i="7"/>
  <c r="C86" i="7"/>
  <c r="C78" i="7"/>
  <c r="C106" i="7"/>
  <c r="C98" i="7"/>
  <c r="C108" i="7"/>
  <c r="C85" i="7"/>
  <c r="C77" i="7"/>
  <c r="C105" i="7"/>
  <c r="C97" i="7"/>
  <c r="C84" i="7"/>
  <c r="C76" i="7"/>
  <c r="C104" i="7"/>
  <c r="C96" i="7"/>
  <c r="C83" i="7"/>
  <c r="C75" i="7"/>
  <c r="C103" i="7"/>
  <c r="C95" i="7"/>
  <c r="C63" i="7"/>
  <c r="C35" i="7"/>
  <c r="C64" i="7"/>
  <c r="C56" i="7"/>
  <c r="C55" i="7"/>
  <c r="C62" i="7"/>
  <c r="C54" i="7"/>
  <c r="C61" i="7"/>
  <c r="C53" i="7"/>
  <c r="C60" i="7"/>
  <c r="C52" i="7"/>
  <c r="C59" i="7"/>
  <c r="C51" i="7"/>
  <c r="BT317" i="7" l="1"/>
  <c r="BL317" i="7"/>
  <c r="BS317" i="7"/>
  <c r="BK317" i="7"/>
  <c r="BC317" i="7"/>
  <c r="BV317" i="7"/>
  <c r="BJ317" i="7"/>
  <c r="BA317" i="7"/>
  <c r="AS317" i="7"/>
  <c r="AK317" i="7"/>
  <c r="AC317" i="7"/>
  <c r="U317" i="7"/>
  <c r="M317" i="7"/>
  <c r="BU317" i="7"/>
  <c r="BI317" i="7"/>
  <c r="AZ317" i="7"/>
  <c r="AR317" i="7"/>
  <c r="AJ317" i="7"/>
  <c r="AB317" i="7"/>
  <c r="T317" i="7"/>
  <c r="L317" i="7"/>
  <c r="BR317" i="7"/>
  <c r="BH317" i="7"/>
  <c r="AY317" i="7"/>
  <c r="AQ317" i="7"/>
  <c r="AI317" i="7"/>
  <c r="AA317" i="7"/>
  <c r="S317" i="7"/>
  <c r="K317" i="7"/>
  <c r="BP317" i="7"/>
  <c r="BF317" i="7"/>
  <c r="AW317" i="7"/>
  <c r="AO317" i="7"/>
  <c r="AG317" i="7"/>
  <c r="Y317" i="7"/>
  <c r="Q317" i="7"/>
  <c r="I317" i="7"/>
  <c r="BO317" i="7"/>
  <c r="BE317" i="7"/>
  <c r="AV317" i="7"/>
  <c r="AN317" i="7"/>
  <c r="AF317" i="7"/>
  <c r="X317" i="7"/>
  <c r="P317" i="7"/>
  <c r="BX317" i="7"/>
  <c r="BN317" i="7"/>
  <c r="BD317" i="7"/>
  <c r="AU317" i="7"/>
  <c r="AM317" i="7"/>
  <c r="AE317" i="7"/>
  <c r="W317" i="7"/>
  <c r="O317" i="7"/>
  <c r="BM317" i="7"/>
  <c r="AD317" i="7"/>
  <c r="BG317" i="7"/>
  <c r="Z317" i="7"/>
  <c r="BB317" i="7"/>
  <c r="V317" i="7"/>
  <c r="AX317" i="7"/>
  <c r="R317" i="7"/>
  <c r="AT317" i="7"/>
  <c r="N317" i="7"/>
  <c r="AP317" i="7"/>
  <c r="J317" i="7"/>
  <c r="BW317" i="7"/>
  <c r="AL317" i="7"/>
  <c r="BQ317" i="7"/>
  <c r="AH317" i="7"/>
  <c r="H317" i="7"/>
  <c r="BW354" i="7"/>
  <c r="BO354" i="7"/>
  <c r="BG354" i="7"/>
  <c r="AY354" i="7"/>
  <c r="AQ354" i="7"/>
  <c r="AI354" i="7"/>
  <c r="AA354" i="7"/>
  <c r="BV354" i="7"/>
  <c r="BN354" i="7"/>
  <c r="BF354" i="7"/>
  <c r="AX354" i="7"/>
  <c r="AP354" i="7"/>
  <c r="AH354" i="7"/>
  <c r="Z354" i="7"/>
  <c r="BU354" i="7"/>
  <c r="BM354" i="7"/>
  <c r="BE354" i="7"/>
  <c r="AW354" i="7"/>
  <c r="BK354" i="7"/>
  <c r="AZ354" i="7"/>
  <c r="AM354" i="7"/>
  <c r="AC354" i="7"/>
  <c r="S354" i="7"/>
  <c r="K354" i="7"/>
  <c r="BX354" i="7"/>
  <c r="BJ354" i="7"/>
  <c r="AV354" i="7"/>
  <c r="AL354" i="7"/>
  <c r="AB354" i="7"/>
  <c r="R354" i="7"/>
  <c r="J354" i="7"/>
  <c r="BT354" i="7"/>
  <c r="BI354" i="7"/>
  <c r="AU354" i="7"/>
  <c r="AK354" i="7"/>
  <c r="Y354" i="7"/>
  <c r="Q354" i="7"/>
  <c r="I354" i="7"/>
  <c r="BR354" i="7"/>
  <c r="BD354" i="7"/>
  <c r="AS354" i="7"/>
  <c r="AG354" i="7"/>
  <c r="W354" i="7"/>
  <c r="O354" i="7"/>
  <c r="BQ354" i="7"/>
  <c r="BC354" i="7"/>
  <c r="AR354" i="7"/>
  <c r="AF354" i="7"/>
  <c r="V354" i="7"/>
  <c r="N354" i="7"/>
  <c r="BP354" i="7"/>
  <c r="BB354" i="7"/>
  <c r="AO354" i="7"/>
  <c r="AE354" i="7"/>
  <c r="U354" i="7"/>
  <c r="M354" i="7"/>
  <c r="BH354" i="7"/>
  <c r="P354" i="7"/>
  <c r="BA354" i="7"/>
  <c r="L354" i="7"/>
  <c r="AT354" i="7"/>
  <c r="AN354" i="7"/>
  <c r="AJ354" i="7"/>
  <c r="AD354" i="7"/>
  <c r="BS354" i="7"/>
  <c r="X354" i="7"/>
  <c r="BL354" i="7"/>
  <c r="T354" i="7"/>
  <c r="H354" i="7"/>
  <c r="BW208" i="7"/>
  <c r="BO208" i="7"/>
  <c r="BG208" i="7"/>
  <c r="AY208" i="7"/>
  <c r="AQ208" i="7"/>
  <c r="AI208" i="7"/>
  <c r="AA208" i="7"/>
  <c r="S208" i="7"/>
  <c r="K208" i="7"/>
  <c r="H208" i="7"/>
  <c r="AR208" i="7"/>
  <c r="BV208" i="7"/>
  <c r="BN208" i="7"/>
  <c r="BF208" i="7"/>
  <c r="AX208" i="7"/>
  <c r="AP208" i="7"/>
  <c r="AH208" i="7"/>
  <c r="Z208" i="7"/>
  <c r="R208" i="7"/>
  <c r="J208" i="7"/>
  <c r="BH208" i="7"/>
  <c r="BU208" i="7"/>
  <c r="BM208" i="7"/>
  <c r="BE208" i="7"/>
  <c r="AW208" i="7"/>
  <c r="AO208" i="7"/>
  <c r="AG208" i="7"/>
  <c r="Y208" i="7"/>
  <c r="Q208" i="7"/>
  <c r="I208" i="7"/>
  <c r="BP208" i="7"/>
  <c r="AJ208" i="7"/>
  <c r="BT208" i="7"/>
  <c r="BL208" i="7"/>
  <c r="BD208" i="7"/>
  <c r="AV208" i="7"/>
  <c r="AN208" i="7"/>
  <c r="AF208" i="7"/>
  <c r="X208" i="7"/>
  <c r="P208" i="7"/>
  <c r="BX208" i="7"/>
  <c r="L208" i="7"/>
  <c r="BS208" i="7"/>
  <c r="BK208" i="7"/>
  <c r="BC208" i="7"/>
  <c r="AU208" i="7"/>
  <c r="AM208" i="7"/>
  <c r="AE208" i="7"/>
  <c r="W208" i="7"/>
  <c r="O208" i="7"/>
  <c r="T208" i="7"/>
  <c r="BR208" i="7"/>
  <c r="BJ208" i="7"/>
  <c r="BB208" i="7"/>
  <c r="AT208" i="7"/>
  <c r="AL208" i="7"/>
  <c r="AD208" i="7"/>
  <c r="V208" i="7"/>
  <c r="N208" i="7"/>
  <c r="AB208" i="7"/>
  <c r="BQ208" i="7"/>
  <c r="BI208" i="7"/>
  <c r="BA208" i="7"/>
  <c r="AS208" i="7"/>
  <c r="AK208" i="7"/>
  <c r="AC208" i="7"/>
  <c r="U208" i="7"/>
  <c r="M208" i="7"/>
  <c r="AZ208" i="7"/>
  <c r="BW261" i="7"/>
  <c r="BO261" i="7"/>
  <c r="BG261" i="7"/>
  <c r="AY261" i="7"/>
  <c r="AQ261" i="7"/>
  <c r="AI261" i="7"/>
  <c r="AA261" i="7"/>
  <c r="S261" i="7"/>
  <c r="K261" i="7"/>
  <c r="BV261" i="7"/>
  <c r="BN261" i="7"/>
  <c r="BF261" i="7"/>
  <c r="AX261" i="7"/>
  <c r="AP261" i="7"/>
  <c r="AH261" i="7"/>
  <c r="Z261" i="7"/>
  <c r="R261" i="7"/>
  <c r="J261" i="7"/>
  <c r="BU261" i="7"/>
  <c r="BM261" i="7"/>
  <c r="BE261" i="7"/>
  <c r="AW261" i="7"/>
  <c r="AO261" i="7"/>
  <c r="AG261" i="7"/>
  <c r="Y261" i="7"/>
  <c r="Q261" i="7"/>
  <c r="I261" i="7"/>
  <c r="BT261" i="7"/>
  <c r="BL261" i="7"/>
  <c r="BD261" i="7"/>
  <c r="AV261" i="7"/>
  <c r="AN261" i="7"/>
  <c r="AF261" i="7"/>
  <c r="X261" i="7"/>
  <c r="P261" i="7"/>
  <c r="BS261" i="7"/>
  <c r="BK261" i="7"/>
  <c r="BC261" i="7"/>
  <c r="AU261" i="7"/>
  <c r="AM261" i="7"/>
  <c r="AE261" i="7"/>
  <c r="BR261" i="7"/>
  <c r="BJ261" i="7"/>
  <c r="BB261" i="7"/>
  <c r="AT261" i="7"/>
  <c r="AL261" i="7"/>
  <c r="AD261" i="7"/>
  <c r="V261" i="7"/>
  <c r="BQ261" i="7"/>
  <c r="BI261" i="7"/>
  <c r="BA261" i="7"/>
  <c r="AS261" i="7"/>
  <c r="AK261" i="7"/>
  <c r="AC261" i="7"/>
  <c r="U261" i="7"/>
  <c r="M261" i="7"/>
  <c r="BP261" i="7"/>
  <c r="O261" i="7"/>
  <c r="BH261" i="7"/>
  <c r="N261" i="7"/>
  <c r="AZ261" i="7"/>
  <c r="L261" i="7"/>
  <c r="AR261" i="7"/>
  <c r="AJ261" i="7"/>
  <c r="AB261" i="7"/>
  <c r="W261" i="7"/>
  <c r="BX261" i="7"/>
  <c r="H261" i="7"/>
  <c r="T261" i="7"/>
  <c r="BR280" i="7"/>
  <c r="BJ280" i="7"/>
  <c r="BB280" i="7"/>
  <c r="AT280" i="7"/>
  <c r="AL280" i="7"/>
  <c r="AD280" i="7"/>
  <c r="V280" i="7"/>
  <c r="N280" i="7"/>
  <c r="BQ280" i="7"/>
  <c r="BI280" i="7"/>
  <c r="BA280" i="7"/>
  <c r="AS280" i="7"/>
  <c r="AK280" i="7"/>
  <c r="AC280" i="7"/>
  <c r="U280" i="7"/>
  <c r="M280" i="7"/>
  <c r="BX280" i="7"/>
  <c r="BP280" i="7"/>
  <c r="BH280" i="7"/>
  <c r="AZ280" i="7"/>
  <c r="AR280" i="7"/>
  <c r="AJ280" i="7"/>
  <c r="BU280" i="7"/>
  <c r="BG280" i="7"/>
  <c r="AV280" i="7"/>
  <c r="AH280" i="7"/>
  <c r="X280" i="7"/>
  <c r="L280" i="7"/>
  <c r="BT280" i="7"/>
  <c r="BF280" i="7"/>
  <c r="AU280" i="7"/>
  <c r="AG280" i="7"/>
  <c r="W280" i="7"/>
  <c r="K280" i="7"/>
  <c r="BS280" i="7"/>
  <c r="BE280" i="7"/>
  <c r="AQ280" i="7"/>
  <c r="AF280" i="7"/>
  <c r="T280" i="7"/>
  <c r="J280" i="7"/>
  <c r="BO280" i="7"/>
  <c r="BD280" i="7"/>
  <c r="AP280" i="7"/>
  <c r="AE280" i="7"/>
  <c r="S280" i="7"/>
  <c r="I280" i="7"/>
  <c r="BN280" i="7"/>
  <c r="BC280" i="7"/>
  <c r="AO280" i="7"/>
  <c r="AB280" i="7"/>
  <c r="R280" i="7"/>
  <c r="BM280" i="7"/>
  <c r="AY280" i="7"/>
  <c r="AN280" i="7"/>
  <c r="AA280" i="7"/>
  <c r="Q280" i="7"/>
  <c r="BW280" i="7"/>
  <c r="BL280" i="7"/>
  <c r="AX280" i="7"/>
  <c r="AM280" i="7"/>
  <c r="Z280" i="7"/>
  <c r="P280" i="7"/>
  <c r="BV280" i="7"/>
  <c r="BK280" i="7"/>
  <c r="AW280" i="7"/>
  <c r="AI280" i="7"/>
  <c r="Y280" i="7"/>
  <c r="O280" i="7"/>
  <c r="H280" i="7"/>
  <c r="BS272" i="7"/>
  <c r="BK272" i="7"/>
  <c r="BC272" i="7"/>
  <c r="AU272" i="7"/>
  <c r="AM272" i="7"/>
  <c r="AE272" i="7"/>
  <c r="W272" i="7"/>
  <c r="O272" i="7"/>
  <c r="BR272" i="7"/>
  <c r="BJ272" i="7"/>
  <c r="BB272" i="7"/>
  <c r="AT272" i="7"/>
  <c r="AL272" i="7"/>
  <c r="AD272" i="7"/>
  <c r="V272" i="7"/>
  <c r="N272" i="7"/>
  <c r="BQ272" i="7"/>
  <c r="BI272" i="7"/>
  <c r="BA272" i="7"/>
  <c r="AS272" i="7"/>
  <c r="AK272" i="7"/>
  <c r="AC272" i="7"/>
  <c r="U272" i="7"/>
  <c r="M272" i="7"/>
  <c r="BX272" i="7"/>
  <c r="BP272" i="7"/>
  <c r="BH272" i="7"/>
  <c r="AZ272" i="7"/>
  <c r="AR272" i="7"/>
  <c r="AJ272" i="7"/>
  <c r="AB272" i="7"/>
  <c r="T272" i="7"/>
  <c r="L272" i="7"/>
  <c r="BW272" i="7"/>
  <c r="BO272" i="7"/>
  <c r="BG272" i="7"/>
  <c r="AY272" i="7"/>
  <c r="AQ272" i="7"/>
  <c r="AI272" i="7"/>
  <c r="AA272" i="7"/>
  <c r="S272" i="7"/>
  <c r="K272" i="7"/>
  <c r="BV272" i="7"/>
  <c r="BN272" i="7"/>
  <c r="BF272" i="7"/>
  <c r="AX272" i="7"/>
  <c r="AP272" i="7"/>
  <c r="AH272" i="7"/>
  <c r="Z272" i="7"/>
  <c r="R272" i="7"/>
  <c r="J272" i="7"/>
  <c r="BU272" i="7"/>
  <c r="BM272" i="7"/>
  <c r="BE272" i="7"/>
  <c r="AW272" i="7"/>
  <c r="AO272" i="7"/>
  <c r="AG272" i="7"/>
  <c r="Y272" i="7"/>
  <c r="Q272" i="7"/>
  <c r="I272" i="7"/>
  <c r="BD272" i="7"/>
  <c r="AV272" i="7"/>
  <c r="AN272" i="7"/>
  <c r="AF272" i="7"/>
  <c r="X272" i="7"/>
  <c r="P272" i="7"/>
  <c r="BT272" i="7"/>
  <c r="BL272" i="7"/>
  <c r="H272" i="7"/>
  <c r="BS356" i="7"/>
  <c r="BK356" i="7"/>
  <c r="BC356" i="7"/>
  <c r="AU356" i="7"/>
  <c r="AM356" i="7"/>
  <c r="AE356" i="7"/>
  <c r="W356" i="7"/>
  <c r="O356" i="7"/>
  <c r="BR356" i="7"/>
  <c r="BJ356" i="7"/>
  <c r="BB356" i="7"/>
  <c r="AT356" i="7"/>
  <c r="AL356" i="7"/>
  <c r="AD356" i="7"/>
  <c r="V356" i="7"/>
  <c r="N356" i="7"/>
  <c r="BQ356" i="7"/>
  <c r="BI356" i="7"/>
  <c r="BA356" i="7"/>
  <c r="AS356" i="7"/>
  <c r="AK356" i="7"/>
  <c r="AC356" i="7"/>
  <c r="U356" i="7"/>
  <c r="M356" i="7"/>
  <c r="BW356" i="7"/>
  <c r="BO356" i="7"/>
  <c r="BG356" i="7"/>
  <c r="AY356" i="7"/>
  <c r="AQ356" i="7"/>
  <c r="AI356" i="7"/>
  <c r="BN356" i="7"/>
  <c r="AX356" i="7"/>
  <c r="AH356" i="7"/>
  <c r="T356" i="7"/>
  <c r="I356" i="7"/>
  <c r="BM356" i="7"/>
  <c r="AW356" i="7"/>
  <c r="AG356" i="7"/>
  <c r="S356" i="7"/>
  <c r="BL356" i="7"/>
  <c r="AV356" i="7"/>
  <c r="AF356" i="7"/>
  <c r="R356" i="7"/>
  <c r="BX356" i="7"/>
  <c r="BH356" i="7"/>
  <c r="AR356" i="7"/>
  <c r="AB356" i="7"/>
  <c r="BV356" i="7"/>
  <c r="BF356" i="7"/>
  <c r="AP356" i="7"/>
  <c r="AA356" i="7"/>
  <c r="P356" i="7"/>
  <c r="BU356" i="7"/>
  <c r="BE356" i="7"/>
  <c r="AO356" i="7"/>
  <c r="Z356" i="7"/>
  <c r="L356" i="7"/>
  <c r="BT356" i="7"/>
  <c r="BD356" i="7"/>
  <c r="AN356" i="7"/>
  <c r="Y356" i="7"/>
  <c r="K356" i="7"/>
  <c r="BP356" i="7"/>
  <c r="AZ356" i="7"/>
  <c r="AJ356" i="7"/>
  <c r="X356" i="7"/>
  <c r="Q356" i="7"/>
  <c r="J356" i="7"/>
  <c r="H356" i="7"/>
  <c r="BS373" i="7"/>
  <c r="BK373" i="7"/>
  <c r="BC373" i="7"/>
  <c r="AU373" i="7"/>
  <c r="AM373" i="7"/>
  <c r="AE373" i="7"/>
  <c r="W373" i="7"/>
  <c r="O373" i="7"/>
  <c r="BR373" i="7"/>
  <c r="BJ373" i="7"/>
  <c r="BB373" i="7"/>
  <c r="AT373" i="7"/>
  <c r="AL373" i="7"/>
  <c r="AD373" i="7"/>
  <c r="V373" i="7"/>
  <c r="N373" i="7"/>
  <c r="BQ373" i="7"/>
  <c r="BI373" i="7"/>
  <c r="BA373" i="7"/>
  <c r="AS373" i="7"/>
  <c r="AK373" i="7"/>
  <c r="AC373" i="7"/>
  <c r="U373" i="7"/>
  <c r="M373" i="7"/>
  <c r="BX373" i="7"/>
  <c r="BP373" i="7"/>
  <c r="BH373" i="7"/>
  <c r="AZ373" i="7"/>
  <c r="AR373" i="7"/>
  <c r="AJ373" i="7"/>
  <c r="AB373" i="7"/>
  <c r="T373" i="7"/>
  <c r="L373" i="7"/>
  <c r="BW373" i="7"/>
  <c r="BO373" i="7"/>
  <c r="BG373" i="7"/>
  <c r="AY373" i="7"/>
  <c r="AQ373" i="7"/>
  <c r="AI373" i="7"/>
  <c r="AA373" i="7"/>
  <c r="S373" i="7"/>
  <c r="K373" i="7"/>
  <c r="BV373" i="7"/>
  <c r="BN373" i="7"/>
  <c r="BF373" i="7"/>
  <c r="AX373" i="7"/>
  <c r="AP373" i="7"/>
  <c r="AH373" i="7"/>
  <c r="Z373" i="7"/>
  <c r="R373" i="7"/>
  <c r="J373" i="7"/>
  <c r="BU373" i="7"/>
  <c r="BM373" i="7"/>
  <c r="BE373" i="7"/>
  <c r="AW373" i="7"/>
  <c r="AO373" i="7"/>
  <c r="AG373" i="7"/>
  <c r="Y373" i="7"/>
  <c r="Q373" i="7"/>
  <c r="I373" i="7"/>
  <c r="BT373" i="7"/>
  <c r="BL373" i="7"/>
  <c r="BD373" i="7"/>
  <c r="AV373" i="7"/>
  <c r="AN373" i="7"/>
  <c r="AF373" i="7"/>
  <c r="X373" i="7"/>
  <c r="P373" i="7"/>
  <c r="H373" i="7"/>
  <c r="BT395" i="7"/>
  <c r="BL395" i="7"/>
  <c r="BD395" i="7"/>
  <c r="AV395" i="7"/>
  <c r="AN395" i="7"/>
  <c r="AF395" i="7"/>
  <c r="X395" i="7"/>
  <c r="P395" i="7"/>
  <c r="BS395" i="7"/>
  <c r="BK395" i="7"/>
  <c r="BC395" i="7"/>
  <c r="AU395" i="7"/>
  <c r="AM395" i="7"/>
  <c r="AE395" i="7"/>
  <c r="W395" i="7"/>
  <c r="O395" i="7"/>
  <c r="BR395" i="7"/>
  <c r="BJ395" i="7"/>
  <c r="BB395" i="7"/>
  <c r="AT395" i="7"/>
  <c r="AL395" i="7"/>
  <c r="AD395" i="7"/>
  <c r="V395" i="7"/>
  <c r="N395" i="7"/>
  <c r="BQ395" i="7"/>
  <c r="BI395" i="7"/>
  <c r="BA395" i="7"/>
  <c r="AS395" i="7"/>
  <c r="AK395" i="7"/>
  <c r="AC395" i="7"/>
  <c r="U395" i="7"/>
  <c r="M395" i="7"/>
  <c r="BX395" i="7"/>
  <c r="BP395" i="7"/>
  <c r="BH395" i="7"/>
  <c r="AZ395" i="7"/>
  <c r="AR395" i="7"/>
  <c r="AJ395" i="7"/>
  <c r="AB395" i="7"/>
  <c r="T395" i="7"/>
  <c r="L395" i="7"/>
  <c r="BW395" i="7"/>
  <c r="BO395" i="7"/>
  <c r="BG395" i="7"/>
  <c r="AY395" i="7"/>
  <c r="AQ395" i="7"/>
  <c r="AI395" i="7"/>
  <c r="AA395" i="7"/>
  <c r="S395" i="7"/>
  <c r="K395" i="7"/>
  <c r="BV395" i="7"/>
  <c r="BN395" i="7"/>
  <c r="BF395" i="7"/>
  <c r="AX395" i="7"/>
  <c r="AP395" i="7"/>
  <c r="AH395" i="7"/>
  <c r="Z395" i="7"/>
  <c r="R395" i="7"/>
  <c r="J395" i="7"/>
  <c r="BU395" i="7"/>
  <c r="BM395" i="7"/>
  <c r="BE395" i="7"/>
  <c r="AW395" i="7"/>
  <c r="AO395" i="7"/>
  <c r="AG395" i="7"/>
  <c r="Y395" i="7"/>
  <c r="Q395" i="7"/>
  <c r="I395" i="7"/>
  <c r="H395" i="7"/>
  <c r="BW362" i="7"/>
  <c r="BO362" i="7"/>
  <c r="BG362" i="7"/>
  <c r="AY362" i="7"/>
  <c r="AQ362" i="7"/>
  <c r="AI362" i="7"/>
  <c r="AA362" i="7"/>
  <c r="S362" i="7"/>
  <c r="K362" i="7"/>
  <c r="BV362" i="7"/>
  <c r="BN362" i="7"/>
  <c r="BF362" i="7"/>
  <c r="AX362" i="7"/>
  <c r="AP362" i="7"/>
  <c r="AH362" i="7"/>
  <c r="Z362" i="7"/>
  <c r="R362" i="7"/>
  <c r="J362" i="7"/>
  <c r="BU362" i="7"/>
  <c r="BM362" i="7"/>
  <c r="BE362" i="7"/>
  <c r="AW362" i="7"/>
  <c r="AO362" i="7"/>
  <c r="AG362" i="7"/>
  <c r="Y362" i="7"/>
  <c r="Q362" i="7"/>
  <c r="I362" i="7"/>
  <c r="BT362" i="7"/>
  <c r="BL362" i="7"/>
  <c r="BD362" i="7"/>
  <c r="AV362" i="7"/>
  <c r="AN362" i="7"/>
  <c r="AF362" i="7"/>
  <c r="X362" i="7"/>
  <c r="P362" i="7"/>
  <c r="BS362" i="7"/>
  <c r="BK362" i="7"/>
  <c r="BC362" i="7"/>
  <c r="AU362" i="7"/>
  <c r="AM362" i="7"/>
  <c r="AE362" i="7"/>
  <c r="W362" i="7"/>
  <c r="O362" i="7"/>
  <c r="BR362" i="7"/>
  <c r="BJ362" i="7"/>
  <c r="BB362" i="7"/>
  <c r="AT362" i="7"/>
  <c r="AL362" i="7"/>
  <c r="AD362" i="7"/>
  <c r="V362" i="7"/>
  <c r="N362" i="7"/>
  <c r="BQ362" i="7"/>
  <c r="BI362" i="7"/>
  <c r="BA362" i="7"/>
  <c r="AS362" i="7"/>
  <c r="AK362" i="7"/>
  <c r="AC362" i="7"/>
  <c r="U362" i="7"/>
  <c r="M362" i="7"/>
  <c r="BX362" i="7"/>
  <c r="BP362" i="7"/>
  <c r="BH362" i="7"/>
  <c r="AZ362" i="7"/>
  <c r="AR362" i="7"/>
  <c r="AJ362" i="7"/>
  <c r="AB362" i="7"/>
  <c r="T362" i="7"/>
  <c r="L362" i="7"/>
  <c r="H362" i="7"/>
  <c r="BT325" i="7"/>
  <c r="BL325" i="7"/>
  <c r="BD325" i="7"/>
  <c r="AV325" i="7"/>
  <c r="AN325" i="7"/>
  <c r="AF325" i="7"/>
  <c r="X325" i="7"/>
  <c r="P325" i="7"/>
  <c r="BS325" i="7"/>
  <c r="BK325" i="7"/>
  <c r="BC325" i="7"/>
  <c r="AU325" i="7"/>
  <c r="AM325" i="7"/>
  <c r="AE325" i="7"/>
  <c r="W325" i="7"/>
  <c r="O325" i="7"/>
  <c r="BR325" i="7"/>
  <c r="BJ325" i="7"/>
  <c r="BB325" i="7"/>
  <c r="AT325" i="7"/>
  <c r="AL325" i="7"/>
  <c r="AD325" i="7"/>
  <c r="V325" i="7"/>
  <c r="N325" i="7"/>
  <c r="BX325" i="7"/>
  <c r="BP325" i="7"/>
  <c r="BH325" i="7"/>
  <c r="AZ325" i="7"/>
  <c r="AR325" i="7"/>
  <c r="AJ325" i="7"/>
  <c r="AB325" i="7"/>
  <c r="T325" i="7"/>
  <c r="L325" i="7"/>
  <c r="BW325" i="7"/>
  <c r="BO325" i="7"/>
  <c r="BG325" i="7"/>
  <c r="AY325" i="7"/>
  <c r="AQ325" i="7"/>
  <c r="AI325" i="7"/>
  <c r="AA325" i="7"/>
  <c r="S325" i="7"/>
  <c r="K325" i="7"/>
  <c r="BM325" i="7"/>
  <c r="AP325" i="7"/>
  <c r="U325" i="7"/>
  <c r="BI325" i="7"/>
  <c r="AO325" i="7"/>
  <c r="R325" i="7"/>
  <c r="BF325" i="7"/>
  <c r="AK325" i="7"/>
  <c r="Q325" i="7"/>
  <c r="BV325" i="7"/>
  <c r="BA325" i="7"/>
  <c r="AG325" i="7"/>
  <c r="J325" i="7"/>
  <c r="BU325" i="7"/>
  <c r="AX325" i="7"/>
  <c r="AC325" i="7"/>
  <c r="I325" i="7"/>
  <c r="BQ325" i="7"/>
  <c r="AW325" i="7"/>
  <c r="Z325" i="7"/>
  <c r="BN325" i="7"/>
  <c r="BE325" i="7"/>
  <c r="AS325" i="7"/>
  <c r="AH325" i="7"/>
  <c r="Y325" i="7"/>
  <c r="M325" i="7"/>
  <c r="H325" i="7"/>
  <c r="BT222" i="7"/>
  <c r="BL222" i="7"/>
  <c r="BD222" i="7"/>
  <c r="AV222" i="7"/>
  <c r="AN222" i="7"/>
  <c r="AF222" i="7"/>
  <c r="X222" i="7"/>
  <c r="P222" i="7"/>
  <c r="BS222" i="7"/>
  <c r="BK222" i="7"/>
  <c r="BC222" i="7"/>
  <c r="AU222" i="7"/>
  <c r="AM222" i="7"/>
  <c r="AE222" i="7"/>
  <c r="W222" i="7"/>
  <c r="O222" i="7"/>
  <c r="BR222" i="7"/>
  <c r="BJ222" i="7"/>
  <c r="BB222" i="7"/>
  <c r="AT222" i="7"/>
  <c r="AL222" i="7"/>
  <c r="AD222" i="7"/>
  <c r="V222" i="7"/>
  <c r="N222" i="7"/>
  <c r="BQ222" i="7"/>
  <c r="BI222" i="7"/>
  <c r="BA222" i="7"/>
  <c r="AS222" i="7"/>
  <c r="AK222" i="7"/>
  <c r="AC222" i="7"/>
  <c r="U222" i="7"/>
  <c r="M222" i="7"/>
  <c r="BX222" i="7"/>
  <c r="BP222" i="7"/>
  <c r="BH222" i="7"/>
  <c r="AZ222" i="7"/>
  <c r="AR222" i="7"/>
  <c r="AJ222" i="7"/>
  <c r="AB222" i="7"/>
  <c r="T222" i="7"/>
  <c r="L222" i="7"/>
  <c r="BW222" i="7"/>
  <c r="BO222" i="7"/>
  <c r="BG222" i="7"/>
  <c r="AY222" i="7"/>
  <c r="AQ222" i="7"/>
  <c r="AI222" i="7"/>
  <c r="AA222" i="7"/>
  <c r="S222" i="7"/>
  <c r="K222" i="7"/>
  <c r="BV222" i="7"/>
  <c r="BN222" i="7"/>
  <c r="BF222" i="7"/>
  <c r="AX222" i="7"/>
  <c r="AP222" i="7"/>
  <c r="AH222" i="7"/>
  <c r="Z222" i="7"/>
  <c r="R222" i="7"/>
  <c r="J222" i="7"/>
  <c r="BE222" i="7"/>
  <c r="AW222" i="7"/>
  <c r="AO222" i="7"/>
  <c r="BM222" i="7"/>
  <c r="AG222" i="7"/>
  <c r="H222" i="7"/>
  <c r="Y222" i="7"/>
  <c r="Q222" i="7"/>
  <c r="BU222" i="7"/>
  <c r="I222" i="7"/>
  <c r="BR292" i="7"/>
  <c r="BJ292" i="7"/>
  <c r="BB292" i="7"/>
  <c r="AT292" i="7"/>
  <c r="AL292" i="7"/>
  <c r="AD292" i="7"/>
  <c r="V292" i="7"/>
  <c r="N292" i="7"/>
  <c r="BQ292" i="7"/>
  <c r="BI292" i="7"/>
  <c r="BA292" i="7"/>
  <c r="AS292" i="7"/>
  <c r="AK292" i="7"/>
  <c r="AC292" i="7"/>
  <c r="U292" i="7"/>
  <c r="M292" i="7"/>
  <c r="BX292" i="7"/>
  <c r="BP292" i="7"/>
  <c r="BH292" i="7"/>
  <c r="AZ292" i="7"/>
  <c r="AR292" i="7"/>
  <c r="AJ292" i="7"/>
  <c r="AB292" i="7"/>
  <c r="T292" i="7"/>
  <c r="L292" i="7"/>
  <c r="BW292" i="7"/>
  <c r="BO292" i="7"/>
  <c r="BG292" i="7"/>
  <c r="AY292" i="7"/>
  <c r="AQ292" i="7"/>
  <c r="AI292" i="7"/>
  <c r="AA292" i="7"/>
  <c r="S292" i="7"/>
  <c r="K292" i="7"/>
  <c r="BV292" i="7"/>
  <c r="BN292" i="7"/>
  <c r="BF292" i="7"/>
  <c r="AX292" i="7"/>
  <c r="AP292" i="7"/>
  <c r="AH292" i="7"/>
  <c r="Z292" i="7"/>
  <c r="R292" i="7"/>
  <c r="J292" i="7"/>
  <c r="BU292" i="7"/>
  <c r="BM292" i="7"/>
  <c r="BE292" i="7"/>
  <c r="AW292" i="7"/>
  <c r="AO292" i="7"/>
  <c r="AG292" i="7"/>
  <c r="Y292" i="7"/>
  <c r="Q292" i="7"/>
  <c r="I292" i="7"/>
  <c r="BT292" i="7"/>
  <c r="BL292" i="7"/>
  <c r="BD292" i="7"/>
  <c r="AV292" i="7"/>
  <c r="AN292" i="7"/>
  <c r="AF292" i="7"/>
  <c r="X292" i="7"/>
  <c r="P292" i="7"/>
  <c r="BS292" i="7"/>
  <c r="BK292" i="7"/>
  <c r="BC292" i="7"/>
  <c r="AU292" i="7"/>
  <c r="AM292" i="7"/>
  <c r="AE292" i="7"/>
  <c r="W292" i="7"/>
  <c r="O292" i="7"/>
  <c r="H292" i="7"/>
  <c r="BW257" i="7"/>
  <c r="BO257" i="7"/>
  <c r="BG257" i="7"/>
  <c r="AY257" i="7"/>
  <c r="AQ257" i="7"/>
  <c r="AI257" i="7"/>
  <c r="AA257" i="7"/>
  <c r="S257" i="7"/>
  <c r="K257" i="7"/>
  <c r="BV257" i="7"/>
  <c r="BN257" i="7"/>
  <c r="BF257" i="7"/>
  <c r="AX257" i="7"/>
  <c r="AP257" i="7"/>
  <c r="AH257" i="7"/>
  <c r="Z257" i="7"/>
  <c r="R257" i="7"/>
  <c r="J257" i="7"/>
  <c r="BQ257" i="7"/>
  <c r="BE257" i="7"/>
  <c r="AU257" i="7"/>
  <c r="AK257" i="7"/>
  <c r="Y257" i="7"/>
  <c r="O257" i="7"/>
  <c r="BP257" i="7"/>
  <c r="BD257" i="7"/>
  <c r="AT257" i="7"/>
  <c r="AJ257" i="7"/>
  <c r="X257" i="7"/>
  <c r="N257" i="7"/>
  <c r="BM257" i="7"/>
  <c r="BC257" i="7"/>
  <c r="AS257" i="7"/>
  <c r="AG257" i="7"/>
  <c r="W257" i="7"/>
  <c r="M257" i="7"/>
  <c r="BX257" i="7"/>
  <c r="BL257" i="7"/>
  <c r="BB257" i="7"/>
  <c r="AR257" i="7"/>
  <c r="AF257" i="7"/>
  <c r="V257" i="7"/>
  <c r="L257" i="7"/>
  <c r="BU257" i="7"/>
  <c r="BK257" i="7"/>
  <c r="BA257" i="7"/>
  <c r="AO257" i="7"/>
  <c r="AE257" i="7"/>
  <c r="U257" i="7"/>
  <c r="I257" i="7"/>
  <c r="BT257" i="7"/>
  <c r="BJ257" i="7"/>
  <c r="AZ257" i="7"/>
  <c r="AN257" i="7"/>
  <c r="AD257" i="7"/>
  <c r="T257" i="7"/>
  <c r="BS257" i="7"/>
  <c r="BI257" i="7"/>
  <c r="AW257" i="7"/>
  <c r="AM257" i="7"/>
  <c r="AC257" i="7"/>
  <c r="Q257" i="7"/>
  <c r="P257" i="7"/>
  <c r="AB257" i="7"/>
  <c r="BR257" i="7"/>
  <c r="BH257" i="7"/>
  <c r="AV257" i="7"/>
  <c r="AL257" i="7"/>
  <c r="H257" i="7"/>
  <c r="BU303" i="7"/>
  <c r="BM303" i="7"/>
  <c r="BE303" i="7"/>
  <c r="AW303" i="7"/>
  <c r="AO303" i="7"/>
  <c r="AG303" i="7"/>
  <c r="Y303" i="7"/>
  <c r="Q303" i="7"/>
  <c r="I303" i="7"/>
  <c r="BT303" i="7"/>
  <c r="BL303" i="7"/>
  <c r="BD303" i="7"/>
  <c r="AV303" i="7"/>
  <c r="AN303" i="7"/>
  <c r="AF303" i="7"/>
  <c r="X303" i="7"/>
  <c r="P303" i="7"/>
  <c r="BS303" i="7"/>
  <c r="BK303" i="7"/>
  <c r="BC303" i="7"/>
  <c r="AU303" i="7"/>
  <c r="AM303" i="7"/>
  <c r="AE303" i="7"/>
  <c r="W303" i="7"/>
  <c r="O303" i="7"/>
  <c r="BQ303" i="7"/>
  <c r="BI303" i="7"/>
  <c r="BA303" i="7"/>
  <c r="AS303" i="7"/>
  <c r="AK303" i="7"/>
  <c r="AC303" i="7"/>
  <c r="U303" i="7"/>
  <c r="M303" i="7"/>
  <c r="BX303" i="7"/>
  <c r="BP303" i="7"/>
  <c r="BH303" i="7"/>
  <c r="AZ303" i="7"/>
  <c r="AR303" i="7"/>
  <c r="BV303" i="7"/>
  <c r="AY303" i="7"/>
  <c r="AH303" i="7"/>
  <c r="R303" i="7"/>
  <c r="BR303" i="7"/>
  <c r="AX303" i="7"/>
  <c r="AD303" i="7"/>
  <c r="N303" i="7"/>
  <c r="BO303" i="7"/>
  <c r="AT303" i="7"/>
  <c r="AB303" i="7"/>
  <c r="L303" i="7"/>
  <c r="BN303" i="7"/>
  <c r="AQ303" i="7"/>
  <c r="AA303" i="7"/>
  <c r="K303" i="7"/>
  <c r="BJ303" i="7"/>
  <c r="AP303" i="7"/>
  <c r="Z303" i="7"/>
  <c r="J303" i="7"/>
  <c r="BG303" i="7"/>
  <c r="AL303" i="7"/>
  <c r="V303" i="7"/>
  <c r="BF303" i="7"/>
  <c r="AJ303" i="7"/>
  <c r="T303" i="7"/>
  <c r="BW303" i="7"/>
  <c r="BB303" i="7"/>
  <c r="AI303" i="7"/>
  <c r="S303" i="7"/>
  <c r="H303" i="7"/>
  <c r="BU307" i="7"/>
  <c r="BM307" i="7"/>
  <c r="BE307" i="7"/>
  <c r="AW307" i="7"/>
  <c r="AO307" i="7"/>
  <c r="AG307" i="7"/>
  <c r="Y307" i="7"/>
  <c r="Q307" i="7"/>
  <c r="I307" i="7"/>
  <c r="BT307" i="7"/>
  <c r="BL307" i="7"/>
  <c r="BD307" i="7"/>
  <c r="AV307" i="7"/>
  <c r="AN307" i="7"/>
  <c r="AF307" i="7"/>
  <c r="X307" i="7"/>
  <c r="P307" i="7"/>
  <c r="BS307" i="7"/>
  <c r="BK307" i="7"/>
  <c r="BC307" i="7"/>
  <c r="AU307" i="7"/>
  <c r="AM307" i="7"/>
  <c r="AE307" i="7"/>
  <c r="W307" i="7"/>
  <c r="O307" i="7"/>
  <c r="BQ307" i="7"/>
  <c r="BI307" i="7"/>
  <c r="BA307" i="7"/>
  <c r="AS307" i="7"/>
  <c r="AK307" i="7"/>
  <c r="AC307" i="7"/>
  <c r="U307" i="7"/>
  <c r="M307" i="7"/>
  <c r="BX307" i="7"/>
  <c r="BP307" i="7"/>
  <c r="BH307" i="7"/>
  <c r="AZ307" i="7"/>
  <c r="AR307" i="7"/>
  <c r="AJ307" i="7"/>
  <c r="AB307" i="7"/>
  <c r="T307" i="7"/>
  <c r="L307" i="7"/>
  <c r="BW307" i="7"/>
  <c r="BO307" i="7"/>
  <c r="BG307" i="7"/>
  <c r="AY307" i="7"/>
  <c r="AQ307" i="7"/>
  <c r="AI307" i="7"/>
  <c r="AX307" i="7"/>
  <c r="V307" i="7"/>
  <c r="AT307" i="7"/>
  <c r="S307" i="7"/>
  <c r="BV307" i="7"/>
  <c r="AP307" i="7"/>
  <c r="R307" i="7"/>
  <c r="BR307" i="7"/>
  <c r="AL307" i="7"/>
  <c r="N307" i="7"/>
  <c r="BN307" i="7"/>
  <c r="AH307" i="7"/>
  <c r="K307" i="7"/>
  <c r="BJ307" i="7"/>
  <c r="AD307" i="7"/>
  <c r="J307" i="7"/>
  <c r="BF307" i="7"/>
  <c r="AA307" i="7"/>
  <c r="BB307" i="7"/>
  <c r="Z307" i="7"/>
  <c r="H307" i="7"/>
  <c r="BQ296" i="7"/>
  <c r="BI296" i="7"/>
  <c r="BA296" i="7"/>
  <c r="AS296" i="7"/>
  <c r="AK296" i="7"/>
  <c r="AC296" i="7"/>
  <c r="U296" i="7"/>
  <c r="M296" i="7"/>
  <c r="BX296" i="7"/>
  <c r="BP296" i="7"/>
  <c r="BH296" i="7"/>
  <c r="AZ296" i="7"/>
  <c r="AR296" i="7"/>
  <c r="AJ296" i="7"/>
  <c r="AB296" i="7"/>
  <c r="T296" i="7"/>
  <c r="L296" i="7"/>
  <c r="BW296" i="7"/>
  <c r="BO296" i="7"/>
  <c r="BG296" i="7"/>
  <c r="AY296" i="7"/>
  <c r="AQ296" i="7"/>
  <c r="AI296" i="7"/>
  <c r="AA296" i="7"/>
  <c r="S296" i="7"/>
  <c r="K296" i="7"/>
  <c r="BU296" i="7"/>
  <c r="BM296" i="7"/>
  <c r="BE296" i="7"/>
  <c r="AW296" i="7"/>
  <c r="BR296" i="7"/>
  <c r="BB296" i="7"/>
  <c r="AM296" i="7"/>
  <c r="Y296" i="7"/>
  <c r="N296" i="7"/>
  <c r="BN296" i="7"/>
  <c r="AX296" i="7"/>
  <c r="AL296" i="7"/>
  <c r="X296" i="7"/>
  <c r="J296" i="7"/>
  <c r="BL296" i="7"/>
  <c r="AV296" i="7"/>
  <c r="AH296" i="7"/>
  <c r="W296" i="7"/>
  <c r="I296" i="7"/>
  <c r="BK296" i="7"/>
  <c r="AU296" i="7"/>
  <c r="AG296" i="7"/>
  <c r="V296" i="7"/>
  <c r="BJ296" i="7"/>
  <c r="AT296" i="7"/>
  <c r="AF296" i="7"/>
  <c r="R296" i="7"/>
  <c r="BV296" i="7"/>
  <c r="BF296" i="7"/>
  <c r="AP296" i="7"/>
  <c r="AE296" i="7"/>
  <c r="Q296" i="7"/>
  <c r="BT296" i="7"/>
  <c r="BD296" i="7"/>
  <c r="AO296" i="7"/>
  <c r="AD296" i="7"/>
  <c r="P296" i="7"/>
  <c r="Z296" i="7"/>
  <c r="O296" i="7"/>
  <c r="BS296" i="7"/>
  <c r="BC296" i="7"/>
  <c r="AN296" i="7"/>
  <c r="H296" i="7"/>
  <c r="BW270" i="7"/>
  <c r="BO270" i="7"/>
  <c r="BG270" i="7"/>
  <c r="AY270" i="7"/>
  <c r="AQ270" i="7"/>
  <c r="AI270" i="7"/>
  <c r="AA270" i="7"/>
  <c r="S270" i="7"/>
  <c r="K270" i="7"/>
  <c r="BV270" i="7"/>
  <c r="BN270" i="7"/>
  <c r="BF270" i="7"/>
  <c r="AX270" i="7"/>
  <c r="AP270" i="7"/>
  <c r="AH270" i="7"/>
  <c r="Z270" i="7"/>
  <c r="R270" i="7"/>
  <c r="J270" i="7"/>
  <c r="BU270" i="7"/>
  <c r="BM270" i="7"/>
  <c r="BE270" i="7"/>
  <c r="AW270" i="7"/>
  <c r="AO270" i="7"/>
  <c r="AG270" i="7"/>
  <c r="Y270" i="7"/>
  <c r="Q270" i="7"/>
  <c r="I270" i="7"/>
  <c r="BT270" i="7"/>
  <c r="BL270" i="7"/>
  <c r="BD270" i="7"/>
  <c r="AV270" i="7"/>
  <c r="AN270" i="7"/>
  <c r="AF270" i="7"/>
  <c r="X270" i="7"/>
  <c r="P270" i="7"/>
  <c r="BS270" i="7"/>
  <c r="BK270" i="7"/>
  <c r="BC270" i="7"/>
  <c r="AU270" i="7"/>
  <c r="AM270" i="7"/>
  <c r="AE270" i="7"/>
  <c r="W270" i="7"/>
  <c r="O270" i="7"/>
  <c r="BR270" i="7"/>
  <c r="BJ270" i="7"/>
  <c r="BB270" i="7"/>
  <c r="AT270" i="7"/>
  <c r="AL270" i="7"/>
  <c r="AD270" i="7"/>
  <c r="V270" i="7"/>
  <c r="N270" i="7"/>
  <c r="BQ270" i="7"/>
  <c r="BI270" i="7"/>
  <c r="BA270" i="7"/>
  <c r="AS270" i="7"/>
  <c r="AK270" i="7"/>
  <c r="AC270" i="7"/>
  <c r="U270" i="7"/>
  <c r="M270" i="7"/>
  <c r="BH270" i="7"/>
  <c r="AZ270" i="7"/>
  <c r="AR270" i="7"/>
  <c r="AJ270" i="7"/>
  <c r="AB270" i="7"/>
  <c r="T270" i="7"/>
  <c r="BX270" i="7"/>
  <c r="L270" i="7"/>
  <c r="BP270" i="7"/>
  <c r="H270" i="7"/>
  <c r="BX377" i="7"/>
  <c r="BP377" i="7"/>
  <c r="BW377" i="7"/>
  <c r="BO377" i="7"/>
  <c r="BG377" i="7"/>
  <c r="AY377" i="7"/>
  <c r="AQ377" i="7"/>
  <c r="AI377" i="7"/>
  <c r="AA377" i="7"/>
  <c r="S377" i="7"/>
  <c r="K377" i="7"/>
  <c r="BT377" i="7"/>
  <c r="BJ377" i="7"/>
  <c r="BA377" i="7"/>
  <c r="AR377" i="7"/>
  <c r="AH377" i="7"/>
  <c r="Y377" i="7"/>
  <c r="P377" i="7"/>
  <c r="BS377" i="7"/>
  <c r="BI377" i="7"/>
  <c r="AZ377" i="7"/>
  <c r="AP377" i="7"/>
  <c r="AG377" i="7"/>
  <c r="X377" i="7"/>
  <c r="O377" i="7"/>
  <c r="BR377" i="7"/>
  <c r="BH377" i="7"/>
  <c r="AX377" i="7"/>
  <c r="AO377" i="7"/>
  <c r="AF377" i="7"/>
  <c r="W377" i="7"/>
  <c r="N377" i="7"/>
  <c r="BQ377" i="7"/>
  <c r="BF377" i="7"/>
  <c r="AW377" i="7"/>
  <c r="AN377" i="7"/>
  <c r="AE377" i="7"/>
  <c r="V377" i="7"/>
  <c r="M377" i="7"/>
  <c r="BN377" i="7"/>
  <c r="BE377" i="7"/>
  <c r="AV377" i="7"/>
  <c r="AM377" i="7"/>
  <c r="AD377" i="7"/>
  <c r="U377" i="7"/>
  <c r="L377" i="7"/>
  <c r="BM377" i="7"/>
  <c r="BD377" i="7"/>
  <c r="AU377" i="7"/>
  <c r="AL377" i="7"/>
  <c r="AC377" i="7"/>
  <c r="T377" i="7"/>
  <c r="J377" i="7"/>
  <c r="BV377" i="7"/>
  <c r="BL377" i="7"/>
  <c r="BC377" i="7"/>
  <c r="AT377" i="7"/>
  <c r="AK377" i="7"/>
  <c r="AB377" i="7"/>
  <c r="R377" i="7"/>
  <c r="I377" i="7"/>
  <c r="BU377" i="7"/>
  <c r="BK377" i="7"/>
  <c r="BB377" i="7"/>
  <c r="AS377" i="7"/>
  <c r="AJ377" i="7"/>
  <c r="Z377" i="7"/>
  <c r="Q377" i="7"/>
  <c r="H377" i="7"/>
  <c r="BX389" i="7"/>
  <c r="BP389" i="7"/>
  <c r="BH389" i="7"/>
  <c r="AZ389" i="7"/>
  <c r="AR389" i="7"/>
  <c r="AJ389" i="7"/>
  <c r="AB389" i="7"/>
  <c r="T389" i="7"/>
  <c r="L389" i="7"/>
  <c r="BW389" i="7"/>
  <c r="BO389" i="7"/>
  <c r="BG389" i="7"/>
  <c r="AY389" i="7"/>
  <c r="AQ389" i="7"/>
  <c r="AI389" i="7"/>
  <c r="AA389" i="7"/>
  <c r="S389" i="7"/>
  <c r="K389" i="7"/>
  <c r="BV389" i="7"/>
  <c r="BN389" i="7"/>
  <c r="BF389" i="7"/>
  <c r="AX389" i="7"/>
  <c r="AP389" i="7"/>
  <c r="AH389" i="7"/>
  <c r="Z389" i="7"/>
  <c r="R389" i="7"/>
  <c r="J389" i="7"/>
  <c r="BU389" i="7"/>
  <c r="BM389" i="7"/>
  <c r="BE389" i="7"/>
  <c r="AW389" i="7"/>
  <c r="AO389" i="7"/>
  <c r="AG389" i="7"/>
  <c r="Y389" i="7"/>
  <c r="Q389" i="7"/>
  <c r="I389" i="7"/>
  <c r="BT389" i="7"/>
  <c r="BL389" i="7"/>
  <c r="BD389" i="7"/>
  <c r="AV389" i="7"/>
  <c r="AN389" i="7"/>
  <c r="AF389" i="7"/>
  <c r="X389" i="7"/>
  <c r="P389" i="7"/>
  <c r="BS389" i="7"/>
  <c r="BK389" i="7"/>
  <c r="BC389" i="7"/>
  <c r="AU389" i="7"/>
  <c r="AM389" i="7"/>
  <c r="AE389" i="7"/>
  <c r="W389" i="7"/>
  <c r="O389" i="7"/>
  <c r="BR389" i="7"/>
  <c r="BJ389" i="7"/>
  <c r="BB389" i="7"/>
  <c r="AT389" i="7"/>
  <c r="AL389" i="7"/>
  <c r="AD389" i="7"/>
  <c r="V389" i="7"/>
  <c r="N389" i="7"/>
  <c r="BQ389" i="7"/>
  <c r="BI389" i="7"/>
  <c r="BA389" i="7"/>
  <c r="AS389" i="7"/>
  <c r="AK389" i="7"/>
  <c r="AC389" i="7"/>
  <c r="U389" i="7"/>
  <c r="M389" i="7"/>
  <c r="H389" i="7"/>
  <c r="BW350" i="7"/>
  <c r="BO350" i="7"/>
  <c r="BG350" i="7"/>
  <c r="AY350" i="7"/>
  <c r="AQ350" i="7"/>
  <c r="AI350" i="7"/>
  <c r="AA350" i="7"/>
  <c r="S350" i="7"/>
  <c r="K350" i="7"/>
  <c r="BV350" i="7"/>
  <c r="BN350" i="7"/>
  <c r="BF350" i="7"/>
  <c r="AX350" i="7"/>
  <c r="AP350" i="7"/>
  <c r="AH350" i="7"/>
  <c r="Z350" i="7"/>
  <c r="R350" i="7"/>
  <c r="J350" i="7"/>
  <c r="BU350" i="7"/>
  <c r="BM350" i="7"/>
  <c r="BE350" i="7"/>
  <c r="AW350" i="7"/>
  <c r="AO350" i="7"/>
  <c r="AG350" i="7"/>
  <c r="Y350" i="7"/>
  <c r="Q350" i="7"/>
  <c r="I350" i="7"/>
  <c r="BS350" i="7"/>
  <c r="BK350" i="7"/>
  <c r="BC350" i="7"/>
  <c r="AU350" i="7"/>
  <c r="AM350" i="7"/>
  <c r="AE350" i="7"/>
  <c r="W350" i="7"/>
  <c r="O350" i="7"/>
  <c r="BR350" i="7"/>
  <c r="BJ350" i="7"/>
  <c r="BB350" i="7"/>
  <c r="AT350" i="7"/>
  <c r="AL350" i="7"/>
  <c r="AD350" i="7"/>
  <c r="V350" i="7"/>
  <c r="N350" i="7"/>
  <c r="BQ350" i="7"/>
  <c r="BI350" i="7"/>
  <c r="BA350" i="7"/>
  <c r="AS350" i="7"/>
  <c r="AK350" i="7"/>
  <c r="AC350" i="7"/>
  <c r="U350" i="7"/>
  <c r="M350" i="7"/>
  <c r="BD350" i="7"/>
  <c r="X350" i="7"/>
  <c r="AZ350" i="7"/>
  <c r="T350" i="7"/>
  <c r="AV350" i="7"/>
  <c r="P350" i="7"/>
  <c r="BX350" i="7"/>
  <c r="AR350" i="7"/>
  <c r="L350" i="7"/>
  <c r="BT350" i="7"/>
  <c r="AN350" i="7"/>
  <c r="BP350" i="7"/>
  <c r="AJ350" i="7"/>
  <c r="BL350" i="7"/>
  <c r="AF350" i="7"/>
  <c r="BH350" i="7"/>
  <c r="AB350" i="7"/>
  <c r="H350" i="7"/>
  <c r="BR284" i="7"/>
  <c r="BJ284" i="7"/>
  <c r="BB284" i="7"/>
  <c r="AT284" i="7"/>
  <c r="AL284" i="7"/>
  <c r="AD284" i="7"/>
  <c r="V284" i="7"/>
  <c r="N284" i="7"/>
  <c r="BQ284" i="7"/>
  <c r="BI284" i="7"/>
  <c r="BA284" i="7"/>
  <c r="AS284" i="7"/>
  <c r="AK284" i="7"/>
  <c r="AC284" i="7"/>
  <c r="U284" i="7"/>
  <c r="M284" i="7"/>
  <c r="BX284" i="7"/>
  <c r="BP284" i="7"/>
  <c r="BH284" i="7"/>
  <c r="AZ284" i="7"/>
  <c r="AR284" i="7"/>
  <c r="AJ284" i="7"/>
  <c r="AB284" i="7"/>
  <c r="T284" i="7"/>
  <c r="L284" i="7"/>
  <c r="BW284" i="7"/>
  <c r="BO284" i="7"/>
  <c r="BG284" i="7"/>
  <c r="AY284" i="7"/>
  <c r="AQ284" i="7"/>
  <c r="AI284" i="7"/>
  <c r="AA284" i="7"/>
  <c r="S284" i="7"/>
  <c r="K284" i="7"/>
  <c r="BV284" i="7"/>
  <c r="BN284" i="7"/>
  <c r="BF284" i="7"/>
  <c r="AX284" i="7"/>
  <c r="AP284" i="7"/>
  <c r="AH284" i="7"/>
  <c r="Z284" i="7"/>
  <c r="R284" i="7"/>
  <c r="J284" i="7"/>
  <c r="BU284" i="7"/>
  <c r="BM284" i="7"/>
  <c r="BE284" i="7"/>
  <c r="AW284" i="7"/>
  <c r="AO284" i="7"/>
  <c r="AG284" i="7"/>
  <c r="Y284" i="7"/>
  <c r="Q284" i="7"/>
  <c r="I284" i="7"/>
  <c r="BT284" i="7"/>
  <c r="BL284" i="7"/>
  <c r="BD284" i="7"/>
  <c r="AV284" i="7"/>
  <c r="AN284" i="7"/>
  <c r="AF284" i="7"/>
  <c r="X284" i="7"/>
  <c r="P284" i="7"/>
  <c r="W284" i="7"/>
  <c r="O284" i="7"/>
  <c r="BS284" i="7"/>
  <c r="BK284" i="7"/>
  <c r="BC284" i="7"/>
  <c r="AU284" i="7"/>
  <c r="AM284" i="7"/>
  <c r="AE284" i="7"/>
  <c r="H284" i="7"/>
  <c r="BT230" i="7"/>
  <c r="BL230" i="7"/>
  <c r="BD230" i="7"/>
  <c r="AV230" i="7"/>
  <c r="AN230" i="7"/>
  <c r="AF230" i="7"/>
  <c r="X230" i="7"/>
  <c r="P230" i="7"/>
  <c r="BS230" i="7"/>
  <c r="BK230" i="7"/>
  <c r="BC230" i="7"/>
  <c r="AU230" i="7"/>
  <c r="AM230" i="7"/>
  <c r="AE230" i="7"/>
  <c r="W230" i="7"/>
  <c r="O230" i="7"/>
  <c r="BR230" i="7"/>
  <c r="BJ230" i="7"/>
  <c r="BB230" i="7"/>
  <c r="AT230" i="7"/>
  <c r="AL230" i="7"/>
  <c r="AD230" i="7"/>
  <c r="V230" i="7"/>
  <c r="N230" i="7"/>
  <c r="BQ230" i="7"/>
  <c r="BI230" i="7"/>
  <c r="BA230" i="7"/>
  <c r="AS230" i="7"/>
  <c r="AK230" i="7"/>
  <c r="AC230" i="7"/>
  <c r="U230" i="7"/>
  <c r="M230" i="7"/>
  <c r="BX230" i="7"/>
  <c r="BP230" i="7"/>
  <c r="BH230" i="7"/>
  <c r="AZ230" i="7"/>
  <c r="AR230" i="7"/>
  <c r="AJ230" i="7"/>
  <c r="AB230" i="7"/>
  <c r="T230" i="7"/>
  <c r="L230" i="7"/>
  <c r="BW230" i="7"/>
  <c r="BO230" i="7"/>
  <c r="BG230" i="7"/>
  <c r="AY230" i="7"/>
  <c r="AQ230" i="7"/>
  <c r="AI230" i="7"/>
  <c r="AA230" i="7"/>
  <c r="S230" i="7"/>
  <c r="K230" i="7"/>
  <c r="BV230" i="7"/>
  <c r="BN230" i="7"/>
  <c r="BF230" i="7"/>
  <c r="AX230" i="7"/>
  <c r="AP230" i="7"/>
  <c r="AH230" i="7"/>
  <c r="Z230" i="7"/>
  <c r="R230" i="7"/>
  <c r="J230" i="7"/>
  <c r="AO230" i="7"/>
  <c r="AG230" i="7"/>
  <c r="Y230" i="7"/>
  <c r="AW230" i="7"/>
  <c r="Q230" i="7"/>
  <c r="BU230" i="7"/>
  <c r="I230" i="7"/>
  <c r="BM230" i="7"/>
  <c r="BE230" i="7"/>
  <c r="BX220" i="7"/>
  <c r="BP220" i="7"/>
  <c r="BH220" i="7"/>
  <c r="AZ220" i="7"/>
  <c r="AR220" i="7"/>
  <c r="AJ220" i="7"/>
  <c r="AB220" i="7"/>
  <c r="T220" i="7"/>
  <c r="L220" i="7"/>
  <c r="BW220" i="7"/>
  <c r="BO220" i="7"/>
  <c r="BG220" i="7"/>
  <c r="AY220" i="7"/>
  <c r="AQ220" i="7"/>
  <c r="AI220" i="7"/>
  <c r="AA220" i="7"/>
  <c r="S220" i="7"/>
  <c r="K220" i="7"/>
  <c r="BV220" i="7"/>
  <c r="BN220" i="7"/>
  <c r="BF220" i="7"/>
  <c r="AX220" i="7"/>
  <c r="AP220" i="7"/>
  <c r="AH220" i="7"/>
  <c r="Z220" i="7"/>
  <c r="R220" i="7"/>
  <c r="J220" i="7"/>
  <c r="BT220" i="7"/>
  <c r="BL220" i="7"/>
  <c r="BD220" i="7"/>
  <c r="AV220" i="7"/>
  <c r="AN220" i="7"/>
  <c r="AF220" i="7"/>
  <c r="X220" i="7"/>
  <c r="P220" i="7"/>
  <c r="BS220" i="7"/>
  <c r="BK220" i="7"/>
  <c r="BC220" i="7"/>
  <c r="AU220" i="7"/>
  <c r="AM220" i="7"/>
  <c r="AE220" i="7"/>
  <c r="W220" i="7"/>
  <c r="O220" i="7"/>
  <c r="BR220" i="7"/>
  <c r="BJ220" i="7"/>
  <c r="BB220" i="7"/>
  <c r="AT220" i="7"/>
  <c r="AL220" i="7"/>
  <c r="AD220" i="7"/>
  <c r="V220" i="7"/>
  <c r="N220" i="7"/>
  <c r="BQ220" i="7"/>
  <c r="AK220" i="7"/>
  <c r="BM220" i="7"/>
  <c r="AG220" i="7"/>
  <c r="BI220" i="7"/>
  <c r="AC220" i="7"/>
  <c r="I220" i="7"/>
  <c r="BE220" i="7"/>
  <c r="Y220" i="7"/>
  <c r="H220" i="7"/>
  <c r="BA220" i="7"/>
  <c r="U220" i="7"/>
  <c r="AO220" i="7"/>
  <c r="AW220" i="7"/>
  <c r="Q220" i="7"/>
  <c r="AS220" i="7"/>
  <c r="M220" i="7"/>
  <c r="BU220" i="7"/>
  <c r="BS206" i="7"/>
  <c r="BK206" i="7"/>
  <c r="BC206" i="7"/>
  <c r="AU206" i="7"/>
  <c r="AM206" i="7"/>
  <c r="AE206" i="7"/>
  <c r="W206" i="7"/>
  <c r="O206" i="7"/>
  <c r="AV206" i="7"/>
  <c r="BR206" i="7"/>
  <c r="BJ206" i="7"/>
  <c r="BB206" i="7"/>
  <c r="AT206" i="7"/>
  <c r="AL206" i="7"/>
  <c r="AD206" i="7"/>
  <c r="V206" i="7"/>
  <c r="N206" i="7"/>
  <c r="BT206" i="7"/>
  <c r="X206" i="7"/>
  <c r="BQ206" i="7"/>
  <c r="BI206" i="7"/>
  <c r="BA206" i="7"/>
  <c r="AS206" i="7"/>
  <c r="AK206" i="7"/>
  <c r="AC206" i="7"/>
  <c r="U206" i="7"/>
  <c r="M206" i="7"/>
  <c r="BL206" i="7"/>
  <c r="BX206" i="7"/>
  <c r="BP206" i="7"/>
  <c r="BH206" i="7"/>
  <c r="AZ206" i="7"/>
  <c r="AR206" i="7"/>
  <c r="AJ206" i="7"/>
  <c r="AB206" i="7"/>
  <c r="T206" i="7"/>
  <c r="L206" i="7"/>
  <c r="H206" i="7"/>
  <c r="P206" i="7"/>
  <c r="BW206" i="7"/>
  <c r="BO206" i="7"/>
  <c r="BG206" i="7"/>
  <c r="AY206" i="7"/>
  <c r="AQ206" i="7"/>
  <c r="AI206" i="7"/>
  <c r="AA206" i="7"/>
  <c r="S206" i="7"/>
  <c r="K206" i="7"/>
  <c r="AF206" i="7"/>
  <c r="BV206" i="7"/>
  <c r="BN206" i="7"/>
  <c r="BF206" i="7"/>
  <c r="AX206" i="7"/>
  <c r="AP206" i="7"/>
  <c r="AH206" i="7"/>
  <c r="Z206" i="7"/>
  <c r="R206" i="7"/>
  <c r="J206" i="7"/>
  <c r="AN206" i="7"/>
  <c r="BU206" i="7"/>
  <c r="BM206" i="7"/>
  <c r="BE206" i="7"/>
  <c r="AW206" i="7"/>
  <c r="AO206" i="7"/>
  <c r="AG206" i="7"/>
  <c r="Y206" i="7"/>
  <c r="Q206" i="7"/>
  <c r="I206" i="7"/>
  <c r="BD206" i="7"/>
  <c r="BT255" i="7"/>
  <c r="BL255" i="7"/>
  <c r="BD255" i="7"/>
  <c r="AV255" i="7"/>
  <c r="AN255" i="7"/>
  <c r="AF255" i="7"/>
  <c r="X255" i="7"/>
  <c r="P255" i="7"/>
  <c r="BS255" i="7"/>
  <c r="BK255" i="7"/>
  <c r="BC255" i="7"/>
  <c r="AU255" i="7"/>
  <c r="AM255" i="7"/>
  <c r="AE255" i="7"/>
  <c r="W255" i="7"/>
  <c r="O255" i="7"/>
  <c r="BV255" i="7"/>
  <c r="BJ255" i="7"/>
  <c r="AZ255" i="7"/>
  <c r="AP255" i="7"/>
  <c r="AD255" i="7"/>
  <c r="T255" i="7"/>
  <c r="J255" i="7"/>
  <c r="BU255" i="7"/>
  <c r="BI255" i="7"/>
  <c r="AY255" i="7"/>
  <c r="AO255" i="7"/>
  <c r="AC255" i="7"/>
  <c r="S255" i="7"/>
  <c r="I255" i="7"/>
  <c r="BR255" i="7"/>
  <c r="BH255" i="7"/>
  <c r="AX255" i="7"/>
  <c r="AL255" i="7"/>
  <c r="AB255" i="7"/>
  <c r="R255" i="7"/>
  <c r="BQ255" i="7"/>
  <c r="BG255" i="7"/>
  <c r="AW255" i="7"/>
  <c r="AK255" i="7"/>
  <c r="AA255" i="7"/>
  <c r="Q255" i="7"/>
  <c r="BP255" i="7"/>
  <c r="BF255" i="7"/>
  <c r="AT255" i="7"/>
  <c r="AJ255" i="7"/>
  <c r="Z255" i="7"/>
  <c r="N255" i="7"/>
  <c r="BO255" i="7"/>
  <c r="BE255" i="7"/>
  <c r="AS255" i="7"/>
  <c r="AI255" i="7"/>
  <c r="Y255" i="7"/>
  <c r="M255" i="7"/>
  <c r="BX255" i="7"/>
  <c r="BN255" i="7"/>
  <c r="BB255" i="7"/>
  <c r="AR255" i="7"/>
  <c r="AH255" i="7"/>
  <c r="V255" i="7"/>
  <c r="L255" i="7"/>
  <c r="H255" i="7"/>
  <c r="BW255" i="7"/>
  <c r="BM255" i="7"/>
  <c r="K255" i="7"/>
  <c r="BA255" i="7"/>
  <c r="AQ255" i="7"/>
  <c r="AG255" i="7"/>
  <c r="U255" i="7"/>
  <c r="BT379" i="7"/>
  <c r="BL379" i="7"/>
  <c r="BD379" i="7"/>
  <c r="AV379" i="7"/>
  <c r="AN379" i="7"/>
  <c r="AF379" i="7"/>
  <c r="X379" i="7"/>
  <c r="P379" i="7"/>
  <c r="BS379" i="7"/>
  <c r="BK379" i="7"/>
  <c r="BC379" i="7"/>
  <c r="AU379" i="7"/>
  <c r="AM379" i="7"/>
  <c r="AE379" i="7"/>
  <c r="W379" i="7"/>
  <c r="O379" i="7"/>
  <c r="BR379" i="7"/>
  <c r="BJ379" i="7"/>
  <c r="BQ379" i="7"/>
  <c r="BI379" i="7"/>
  <c r="BA379" i="7"/>
  <c r="AS379" i="7"/>
  <c r="AK379" i="7"/>
  <c r="AC379" i="7"/>
  <c r="BX379" i="7"/>
  <c r="BP379" i="7"/>
  <c r="BH379" i="7"/>
  <c r="BW379" i="7"/>
  <c r="BO379" i="7"/>
  <c r="BG379" i="7"/>
  <c r="AY379" i="7"/>
  <c r="AQ379" i="7"/>
  <c r="AI379" i="7"/>
  <c r="BV379" i="7"/>
  <c r="BU379" i="7"/>
  <c r="BM379" i="7"/>
  <c r="BE379" i="7"/>
  <c r="AW379" i="7"/>
  <c r="AO379" i="7"/>
  <c r="AG379" i="7"/>
  <c r="Y379" i="7"/>
  <c r="Q379" i="7"/>
  <c r="AX379" i="7"/>
  <c r="AB379" i="7"/>
  <c r="N379" i="7"/>
  <c r="AT379" i="7"/>
  <c r="AA379" i="7"/>
  <c r="M379" i="7"/>
  <c r="AR379" i="7"/>
  <c r="Z379" i="7"/>
  <c r="L379" i="7"/>
  <c r="AP379" i="7"/>
  <c r="V379" i="7"/>
  <c r="K379" i="7"/>
  <c r="BN379" i="7"/>
  <c r="AL379" i="7"/>
  <c r="U379" i="7"/>
  <c r="J379" i="7"/>
  <c r="BF379" i="7"/>
  <c r="AJ379" i="7"/>
  <c r="T379" i="7"/>
  <c r="I379" i="7"/>
  <c r="BB379" i="7"/>
  <c r="AH379" i="7"/>
  <c r="S379" i="7"/>
  <c r="AZ379" i="7"/>
  <c r="AD379" i="7"/>
  <c r="R379" i="7"/>
  <c r="H379" i="7"/>
  <c r="BX323" i="7"/>
  <c r="BP323" i="7"/>
  <c r="BH323" i="7"/>
  <c r="AZ323" i="7"/>
  <c r="AR323" i="7"/>
  <c r="AJ323" i="7"/>
  <c r="AB323" i="7"/>
  <c r="T323" i="7"/>
  <c r="L323" i="7"/>
  <c r="BW323" i="7"/>
  <c r="BO323" i="7"/>
  <c r="BG323" i="7"/>
  <c r="AY323" i="7"/>
  <c r="AQ323" i="7"/>
  <c r="AI323" i="7"/>
  <c r="AA323" i="7"/>
  <c r="S323" i="7"/>
  <c r="K323" i="7"/>
  <c r="BV323" i="7"/>
  <c r="BN323" i="7"/>
  <c r="BF323" i="7"/>
  <c r="AX323" i="7"/>
  <c r="AP323" i="7"/>
  <c r="AH323" i="7"/>
  <c r="Z323" i="7"/>
  <c r="R323" i="7"/>
  <c r="J323" i="7"/>
  <c r="BT323" i="7"/>
  <c r="BL323" i="7"/>
  <c r="BD323" i="7"/>
  <c r="AV323" i="7"/>
  <c r="AN323" i="7"/>
  <c r="AF323" i="7"/>
  <c r="X323" i="7"/>
  <c r="P323" i="7"/>
  <c r="BS323" i="7"/>
  <c r="BK323" i="7"/>
  <c r="BC323" i="7"/>
  <c r="AU323" i="7"/>
  <c r="AM323" i="7"/>
  <c r="BQ323" i="7"/>
  <c r="AT323" i="7"/>
  <c r="AC323" i="7"/>
  <c r="M323" i="7"/>
  <c r="BM323" i="7"/>
  <c r="AS323" i="7"/>
  <c r="Y323" i="7"/>
  <c r="I323" i="7"/>
  <c r="BJ323" i="7"/>
  <c r="AO323" i="7"/>
  <c r="W323" i="7"/>
  <c r="BE323" i="7"/>
  <c r="AK323" i="7"/>
  <c r="U323" i="7"/>
  <c r="BB323" i="7"/>
  <c r="AG323" i="7"/>
  <c r="Q323" i="7"/>
  <c r="BU323" i="7"/>
  <c r="BA323" i="7"/>
  <c r="AE323" i="7"/>
  <c r="O323" i="7"/>
  <c r="BR323" i="7"/>
  <c r="BI323" i="7"/>
  <c r="AW323" i="7"/>
  <c r="AL323" i="7"/>
  <c r="AD323" i="7"/>
  <c r="V323" i="7"/>
  <c r="N323" i="7"/>
  <c r="H323" i="7"/>
  <c r="BX393" i="7"/>
  <c r="BP393" i="7"/>
  <c r="BH393" i="7"/>
  <c r="AZ393" i="7"/>
  <c r="AR393" i="7"/>
  <c r="AJ393" i="7"/>
  <c r="AB393" i="7"/>
  <c r="T393" i="7"/>
  <c r="L393" i="7"/>
  <c r="BW393" i="7"/>
  <c r="BO393" i="7"/>
  <c r="BG393" i="7"/>
  <c r="AY393" i="7"/>
  <c r="AQ393" i="7"/>
  <c r="AI393" i="7"/>
  <c r="AA393" i="7"/>
  <c r="S393" i="7"/>
  <c r="K393" i="7"/>
  <c r="BV393" i="7"/>
  <c r="BN393" i="7"/>
  <c r="BF393" i="7"/>
  <c r="AX393" i="7"/>
  <c r="AP393" i="7"/>
  <c r="AH393" i="7"/>
  <c r="Z393" i="7"/>
  <c r="R393" i="7"/>
  <c r="J393" i="7"/>
  <c r="BU393" i="7"/>
  <c r="BM393" i="7"/>
  <c r="BE393" i="7"/>
  <c r="AW393" i="7"/>
  <c r="AO393" i="7"/>
  <c r="AG393" i="7"/>
  <c r="Y393" i="7"/>
  <c r="Q393" i="7"/>
  <c r="I393" i="7"/>
  <c r="BT393" i="7"/>
  <c r="BL393" i="7"/>
  <c r="BD393" i="7"/>
  <c r="AV393" i="7"/>
  <c r="AN393" i="7"/>
  <c r="AF393" i="7"/>
  <c r="X393" i="7"/>
  <c r="P393" i="7"/>
  <c r="BS393" i="7"/>
  <c r="BK393" i="7"/>
  <c r="BC393" i="7"/>
  <c r="AU393" i="7"/>
  <c r="AM393" i="7"/>
  <c r="AE393" i="7"/>
  <c r="W393" i="7"/>
  <c r="O393" i="7"/>
  <c r="BR393" i="7"/>
  <c r="BJ393" i="7"/>
  <c r="BB393" i="7"/>
  <c r="AT393" i="7"/>
  <c r="AL393" i="7"/>
  <c r="AD393" i="7"/>
  <c r="V393" i="7"/>
  <c r="N393" i="7"/>
  <c r="BQ393" i="7"/>
  <c r="BI393" i="7"/>
  <c r="BA393" i="7"/>
  <c r="AS393" i="7"/>
  <c r="AK393" i="7"/>
  <c r="AC393" i="7"/>
  <c r="U393" i="7"/>
  <c r="M393" i="7"/>
  <c r="H393" i="7"/>
  <c r="BX381" i="7"/>
  <c r="BP381" i="7"/>
  <c r="BH381" i="7"/>
  <c r="AZ381" i="7"/>
  <c r="AR381" i="7"/>
  <c r="AJ381" i="7"/>
  <c r="AB381" i="7"/>
  <c r="T381" i="7"/>
  <c r="L381" i="7"/>
  <c r="BW381" i="7"/>
  <c r="BO381" i="7"/>
  <c r="BG381" i="7"/>
  <c r="AY381" i="7"/>
  <c r="AQ381" i="7"/>
  <c r="AI381" i="7"/>
  <c r="AA381" i="7"/>
  <c r="S381" i="7"/>
  <c r="K381" i="7"/>
  <c r="BV381" i="7"/>
  <c r="BN381" i="7"/>
  <c r="BF381" i="7"/>
  <c r="AX381" i="7"/>
  <c r="AP381" i="7"/>
  <c r="AH381" i="7"/>
  <c r="Z381" i="7"/>
  <c r="R381" i="7"/>
  <c r="J381" i="7"/>
  <c r="BU381" i="7"/>
  <c r="BM381" i="7"/>
  <c r="BE381" i="7"/>
  <c r="AW381" i="7"/>
  <c r="AO381" i="7"/>
  <c r="AG381" i="7"/>
  <c r="Y381" i="7"/>
  <c r="Q381" i="7"/>
  <c r="I381" i="7"/>
  <c r="BT381" i="7"/>
  <c r="BL381" i="7"/>
  <c r="BD381" i="7"/>
  <c r="AV381" i="7"/>
  <c r="AN381" i="7"/>
  <c r="AF381" i="7"/>
  <c r="X381" i="7"/>
  <c r="P381" i="7"/>
  <c r="BS381" i="7"/>
  <c r="BK381" i="7"/>
  <c r="BC381" i="7"/>
  <c r="AU381" i="7"/>
  <c r="AM381" i="7"/>
  <c r="AE381" i="7"/>
  <c r="W381" i="7"/>
  <c r="O381" i="7"/>
  <c r="BR381" i="7"/>
  <c r="BJ381" i="7"/>
  <c r="BB381" i="7"/>
  <c r="AT381" i="7"/>
  <c r="AL381" i="7"/>
  <c r="AD381" i="7"/>
  <c r="V381" i="7"/>
  <c r="N381" i="7"/>
  <c r="BQ381" i="7"/>
  <c r="BI381" i="7"/>
  <c r="BA381" i="7"/>
  <c r="AS381" i="7"/>
  <c r="AK381" i="7"/>
  <c r="AC381" i="7"/>
  <c r="U381" i="7"/>
  <c r="M381" i="7"/>
  <c r="H381" i="7"/>
  <c r="BX228" i="7"/>
  <c r="BP228" i="7"/>
  <c r="BH228" i="7"/>
  <c r="AZ228" i="7"/>
  <c r="AR228" i="7"/>
  <c r="AJ228" i="7"/>
  <c r="AB228" i="7"/>
  <c r="T228" i="7"/>
  <c r="L228" i="7"/>
  <c r="BW228" i="7"/>
  <c r="BO228" i="7"/>
  <c r="BG228" i="7"/>
  <c r="AY228" i="7"/>
  <c r="AQ228" i="7"/>
  <c r="AI228" i="7"/>
  <c r="AA228" i="7"/>
  <c r="S228" i="7"/>
  <c r="K228" i="7"/>
  <c r="BV228" i="7"/>
  <c r="BN228" i="7"/>
  <c r="BF228" i="7"/>
  <c r="AX228" i="7"/>
  <c r="AP228" i="7"/>
  <c r="AH228" i="7"/>
  <c r="Z228" i="7"/>
  <c r="R228" i="7"/>
  <c r="J228" i="7"/>
  <c r="BU228" i="7"/>
  <c r="BM228" i="7"/>
  <c r="BE228" i="7"/>
  <c r="AW228" i="7"/>
  <c r="AO228" i="7"/>
  <c r="AG228" i="7"/>
  <c r="Y228" i="7"/>
  <c r="Q228" i="7"/>
  <c r="I228" i="7"/>
  <c r="BT228" i="7"/>
  <c r="BL228" i="7"/>
  <c r="BD228" i="7"/>
  <c r="AV228" i="7"/>
  <c r="AN228" i="7"/>
  <c r="AF228" i="7"/>
  <c r="X228" i="7"/>
  <c r="P228" i="7"/>
  <c r="BS228" i="7"/>
  <c r="BK228" i="7"/>
  <c r="BC228" i="7"/>
  <c r="AU228" i="7"/>
  <c r="AM228" i="7"/>
  <c r="AE228" i="7"/>
  <c r="W228" i="7"/>
  <c r="O228" i="7"/>
  <c r="BR228" i="7"/>
  <c r="BJ228" i="7"/>
  <c r="BB228" i="7"/>
  <c r="AT228" i="7"/>
  <c r="AL228" i="7"/>
  <c r="AD228" i="7"/>
  <c r="V228" i="7"/>
  <c r="N228" i="7"/>
  <c r="AS228" i="7"/>
  <c r="H228" i="7"/>
  <c r="AK228" i="7"/>
  <c r="AC228" i="7"/>
  <c r="U228" i="7"/>
  <c r="M228" i="7"/>
  <c r="BQ228" i="7"/>
  <c r="BI228" i="7"/>
  <c r="BA228" i="7"/>
  <c r="BT218" i="7"/>
  <c r="BL218" i="7"/>
  <c r="BD218" i="7"/>
  <c r="AV218" i="7"/>
  <c r="AN218" i="7"/>
  <c r="AF218" i="7"/>
  <c r="X218" i="7"/>
  <c r="P218" i="7"/>
  <c r="BS218" i="7"/>
  <c r="BK218" i="7"/>
  <c r="BC218" i="7"/>
  <c r="AU218" i="7"/>
  <c r="AM218" i="7"/>
  <c r="AE218" i="7"/>
  <c r="W218" i="7"/>
  <c r="O218" i="7"/>
  <c r="BR218" i="7"/>
  <c r="BJ218" i="7"/>
  <c r="BB218" i="7"/>
  <c r="AT218" i="7"/>
  <c r="AL218" i="7"/>
  <c r="AD218" i="7"/>
  <c r="BX218" i="7"/>
  <c r="BP218" i="7"/>
  <c r="BH218" i="7"/>
  <c r="AZ218" i="7"/>
  <c r="AR218" i="7"/>
  <c r="AJ218" i="7"/>
  <c r="AB218" i="7"/>
  <c r="T218" i="7"/>
  <c r="L218" i="7"/>
  <c r="BW218" i="7"/>
  <c r="BO218" i="7"/>
  <c r="BG218" i="7"/>
  <c r="AY218" i="7"/>
  <c r="AQ218" i="7"/>
  <c r="AI218" i="7"/>
  <c r="AA218" i="7"/>
  <c r="S218" i="7"/>
  <c r="K218" i="7"/>
  <c r="BV218" i="7"/>
  <c r="BN218" i="7"/>
  <c r="BF218" i="7"/>
  <c r="AX218" i="7"/>
  <c r="AP218" i="7"/>
  <c r="AH218" i="7"/>
  <c r="Z218" i="7"/>
  <c r="R218" i="7"/>
  <c r="J218" i="7"/>
  <c r="BU218" i="7"/>
  <c r="AO218" i="7"/>
  <c r="N218" i="7"/>
  <c r="BQ218" i="7"/>
  <c r="AK218" i="7"/>
  <c r="M218" i="7"/>
  <c r="BM218" i="7"/>
  <c r="AG218" i="7"/>
  <c r="I218" i="7"/>
  <c r="BI218" i="7"/>
  <c r="AC218" i="7"/>
  <c r="BE218" i="7"/>
  <c r="Y218" i="7"/>
  <c r="BA218" i="7"/>
  <c r="V218" i="7"/>
  <c r="H218" i="7"/>
  <c r="Q218" i="7"/>
  <c r="AW218" i="7"/>
  <c r="U218" i="7"/>
  <c r="AS218" i="7"/>
  <c r="BS210" i="7"/>
  <c r="BK210" i="7"/>
  <c r="BC210" i="7"/>
  <c r="AU210" i="7"/>
  <c r="AM210" i="7"/>
  <c r="AE210" i="7"/>
  <c r="W210" i="7"/>
  <c r="O210" i="7"/>
  <c r="AF210" i="7"/>
  <c r="BR210" i="7"/>
  <c r="BJ210" i="7"/>
  <c r="BB210" i="7"/>
  <c r="AT210" i="7"/>
  <c r="AL210" i="7"/>
  <c r="AD210" i="7"/>
  <c r="V210" i="7"/>
  <c r="N210" i="7"/>
  <c r="H210" i="7"/>
  <c r="BL210" i="7"/>
  <c r="BQ210" i="7"/>
  <c r="BI210" i="7"/>
  <c r="BA210" i="7"/>
  <c r="AS210" i="7"/>
  <c r="AK210" i="7"/>
  <c r="AC210" i="7"/>
  <c r="U210" i="7"/>
  <c r="M210" i="7"/>
  <c r="BT210" i="7"/>
  <c r="X210" i="7"/>
  <c r="BX210" i="7"/>
  <c r="BP210" i="7"/>
  <c r="BH210" i="7"/>
  <c r="AZ210" i="7"/>
  <c r="AR210" i="7"/>
  <c r="AJ210" i="7"/>
  <c r="AB210" i="7"/>
  <c r="T210" i="7"/>
  <c r="L210" i="7"/>
  <c r="BW210" i="7"/>
  <c r="BO210" i="7"/>
  <c r="BG210" i="7"/>
  <c r="AY210" i="7"/>
  <c r="AQ210" i="7"/>
  <c r="AI210" i="7"/>
  <c r="AA210" i="7"/>
  <c r="S210" i="7"/>
  <c r="K210" i="7"/>
  <c r="AV210" i="7"/>
  <c r="BV210" i="7"/>
  <c r="BN210" i="7"/>
  <c r="BF210" i="7"/>
  <c r="AX210" i="7"/>
  <c r="AP210" i="7"/>
  <c r="AH210" i="7"/>
  <c r="Z210" i="7"/>
  <c r="R210" i="7"/>
  <c r="J210" i="7"/>
  <c r="BD210" i="7"/>
  <c r="BU210" i="7"/>
  <c r="BM210" i="7"/>
  <c r="BE210" i="7"/>
  <c r="AW210" i="7"/>
  <c r="AO210" i="7"/>
  <c r="AG210" i="7"/>
  <c r="Y210" i="7"/>
  <c r="Q210" i="7"/>
  <c r="I210" i="7"/>
  <c r="AN210" i="7"/>
  <c r="P210" i="7"/>
  <c r="BX216" i="7"/>
  <c r="BP216" i="7"/>
  <c r="BH216" i="7"/>
  <c r="AZ216" i="7"/>
  <c r="AR216" i="7"/>
  <c r="AJ216" i="7"/>
  <c r="BW216" i="7"/>
  <c r="BO216" i="7"/>
  <c r="BG216" i="7"/>
  <c r="AY216" i="7"/>
  <c r="AQ216" i="7"/>
  <c r="AI216" i="7"/>
  <c r="AA216" i="7"/>
  <c r="BT216" i="7"/>
  <c r="BL216" i="7"/>
  <c r="BD216" i="7"/>
  <c r="AV216" i="7"/>
  <c r="AN216" i="7"/>
  <c r="AF216" i="7"/>
  <c r="BS216" i="7"/>
  <c r="BK216" i="7"/>
  <c r="BC216" i="7"/>
  <c r="AU216" i="7"/>
  <c r="BR216" i="7"/>
  <c r="BJ216" i="7"/>
  <c r="BB216" i="7"/>
  <c r="AT216" i="7"/>
  <c r="AL216" i="7"/>
  <c r="BI216" i="7"/>
  <c r="AO216" i="7"/>
  <c r="AB216" i="7"/>
  <c r="S216" i="7"/>
  <c r="K216" i="7"/>
  <c r="AP216" i="7"/>
  <c r="BF216" i="7"/>
  <c r="AM216" i="7"/>
  <c r="Z216" i="7"/>
  <c r="R216" i="7"/>
  <c r="J216" i="7"/>
  <c r="BM216" i="7"/>
  <c r="BE216" i="7"/>
  <c r="AK216" i="7"/>
  <c r="Y216" i="7"/>
  <c r="Q216" i="7"/>
  <c r="I216" i="7"/>
  <c r="T216" i="7"/>
  <c r="BV216" i="7"/>
  <c r="BA216" i="7"/>
  <c r="AH216" i="7"/>
  <c r="X216" i="7"/>
  <c r="P216" i="7"/>
  <c r="AC216" i="7"/>
  <c r="BU216" i="7"/>
  <c r="AX216" i="7"/>
  <c r="AG216" i="7"/>
  <c r="W216" i="7"/>
  <c r="O216" i="7"/>
  <c r="BQ216" i="7"/>
  <c r="AW216" i="7"/>
  <c r="AE216" i="7"/>
  <c r="V216" i="7"/>
  <c r="N216" i="7"/>
  <c r="BN216" i="7"/>
  <c r="AS216" i="7"/>
  <c r="AD216" i="7"/>
  <c r="U216" i="7"/>
  <c r="M216" i="7"/>
  <c r="H216" i="7"/>
  <c r="L216" i="7"/>
  <c r="BX327" i="7"/>
  <c r="BP327" i="7"/>
  <c r="BH327" i="7"/>
  <c r="AZ327" i="7"/>
  <c r="AR327" i="7"/>
  <c r="AJ327" i="7"/>
  <c r="AB327" i="7"/>
  <c r="T327" i="7"/>
  <c r="L327" i="7"/>
  <c r="BW327" i="7"/>
  <c r="BO327" i="7"/>
  <c r="BG327" i="7"/>
  <c r="AY327" i="7"/>
  <c r="AQ327" i="7"/>
  <c r="AI327" i="7"/>
  <c r="AA327" i="7"/>
  <c r="S327" i="7"/>
  <c r="K327" i="7"/>
  <c r="BV327" i="7"/>
  <c r="BN327" i="7"/>
  <c r="BF327" i="7"/>
  <c r="AX327" i="7"/>
  <c r="AP327" i="7"/>
  <c r="AH327" i="7"/>
  <c r="Z327" i="7"/>
  <c r="R327" i="7"/>
  <c r="J327" i="7"/>
  <c r="BU327" i="7"/>
  <c r="BM327" i="7"/>
  <c r="BE327" i="7"/>
  <c r="BT327" i="7"/>
  <c r="BL327" i="7"/>
  <c r="BD327" i="7"/>
  <c r="AV327" i="7"/>
  <c r="AN327" i="7"/>
  <c r="AF327" i="7"/>
  <c r="X327" i="7"/>
  <c r="P327" i="7"/>
  <c r="BS327" i="7"/>
  <c r="BK327" i="7"/>
  <c r="BC327" i="7"/>
  <c r="AU327" i="7"/>
  <c r="AM327" i="7"/>
  <c r="AE327" i="7"/>
  <c r="W327" i="7"/>
  <c r="O327" i="7"/>
  <c r="BR327" i="7"/>
  <c r="BJ327" i="7"/>
  <c r="BB327" i="7"/>
  <c r="AT327" i="7"/>
  <c r="AL327" i="7"/>
  <c r="AD327" i="7"/>
  <c r="V327" i="7"/>
  <c r="AW327" i="7"/>
  <c r="Q327" i="7"/>
  <c r="AS327" i="7"/>
  <c r="N327" i="7"/>
  <c r="AO327" i="7"/>
  <c r="M327" i="7"/>
  <c r="AG327" i="7"/>
  <c r="BQ327" i="7"/>
  <c r="AC327" i="7"/>
  <c r="BI327" i="7"/>
  <c r="Y327" i="7"/>
  <c r="U327" i="7"/>
  <c r="I327" i="7"/>
  <c r="BA327" i="7"/>
  <c r="AK327" i="7"/>
  <c r="H327" i="7"/>
  <c r="BV286" i="7"/>
  <c r="BN286" i="7"/>
  <c r="BF286" i="7"/>
  <c r="AX286" i="7"/>
  <c r="AP286" i="7"/>
  <c r="AH286" i="7"/>
  <c r="Z286" i="7"/>
  <c r="R286" i="7"/>
  <c r="J286" i="7"/>
  <c r="BU286" i="7"/>
  <c r="BM286" i="7"/>
  <c r="BE286" i="7"/>
  <c r="AW286" i="7"/>
  <c r="AO286" i="7"/>
  <c r="AG286" i="7"/>
  <c r="Y286" i="7"/>
  <c r="Q286" i="7"/>
  <c r="I286" i="7"/>
  <c r="BT286" i="7"/>
  <c r="BL286" i="7"/>
  <c r="BD286" i="7"/>
  <c r="AV286" i="7"/>
  <c r="AN286" i="7"/>
  <c r="AF286" i="7"/>
  <c r="X286" i="7"/>
  <c r="P286" i="7"/>
  <c r="BS286" i="7"/>
  <c r="BK286" i="7"/>
  <c r="BC286" i="7"/>
  <c r="AU286" i="7"/>
  <c r="AM286" i="7"/>
  <c r="AE286" i="7"/>
  <c r="W286" i="7"/>
  <c r="O286" i="7"/>
  <c r="BR286" i="7"/>
  <c r="BJ286" i="7"/>
  <c r="BB286" i="7"/>
  <c r="AT286" i="7"/>
  <c r="AL286" i="7"/>
  <c r="AD286" i="7"/>
  <c r="V286" i="7"/>
  <c r="N286" i="7"/>
  <c r="BQ286" i="7"/>
  <c r="BI286" i="7"/>
  <c r="BA286" i="7"/>
  <c r="AS286" i="7"/>
  <c r="AK286" i="7"/>
  <c r="AC286" i="7"/>
  <c r="U286" i="7"/>
  <c r="M286" i="7"/>
  <c r="BX286" i="7"/>
  <c r="BP286" i="7"/>
  <c r="BH286" i="7"/>
  <c r="AZ286" i="7"/>
  <c r="AR286" i="7"/>
  <c r="AJ286" i="7"/>
  <c r="AB286" i="7"/>
  <c r="T286" i="7"/>
  <c r="L286" i="7"/>
  <c r="S286" i="7"/>
  <c r="BW286" i="7"/>
  <c r="K286" i="7"/>
  <c r="BO286" i="7"/>
  <c r="BG286" i="7"/>
  <c r="AY286" i="7"/>
  <c r="AQ286" i="7"/>
  <c r="AI286" i="7"/>
  <c r="AA286" i="7"/>
  <c r="H286" i="7"/>
  <c r="BS344" i="7"/>
  <c r="BK344" i="7"/>
  <c r="BC344" i="7"/>
  <c r="AU344" i="7"/>
  <c r="AM344" i="7"/>
  <c r="AE344" i="7"/>
  <c r="W344" i="7"/>
  <c r="O344" i="7"/>
  <c r="BQ344" i="7"/>
  <c r="BI344" i="7"/>
  <c r="BA344" i="7"/>
  <c r="AS344" i="7"/>
  <c r="AK344" i="7"/>
  <c r="AC344" i="7"/>
  <c r="U344" i="7"/>
  <c r="M344" i="7"/>
  <c r="BW344" i="7"/>
  <c r="BO344" i="7"/>
  <c r="BG344" i="7"/>
  <c r="AY344" i="7"/>
  <c r="AQ344" i="7"/>
  <c r="AI344" i="7"/>
  <c r="AA344" i="7"/>
  <c r="S344" i="7"/>
  <c r="K344" i="7"/>
  <c r="BV344" i="7"/>
  <c r="BJ344" i="7"/>
  <c r="AW344" i="7"/>
  <c r="AJ344" i="7"/>
  <c r="X344" i="7"/>
  <c r="J344" i="7"/>
  <c r="BU344" i="7"/>
  <c r="BH344" i="7"/>
  <c r="AV344" i="7"/>
  <c r="AH344" i="7"/>
  <c r="V344" i="7"/>
  <c r="I344" i="7"/>
  <c r="BT344" i="7"/>
  <c r="BF344" i="7"/>
  <c r="AT344" i="7"/>
  <c r="AG344" i="7"/>
  <c r="T344" i="7"/>
  <c r="BR344" i="7"/>
  <c r="BE344" i="7"/>
  <c r="AR344" i="7"/>
  <c r="AF344" i="7"/>
  <c r="R344" i="7"/>
  <c r="BP344" i="7"/>
  <c r="BD344" i="7"/>
  <c r="AP344" i="7"/>
  <c r="AD344" i="7"/>
  <c r="Q344" i="7"/>
  <c r="BN344" i="7"/>
  <c r="BB344" i="7"/>
  <c r="AO344" i="7"/>
  <c r="AB344" i="7"/>
  <c r="P344" i="7"/>
  <c r="BM344" i="7"/>
  <c r="AZ344" i="7"/>
  <c r="AN344" i="7"/>
  <c r="Z344" i="7"/>
  <c r="N344" i="7"/>
  <c r="BX344" i="7"/>
  <c r="BL344" i="7"/>
  <c r="AX344" i="7"/>
  <c r="AL344" i="7"/>
  <c r="Y344" i="7"/>
  <c r="L344" i="7"/>
  <c r="H344" i="7"/>
  <c r="BS259" i="7"/>
  <c r="BK259" i="7"/>
  <c r="BC259" i="7"/>
  <c r="AU259" i="7"/>
  <c r="AM259" i="7"/>
  <c r="AE259" i="7"/>
  <c r="W259" i="7"/>
  <c r="O259" i="7"/>
  <c r="BR259" i="7"/>
  <c r="BJ259" i="7"/>
  <c r="BB259" i="7"/>
  <c r="AT259" i="7"/>
  <c r="AL259" i="7"/>
  <c r="AD259" i="7"/>
  <c r="V259" i="7"/>
  <c r="N259" i="7"/>
  <c r="BQ259" i="7"/>
  <c r="BI259" i="7"/>
  <c r="BX259" i="7"/>
  <c r="BU259" i="7"/>
  <c r="BM259" i="7"/>
  <c r="BE259" i="7"/>
  <c r="AW259" i="7"/>
  <c r="AO259" i="7"/>
  <c r="AG259" i="7"/>
  <c r="Y259" i="7"/>
  <c r="Q259" i="7"/>
  <c r="I259" i="7"/>
  <c r="BN259" i="7"/>
  <c r="AY259" i="7"/>
  <c r="AK259" i="7"/>
  <c r="Z259" i="7"/>
  <c r="L259" i="7"/>
  <c r="BL259" i="7"/>
  <c r="AX259" i="7"/>
  <c r="AJ259" i="7"/>
  <c r="X259" i="7"/>
  <c r="K259" i="7"/>
  <c r="BH259" i="7"/>
  <c r="AV259" i="7"/>
  <c r="AI259" i="7"/>
  <c r="U259" i="7"/>
  <c r="J259" i="7"/>
  <c r="BW259" i="7"/>
  <c r="BG259" i="7"/>
  <c r="AS259" i="7"/>
  <c r="AH259" i="7"/>
  <c r="T259" i="7"/>
  <c r="BV259" i="7"/>
  <c r="BF259" i="7"/>
  <c r="AR259" i="7"/>
  <c r="AF259" i="7"/>
  <c r="S259" i="7"/>
  <c r="BT259" i="7"/>
  <c r="BD259" i="7"/>
  <c r="AQ259" i="7"/>
  <c r="AC259" i="7"/>
  <c r="R259" i="7"/>
  <c r="BP259" i="7"/>
  <c r="BA259" i="7"/>
  <c r="AP259" i="7"/>
  <c r="AB259" i="7"/>
  <c r="P259" i="7"/>
  <c r="AN259" i="7"/>
  <c r="AA259" i="7"/>
  <c r="M259" i="7"/>
  <c r="H259" i="7"/>
  <c r="AZ259" i="7"/>
  <c r="BO259" i="7"/>
  <c r="BW274" i="7"/>
  <c r="BO274" i="7"/>
  <c r="BG274" i="7"/>
  <c r="AY274" i="7"/>
  <c r="AQ274" i="7"/>
  <c r="AI274" i="7"/>
  <c r="AA274" i="7"/>
  <c r="S274" i="7"/>
  <c r="K274" i="7"/>
  <c r="BV274" i="7"/>
  <c r="BN274" i="7"/>
  <c r="BF274" i="7"/>
  <c r="AX274" i="7"/>
  <c r="AP274" i="7"/>
  <c r="AH274" i="7"/>
  <c r="Z274" i="7"/>
  <c r="R274" i="7"/>
  <c r="J274" i="7"/>
  <c r="BU274" i="7"/>
  <c r="BM274" i="7"/>
  <c r="BE274" i="7"/>
  <c r="AW274" i="7"/>
  <c r="AO274" i="7"/>
  <c r="AG274" i="7"/>
  <c r="Y274" i="7"/>
  <c r="Q274" i="7"/>
  <c r="I274" i="7"/>
  <c r="BT274" i="7"/>
  <c r="BL274" i="7"/>
  <c r="BD274" i="7"/>
  <c r="AV274" i="7"/>
  <c r="AN274" i="7"/>
  <c r="AF274" i="7"/>
  <c r="X274" i="7"/>
  <c r="P274" i="7"/>
  <c r="BS274" i="7"/>
  <c r="BK274" i="7"/>
  <c r="BC274" i="7"/>
  <c r="AU274" i="7"/>
  <c r="AM274" i="7"/>
  <c r="AE274" i="7"/>
  <c r="W274" i="7"/>
  <c r="O274" i="7"/>
  <c r="BR274" i="7"/>
  <c r="BJ274" i="7"/>
  <c r="BB274" i="7"/>
  <c r="AT274" i="7"/>
  <c r="AL274" i="7"/>
  <c r="AD274" i="7"/>
  <c r="V274" i="7"/>
  <c r="N274" i="7"/>
  <c r="BQ274" i="7"/>
  <c r="BI274" i="7"/>
  <c r="BA274" i="7"/>
  <c r="AS274" i="7"/>
  <c r="AK274" i="7"/>
  <c r="AC274" i="7"/>
  <c r="U274" i="7"/>
  <c r="M274" i="7"/>
  <c r="AZ274" i="7"/>
  <c r="AR274" i="7"/>
  <c r="AJ274" i="7"/>
  <c r="AB274" i="7"/>
  <c r="T274" i="7"/>
  <c r="BX274" i="7"/>
  <c r="L274" i="7"/>
  <c r="BP274" i="7"/>
  <c r="BH274" i="7"/>
  <c r="H274" i="7"/>
  <c r="BV278" i="7"/>
  <c r="BN278" i="7"/>
  <c r="BF278" i="7"/>
  <c r="AX278" i="7"/>
  <c r="AP278" i="7"/>
  <c r="AH278" i="7"/>
  <c r="Z278" i="7"/>
  <c r="R278" i="7"/>
  <c r="J278" i="7"/>
  <c r="BU278" i="7"/>
  <c r="BM278" i="7"/>
  <c r="BE278" i="7"/>
  <c r="AW278" i="7"/>
  <c r="AO278" i="7"/>
  <c r="AG278" i="7"/>
  <c r="Y278" i="7"/>
  <c r="Q278" i="7"/>
  <c r="I278" i="7"/>
  <c r="BR278" i="7"/>
  <c r="BH278" i="7"/>
  <c r="AV278" i="7"/>
  <c r="AL278" i="7"/>
  <c r="AB278" i="7"/>
  <c r="P278" i="7"/>
  <c r="BQ278" i="7"/>
  <c r="BG278" i="7"/>
  <c r="AU278" i="7"/>
  <c r="AK278" i="7"/>
  <c r="AA278" i="7"/>
  <c r="O278" i="7"/>
  <c r="BP278" i="7"/>
  <c r="BD278" i="7"/>
  <c r="AT278" i="7"/>
  <c r="AJ278" i="7"/>
  <c r="X278" i="7"/>
  <c r="N278" i="7"/>
  <c r="BO278" i="7"/>
  <c r="BC278" i="7"/>
  <c r="AS278" i="7"/>
  <c r="AI278" i="7"/>
  <c r="W278" i="7"/>
  <c r="M278" i="7"/>
  <c r="BX278" i="7"/>
  <c r="BL278" i="7"/>
  <c r="BB278" i="7"/>
  <c r="AR278" i="7"/>
  <c r="AF278" i="7"/>
  <c r="V278" i="7"/>
  <c r="L278" i="7"/>
  <c r="BW278" i="7"/>
  <c r="BK278" i="7"/>
  <c r="BA278" i="7"/>
  <c r="AQ278" i="7"/>
  <c r="AE278" i="7"/>
  <c r="U278" i="7"/>
  <c r="K278" i="7"/>
  <c r="BT278" i="7"/>
  <c r="BJ278" i="7"/>
  <c r="AZ278" i="7"/>
  <c r="AN278" i="7"/>
  <c r="AD278" i="7"/>
  <c r="T278" i="7"/>
  <c r="BI278" i="7"/>
  <c r="AY278" i="7"/>
  <c r="AM278" i="7"/>
  <c r="AC278" i="7"/>
  <c r="S278" i="7"/>
  <c r="BS278" i="7"/>
  <c r="H278" i="7"/>
  <c r="BQ313" i="7"/>
  <c r="BI313" i="7"/>
  <c r="BA313" i="7"/>
  <c r="AS313" i="7"/>
  <c r="AK313" i="7"/>
  <c r="AC313" i="7"/>
  <c r="U313" i="7"/>
  <c r="M313" i="7"/>
  <c r="BX313" i="7"/>
  <c r="BP313" i="7"/>
  <c r="BH313" i="7"/>
  <c r="AZ313" i="7"/>
  <c r="AR313" i="7"/>
  <c r="AJ313" i="7"/>
  <c r="AB313" i="7"/>
  <c r="T313" i="7"/>
  <c r="L313" i="7"/>
  <c r="BW313" i="7"/>
  <c r="BO313" i="7"/>
  <c r="BG313" i="7"/>
  <c r="AY313" i="7"/>
  <c r="AQ313" i="7"/>
  <c r="AI313" i="7"/>
  <c r="AA313" i="7"/>
  <c r="S313" i="7"/>
  <c r="K313" i="7"/>
  <c r="BU313" i="7"/>
  <c r="BM313" i="7"/>
  <c r="BE313" i="7"/>
  <c r="AW313" i="7"/>
  <c r="AO313" i="7"/>
  <c r="AG313" i="7"/>
  <c r="Y313" i="7"/>
  <c r="Q313" i="7"/>
  <c r="I313" i="7"/>
  <c r="BT313" i="7"/>
  <c r="BL313" i="7"/>
  <c r="BD313" i="7"/>
  <c r="AV313" i="7"/>
  <c r="AN313" i="7"/>
  <c r="AF313" i="7"/>
  <c r="X313" i="7"/>
  <c r="P313" i="7"/>
  <c r="BS313" i="7"/>
  <c r="BK313" i="7"/>
  <c r="BC313" i="7"/>
  <c r="AU313" i="7"/>
  <c r="AM313" i="7"/>
  <c r="AE313" i="7"/>
  <c r="W313" i="7"/>
  <c r="O313" i="7"/>
  <c r="BR313" i="7"/>
  <c r="AL313" i="7"/>
  <c r="BN313" i="7"/>
  <c r="AH313" i="7"/>
  <c r="BJ313" i="7"/>
  <c r="AD313" i="7"/>
  <c r="BF313" i="7"/>
  <c r="Z313" i="7"/>
  <c r="BB313" i="7"/>
  <c r="V313" i="7"/>
  <c r="AX313" i="7"/>
  <c r="R313" i="7"/>
  <c r="AT313" i="7"/>
  <c r="N313" i="7"/>
  <c r="BV313" i="7"/>
  <c r="AP313" i="7"/>
  <c r="J313" i="7"/>
  <c r="H313" i="7"/>
  <c r="BT251" i="7"/>
  <c r="BL251" i="7"/>
  <c r="BD251" i="7"/>
  <c r="AV251" i="7"/>
  <c r="AN251" i="7"/>
  <c r="AF251" i="7"/>
  <c r="X251" i="7"/>
  <c r="P251" i="7"/>
  <c r="BS251" i="7"/>
  <c r="BK251" i="7"/>
  <c r="BC251" i="7"/>
  <c r="AU251" i="7"/>
  <c r="AM251" i="7"/>
  <c r="AE251" i="7"/>
  <c r="W251" i="7"/>
  <c r="O251" i="7"/>
  <c r="BR251" i="7"/>
  <c r="BJ251" i="7"/>
  <c r="BB251" i="7"/>
  <c r="AT251" i="7"/>
  <c r="AL251" i="7"/>
  <c r="AD251" i="7"/>
  <c r="V251" i="7"/>
  <c r="N251" i="7"/>
  <c r="BQ251" i="7"/>
  <c r="BI251" i="7"/>
  <c r="BA251" i="7"/>
  <c r="AS251" i="7"/>
  <c r="AK251" i="7"/>
  <c r="AC251" i="7"/>
  <c r="U251" i="7"/>
  <c r="M251" i="7"/>
  <c r="BX251" i="7"/>
  <c r="BP251" i="7"/>
  <c r="BH251" i="7"/>
  <c r="AZ251" i="7"/>
  <c r="AR251" i="7"/>
  <c r="AJ251" i="7"/>
  <c r="AB251" i="7"/>
  <c r="T251" i="7"/>
  <c r="L251" i="7"/>
  <c r="BW251" i="7"/>
  <c r="BO251" i="7"/>
  <c r="BG251" i="7"/>
  <c r="AY251" i="7"/>
  <c r="AQ251" i="7"/>
  <c r="AI251" i="7"/>
  <c r="AA251" i="7"/>
  <c r="S251" i="7"/>
  <c r="K251" i="7"/>
  <c r="BV251" i="7"/>
  <c r="BN251" i="7"/>
  <c r="BF251" i="7"/>
  <c r="AX251" i="7"/>
  <c r="AP251" i="7"/>
  <c r="AH251" i="7"/>
  <c r="Z251" i="7"/>
  <c r="R251" i="7"/>
  <c r="J251" i="7"/>
  <c r="BU251" i="7"/>
  <c r="I251" i="7"/>
  <c r="BM251" i="7"/>
  <c r="H251" i="7"/>
  <c r="BE251" i="7"/>
  <c r="Q251" i="7"/>
  <c r="AW251" i="7"/>
  <c r="AO251" i="7"/>
  <c r="AG251" i="7"/>
  <c r="Y251" i="7"/>
  <c r="BW371" i="7"/>
  <c r="BO371" i="7"/>
  <c r="BG371" i="7"/>
  <c r="AY371" i="7"/>
  <c r="AQ371" i="7"/>
  <c r="AI371" i="7"/>
  <c r="AA371" i="7"/>
  <c r="S371" i="7"/>
  <c r="K371" i="7"/>
  <c r="BV371" i="7"/>
  <c r="BN371" i="7"/>
  <c r="BF371" i="7"/>
  <c r="AX371" i="7"/>
  <c r="AP371" i="7"/>
  <c r="AH371" i="7"/>
  <c r="Z371" i="7"/>
  <c r="R371" i="7"/>
  <c r="J371" i="7"/>
  <c r="BU371" i="7"/>
  <c r="BM371" i="7"/>
  <c r="BE371" i="7"/>
  <c r="AW371" i="7"/>
  <c r="AO371" i="7"/>
  <c r="AG371" i="7"/>
  <c r="Y371" i="7"/>
  <c r="Q371" i="7"/>
  <c r="I371" i="7"/>
  <c r="BT371" i="7"/>
  <c r="BL371" i="7"/>
  <c r="BD371" i="7"/>
  <c r="AV371" i="7"/>
  <c r="AN371" i="7"/>
  <c r="AF371" i="7"/>
  <c r="X371" i="7"/>
  <c r="P371" i="7"/>
  <c r="BS371" i="7"/>
  <c r="BK371" i="7"/>
  <c r="BC371" i="7"/>
  <c r="AU371" i="7"/>
  <c r="AM371" i="7"/>
  <c r="AE371" i="7"/>
  <c r="W371" i="7"/>
  <c r="O371" i="7"/>
  <c r="BR371" i="7"/>
  <c r="BJ371" i="7"/>
  <c r="BB371" i="7"/>
  <c r="AT371" i="7"/>
  <c r="AL371" i="7"/>
  <c r="AD371" i="7"/>
  <c r="V371" i="7"/>
  <c r="N371" i="7"/>
  <c r="BQ371" i="7"/>
  <c r="BI371" i="7"/>
  <c r="BA371" i="7"/>
  <c r="AS371" i="7"/>
  <c r="AK371" i="7"/>
  <c r="AC371" i="7"/>
  <c r="U371" i="7"/>
  <c r="M371" i="7"/>
  <c r="BX371" i="7"/>
  <c r="BP371" i="7"/>
  <c r="BH371" i="7"/>
  <c r="AZ371" i="7"/>
  <c r="AR371" i="7"/>
  <c r="AJ371" i="7"/>
  <c r="AB371" i="7"/>
  <c r="T371" i="7"/>
  <c r="L371" i="7"/>
  <c r="H371" i="7"/>
  <c r="BS360" i="7"/>
  <c r="BK360" i="7"/>
  <c r="BC360" i="7"/>
  <c r="AU360" i="7"/>
  <c r="AM360" i="7"/>
  <c r="AE360" i="7"/>
  <c r="W360" i="7"/>
  <c r="O360" i="7"/>
  <c r="BR360" i="7"/>
  <c r="BJ360" i="7"/>
  <c r="BB360" i="7"/>
  <c r="AT360" i="7"/>
  <c r="AL360" i="7"/>
  <c r="AD360" i="7"/>
  <c r="V360" i="7"/>
  <c r="N360" i="7"/>
  <c r="BQ360" i="7"/>
  <c r="BI360" i="7"/>
  <c r="BA360" i="7"/>
  <c r="AS360" i="7"/>
  <c r="AK360" i="7"/>
  <c r="AC360" i="7"/>
  <c r="U360" i="7"/>
  <c r="M360" i="7"/>
  <c r="BX360" i="7"/>
  <c r="BP360" i="7"/>
  <c r="BH360" i="7"/>
  <c r="AZ360" i="7"/>
  <c r="AR360" i="7"/>
  <c r="AJ360" i="7"/>
  <c r="AB360" i="7"/>
  <c r="T360" i="7"/>
  <c r="BW360" i="7"/>
  <c r="BO360" i="7"/>
  <c r="BG360" i="7"/>
  <c r="AY360" i="7"/>
  <c r="AQ360" i="7"/>
  <c r="AI360" i="7"/>
  <c r="AA360" i="7"/>
  <c r="S360" i="7"/>
  <c r="K360" i="7"/>
  <c r="BV360" i="7"/>
  <c r="BN360" i="7"/>
  <c r="BF360" i="7"/>
  <c r="AX360" i="7"/>
  <c r="AP360" i="7"/>
  <c r="AH360" i="7"/>
  <c r="Z360" i="7"/>
  <c r="R360" i="7"/>
  <c r="J360" i="7"/>
  <c r="BU360" i="7"/>
  <c r="BM360" i="7"/>
  <c r="BE360" i="7"/>
  <c r="AW360" i="7"/>
  <c r="AO360" i="7"/>
  <c r="AG360" i="7"/>
  <c r="BT360" i="7"/>
  <c r="BL360" i="7"/>
  <c r="BD360" i="7"/>
  <c r="AV360" i="7"/>
  <c r="AN360" i="7"/>
  <c r="AF360" i="7"/>
  <c r="X360" i="7"/>
  <c r="P360" i="7"/>
  <c r="Y360" i="7"/>
  <c r="Q360" i="7"/>
  <c r="L360" i="7"/>
  <c r="I360" i="7"/>
  <c r="H360" i="7"/>
  <c r="BS336" i="7"/>
  <c r="BK336" i="7"/>
  <c r="BC336" i="7"/>
  <c r="AU336" i="7"/>
  <c r="AM336" i="7"/>
  <c r="AE336" i="7"/>
  <c r="W336" i="7"/>
  <c r="O336" i="7"/>
  <c r="BQ336" i="7"/>
  <c r="BI336" i="7"/>
  <c r="BR336" i="7"/>
  <c r="BG336" i="7"/>
  <c r="AX336" i="7"/>
  <c r="AO336" i="7"/>
  <c r="AF336" i="7"/>
  <c r="V336" i="7"/>
  <c r="M336" i="7"/>
  <c r="BP336" i="7"/>
  <c r="BF336" i="7"/>
  <c r="AW336" i="7"/>
  <c r="AN336" i="7"/>
  <c r="AD336" i="7"/>
  <c r="U336" i="7"/>
  <c r="L336" i="7"/>
  <c r="BO336" i="7"/>
  <c r="BE336" i="7"/>
  <c r="AV336" i="7"/>
  <c r="AL336" i="7"/>
  <c r="AC336" i="7"/>
  <c r="T336" i="7"/>
  <c r="K336" i="7"/>
  <c r="BX336" i="7"/>
  <c r="BN336" i="7"/>
  <c r="BD336" i="7"/>
  <c r="AT336" i="7"/>
  <c r="AK336" i="7"/>
  <c r="AB336" i="7"/>
  <c r="S336" i="7"/>
  <c r="J336" i="7"/>
  <c r="BW336" i="7"/>
  <c r="BM336" i="7"/>
  <c r="BB336" i="7"/>
  <c r="AS336" i="7"/>
  <c r="AJ336" i="7"/>
  <c r="AA336" i="7"/>
  <c r="R336" i="7"/>
  <c r="I336" i="7"/>
  <c r="BV336" i="7"/>
  <c r="BL336" i="7"/>
  <c r="BA336" i="7"/>
  <c r="AR336" i="7"/>
  <c r="AI336" i="7"/>
  <c r="Z336" i="7"/>
  <c r="Q336" i="7"/>
  <c r="BU336" i="7"/>
  <c r="BJ336" i="7"/>
  <c r="AZ336" i="7"/>
  <c r="AQ336" i="7"/>
  <c r="AH336" i="7"/>
  <c r="Y336" i="7"/>
  <c r="P336" i="7"/>
  <c r="BT336" i="7"/>
  <c r="BH336" i="7"/>
  <c r="AY336" i="7"/>
  <c r="AP336" i="7"/>
  <c r="AG336" i="7"/>
  <c r="X336" i="7"/>
  <c r="N336" i="7"/>
  <c r="H336" i="7"/>
  <c r="BS348" i="7"/>
  <c r="BK348" i="7"/>
  <c r="BC348" i="7"/>
  <c r="AU348" i="7"/>
  <c r="AM348" i="7"/>
  <c r="AE348" i="7"/>
  <c r="W348" i="7"/>
  <c r="O348" i="7"/>
  <c r="BR348" i="7"/>
  <c r="BQ348" i="7"/>
  <c r="BI348" i="7"/>
  <c r="BA348" i="7"/>
  <c r="AS348" i="7"/>
  <c r="AK348" i="7"/>
  <c r="AC348" i="7"/>
  <c r="U348" i="7"/>
  <c r="M348" i="7"/>
  <c r="BW348" i="7"/>
  <c r="BO348" i="7"/>
  <c r="BG348" i="7"/>
  <c r="AY348" i="7"/>
  <c r="AQ348" i="7"/>
  <c r="AI348" i="7"/>
  <c r="AA348" i="7"/>
  <c r="S348" i="7"/>
  <c r="K348" i="7"/>
  <c r="BV348" i="7"/>
  <c r="BN348" i="7"/>
  <c r="BF348" i="7"/>
  <c r="AX348" i="7"/>
  <c r="AP348" i="7"/>
  <c r="AH348" i="7"/>
  <c r="Z348" i="7"/>
  <c r="R348" i="7"/>
  <c r="J348" i="7"/>
  <c r="BU348" i="7"/>
  <c r="BM348" i="7"/>
  <c r="BE348" i="7"/>
  <c r="AW348" i="7"/>
  <c r="AO348" i="7"/>
  <c r="AG348" i="7"/>
  <c r="Y348" i="7"/>
  <c r="Q348" i="7"/>
  <c r="BJ348" i="7"/>
  <c r="AN348" i="7"/>
  <c r="T348" i="7"/>
  <c r="BH348" i="7"/>
  <c r="AL348" i="7"/>
  <c r="P348" i="7"/>
  <c r="BD348" i="7"/>
  <c r="AJ348" i="7"/>
  <c r="N348" i="7"/>
  <c r="BB348" i="7"/>
  <c r="AF348" i="7"/>
  <c r="L348" i="7"/>
  <c r="BX348" i="7"/>
  <c r="AZ348" i="7"/>
  <c r="AD348" i="7"/>
  <c r="I348" i="7"/>
  <c r="BT348" i="7"/>
  <c r="AV348" i="7"/>
  <c r="AB348" i="7"/>
  <c r="BP348" i="7"/>
  <c r="AT348" i="7"/>
  <c r="X348" i="7"/>
  <c r="BL348" i="7"/>
  <c r="AR348" i="7"/>
  <c r="V348" i="7"/>
  <c r="H348" i="7"/>
  <c r="BX241" i="7"/>
  <c r="BP241" i="7"/>
  <c r="BH241" i="7"/>
  <c r="AZ241" i="7"/>
  <c r="AR241" i="7"/>
  <c r="AJ241" i="7"/>
  <c r="AB241" i="7"/>
  <c r="T241" i="7"/>
  <c r="L241" i="7"/>
  <c r="BW241" i="7"/>
  <c r="BO241" i="7"/>
  <c r="BG241" i="7"/>
  <c r="AY241" i="7"/>
  <c r="AQ241" i="7"/>
  <c r="AI241" i="7"/>
  <c r="AA241" i="7"/>
  <c r="S241" i="7"/>
  <c r="K241" i="7"/>
  <c r="BV241" i="7"/>
  <c r="BN241" i="7"/>
  <c r="BF241" i="7"/>
  <c r="AX241" i="7"/>
  <c r="AP241" i="7"/>
  <c r="AH241" i="7"/>
  <c r="Z241" i="7"/>
  <c r="R241" i="7"/>
  <c r="J241" i="7"/>
  <c r="BU241" i="7"/>
  <c r="BM241" i="7"/>
  <c r="BE241" i="7"/>
  <c r="AW241" i="7"/>
  <c r="AO241" i="7"/>
  <c r="AG241" i="7"/>
  <c r="Y241" i="7"/>
  <c r="Q241" i="7"/>
  <c r="I241" i="7"/>
  <c r="BT241" i="7"/>
  <c r="BL241" i="7"/>
  <c r="BD241" i="7"/>
  <c r="AV241" i="7"/>
  <c r="AN241" i="7"/>
  <c r="AF241" i="7"/>
  <c r="X241" i="7"/>
  <c r="P241" i="7"/>
  <c r="BS241" i="7"/>
  <c r="BK241" i="7"/>
  <c r="BC241" i="7"/>
  <c r="AU241" i="7"/>
  <c r="AM241" i="7"/>
  <c r="AE241" i="7"/>
  <c r="W241" i="7"/>
  <c r="O241" i="7"/>
  <c r="BR241" i="7"/>
  <c r="BJ241" i="7"/>
  <c r="BB241" i="7"/>
  <c r="AT241" i="7"/>
  <c r="AL241" i="7"/>
  <c r="AD241" i="7"/>
  <c r="V241" i="7"/>
  <c r="N241" i="7"/>
  <c r="AC241" i="7"/>
  <c r="U241" i="7"/>
  <c r="M241" i="7"/>
  <c r="BQ241" i="7"/>
  <c r="BI241" i="7"/>
  <c r="BA241" i="7"/>
  <c r="AS241" i="7"/>
  <c r="H241" i="7"/>
  <c r="AK241" i="7"/>
  <c r="BX237" i="7"/>
  <c r="BP237" i="7"/>
  <c r="BH237" i="7"/>
  <c r="AZ237" i="7"/>
  <c r="AR237" i="7"/>
  <c r="AJ237" i="7"/>
  <c r="AB237" i="7"/>
  <c r="T237" i="7"/>
  <c r="L237" i="7"/>
  <c r="BW237" i="7"/>
  <c r="BO237" i="7"/>
  <c r="BG237" i="7"/>
  <c r="AY237" i="7"/>
  <c r="AQ237" i="7"/>
  <c r="AI237" i="7"/>
  <c r="AA237" i="7"/>
  <c r="S237" i="7"/>
  <c r="K237" i="7"/>
  <c r="BV237" i="7"/>
  <c r="BN237" i="7"/>
  <c r="BF237" i="7"/>
  <c r="AX237" i="7"/>
  <c r="AP237" i="7"/>
  <c r="AH237" i="7"/>
  <c r="Z237" i="7"/>
  <c r="R237" i="7"/>
  <c r="J237" i="7"/>
  <c r="BU237" i="7"/>
  <c r="BM237" i="7"/>
  <c r="BE237" i="7"/>
  <c r="AW237" i="7"/>
  <c r="AO237" i="7"/>
  <c r="AG237" i="7"/>
  <c r="Y237" i="7"/>
  <c r="Q237" i="7"/>
  <c r="I237" i="7"/>
  <c r="BT237" i="7"/>
  <c r="BL237" i="7"/>
  <c r="BD237" i="7"/>
  <c r="AV237" i="7"/>
  <c r="AN237" i="7"/>
  <c r="AF237" i="7"/>
  <c r="X237" i="7"/>
  <c r="P237" i="7"/>
  <c r="BS237" i="7"/>
  <c r="BK237" i="7"/>
  <c r="BC237" i="7"/>
  <c r="AU237" i="7"/>
  <c r="AM237" i="7"/>
  <c r="AE237" i="7"/>
  <c r="W237" i="7"/>
  <c r="O237" i="7"/>
  <c r="BR237" i="7"/>
  <c r="BJ237" i="7"/>
  <c r="BB237" i="7"/>
  <c r="AT237" i="7"/>
  <c r="AL237" i="7"/>
  <c r="AD237" i="7"/>
  <c r="V237" i="7"/>
  <c r="N237" i="7"/>
  <c r="AK237" i="7"/>
  <c r="H237" i="7"/>
  <c r="AC237" i="7"/>
  <c r="U237" i="7"/>
  <c r="M237" i="7"/>
  <c r="BQ237" i="7"/>
  <c r="BI237" i="7"/>
  <c r="BA237" i="7"/>
  <c r="AS237" i="7"/>
  <c r="BX245" i="7"/>
  <c r="BP245" i="7"/>
  <c r="BH245" i="7"/>
  <c r="AZ245" i="7"/>
  <c r="AR245" i="7"/>
  <c r="AJ245" i="7"/>
  <c r="AB245" i="7"/>
  <c r="T245" i="7"/>
  <c r="L245" i="7"/>
  <c r="BW245" i="7"/>
  <c r="BO245" i="7"/>
  <c r="BG245" i="7"/>
  <c r="AY245" i="7"/>
  <c r="AQ245" i="7"/>
  <c r="AI245" i="7"/>
  <c r="AA245" i="7"/>
  <c r="S245" i="7"/>
  <c r="K245" i="7"/>
  <c r="BV245" i="7"/>
  <c r="BN245" i="7"/>
  <c r="BF245" i="7"/>
  <c r="AX245" i="7"/>
  <c r="AP245" i="7"/>
  <c r="AH245" i="7"/>
  <c r="Z245" i="7"/>
  <c r="R245" i="7"/>
  <c r="J245" i="7"/>
  <c r="BU245" i="7"/>
  <c r="BM245" i="7"/>
  <c r="BE245" i="7"/>
  <c r="AW245" i="7"/>
  <c r="AO245" i="7"/>
  <c r="AG245" i="7"/>
  <c r="Y245" i="7"/>
  <c r="Q245" i="7"/>
  <c r="I245" i="7"/>
  <c r="BT245" i="7"/>
  <c r="BL245" i="7"/>
  <c r="BD245" i="7"/>
  <c r="AV245" i="7"/>
  <c r="AN245" i="7"/>
  <c r="AF245" i="7"/>
  <c r="X245" i="7"/>
  <c r="P245" i="7"/>
  <c r="BS245" i="7"/>
  <c r="BK245" i="7"/>
  <c r="BC245" i="7"/>
  <c r="AU245" i="7"/>
  <c r="AM245" i="7"/>
  <c r="AE245" i="7"/>
  <c r="W245" i="7"/>
  <c r="O245" i="7"/>
  <c r="BR245" i="7"/>
  <c r="BJ245" i="7"/>
  <c r="BB245" i="7"/>
  <c r="AT245" i="7"/>
  <c r="AL245" i="7"/>
  <c r="AD245" i="7"/>
  <c r="V245" i="7"/>
  <c r="N245" i="7"/>
  <c r="U245" i="7"/>
  <c r="M245" i="7"/>
  <c r="BQ245" i="7"/>
  <c r="AC245" i="7"/>
  <c r="BI245" i="7"/>
  <c r="BA245" i="7"/>
  <c r="H245" i="7"/>
  <c r="AS245" i="7"/>
  <c r="AK245" i="7"/>
  <c r="BV290" i="7"/>
  <c r="BN290" i="7"/>
  <c r="BF290" i="7"/>
  <c r="AX290" i="7"/>
  <c r="AP290" i="7"/>
  <c r="AH290" i="7"/>
  <c r="Z290" i="7"/>
  <c r="R290" i="7"/>
  <c r="J290" i="7"/>
  <c r="BU290" i="7"/>
  <c r="BM290" i="7"/>
  <c r="BE290" i="7"/>
  <c r="AW290" i="7"/>
  <c r="AO290" i="7"/>
  <c r="AG290" i="7"/>
  <c r="Y290" i="7"/>
  <c r="Q290" i="7"/>
  <c r="I290" i="7"/>
  <c r="BT290" i="7"/>
  <c r="BL290" i="7"/>
  <c r="BD290" i="7"/>
  <c r="AV290" i="7"/>
  <c r="AN290" i="7"/>
  <c r="AF290" i="7"/>
  <c r="X290" i="7"/>
  <c r="P290" i="7"/>
  <c r="BS290" i="7"/>
  <c r="BK290" i="7"/>
  <c r="BC290" i="7"/>
  <c r="AU290" i="7"/>
  <c r="AM290" i="7"/>
  <c r="AE290" i="7"/>
  <c r="W290" i="7"/>
  <c r="O290" i="7"/>
  <c r="BR290" i="7"/>
  <c r="BJ290" i="7"/>
  <c r="BB290" i="7"/>
  <c r="AT290" i="7"/>
  <c r="AL290" i="7"/>
  <c r="AD290" i="7"/>
  <c r="V290" i="7"/>
  <c r="N290" i="7"/>
  <c r="BQ290" i="7"/>
  <c r="BI290" i="7"/>
  <c r="BA290" i="7"/>
  <c r="AS290" i="7"/>
  <c r="AK290" i="7"/>
  <c r="AC290" i="7"/>
  <c r="U290" i="7"/>
  <c r="M290" i="7"/>
  <c r="BX290" i="7"/>
  <c r="BP290" i="7"/>
  <c r="BH290" i="7"/>
  <c r="AZ290" i="7"/>
  <c r="AR290" i="7"/>
  <c r="AJ290" i="7"/>
  <c r="AB290" i="7"/>
  <c r="T290" i="7"/>
  <c r="L290" i="7"/>
  <c r="BW290" i="7"/>
  <c r="K290" i="7"/>
  <c r="BO290" i="7"/>
  <c r="BG290" i="7"/>
  <c r="AY290" i="7"/>
  <c r="AQ290" i="7"/>
  <c r="AI290" i="7"/>
  <c r="AA290" i="7"/>
  <c r="S290" i="7"/>
  <c r="H290" i="7"/>
  <c r="BU294" i="7"/>
  <c r="BM294" i="7"/>
  <c r="BE294" i="7"/>
  <c r="AW294" i="7"/>
  <c r="AO294" i="7"/>
  <c r="AG294" i="7"/>
  <c r="Y294" i="7"/>
  <c r="Q294" i="7"/>
  <c r="I294" i="7"/>
  <c r="BT294" i="7"/>
  <c r="BL294" i="7"/>
  <c r="BD294" i="7"/>
  <c r="AV294" i="7"/>
  <c r="AN294" i="7"/>
  <c r="AF294" i="7"/>
  <c r="X294" i="7"/>
  <c r="P294" i="7"/>
  <c r="BS294" i="7"/>
  <c r="BK294" i="7"/>
  <c r="BC294" i="7"/>
  <c r="AU294" i="7"/>
  <c r="BP294" i="7"/>
  <c r="BB294" i="7"/>
  <c r="AQ294" i="7"/>
  <c r="AE294" i="7"/>
  <c r="U294" i="7"/>
  <c r="K294" i="7"/>
  <c r="BO294" i="7"/>
  <c r="BA294" i="7"/>
  <c r="AP294" i="7"/>
  <c r="AD294" i="7"/>
  <c r="T294" i="7"/>
  <c r="J294" i="7"/>
  <c r="BN294" i="7"/>
  <c r="AZ294" i="7"/>
  <c r="AM294" i="7"/>
  <c r="AC294" i="7"/>
  <c r="S294" i="7"/>
  <c r="BX294" i="7"/>
  <c r="BJ294" i="7"/>
  <c r="AY294" i="7"/>
  <c r="AL294" i="7"/>
  <c r="AB294" i="7"/>
  <c r="R294" i="7"/>
  <c r="BW294" i="7"/>
  <c r="BI294" i="7"/>
  <c r="AX294" i="7"/>
  <c r="AK294" i="7"/>
  <c r="AA294" i="7"/>
  <c r="O294" i="7"/>
  <c r="BV294" i="7"/>
  <c r="BH294" i="7"/>
  <c r="AT294" i="7"/>
  <c r="AJ294" i="7"/>
  <c r="Z294" i="7"/>
  <c r="N294" i="7"/>
  <c r="BR294" i="7"/>
  <c r="BG294" i="7"/>
  <c r="AS294" i="7"/>
  <c r="AI294" i="7"/>
  <c r="W294" i="7"/>
  <c r="M294" i="7"/>
  <c r="BQ294" i="7"/>
  <c r="BF294" i="7"/>
  <c r="AR294" i="7"/>
  <c r="AH294" i="7"/>
  <c r="V294" i="7"/>
  <c r="L294" i="7"/>
  <c r="H294" i="7"/>
  <c r="BU311" i="7"/>
  <c r="BM311" i="7"/>
  <c r="BE311" i="7"/>
  <c r="AW311" i="7"/>
  <c r="AO311" i="7"/>
  <c r="AG311" i="7"/>
  <c r="Y311" i="7"/>
  <c r="Q311" i="7"/>
  <c r="I311" i="7"/>
  <c r="BT311" i="7"/>
  <c r="BL311" i="7"/>
  <c r="BD311" i="7"/>
  <c r="AV311" i="7"/>
  <c r="AN311" i="7"/>
  <c r="AF311" i="7"/>
  <c r="X311" i="7"/>
  <c r="P311" i="7"/>
  <c r="BS311" i="7"/>
  <c r="BK311" i="7"/>
  <c r="BC311" i="7"/>
  <c r="AU311" i="7"/>
  <c r="AM311" i="7"/>
  <c r="AE311" i="7"/>
  <c r="W311" i="7"/>
  <c r="O311" i="7"/>
  <c r="BQ311" i="7"/>
  <c r="BI311" i="7"/>
  <c r="BA311" i="7"/>
  <c r="AS311" i="7"/>
  <c r="AK311" i="7"/>
  <c r="AC311" i="7"/>
  <c r="U311" i="7"/>
  <c r="M311" i="7"/>
  <c r="BX311" i="7"/>
  <c r="BP311" i="7"/>
  <c r="BH311" i="7"/>
  <c r="AZ311" i="7"/>
  <c r="AR311" i="7"/>
  <c r="AJ311" i="7"/>
  <c r="AB311" i="7"/>
  <c r="T311" i="7"/>
  <c r="L311" i="7"/>
  <c r="BW311" i="7"/>
  <c r="BO311" i="7"/>
  <c r="BG311" i="7"/>
  <c r="AY311" i="7"/>
  <c r="AQ311" i="7"/>
  <c r="AI311" i="7"/>
  <c r="AA311" i="7"/>
  <c r="S311" i="7"/>
  <c r="K311" i="7"/>
  <c r="BV311" i="7"/>
  <c r="AP311" i="7"/>
  <c r="J311" i="7"/>
  <c r="BR311" i="7"/>
  <c r="AL311" i="7"/>
  <c r="BN311" i="7"/>
  <c r="AH311" i="7"/>
  <c r="BJ311" i="7"/>
  <c r="AD311" i="7"/>
  <c r="BF311" i="7"/>
  <c r="Z311" i="7"/>
  <c r="BB311" i="7"/>
  <c r="V311" i="7"/>
  <c r="AX311" i="7"/>
  <c r="R311" i="7"/>
  <c r="AT311" i="7"/>
  <c r="N311" i="7"/>
  <c r="H311" i="7"/>
  <c r="BR288" i="7"/>
  <c r="BJ288" i="7"/>
  <c r="BB288" i="7"/>
  <c r="AT288" i="7"/>
  <c r="AL288" i="7"/>
  <c r="AD288" i="7"/>
  <c r="V288" i="7"/>
  <c r="N288" i="7"/>
  <c r="BQ288" i="7"/>
  <c r="BI288" i="7"/>
  <c r="BA288" i="7"/>
  <c r="AS288" i="7"/>
  <c r="AK288" i="7"/>
  <c r="AC288" i="7"/>
  <c r="U288" i="7"/>
  <c r="M288" i="7"/>
  <c r="BX288" i="7"/>
  <c r="BP288" i="7"/>
  <c r="BH288" i="7"/>
  <c r="AZ288" i="7"/>
  <c r="AR288" i="7"/>
  <c r="AJ288" i="7"/>
  <c r="AB288" i="7"/>
  <c r="T288" i="7"/>
  <c r="L288" i="7"/>
  <c r="BW288" i="7"/>
  <c r="BO288" i="7"/>
  <c r="BG288" i="7"/>
  <c r="AY288" i="7"/>
  <c r="AQ288" i="7"/>
  <c r="AI288" i="7"/>
  <c r="AA288" i="7"/>
  <c r="S288" i="7"/>
  <c r="K288" i="7"/>
  <c r="BV288" i="7"/>
  <c r="BN288" i="7"/>
  <c r="BF288" i="7"/>
  <c r="AX288" i="7"/>
  <c r="AP288" i="7"/>
  <c r="AH288" i="7"/>
  <c r="Z288" i="7"/>
  <c r="R288" i="7"/>
  <c r="J288" i="7"/>
  <c r="BU288" i="7"/>
  <c r="BM288" i="7"/>
  <c r="BE288" i="7"/>
  <c r="AW288" i="7"/>
  <c r="AO288" i="7"/>
  <c r="AG288" i="7"/>
  <c r="Y288" i="7"/>
  <c r="Q288" i="7"/>
  <c r="I288" i="7"/>
  <c r="BT288" i="7"/>
  <c r="BL288" i="7"/>
  <c r="BD288" i="7"/>
  <c r="AV288" i="7"/>
  <c r="AN288" i="7"/>
  <c r="AF288" i="7"/>
  <c r="X288" i="7"/>
  <c r="P288" i="7"/>
  <c r="O288" i="7"/>
  <c r="BS288" i="7"/>
  <c r="BK288" i="7"/>
  <c r="BC288" i="7"/>
  <c r="AU288" i="7"/>
  <c r="AM288" i="7"/>
  <c r="AE288" i="7"/>
  <c r="W288" i="7"/>
  <c r="H288" i="7"/>
  <c r="BT387" i="7"/>
  <c r="BL387" i="7"/>
  <c r="BD387" i="7"/>
  <c r="AV387" i="7"/>
  <c r="AN387" i="7"/>
  <c r="AF387" i="7"/>
  <c r="X387" i="7"/>
  <c r="P387" i="7"/>
  <c r="BS387" i="7"/>
  <c r="BK387" i="7"/>
  <c r="BC387" i="7"/>
  <c r="AU387" i="7"/>
  <c r="AM387" i="7"/>
  <c r="AE387" i="7"/>
  <c r="W387" i="7"/>
  <c r="O387" i="7"/>
  <c r="BR387" i="7"/>
  <c r="BJ387" i="7"/>
  <c r="BB387" i="7"/>
  <c r="AT387" i="7"/>
  <c r="AL387" i="7"/>
  <c r="AD387" i="7"/>
  <c r="V387" i="7"/>
  <c r="N387" i="7"/>
  <c r="BQ387" i="7"/>
  <c r="BI387" i="7"/>
  <c r="BA387" i="7"/>
  <c r="AS387" i="7"/>
  <c r="AK387" i="7"/>
  <c r="AC387" i="7"/>
  <c r="U387" i="7"/>
  <c r="M387" i="7"/>
  <c r="BX387" i="7"/>
  <c r="BP387" i="7"/>
  <c r="BH387" i="7"/>
  <c r="AZ387" i="7"/>
  <c r="AR387" i="7"/>
  <c r="AJ387" i="7"/>
  <c r="AB387" i="7"/>
  <c r="T387" i="7"/>
  <c r="L387" i="7"/>
  <c r="BW387" i="7"/>
  <c r="BO387" i="7"/>
  <c r="BG387" i="7"/>
  <c r="AY387" i="7"/>
  <c r="AQ387" i="7"/>
  <c r="AI387" i="7"/>
  <c r="AA387" i="7"/>
  <c r="S387" i="7"/>
  <c r="K387" i="7"/>
  <c r="BV387" i="7"/>
  <c r="BN387" i="7"/>
  <c r="BF387" i="7"/>
  <c r="AX387" i="7"/>
  <c r="AP387" i="7"/>
  <c r="AH387" i="7"/>
  <c r="Z387" i="7"/>
  <c r="R387" i="7"/>
  <c r="J387" i="7"/>
  <c r="BU387" i="7"/>
  <c r="BM387" i="7"/>
  <c r="BE387" i="7"/>
  <c r="AW387" i="7"/>
  <c r="AO387" i="7"/>
  <c r="AG387" i="7"/>
  <c r="Y387" i="7"/>
  <c r="Q387" i="7"/>
  <c r="I387" i="7"/>
  <c r="H387" i="7"/>
  <c r="BW375" i="7"/>
  <c r="BO375" i="7"/>
  <c r="BG375" i="7"/>
  <c r="AY375" i="7"/>
  <c r="AQ375" i="7"/>
  <c r="AI375" i="7"/>
  <c r="AA375" i="7"/>
  <c r="S375" i="7"/>
  <c r="K375" i="7"/>
  <c r="BV375" i="7"/>
  <c r="BN375" i="7"/>
  <c r="BF375" i="7"/>
  <c r="AX375" i="7"/>
  <c r="AP375" i="7"/>
  <c r="AH375" i="7"/>
  <c r="Z375" i="7"/>
  <c r="R375" i="7"/>
  <c r="J375" i="7"/>
  <c r="BU375" i="7"/>
  <c r="BM375" i="7"/>
  <c r="BE375" i="7"/>
  <c r="AW375" i="7"/>
  <c r="AO375" i="7"/>
  <c r="AG375" i="7"/>
  <c r="Y375" i="7"/>
  <c r="Q375" i="7"/>
  <c r="I375" i="7"/>
  <c r="BT375" i="7"/>
  <c r="BL375" i="7"/>
  <c r="BD375" i="7"/>
  <c r="AV375" i="7"/>
  <c r="AN375" i="7"/>
  <c r="AF375" i="7"/>
  <c r="X375" i="7"/>
  <c r="P375" i="7"/>
  <c r="BS375" i="7"/>
  <c r="BK375" i="7"/>
  <c r="BC375" i="7"/>
  <c r="AU375" i="7"/>
  <c r="AM375" i="7"/>
  <c r="AE375" i="7"/>
  <c r="W375" i="7"/>
  <c r="O375" i="7"/>
  <c r="BR375" i="7"/>
  <c r="BJ375" i="7"/>
  <c r="BB375" i="7"/>
  <c r="AT375" i="7"/>
  <c r="AL375" i="7"/>
  <c r="AD375" i="7"/>
  <c r="V375" i="7"/>
  <c r="N375" i="7"/>
  <c r="BQ375" i="7"/>
  <c r="BI375" i="7"/>
  <c r="BA375" i="7"/>
  <c r="AS375" i="7"/>
  <c r="AK375" i="7"/>
  <c r="AC375" i="7"/>
  <c r="U375" i="7"/>
  <c r="M375" i="7"/>
  <c r="BX375" i="7"/>
  <c r="BP375" i="7"/>
  <c r="BH375" i="7"/>
  <c r="AZ375" i="7"/>
  <c r="AR375" i="7"/>
  <c r="AJ375" i="7"/>
  <c r="AB375" i="7"/>
  <c r="T375" i="7"/>
  <c r="L375" i="7"/>
  <c r="H375" i="7"/>
  <c r="BW338" i="7"/>
  <c r="BO338" i="7"/>
  <c r="BG338" i="7"/>
  <c r="AY338" i="7"/>
  <c r="AQ338" i="7"/>
  <c r="AI338" i="7"/>
  <c r="AA338" i="7"/>
  <c r="S338" i="7"/>
  <c r="K338" i="7"/>
  <c r="BU338" i="7"/>
  <c r="BM338" i="7"/>
  <c r="BE338" i="7"/>
  <c r="AW338" i="7"/>
  <c r="AO338" i="7"/>
  <c r="AG338" i="7"/>
  <c r="Y338" i="7"/>
  <c r="Q338" i="7"/>
  <c r="I338" i="7"/>
  <c r="BN338" i="7"/>
  <c r="BC338" i="7"/>
  <c r="AS338" i="7"/>
  <c r="AH338" i="7"/>
  <c r="W338" i="7"/>
  <c r="M338" i="7"/>
  <c r="BX338" i="7"/>
  <c r="BL338" i="7"/>
  <c r="BB338" i="7"/>
  <c r="AR338" i="7"/>
  <c r="AF338" i="7"/>
  <c r="V338" i="7"/>
  <c r="L338" i="7"/>
  <c r="BV338" i="7"/>
  <c r="BK338" i="7"/>
  <c r="BA338" i="7"/>
  <c r="AP338" i="7"/>
  <c r="AE338" i="7"/>
  <c r="U338" i="7"/>
  <c r="J338" i="7"/>
  <c r="BT338" i="7"/>
  <c r="BJ338" i="7"/>
  <c r="AZ338" i="7"/>
  <c r="AN338" i="7"/>
  <c r="AD338" i="7"/>
  <c r="T338" i="7"/>
  <c r="BS338" i="7"/>
  <c r="BI338" i="7"/>
  <c r="AX338" i="7"/>
  <c r="AM338" i="7"/>
  <c r="AC338" i="7"/>
  <c r="R338" i="7"/>
  <c r="BR338" i="7"/>
  <c r="BH338" i="7"/>
  <c r="AV338" i="7"/>
  <c r="AL338" i="7"/>
  <c r="AB338" i="7"/>
  <c r="P338" i="7"/>
  <c r="BQ338" i="7"/>
  <c r="BF338" i="7"/>
  <c r="AU338" i="7"/>
  <c r="AK338" i="7"/>
  <c r="Z338" i="7"/>
  <c r="O338" i="7"/>
  <c r="BP338" i="7"/>
  <c r="BD338" i="7"/>
  <c r="AT338" i="7"/>
  <c r="AJ338" i="7"/>
  <c r="X338" i="7"/>
  <c r="N338" i="7"/>
  <c r="H338" i="7"/>
  <c r="BR276" i="7"/>
  <c r="BJ276" i="7"/>
  <c r="BQ276" i="7"/>
  <c r="BV276" i="7"/>
  <c r="BL276" i="7"/>
  <c r="BC276" i="7"/>
  <c r="AU276" i="7"/>
  <c r="AM276" i="7"/>
  <c r="AE276" i="7"/>
  <c r="W276" i="7"/>
  <c r="O276" i="7"/>
  <c r="BU276" i="7"/>
  <c r="BK276" i="7"/>
  <c r="BB276" i="7"/>
  <c r="AT276" i="7"/>
  <c r="AL276" i="7"/>
  <c r="AD276" i="7"/>
  <c r="V276" i="7"/>
  <c r="N276" i="7"/>
  <c r="BT276" i="7"/>
  <c r="BI276" i="7"/>
  <c r="BA276" i="7"/>
  <c r="AS276" i="7"/>
  <c r="AK276" i="7"/>
  <c r="AC276" i="7"/>
  <c r="U276" i="7"/>
  <c r="M276" i="7"/>
  <c r="BS276" i="7"/>
  <c r="BH276" i="7"/>
  <c r="AZ276" i="7"/>
  <c r="AR276" i="7"/>
  <c r="AJ276" i="7"/>
  <c r="AB276" i="7"/>
  <c r="T276" i="7"/>
  <c r="L276" i="7"/>
  <c r="BP276" i="7"/>
  <c r="BG276" i="7"/>
  <c r="AY276" i="7"/>
  <c r="AQ276" i="7"/>
  <c r="AI276" i="7"/>
  <c r="AA276" i="7"/>
  <c r="S276" i="7"/>
  <c r="K276" i="7"/>
  <c r="BO276" i="7"/>
  <c r="BF276" i="7"/>
  <c r="AX276" i="7"/>
  <c r="AP276" i="7"/>
  <c r="AH276" i="7"/>
  <c r="Z276" i="7"/>
  <c r="R276" i="7"/>
  <c r="J276" i="7"/>
  <c r="BX276" i="7"/>
  <c r="BN276" i="7"/>
  <c r="BE276" i="7"/>
  <c r="AW276" i="7"/>
  <c r="AO276" i="7"/>
  <c r="AG276" i="7"/>
  <c r="Y276" i="7"/>
  <c r="Q276" i="7"/>
  <c r="I276" i="7"/>
  <c r="AV276" i="7"/>
  <c r="AN276" i="7"/>
  <c r="AF276" i="7"/>
  <c r="X276" i="7"/>
  <c r="P276" i="7"/>
  <c r="BW276" i="7"/>
  <c r="BM276" i="7"/>
  <c r="H276" i="7"/>
  <c r="BD276" i="7"/>
  <c r="BT243" i="7"/>
  <c r="BL243" i="7"/>
  <c r="BD243" i="7"/>
  <c r="AV243" i="7"/>
  <c r="AN243" i="7"/>
  <c r="AF243" i="7"/>
  <c r="X243" i="7"/>
  <c r="P243" i="7"/>
  <c r="BS243" i="7"/>
  <c r="BK243" i="7"/>
  <c r="BC243" i="7"/>
  <c r="AU243" i="7"/>
  <c r="AM243" i="7"/>
  <c r="AE243" i="7"/>
  <c r="W243" i="7"/>
  <c r="O243" i="7"/>
  <c r="BR243" i="7"/>
  <c r="BJ243" i="7"/>
  <c r="BB243" i="7"/>
  <c r="AT243" i="7"/>
  <c r="AL243" i="7"/>
  <c r="AD243" i="7"/>
  <c r="V243" i="7"/>
  <c r="N243" i="7"/>
  <c r="BQ243" i="7"/>
  <c r="BI243" i="7"/>
  <c r="BA243" i="7"/>
  <c r="AS243" i="7"/>
  <c r="AK243" i="7"/>
  <c r="AC243" i="7"/>
  <c r="U243" i="7"/>
  <c r="M243" i="7"/>
  <c r="BX243" i="7"/>
  <c r="BP243" i="7"/>
  <c r="BH243" i="7"/>
  <c r="AZ243" i="7"/>
  <c r="AR243" i="7"/>
  <c r="AJ243" i="7"/>
  <c r="AB243" i="7"/>
  <c r="T243" i="7"/>
  <c r="L243" i="7"/>
  <c r="BW243" i="7"/>
  <c r="BO243" i="7"/>
  <c r="BG243" i="7"/>
  <c r="AY243" i="7"/>
  <c r="AQ243" i="7"/>
  <c r="AI243" i="7"/>
  <c r="AA243" i="7"/>
  <c r="S243" i="7"/>
  <c r="K243" i="7"/>
  <c r="BV243" i="7"/>
  <c r="BN243" i="7"/>
  <c r="BF243" i="7"/>
  <c r="AX243" i="7"/>
  <c r="AP243" i="7"/>
  <c r="AH243" i="7"/>
  <c r="Z243" i="7"/>
  <c r="R243" i="7"/>
  <c r="J243" i="7"/>
  <c r="Y243" i="7"/>
  <c r="Q243" i="7"/>
  <c r="BU243" i="7"/>
  <c r="I243" i="7"/>
  <c r="AG243" i="7"/>
  <c r="BM243" i="7"/>
  <c r="BE243" i="7"/>
  <c r="AW243" i="7"/>
  <c r="H243" i="7"/>
  <c r="AO243" i="7"/>
  <c r="BT247" i="7"/>
  <c r="BL247" i="7"/>
  <c r="BD247" i="7"/>
  <c r="AV247" i="7"/>
  <c r="AN247" i="7"/>
  <c r="AF247" i="7"/>
  <c r="X247" i="7"/>
  <c r="P247" i="7"/>
  <c r="BS247" i="7"/>
  <c r="BK247" i="7"/>
  <c r="BC247" i="7"/>
  <c r="AU247" i="7"/>
  <c r="AM247" i="7"/>
  <c r="AE247" i="7"/>
  <c r="W247" i="7"/>
  <c r="O247" i="7"/>
  <c r="BR247" i="7"/>
  <c r="BJ247" i="7"/>
  <c r="BB247" i="7"/>
  <c r="AT247" i="7"/>
  <c r="AL247" i="7"/>
  <c r="AD247" i="7"/>
  <c r="V247" i="7"/>
  <c r="N247" i="7"/>
  <c r="BQ247" i="7"/>
  <c r="BI247" i="7"/>
  <c r="BA247" i="7"/>
  <c r="AS247" i="7"/>
  <c r="AK247" i="7"/>
  <c r="AC247" i="7"/>
  <c r="U247" i="7"/>
  <c r="M247" i="7"/>
  <c r="BX247" i="7"/>
  <c r="BP247" i="7"/>
  <c r="BH247" i="7"/>
  <c r="AZ247" i="7"/>
  <c r="AR247" i="7"/>
  <c r="AJ247" i="7"/>
  <c r="AB247" i="7"/>
  <c r="T247" i="7"/>
  <c r="L247" i="7"/>
  <c r="BW247" i="7"/>
  <c r="BO247" i="7"/>
  <c r="BG247" i="7"/>
  <c r="AY247" i="7"/>
  <c r="AQ247" i="7"/>
  <c r="AI247" i="7"/>
  <c r="AA247" i="7"/>
  <c r="S247" i="7"/>
  <c r="K247" i="7"/>
  <c r="BV247" i="7"/>
  <c r="BN247" i="7"/>
  <c r="BF247" i="7"/>
  <c r="AX247" i="7"/>
  <c r="AP247" i="7"/>
  <c r="AH247" i="7"/>
  <c r="Z247" i="7"/>
  <c r="R247" i="7"/>
  <c r="J247" i="7"/>
  <c r="Q247" i="7"/>
  <c r="BU247" i="7"/>
  <c r="I247" i="7"/>
  <c r="BM247" i="7"/>
  <c r="BE247" i="7"/>
  <c r="H247" i="7"/>
  <c r="AW247" i="7"/>
  <c r="AO247" i="7"/>
  <c r="AG247" i="7"/>
  <c r="Y247" i="7"/>
  <c r="BQ305" i="7"/>
  <c r="BI305" i="7"/>
  <c r="BA305" i="7"/>
  <c r="AS305" i="7"/>
  <c r="AK305" i="7"/>
  <c r="AC305" i="7"/>
  <c r="U305" i="7"/>
  <c r="M305" i="7"/>
  <c r="BX305" i="7"/>
  <c r="BP305" i="7"/>
  <c r="BH305" i="7"/>
  <c r="AZ305" i="7"/>
  <c r="AR305" i="7"/>
  <c r="AJ305" i="7"/>
  <c r="AB305" i="7"/>
  <c r="T305" i="7"/>
  <c r="L305" i="7"/>
  <c r="BW305" i="7"/>
  <c r="BO305" i="7"/>
  <c r="BG305" i="7"/>
  <c r="AY305" i="7"/>
  <c r="AQ305" i="7"/>
  <c r="AI305" i="7"/>
  <c r="AA305" i="7"/>
  <c r="S305" i="7"/>
  <c r="K305" i="7"/>
  <c r="BU305" i="7"/>
  <c r="BM305" i="7"/>
  <c r="BE305" i="7"/>
  <c r="AW305" i="7"/>
  <c r="AO305" i="7"/>
  <c r="AG305" i="7"/>
  <c r="Y305" i="7"/>
  <c r="Q305" i="7"/>
  <c r="I305" i="7"/>
  <c r="BT305" i="7"/>
  <c r="BL305" i="7"/>
  <c r="BD305" i="7"/>
  <c r="AV305" i="7"/>
  <c r="AN305" i="7"/>
  <c r="AF305" i="7"/>
  <c r="X305" i="7"/>
  <c r="P305" i="7"/>
  <c r="BR305" i="7"/>
  <c r="AU305" i="7"/>
  <c r="Z305" i="7"/>
  <c r="BN305" i="7"/>
  <c r="AT305" i="7"/>
  <c r="W305" i="7"/>
  <c r="BK305" i="7"/>
  <c r="AP305" i="7"/>
  <c r="V305" i="7"/>
  <c r="BJ305" i="7"/>
  <c r="AM305" i="7"/>
  <c r="R305" i="7"/>
  <c r="BF305" i="7"/>
  <c r="AL305" i="7"/>
  <c r="O305" i="7"/>
  <c r="BC305" i="7"/>
  <c r="AH305" i="7"/>
  <c r="N305" i="7"/>
  <c r="BV305" i="7"/>
  <c r="BB305" i="7"/>
  <c r="AE305" i="7"/>
  <c r="J305" i="7"/>
  <c r="AD305" i="7"/>
  <c r="BS305" i="7"/>
  <c r="AX305" i="7"/>
  <c r="H305" i="7"/>
  <c r="BW329" i="7"/>
  <c r="BT329" i="7"/>
  <c r="BL329" i="7"/>
  <c r="BD329" i="7"/>
  <c r="AV329" i="7"/>
  <c r="AN329" i="7"/>
  <c r="AF329" i="7"/>
  <c r="X329" i="7"/>
  <c r="P329" i="7"/>
  <c r="BS329" i="7"/>
  <c r="BK329" i="7"/>
  <c r="BC329" i="7"/>
  <c r="AU329" i="7"/>
  <c r="AM329" i="7"/>
  <c r="AE329" i="7"/>
  <c r="W329" i="7"/>
  <c r="O329" i="7"/>
  <c r="BR329" i="7"/>
  <c r="BJ329" i="7"/>
  <c r="BB329" i="7"/>
  <c r="AT329" i="7"/>
  <c r="AL329" i="7"/>
  <c r="AD329" i="7"/>
  <c r="V329" i="7"/>
  <c r="N329" i="7"/>
  <c r="BQ329" i="7"/>
  <c r="BI329" i="7"/>
  <c r="BA329" i="7"/>
  <c r="AS329" i="7"/>
  <c r="AK329" i="7"/>
  <c r="AC329" i="7"/>
  <c r="U329" i="7"/>
  <c r="M329" i="7"/>
  <c r="BP329" i="7"/>
  <c r="BH329" i="7"/>
  <c r="AZ329" i="7"/>
  <c r="AR329" i="7"/>
  <c r="AJ329" i="7"/>
  <c r="AB329" i="7"/>
  <c r="T329" i="7"/>
  <c r="L329" i="7"/>
  <c r="BX329" i="7"/>
  <c r="BO329" i="7"/>
  <c r="BG329" i="7"/>
  <c r="AY329" i="7"/>
  <c r="AQ329" i="7"/>
  <c r="AI329" i="7"/>
  <c r="AA329" i="7"/>
  <c r="S329" i="7"/>
  <c r="K329" i="7"/>
  <c r="BV329" i="7"/>
  <c r="BN329" i="7"/>
  <c r="BF329" i="7"/>
  <c r="AX329" i="7"/>
  <c r="AP329" i="7"/>
  <c r="AH329" i="7"/>
  <c r="Z329" i="7"/>
  <c r="R329" i="7"/>
  <c r="J329" i="7"/>
  <c r="AO329" i="7"/>
  <c r="AG329" i="7"/>
  <c r="Y329" i="7"/>
  <c r="BU329" i="7"/>
  <c r="I329" i="7"/>
  <c r="BM329" i="7"/>
  <c r="BE329" i="7"/>
  <c r="AW329" i="7"/>
  <c r="Q329" i="7"/>
  <c r="H329" i="7"/>
  <c r="BV282" i="7"/>
  <c r="BN282" i="7"/>
  <c r="BF282" i="7"/>
  <c r="AX282" i="7"/>
  <c r="AP282" i="7"/>
  <c r="AH282" i="7"/>
  <c r="Z282" i="7"/>
  <c r="R282" i="7"/>
  <c r="J282" i="7"/>
  <c r="BU282" i="7"/>
  <c r="BM282" i="7"/>
  <c r="BE282" i="7"/>
  <c r="AW282" i="7"/>
  <c r="AO282" i="7"/>
  <c r="AG282" i="7"/>
  <c r="Y282" i="7"/>
  <c r="Q282" i="7"/>
  <c r="I282" i="7"/>
  <c r="BT282" i="7"/>
  <c r="BL282" i="7"/>
  <c r="BD282" i="7"/>
  <c r="AV282" i="7"/>
  <c r="AN282" i="7"/>
  <c r="AF282" i="7"/>
  <c r="X282" i="7"/>
  <c r="P282" i="7"/>
  <c r="BS282" i="7"/>
  <c r="BK282" i="7"/>
  <c r="BC282" i="7"/>
  <c r="AU282" i="7"/>
  <c r="AM282" i="7"/>
  <c r="AE282" i="7"/>
  <c r="W282" i="7"/>
  <c r="BQ282" i="7"/>
  <c r="BI282" i="7"/>
  <c r="BX282" i="7"/>
  <c r="BP282" i="7"/>
  <c r="BH282" i="7"/>
  <c r="AZ282" i="7"/>
  <c r="AR282" i="7"/>
  <c r="BA282" i="7"/>
  <c r="AI282" i="7"/>
  <c r="S282" i="7"/>
  <c r="AY282" i="7"/>
  <c r="AD282" i="7"/>
  <c r="O282" i="7"/>
  <c r="BW282" i="7"/>
  <c r="AT282" i="7"/>
  <c r="AC282" i="7"/>
  <c r="N282" i="7"/>
  <c r="BR282" i="7"/>
  <c r="AS282" i="7"/>
  <c r="AB282" i="7"/>
  <c r="M282" i="7"/>
  <c r="BO282" i="7"/>
  <c r="AQ282" i="7"/>
  <c r="AA282" i="7"/>
  <c r="L282" i="7"/>
  <c r="BJ282" i="7"/>
  <c r="AL282" i="7"/>
  <c r="V282" i="7"/>
  <c r="K282" i="7"/>
  <c r="BG282" i="7"/>
  <c r="AK282" i="7"/>
  <c r="U282" i="7"/>
  <c r="T282" i="7"/>
  <c r="BB282" i="7"/>
  <c r="H282" i="7"/>
  <c r="AJ282" i="7"/>
  <c r="BS369" i="7"/>
  <c r="BK369" i="7"/>
  <c r="BC369" i="7"/>
  <c r="AU369" i="7"/>
  <c r="AM369" i="7"/>
  <c r="AE369" i="7"/>
  <c r="W369" i="7"/>
  <c r="O369" i="7"/>
  <c r="BR369" i="7"/>
  <c r="BJ369" i="7"/>
  <c r="BB369" i="7"/>
  <c r="AT369" i="7"/>
  <c r="AL369" i="7"/>
  <c r="AD369" i="7"/>
  <c r="V369" i="7"/>
  <c r="N369" i="7"/>
  <c r="BQ369" i="7"/>
  <c r="BI369" i="7"/>
  <c r="BA369" i="7"/>
  <c r="AS369" i="7"/>
  <c r="AK369" i="7"/>
  <c r="AC369" i="7"/>
  <c r="U369" i="7"/>
  <c r="M369" i="7"/>
  <c r="BX369" i="7"/>
  <c r="BP369" i="7"/>
  <c r="BH369" i="7"/>
  <c r="AZ369" i="7"/>
  <c r="AR369" i="7"/>
  <c r="AJ369" i="7"/>
  <c r="AB369" i="7"/>
  <c r="T369" i="7"/>
  <c r="L369" i="7"/>
  <c r="BW369" i="7"/>
  <c r="BO369" i="7"/>
  <c r="BG369" i="7"/>
  <c r="AY369" i="7"/>
  <c r="AQ369" i="7"/>
  <c r="AI369" i="7"/>
  <c r="AA369" i="7"/>
  <c r="S369" i="7"/>
  <c r="K369" i="7"/>
  <c r="BV369" i="7"/>
  <c r="BN369" i="7"/>
  <c r="BF369" i="7"/>
  <c r="AX369" i="7"/>
  <c r="AP369" i="7"/>
  <c r="AH369" i="7"/>
  <c r="Z369" i="7"/>
  <c r="R369" i="7"/>
  <c r="J369" i="7"/>
  <c r="BU369" i="7"/>
  <c r="BM369" i="7"/>
  <c r="BE369" i="7"/>
  <c r="AW369" i="7"/>
  <c r="AO369" i="7"/>
  <c r="AG369" i="7"/>
  <c r="Y369" i="7"/>
  <c r="Q369" i="7"/>
  <c r="I369" i="7"/>
  <c r="BT369" i="7"/>
  <c r="BL369" i="7"/>
  <c r="BD369" i="7"/>
  <c r="AV369" i="7"/>
  <c r="AN369" i="7"/>
  <c r="AF369" i="7"/>
  <c r="X369" i="7"/>
  <c r="P369" i="7"/>
  <c r="H369" i="7"/>
  <c r="BW342" i="7"/>
  <c r="BO342" i="7"/>
  <c r="BG342" i="7"/>
  <c r="AY342" i="7"/>
  <c r="AQ342" i="7"/>
  <c r="AI342" i="7"/>
  <c r="AA342" i="7"/>
  <c r="S342" i="7"/>
  <c r="K342" i="7"/>
  <c r="BU342" i="7"/>
  <c r="BM342" i="7"/>
  <c r="BE342" i="7"/>
  <c r="AW342" i="7"/>
  <c r="AO342" i="7"/>
  <c r="AG342" i="7"/>
  <c r="Y342" i="7"/>
  <c r="Q342" i="7"/>
  <c r="I342" i="7"/>
  <c r="BS342" i="7"/>
  <c r="BK342" i="7"/>
  <c r="BC342" i="7"/>
  <c r="AU342" i="7"/>
  <c r="AM342" i="7"/>
  <c r="AE342" i="7"/>
  <c r="W342" i="7"/>
  <c r="BN342" i="7"/>
  <c r="BA342" i="7"/>
  <c r="AN342" i="7"/>
  <c r="AB342" i="7"/>
  <c r="O342" i="7"/>
  <c r="BL342" i="7"/>
  <c r="AZ342" i="7"/>
  <c r="AL342" i="7"/>
  <c r="Z342" i="7"/>
  <c r="N342" i="7"/>
  <c r="BX342" i="7"/>
  <c r="BJ342" i="7"/>
  <c r="AX342" i="7"/>
  <c r="AK342" i="7"/>
  <c r="X342" i="7"/>
  <c r="M342" i="7"/>
  <c r="BV342" i="7"/>
  <c r="BI342" i="7"/>
  <c r="AV342" i="7"/>
  <c r="AJ342" i="7"/>
  <c r="V342" i="7"/>
  <c r="L342" i="7"/>
  <c r="BT342" i="7"/>
  <c r="BH342" i="7"/>
  <c r="AT342" i="7"/>
  <c r="AH342" i="7"/>
  <c r="U342" i="7"/>
  <c r="J342" i="7"/>
  <c r="BR342" i="7"/>
  <c r="BF342" i="7"/>
  <c r="AS342" i="7"/>
  <c r="AF342" i="7"/>
  <c r="T342" i="7"/>
  <c r="BQ342" i="7"/>
  <c r="BD342" i="7"/>
  <c r="AR342" i="7"/>
  <c r="AD342" i="7"/>
  <c r="R342" i="7"/>
  <c r="BP342" i="7"/>
  <c r="BB342" i="7"/>
  <c r="AP342" i="7"/>
  <c r="AC342" i="7"/>
  <c r="P342" i="7"/>
  <c r="H342" i="7"/>
  <c r="BT391" i="7"/>
  <c r="BL391" i="7"/>
  <c r="BD391" i="7"/>
  <c r="AV391" i="7"/>
  <c r="AN391" i="7"/>
  <c r="AF391" i="7"/>
  <c r="X391" i="7"/>
  <c r="P391" i="7"/>
  <c r="BS391" i="7"/>
  <c r="BK391" i="7"/>
  <c r="BC391" i="7"/>
  <c r="AU391" i="7"/>
  <c r="AM391" i="7"/>
  <c r="AE391" i="7"/>
  <c r="W391" i="7"/>
  <c r="O391" i="7"/>
  <c r="BR391" i="7"/>
  <c r="BJ391" i="7"/>
  <c r="BB391" i="7"/>
  <c r="AT391" i="7"/>
  <c r="AL391" i="7"/>
  <c r="AD391" i="7"/>
  <c r="V391" i="7"/>
  <c r="N391" i="7"/>
  <c r="BQ391" i="7"/>
  <c r="BI391" i="7"/>
  <c r="BA391" i="7"/>
  <c r="AS391" i="7"/>
  <c r="AK391" i="7"/>
  <c r="AC391" i="7"/>
  <c r="U391" i="7"/>
  <c r="M391" i="7"/>
  <c r="BX391" i="7"/>
  <c r="BP391" i="7"/>
  <c r="BH391" i="7"/>
  <c r="AZ391" i="7"/>
  <c r="AR391" i="7"/>
  <c r="AJ391" i="7"/>
  <c r="AB391" i="7"/>
  <c r="T391" i="7"/>
  <c r="L391" i="7"/>
  <c r="BW391" i="7"/>
  <c r="BO391" i="7"/>
  <c r="BG391" i="7"/>
  <c r="AY391" i="7"/>
  <c r="AQ391" i="7"/>
  <c r="AI391" i="7"/>
  <c r="AA391" i="7"/>
  <c r="S391" i="7"/>
  <c r="K391" i="7"/>
  <c r="BV391" i="7"/>
  <c r="BN391" i="7"/>
  <c r="BF391" i="7"/>
  <c r="AX391" i="7"/>
  <c r="AP391" i="7"/>
  <c r="AH391" i="7"/>
  <c r="Z391" i="7"/>
  <c r="R391" i="7"/>
  <c r="J391" i="7"/>
  <c r="BU391" i="7"/>
  <c r="BM391" i="7"/>
  <c r="BE391" i="7"/>
  <c r="AW391" i="7"/>
  <c r="AO391" i="7"/>
  <c r="AG391" i="7"/>
  <c r="Y391" i="7"/>
  <c r="Q391" i="7"/>
  <c r="I391" i="7"/>
  <c r="H391" i="7"/>
  <c r="BS352" i="7"/>
  <c r="BK352" i="7"/>
  <c r="BC352" i="7"/>
  <c r="AU352" i="7"/>
  <c r="AM352" i="7"/>
  <c r="AE352" i="7"/>
  <c r="W352" i="7"/>
  <c r="O352" i="7"/>
  <c r="BR352" i="7"/>
  <c r="BJ352" i="7"/>
  <c r="BB352" i="7"/>
  <c r="AT352" i="7"/>
  <c r="AL352" i="7"/>
  <c r="AD352" i="7"/>
  <c r="V352" i="7"/>
  <c r="N352" i="7"/>
  <c r="BQ352" i="7"/>
  <c r="BI352" i="7"/>
  <c r="BA352" i="7"/>
  <c r="AS352" i="7"/>
  <c r="AK352" i="7"/>
  <c r="AC352" i="7"/>
  <c r="U352" i="7"/>
  <c r="M352" i="7"/>
  <c r="BW352" i="7"/>
  <c r="BO352" i="7"/>
  <c r="BG352" i="7"/>
  <c r="AY352" i="7"/>
  <c r="AQ352" i="7"/>
  <c r="AI352" i="7"/>
  <c r="AA352" i="7"/>
  <c r="S352" i="7"/>
  <c r="K352" i="7"/>
  <c r="BV352" i="7"/>
  <c r="BN352" i="7"/>
  <c r="BF352" i="7"/>
  <c r="AX352" i="7"/>
  <c r="AP352" i="7"/>
  <c r="AH352" i="7"/>
  <c r="Z352" i="7"/>
  <c r="R352" i="7"/>
  <c r="J352" i="7"/>
  <c r="BU352" i="7"/>
  <c r="BM352" i="7"/>
  <c r="BE352" i="7"/>
  <c r="AW352" i="7"/>
  <c r="AO352" i="7"/>
  <c r="AG352" i="7"/>
  <c r="Y352" i="7"/>
  <c r="Q352" i="7"/>
  <c r="I352" i="7"/>
  <c r="AZ352" i="7"/>
  <c r="T352" i="7"/>
  <c r="AV352" i="7"/>
  <c r="P352" i="7"/>
  <c r="BX352" i="7"/>
  <c r="AR352" i="7"/>
  <c r="L352" i="7"/>
  <c r="BT352" i="7"/>
  <c r="AN352" i="7"/>
  <c r="BP352" i="7"/>
  <c r="AJ352" i="7"/>
  <c r="BL352" i="7"/>
  <c r="AF352" i="7"/>
  <c r="BH352" i="7"/>
  <c r="AB352" i="7"/>
  <c r="BD352" i="7"/>
  <c r="X352" i="7"/>
  <c r="H352" i="7"/>
  <c r="BX249" i="7"/>
  <c r="BP249" i="7"/>
  <c r="BH249" i="7"/>
  <c r="AZ249" i="7"/>
  <c r="AR249" i="7"/>
  <c r="AJ249" i="7"/>
  <c r="AB249" i="7"/>
  <c r="T249" i="7"/>
  <c r="L249" i="7"/>
  <c r="BW249" i="7"/>
  <c r="BO249" i="7"/>
  <c r="BG249" i="7"/>
  <c r="AY249" i="7"/>
  <c r="AQ249" i="7"/>
  <c r="AI249" i="7"/>
  <c r="AA249" i="7"/>
  <c r="S249" i="7"/>
  <c r="K249" i="7"/>
  <c r="BV249" i="7"/>
  <c r="BN249" i="7"/>
  <c r="BF249" i="7"/>
  <c r="AX249" i="7"/>
  <c r="AP249" i="7"/>
  <c r="AH249" i="7"/>
  <c r="Z249" i="7"/>
  <c r="R249" i="7"/>
  <c r="J249" i="7"/>
  <c r="BU249" i="7"/>
  <c r="BM249" i="7"/>
  <c r="BE249" i="7"/>
  <c r="AW249" i="7"/>
  <c r="AO249" i="7"/>
  <c r="AG249" i="7"/>
  <c r="Y249" i="7"/>
  <c r="Q249" i="7"/>
  <c r="I249" i="7"/>
  <c r="BT249" i="7"/>
  <c r="BL249" i="7"/>
  <c r="BD249" i="7"/>
  <c r="AV249" i="7"/>
  <c r="AN249" i="7"/>
  <c r="AF249" i="7"/>
  <c r="X249" i="7"/>
  <c r="P249" i="7"/>
  <c r="BS249" i="7"/>
  <c r="BK249" i="7"/>
  <c r="BC249" i="7"/>
  <c r="AU249" i="7"/>
  <c r="AM249" i="7"/>
  <c r="AE249" i="7"/>
  <c r="W249" i="7"/>
  <c r="O249" i="7"/>
  <c r="BR249" i="7"/>
  <c r="BJ249" i="7"/>
  <c r="BB249" i="7"/>
  <c r="AT249" i="7"/>
  <c r="AL249" i="7"/>
  <c r="AD249" i="7"/>
  <c r="V249" i="7"/>
  <c r="N249" i="7"/>
  <c r="M249" i="7"/>
  <c r="BQ249" i="7"/>
  <c r="BI249" i="7"/>
  <c r="H249" i="7"/>
  <c r="U249" i="7"/>
  <c r="BA249" i="7"/>
  <c r="AS249" i="7"/>
  <c r="AK249" i="7"/>
  <c r="AC249" i="7"/>
  <c r="BT226" i="7"/>
  <c r="BL226" i="7"/>
  <c r="BD226" i="7"/>
  <c r="AV226" i="7"/>
  <c r="AN226" i="7"/>
  <c r="AF226" i="7"/>
  <c r="X226" i="7"/>
  <c r="P226" i="7"/>
  <c r="BS226" i="7"/>
  <c r="BK226" i="7"/>
  <c r="BC226" i="7"/>
  <c r="AU226" i="7"/>
  <c r="AM226" i="7"/>
  <c r="AE226" i="7"/>
  <c r="W226" i="7"/>
  <c r="O226" i="7"/>
  <c r="BR226" i="7"/>
  <c r="BJ226" i="7"/>
  <c r="BB226" i="7"/>
  <c r="AT226" i="7"/>
  <c r="AL226" i="7"/>
  <c r="AD226" i="7"/>
  <c r="V226" i="7"/>
  <c r="N226" i="7"/>
  <c r="BQ226" i="7"/>
  <c r="BI226" i="7"/>
  <c r="BA226" i="7"/>
  <c r="AS226" i="7"/>
  <c r="AK226" i="7"/>
  <c r="AC226" i="7"/>
  <c r="U226" i="7"/>
  <c r="M226" i="7"/>
  <c r="BX226" i="7"/>
  <c r="BP226" i="7"/>
  <c r="BH226" i="7"/>
  <c r="AZ226" i="7"/>
  <c r="AR226" i="7"/>
  <c r="AJ226" i="7"/>
  <c r="AB226" i="7"/>
  <c r="T226" i="7"/>
  <c r="L226" i="7"/>
  <c r="BW226" i="7"/>
  <c r="BO226" i="7"/>
  <c r="BG226" i="7"/>
  <c r="AY226" i="7"/>
  <c r="AQ226" i="7"/>
  <c r="AI226" i="7"/>
  <c r="AA226" i="7"/>
  <c r="S226" i="7"/>
  <c r="K226" i="7"/>
  <c r="BV226" i="7"/>
  <c r="BN226" i="7"/>
  <c r="BF226" i="7"/>
  <c r="AX226" i="7"/>
  <c r="AP226" i="7"/>
  <c r="AH226" i="7"/>
  <c r="Z226" i="7"/>
  <c r="R226" i="7"/>
  <c r="J226" i="7"/>
  <c r="AW226" i="7"/>
  <c r="AO226" i="7"/>
  <c r="H226" i="7"/>
  <c r="AG226" i="7"/>
  <c r="BE226" i="7"/>
  <c r="Y226" i="7"/>
  <c r="Q226" i="7"/>
  <c r="BU226" i="7"/>
  <c r="I226" i="7"/>
  <c r="BM226" i="7"/>
  <c r="BW212" i="7"/>
  <c r="BO212" i="7"/>
  <c r="BG212" i="7"/>
  <c r="AY212" i="7"/>
  <c r="AQ212" i="7"/>
  <c r="AI212" i="7"/>
  <c r="AA212" i="7"/>
  <c r="S212" i="7"/>
  <c r="K212" i="7"/>
  <c r="H212" i="7"/>
  <c r="BH212" i="7"/>
  <c r="BV212" i="7"/>
  <c r="BN212" i="7"/>
  <c r="BF212" i="7"/>
  <c r="AX212" i="7"/>
  <c r="AP212" i="7"/>
  <c r="AH212" i="7"/>
  <c r="Z212" i="7"/>
  <c r="R212" i="7"/>
  <c r="J212" i="7"/>
  <c r="BP212" i="7"/>
  <c r="BU212" i="7"/>
  <c r="BM212" i="7"/>
  <c r="BE212" i="7"/>
  <c r="AW212" i="7"/>
  <c r="AO212" i="7"/>
  <c r="AG212" i="7"/>
  <c r="Y212" i="7"/>
  <c r="Q212" i="7"/>
  <c r="I212" i="7"/>
  <c r="AZ212" i="7"/>
  <c r="T212" i="7"/>
  <c r="BT212" i="7"/>
  <c r="BL212" i="7"/>
  <c r="BD212" i="7"/>
  <c r="AV212" i="7"/>
  <c r="AN212" i="7"/>
  <c r="AF212" i="7"/>
  <c r="X212" i="7"/>
  <c r="P212" i="7"/>
  <c r="AJ212" i="7"/>
  <c r="BS212" i="7"/>
  <c r="BK212" i="7"/>
  <c r="BC212" i="7"/>
  <c r="AU212" i="7"/>
  <c r="AM212" i="7"/>
  <c r="AE212" i="7"/>
  <c r="W212" i="7"/>
  <c r="O212" i="7"/>
  <c r="BR212" i="7"/>
  <c r="BJ212" i="7"/>
  <c r="BB212" i="7"/>
  <c r="AT212" i="7"/>
  <c r="AL212" i="7"/>
  <c r="AD212" i="7"/>
  <c r="V212" i="7"/>
  <c r="N212" i="7"/>
  <c r="BQ212" i="7"/>
  <c r="BI212" i="7"/>
  <c r="BA212" i="7"/>
  <c r="AS212" i="7"/>
  <c r="AK212" i="7"/>
  <c r="AC212" i="7"/>
  <c r="U212" i="7"/>
  <c r="M212" i="7"/>
  <c r="BX212" i="7"/>
  <c r="AR212" i="7"/>
  <c r="AB212" i="7"/>
  <c r="L212" i="7"/>
  <c r="BS340" i="7"/>
  <c r="BK340" i="7"/>
  <c r="BC340" i="7"/>
  <c r="AU340" i="7"/>
  <c r="AM340" i="7"/>
  <c r="AE340" i="7"/>
  <c r="W340" i="7"/>
  <c r="O340" i="7"/>
  <c r="BQ340" i="7"/>
  <c r="BI340" i="7"/>
  <c r="BA340" i="7"/>
  <c r="AS340" i="7"/>
  <c r="AK340" i="7"/>
  <c r="AC340" i="7"/>
  <c r="U340" i="7"/>
  <c r="M340" i="7"/>
  <c r="BU340" i="7"/>
  <c r="BJ340" i="7"/>
  <c r="AY340" i="7"/>
  <c r="AO340" i="7"/>
  <c r="AD340" i="7"/>
  <c r="S340" i="7"/>
  <c r="I340" i="7"/>
  <c r="BT340" i="7"/>
  <c r="BH340" i="7"/>
  <c r="AX340" i="7"/>
  <c r="AN340" i="7"/>
  <c r="AB340" i="7"/>
  <c r="R340" i="7"/>
  <c r="BR340" i="7"/>
  <c r="BG340" i="7"/>
  <c r="AW340" i="7"/>
  <c r="AL340" i="7"/>
  <c r="AA340" i="7"/>
  <c r="Q340" i="7"/>
  <c r="BP340" i="7"/>
  <c r="BF340" i="7"/>
  <c r="AV340" i="7"/>
  <c r="AJ340" i="7"/>
  <c r="Z340" i="7"/>
  <c r="P340" i="7"/>
  <c r="BO340" i="7"/>
  <c r="BE340" i="7"/>
  <c r="AT340" i="7"/>
  <c r="AI340" i="7"/>
  <c r="Y340" i="7"/>
  <c r="N340" i="7"/>
  <c r="BX340" i="7"/>
  <c r="BN340" i="7"/>
  <c r="BD340" i="7"/>
  <c r="AR340" i="7"/>
  <c r="AH340" i="7"/>
  <c r="X340" i="7"/>
  <c r="L340" i="7"/>
  <c r="BW340" i="7"/>
  <c r="BM340" i="7"/>
  <c r="BB340" i="7"/>
  <c r="AQ340" i="7"/>
  <c r="AG340" i="7"/>
  <c r="V340" i="7"/>
  <c r="K340" i="7"/>
  <c r="BV340" i="7"/>
  <c r="BL340" i="7"/>
  <c r="AZ340" i="7"/>
  <c r="AP340" i="7"/>
  <c r="AF340" i="7"/>
  <c r="T340" i="7"/>
  <c r="J340" i="7"/>
  <c r="H340" i="7"/>
  <c r="BX319" i="7"/>
  <c r="BP319" i="7"/>
  <c r="BH319" i="7"/>
  <c r="AZ319" i="7"/>
  <c r="AR319" i="7"/>
  <c r="AJ319" i="7"/>
  <c r="AB319" i="7"/>
  <c r="T319" i="7"/>
  <c r="L319" i="7"/>
  <c r="BW319" i="7"/>
  <c r="BO319" i="7"/>
  <c r="BG319" i="7"/>
  <c r="AY319" i="7"/>
  <c r="AQ319" i="7"/>
  <c r="AI319" i="7"/>
  <c r="AA319" i="7"/>
  <c r="S319" i="7"/>
  <c r="K319" i="7"/>
  <c r="BR319" i="7"/>
  <c r="BF319" i="7"/>
  <c r="AV319" i="7"/>
  <c r="AL319" i="7"/>
  <c r="Z319" i="7"/>
  <c r="P319" i="7"/>
  <c r="BQ319" i="7"/>
  <c r="BE319" i="7"/>
  <c r="AU319" i="7"/>
  <c r="AK319" i="7"/>
  <c r="Y319" i="7"/>
  <c r="O319" i="7"/>
  <c r="BN319" i="7"/>
  <c r="BD319" i="7"/>
  <c r="AT319" i="7"/>
  <c r="AH319" i="7"/>
  <c r="X319" i="7"/>
  <c r="N319" i="7"/>
  <c r="BV319" i="7"/>
  <c r="BL319" i="7"/>
  <c r="BB319" i="7"/>
  <c r="AP319" i="7"/>
  <c r="AF319" i="7"/>
  <c r="V319" i="7"/>
  <c r="J319" i="7"/>
  <c r="BU319" i="7"/>
  <c r="BK319" i="7"/>
  <c r="BA319" i="7"/>
  <c r="AO319" i="7"/>
  <c r="AE319" i="7"/>
  <c r="U319" i="7"/>
  <c r="I319" i="7"/>
  <c r="BT319" i="7"/>
  <c r="BJ319" i="7"/>
  <c r="AX319" i="7"/>
  <c r="AN319" i="7"/>
  <c r="AD319" i="7"/>
  <c r="R319" i="7"/>
  <c r="AM319" i="7"/>
  <c r="AG319" i="7"/>
  <c r="BS319" i="7"/>
  <c r="AC319" i="7"/>
  <c r="BM319" i="7"/>
  <c r="W319" i="7"/>
  <c r="BI319" i="7"/>
  <c r="Q319" i="7"/>
  <c r="BC319" i="7"/>
  <c r="M319" i="7"/>
  <c r="AW319" i="7"/>
  <c r="AS319" i="7"/>
  <c r="H319" i="7"/>
  <c r="BX253" i="7"/>
  <c r="BW253" i="7"/>
  <c r="BP253" i="7"/>
  <c r="BH253" i="7"/>
  <c r="AZ253" i="7"/>
  <c r="AR253" i="7"/>
  <c r="AJ253" i="7"/>
  <c r="AB253" i="7"/>
  <c r="T253" i="7"/>
  <c r="L253" i="7"/>
  <c r="BO253" i="7"/>
  <c r="BG253" i="7"/>
  <c r="AY253" i="7"/>
  <c r="AQ253" i="7"/>
  <c r="AI253" i="7"/>
  <c r="AA253" i="7"/>
  <c r="S253" i="7"/>
  <c r="K253" i="7"/>
  <c r="BV253" i="7"/>
  <c r="BN253" i="7"/>
  <c r="BF253" i="7"/>
  <c r="AX253" i="7"/>
  <c r="AP253" i="7"/>
  <c r="AH253" i="7"/>
  <c r="Z253" i="7"/>
  <c r="R253" i="7"/>
  <c r="J253" i="7"/>
  <c r="BU253" i="7"/>
  <c r="BM253" i="7"/>
  <c r="BE253" i="7"/>
  <c r="AW253" i="7"/>
  <c r="AO253" i="7"/>
  <c r="AG253" i="7"/>
  <c r="Y253" i="7"/>
  <c r="Q253" i="7"/>
  <c r="I253" i="7"/>
  <c r="BT253" i="7"/>
  <c r="BL253" i="7"/>
  <c r="BD253" i="7"/>
  <c r="AV253" i="7"/>
  <c r="AN253" i="7"/>
  <c r="AF253" i="7"/>
  <c r="X253" i="7"/>
  <c r="P253" i="7"/>
  <c r="BS253" i="7"/>
  <c r="BK253" i="7"/>
  <c r="BC253" i="7"/>
  <c r="AU253" i="7"/>
  <c r="AM253" i="7"/>
  <c r="AE253" i="7"/>
  <c r="W253" i="7"/>
  <c r="O253" i="7"/>
  <c r="BR253" i="7"/>
  <c r="BJ253" i="7"/>
  <c r="BB253" i="7"/>
  <c r="AT253" i="7"/>
  <c r="AL253" i="7"/>
  <c r="AD253" i="7"/>
  <c r="V253" i="7"/>
  <c r="N253" i="7"/>
  <c r="BQ253" i="7"/>
  <c r="H253" i="7"/>
  <c r="BI253" i="7"/>
  <c r="BA253" i="7"/>
  <c r="AS253" i="7"/>
  <c r="AK253" i="7"/>
  <c r="M253" i="7"/>
  <c r="AC253" i="7"/>
  <c r="U253" i="7"/>
  <c r="BT239" i="7"/>
  <c r="BL239" i="7"/>
  <c r="BD239" i="7"/>
  <c r="AV239" i="7"/>
  <c r="AN239" i="7"/>
  <c r="AF239" i="7"/>
  <c r="X239" i="7"/>
  <c r="P239" i="7"/>
  <c r="BS239" i="7"/>
  <c r="BK239" i="7"/>
  <c r="BC239" i="7"/>
  <c r="AU239" i="7"/>
  <c r="AM239" i="7"/>
  <c r="AE239" i="7"/>
  <c r="W239" i="7"/>
  <c r="O239" i="7"/>
  <c r="BR239" i="7"/>
  <c r="BJ239" i="7"/>
  <c r="BB239" i="7"/>
  <c r="AT239" i="7"/>
  <c r="AL239" i="7"/>
  <c r="AD239" i="7"/>
  <c r="V239" i="7"/>
  <c r="N239" i="7"/>
  <c r="BQ239" i="7"/>
  <c r="BI239" i="7"/>
  <c r="BA239" i="7"/>
  <c r="AS239" i="7"/>
  <c r="AK239" i="7"/>
  <c r="AC239" i="7"/>
  <c r="U239" i="7"/>
  <c r="M239" i="7"/>
  <c r="BX239" i="7"/>
  <c r="BP239" i="7"/>
  <c r="BH239" i="7"/>
  <c r="AZ239" i="7"/>
  <c r="AR239" i="7"/>
  <c r="AJ239" i="7"/>
  <c r="AB239" i="7"/>
  <c r="T239" i="7"/>
  <c r="L239" i="7"/>
  <c r="BW239" i="7"/>
  <c r="BO239" i="7"/>
  <c r="BG239" i="7"/>
  <c r="AY239" i="7"/>
  <c r="AQ239" i="7"/>
  <c r="AI239" i="7"/>
  <c r="AA239" i="7"/>
  <c r="S239" i="7"/>
  <c r="K239" i="7"/>
  <c r="BV239" i="7"/>
  <c r="BN239" i="7"/>
  <c r="BF239" i="7"/>
  <c r="AX239" i="7"/>
  <c r="AP239" i="7"/>
  <c r="AH239" i="7"/>
  <c r="Z239" i="7"/>
  <c r="R239" i="7"/>
  <c r="J239" i="7"/>
  <c r="AG239" i="7"/>
  <c r="Y239" i="7"/>
  <c r="Q239" i="7"/>
  <c r="AO239" i="7"/>
  <c r="BU239" i="7"/>
  <c r="I239" i="7"/>
  <c r="BM239" i="7"/>
  <c r="BE239" i="7"/>
  <c r="H239" i="7"/>
  <c r="AW239" i="7"/>
  <c r="BS263" i="7"/>
  <c r="BK263" i="7"/>
  <c r="BC263" i="7"/>
  <c r="AU263" i="7"/>
  <c r="AM263" i="7"/>
  <c r="AE263" i="7"/>
  <c r="W263" i="7"/>
  <c r="W264" i="7" s="1"/>
  <c r="O263" i="7"/>
  <c r="BR263" i="7"/>
  <c r="BJ263" i="7"/>
  <c r="BB263" i="7"/>
  <c r="AT263" i="7"/>
  <c r="AL263" i="7"/>
  <c r="AD263" i="7"/>
  <c r="V263" i="7"/>
  <c r="N263" i="7"/>
  <c r="BQ263" i="7"/>
  <c r="BI263" i="7"/>
  <c r="BA263" i="7"/>
  <c r="BA264" i="7" s="1"/>
  <c r="AS263" i="7"/>
  <c r="AK263" i="7"/>
  <c r="AC263" i="7"/>
  <c r="U263" i="7"/>
  <c r="U264" i="7" s="1"/>
  <c r="M263" i="7"/>
  <c r="BX263" i="7"/>
  <c r="BP263" i="7"/>
  <c r="BH263" i="7"/>
  <c r="BH264" i="7" s="1"/>
  <c r="AZ263" i="7"/>
  <c r="AR263" i="7"/>
  <c r="AJ263" i="7"/>
  <c r="AB263" i="7"/>
  <c r="T263" i="7"/>
  <c r="L263" i="7"/>
  <c r="BW263" i="7"/>
  <c r="BO263" i="7"/>
  <c r="BO264" i="7" s="1"/>
  <c r="BG263" i="7"/>
  <c r="AY263" i="7"/>
  <c r="AY264" i="7" s="1"/>
  <c r="AQ263" i="7"/>
  <c r="AI263" i="7"/>
  <c r="AA263" i="7"/>
  <c r="S263" i="7"/>
  <c r="K263" i="7"/>
  <c r="BV263" i="7"/>
  <c r="BV264" i="7" s="1"/>
  <c r="BN263" i="7"/>
  <c r="BF263" i="7"/>
  <c r="BF264" i="7" s="1"/>
  <c r="AX263" i="7"/>
  <c r="AP263" i="7"/>
  <c r="AH263" i="7"/>
  <c r="Z263" i="7"/>
  <c r="R263" i="7"/>
  <c r="J263" i="7"/>
  <c r="J264" i="7" s="1"/>
  <c r="BU263" i="7"/>
  <c r="BM263" i="7"/>
  <c r="BE263" i="7"/>
  <c r="AW263" i="7"/>
  <c r="AO263" i="7"/>
  <c r="AO264" i="7" s="1"/>
  <c r="AG263" i="7"/>
  <c r="Y263" i="7"/>
  <c r="Q263" i="7"/>
  <c r="I263" i="7"/>
  <c r="BL263" i="7"/>
  <c r="BD263" i="7"/>
  <c r="AV263" i="7"/>
  <c r="AV264" i="7" s="1"/>
  <c r="AN263" i="7"/>
  <c r="AF263" i="7"/>
  <c r="AF264" i="7" s="1"/>
  <c r="X263" i="7"/>
  <c r="P263" i="7"/>
  <c r="P264" i="7" s="1"/>
  <c r="BT263" i="7"/>
  <c r="H263" i="7"/>
  <c r="BT321" i="7"/>
  <c r="BL321" i="7"/>
  <c r="BD321" i="7"/>
  <c r="AV321" i="7"/>
  <c r="AN321" i="7"/>
  <c r="AF321" i="7"/>
  <c r="X321" i="7"/>
  <c r="P321" i="7"/>
  <c r="BS321" i="7"/>
  <c r="BK321" i="7"/>
  <c r="BC321" i="7"/>
  <c r="AU321" i="7"/>
  <c r="AM321" i="7"/>
  <c r="AE321" i="7"/>
  <c r="W321" i="7"/>
  <c r="O321" i="7"/>
  <c r="BR321" i="7"/>
  <c r="BJ321" i="7"/>
  <c r="BB321" i="7"/>
  <c r="AT321" i="7"/>
  <c r="BX321" i="7"/>
  <c r="BP321" i="7"/>
  <c r="BH321" i="7"/>
  <c r="AZ321" i="7"/>
  <c r="AR321" i="7"/>
  <c r="AJ321" i="7"/>
  <c r="BM321" i="7"/>
  <c r="AW321" i="7"/>
  <c r="AH321" i="7"/>
  <c r="V321" i="7"/>
  <c r="L321" i="7"/>
  <c r="BI321" i="7"/>
  <c r="AS321" i="7"/>
  <c r="AG321" i="7"/>
  <c r="U321" i="7"/>
  <c r="K321" i="7"/>
  <c r="BW321" i="7"/>
  <c r="BG321" i="7"/>
  <c r="AQ321" i="7"/>
  <c r="AD321" i="7"/>
  <c r="T321" i="7"/>
  <c r="J321" i="7"/>
  <c r="BU321" i="7"/>
  <c r="BE321" i="7"/>
  <c r="AO321" i="7"/>
  <c r="AB321" i="7"/>
  <c r="R321" i="7"/>
  <c r="BQ321" i="7"/>
  <c r="BA321" i="7"/>
  <c r="AL321" i="7"/>
  <c r="AA321" i="7"/>
  <c r="Q321" i="7"/>
  <c r="BO321" i="7"/>
  <c r="AY321" i="7"/>
  <c r="AK321" i="7"/>
  <c r="Z321" i="7"/>
  <c r="N321" i="7"/>
  <c r="BN321" i="7"/>
  <c r="M321" i="7"/>
  <c r="BF321" i="7"/>
  <c r="I321" i="7"/>
  <c r="AX321" i="7"/>
  <c r="AP321" i="7"/>
  <c r="AI321" i="7"/>
  <c r="AC321" i="7"/>
  <c r="Y321" i="7"/>
  <c r="BV321" i="7"/>
  <c r="S321" i="7"/>
  <c r="H321" i="7"/>
  <c r="BQ309" i="7"/>
  <c r="BI309" i="7"/>
  <c r="BA309" i="7"/>
  <c r="AS309" i="7"/>
  <c r="AK309" i="7"/>
  <c r="AC309" i="7"/>
  <c r="U309" i="7"/>
  <c r="M309" i="7"/>
  <c r="BX309" i="7"/>
  <c r="BP309" i="7"/>
  <c r="BH309" i="7"/>
  <c r="AZ309" i="7"/>
  <c r="AR309" i="7"/>
  <c r="AJ309" i="7"/>
  <c r="AB309" i="7"/>
  <c r="T309" i="7"/>
  <c r="L309" i="7"/>
  <c r="BW309" i="7"/>
  <c r="BO309" i="7"/>
  <c r="BG309" i="7"/>
  <c r="AY309" i="7"/>
  <c r="AQ309" i="7"/>
  <c r="AI309" i="7"/>
  <c r="AA309" i="7"/>
  <c r="S309" i="7"/>
  <c r="K309" i="7"/>
  <c r="BU309" i="7"/>
  <c r="BM309" i="7"/>
  <c r="BE309" i="7"/>
  <c r="AW309" i="7"/>
  <c r="AO309" i="7"/>
  <c r="AG309" i="7"/>
  <c r="Y309" i="7"/>
  <c r="Q309" i="7"/>
  <c r="I309" i="7"/>
  <c r="BT309" i="7"/>
  <c r="BL309" i="7"/>
  <c r="BD309" i="7"/>
  <c r="AV309" i="7"/>
  <c r="AN309" i="7"/>
  <c r="AF309" i="7"/>
  <c r="X309" i="7"/>
  <c r="P309" i="7"/>
  <c r="BS309" i="7"/>
  <c r="BK309" i="7"/>
  <c r="BC309" i="7"/>
  <c r="AU309" i="7"/>
  <c r="AM309" i="7"/>
  <c r="AE309" i="7"/>
  <c r="W309" i="7"/>
  <c r="O309" i="7"/>
  <c r="AT309" i="7"/>
  <c r="N309" i="7"/>
  <c r="BV309" i="7"/>
  <c r="AP309" i="7"/>
  <c r="J309" i="7"/>
  <c r="BR309" i="7"/>
  <c r="AL309" i="7"/>
  <c r="BN309" i="7"/>
  <c r="AH309" i="7"/>
  <c r="BJ309" i="7"/>
  <c r="AD309" i="7"/>
  <c r="BF309" i="7"/>
  <c r="Z309" i="7"/>
  <c r="BB309" i="7"/>
  <c r="V309" i="7"/>
  <c r="AX309" i="7"/>
  <c r="R309" i="7"/>
  <c r="H309" i="7"/>
  <c r="BU315" i="7"/>
  <c r="BM315" i="7"/>
  <c r="BE315" i="7"/>
  <c r="AW315" i="7"/>
  <c r="AO315" i="7"/>
  <c r="AG315" i="7"/>
  <c r="Y315" i="7"/>
  <c r="Q315" i="7"/>
  <c r="I315" i="7"/>
  <c r="BT315" i="7"/>
  <c r="BL315" i="7"/>
  <c r="BD315" i="7"/>
  <c r="AV315" i="7"/>
  <c r="AN315" i="7"/>
  <c r="AF315" i="7"/>
  <c r="X315" i="7"/>
  <c r="P315" i="7"/>
  <c r="BS315" i="7"/>
  <c r="BK315" i="7"/>
  <c r="BC315" i="7"/>
  <c r="AU315" i="7"/>
  <c r="AM315" i="7"/>
  <c r="AE315" i="7"/>
  <c r="W315" i="7"/>
  <c r="O315" i="7"/>
  <c r="BQ315" i="7"/>
  <c r="BI315" i="7"/>
  <c r="BA315" i="7"/>
  <c r="AS315" i="7"/>
  <c r="AK315" i="7"/>
  <c r="AC315" i="7"/>
  <c r="U315" i="7"/>
  <c r="M315" i="7"/>
  <c r="BX315" i="7"/>
  <c r="BP315" i="7"/>
  <c r="BH315" i="7"/>
  <c r="AZ315" i="7"/>
  <c r="AR315" i="7"/>
  <c r="AJ315" i="7"/>
  <c r="AB315" i="7"/>
  <c r="T315" i="7"/>
  <c r="L315" i="7"/>
  <c r="BW315" i="7"/>
  <c r="BO315" i="7"/>
  <c r="BG315" i="7"/>
  <c r="AY315" i="7"/>
  <c r="AQ315" i="7"/>
  <c r="AI315" i="7"/>
  <c r="AA315" i="7"/>
  <c r="S315" i="7"/>
  <c r="K315" i="7"/>
  <c r="BN315" i="7"/>
  <c r="AH315" i="7"/>
  <c r="BJ315" i="7"/>
  <c r="AD315" i="7"/>
  <c r="BF315" i="7"/>
  <c r="Z315" i="7"/>
  <c r="BB315" i="7"/>
  <c r="V315" i="7"/>
  <c r="AX315" i="7"/>
  <c r="R315" i="7"/>
  <c r="AT315" i="7"/>
  <c r="N315" i="7"/>
  <c r="BV315" i="7"/>
  <c r="AP315" i="7"/>
  <c r="J315" i="7"/>
  <c r="BR315" i="7"/>
  <c r="AL315" i="7"/>
  <c r="H315" i="7"/>
  <c r="BX385" i="7"/>
  <c r="BP385" i="7"/>
  <c r="BH385" i="7"/>
  <c r="AZ385" i="7"/>
  <c r="AR385" i="7"/>
  <c r="AJ385" i="7"/>
  <c r="AB385" i="7"/>
  <c r="T385" i="7"/>
  <c r="L385" i="7"/>
  <c r="BW385" i="7"/>
  <c r="BO385" i="7"/>
  <c r="BG385" i="7"/>
  <c r="AY385" i="7"/>
  <c r="AQ385" i="7"/>
  <c r="AI385" i="7"/>
  <c r="AA385" i="7"/>
  <c r="S385" i="7"/>
  <c r="K385" i="7"/>
  <c r="BV385" i="7"/>
  <c r="BN385" i="7"/>
  <c r="BF385" i="7"/>
  <c r="AX385" i="7"/>
  <c r="AP385" i="7"/>
  <c r="AH385" i="7"/>
  <c r="Z385" i="7"/>
  <c r="R385" i="7"/>
  <c r="J385" i="7"/>
  <c r="BU385" i="7"/>
  <c r="BM385" i="7"/>
  <c r="BE385" i="7"/>
  <c r="AW385" i="7"/>
  <c r="AO385" i="7"/>
  <c r="AG385" i="7"/>
  <c r="Y385" i="7"/>
  <c r="Q385" i="7"/>
  <c r="I385" i="7"/>
  <c r="BT385" i="7"/>
  <c r="BL385" i="7"/>
  <c r="BD385" i="7"/>
  <c r="AV385" i="7"/>
  <c r="AN385" i="7"/>
  <c r="AF385" i="7"/>
  <c r="X385" i="7"/>
  <c r="P385" i="7"/>
  <c r="BS385" i="7"/>
  <c r="BK385" i="7"/>
  <c r="BC385" i="7"/>
  <c r="AU385" i="7"/>
  <c r="AM385" i="7"/>
  <c r="AE385" i="7"/>
  <c r="W385" i="7"/>
  <c r="O385" i="7"/>
  <c r="BR385" i="7"/>
  <c r="BJ385" i="7"/>
  <c r="BB385" i="7"/>
  <c r="AT385" i="7"/>
  <c r="AL385" i="7"/>
  <c r="AD385" i="7"/>
  <c r="V385" i="7"/>
  <c r="N385" i="7"/>
  <c r="BQ385" i="7"/>
  <c r="BI385" i="7"/>
  <c r="BA385" i="7"/>
  <c r="AS385" i="7"/>
  <c r="AK385" i="7"/>
  <c r="AC385" i="7"/>
  <c r="U385" i="7"/>
  <c r="M385" i="7"/>
  <c r="H385" i="7"/>
  <c r="BW358" i="7"/>
  <c r="BO358" i="7"/>
  <c r="BG358" i="7"/>
  <c r="AY358" i="7"/>
  <c r="AQ358" i="7"/>
  <c r="AI358" i="7"/>
  <c r="AA358" i="7"/>
  <c r="S358" i="7"/>
  <c r="K358" i="7"/>
  <c r="BV358" i="7"/>
  <c r="BN358" i="7"/>
  <c r="BF358" i="7"/>
  <c r="AX358" i="7"/>
  <c r="AP358" i="7"/>
  <c r="AH358" i="7"/>
  <c r="Z358" i="7"/>
  <c r="R358" i="7"/>
  <c r="J358" i="7"/>
  <c r="BU358" i="7"/>
  <c r="BM358" i="7"/>
  <c r="BE358" i="7"/>
  <c r="AW358" i="7"/>
  <c r="AO358" i="7"/>
  <c r="AG358" i="7"/>
  <c r="Y358" i="7"/>
  <c r="Q358" i="7"/>
  <c r="I358" i="7"/>
  <c r="BS358" i="7"/>
  <c r="BK358" i="7"/>
  <c r="BC358" i="7"/>
  <c r="AU358" i="7"/>
  <c r="AM358" i="7"/>
  <c r="AE358" i="7"/>
  <c r="W358" i="7"/>
  <c r="O358" i="7"/>
  <c r="BR358" i="7"/>
  <c r="BJ358" i="7"/>
  <c r="BB358" i="7"/>
  <c r="AT358" i="7"/>
  <c r="BX358" i="7"/>
  <c r="BP358" i="7"/>
  <c r="BT358" i="7"/>
  <c r="AV358" i="7"/>
  <c r="AD358" i="7"/>
  <c r="N358" i="7"/>
  <c r="BQ358" i="7"/>
  <c r="AS358" i="7"/>
  <c r="AC358" i="7"/>
  <c r="M358" i="7"/>
  <c r="BL358" i="7"/>
  <c r="AR358" i="7"/>
  <c r="AB358" i="7"/>
  <c r="L358" i="7"/>
  <c r="BI358" i="7"/>
  <c r="AN358" i="7"/>
  <c r="X358" i="7"/>
  <c r="BH358" i="7"/>
  <c r="AL358" i="7"/>
  <c r="V358" i="7"/>
  <c r="BD358" i="7"/>
  <c r="AK358" i="7"/>
  <c r="U358" i="7"/>
  <c r="BA358" i="7"/>
  <c r="AJ358" i="7"/>
  <c r="T358" i="7"/>
  <c r="AZ358" i="7"/>
  <c r="AF358" i="7"/>
  <c r="P358" i="7"/>
  <c r="H358" i="7"/>
  <c r="BW346" i="7"/>
  <c r="BO346" i="7"/>
  <c r="BG346" i="7"/>
  <c r="AY346" i="7"/>
  <c r="AQ346" i="7"/>
  <c r="AI346" i="7"/>
  <c r="AA346" i="7"/>
  <c r="S346" i="7"/>
  <c r="K346" i="7"/>
  <c r="BU346" i="7"/>
  <c r="BM346" i="7"/>
  <c r="BE346" i="7"/>
  <c r="AW346" i="7"/>
  <c r="AO346" i="7"/>
  <c r="AG346" i="7"/>
  <c r="Y346" i="7"/>
  <c r="Q346" i="7"/>
  <c r="I346" i="7"/>
  <c r="BS346" i="7"/>
  <c r="BK346" i="7"/>
  <c r="BC346" i="7"/>
  <c r="AU346" i="7"/>
  <c r="AM346" i="7"/>
  <c r="AE346" i="7"/>
  <c r="W346" i="7"/>
  <c r="O346" i="7"/>
  <c r="BR346" i="7"/>
  <c r="BJ346" i="7"/>
  <c r="BB346" i="7"/>
  <c r="AT346" i="7"/>
  <c r="AL346" i="7"/>
  <c r="AD346" i="7"/>
  <c r="V346" i="7"/>
  <c r="N346" i="7"/>
  <c r="BQ346" i="7"/>
  <c r="BA346" i="7"/>
  <c r="AK346" i="7"/>
  <c r="U346" i="7"/>
  <c r="BP346" i="7"/>
  <c r="AZ346" i="7"/>
  <c r="AJ346" i="7"/>
  <c r="T346" i="7"/>
  <c r="BN346" i="7"/>
  <c r="AX346" i="7"/>
  <c r="AH346" i="7"/>
  <c r="R346" i="7"/>
  <c r="BL346" i="7"/>
  <c r="AV346" i="7"/>
  <c r="AF346" i="7"/>
  <c r="P346" i="7"/>
  <c r="BI346" i="7"/>
  <c r="AS346" i="7"/>
  <c r="AC346" i="7"/>
  <c r="M346" i="7"/>
  <c r="BX346" i="7"/>
  <c r="BH346" i="7"/>
  <c r="AR346" i="7"/>
  <c r="AB346" i="7"/>
  <c r="L346" i="7"/>
  <c r="BV346" i="7"/>
  <c r="BF346" i="7"/>
  <c r="AP346" i="7"/>
  <c r="Z346" i="7"/>
  <c r="J346" i="7"/>
  <c r="BT346" i="7"/>
  <c r="BD346" i="7"/>
  <c r="AN346" i="7"/>
  <c r="X346" i="7"/>
  <c r="H346" i="7"/>
  <c r="BT383" i="7"/>
  <c r="BL383" i="7"/>
  <c r="BD383" i="7"/>
  <c r="AV383" i="7"/>
  <c r="AN383" i="7"/>
  <c r="AF383" i="7"/>
  <c r="X383" i="7"/>
  <c r="P383" i="7"/>
  <c r="BS383" i="7"/>
  <c r="BK383" i="7"/>
  <c r="BC383" i="7"/>
  <c r="AU383" i="7"/>
  <c r="AM383" i="7"/>
  <c r="AE383" i="7"/>
  <c r="W383" i="7"/>
  <c r="O383" i="7"/>
  <c r="BR383" i="7"/>
  <c r="BJ383" i="7"/>
  <c r="BB383" i="7"/>
  <c r="AT383" i="7"/>
  <c r="AL383" i="7"/>
  <c r="AD383" i="7"/>
  <c r="V383" i="7"/>
  <c r="N383" i="7"/>
  <c r="BQ383" i="7"/>
  <c r="BI383" i="7"/>
  <c r="BA383" i="7"/>
  <c r="AS383" i="7"/>
  <c r="AK383" i="7"/>
  <c r="AC383" i="7"/>
  <c r="U383" i="7"/>
  <c r="M383" i="7"/>
  <c r="BX383" i="7"/>
  <c r="BP383" i="7"/>
  <c r="BH383" i="7"/>
  <c r="AZ383" i="7"/>
  <c r="AR383" i="7"/>
  <c r="AJ383" i="7"/>
  <c r="AB383" i="7"/>
  <c r="T383" i="7"/>
  <c r="L383" i="7"/>
  <c r="BW383" i="7"/>
  <c r="BO383" i="7"/>
  <c r="BG383" i="7"/>
  <c r="AY383" i="7"/>
  <c r="AQ383" i="7"/>
  <c r="AI383" i="7"/>
  <c r="AA383" i="7"/>
  <c r="S383" i="7"/>
  <c r="K383" i="7"/>
  <c r="BV383" i="7"/>
  <c r="BN383" i="7"/>
  <c r="BF383" i="7"/>
  <c r="AX383" i="7"/>
  <c r="AP383" i="7"/>
  <c r="AH383" i="7"/>
  <c r="Z383" i="7"/>
  <c r="R383" i="7"/>
  <c r="J383" i="7"/>
  <c r="BU383" i="7"/>
  <c r="BM383" i="7"/>
  <c r="BE383" i="7"/>
  <c r="AW383" i="7"/>
  <c r="AO383" i="7"/>
  <c r="AG383" i="7"/>
  <c r="Y383" i="7"/>
  <c r="Q383" i="7"/>
  <c r="I383" i="7"/>
  <c r="H383" i="7"/>
  <c r="BX224" i="7"/>
  <c r="BP224" i="7"/>
  <c r="BH224" i="7"/>
  <c r="AZ224" i="7"/>
  <c r="AR224" i="7"/>
  <c r="AJ224" i="7"/>
  <c r="AB224" i="7"/>
  <c r="T224" i="7"/>
  <c r="L224" i="7"/>
  <c r="BW224" i="7"/>
  <c r="BO224" i="7"/>
  <c r="BG224" i="7"/>
  <c r="AY224" i="7"/>
  <c r="AQ224" i="7"/>
  <c r="AI224" i="7"/>
  <c r="AA224" i="7"/>
  <c r="S224" i="7"/>
  <c r="K224" i="7"/>
  <c r="BV224" i="7"/>
  <c r="BN224" i="7"/>
  <c r="BF224" i="7"/>
  <c r="AX224" i="7"/>
  <c r="AP224" i="7"/>
  <c r="AH224" i="7"/>
  <c r="Z224" i="7"/>
  <c r="R224" i="7"/>
  <c r="J224" i="7"/>
  <c r="BU224" i="7"/>
  <c r="BM224" i="7"/>
  <c r="BE224" i="7"/>
  <c r="AW224" i="7"/>
  <c r="AO224" i="7"/>
  <c r="AG224" i="7"/>
  <c r="Y224" i="7"/>
  <c r="Q224" i="7"/>
  <c r="I224" i="7"/>
  <c r="BT224" i="7"/>
  <c r="BL224" i="7"/>
  <c r="BD224" i="7"/>
  <c r="AV224" i="7"/>
  <c r="AN224" i="7"/>
  <c r="AF224" i="7"/>
  <c r="X224" i="7"/>
  <c r="P224" i="7"/>
  <c r="BS224" i="7"/>
  <c r="BK224" i="7"/>
  <c r="BC224" i="7"/>
  <c r="AU224" i="7"/>
  <c r="AM224" i="7"/>
  <c r="AE224" i="7"/>
  <c r="W224" i="7"/>
  <c r="O224" i="7"/>
  <c r="BR224" i="7"/>
  <c r="BJ224" i="7"/>
  <c r="BB224" i="7"/>
  <c r="AT224" i="7"/>
  <c r="AL224" i="7"/>
  <c r="AD224" i="7"/>
  <c r="V224" i="7"/>
  <c r="N224" i="7"/>
  <c r="BA224" i="7"/>
  <c r="AS224" i="7"/>
  <c r="H224" i="7"/>
  <c r="AK224" i="7"/>
  <c r="AC224" i="7"/>
  <c r="U224" i="7"/>
  <c r="M224" i="7"/>
  <c r="BQ224" i="7"/>
  <c r="BI224" i="7"/>
  <c r="BS214" i="7"/>
  <c r="BK214" i="7"/>
  <c r="BC214" i="7"/>
  <c r="AU214" i="7"/>
  <c r="AM214" i="7"/>
  <c r="AE214" i="7"/>
  <c r="W214" i="7"/>
  <c r="O214" i="7"/>
  <c r="BR214" i="7"/>
  <c r="BJ214" i="7"/>
  <c r="BB214" i="7"/>
  <c r="AT214" i="7"/>
  <c r="AL214" i="7"/>
  <c r="AD214" i="7"/>
  <c r="V214" i="7"/>
  <c r="N214" i="7"/>
  <c r="BQ214" i="7"/>
  <c r="BI214" i="7"/>
  <c r="BA214" i="7"/>
  <c r="AS214" i="7"/>
  <c r="AK214" i="7"/>
  <c r="AC214" i="7"/>
  <c r="U214" i="7"/>
  <c r="M214" i="7"/>
  <c r="BT214" i="7"/>
  <c r="BD214" i="7"/>
  <c r="X214" i="7"/>
  <c r="BX214" i="7"/>
  <c r="BP214" i="7"/>
  <c r="BH214" i="7"/>
  <c r="AZ214" i="7"/>
  <c r="AR214" i="7"/>
  <c r="AJ214" i="7"/>
  <c r="AB214" i="7"/>
  <c r="T214" i="7"/>
  <c r="L214" i="7"/>
  <c r="BW214" i="7"/>
  <c r="BO214" i="7"/>
  <c r="BG214" i="7"/>
  <c r="AY214" i="7"/>
  <c r="AQ214" i="7"/>
  <c r="AI214" i="7"/>
  <c r="AA214" i="7"/>
  <c r="S214" i="7"/>
  <c r="K214" i="7"/>
  <c r="AN214" i="7"/>
  <c r="H214" i="7"/>
  <c r="BV214" i="7"/>
  <c r="BN214" i="7"/>
  <c r="BF214" i="7"/>
  <c r="AX214" i="7"/>
  <c r="AP214" i="7"/>
  <c r="AH214" i="7"/>
  <c r="Z214" i="7"/>
  <c r="R214" i="7"/>
  <c r="J214" i="7"/>
  <c r="P214" i="7"/>
  <c r="BU214" i="7"/>
  <c r="BM214" i="7"/>
  <c r="BE214" i="7"/>
  <c r="AW214" i="7"/>
  <c r="AO214" i="7"/>
  <c r="AG214" i="7"/>
  <c r="Y214" i="7"/>
  <c r="Q214" i="7"/>
  <c r="I214" i="7"/>
  <c r="BL214" i="7"/>
  <c r="AV214" i="7"/>
  <c r="AF214" i="7"/>
  <c r="G315" i="7"/>
  <c r="C314" i="7"/>
  <c r="G317" i="7"/>
  <c r="E316" i="7" s="1"/>
  <c r="C316" i="7"/>
  <c r="G358" i="7"/>
  <c r="C357" i="7"/>
  <c r="G276" i="7"/>
  <c r="C275" i="7"/>
  <c r="G280" i="7"/>
  <c r="E279" i="7" s="1"/>
  <c r="C279" i="7"/>
  <c r="G214" i="7"/>
  <c r="C213" i="7"/>
  <c r="G385" i="7"/>
  <c r="C384" i="7"/>
  <c r="G325" i="7"/>
  <c r="E324" i="7" s="1"/>
  <c r="C324" i="7"/>
  <c r="G222" i="7"/>
  <c r="E221" i="7" s="1"/>
  <c r="C221" i="7"/>
  <c r="C271" i="7"/>
  <c r="G272" i="7"/>
  <c r="G303" i="7"/>
  <c r="C302" i="7"/>
  <c r="G307" i="7"/>
  <c r="C306" i="7"/>
  <c r="G296" i="7"/>
  <c r="C295" i="7"/>
  <c r="G270" i="7"/>
  <c r="C269" i="7"/>
  <c r="G377" i="7"/>
  <c r="C376" i="7"/>
  <c r="G389" i="7"/>
  <c r="E388" i="7" s="1"/>
  <c r="C388" i="7"/>
  <c r="G350" i="7"/>
  <c r="E349" i="7" s="1"/>
  <c r="C349" i="7"/>
  <c r="G284" i="7"/>
  <c r="E283" i="7" s="1"/>
  <c r="C283" i="7"/>
  <c r="G230" i="7"/>
  <c r="C229" i="7"/>
  <c r="G220" i="7"/>
  <c r="E219" i="7" s="1"/>
  <c r="C219" i="7"/>
  <c r="G212" i="7"/>
  <c r="C211" i="7"/>
  <c r="G263" i="7"/>
  <c r="C262" i="7"/>
  <c r="G224" i="7"/>
  <c r="C223" i="7"/>
  <c r="G255" i="7"/>
  <c r="E254" i="7" s="1"/>
  <c r="C254" i="7"/>
  <c r="G379" i="7"/>
  <c r="E378" i="7" s="1"/>
  <c r="C378" i="7"/>
  <c r="G261" i="7"/>
  <c r="C260" i="7"/>
  <c r="G319" i="7"/>
  <c r="E318" i="7" s="1"/>
  <c r="C318" i="7"/>
  <c r="G218" i="7"/>
  <c r="E217" i="7" s="1"/>
  <c r="C217" i="7"/>
  <c r="G321" i="7"/>
  <c r="C320" i="7"/>
  <c r="G383" i="7"/>
  <c r="C382" i="7"/>
  <c r="G216" i="7"/>
  <c r="E215" i="7" s="1"/>
  <c r="C215" i="7"/>
  <c r="G340" i="7"/>
  <c r="C339" i="7"/>
  <c r="G356" i="7"/>
  <c r="E355" i="7" s="1"/>
  <c r="C355" i="7"/>
  <c r="G243" i="7"/>
  <c r="C242" i="7"/>
  <c r="G286" i="7"/>
  <c r="E285" i="7" s="1"/>
  <c r="C285" i="7"/>
  <c r="G344" i="7"/>
  <c r="C343" i="7"/>
  <c r="G228" i="7"/>
  <c r="C227" i="7"/>
  <c r="G259" i="7"/>
  <c r="E258" i="7" s="1"/>
  <c r="C258" i="7"/>
  <c r="G274" i="7"/>
  <c r="C273" i="7"/>
  <c r="G278" i="7"/>
  <c r="C277" i="7"/>
  <c r="G313" i="7"/>
  <c r="E312" i="7" s="1"/>
  <c r="C312" i="7"/>
  <c r="G251" i="7"/>
  <c r="E250" i="7" s="1"/>
  <c r="C250" i="7"/>
  <c r="C370" i="7"/>
  <c r="G371" i="7"/>
  <c r="G360" i="7"/>
  <c r="C359" i="7"/>
  <c r="G336" i="7"/>
  <c r="C335" i="7"/>
  <c r="C238" i="7"/>
  <c r="G239" i="7"/>
  <c r="G346" i="7"/>
  <c r="C345" i="7"/>
  <c r="G354" i="7"/>
  <c r="E353" i="7" s="1"/>
  <c r="C353" i="7"/>
  <c r="G241" i="7"/>
  <c r="C240" i="7"/>
  <c r="G395" i="7"/>
  <c r="C394" i="7"/>
  <c r="G323" i="7"/>
  <c r="E322" i="7" s="1"/>
  <c r="C322" i="7"/>
  <c r="G381" i="7"/>
  <c r="E380" i="7" s="1"/>
  <c r="C380" i="7"/>
  <c r="G245" i="7"/>
  <c r="C244" i="7"/>
  <c r="G294" i="7"/>
  <c r="C293" i="7"/>
  <c r="G288" i="7"/>
  <c r="E287" i="7" s="1"/>
  <c r="C287" i="7"/>
  <c r="G387" i="7"/>
  <c r="E386" i="7" s="1"/>
  <c r="C386" i="7"/>
  <c r="G375" i="7"/>
  <c r="C374" i="7"/>
  <c r="C337" i="7"/>
  <c r="G338" i="7"/>
  <c r="G309" i="7"/>
  <c r="C308" i="7"/>
  <c r="G348" i="7"/>
  <c r="E347" i="7" s="1"/>
  <c r="C347" i="7"/>
  <c r="C205" i="7"/>
  <c r="G206" i="7"/>
  <c r="G292" i="7"/>
  <c r="E291" i="7" s="1"/>
  <c r="C291" i="7"/>
  <c r="G373" i="7"/>
  <c r="C372" i="7"/>
  <c r="G362" i="7"/>
  <c r="C361" i="7"/>
  <c r="G257" i="7"/>
  <c r="E256" i="7" s="1"/>
  <c r="C256" i="7"/>
  <c r="G327" i="7"/>
  <c r="C326" i="7"/>
  <c r="G393" i="7"/>
  <c r="C392" i="7"/>
  <c r="G237" i="7"/>
  <c r="C236" i="7"/>
  <c r="G290" i="7"/>
  <c r="E289" i="7" s="1"/>
  <c r="C289" i="7"/>
  <c r="G311" i="7"/>
  <c r="C310" i="7"/>
  <c r="G253" i="7"/>
  <c r="E252" i="7" s="1"/>
  <c r="C252" i="7"/>
  <c r="G247" i="7"/>
  <c r="E246" i="7" s="1"/>
  <c r="C246" i="7"/>
  <c r="C304" i="7"/>
  <c r="G305" i="7"/>
  <c r="G329" i="7"/>
  <c r="C328" i="7"/>
  <c r="G282" i="7"/>
  <c r="E281" i="7" s="1"/>
  <c r="C281" i="7"/>
  <c r="G369" i="7"/>
  <c r="C368" i="7"/>
  <c r="G342" i="7"/>
  <c r="C341" i="7"/>
  <c r="G391" i="7"/>
  <c r="E390" i="7" s="1"/>
  <c r="C390" i="7"/>
  <c r="G352" i="7"/>
  <c r="E351" i="7" s="1"/>
  <c r="C351" i="7"/>
  <c r="G249" i="7"/>
  <c r="E248" i="7" s="1"/>
  <c r="C248" i="7"/>
  <c r="G226" i="7"/>
  <c r="E225" i="7" s="1"/>
  <c r="C225" i="7"/>
  <c r="G208" i="7"/>
  <c r="C207" i="7"/>
  <c r="G210" i="7"/>
  <c r="C209" i="7"/>
  <c r="E314" i="7" l="1"/>
  <c r="BC264" i="7"/>
  <c r="E320" i="7"/>
  <c r="L264" i="7"/>
  <c r="E345" i="7"/>
  <c r="E384" i="7"/>
  <c r="E357" i="7"/>
  <c r="AW264" i="7"/>
  <c r="AP264" i="7"/>
  <c r="AI264" i="7"/>
  <c r="AB264" i="7"/>
  <c r="E223" i="7"/>
  <c r="BD264" i="7"/>
  <c r="BE264" i="7"/>
  <c r="P330" i="7"/>
  <c r="BL264" i="7"/>
  <c r="AR264" i="7"/>
  <c r="AK264" i="7"/>
  <c r="G330" i="7"/>
  <c r="G396" i="7"/>
  <c r="E382" i="7"/>
  <c r="E213" i="7"/>
  <c r="BT264" i="7"/>
  <c r="BU264" i="7"/>
  <c r="BN264" i="7"/>
  <c r="BG264" i="7"/>
  <c r="AZ264" i="7"/>
  <c r="AS264" i="7"/>
  <c r="AU264" i="7"/>
  <c r="H330" i="7"/>
  <c r="AG330" i="7"/>
  <c r="BF330" i="7"/>
  <c r="AY330" i="7"/>
  <c r="AR330" i="7"/>
  <c r="AS330" i="7"/>
  <c r="AT330" i="7"/>
  <c r="AV330" i="7"/>
  <c r="BJ264" i="7"/>
  <c r="O297" i="7"/>
  <c r="AI231" i="7"/>
  <c r="BW330" i="7"/>
  <c r="AQ231" i="7"/>
  <c r="I231" i="7"/>
  <c r="K231" i="7"/>
  <c r="BW231" i="7"/>
  <c r="BP231" i="7"/>
  <c r="BI231" i="7"/>
  <c r="BK231" i="7"/>
  <c r="AP297" i="7"/>
  <c r="AG297" i="7"/>
  <c r="BB297" i="7"/>
  <c r="T297" i="7"/>
  <c r="M297" i="7"/>
  <c r="BS330" i="7"/>
  <c r="BN297" i="7"/>
  <c r="T363" i="7"/>
  <c r="M363" i="7"/>
  <c r="N363" i="7"/>
  <c r="O363" i="7"/>
  <c r="I363" i="7"/>
  <c r="BU363" i="7"/>
  <c r="BN363" i="7"/>
  <c r="BG363" i="7"/>
  <c r="AO396" i="7"/>
  <c r="AH396" i="7"/>
  <c r="AA396" i="7"/>
  <c r="T396" i="7"/>
  <c r="M396" i="7"/>
  <c r="O396" i="7"/>
  <c r="P396" i="7"/>
  <c r="AL396" i="7"/>
  <c r="J231" i="7"/>
  <c r="BV231" i="7"/>
  <c r="Q330" i="7"/>
  <c r="AO330" i="7"/>
  <c r="BN330" i="7"/>
  <c r="BG330" i="7"/>
  <c r="AZ330" i="7"/>
  <c r="BA330" i="7"/>
  <c r="BB330" i="7"/>
  <c r="BD330" i="7"/>
  <c r="BR264" i="7"/>
  <c r="AN231" i="7"/>
  <c r="V231" i="7"/>
  <c r="BF231" i="7"/>
  <c r="BU231" i="7"/>
  <c r="S231" i="7"/>
  <c r="L231" i="7"/>
  <c r="BX231" i="7"/>
  <c r="BQ231" i="7"/>
  <c r="BS231" i="7"/>
  <c r="BT231" i="7"/>
  <c r="P297" i="7"/>
  <c r="X297" i="7"/>
  <c r="AI297" i="7"/>
  <c r="AB297" i="7"/>
  <c r="U297" i="7"/>
  <c r="O330" i="7"/>
  <c r="AB363" i="7"/>
  <c r="U363" i="7"/>
  <c r="V363" i="7"/>
  <c r="W363" i="7"/>
  <c r="X363" i="7"/>
  <c r="Q363" i="7"/>
  <c r="J363" i="7"/>
  <c r="BV363" i="7"/>
  <c r="BO363" i="7"/>
  <c r="AW396" i="7"/>
  <c r="AP396" i="7"/>
  <c r="AI396" i="7"/>
  <c r="AB396" i="7"/>
  <c r="U396" i="7"/>
  <c r="X396" i="7"/>
  <c r="AN264" i="7"/>
  <c r="G231" i="7"/>
  <c r="G297" i="7"/>
  <c r="R264" i="7"/>
  <c r="K264" i="7"/>
  <c r="BW264" i="7"/>
  <c r="BP264" i="7"/>
  <c r="BI264" i="7"/>
  <c r="BK264" i="7"/>
  <c r="AW330" i="7"/>
  <c r="J330" i="7"/>
  <c r="BV330" i="7"/>
  <c r="BO330" i="7"/>
  <c r="BH330" i="7"/>
  <c r="BI330" i="7"/>
  <c r="BJ330" i="7"/>
  <c r="BL330" i="7"/>
  <c r="N264" i="7"/>
  <c r="P363" i="7"/>
  <c r="AE297" i="7"/>
  <c r="AY231" i="7"/>
  <c r="BK396" i="7"/>
  <c r="AD231" i="7"/>
  <c r="Q231" i="7"/>
  <c r="AA231" i="7"/>
  <c r="T231" i="7"/>
  <c r="M231" i="7"/>
  <c r="N231" i="7"/>
  <c r="O231" i="7"/>
  <c r="AD297" i="7"/>
  <c r="BV297" i="7"/>
  <c r="AW297" i="7"/>
  <c r="AJ297" i="7"/>
  <c r="AC297" i="7"/>
  <c r="W330" i="7"/>
  <c r="K297" i="7"/>
  <c r="AJ363" i="7"/>
  <c r="AC363" i="7"/>
  <c r="AD363" i="7"/>
  <c r="AE363" i="7"/>
  <c r="Y363" i="7"/>
  <c r="R363" i="7"/>
  <c r="K363" i="7"/>
  <c r="BW363" i="7"/>
  <c r="BE396" i="7"/>
  <c r="AX396" i="7"/>
  <c r="AQ396" i="7"/>
  <c r="AJ396" i="7"/>
  <c r="AC396" i="7"/>
  <c r="AE396" i="7"/>
  <c r="AF396" i="7"/>
  <c r="BB396" i="7"/>
  <c r="AL297" i="7"/>
  <c r="AG264" i="7"/>
  <c r="Z264" i="7"/>
  <c r="S264" i="7"/>
  <c r="BX264" i="7"/>
  <c r="BQ264" i="7"/>
  <c r="BS264" i="7"/>
  <c r="BE330" i="7"/>
  <c r="R330" i="7"/>
  <c r="K330" i="7"/>
  <c r="BX330" i="7"/>
  <c r="BP330" i="7"/>
  <c r="BQ330" i="7"/>
  <c r="BR330" i="7"/>
  <c r="BT330" i="7"/>
  <c r="V264" i="7"/>
  <c r="AH231" i="7"/>
  <c r="AL231" i="7"/>
  <c r="AW231" i="7"/>
  <c r="AB231" i="7"/>
  <c r="U231" i="7"/>
  <c r="W231" i="7"/>
  <c r="X231" i="7"/>
  <c r="H297" i="7"/>
  <c r="AO297" i="7"/>
  <c r="I297" i="7"/>
  <c r="AX297" i="7"/>
  <c r="BE297" i="7"/>
  <c r="AR297" i="7"/>
  <c r="AK297" i="7"/>
  <c r="AE330" i="7"/>
  <c r="Z297" i="7"/>
  <c r="AR363" i="7"/>
  <c r="AK363" i="7"/>
  <c r="AL363" i="7"/>
  <c r="AM363" i="7"/>
  <c r="AN363" i="7"/>
  <c r="AG363" i="7"/>
  <c r="Z363" i="7"/>
  <c r="S363" i="7"/>
  <c r="H396" i="7"/>
  <c r="BM396" i="7"/>
  <c r="BF396" i="7"/>
  <c r="AY396" i="7"/>
  <c r="AR396" i="7"/>
  <c r="AK396" i="7"/>
  <c r="AM396" i="7"/>
  <c r="AN396" i="7"/>
  <c r="BJ396" i="7"/>
  <c r="AT297" i="7"/>
  <c r="BO297" i="7"/>
  <c r="G363" i="7"/>
  <c r="AH264" i="7"/>
  <c r="AA264" i="7"/>
  <c r="T264" i="7"/>
  <c r="M264" i="7"/>
  <c r="O264" i="7"/>
  <c r="BM330" i="7"/>
  <c r="Z330" i="7"/>
  <c r="S330" i="7"/>
  <c r="L330" i="7"/>
  <c r="M330" i="7"/>
  <c r="N330" i="7"/>
  <c r="BM264" i="7"/>
  <c r="AD264" i="7"/>
  <c r="AF363" i="7"/>
  <c r="AU297" i="7"/>
  <c r="BD231" i="7"/>
  <c r="BO231" i="7"/>
  <c r="BL231" i="7"/>
  <c r="Y231" i="7"/>
  <c r="AJ231" i="7"/>
  <c r="AC231" i="7"/>
  <c r="AE231" i="7"/>
  <c r="AN297" i="7"/>
  <c r="BD297" i="7"/>
  <c r="AF297" i="7"/>
  <c r="BM297" i="7"/>
  <c r="BG297" i="7"/>
  <c r="AZ297" i="7"/>
  <c r="AS297" i="7"/>
  <c r="AM330" i="7"/>
  <c r="AA297" i="7"/>
  <c r="AZ363" i="7"/>
  <c r="AS363" i="7"/>
  <c r="AT363" i="7"/>
  <c r="AU363" i="7"/>
  <c r="AO363" i="7"/>
  <c r="AH363" i="7"/>
  <c r="AA363" i="7"/>
  <c r="I396" i="7"/>
  <c r="BU396" i="7"/>
  <c r="BN396" i="7"/>
  <c r="BG396" i="7"/>
  <c r="AZ396" i="7"/>
  <c r="AS396" i="7"/>
  <c r="AU396" i="7"/>
  <c r="AV396" i="7"/>
  <c r="BR396" i="7"/>
  <c r="J297" i="7"/>
  <c r="AP231" i="7"/>
  <c r="I330" i="7"/>
  <c r="AH330" i="7"/>
  <c r="AA330" i="7"/>
  <c r="T330" i="7"/>
  <c r="U330" i="7"/>
  <c r="V330" i="7"/>
  <c r="X330" i="7"/>
  <c r="I264" i="7"/>
  <c r="AL264" i="7"/>
  <c r="AM297" i="7"/>
  <c r="W297" i="7"/>
  <c r="BC297" i="7"/>
  <c r="BN231" i="7"/>
  <c r="W396" i="7"/>
  <c r="AT396" i="7"/>
  <c r="BB231" i="7"/>
  <c r="AF231" i="7"/>
  <c r="Z231" i="7"/>
  <c r="AG231" i="7"/>
  <c r="AR231" i="7"/>
  <c r="AK231" i="7"/>
  <c r="AM231" i="7"/>
  <c r="BT297" i="7"/>
  <c r="AH297" i="7"/>
  <c r="BU297" i="7"/>
  <c r="BH297" i="7"/>
  <c r="BA297" i="7"/>
  <c r="AU330" i="7"/>
  <c r="BH363" i="7"/>
  <c r="BA363" i="7"/>
  <c r="BB363" i="7"/>
  <c r="BC363" i="7"/>
  <c r="AW363" i="7"/>
  <c r="AP363" i="7"/>
  <c r="AI363" i="7"/>
  <c r="Q396" i="7"/>
  <c r="J396" i="7"/>
  <c r="BV396" i="7"/>
  <c r="BO396" i="7"/>
  <c r="BH396" i="7"/>
  <c r="BA396" i="7"/>
  <c r="BC396" i="7"/>
  <c r="BD396" i="7"/>
  <c r="N396" i="7"/>
  <c r="R297" i="7"/>
  <c r="BJ297" i="7"/>
  <c r="AX264" i="7"/>
  <c r="AQ264" i="7"/>
  <c r="AJ264" i="7"/>
  <c r="AC264" i="7"/>
  <c r="AE264" i="7"/>
  <c r="BU330" i="7"/>
  <c r="AP330" i="7"/>
  <c r="AI330" i="7"/>
  <c r="AB330" i="7"/>
  <c r="AC330" i="7"/>
  <c r="AD330" i="7"/>
  <c r="AF330" i="7"/>
  <c r="Q264" i="7"/>
  <c r="AT264" i="7"/>
  <c r="AV363" i="7"/>
  <c r="BK297" i="7"/>
  <c r="AX231" i="7"/>
  <c r="R231" i="7"/>
  <c r="P231" i="7"/>
  <c r="BJ231" i="7"/>
  <c r="BE231" i="7"/>
  <c r="AO231" i="7"/>
  <c r="BG231" i="7"/>
  <c r="AZ231" i="7"/>
  <c r="AS231" i="7"/>
  <c r="AT231" i="7"/>
  <c r="AU231" i="7"/>
  <c r="AV231" i="7"/>
  <c r="Q297" i="7"/>
  <c r="AV297" i="7"/>
  <c r="Y297" i="7"/>
  <c r="BW297" i="7"/>
  <c r="BP297" i="7"/>
  <c r="BI297" i="7"/>
  <c r="BC330" i="7"/>
  <c r="H363" i="7"/>
  <c r="BP363" i="7"/>
  <c r="BI363" i="7"/>
  <c r="BJ363" i="7"/>
  <c r="BK363" i="7"/>
  <c r="BL363" i="7"/>
  <c r="BE363" i="7"/>
  <c r="AX363" i="7"/>
  <c r="AQ363" i="7"/>
  <c r="Y396" i="7"/>
  <c r="R396" i="7"/>
  <c r="K396" i="7"/>
  <c r="BW396" i="7"/>
  <c r="BP396" i="7"/>
  <c r="BI396" i="7"/>
  <c r="BL396" i="7"/>
  <c r="V396" i="7"/>
  <c r="BR297" i="7"/>
  <c r="BF297" i="7"/>
  <c r="G264" i="7"/>
  <c r="H264" i="7"/>
  <c r="AM264" i="7"/>
  <c r="Y330" i="7"/>
  <c r="AX330" i="7"/>
  <c r="AQ330" i="7"/>
  <c r="AJ330" i="7"/>
  <c r="AK330" i="7"/>
  <c r="AL330" i="7"/>
  <c r="AN330" i="7"/>
  <c r="Y264" i="7"/>
  <c r="BB264" i="7"/>
  <c r="BD363" i="7"/>
  <c r="BS297" i="7"/>
  <c r="BR231" i="7"/>
  <c r="BM231" i="7"/>
  <c r="BH231" i="7"/>
  <c r="BA231" i="7"/>
  <c r="BC231" i="7"/>
  <c r="V297" i="7"/>
  <c r="BL297" i="7"/>
  <c r="L297" i="7"/>
  <c r="BX297" i="7"/>
  <c r="BQ297" i="7"/>
  <c r="BK330" i="7"/>
  <c r="L363" i="7"/>
  <c r="BX363" i="7"/>
  <c r="BQ363" i="7"/>
  <c r="BR363" i="7"/>
  <c r="BS363" i="7"/>
  <c r="BT363" i="7"/>
  <c r="BM363" i="7"/>
  <c r="BF363" i="7"/>
  <c r="AY363" i="7"/>
  <c r="AG396" i="7"/>
  <c r="Z396" i="7"/>
  <c r="S396" i="7"/>
  <c r="L396" i="7"/>
  <c r="BX396" i="7"/>
  <c r="BQ396" i="7"/>
  <c r="BS396" i="7"/>
  <c r="BT396" i="7"/>
  <c r="AD396" i="7"/>
  <c r="N297" i="7"/>
  <c r="AY297" i="7"/>
  <c r="S297" i="7"/>
  <c r="AQ297" i="7"/>
  <c r="X264" i="7"/>
  <c r="D100" i="81"/>
  <c r="B96" i="49" l="1"/>
  <c r="B97" i="49"/>
  <c r="B98" i="49"/>
  <c r="B99" i="49"/>
  <c r="A29" i="5" l="1"/>
  <c r="A19" i="5"/>
  <c r="A9" i="5"/>
  <c r="A85" i="12"/>
  <c r="A75" i="12"/>
  <c r="A65" i="12"/>
  <c r="A55" i="12"/>
  <c r="A45" i="12"/>
  <c r="A35" i="12"/>
  <c r="A25" i="12"/>
  <c r="A15" i="12"/>
  <c r="I366" i="7" l="1"/>
  <c r="J366" i="7"/>
  <c r="K366" i="7"/>
  <c r="L366" i="7"/>
  <c r="M366" i="7"/>
  <c r="N366" i="7"/>
  <c r="O366" i="7"/>
  <c r="P366" i="7"/>
  <c r="Q366" i="7"/>
  <c r="R366" i="7"/>
  <c r="S366" i="7"/>
  <c r="T366" i="7"/>
  <c r="U366" i="7"/>
  <c r="V366" i="7"/>
  <c r="W366" i="7"/>
  <c r="X366" i="7"/>
  <c r="Y366" i="7"/>
  <c r="Z366" i="7"/>
  <c r="AA366" i="7"/>
  <c r="AB366" i="7"/>
  <c r="AC366" i="7"/>
  <c r="AD366" i="7"/>
  <c r="AE366" i="7"/>
  <c r="AF366" i="7"/>
  <c r="AG366" i="7"/>
  <c r="AH366" i="7"/>
  <c r="AI366" i="7"/>
  <c r="AJ366" i="7"/>
  <c r="AK366" i="7"/>
  <c r="AL366" i="7"/>
  <c r="AM366" i="7"/>
  <c r="AN366" i="7"/>
  <c r="AO366" i="7"/>
  <c r="AP366" i="7"/>
  <c r="AQ366" i="7"/>
  <c r="AR366" i="7"/>
  <c r="AS366" i="7"/>
  <c r="AT366" i="7"/>
  <c r="AU366" i="7"/>
  <c r="AV366" i="7"/>
  <c r="AW366" i="7"/>
  <c r="AX366" i="7"/>
  <c r="AY366" i="7"/>
  <c r="AZ366" i="7"/>
  <c r="BA366" i="7"/>
  <c r="BB366" i="7"/>
  <c r="BC366" i="7"/>
  <c r="BD366" i="7"/>
  <c r="BE366" i="7"/>
  <c r="BF366" i="7"/>
  <c r="BG366" i="7"/>
  <c r="BH366" i="7"/>
  <c r="BI366" i="7"/>
  <c r="BJ366" i="7"/>
  <c r="BK366" i="7"/>
  <c r="BL366" i="7"/>
  <c r="BM366" i="7"/>
  <c r="BN366" i="7"/>
  <c r="BO366" i="7"/>
  <c r="BP366" i="7"/>
  <c r="BQ366" i="7"/>
  <c r="BR366" i="7"/>
  <c r="BS366" i="7"/>
  <c r="BT366" i="7"/>
  <c r="BU366" i="7"/>
  <c r="BV366" i="7"/>
  <c r="BW366" i="7"/>
  <c r="BX366" i="7"/>
  <c r="I333" i="7"/>
  <c r="J333" i="7"/>
  <c r="K333" i="7"/>
  <c r="L333" i="7"/>
  <c r="M333" i="7"/>
  <c r="N333" i="7"/>
  <c r="O333" i="7"/>
  <c r="P333" i="7"/>
  <c r="Q333" i="7"/>
  <c r="R333" i="7"/>
  <c r="S333" i="7"/>
  <c r="T333" i="7"/>
  <c r="U333" i="7"/>
  <c r="V333" i="7"/>
  <c r="W333" i="7"/>
  <c r="X333" i="7"/>
  <c r="Y333" i="7"/>
  <c r="Z333" i="7"/>
  <c r="AA333" i="7"/>
  <c r="AB333" i="7"/>
  <c r="AC333" i="7"/>
  <c r="AD333" i="7"/>
  <c r="AE333" i="7"/>
  <c r="AF333" i="7"/>
  <c r="AG333" i="7"/>
  <c r="AH333" i="7"/>
  <c r="AI333" i="7"/>
  <c r="AJ333" i="7"/>
  <c r="AK333" i="7"/>
  <c r="AL333" i="7"/>
  <c r="AM333" i="7"/>
  <c r="AN333" i="7"/>
  <c r="AO333" i="7"/>
  <c r="AP333" i="7"/>
  <c r="AQ333" i="7"/>
  <c r="AR333" i="7"/>
  <c r="AS333" i="7"/>
  <c r="AT333" i="7"/>
  <c r="AU333" i="7"/>
  <c r="AV333" i="7"/>
  <c r="AW333" i="7"/>
  <c r="AX333" i="7"/>
  <c r="AY333" i="7"/>
  <c r="AZ333" i="7"/>
  <c r="BA333" i="7"/>
  <c r="BB333" i="7"/>
  <c r="BC333" i="7"/>
  <c r="BD333" i="7"/>
  <c r="BE333" i="7"/>
  <c r="BF333" i="7"/>
  <c r="BG333" i="7"/>
  <c r="BH333" i="7"/>
  <c r="BI333" i="7"/>
  <c r="BJ333" i="7"/>
  <c r="BK333" i="7"/>
  <c r="BL333" i="7"/>
  <c r="BM333" i="7"/>
  <c r="BN333" i="7"/>
  <c r="BO333" i="7"/>
  <c r="BP333" i="7"/>
  <c r="BQ333" i="7"/>
  <c r="BR333" i="7"/>
  <c r="BS333" i="7"/>
  <c r="BT333" i="7"/>
  <c r="BU333" i="7"/>
  <c r="BV333" i="7"/>
  <c r="BW333" i="7"/>
  <c r="BX333" i="7"/>
  <c r="M300" i="7"/>
  <c r="N300" i="7"/>
  <c r="O300" i="7"/>
  <c r="P300" i="7"/>
  <c r="Q300" i="7"/>
  <c r="R300" i="7"/>
  <c r="S300" i="7"/>
  <c r="T300" i="7"/>
  <c r="U300" i="7"/>
  <c r="V300" i="7"/>
  <c r="W300" i="7"/>
  <c r="X300" i="7"/>
  <c r="Y300" i="7"/>
  <c r="Z300" i="7"/>
  <c r="AA300" i="7"/>
  <c r="AB300" i="7"/>
  <c r="AC300" i="7"/>
  <c r="AD300" i="7"/>
  <c r="AE300" i="7"/>
  <c r="AF300" i="7"/>
  <c r="AG300" i="7"/>
  <c r="AH300" i="7"/>
  <c r="AI300" i="7"/>
  <c r="AJ300" i="7"/>
  <c r="AK300" i="7"/>
  <c r="AL300" i="7"/>
  <c r="AM300" i="7"/>
  <c r="AN300" i="7"/>
  <c r="AO300" i="7"/>
  <c r="AP300" i="7"/>
  <c r="AQ300" i="7"/>
  <c r="AR300" i="7"/>
  <c r="AS300" i="7"/>
  <c r="AT300" i="7"/>
  <c r="AU300" i="7"/>
  <c r="AV300" i="7"/>
  <c r="AW300" i="7"/>
  <c r="AX300" i="7"/>
  <c r="AY300" i="7"/>
  <c r="AZ300" i="7"/>
  <c r="BA300" i="7"/>
  <c r="BB300" i="7"/>
  <c r="BC300" i="7"/>
  <c r="BD300" i="7"/>
  <c r="BE300" i="7"/>
  <c r="BF300" i="7"/>
  <c r="BG300" i="7"/>
  <c r="BH300" i="7"/>
  <c r="BI300" i="7"/>
  <c r="BJ300" i="7"/>
  <c r="BK300" i="7"/>
  <c r="BL300" i="7"/>
  <c r="BM300" i="7"/>
  <c r="BN300" i="7"/>
  <c r="BO300" i="7"/>
  <c r="BP300" i="7"/>
  <c r="BQ300" i="7"/>
  <c r="BR300" i="7"/>
  <c r="BS300" i="7"/>
  <c r="BT300" i="7"/>
  <c r="BU300" i="7"/>
  <c r="BV300" i="7"/>
  <c r="BW300" i="7"/>
  <c r="BX300" i="7"/>
  <c r="I300" i="7"/>
  <c r="J300" i="7"/>
  <c r="K300" i="7"/>
  <c r="L300" i="7"/>
  <c r="L267" i="7"/>
  <c r="M267" i="7"/>
  <c r="N267" i="7"/>
  <c r="O267" i="7"/>
  <c r="P267" i="7"/>
  <c r="Q267" i="7"/>
  <c r="R267" i="7"/>
  <c r="S267" i="7"/>
  <c r="T267" i="7"/>
  <c r="U267" i="7"/>
  <c r="V267" i="7"/>
  <c r="W267" i="7"/>
  <c r="X267" i="7"/>
  <c r="Y267" i="7"/>
  <c r="Z267" i="7"/>
  <c r="AA267" i="7"/>
  <c r="AB267" i="7"/>
  <c r="AC267" i="7"/>
  <c r="AD267" i="7"/>
  <c r="AE267" i="7"/>
  <c r="AF267" i="7"/>
  <c r="AG267" i="7"/>
  <c r="AH267" i="7"/>
  <c r="AI267" i="7"/>
  <c r="AJ267" i="7"/>
  <c r="AK267" i="7"/>
  <c r="AL267" i="7"/>
  <c r="AM267" i="7"/>
  <c r="AN267" i="7"/>
  <c r="AO267" i="7"/>
  <c r="AP267" i="7"/>
  <c r="AQ267" i="7"/>
  <c r="AR267" i="7"/>
  <c r="AS267" i="7"/>
  <c r="AT267" i="7"/>
  <c r="AU267" i="7"/>
  <c r="AV267" i="7"/>
  <c r="AW267" i="7"/>
  <c r="AX267" i="7"/>
  <c r="AY267" i="7"/>
  <c r="AZ267" i="7"/>
  <c r="BA267" i="7"/>
  <c r="BB267" i="7"/>
  <c r="BC267" i="7"/>
  <c r="BD267" i="7"/>
  <c r="BE267" i="7"/>
  <c r="BF267" i="7"/>
  <c r="BG267" i="7"/>
  <c r="BH267" i="7"/>
  <c r="BI267" i="7"/>
  <c r="BJ267" i="7"/>
  <c r="BK267" i="7"/>
  <c r="BL267" i="7"/>
  <c r="BM267" i="7"/>
  <c r="BN267" i="7"/>
  <c r="BO267" i="7"/>
  <c r="BP267" i="7"/>
  <c r="BQ267" i="7"/>
  <c r="BR267" i="7"/>
  <c r="BS267" i="7"/>
  <c r="BT267" i="7"/>
  <c r="BU267" i="7"/>
  <c r="BV267" i="7"/>
  <c r="BW267" i="7"/>
  <c r="BX267" i="7"/>
  <c r="I267" i="7"/>
  <c r="J267" i="7"/>
  <c r="K267" i="7"/>
  <c r="K234" i="7"/>
  <c r="L234" i="7"/>
  <c r="M234" i="7"/>
  <c r="N234" i="7"/>
  <c r="O234" i="7"/>
  <c r="P234" i="7"/>
  <c r="Q234" i="7"/>
  <c r="R234" i="7"/>
  <c r="S234" i="7"/>
  <c r="T234" i="7"/>
  <c r="U234" i="7"/>
  <c r="V234" i="7"/>
  <c r="W234" i="7"/>
  <c r="X234" i="7"/>
  <c r="Y234" i="7"/>
  <c r="Z234" i="7"/>
  <c r="AA234" i="7"/>
  <c r="AB234" i="7"/>
  <c r="AC234" i="7"/>
  <c r="AD234" i="7"/>
  <c r="AE234" i="7"/>
  <c r="AF234" i="7"/>
  <c r="AG234" i="7"/>
  <c r="AH234" i="7"/>
  <c r="AI234" i="7"/>
  <c r="AJ234" i="7"/>
  <c r="AK234" i="7"/>
  <c r="AL234" i="7"/>
  <c r="AM234" i="7"/>
  <c r="AN234" i="7"/>
  <c r="AO234" i="7"/>
  <c r="AP234" i="7"/>
  <c r="AQ234" i="7"/>
  <c r="AR234" i="7"/>
  <c r="AS234" i="7"/>
  <c r="AT234" i="7"/>
  <c r="AU234" i="7"/>
  <c r="AV234" i="7"/>
  <c r="AW234" i="7"/>
  <c r="AX234" i="7"/>
  <c r="AY234" i="7"/>
  <c r="AZ234" i="7"/>
  <c r="BA234" i="7"/>
  <c r="BB234" i="7"/>
  <c r="BC234" i="7"/>
  <c r="BD234" i="7"/>
  <c r="BE234" i="7"/>
  <c r="BF234" i="7"/>
  <c r="BG234" i="7"/>
  <c r="BH234" i="7"/>
  <c r="BI234" i="7"/>
  <c r="BJ234" i="7"/>
  <c r="BK234" i="7"/>
  <c r="BL234" i="7"/>
  <c r="BM234" i="7"/>
  <c r="BN234" i="7"/>
  <c r="BO234" i="7"/>
  <c r="BP234" i="7"/>
  <c r="BQ234" i="7"/>
  <c r="BR234" i="7"/>
  <c r="BS234" i="7"/>
  <c r="BT234" i="7"/>
  <c r="BU234" i="7"/>
  <c r="BV234" i="7"/>
  <c r="BW234" i="7"/>
  <c r="BX234" i="7"/>
  <c r="I234" i="7"/>
  <c r="J234" i="7"/>
  <c r="AG201" i="7"/>
  <c r="AH201" i="7"/>
  <c r="AI201" i="7"/>
  <c r="AJ201" i="7"/>
  <c r="AK201" i="7"/>
  <c r="AL201" i="7"/>
  <c r="AM201" i="7"/>
  <c r="AN201" i="7"/>
  <c r="AO201" i="7"/>
  <c r="AP201" i="7"/>
  <c r="AQ201" i="7"/>
  <c r="AR201" i="7"/>
  <c r="AS201" i="7"/>
  <c r="AT201" i="7"/>
  <c r="AU201" i="7"/>
  <c r="AV201" i="7"/>
  <c r="AW201" i="7"/>
  <c r="AX201" i="7"/>
  <c r="AY201" i="7"/>
  <c r="AZ201" i="7"/>
  <c r="BA201" i="7"/>
  <c r="BB201" i="7"/>
  <c r="BC201" i="7"/>
  <c r="BD201" i="7"/>
  <c r="BE201" i="7"/>
  <c r="BF201" i="7"/>
  <c r="BG201" i="7"/>
  <c r="BH201" i="7"/>
  <c r="BI201" i="7"/>
  <c r="BJ201" i="7"/>
  <c r="BK201" i="7"/>
  <c r="BL201" i="7"/>
  <c r="BM201" i="7"/>
  <c r="BN201" i="7"/>
  <c r="BO201" i="7"/>
  <c r="BP201" i="7"/>
  <c r="BQ201" i="7"/>
  <c r="BR201" i="7"/>
  <c r="BS201" i="7"/>
  <c r="BT201" i="7"/>
  <c r="BU201" i="7"/>
  <c r="BV201" i="7"/>
  <c r="BW201" i="7"/>
  <c r="BX201" i="7"/>
  <c r="I168" i="7"/>
  <c r="J168" i="7"/>
  <c r="K168" i="7"/>
  <c r="L168" i="7"/>
  <c r="M168" i="7"/>
  <c r="N168" i="7"/>
  <c r="O168" i="7"/>
  <c r="P168" i="7"/>
  <c r="Q168" i="7"/>
  <c r="R168" i="7"/>
  <c r="S168" i="7"/>
  <c r="T168" i="7"/>
  <c r="U168" i="7"/>
  <c r="V168" i="7"/>
  <c r="W168" i="7"/>
  <c r="X168" i="7"/>
  <c r="Y168" i="7"/>
  <c r="Z168" i="7"/>
  <c r="AA168" i="7"/>
  <c r="AB168" i="7"/>
  <c r="AC168" i="7"/>
  <c r="AD168" i="7"/>
  <c r="AE168" i="7"/>
  <c r="AF168" i="7"/>
  <c r="AG168" i="7"/>
  <c r="AH168" i="7"/>
  <c r="AI168" i="7"/>
  <c r="AJ168" i="7"/>
  <c r="AK168" i="7"/>
  <c r="AL168" i="7"/>
  <c r="AM168" i="7"/>
  <c r="AN168" i="7"/>
  <c r="AO168" i="7"/>
  <c r="AP168" i="7"/>
  <c r="AQ168" i="7"/>
  <c r="AR168" i="7"/>
  <c r="AS168" i="7"/>
  <c r="AT168" i="7"/>
  <c r="AU168" i="7"/>
  <c r="AV168" i="7"/>
  <c r="AW168" i="7"/>
  <c r="AX168" i="7"/>
  <c r="AY168" i="7"/>
  <c r="AZ168" i="7"/>
  <c r="BA168" i="7"/>
  <c r="BB168" i="7"/>
  <c r="BC168" i="7"/>
  <c r="BD168" i="7"/>
  <c r="BE168" i="7"/>
  <c r="BF168" i="7"/>
  <c r="BG168" i="7"/>
  <c r="BH168" i="7"/>
  <c r="BI168" i="7"/>
  <c r="BJ168" i="7"/>
  <c r="BK168" i="7"/>
  <c r="BL168" i="7"/>
  <c r="BM168" i="7"/>
  <c r="BN168" i="7"/>
  <c r="BO168" i="7"/>
  <c r="BP168" i="7"/>
  <c r="BQ168" i="7"/>
  <c r="BR168" i="7"/>
  <c r="BS168" i="7"/>
  <c r="BT168" i="7"/>
  <c r="BU168" i="7"/>
  <c r="BV168" i="7"/>
  <c r="BW168" i="7"/>
  <c r="BX168" i="7"/>
  <c r="I170" i="7"/>
  <c r="J170" i="7"/>
  <c r="K170" i="7"/>
  <c r="L170" i="7"/>
  <c r="M170" i="7"/>
  <c r="N170" i="7"/>
  <c r="O170" i="7"/>
  <c r="P170" i="7"/>
  <c r="Q170" i="7"/>
  <c r="R170" i="7"/>
  <c r="S170" i="7"/>
  <c r="T170" i="7"/>
  <c r="U170" i="7"/>
  <c r="V170" i="7"/>
  <c r="W170" i="7"/>
  <c r="X170" i="7"/>
  <c r="Y170" i="7"/>
  <c r="Z170" i="7"/>
  <c r="AA170" i="7"/>
  <c r="AB170" i="7"/>
  <c r="AC170" i="7"/>
  <c r="AD170" i="7"/>
  <c r="AE170" i="7"/>
  <c r="AF170" i="7"/>
  <c r="AG170" i="7"/>
  <c r="AH170" i="7"/>
  <c r="AI170" i="7"/>
  <c r="AJ170" i="7"/>
  <c r="AK170" i="7"/>
  <c r="AL170" i="7"/>
  <c r="AM170" i="7"/>
  <c r="AN170" i="7"/>
  <c r="AO170" i="7"/>
  <c r="AP170" i="7"/>
  <c r="AQ170" i="7"/>
  <c r="AR170" i="7"/>
  <c r="AS170" i="7"/>
  <c r="AT170" i="7"/>
  <c r="AU170" i="7"/>
  <c r="AV170" i="7"/>
  <c r="AW170" i="7"/>
  <c r="AX170" i="7"/>
  <c r="AY170" i="7"/>
  <c r="AZ170" i="7"/>
  <c r="BA170" i="7"/>
  <c r="BB170" i="7"/>
  <c r="BC170" i="7"/>
  <c r="BD170" i="7"/>
  <c r="BE170" i="7"/>
  <c r="BF170" i="7"/>
  <c r="BG170" i="7"/>
  <c r="BH170" i="7"/>
  <c r="BI170" i="7"/>
  <c r="BJ170" i="7"/>
  <c r="BK170" i="7"/>
  <c r="BL170" i="7"/>
  <c r="BM170" i="7"/>
  <c r="BN170" i="7"/>
  <c r="BO170" i="7"/>
  <c r="BP170" i="7"/>
  <c r="BQ170" i="7"/>
  <c r="BR170" i="7"/>
  <c r="BS170" i="7"/>
  <c r="BT170" i="7"/>
  <c r="BU170" i="7"/>
  <c r="BV170" i="7"/>
  <c r="BW170" i="7"/>
  <c r="BX170" i="7"/>
  <c r="I172" i="7"/>
  <c r="J172" i="7"/>
  <c r="K172" i="7"/>
  <c r="L172" i="7"/>
  <c r="M172" i="7"/>
  <c r="N172" i="7"/>
  <c r="O172" i="7"/>
  <c r="P172" i="7"/>
  <c r="Q172" i="7"/>
  <c r="R172" i="7"/>
  <c r="S172" i="7"/>
  <c r="T172" i="7"/>
  <c r="U172" i="7"/>
  <c r="V172" i="7"/>
  <c r="W172" i="7"/>
  <c r="X172" i="7"/>
  <c r="Y172" i="7"/>
  <c r="Z172" i="7"/>
  <c r="AA172" i="7"/>
  <c r="AB172" i="7"/>
  <c r="AC172" i="7"/>
  <c r="AD172" i="7"/>
  <c r="AE172" i="7"/>
  <c r="AF172" i="7"/>
  <c r="AG172" i="7"/>
  <c r="AH172" i="7"/>
  <c r="AI172" i="7"/>
  <c r="AJ172" i="7"/>
  <c r="AK172" i="7"/>
  <c r="AL172" i="7"/>
  <c r="AM172" i="7"/>
  <c r="AN172" i="7"/>
  <c r="AO172" i="7"/>
  <c r="AP172" i="7"/>
  <c r="AQ172" i="7"/>
  <c r="AR172" i="7"/>
  <c r="AS172" i="7"/>
  <c r="AT172" i="7"/>
  <c r="AU172" i="7"/>
  <c r="AV172" i="7"/>
  <c r="AW172" i="7"/>
  <c r="AX172" i="7"/>
  <c r="AY172" i="7"/>
  <c r="AZ172" i="7"/>
  <c r="BA172" i="7"/>
  <c r="BB172" i="7"/>
  <c r="BC172" i="7"/>
  <c r="BD172" i="7"/>
  <c r="BE172" i="7"/>
  <c r="BF172" i="7"/>
  <c r="BG172" i="7"/>
  <c r="BH172" i="7"/>
  <c r="BI172" i="7"/>
  <c r="BJ172" i="7"/>
  <c r="BK172" i="7"/>
  <c r="BL172" i="7"/>
  <c r="BM172" i="7"/>
  <c r="BN172" i="7"/>
  <c r="BO172" i="7"/>
  <c r="BP172" i="7"/>
  <c r="BQ172" i="7"/>
  <c r="BR172" i="7"/>
  <c r="BS172" i="7"/>
  <c r="BT172" i="7"/>
  <c r="BU172" i="7"/>
  <c r="BV172" i="7"/>
  <c r="BW172" i="7"/>
  <c r="BX172" i="7"/>
  <c r="I174" i="7"/>
  <c r="J174" i="7"/>
  <c r="K174" i="7"/>
  <c r="L174" i="7"/>
  <c r="M174" i="7"/>
  <c r="N174" i="7"/>
  <c r="O174" i="7"/>
  <c r="P174" i="7"/>
  <c r="Q174" i="7"/>
  <c r="R174" i="7"/>
  <c r="S174" i="7"/>
  <c r="T174" i="7"/>
  <c r="U174" i="7"/>
  <c r="V174" i="7"/>
  <c r="W174" i="7"/>
  <c r="X174" i="7"/>
  <c r="Y174" i="7"/>
  <c r="Z174" i="7"/>
  <c r="AA174" i="7"/>
  <c r="AB174" i="7"/>
  <c r="AC174" i="7"/>
  <c r="AD174" i="7"/>
  <c r="AE174" i="7"/>
  <c r="AF174" i="7"/>
  <c r="AG174" i="7"/>
  <c r="AH174" i="7"/>
  <c r="AI174" i="7"/>
  <c r="AJ174" i="7"/>
  <c r="AK174" i="7"/>
  <c r="AL174" i="7"/>
  <c r="AM174" i="7"/>
  <c r="AN174" i="7"/>
  <c r="AO174" i="7"/>
  <c r="AP174" i="7"/>
  <c r="AQ174" i="7"/>
  <c r="AR174" i="7"/>
  <c r="AS174" i="7"/>
  <c r="AT174" i="7"/>
  <c r="AU174" i="7"/>
  <c r="AV174" i="7"/>
  <c r="AW174" i="7"/>
  <c r="AX174" i="7"/>
  <c r="AY174" i="7"/>
  <c r="AZ174" i="7"/>
  <c r="BA174" i="7"/>
  <c r="BB174" i="7"/>
  <c r="BC174" i="7"/>
  <c r="BD174" i="7"/>
  <c r="BE174" i="7"/>
  <c r="BF174" i="7"/>
  <c r="BG174" i="7"/>
  <c r="BH174" i="7"/>
  <c r="BI174" i="7"/>
  <c r="BJ174" i="7"/>
  <c r="BK174" i="7"/>
  <c r="BL174" i="7"/>
  <c r="BM174" i="7"/>
  <c r="BN174" i="7"/>
  <c r="BO174" i="7"/>
  <c r="BP174" i="7"/>
  <c r="BQ174" i="7"/>
  <c r="BR174" i="7"/>
  <c r="BS174" i="7"/>
  <c r="BT174" i="7"/>
  <c r="BU174" i="7"/>
  <c r="BV174" i="7"/>
  <c r="BW174" i="7"/>
  <c r="BX174" i="7"/>
  <c r="C32" i="13" l="1"/>
  <c r="C33" i="13"/>
  <c r="C35" i="13"/>
  <c r="D36" i="13"/>
  <c r="E36" i="13"/>
  <c r="E40" i="13" s="1"/>
  <c r="F36" i="13"/>
  <c r="G36" i="13"/>
  <c r="H36" i="13"/>
  <c r="I36" i="13"/>
  <c r="J36" i="13"/>
  <c r="K36" i="13"/>
  <c r="L36" i="13"/>
  <c r="M36" i="13"/>
  <c r="N36" i="13"/>
  <c r="O36" i="13"/>
  <c r="P36" i="13"/>
  <c r="Q36" i="13"/>
  <c r="R36" i="13"/>
  <c r="S36" i="13"/>
  <c r="T36" i="13"/>
  <c r="U36" i="13"/>
  <c r="V36" i="13"/>
  <c r="W36" i="13"/>
  <c r="X36" i="13"/>
  <c r="Y36" i="13"/>
  <c r="Z36" i="13"/>
  <c r="AA36" i="13"/>
  <c r="AB36" i="13"/>
  <c r="AC36" i="13"/>
  <c r="AD36" i="13"/>
  <c r="AE36" i="13"/>
  <c r="AF36" i="13"/>
  <c r="AG36" i="13"/>
  <c r="AH36" i="13"/>
  <c r="AI36" i="13"/>
  <c r="AJ36" i="13"/>
  <c r="AK36" i="13"/>
  <c r="AL36" i="13"/>
  <c r="AM36" i="13"/>
  <c r="AN36" i="13"/>
  <c r="AO36" i="13"/>
  <c r="AP36" i="13"/>
  <c r="AQ36" i="13"/>
  <c r="AR36" i="13"/>
  <c r="AS36" i="13"/>
  <c r="AT36" i="13"/>
  <c r="AU36" i="13"/>
  <c r="AV36" i="13"/>
  <c r="AW36" i="13"/>
  <c r="AX36" i="13"/>
  <c r="AY36" i="13"/>
  <c r="AZ36" i="13"/>
  <c r="BA36" i="13"/>
  <c r="BB36" i="13"/>
  <c r="BC36" i="13"/>
  <c r="BD36" i="13"/>
  <c r="BE36" i="13"/>
  <c r="BF36" i="13"/>
  <c r="BG36" i="13"/>
  <c r="BH36" i="13"/>
  <c r="BI36" i="13"/>
  <c r="BJ36" i="13"/>
  <c r="BK36" i="13"/>
  <c r="BL36" i="13"/>
  <c r="BM36" i="13"/>
  <c r="BN36" i="13"/>
  <c r="BO36" i="13"/>
  <c r="BP36" i="13"/>
  <c r="BQ36" i="13"/>
  <c r="BR36" i="13"/>
  <c r="BS36" i="13"/>
  <c r="BT36" i="13"/>
  <c r="BU36" i="13"/>
  <c r="D37" i="13"/>
  <c r="E37" i="13"/>
  <c r="F37" i="13"/>
  <c r="G37" i="13"/>
  <c r="H37" i="13"/>
  <c r="I37" i="13"/>
  <c r="J37" i="13"/>
  <c r="K37" i="13"/>
  <c r="L37" i="13"/>
  <c r="M37" i="13"/>
  <c r="N37" i="13"/>
  <c r="O37" i="13"/>
  <c r="P37" i="13"/>
  <c r="Q37" i="13"/>
  <c r="R37" i="13"/>
  <c r="S37" i="13"/>
  <c r="T37" i="13"/>
  <c r="U37" i="13"/>
  <c r="V37" i="13"/>
  <c r="W37" i="13"/>
  <c r="W40" i="13" s="1"/>
  <c r="X37" i="13"/>
  <c r="Y37" i="13"/>
  <c r="Z37" i="13"/>
  <c r="AA37" i="13"/>
  <c r="AB37" i="13"/>
  <c r="AC37" i="13"/>
  <c r="AD37" i="13"/>
  <c r="AE37" i="13"/>
  <c r="AF37" i="13"/>
  <c r="AG37" i="13"/>
  <c r="AH37" i="13"/>
  <c r="AI37" i="13"/>
  <c r="AJ37" i="13"/>
  <c r="AK37" i="13"/>
  <c r="AL37" i="13"/>
  <c r="AM37" i="13"/>
  <c r="AM40" i="13" s="1"/>
  <c r="AN37" i="13"/>
  <c r="AO37" i="13"/>
  <c r="AP37" i="13"/>
  <c r="AQ37" i="13"/>
  <c r="AR37" i="13"/>
  <c r="AS37" i="13"/>
  <c r="AT37" i="13"/>
  <c r="AU37" i="13"/>
  <c r="AV37" i="13"/>
  <c r="AW37" i="13"/>
  <c r="AX37" i="13"/>
  <c r="AY37" i="13"/>
  <c r="AZ37" i="13"/>
  <c r="BA37" i="13"/>
  <c r="BB37" i="13"/>
  <c r="BC37" i="13"/>
  <c r="BD37" i="13"/>
  <c r="BE37" i="13"/>
  <c r="BF37" i="13"/>
  <c r="BG37" i="13"/>
  <c r="BH37" i="13"/>
  <c r="BI37" i="13"/>
  <c r="BJ37" i="13"/>
  <c r="BK37" i="13"/>
  <c r="BK40" i="13" s="1"/>
  <c r="BL37" i="13"/>
  <c r="BM37" i="13"/>
  <c r="BN37" i="13"/>
  <c r="BO37" i="13"/>
  <c r="BP37" i="13"/>
  <c r="BQ37" i="13"/>
  <c r="BR37" i="13"/>
  <c r="BS37" i="13"/>
  <c r="BT37" i="13"/>
  <c r="BU37" i="13"/>
  <c r="D38" i="13"/>
  <c r="E38" i="13"/>
  <c r="F38" i="13"/>
  <c r="G38" i="13"/>
  <c r="H38" i="13"/>
  <c r="I38" i="13"/>
  <c r="J38" i="13"/>
  <c r="K38" i="13"/>
  <c r="L38" i="13"/>
  <c r="M38" i="13"/>
  <c r="N38" i="13"/>
  <c r="O38" i="13"/>
  <c r="P38" i="13"/>
  <c r="Q38" i="13"/>
  <c r="R38" i="13"/>
  <c r="S38" i="13"/>
  <c r="T38" i="13"/>
  <c r="U38" i="13"/>
  <c r="V38" i="13"/>
  <c r="W38" i="13"/>
  <c r="X38" i="13"/>
  <c r="Y38" i="13"/>
  <c r="Z38" i="13"/>
  <c r="AA38" i="13"/>
  <c r="AB38" i="13"/>
  <c r="AC38" i="13"/>
  <c r="AD38" i="13"/>
  <c r="AE38" i="13"/>
  <c r="AF38" i="13"/>
  <c r="AG38" i="13"/>
  <c r="AH38" i="13"/>
  <c r="AI38" i="13"/>
  <c r="AJ38" i="13"/>
  <c r="AK38" i="13"/>
  <c r="AL38" i="13"/>
  <c r="AM38" i="13"/>
  <c r="AN38" i="13"/>
  <c r="AO38" i="13"/>
  <c r="AP38" i="13"/>
  <c r="AQ38" i="13"/>
  <c r="AR38" i="13"/>
  <c r="AS38" i="13"/>
  <c r="AT38" i="13"/>
  <c r="AU38" i="13"/>
  <c r="AV38" i="13"/>
  <c r="AW38" i="13"/>
  <c r="AX38" i="13"/>
  <c r="AY38" i="13"/>
  <c r="AZ38" i="13"/>
  <c r="BA38" i="13"/>
  <c r="BB38" i="13"/>
  <c r="BC38" i="13"/>
  <c r="BD38" i="13"/>
  <c r="BE38" i="13"/>
  <c r="BF38" i="13"/>
  <c r="BG38" i="13"/>
  <c r="BH38" i="13"/>
  <c r="BI38" i="13"/>
  <c r="BJ38" i="13"/>
  <c r="BK38" i="13"/>
  <c r="BL38" i="13"/>
  <c r="BM38" i="13"/>
  <c r="BN38" i="13"/>
  <c r="BO38" i="13"/>
  <c r="BP38" i="13"/>
  <c r="BQ38" i="13"/>
  <c r="BR38" i="13"/>
  <c r="BS38" i="13"/>
  <c r="BT38" i="13"/>
  <c r="BU38" i="13"/>
  <c r="D39" i="13"/>
  <c r="E39" i="13"/>
  <c r="F39" i="13"/>
  <c r="F40" i="13" s="1"/>
  <c r="G39" i="13"/>
  <c r="H39" i="13"/>
  <c r="I39" i="13"/>
  <c r="J39" i="13"/>
  <c r="K39" i="13"/>
  <c r="L39" i="13"/>
  <c r="M39" i="13"/>
  <c r="N39" i="13"/>
  <c r="N40" i="13" s="1"/>
  <c r="O39" i="13"/>
  <c r="P39" i="13"/>
  <c r="Q39" i="13"/>
  <c r="R39" i="13"/>
  <c r="S39" i="13"/>
  <c r="T39" i="13"/>
  <c r="U39" i="13"/>
  <c r="V39" i="13"/>
  <c r="V40" i="13" s="1"/>
  <c r="W39" i="13"/>
  <c r="X39" i="13"/>
  <c r="Y39" i="13"/>
  <c r="Z39" i="13"/>
  <c r="AA39" i="13"/>
  <c r="AB39" i="13"/>
  <c r="AC39" i="13"/>
  <c r="AD39" i="13"/>
  <c r="AD40" i="13" s="1"/>
  <c r="AE39" i="13"/>
  <c r="AF39" i="13"/>
  <c r="AG39" i="13"/>
  <c r="AH39" i="13"/>
  <c r="AI39" i="13"/>
  <c r="AJ39" i="13"/>
  <c r="AK39" i="13"/>
  <c r="AL39" i="13"/>
  <c r="AL40" i="13" s="1"/>
  <c r="AM39" i="13"/>
  <c r="AN39" i="13"/>
  <c r="AO39" i="13"/>
  <c r="AP39" i="13"/>
  <c r="AQ39" i="13"/>
  <c r="AR39" i="13"/>
  <c r="AS39" i="13"/>
  <c r="AT39" i="13"/>
  <c r="AT40" i="13" s="1"/>
  <c r="AU39" i="13"/>
  <c r="AV39" i="13"/>
  <c r="AW39" i="13"/>
  <c r="AX39" i="13"/>
  <c r="AY39" i="13"/>
  <c r="AZ39" i="13"/>
  <c r="BA39" i="13"/>
  <c r="BB39" i="13"/>
  <c r="BB40" i="13" s="1"/>
  <c r="BC39" i="13"/>
  <c r="BD39" i="13"/>
  <c r="BE39" i="13"/>
  <c r="BF39" i="13"/>
  <c r="BG39" i="13"/>
  <c r="BH39" i="13"/>
  <c r="BI39" i="13"/>
  <c r="BJ39" i="13"/>
  <c r="BJ40" i="13" s="1"/>
  <c r="BK39" i="13"/>
  <c r="BL39" i="13"/>
  <c r="BM39" i="13"/>
  <c r="BN39" i="13"/>
  <c r="BO39" i="13"/>
  <c r="BP39" i="13"/>
  <c r="BQ39" i="13"/>
  <c r="BR39" i="13"/>
  <c r="BR40" i="13" s="1"/>
  <c r="BS39" i="13"/>
  <c r="BS40" i="13" s="1"/>
  <c r="BT39" i="13"/>
  <c r="BU39" i="13"/>
  <c r="U40" i="13"/>
  <c r="AU40" i="13"/>
  <c r="D42" i="13"/>
  <c r="E42" i="13"/>
  <c r="F42" i="13"/>
  <c r="G42" i="13"/>
  <c r="H42" i="13"/>
  <c r="I42" i="13"/>
  <c r="J42" i="13"/>
  <c r="K42" i="13"/>
  <c r="L42" i="13"/>
  <c r="M42" i="13"/>
  <c r="N42" i="13"/>
  <c r="O42" i="13"/>
  <c r="P42" i="13"/>
  <c r="Q42" i="13"/>
  <c r="R42" i="13"/>
  <c r="S42" i="13"/>
  <c r="T42" i="13"/>
  <c r="U42" i="13"/>
  <c r="V42" i="13"/>
  <c r="W42" i="13"/>
  <c r="X42" i="13"/>
  <c r="Y42" i="13"/>
  <c r="Z42" i="13"/>
  <c r="AA42" i="13"/>
  <c r="AB42" i="13"/>
  <c r="AC42" i="13"/>
  <c r="AD42" i="13"/>
  <c r="AE42" i="13"/>
  <c r="AF42" i="13"/>
  <c r="AG42" i="13"/>
  <c r="AH42" i="13"/>
  <c r="AI42" i="13"/>
  <c r="AJ42" i="13"/>
  <c r="AK42" i="13"/>
  <c r="AL42" i="13"/>
  <c r="AM42" i="13"/>
  <c r="AN42" i="13"/>
  <c r="AO42" i="13"/>
  <c r="AP42" i="13"/>
  <c r="AQ42" i="13"/>
  <c r="AR42" i="13"/>
  <c r="AS42" i="13"/>
  <c r="AT42" i="13"/>
  <c r="AU42" i="13"/>
  <c r="AV42" i="13"/>
  <c r="AW42" i="13"/>
  <c r="AX42" i="13"/>
  <c r="AY42" i="13"/>
  <c r="AZ42" i="13"/>
  <c r="BA42" i="13"/>
  <c r="BB42" i="13"/>
  <c r="BC42" i="13"/>
  <c r="BD42" i="13"/>
  <c r="BE42" i="13"/>
  <c r="BF42" i="13"/>
  <c r="BG42" i="13"/>
  <c r="BH42" i="13"/>
  <c r="BI42" i="13"/>
  <c r="BJ42" i="13"/>
  <c r="BK42" i="13"/>
  <c r="BL42" i="13"/>
  <c r="BM42" i="13"/>
  <c r="BN42" i="13"/>
  <c r="BO42" i="13"/>
  <c r="BP42" i="13"/>
  <c r="BQ42" i="13"/>
  <c r="BR42" i="13"/>
  <c r="BS42" i="13"/>
  <c r="BT42" i="13"/>
  <c r="BU42" i="13"/>
  <c r="C46" i="13"/>
  <c r="C47" i="13"/>
  <c r="C48" i="13"/>
  <c r="C49" i="13"/>
  <c r="C50" i="13"/>
  <c r="C52" i="13"/>
  <c r="C53" i="13"/>
  <c r="C54" i="13"/>
  <c r="C55" i="13"/>
  <c r="C56" i="13"/>
  <c r="C58" i="13"/>
  <c r="C59" i="13"/>
  <c r="C60" i="13"/>
  <c r="C61" i="13"/>
  <c r="C62" i="13"/>
  <c r="C64" i="13"/>
  <c r="C65" i="13"/>
  <c r="C66" i="13"/>
  <c r="C67" i="13"/>
  <c r="C68" i="13"/>
  <c r="D69" i="13"/>
  <c r="E69" i="13"/>
  <c r="F69" i="13"/>
  <c r="G69" i="13"/>
  <c r="H69" i="13"/>
  <c r="I69" i="13"/>
  <c r="J69" i="13"/>
  <c r="K69" i="13"/>
  <c r="L69" i="13"/>
  <c r="M69" i="13"/>
  <c r="N69" i="13"/>
  <c r="O69" i="13"/>
  <c r="P69" i="13"/>
  <c r="Q69" i="13"/>
  <c r="R69" i="13"/>
  <c r="S69" i="13"/>
  <c r="T69" i="13"/>
  <c r="U69" i="13"/>
  <c r="V69" i="13"/>
  <c r="W69" i="13"/>
  <c r="X69" i="13"/>
  <c r="Y69" i="13"/>
  <c r="Z69" i="13"/>
  <c r="AA69" i="13"/>
  <c r="AB69" i="13"/>
  <c r="AC69" i="13"/>
  <c r="AD69" i="13"/>
  <c r="AE69" i="13"/>
  <c r="AF69" i="13"/>
  <c r="AG69" i="13"/>
  <c r="AH69" i="13"/>
  <c r="AI69" i="13"/>
  <c r="AJ69" i="13"/>
  <c r="AK69" i="13"/>
  <c r="AL69" i="13"/>
  <c r="AM69" i="13"/>
  <c r="AN69" i="13"/>
  <c r="AO69" i="13"/>
  <c r="AP69" i="13"/>
  <c r="AQ69" i="13"/>
  <c r="AR69" i="13"/>
  <c r="AS69" i="13"/>
  <c r="AT69" i="13"/>
  <c r="AU69" i="13"/>
  <c r="AV69" i="13"/>
  <c r="AW69" i="13"/>
  <c r="AX69" i="13"/>
  <c r="AY69" i="13"/>
  <c r="AZ69" i="13"/>
  <c r="BA69" i="13"/>
  <c r="BB69" i="13"/>
  <c r="BC69" i="13"/>
  <c r="BD69" i="13"/>
  <c r="BE69" i="13"/>
  <c r="BF69" i="13"/>
  <c r="BG69" i="13"/>
  <c r="BH69" i="13"/>
  <c r="BI69" i="13"/>
  <c r="BJ69" i="13"/>
  <c r="BK69" i="13"/>
  <c r="BL69" i="13"/>
  <c r="BM69" i="13"/>
  <c r="BN69" i="13"/>
  <c r="BO69" i="13"/>
  <c r="BP69" i="13"/>
  <c r="BQ69" i="13"/>
  <c r="BR69" i="13"/>
  <c r="BS69" i="13"/>
  <c r="BT69" i="13"/>
  <c r="BU69" i="13"/>
  <c r="D70" i="13"/>
  <c r="E70" i="13"/>
  <c r="F70" i="13"/>
  <c r="G70" i="13"/>
  <c r="H70" i="13"/>
  <c r="I70" i="13"/>
  <c r="J70" i="13"/>
  <c r="K70" i="13"/>
  <c r="L70" i="13"/>
  <c r="M70" i="13"/>
  <c r="N70" i="13"/>
  <c r="N73" i="13" s="1"/>
  <c r="O70" i="13"/>
  <c r="P70" i="13"/>
  <c r="Q70" i="13"/>
  <c r="R70" i="13"/>
  <c r="S70" i="13"/>
  <c r="T70" i="13"/>
  <c r="U70" i="13"/>
  <c r="V70" i="13"/>
  <c r="W70" i="13"/>
  <c r="X70" i="13"/>
  <c r="Y70" i="13"/>
  <c r="Z70" i="13"/>
  <c r="AA70" i="13"/>
  <c r="AB70" i="13"/>
  <c r="AC70" i="13"/>
  <c r="AD70" i="13"/>
  <c r="AD73" i="13" s="1"/>
  <c r="AE70" i="13"/>
  <c r="AF70" i="13"/>
  <c r="AG70" i="13"/>
  <c r="AH70" i="13"/>
  <c r="AI70" i="13"/>
  <c r="AJ70" i="13"/>
  <c r="AK70" i="13"/>
  <c r="AL70" i="13"/>
  <c r="AM70" i="13"/>
  <c r="AN70" i="13"/>
  <c r="AO70" i="13"/>
  <c r="AP70" i="13"/>
  <c r="AQ70" i="13"/>
  <c r="AR70" i="13"/>
  <c r="AS70" i="13"/>
  <c r="AT70" i="13"/>
  <c r="AU70" i="13"/>
  <c r="AV70" i="13"/>
  <c r="AW70" i="13"/>
  <c r="AX70" i="13"/>
  <c r="AY70" i="13"/>
  <c r="AZ70" i="13"/>
  <c r="BA70" i="13"/>
  <c r="BB70" i="13"/>
  <c r="BB73" i="13" s="1"/>
  <c r="BC70" i="13"/>
  <c r="BD70" i="13"/>
  <c r="BE70" i="13"/>
  <c r="BF70" i="13"/>
  <c r="BG70" i="13"/>
  <c r="BH70" i="13"/>
  <c r="BI70" i="13"/>
  <c r="BJ70" i="13"/>
  <c r="BK70" i="13"/>
  <c r="BL70" i="13"/>
  <c r="BM70" i="13"/>
  <c r="BN70" i="13"/>
  <c r="BO70" i="13"/>
  <c r="BP70" i="13"/>
  <c r="BQ70" i="13"/>
  <c r="BR70" i="13"/>
  <c r="BS70" i="13"/>
  <c r="BT70" i="13"/>
  <c r="BU70" i="13"/>
  <c r="D71" i="13"/>
  <c r="E71" i="13"/>
  <c r="F71" i="13"/>
  <c r="G71" i="13"/>
  <c r="H71" i="13"/>
  <c r="I71" i="13"/>
  <c r="J71" i="13"/>
  <c r="K71" i="13"/>
  <c r="K73" i="13" s="1"/>
  <c r="L71" i="13"/>
  <c r="M71" i="13"/>
  <c r="N71" i="13"/>
  <c r="O71" i="13"/>
  <c r="P71" i="13"/>
  <c r="Q71" i="13"/>
  <c r="R71" i="13"/>
  <c r="S71" i="13"/>
  <c r="S73" i="13" s="1"/>
  <c r="T71" i="13"/>
  <c r="U71" i="13"/>
  <c r="V71" i="13"/>
  <c r="W71" i="13"/>
  <c r="X71" i="13"/>
  <c r="Y71" i="13"/>
  <c r="Z71" i="13"/>
  <c r="AA71" i="13"/>
  <c r="AA73" i="13" s="1"/>
  <c r="AB71" i="13"/>
  <c r="AC71" i="13"/>
  <c r="AD71" i="13"/>
  <c r="AE71" i="13"/>
  <c r="AF71" i="13"/>
  <c r="AG71" i="13"/>
  <c r="AH71" i="13"/>
  <c r="AI71" i="13"/>
  <c r="AJ71" i="13"/>
  <c r="AK71" i="13"/>
  <c r="AL71" i="13"/>
  <c r="AM71" i="13"/>
  <c r="AN71" i="13"/>
  <c r="AO71" i="13"/>
  <c r="AP71" i="13"/>
  <c r="AQ71" i="13"/>
  <c r="AQ73" i="13" s="1"/>
  <c r="AR71" i="13"/>
  <c r="AS71" i="13"/>
  <c r="AT71" i="13"/>
  <c r="AU71" i="13"/>
  <c r="AV71" i="13"/>
  <c r="AW71" i="13"/>
  <c r="AX71" i="13"/>
  <c r="AY71" i="13"/>
  <c r="AY73" i="13" s="1"/>
  <c r="AZ71" i="13"/>
  <c r="BA71" i="13"/>
  <c r="BB71" i="13"/>
  <c r="BC71" i="13"/>
  <c r="BD71" i="13"/>
  <c r="BE71" i="13"/>
  <c r="BF71" i="13"/>
  <c r="BG71" i="13"/>
  <c r="BH71" i="13"/>
  <c r="BI71" i="13"/>
  <c r="BJ71" i="13"/>
  <c r="BK71" i="13"/>
  <c r="BL71" i="13"/>
  <c r="BM71" i="13"/>
  <c r="BN71" i="13"/>
  <c r="BO71" i="13"/>
  <c r="BP71" i="13"/>
  <c r="BQ71" i="13"/>
  <c r="BR71" i="13"/>
  <c r="BS71" i="13"/>
  <c r="BT71" i="13"/>
  <c r="BU71" i="13"/>
  <c r="D72" i="13"/>
  <c r="E72" i="13"/>
  <c r="F72" i="13"/>
  <c r="G72" i="13"/>
  <c r="H72" i="13"/>
  <c r="I72" i="13"/>
  <c r="J72" i="13"/>
  <c r="J73" i="13" s="1"/>
  <c r="K72" i="13"/>
  <c r="L72" i="13"/>
  <c r="M72" i="13"/>
  <c r="N72" i="13"/>
  <c r="O72" i="13"/>
  <c r="P72" i="13"/>
  <c r="Q72" i="13"/>
  <c r="R72" i="13"/>
  <c r="S72" i="13"/>
  <c r="T72" i="13"/>
  <c r="U72" i="13"/>
  <c r="V72" i="13"/>
  <c r="W72" i="13"/>
  <c r="X72" i="13"/>
  <c r="Y72" i="13"/>
  <c r="Z72" i="13"/>
  <c r="Z73" i="13" s="1"/>
  <c r="AA72" i="13"/>
  <c r="AB72" i="13"/>
  <c r="AC72" i="13"/>
  <c r="AD72" i="13"/>
  <c r="AE72" i="13"/>
  <c r="AF72" i="13"/>
  <c r="AG72" i="13"/>
  <c r="AH72" i="13"/>
  <c r="AI72" i="13"/>
  <c r="AJ72" i="13"/>
  <c r="AK72" i="13"/>
  <c r="AL72" i="13"/>
  <c r="AM72" i="13"/>
  <c r="AN72" i="13"/>
  <c r="AO72" i="13"/>
  <c r="AP72" i="13"/>
  <c r="AQ72" i="13"/>
  <c r="AR72" i="13"/>
  <c r="AS72" i="13"/>
  <c r="AT72" i="13"/>
  <c r="AU72" i="13"/>
  <c r="AV72" i="13"/>
  <c r="AW72" i="13"/>
  <c r="AX72" i="13"/>
  <c r="AY72" i="13"/>
  <c r="AZ72" i="13"/>
  <c r="BA72" i="13"/>
  <c r="BB72" i="13"/>
  <c r="BC72" i="13"/>
  <c r="BD72" i="13"/>
  <c r="BE72" i="13"/>
  <c r="BF72" i="13"/>
  <c r="BF73" i="13" s="1"/>
  <c r="BG72" i="13"/>
  <c r="BH72" i="13"/>
  <c r="BI72" i="13"/>
  <c r="BJ72" i="13"/>
  <c r="BK72" i="13"/>
  <c r="BL72" i="13"/>
  <c r="BM72" i="13"/>
  <c r="BN72" i="13"/>
  <c r="BO72" i="13"/>
  <c r="BP72" i="13"/>
  <c r="BQ72" i="13"/>
  <c r="BR72" i="13"/>
  <c r="BS72" i="13"/>
  <c r="BT72" i="13"/>
  <c r="BU72" i="13"/>
  <c r="AI73" i="13"/>
  <c r="C76" i="13"/>
  <c r="C77" i="13"/>
  <c r="C78" i="13"/>
  <c r="C79" i="13"/>
  <c r="C80" i="13"/>
  <c r="D81" i="13"/>
  <c r="E81" i="13"/>
  <c r="F81" i="13"/>
  <c r="G81" i="13"/>
  <c r="H81" i="13"/>
  <c r="I81" i="13"/>
  <c r="J81" i="13"/>
  <c r="K81" i="13"/>
  <c r="L81" i="13"/>
  <c r="M81" i="13"/>
  <c r="N81" i="13"/>
  <c r="O81" i="13"/>
  <c r="P81" i="13"/>
  <c r="Q81" i="13"/>
  <c r="R81" i="13"/>
  <c r="S81" i="13"/>
  <c r="T81" i="13"/>
  <c r="U81" i="13"/>
  <c r="V81" i="13"/>
  <c r="W81" i="13"/>
  <c r="X81" i="13"/>
  <c r="Y81" i="13"/>
  <c r="Z81" i="13"/>
  <c r="AA81" i="13"/>
  <c r="AB81" i="13"/>
  <c r="AC81" i="13"/>
  <c r="AD81" i="13"/>
  <c r="AE81" i="13"/>
  <c r="AF81" i="13"/>
  <c r="AG81" i="13"/>
  <c r="AH81" i="13"/>
  <c r="AI81" i="13"/>
  <c r="AJ81" i="13"/>
  <c r="AK81" i="13"/>
  <c r="AL81" i="13"/>
  <c r="AM81" i="13"/>
  <c r="AN81" i="13"/>
  <c r="AO81" i="13"/>
  <c r="AP81" i="13"/>
  <c r="AQ81" i="13"/>
  <c r="AR81" i="13"/>
  <c r="AS81" i="13"/>
  <c r="AT81" i="13"/>
  <c r="AU81" i="13"/>
  <c r="AV81" i="13"/>
  <c r="AW81" i="13"/>
  <c r="AX81" i="13"/>
  <c r="AY81" i="13"/>
  <c r="AZ81" i="13"/>
  <c r="BA81" i="13"/>
  <c r="BB81" i="13"/>
  <c r="BC81" i="13"/>
  <c r="BD81" i="13"/>
  <c r="BE81" i="13"/>
  <c r="BF81" i="13"/>
  <c r="BG81" i="13"/>
  <c r="BH81" i="13"/>
  <c r="BI81" i="13"/>
  <c r="BJ81" i="13"/>
  <c r="BK81" i="13"/>
  <c r="BL81" i="13"/>
  <c r="BM81" i="13"/>
  <c r="BN81" i="13"/>
  <c r="BO81" i="13"/>
  <c r="BP81" i="13"/>
  <c r="BQ81" i="13"/>
  <c r="BR81" i="13"/>
  <c r="BS81" i="13"/>
  <c r="BT81" i="13"/>
  <c r="BU81" i="13"/>
  <c r="C84" i="13"/>
  <c r="C85" i="13"/>
  <c r="C86" i="13"/>
  <c r="C87" i="13"/>
  <c r="C88" i="13"/>
  <c r="D89" i="13"/>
  <c r="E89" i="13"/>
  <c r="F89" i="13"/>
  <c r="G89" i="13"/>
  <c r="H89" i="13"/>
  <c r="I89" i="13"/>
  <c r="J89" i="13"/>
  <c r="K89" i="13"/>
  <c r="L89" i="13"/>
  <c r="M89" i="13"/>
  <c r="N89" i="13"/>
  <c r="O89" i="13"/>
  <c r="P89" i="13"/>
  <c r="Q89" i="13"/>
  <c r="R89" i="13"/>
  <c r="S89" i="13"/>
  <c r="T89" i="13"/>
  <c r="U89" i="13"/>
  <c r="V89" i="13"/>
  <c r="W89" i="13"/>
  <c r="X89" i="13"/>
  <c r="Y89" i="13"/>
  <c r="Z89" i="13"/>
  <c r="AA89" i="13"/>
  <c r="AB89" i="13"/>
  <c r="AC89" i="13"/>
  <c r="AD89" i="13"/>
  <c r="AE89" i="13"/>
  <c r="AF89" i="13"/>
  <c r="AG89" i="13"/>
  <c r="AH89" i="13"/>
  <c r="AI89" i="13"/>
  <c r="AJ89" i="13"/>
  <c r="AK89" i="13"/>
  <c r="AL89" i="13"/>
  <c r="AM89" i="13"/>
  <c r="AN89" i="13"/>
  <c r="AO89" i="13"/>
  <c r="AP89" i="13"/>
  <c r="AQ89" i="13"/>
  <c r="AR89" i="13"/>
  <c r="AS89" i="13"/>
  <c r="AT89" i="13"/>
  <c r="AU89" i="13"/>
  <c r="AV89" i="13"/>
  <c r="AW89" i="13"/>
  <c r="AX89" i="13"/>
  <c r="AY89" i="13"/>
  <c r="AZ89" i="13"/>
  <c r="BA89" i="13"/>
  <c r="BB89" i="13"/>
  <c r="BC89" i="13"/>
  <c r="BD89" i="13"/>
  <c r="BE89" i="13"/>
  <c r="BF89" i="13"/>
  <c r="BG89" i="13"/>
  <c r="BH89" i="13"/>
  <c r="BI89" i="13"/>
  <c r="BJ89" i="13"/>
  <c r="BK89" i="13"/>
  <c r="BL89" i="13"/>
  <c r="BM89" i="13"/>
  <c r="BN89" i="13"/>
  <c r="BO89" i="13"/>
  <c r="BP89" i="13"/>
  <c r="BQ89" i="13"/>
  <c r="BR89" i="13"/>
  <c r="BS89" i="13"/>
  <c r="BT89" i="13"/>
  <c r="BU89" i="13"/>
  <c r="C92" i="13"/>
  <c r="C93" i="13"/>
  <c r="C94" i="13"/>
  <c r="C95" i="13"/>
  <c r="C96" i="13"/>
  <c r="D97" i="13"/>
  <c r="E97" i="13"/>
  <c r="F97" i="13"/>
  <c r="G97" i="13"/>
  <c r="H97" i="13"/>
  <c r="I97" i="13"/>
  <c r="J97" i="13"/>
  <c r="K97" i="13"/>
  <c r="L97" i="13"/>
  <c r="M97" i="13"/>
  <c r="N97" i="13"/>
  <c r="O97" i="13"/>
  <c r="P97" i="13"/>
  <c r="Q97" i="13"/>
  <c r="R97" i="13"/>
  <c r="S97" i="13"/>
  <c r="T97" i="13"/>
  <c r="U97" i="13"/>
  <c r="V97" i="13"/>
  <c r="W97" i="13"/>
  <c r="X97" i="13"/>
  <c r="Y97" i="13"/>
  <c r="Z97" i="13"/>
  <c r="AA97" i="13"/>
  <c r="AB97" i="13"/>
  <c r="AC97" i="13"/>
  <c r="AD97" i="13"/>
  <c r="AE97" i="13"/>
  <c r="AF97" i="13"/>
  <c r="AG97" i="13"/>
  <c r="AH97" i="13"/>
  <c r="AI97" i="13"/>
  <c r="AJ97" i="13"/>
  <c r="AK97" i="13"/>
  <c r="AL97" i="13"/>
  <c r="AM97" i="13"/>
  <c r="AN97" i="13"/>
  <c r="AO97" i="13"/>
  <c r="AP97" i="13"/>
  <c r="AQ97" i="13"/>
  <c r="AR97" i="13"/>
  <c r="AS97" i="13"/>
  <c r="AT97" i="13"/>
  <c r="AU97" i="13"/>
  <c r="AV97" i="13"/>
  <c r="AW97" i="13"/>
  <c r="AX97" i="13"/>
  <c r="AY97" i="13"/>
  <c r="AZ97" i="13"/>
  <c r="BA97" i="13"/>
  <c r="BB97" i="13"/>
  <c r="BC97" i="13"/>
  <c r="BD97" i="13"/>
  <c r="BE97" i="13"/>
  <c r="BF97" i="13"/>
  <c r="BG97" i="13"/>
  <c r="BH97" i="13"/>
  <c r="BI97" i="13"/>
  <c r="BJ97" i="13"/>
  <c r="BK97" i="13"/>
  <c r="BL97" i="13"/>
  <c r="BM97" i="13"/>
  <c r="BN97" i="13"/>
  <c r="BO97" i="13"/>
  <c r="BP97" i="13"/>
  <c r="BQ97" i="13"/>
  <c r="BR97" i="13"/>
  <c r="BS97" i="13"/>
  <c r="BT97" i="13"/>
  <c r="BU97" i="13"/>
  <c r="D100" i="13"/>
  <c r="BQ40" i="13" l="1"/>
  <c r="BI40" i="13"/>
  <c r="BA40" i="13"/>
  <c r="AS40" i="13"/>
  <c r="AK40" i="13"/>
  <c r="AC40" i="13"/>
  <c r="M40" i="13"/>
  <c r="AE40" i="13"/>
  <c r="AW73" i="13"/>
  <c r="AO73" i="13"/>
  <c r="AG73" i="13"/>
  <c r="Y73" i="13"/>
  <c r="Q73" i="13"/>
  <c r="BC73" i="13"/>
  <c r="BN40" i="13"/>
  <c r="BF40" i="13"/>
  <c r="AX40" i="13"/>
  <c r="AP40" i="13"/>
  <c r="AH40" i="13"/>
  <c r="Z40" i="13"/>
  <c r="R40" i="13"/>
  <c r="J40" i="13"/>
  <c r="BU40" i="13"/>
  <c r="BM40" i="13"/>
  <c r="BE40" i="13"/>
  <c r="AW40" i="13"/>
  <c r="AO40" i="13"/>
  <c r="AG40" i="13"/>
  <c r="Y40" i="13"/>
  <c r="Q40" i="13"/>
  <c r="I40" i="13"/>
  <c r="BC40" i="13"/>
  <c r="O40" i="13"/>
  <c r="G40" i="13"/>
  <c r="BN73" i="13"/>
  <c r="AX73" i="13"/>
  <c r="AP73" i="13"/>
  <c r="AH73" i="13"/>
  <c r="R73" i="13"/>
  <c r="BT73" i="13"/>
  <c r="AF73" i="13"/>
  <c r="BO40" i="13"/>
  <c r="BG40" i="13"/>
  <c r="AY40" i="13"/>
  <c r="AQ40" i="13"/>
  <c r="AI40" i="13"/>
  <c r="AA40" i="13"/>
  <c r="S40" i="13"/>
  <c r="K40" i="13"/>
  <c r="C36" i="13"/>
  <c r="BT40" i="13"/>
  <c r="BL40" i="13"/>
  <c r="BD40" i="13"/>
  <c r="AV40" i="13"/>
  <c r="AN40" i="13"/>
  <c r="AF40" i="13"/>
  <c r="X40" i="13"/>
  <c r="P40" i="13"/>
  <c r="H40" i="13"/>
  <c r="C37" i="13"/>
  <c r="C38" i="13"/>
  <c r="BQ73" i="13"/>
  <c r="BI73" i="13"/>
  <c r="BA73" i="13"/>
  <c r="AS73" i="13"/>
  <c r="AK73" i="13"/>
  <c r="AC73" i="13"/>
  <c r="U73" i="13"/>
  <c r="M73" i="13"/>
  <c r="E73" i="13"/>
  <c r="BO73" i="13"/>
  <c r="BG73" i="13"/>
  <c r="BL73" i="13"/>
  <c r="BD73" i="13"/>
  <c r="AV73" i="13"/>
  <c r="AN73" i="13"/>
  <c r="X73" i="13"/>
  <c r="P73" i="13"/>
  <c r="H73" i="13"/>
  <c r="BR73" i="13"/>
  <c r="BJ73" i="13"/>
  <c r="AT73" i="13"/>
  <c r="AL73" i="13"/>
  <c r="V73" i="13"/>
  <c r="F73" i="13"/>
  <c r="BP73" i="13"/>
  <c r="BH73" i="13"/>
  <c r="AZ73" i="13"/>
  <c r="AR73" i="13"/>
  <c r="AJ73" i="13"/>
  <c r="AB73" i="13"/>
  <c r="T73" i="13"/>
  <c r="L73" i="13"/>
  <c r="BP40" i="13"/>
  <c r="BH40" i="13"/>
  <c r="AZ40" i="13"/>
  <c r="AR40" i="13"/>
  <c r="AJ40" i="13"/>
  <c r="AB40" i="13"/>
  <c r="T40" i="13"/>
  <c r="L40" i="13"/>
  <c r="C97" i="13"/>
  <c r="C89" i="13"/>
  <c r="C81" i="13"/>
  <c r="BU73" i="13"/>
  <c r="BE73" i="13"/>
  <c r="C72" i="13"/>
  <c r="BM73" i="13"/>
  <c r="I73" i="13"/>
  <c r="C71" i="13"/>
  <c r="AU73" i="13"/>
  <c r="AM73" i="13"/>
  <c r="AE73" i="13"/>
  <c r="W73" i="13"/>
  <c r="O73" i="13"/>
  <c r="G73" i="13"/>
  <c r="BS73" i="13"/>
  <c r="BK73" i="13"/>
  <c r="C70" i="13"/>
  <c r="D73" i="13"/>
  <c r="C69" i="13"/>
  <c r="C42" i="13"/>
  <c r="C39" i="13"/>
  <c r="D40" i="13"/>
  <c r="C93" i="86"/>
  <c r="C94" i="86"/>
  <c r="C95" i="86"/>
  <c r="C96" i="86"/>
  <c r="C92" i="86"/>
  <c r="C93" i="85"/>
  <c r="C94" i="85"/>
  <c r="C95" i="85"/>
  <c r="C96" i="85"/>
  <c r="C92" i="85"/>
  <c r="C93" i="84"/>
  <c r="C94" i="84"/>
  <c r="C95" i="84"/>
  <c r="C96" i="84"/>
  <c r="C92" i="84"/>
  <c r="C93" i="83"/>
  <c r="C94" i="83"/>
  <c r="C95" i="83"/>
  <c r="C96" i="83"/>
  <c r="C92" i="83"/>
  <c r="C93" i="82"/>
  <c r="C94" i="82"/>
  <c r="C95" i="82"/>
  <c r="C96" i="82"/>
  <c r="C92" i="82"/>
  <c r="C93" i="81"/>
  <c r="C94" i="81"/>
  <c r="C95" i="81"/>
  <c r="C96" i="81"/>
  <c r="C92" i="81"/>
  <c r="C73" i="13" l="1"/>
  <c r="C40" i="13"/>
  <c r="A1" i="82" l="1"/>
  <c r="A3" i="82"/>
  <c r="A100" i="82"/>
  <c r="A103" i="82"/>
  <c r="BU97" i="86" l="1"/>
  <c r="BT97" i="86"/>
  <c r="BS97" i="86"/>
  <c r="BR97" i="86"/>
  <c r="BQ97" i="86"/>
  <c r="BP97" i="86"/>
  <c r="BO97" i="86"/>
  <c r="BN97" i="86"/>
  <c r="BM97" i="86"/>
  <c r="BL97" i="86"/>
  <c r="BK97" i="86"/>
  <c r="BJ97" i="86"/>
  <c r="BI97" i="86"/>
  <c r="BH97" i="86"/>
  <c r="BG97" i="86"/>
  <c r="BF97" i="86"/>
  <c r="BE97" i="86"/>
  <c r="BD97" i="86"/>
  <c r="BC97" i="86"/>
  <c r="BB97" i="86"/>
  <c r="BA97" i="86"/>
  <c r="AZ97" i="86"/>
  <c r="AY97" i="86"/>
  <c r="AX97" i="86"/>
  <c r="AW97" i="86"/>
  <c r="AV97" i="86"/>
  <c r="AU97" i="86"/>
  <c r="AT97" i="86"/>
  <c r="AS97" i="86"/>
  <c r="AR97" i="86"/>
  <c r="AQ97" i="86"/>
  <c r="AP97" i="86"/>
  <c r="AO97" i="86"/>
  <c r="AN97" i="86"/>
  <c r="AM97" i="86"/>
  <c r="AL97" i="86"/>
  <c r="AK97" i="86"/>
  <c r="AJ97" i="86"/>
  <c r="AI97" i="86"/>
  <c r="AH97" i="86"/>
  <c r="AG97" i="86"/>
  <c r="AF97" i="86"/>
  <c r="AE97" i="86"/>
  <c r="AD97" i="86"/>
  <c r="AC97" i="86"/>
  <c r="AB97" i="86"/>
  <c r="AA97" i="86"/>
  <c r="Z97" i="86"/>
  <c r="Y97" i="86"/>
  <c r="X97" i="86"/>
  <c r="W97" i="86"/>
  <c r="V97" i="86"/>
  <c r="U97" i="86"/>
  <c r="T97" i="86"/>
  <c r="S97" i="86"/>
  <c r="R97" i="86"/>
  <c r="Q97" i="86"/>
  <c r="P97" i="86"/>
  <c r="O97" i="86"/>
  <c r="N97" i="86"/>
  <c r="M97" i="86"/>
  <c r="L97" i="86"/>
  <c r="K97" i="86"/>
  <c r="J97" i="86"/>
  <c r="I97" i="86"/>
  <c r="H97" i="86"/>
  <c r="G97" i="86"/>
  <c r="F97" i="86"/>
  <c r="E97" i="86"/>
  <c r="D97" i="86"/>
  <c r="BU97" i="85"/>
  <c r="BT97" i="85"/>
  <c r="BS97" i="85"/>
  <c r="BR97" i="85"/>
  <c r="BQ97" i="85"/>
  <c r="BP97" i="85"/>
  <c r="BO97" i="85"/>
  <c r="BN97" i="85"/>
  <c r="BM97" i="85"/>
  <c r="BL97" i="85"/>
  <c r="BK97" i="85"/>
  <c r="BJ97" i="85"/>
  <c r="BI97" i="85"/>
  <c r="BH97" i="85"/>
  <c r="BG97" i="85"/>
  <c r="BF97" i="85"/>
  <c r="BE97" i="85"/>
  <c r="BD97" i="85"/>
  <c r="BC97" i="85"/>
  <c r="BB97" i="85"/>
  <c r="BA97" i="85"/>
  <c r="AZ97" i="85"/>
  <c r="AY97" i="85"/>
  <c r="AX97" i="85"/>
  <c r="AW97" i="85"/>
  <c r="AV97" i="85"/>
  <c r="AU97" i="85"/>
  <c r="AT97" i="85"/>
  <c r="AS97" i="85"/>
  <c r="AR97" i="85"/>
  <c r="AQ97" i="85"/>
  <c r="AP97" i="85"/>
  <c r="AO97" i="85"/>
  <c r="AN97" i="85"/>
  <c r="AM97" i="85"/>
  <c r="AL97" i="85"/>
  <c r="AK97" i="85"/>
  <c r="AJ97" i="85"/>
  <c r="AI97" i="85"/>
  <c r="AH97" i="85"/>
  <c r="AG97" i="85"/>
  <c r="AF97" i="85"/>
  <c r="AE97" i="85"/>
  <c r="AD97" i="85"/>
  <c r="AC97" i="85"/>
  <c r="AB97" i="85"/>
  <c r="AA97" i="85"/>
  <c r="Z97" i="85"/>
  <c r="Y97" i="85"/>
  <c r="X97" i="85"/>
  <c r="W97" i="85"/>
  <c r="V97" i="85"/>
  <c r="U97" i="85"/>
  <c r="T97" i="85"/>
  <c r="S97" i="85"/>
  <c r="R97" i="85"/>
  <c r="Q97" i="85"/>
  <c r="P97" i="85"/>
  <c r="O97" i="85"/>
  <c r="N97" i="85"/>
  <c r="M97" i="85"/>
  <c r="L97" i="85"/>
  <c r="K97" i="85"/>
  <c r="J97" i="85"/>
  <c r="I97" i="85"/>
  <c r="H97" i="85"/>
  <c r="G97" i="85"/>
  <c r="F97" i="85"/>
  <c r="E97" i="85"/>
  <c r="D97" i="85"/>
  <c r="BU97" i="84"/>
  <c r="BT97" i="84"/>
  <c r="BS97" i="84"/>
  <c r="BR97" i="84"/>
  <c r="BQ97" i="84"/>
  <c r="BP97" i="84"/>
  <c r="BO97" i="84"/>
  <c r="BN97" i="84"/>
  <c r="BM97" i="84"/>
  <c r="BL97" i="84"/>
  <c r="BK97" i="84"/>
  <c r="BJ97" i="84"/>
  <c r="BI97" i="84"/>
  <c r="BH97" i="84"/>
  <c r="BG97" i="84"/>
  <c r="BF97" i="84"/>
  <c r="BE97" i="84"/>
  <c r="BD97" i="84"/>
  <c r="BC97" i="84"/>
  <c r="BB97" i="84"/>
  <c r="BA97" i="84"/>
  <c r="AZ97" i="84"/>
  <c r="AY97" i="84"/>
  <c r="AX97" i="84"/>
  <c r="AW97" i="84"/>
  <c r="AV97" i="84"/>
  <c r="AU97" i="84"/>
  <c r="AT97" i="84"/>
  <c r="AS97" i="84"/>
  <c r="AR97" i="84"/>
  <c r="AQ97" i="84"/>
  <c r="AP97" i="84"/>
  <c r="AO97" i="84"/>
  <c r="AN97" i="84"/>
  <c r="AM97" i="84"/>
  <c r="AL97" i="84"/>
  <c r="AK97" i="84"/>
  <c r="AJ97" i="84"/>
  <c r="AI97" i="84"/>
  <c r="AH97" i="84"/>
  <c r="AG97" i="84"/>
  <c r="AF97" i="84"/>
  <c r="AE97" i="84"/>
  <c r="AD97" i="84"/>
  <c r="AC97" i="84"/>
  <c r="AB97" i="84"/>
  <c r="AA97" i="84"/>
  <c r="Z97" i="84"/>
  <c r="Y97" i="84"/>
  <c r="X97" i="84"/>
  <c r="W97" i="84"/>
  <c r="V97" i="84"/>
  <c r="U97" i="84"/>
  <c r="T97" i="84"/>
  <c r="S97" i="84"/>
  <c r="R97" i="84"/>
  <c r="Q97" i="84"/>
  <c r="P97" i="84"/>
  <c r="O97" i="84"/>
  <c r="N97" i="84"/>
  <c r="M97" i="84"/>
  <c r="L97" i="84"/>
  <c r="K97" i="84"/>
  <c r="J97" i="84"/>
  <c r="I97" i="84"/>
  <c r="H97" i="84"/>
  <c r="G97" i="84"/>
  <c r="F97" i="84"/>
  <c r="E97" i="84"/>
  <c r="D97" i="84"/>
  <c r="A100" i="84"/>
  <c r="D100" i="84"/>
  <c r="A103" i="84"/>
  <c r="B103" i="84"/>
  <c r="D68" i="2"/>
  <c r="D65" i="2" s="1"/>
  <c r="C68" i="2"/>
  <c r="C65" i="2" s="1"/>
  <c r="C76" i="2"/>
  <c r="C73" i="2" s="1"/>
  <c r="E68" i="2"/>
  <c r="E65" i="2" s="1"/>
  <c r="F68" i="2"/>
  <c r="F65" i="2" s="1"/>
  <c r="G68" i="2"/>
  <c r="G65" i="2" s="1"/>
  <c r="H68" i="2"/>
  <c r="H65" i="2" s="1"/>
  <c r="I68" i="2"/>
  <c r="I65" i="2" s="1"/>
  <c r="J68" i="2"/>
  <c r="J65" i="2" s="1"/>
  <c r="K68" i="2"/>
  <c r="K65" i="2" s="1"/>
  <c r="L68" i="2"/>
  <c r="L65" i="2" s="1"/>
  <c r="M68" i="2"/>
  <c r="M65" i="2" s="1"/>
  <c r="N68" i="2"/>
  <c r="N65" i="2" s="1"/>
  <c r="O68" i="2"/>
  <c r="O65" i="2" s="1"/>
  <c r="P68" i="2"/>
  <c r="P65" i="2" s="1"/>
  <c r="Q68" i="2"/>
  <c r="Q65" i="2" s="1"/>
  <c r="R68" i="2"/>
  <c r="R65" i="2" s="1"/>
  <c r="S68" i="2"/>
  <c r="S65" i="2" s="1"/>
  <c r="T68" i="2"/>
  <c r="T65" i="2" s="1"/>
  <c r="U68" i="2"/>
  <c r="U65" i="2" s="1"/>
  <c r="V68" i="2"/>
  <c r="V65" i="2" s="1"/>
  <c r="W68" i="2"/>
  <c r="W65" i="2" s="1"/>
  <c r="X68" i="2"/>
  <c r="X65" i="2" s="1"/>
  <c r="Y68" i="2"/>
  <c r="Y65" i="2" s="1"/>
  <c r="Z68" i="2"/>
  <c r="Z65" i="2" s="1"/>
  <c r="AA68" i="2"/>
  <c r="AA65" i="2" s="1"/>
  <c r="AB68" i="2"/>
  <c r="AB65" i="2" s="1"/>
  <c r="AC68" i="2"/>
  <c r="AC65" i="2" s="1"/>
  <c r="AD68" i="2"/>
  <c r="AD65" i="2" s="1"/>
  <c r="AE68" i="2"/>
  <c r="AE65" i="2" s="1"/>
  <c r="AF68" i="2"/>
  <c r="AF65" i="2" s="1"/>
  <c r="AG68" i="2"/>
  <c r="AG65" i="2" s="1"/>
  <c r="AH68" i="2"/>
  <c r="AH65" i="2" s="1"/>
  <c r="AI68" i="2"/>
  <c r="AI65" i="2" s="1"/>
  <c r="AJ68" i="2"/>
  <c r="AJ65" i="2" s="1"/>
  <c r="AK68" i="2"/>
  <c r="AK65" i="2" s="1"/>
  <c r="AL68" i="2"/>
  <c r="AL65" i="2" s="1"/>
  <c r="AM68" i="2"/>
  <c r="AM65" i="2" s="1"/>
  <c r="AN68" i="2"/>
  <c r="AN65" i="2" s="1"/>
  <c r="AO68" i="2"/>
  <c r="AO65" i="2" s="1"/>
  <c r="AP68" i="2"/>
  <c r="AP65" i="2" s="1"/>
  <c r="AQ68" i="2"/>
  <c r="AQ65" i="2" s="1"/>
  <c r="AR68" i="2"/>
  <c r="AR65" i="2" s="1"/>
  <c r="AS68" i="2"/>
  <c r="AS65" i="2" s="1"/>
  <c r="AT68" i="2"/>
  <c r="AT65" i="2" s="1"/>
  <c r="AU68" i="2"/>
  <c r="AU65" i="2" s="1"/>
  <c r="AV68" i="2"/>
  <c r="AV65" i="2" s="1"/>
  <c r="AW68" i="2"/>
  <c r="AW65" i="2" s="1"/>
  <c r="AX68" i="2"/>
  <c r="AX65" i="2" s="1"/>
  <c r="AY68" i="2"/>
  <c r="AY65" i="2" s="1"/>
  <c r="AZ68" i="2"/>
  <c r="AZ65" i="2" s="1"/>
  <c r="BA68" i="2"/>
  <c r="BA65" i="2" s="1"/>
  <c r="BB68" i="2"/>
  <c r="BB65" i="2" s="1"/>
  <c r="BC68" i="2"/>
  <c r="BC65" i="2" s="1"/>
  <c r="BD68" i="2"/>
  <c r="BD65" i="2" s="1"/>
  <c r="BE68" i="2"/>
  <c r="BE65" i="2" s="1"/>
  <c r="BF68" i="2"/>
  <c r="BF65" i="2" s="1"/>
  <c r="BG68" i="2"/>
  <c r="BG65" i="2" s="1"/>
  <c r="BH68" i="2"/>
  <c r="BH65" i="2" s="1"/>
  <c r="BI68" i="2"/>
  <c r="BI65" i="2" s="1"/>
  <c r="BJ68" i="2"/>
  <c r="BJ65" i="2" s="1"/>
  <c r="BK68" i="2"/>
  <c r="BK65" i="2" s="1"/>
  <c r="BL68" i="2"/>
  <c r="BL65" i="2" s="1"/>
  <c r="BM68" i="2"/>
  <c r="BM65" i="2" s="1"/>
  <c r="BN68" i="2"/>
  <c r="BN65" i="2" s="1"/>
  <c r="BO68" i="2"/>
  <c r="BO65" i="2" s="1"/>
  <c r="BP68" i="2"/>
  <c r="BP65" i="2" s="1"/>
  <c r="BQ68" i="2"/>
  <c r="BQ65" i="2" s="1"/>
  <c r="BR68" i="2"/>
  <c r="BR65" i="2" s="1"/>
  <c r="BS68" i="2"/>
  <c r="BS65" i="2" s="1"/>
  <c r="BT68" i="2"/>
  <c r="BT65" i="2" s="1"/>
  <c r="BT60" i="2"/>
  <c r="BT57" i="2" s="1"/>
  <c r="D76" i="2"/>
  <c r="D73" i="2" s="1"/>
  <c r="E76" i="2"/>
  <c r="E73" i="2" s="1"/>
  <c r="F76" i="2"/>
  <c r="F73" i="2" s="1"/>
  <c r="G76" i="2"/>
  <c r="G73" i="2" s="1"/>
  <c r="H76" i="2"/>
  <c r="H73" i="2" s="1"/>
  <c r="I76" i="2"/>
  <c r="I73" i="2" s="1"/>
  <c r="J76" i="2"/>
  <c r="J73" i="2" s="1"/>
  <c r="K76" i="2"/>
  <c r="K73" i="2" s="1"/>
  <c r="L76" i="2"/>
  <c r="L73" i="2" s="1"/>
  <c r="M76" i="2"/>
  <c r="M73" i="2" s="1"/>
  <c r="N76" i="2"/>
  <c r="N73" i="2" s="1"/>
  <c r="O76" i="2"/>
  <c r="O73" i="2" s="1"/>
  <c r="P76" i="2"/>
  <c r="P73" i="2" s="1"/>
  <c r="Q76" i="2"/>
  <c r="Q73" i="2" s="1"/>
  <c r="R76" i="2"/>
  <c r="R73" i="2" s="1"/>
  <c r="S76" i="2"/>
  <c r="S73" i="2" s="1"/>
  <c r="T76" i="2"/>
  <c r="T73" i="2" s="1"/>
  <c r="U76" i="2"/>
  <c r="U73" i="2" s="1"/>
  <c r="V76" i="2"/>
  <c r="V73" i="2" s="1"/>
  <c r="W76" i="2"/>
  <c r="W73" i="2" s="1"/>
  <c r="X76" i="2"/>
  <c r="X73" i="2" s="1"/>
  <c r="Y76" i="2"/>
  <c r="Y73" i="2" s="1"/>
  <c r="Z76" i="2"/>
  <c r="Z73" i="2" s="1"/>
  <c r="AA76" i="2"/>
  <c r="AA73" i="2" s="1"/>
  <c r="AB76" i="2"/>
  <c r="AB73" i="2" s="1"/>
  <c r="AC76" i="2"/>
  <c r="AC73" i="2" s="1"/>
  <c r="AD76" i="2"/>
  <c r="AD73" i="2" s="1"/>
  <c r="AE76" i="2"/>
  <c r="AE73" i="2" s="1"/>
  <c r="AF76" i="2"/>
  <c r="AF73" i="2" s="1"/>
  <c r="AG76" i="2"/>
  <c r="AG73" i="2" s="1"/>
  <c r="AH76" i="2"/>
  <c r="AH73" i="2" s="1"/>
  <c r="AI76" i="2"/>
  <c r="AI73" i="2" s="1"/>
  <c r="AJ76" i="2"/>
  <c r="AJ73" i="2" s="1"/>
  <c r="AK76" i="2"/>
  <c r="AK73" i="2" s="1"/>
  <c r="AL76" i="2"/>
  <c r="AL73" i="2" s="1"/>
  <c r="AM76" i="2"/>
  <c r="AM73" i="2" s="1"/>
  <c r="AN76" i="2"/>
  <c r="AN73" i="2" s="1"/>
  <c r="AO76" i="2"/>
  <c r="AO73" i="2" s="1"/>
  <c r="AP76" i="2"/>
  <c r="AP73" i="2" s="1"/>
  <c r="AQ76" i="2"/>
  <c r="AQ73" i="2" s="1"/>
  <c r="AR76" i="2"/>
  <c r="AR73" i="2" s="1"/>
  <c r="AS76" i="2"/>
  <c r="AS73" i="2" s="1"/>
  <c r="AT76" i="2"/>
  <c r="AT73" i="2" s="1"/>
  <c r="AU76" i="2"/>
  <c r="AU73" i="2" s="1"/>
  <c r="AV76" i="2"/>
  <c r="AV73" i="2" s="1"/>
  <c r="AW76" i="2"/>
  <c r="AW73" i="2" s="1"/>
  <c r="AX76" i="2"/>
  <c r="AX73" i="2" s="1"/>
  <c r="AY76" i="2"/>
  <c r="AY73" i="2" s="1"/>
  <c r="AZ76" i="2"/>
  <c r="AZ73" i="2" s="1"/>
  <c r="BA76" i="2"/>
  <c r="BA73" i="2" s="1"/>
  <c r="BB76" i="2"/>
  <c r="BB73" i="2" s="1"/>
  <c r="BC76" i="2"/>
  <c r="BC73" i="2" s="1"/>
  <c r="BD76" i="2"/>
  <c r="BD73" i="2" s="1"/>
  <c r="BE76" i="2"/>
  <c r="BE73" i="2" s="1"/>
  <c r="BF76" i="2"/>
  <c r="BF73" i="2" s="1"/>
  <c r="BG76" i="2"/>
  <c r="BG73" i="2" s="1"/>
  <c r="BH76" i="2"/>
  <c r="BH73" i="2" s="1"/>
  <c r="BI76" i="2"/>
  <c r="BI73" i="2" s="1"/>
  <c r="BJ76" i="2"/>
  <c r="BJ73" i="2" s="1"/>
  <c r="BK76" i="2"/>
  <c r="BK73" i="2" s="1"/>
  <c r="BL76" i="2"/>
  <c r="BL73" i="2" s="1"/>
  <c r="BM76" i="2"/>
  <c r="BM73" i="2" s="1"/>
  <c r="BN76" i="2"/>
  <c r="BN73" i="2" s="1"/>
  <c r="BO76" i="2"/>
  <c r="BO73" i="2" s="1"/>
  <c r="BP76" i="2"/>
  <c r="BP73" i="2" s="1"/>
  <c r="BQ76" i="2"/>
  <c r="BQ73" i="2" s="1"/>
  <c r="BR76" i="2"/>
  <c r="BR73" i="2" s="1"/>
  <c r="BS76" i="2"/>
  <c r="BS73" i="2" s="1"/>
  <c r="BT76" i="2"/>
  <c r="BT73" i="2" s="1"/>
  <c r="C92" i="2"/>
  <c r="C89" i="2" s="1"/>
  <c r="BU97" i="83"/>
  <c r="BT97" i="83"/>
  <c r="BS97" i="83"/>
  <c r="BR97" i="83"/>
  <c r="BQ97" i="83"/>
  <c r="BP97" i="83"/>
  <c r="BO97" i="83"/>
  <c r="BN97" i="83"/>
  <c r="BM97" i="83"/>
  <c r="BL97" i="83"/>
  <c r="BK97" i="83"/>
  <c r="BJ97" i="83"/>
  <c r="BI97" i="83"/>
  <c r="BH97" i="83"/>
  <c r="BG97" i="83"/>
  <c r="BF97" i="83"/>
  <c r="BE97" i="83"/>
  <c r="BD97" i="83"/>
  <c r="BC97" i="83"/>
  <c r="BB97" i="83"/>
  <c r="BA97" i="83"/>
  <c r="AZ97" i="83"/>
  <c r="AY97" i="83"/>
  <c r="AX97" i="83"/>
  <c r="AW97" i="83"/>
  <c r="AV97" i="83"/>
  <c r="AU97" i="83"/>
  <c r="AT97" i="83"/>
  <c r="AS97" i="83"/>
  <c r="AR97" i="83"/>
  <c r="AQ97" i="83"/>
  <c r="AP97" i="83"/>
  <c r="AO97" i="83"/>
  <c r="AN97" i="83"/>
  <c r="AM97" i="83"/>
  <c r="AL97" i="83"/>
  <c r="AK97" i="83"/>
  <c r="AJ97" i="83"/>
  <c r="AI97" i="83"/>
  <c r="AH97" i="83"/>
  <c r="AG97" i="83"/>
  <c r="AF97" i="83"/>
  <c r="AE97" i="83"/>
  <c r="AD97" i="83"/>
  <c r="AC97" i="83"/>
  <c r="AB97" i="83"/>
  <c r="AA97" i="83"/>
  <c r="Z97" i="83"/>
  <c r="Y97" i="83"/>
  <c r="X97" i="83"/>
  <c r="W97" i="83"/>
  <c r="V97" i="83"/>
  <c r="U97" i="83"/>
  <c r="T97" i="83"/>
  <c r="S97" i="83"/>
  <c r="R97" i="83"/>
  <c r="Q97" i="83"/>
  <c r="P97" i="83"/>
  <c r="O97" i="83"/>
  <c r="N97" i="83"/>
  <c r="M97" i="83"/>
  <c r="L97" i="83"/>
  <c r="K97" i="83"/>
  <c r="J97" i="83"/>
  <c r="I97" i="83"/>
  <c r="H97" i="83"/>
  <c r="G97" i="83"/>
  <c r="F97" i="83"/>
  <c r="E97" i="83"/>
  <c r="D97" i="83"/>
  <c r="A100" i="83"/>
  <c r="D100" i="83"/>
  <c r="A103" i="83"/>
  <c r="B103" i="83"/>
  <c r="BU97" i="82"/>
  <c r="BT97" i="82"/>
  <c r="BS97" i="82"/>
  <c r="BR97" i="82"/>
  <c r="BQ97" i="82"/>
  <c r="BP97" i="82"/>
  <c r="BO97" i="82"/>
  <c r="BN97" i="82"/>
  <c r="BM97" i="82"/>
  <c r="BL97" i="82"/>
  <c r="BK97" i="82"/>
  <c r="BJ97" i="82"/>
  <c r="BI97" i="82"/>
  <c r="BH97" i="82"/>
  <c r="BG97" i="82"/>
  <c r="BF97" i="82"/>
  <c r="BE97" i="82"/>
  <c r="BD97" i="82"/>
  <c r="BC97" i="82"/>
  <c r="BB97" i="82"/>
  <c r="BA97" i="82"/>
  <c r="AZ97" i="82"/>
  <c r="AY97" i="82"/>
  <c r="AX97" i="82"/>
  <c r="AW97" i="82"/>
  <c r="AV97" i="82"/>
  <c r="AU97" i="82"/>
  <c r="AT97" i="82"/>
  <c r="AS97" i="82"/>
  <c r="AR97" i="82"/>
  <c r="AQ97" i="82"/>
  <c r="AP97" i="82"/>
  <c r="AO97" i="82"/>
  <c r="AN97" i="82"/>
  <c r="AM97" i="82"/>
  <c r="AL97" i="82"/>
  <c r="AK97" i="82"/>
  <c r="AJ97" i="82"/>
  <c r="AI97" i="82"/>
  <c r="AH97" i="82"/>
  <c r="AG97" i="82"/>
  <c r="AF97" i="82"/>
  <c r="AE97" i="82"/>
  <c r="AD97" i="82"/>
  <c r="AC97" i="82"/>
  <c r="AB97" i="82"/>
  <c r="AA97" i="82"/>
  <c r="Z97" i="82"/>
  <c r="Y97" i="82"/>
  <c r="X97" i="82"/>
  <c r="W97" i="82"/>
  <c r="V97" i="82"/>
  <c r="U97" i="82"/>
  <c r="T97" i="82"/>
  <c r="S97" i="82"/>
  <c r="R97" i="82"/>
  <c r="Q97" i="82"/>
  <c r="P97" i="82"/>
  <c r="O97" i="82"/>
  <c r="N97" i="82"/>
  <c r="M97" i="82"/>
  <c r="L97" i="82"/>
  <c r="K97" i="82"/>
  <c r="J97" i="82"/>
  <c r="I97" i="82"/>
  <c r="H97" i="82"/>
  <c r="G97" i="82"/>
  <c r="F97" i="82"/>
  <c r="E97" i="82"/>
  <c r="D97" i="82"/>
  <c r="A100" i="81"/>
  <c r="BU97" i="81"/>
  <c r="BT97" i="81"/>
  <c r="BS97" i="81"/>
  <c r="BR97" i="81"/>
  <c r="BQ97" i="81"/>
  <c r="BP97" i="81"/>
  <c r="BO97" i="81"/>
  <c r="BN97" i="81"/>
  <c r="BM97" i="81"/>
  <c r="BL97" i="81"/>
  <c r="BK97" i="81"/>
  <c r="BJ97" i="81"/>
  <c r="BI97" i="81"/>
  <c r="BH97" i="81"/>
  <c r="BG97" i="81"/>
  <c r="BF97" i="81"/>
  <c r="BE97" i="81"/>
  <c r="BD97" i="81"/>
  <c r="BC97" i="81"/>
  <c r="BB97" i="81"/>
  <c r="BA97" i="81"/>
  <c r="AZ97" i="81"/>
  <c r="AY97" i="81"/>
  <c r="AX97" i="81"/>
  <c r="AW97" i="81"/>
  <c r="AV97" i="81"/>
  <c r="AU97" i="81"/>
  <c r="AT97" i="81"/>
  <c r="AS97" i="81"/>
  <c r="AR97" i="81"/>
  <c r="AQ97" i="81"/>
  <c r="AP97" i="81"/>
  <c r="AO97" i="81"/>
  <c r="AN97" i="81"/>
  <c r="AM97" i="81"/>
  <c r="AL97" i="81"/>
  <c r="AK97" i="81"/>
  <c r="AJ97" i="81"/>
  <c r="AI97" i="81"/>
  <c r="AH97" i="81"/>
  <c r="AG97" i="81"/>
  <c r="AF97" i="81"/>
  <c r="AE97" i="81"/>
  <c r="AD97" i="81"/>
  <c r="AC97" i="81"/>
  <c r="AB97" i="81"/>
  <c r="AA97" i="81"/>
  <c r="Z97" i="81"/>
  <c r="Y97" i="81"/>
  <c r="X97" i="81"/>
  <c r="W97" i="81"/>
  <c r="V97" i="81"/>
  <c r="U97" i="81"/>
  <c r="T97" i="81"/>
  <c r="S97" i="81"/>
  <c r="R97" i="81"/>
  <c r="Q97" i="81"/>
  <c r="P97" i="81"/>
  <c r="O97" i="81"/>
  <c r="N97" i="81"/>
  <c r="M97" i="81"/>
  <c r="L97" i="81"/>
  <c r="K97" i="81"/>
  <c r="J97" i="81"/>
  <c r="I97" i="81"/>
  <c r="H97" i="81"/>
  <c r="G97" i="81"/>
  <c r="F97" i="81"/>
  <c r="E97" i="81"/>
  <c r="D97" i="81"/>
  <c r="A83" i="12"/>
  <c r="A82" i="12"/>
  <c r="A81" i="12"/>
  <c r="A80" i="12"/>
  <c r="A79" i="12"/>
  <c r="A78" i="12"/>
  <c r="A77" i="12"/>
  <c r="D122" i="13"/>
  <c r="G77" i="12" s="1"/>
  <c r="A100" i="13"/>
  <c r="A103" i="13"/>
  <c r="B103" i="13"/>
  <c r="H159" i="9"/>
  <c r="I159" i="9" s="1"/>
  <c r="J159" i="9" s="1"/>
  <c r="K159" i="9" s="1"/>
  <c r="L159" i="9" s="1"/>
  <c r="M159" i="9" s="1"/>
  <c r="N159" i="9" s="1"/>
  <c r="O159" i="9" s="1"/>
  <c r="P159" i="9" s="1"/>
  <c r="Q159" i="9" s="1"/>
  <c r="R159" i="9" s="1"/>
  <c r="S159" i="9" s="1"/>
  <c r="T159" i="9" s="1"/>
  <c r="U159" i="9" s="1"/>
  <c r="V159" i="9" s="1"/>
  <c r="W159" i="9" s="1"/>
  <c r="X159" i="9" s="1"/>
  <c r="Y159" i="9" s="1"/>
  <c r="Z159" i="9" s="1"/>
  <c r="AA159" i="9" s="1"/>
  <c r="AB159" i="9" s="1"/>
  <c r="AC159" i="9" s="1"/>
  <c r="AD159" i="9" s="1"/>
  <c r="AE159" i="9" s="1"/>
  <c r="AF159" i="9" s="1"/>
  <c r="AG159" i="9" s="1"/>
  <c r="AH159" i="9" s="1"/>
  <c r="AI159" i="9" s="1"/>
  <c r="AJ159" i="9" s="1"/>
  <c r="AK159" i="9" s="1"/>
  <c r="H158" i="9"/>
  <c r="I158" i="9" s="1"/>
  <c r="J158" i="9" s="1"/>
  <c r="K158" i="9" s="1"/>
  <c r="L158" i="9" s="1"/>
  <c r="M158" i="9" s="1"/>
  <c r="N158" i="9" s="1"/>
  <c r="O158" i="9" s="1"/>
  <c r="P158" i="9" s="1"/>
  <c r="Q158" i="9" s="1"/>
  <c r="R158" i="9" s="1"/>
  <c r="S158" i="9" s="1"/>
  <c r="T158" i="9" s="1"/>
  <c r="U158" i="9" s="1"/>
  <c r="V158" i="9" s="1"/>
  <c r="W158" i="9" s="1"/>
  <c r="X158" i="9" s="1"/>
  <c r="Y158" i="9" s="1"/>
  <c r="Z158" i="9" s="1"/>
  <c r="AA158" i="9" s="1"/>
  <c r="AB158" i="9" s="1"/>
  <c r="AC158" i="9" s="1"/>
  <c r="AD158" i="9" s="1"/>
  <c r="AE158" i="9" s="1"/>
  <c r="AF158" i="9" s="1"/>
  <c r="AG158" i="9" s="1"/>
  <c r="AH158" i="9" s="1"/>
  <c r="AI158" i="9" s="1"/>
  <c r="AJ158" i="9" s="1"/>
  <c r="AK158" i="9" s="1"/>
  <c r="H159" i="8"/>
  <c r="I159" i="8" s="1"/>
  <c r="J159" i="8" s="1"/>
  <c r="K159" i="8" s="1"/>
  <c r="L159" i="8" s="1"/>
  <c r="M159" i="8" s="1"/>
  <c r="N159" i="8" s="1"/>
  <c r="O159" i="8" s="1"/>
  <c r="P159" i="8" s="1"/>
  <c r="Q159" i="8" s="1"/>
  <c r="R159" i="8" s="1"/>
  <c r="S159" i="8" s="1"/>
  <c r="T159" i="8" s="1"/>
  <c r="U159" i="8" s="1"/>
  <c r="V159" i="8" s="1"/>
  <c r="W159" i="8" s="1"/>
  <c r="X159" i="8" s="1"/>
  <c r="Y159" i="8" s="1"/>
  <c r="Z159" i="8" s="1"/>
  <c r="AA159" i="8" s="1"/>
  <c r="AB159" i="8" s="1"/>
  <c r="AC159" i="8" s="1"/>
  <c r="AD159" i="8" s="1"/>
  <c r="AE159" i="8" s="1"/>
  <c r="AF159" i="8" s="1"/>
  <c r="AG159" i="8" s="1"/>
  <c r="AH159" i="8" s="1"/>
  <c r="AI159" i="8" s="1"/>
  <c r="AJ159" i="8" s="1"/>
  <c r="AK159" i="8" s="1"/>
  <c r="AL159" i="8" s="1"/>
  <c r="AM159" i="8" s="1"/>
  <c r="AN159" i="8" s="1"/>
  <c r="AO159" i="8" s="1"/>
  <c r="AP159" i="8" s="1"/>
  <c r="AQ159" i="8" s="1"/>
  <c r="AR159" i="8" s="1"/>
  <c r="AS159" i="8" s="1"/>
  <c r="AT159" i="8" s="1"/>
  <c r="AU159" i="8" s="1"/>
  <c r="AV159" i="8" s="1"/>
  <c r="AW159" i="8" s="1"/>
  <c r="AX159" i="8" s="1"/>
  <c r="AY159" i="8" s="1"/>
  <c r="AZ159" i="8" s="1"/>
  <c r="BA159" i="8" s="1"/>
  <c r="BB159" i="8" s="1"/>
  <c r="BC159" i="8" s="1"/>
  <c r="BD159" i="8" s="1"/>
  <c r="BE159" i="8" s="1"/>
  <c r="BF159" i="8" s="1"/>
  <c r="BG159" i="8" s="1"/>
  <c r="BH159" i="8" s="1"/>
  <c r="BI159" i="8" s="1"/>
  <c r="BJ159" i="8" s="1"/>
  <c r="BK159" i="8" s="1"/>
  <c r="BL159" i="8" s="1"/>
  <c r="BM159" i="8" s="1"/>
  <c r="BN159" i="8" s="1"/>
  <c r="BO159" i="8" s="1"/>
  <c r="BP159" i="8" s="1"/>
  <c r="BQ159" i="8" s="1"/>
  <c r="BR159" i="8" s="1"/>
  <c r="BS159" i="8" s="1"/>
  <c r="BT159" i="8" s="1"/>
  <c r="BU159" i="8" s="1"/>
  <c r="BV159" i="8" s="1"/>
  <c r="BW159" i="8" s="1"/>
  <c r="BX159" i="8" s="1"/>
  <c r="H158" i="8"/>
  <c r="I158" i="8" s="1"/>
  <c r="J158" i="8" s="1"/>
  <c r="K158" i="8" s="1"/>
  <c r="L158" i="8" s="1"/>
  <c r="M158" i="8" s="1"/>
  <c r="N158" i="8" s="1"/>
  <c r="O158" i="8" s="1"/>
  <c r="P158" i="8" s="1"/>
  <c r="Q158" i="8" s="1"/>
  <c r="R158" i="8" s="1"/>
  <c r="S158" i="8" s="1"/>
  <c r="T158" i="8" s="1"/>
  <c r="U158" i="8" s="1"/>
  <c r="V158" i="8" s="1"/>
  <c r="W158" i="8" s="1"/>
  <c r="X158" i="8" s="1"/>
  <c r="Y158" i="8" s="1"/>
  <c r="Z158" i="8" s="1"/>
  <c r="AA158" i="8" s="1"/>
  <c r="AB158" i="8" s="1"/>
  <c r="AC158" i="8" s="1"/>
  <c r="AD158" i="8" s="1"/>
  <c r="AE158" i="8" s="1"/>
  <c r="AF158" i="8" s="1"/>
  <c r="AG158" i="8" s="1"/>
  <c r="AH158" i="8" s="1"/>
  <c r="AI158" i="8" s="1"/>
  <c r="AJ158" i="8" s="1"/>
  <c r="AK158" i="8" s="1"/>
  <c r="AL158" i="8" s="1"/>
  <c r="AM158" i="8" s="1"/>
  <c r="AN158" i="8" s="1"/>
  <c r="AO158" i="8" s="1"/>
  <c r="AP158" i="8" s="1"/>
  <c r="AQ158" i="8" s="1"/>
  <c r="AR158" i="8" s="1"/>
  <c r="AS158" i="8" s="1"/>
  <c r="AT158" i="8" s="1"/>
  <c r="AU158" i="8" s="1"/>
  <c r="AV158" i="8" s="1"/>
  <c r="AW158" i="8" s="1"/>
  <c r="AX158" i="8" s="1"/>
  <c r="AY158" i="8" s="1"/>
  <c r="AZ158" i="8" s="1"/>
  <c r="BA158" i="8" s="1"/>
  <c r="BB158" i="8" s="1"/>
  <c r="BC158" i="8" s="1"/>
  <c r="BD158" i="8" s="1"/>
  <c r="BE158" i="8" s="1"/>
  <c r="BF158" i="8" s="1"/>
  <c r="BG158" i="8" s="1"/>
  <c r="BH158" i="8" s="1"/>
  <c r="BI158" i="8" s="1"/>
  <c r="BJ158" i="8" s="1"/>
  <c r="BK158" i="8" s="1"/>
  <c r="BL158" i="8" s="1"/>
  <c r="BM158" i="8" s="1"/>
  <c r="BN158" i="8" s="1"/>
  <c r="BO158" i="8" s="1"/>
  <c r="BP158" i="8" s="1"/>
  <c r="BQ158" i="8" s="1"/>
  <c r="BR158" i="8" s="1"/>
  <c r="BS158" i="8" s="1"/>
  <c r="BT158" i="8" s="1"/>
  <c r="BU158" i="8" s="1"/>
  <c r="BV158" i="8" s="1"/>
  <c r="BW158" i="8" s="1"/>
  <c r="BX158" i="8" s="1"/>
  <c r="H159" i="7"/>
  <c r="I159" i="7" s="1"/>
  <c r="J159" i="7" s="1"/>
  <c r="K159" i="7" s="1"/>
  <c r="L159" i="7" s="1"/>
  <c r="M159" i="7" s="1"/>
  <c r="N159" i="7" s="1"/>
  <c r="O159" i="7" s="1"/>
  <c r="P159" i="7" s="1"/>
  <c r="Q159" i="7" s="1"/>
  <c r="R159" i="7" s="1"/>
  <c r="S159" i="7" s="1"/>
  <c r="T159" i="7" s="1"/>
  <c r="U159" i="7" s="1"/>
  <c r="V159" i="7" s="1"/>
  <c r="W159" i="7" s="1"/>
  <c r="X159" i="7" s="1"/>
  <c r="Y159" i="7" s="1"/>
  <c r="Z159" i="7" s="1"/>
  <c r="AA159" i="7" s="1"/>
  <c r="AB159" i="7" s="1"/>
  <c r="AC159" i="7" s="1"/>
  <c r="AD159" i="7" s="1"/>
  <c r="AE159" i="7" s="1"/>
  <c r="AF159" i="7" s="1"/>
  <c r="AG159" i="7" s="1"/>
  <c r="AH159" i="7" s="1"/>
  <c r="AI159" i="7" s="1"/>
  <c r="AJ159" i="7" s="1"/>
  <c r="AK159" i="7" s="1"/>
  <c r="AL159" i="7" s="1"/>
  <c r="AM159" i="7" s="1"/>
  <c r="AN159" i="7" s="1"/>
  <c r="AO159" i="7" s="1"/>
  <c r="AP159" i="7" s="1"/>
  <c r="AQ159" i="7" s="1"/>
  <c r="AR159" i="7" s="1"/>
  <c r="AS159" i="7" s="1"/>
  <c r="AT159" i="7" s="1"/>
  <c r="AU159" i="7" s="1"/>
  <c r="AV159" i="7" s="1"/>
  <c r="AW159" i="7" s="1"/>
  <c r="AX159" i="7" s="1"/>
  <c r="AY159" i="7" s="1"/>
  <c r="AZ159" i="7" s="1"/>
  <c r="BA159" i="7" s="1"/>
  <c r="BB159" i="7" s="1"/>
  <c r="BC159" i="7" s="1"/>
  <c r="BD159" i="7" s="1"/>
  <c r="BE159" i="7" s="1"/>
  <c r="BF159" i="7" s="1"/>
  <c r="BG159" i="7" s="1"/>
  <c r="BH159" i="7" s="1"/>
  <c r="BI159" i="7" s="1"/>
  <c r="BJ159" i="7" s="1"/>
  <c r="BK159" i="7" s="1"/>
  <c r="BL159" i="7" s="1"/>
  <c r="BM159" i="7" s="1"/>
  <c r="BN159" i="7" s="1"/>
  <c r="BO159" i="7" s="1"/>
  <c r="BP159" i="7" s="1"/>
  <c r="BQ159" i="7" s="1"/>
  <c r="BR159" i="7" s="1"/>
  <c r="BS159" i="7" s="1"/>
  <c r="BT159" i="7" s="1"/>
  <c r="BU159" i="7" s="1"/>
  <c r="BV159" i="7" s="1"/>
  <c r="BW159" i="7" s="1"/>
  <c r="BX159" i="7" s="1"/>
  <c r="H158" i="7"/>
  <c r="I158" i="7" s="1"/>
  <c r="J158" i="7" s="1"/>
  <c r="K158" i="7" s="1"/>
  <c r="L158" i="7" s="1"/>
  <c r="M158" i="7" s="1"/>
  <c r="N158" i="7" s="1"/>
  <c r="O158" i="7" s="1"/>
  <c r="P158" i="7" s="1"/>
  <c r="Q158" i="7" s="1"/>
  <c r="R158" i="7" s="1"/>
  <c r="S158" i="7" s="1"/>
  <c r="T158" i="7" s="1"/>
  <c r="U158" i="7" s="1"/>
  <c r="V158" i="7" s="1"/>
  <c r="W158" i="7" s="1"/>
  <c r="X158" i="7" s="1"/>
  <c r="Y158" i="7" s="1"/>
  <c r="Z158" i="7" s="1"/>
  <c r="AA158" i="7" s="1"/>
  <c r="AB158" i="7" s="1"/>
  <c r="AC158" i="7" s="1"/>
  <c r="AD158" i="7" s="1"/>
  <c r="AE158" i="7" s="1"/>
  <c r="AF158" i="7" s="1"/>
  <c r="AG158" i="7" s="1"/>
  <c r="AH158" i="7" s="1"/>
  <c r="AI158" i="7" s="1"/>
  <c r="AJ158" i="7" s="1"/>
  <c r="AK158" i="7" s="1"/>
  <c r="AL158" i="7" s="1"/>
  <c r="AM158" i="7" s="1"/>
  <c r="AN158" i="7" s="1"/>
  <c r="AO158" i="7" s="1"/>
  <c r="AP158" i="7" s="1"/>
  <c r="AQ158" i="7" s="1"/>
  <c r="AR158" i="7" s="1"/>
  <c r="AS158" i="7" s="1"/>
  <c r="AT158" i="7" s="1"/>
  <c r="AU158" i="7" s="1"/>
  <c r="AV158" i="7" s="1"/>
  <c r="AW158" i="7" s="1"/>
  <c r="AX158" i="7" s="1"/>
  <c r="AY158" i="7" s="1"/>
  <c r="AZ158" i="7" s="1"/>
  <c r="BA158" i="7" s="1"/>
  <c r="BB158" i="7" s="1"/>
  <c r="BC158" i="7" s="1"/>
  <c r="BD158" i="7" s="1"/>
  <c r="BE158" i="7" s="1"/>
  <c r="BF158" i="7" s="1"/>
  <c r="BG158" i="7" s="1"/>
  <c r="BH158" i="7" s="1"/>
  <c r="BI158" i="7" s="1"/>
  <c r="BJ158" i="7" s="1"/>
  <c r="BK158" i="7" s="1"/>
  <c r="BL158" i="7" s="1"/>
  <c r="BM158" i="7" s="1"/>
  <c r="BN158" i="7" s="1"/>
  <c r="BO158" i="7" s="1"/>
  <c r="BP158" i="7" s="1"/>
  <c r="BQ158" i="7" s="1"/>
  <c r="BR158" i="7" s="1"/>
  <c r="BS158" i="7" s="1"/>
  <c r="BT158" i="7" s="1"/>
  <c r="BU158" i="7" s="1"/>
  <c r="BV158" i="7" s="1"/>
  <c r="BW158" i="7" s="1"/>
  <c r="BX158" i="7" s="1"/>
  <c r="BJ4" i="83" l="1"/>
  <c r="BM71" i="8"/>
  <c r="BM71" i="9"/>
  <c r="BM71" i="7"/>
  <c r="F4" i="83"/>
  <c r="I71" i="7"/>
  <c r="I71" i="8"/>
  <c r="I71" i="9"/>
  <c r="BQ4" i="83"/>
  <c r="BT71" i="7"/>
  <c r="BT71" i="8"/>
  <c r="BT71" i="9"/>
  <c r="BA4" i="83"/>
  <c r="BD71" i="7"/>
  <c r="BD71" i="8"/>
  <c r="BD71" i="9"/>
  <c r="AK4" i="83"/>
  <c r="AN71" i="8"/>
  <c r="AN71" i="9"/>
  <c r="AN71" i="7"/>
  <c r="AC4" i="83"/>
  <c r="AF71" i="7"/>
  <c r="AF71" i="8"/>
  <c r="AF71" i="9"/>
  <c r="BP4" i="83"/>
  <c r="BS71" i="8"/>
  <c r="BS71" i="7"/>
  <c r="BS71" i="9"/>
  <c r="BH4" i="83"/>
  <c r="BK71" i="8"/>
  <c r="BK71" i="9"/>
  <c r="BK71" i="7"/>
  <c r="AZ4" i="83"/>
  <c r="BC71" i="9"/>
  <c r="BC71" i="7"/>
  <c r="BC71" i="8"/>
  <c r="AR4" i="83"/>
  <c r="AU71" i="8"/>
  <c r="AU71" i="7"/>
  <c r="AU71" i="9"/>
  <c r="AJ4" i="83"/>
  <c r="AM71" i="8"/>
  <c r="AM71" i="9"/>
  <c r="AM71" i="7"/>
  <c r="AB4" i="83"/>
  <c r="AE71" i="7"/>
  <c r="AE71" i="9"/>
  <c r="AE71" i="8"/>
  <c r="T4" i="83"/>
  <c r="W71" i="8"/>
  <c r="W71" i="9"/>
  <c r="W71" i="7"/>
  <c r="L4" i="83"/>
  <c r="O71" i="8"/>
  <c r="O71" i="7"/>
  <c r="O71" i="9"/>
  <c r="D4" i="83"/>
  <c r="G71" i="9"/>
  <c r="G71" i="7"/>
  <c r="G71" i="8"/>
  <c r="BB4" i="83"/>
  <c r="BE71" i="9"/>
  <c r="BE71" i="8"/>
  <c r="BE71" i="7"/>
  <c r="AL4" i="83"/>
  <c r="AO71" i="9"/>
  <c r="AO71" i="8"/>
  <c r="AO71" i="7"/>
  <c r="N4" i="83"/>
  <c r="Q71" i="9"/>
  <c r="Q71" i="8"/>
  <c r="Q71" i="7"/>
  <c r="BI4" i="83"/>
  <c r="BL71" i="7"/>
  <c r="BL71" i="8"/>
  <c r="BL71" i="9"/>
  <c r="AS4" i="83"/>
  <c r="AV71" i="8"/>
  <c r="AV71" i="9"/>
  <c r="AV71" i="7"/>
  <c r="U4" i="83"/>
  <c r="X71" i="7"/>
  <c r="X71" i="8"/>
  <c r="X71" i="9"/>
  <c r="BO4" i="83"/>
  <c r="BR71" i="8"/>
  <c r="BR71" i="9"/>
  <c r="BR71" i="7"/>
  <c r="BG4" i="83"/>
  <c r="BJ71" i="8"/>
  <c r="BJ71" i="9"/>
  <c r="BJ71" i="7"/>
  <c r="AY4" i="83"/>
  <c r="BB71" i="8"/>
  <c r="BB71" i="9"/>
  <c r="BB71" i="7"/>
  <c r="AQ4" i="83"/>
  <c r="AT71" i="8"/>
  <c r="AT71" i="9"/>
  <c r="AT71" i="7"/>
  <c r="AI4" i="83"/>
  <c r="AL71" i="8"/>
  <c r="AL71" i="9"/>
  <c r="AL71" i="7"/>
  <c r="AA4" i="83"/>
  <c r="AD71" i="8"/>
  <c r="AD71" i="9"/>
  <c r="AD71" i="7"/>
  <c r="S4" i="83"/>
  <c r="V71" i="8"/>
  <c r="V71" i="9"/>
  <c r="V71" i="7"/>
  <c r="K4" i="83"/>
  <c r="N71" i="8"/>
  <c r="N71" i="9"/>
  <c r="N71" i="7"/>
  <c r="E4" i="83"/>
  <c r="H71" i="7"/>
  <c r="H71" i="8"/>
  <c r="H71" i="9"/>
  <c r="J4" i="83"/>
  <c r="M71" i="9"/>
  <c r="M71" i="7"/>
  <c r="M71" i="8"/>
  <c r="AT4" i="83"/>
  <c r="AW71" i="8"/>
  <c r="AW71" i="9"/>
  <c r="AW71" i="7"/>
  <c r="V4" i="83"/>
  <c r="Y71" i="9"/>
  <c r="Y71" i="8"/>
  <c r="Y71" i="7"/>
  <c r="BN4" i="83"/>
  <c r="BQ71" i="8"/>
  <c r="BQ71" i="7"/>
  <c r="BQ71" i="9"/>
  <c r="BF4" i="83"/>
  <c r="BI71" i="7"/>
  <c r="BI71" i="9"/>
  <c r="BI71" i="8"/>
  <c r="AX4" i="83"/>
  <c r="BA71" i="9"/>
  <c r="BA71" i="8"/>
  <c r="BA71" i="7"/>
  <c r="AP4" i="83"/>
  <c r="AS71" i="9"/>
  <c r="AS71" i="7"/>
  <c r="AS71" i="8"/>
  <c r="AH4" i="83"/>
  <c r="AK71" i="9"/>
  <c r="AK71" i="7"/>
  <c r="AK71" i="8"/>
  <c r="Z4" i="83"/>
  <c r="AC71" i="9"/>
  <c r="AC71" i="7"/>
  <c r="AC71" i="8"/>
  <c r="R4" i="83"/>
  <c r="U71" i="7"/>
  <c r="U71" i="8"/>
  <c r="U71" i="9"/>
  <c r="BU4" i="83"/>
  <c r="BX71" i="9"/>
  <c r="BX71" i="8"/>
  <c r="BX71" i="7"/>
  <c r="BM4" i="83"/>
  <c r="BP71" i="9"/>
  <c r="BP71" i="7"/>
  <c r="BP71" i="8"/>
  <c r="BE4" i="83"/>
  <c r="BH71" i="9"/>
  <c r="BH71" i="8"/>
  <c r="BH71" i="7"/>
  <c r="AW4" i="83"/>
  <c r="AZ71" i="9"/>
  <c r="AZ71" i="7"/>
  <c r="AZ71" i="8"/>
  <c r="AO4" i="83"/>
  <c r="AR71" i="9"/>
  <c r="AR71" i="8"/>
  <c r="AR71" i="7"/>
  <c r="AG4" i="83"/>
  <c r="AJ71" i="9"/>
  <c r="AJ71" i="7"/>
  <c r="AJ71" i="8"/>
  <c r="Y4" i="83"/>
  <c r="AB71" i="9"/>
  <c r="AB71" i="8"/>
  <c r="AB71" i="7"/>
  <c r="Q4" i="83"/>
  <c r="T71" i="9"/>
  <c r="T71" i="7"/>
  <c r="T71" i="8"/>
  <c r="I4" i="83"/>
  <c r="L71" i="9"/>
  <c r="L71" i="7"/>
  <c r="L71" i="8"/>
  <c r="BT4" i="83"/>
  <c r="BW71" i="8"/>
  <c r="BW71" i="7"/>
  <c r="BW71" i="9"/>
  <c r="BL4" i="83"/>
  <c r="BO71" i="7"/>
  <c r="BO71" i="8"/>
  <c r="BO71" i="9"/>
  <c r="BD4" i="83"/>
  <c r="BG71" i="8"/>
  <c r="BG71" i="7"/>
  <c r="BG71" i="9"/>
  <c r="AV4" i="83"/>
  <c r="AY71" i="9"/>
  <c r="AY71" i="7"/>
  <c r="AY71" i="8"/>
  <c r="AN4" i="83"/>
  <c r="AQ71" i="8"/>
  <c r="AQ71" i="7"/>
  <c r="AQ71" i="9"/>
  <c r="AF4" i="83"/>
  <c r="AI71" i="9"/>
  <c r="AI71" i="7"/>
  <c r="AI71" i="8"/>
  <c r="X4" i="83"/>
  <c r="AA71" i="8"/>
  <c r="AA71" i="7"/>
  <c r="AA71" i="9"/>
  <c r="P4" i="83"/>
  <c r="S71" i="9"/>
  <c r="S71" i="7"/>
  <c r="S71" i="8"/>
  <c r="H4" i="83"/>
  <c r="K71" i="8"/>
  <c r="K71" i="7"/>
  <c r="K71" i="9"/>
  <c r="BS4" i="83"/>
  <c r="BV71" i="7"/>
  <c r="BV71" i="8"/>
  <c r="BV71" i="9"/>
  <c r="BK4" i="83"/>
  <c r="BN71" i="7"/>
  <c r="BN71" i="8"/>
  <c r="BN71" i="9"/>
  <c r="BC4" i="83"/>
  <c r="BF71" i="7"/>
  <c r="BF71" i="8"/>
  <c r="BF71" i="9"/>
  <c r="AU4" i="83"/>
  <c r="AX71" i="7"/>
  <c r="AX71" i="8"/>
  <c r="AX71" i="9"/>
  <c r="AM4" i="83"/>
  <c r="AP71" i="7"/>
  <c r="AP71" i="8"/>
  <c r="AP71" i="9"/>
  <c r="AE4" i="83"/>
  <c r="AH71" i="7"/>
  <c r="AH71" i="8"/>
  <c r="AH71" i="9"/>
  <c r="W4" i="83"/>
  <c r="Z71" i="7"/>
  <c r="Z71" i="8"/>
  <c r="Z71" i="9"/>
  <c r="O4" i="83"/>
  <c r="R71" i="7"/>
  <c r="R71" i="9"/>
  <c r="R71" i="8"/>
  <c r="G4" i="83"/>
  <c r="J71" i="7"/>
  <c r="J71" i="8"/>
  <c r="J71" i="9"/>
  <c r="BR4" i="83"/>
  <c r="BU71" i="8"/>
  <c r="BU71" i="9"/>
  <c r="BU71" i="7"/>
  <c r="AD4" i="83"/>
  <c r="AG71" i="8"/>
  <c r="AG71" i="9"/>
  <c r="AG71" i="7"/>
  <c r="M4" i="83"/>
  <c r="P71" i="7"/>
  <c r="P71" i="8"/>
  <c r="P71" i="9"/>
  <c r="BU4" i="82"/>
  <c r="BX49" i="9"/>
  <c r="BX49" i="7"/>
  <c r="BX49" i="8"/>
  <c r="D4" i="86"/>
  <c r="G137" i="9"/>
  <c r="G137" i="8"/>
  <c r="G137" i="7"/>
  <c r="BK4" i="84"/>
  <c r="BN93" i="7"/>
  <c r="BN93" i="8"/>
  <c r="BN93" i="9"/>
  <c r="AM4" i="84"/>
  <c r="AP93" i="7"/>
  <c r="AP93" i="8"/>
  <c r="AP93" i="9"/>
  <c r="AE4" i="84"/>
  <c r="AH93" i="7"/>
  <c r="AH93" i="8"/>
  <c r="AH93" i="9"/>
  <c r="O4" i="84"/>
  <c r="R93" i="7"/>
  <c r="R93" i="8"/>
  <c r="R93" i="9"/>
  <c r="BR4" i="84"/>
  <c r="BU93" i="8"/>
  <c r="BU93" i="9"/>
  <c r="BU93" i="7"/>
  <c r="BJ4" i="84"/>
  <c r="BM93" i="8"/>
  <c r="BM93" i="7"/>
  <c r="BM93" i="9"/>
  <c r="BB4" i="84"/>
  <c r="BE93" i="7"/>
  <c r="BE93" i="8"/>
  <c r="BE93" i="9"/>
  <c r="AT4" i="84"/>
  <c r="AW93" i="8"/>
  <c r="AW93" i="9"/>
  <c r="AW93" i="7"/>
  <c r="AL4" i="84"/>
  <c r="AO93" i="8"/>
  <c r="AO93" i="7"/>
  <c r="AO93" i="9"/>
  <c r="AD4" i="84"/>
  <c r="AG93" i="8"/>
  <c r="AG93" i="9"/>
  <c r="AG93" i="7"/>
  <c r="V4" i="84"/>
  <c r="Y93" i="8"/>
  <c r="Y93" i="7"/>
  <c r="Y93" i="9"/>
  <c r="N4" i="84"/>
  <c r="Q93" i="8"/>
  <c r="Q93" i="9"/>
  <c r="Q93" i="7"/>
  <c r="F4" i="84"/>
  <c r="I93" i="8"/>
  <c r="I93" i="7"/>
  <c r="I93" i="9"/>
  <c r="BS4" i="84"/>
  <c r="BV93" i="7"/>
  <c r="BV93" i="8"/>
  <c r="BV93" i="9"/>
  <c r="AU4" i="84"/>
  <c r="AX93" i="7"/>
  <c r="AX93" i="8"/>
  <c r="AX93" i="9"/>
  <c r="G4" i="84"/>
  <c r="J93" i="7"/>
  <c r="J93" i="8"/>
  <c r="J93" i="9"/>
  <c r="BQ4" i="84"/>
  <c r="BT93" i="8"/>
  <c r="BT93" i="9"/>
  <c r="BT93" i="7"/>
  <c r="BI4" i="84"/>
  <c r="BL93" i="8"/>
  <c r="BL93" i="9"/>
  <c r="BL93" i="7"/>
  <c r="BA4" i="84"/>
  <c r="BD93" i="8"/>
  <c r="BD93" i="9"/>
  <c r="BD93" i="7"/>
  <c r="AS4" i="84"/>
  <c r="AV93" i="8"/>
  <c r="AV93" i="9"/>
  <c r="AV93" i="7"/>
  <c r="AK4" i="84"/>
  <c r="AN93" i="8"/>
  <c r="AN93" i="9"/>
  <c r="AN93" i="7"/>
  <c r="AC4" i="84"/>
  <c r="AF93" i="8"/>
  <c r="AF93" i="9"/>
  <c r="AF93" i="7"/>
  <c r="U4" i="84"/>
  <c r="X93" i="8"/>
  <c r="X93" i="9"/>
  <c r="X93" i="7"/>
  <c r="M4" i="84"/>
  <c r="P93" i="8"/>
  <c r="P93" i="9"/>
  <c r="P93" i="7"/>
  <c r="E4" i="84"/>
  <c r="H93" i="8"/>
  <c r="H93" i="9"/>
  <c r="H93" i="7"/>
  <c r="BC4" i="84"/>
  <c r="BF93" i="7"/>
  <c r="BF93" i="8"/>
  <c r="BF93" i="9"/>
  <c r="D4" i="84"/>
  <c r="G93" i="8"/>
  <c r="G93" i="7"/>
  <c r="G93" i="9"/>
  <c r="BP4" i="84"/>
  <c r="BS93" i="9"/>
  <c r="BS93" i="8"/>
  <c r="BS93" i="7"/>
  <c r="BH4" i="84"/>
  <c r="BK93" i="8"/>
  <c r="BK93" i="9"/>
  <c r="BK93" i="7"/>
  <c r="AZ4" i="84"/>
  <c r="BC93" i="9"/>
  <c r="BC93" i="7"/>
  <c r="BC93" i="8"/>
  <c r="AR4" i="84"/>
  <c r="AU93" i="9"/>
  <c r="AU93" i="7"/>
  <c r="AU93" i="8"/>
  <c r="AJ4" i="84"/>
  <c r="AM93" i="9"/>
  <c r="AM93" i="7"/>
  <c r="AM93" i="8"/>
  <c r="AB4" i="84"/>
  <c r="AE93" i="9"/>
  <c r="AE93" i="7"/>
  <c r="AE93" i="8"/>
  <c r="T4" i="84"/>
  <c r="W93" i="9"/>
  <c r="W93" i="7"/>
  <c r="W93" i="8"/>
  <c r="L4" i="84"/>
  <c r="O93" i="9"/>
  <c r="O93" i="7"/>
  <c r="O93" i="8"/>
  <c r="AI4" i="84"/>
  <c r="AL93" i="9"/>
  <c r="AL93" i="7"/>
  <c r="AL93" i="8"/>
  <c r="BO4" i="84"/>
  <c r="BR93" i="9"/>
  <c r="BR93" i="7"/>
  <c r="BR93" i="8"/>
  <c r="AQ4" i="84"/>
  <c r="AT93" i="9"/>
  <c r="AT93" i="7"/>
  <c r="AT93" i="8"/>
  <c r="S4" i="84"/>
  <c r="V93" i="9"/>
  <c r="V93" i="7"/>
  <c r="V93" i="8"/>
  <c r="BN4" i="84"/>
  <c r="BQ93" i="9"/>
  <c r="BQ93" i="7"/>
  <c r="BQ93" i="8"/>
  <c r="BF4" i="84"/>
  <c r="BI93" i="8"/>
  <c r="BI93" i="7"/>
  <c r="BI93" i="9"/>
  <c r="AX4" i="84"/>
  <c r="BA93" i="9"/>
  <c r="BA93" i="7"/>
  <c r="BA93" i="8"/>
  <c r="AP4" i="84"/>
  <c r="AS93" i="8"/>
  <c r="AS93" i="7"/>
  <c r="AS93" i="9"/>
  <c r="AH4" i="84"/>
  <c r="AK93" i="9"/>
  <c r="AK93" i="7"/>
  <c r="AK93" i="8"/>
  <c r="Z4" i="84"/>
  <c r="AC93" i="8"/>
  <c r="AC93" i="7"/>
  <c r="AC93" i="9"/>
  <c r="R4" i="84"/>
  <c r="U93" i="7"/>
  <c r="U93" i="8"/>
  <c r="U93" i="9"/>
  <c r="J4" i="84"/>
  <c r="M93" i="8"/>
  <c r="M93" i="9"/>
  <c r="M93" i="7"/>
  <c r="AY4" i="84"/>
  <c r="BB93" i="9"/>
  <c r="BB93" i="7"/>
  <c r="BB93" i="8"/>
  <c r="K4" i="84"/>
  <c r="N93" i="9"/>
  <c r="N93" i="7"/>
  <c r="N93" i="8"/>
  <c r="BU4" i="84"/>
  <c r="BX93" i="7"/>
  <c r="BX93" i="9"/>
  <c r="BX93" i="8"/>
  <c r="BM4" i="84"/>
  <c r="BP93" i="7"/>
  <c r="BP93" i="8"/>
  <c r="BP93" i="9"/>
  <c r="BE4" i="84"/>
  <c r="BH93" i="7"/>
  <c r="BH93" i="9"/>
  <c r="BH93" i="8"/>
  <c r="AW4" i="84"/>
  <c r="AZ93" i="7"/>
  <c r="AZ93" i="8"/>
  <c r="AZ93" i="9"/>
  <c r="AO4" i="84"/>
  <c r="AR93" i="7"/>
  <c r="AR93" i="9"/>
  <c r="AR93" i="8"/>
  <c r="AG4" i="84"/>
  <c r="AJ93" i="7"/>
  <c r="AJ93" i="8"/>
  <c r="AJ93" i="9"/>
  <c r="Y4" i="84"/>
  <c r="AB93" i="7"/>
  <c r="AB93" i="9"/>
  <c r="AB93" i="8"/>
  <c r="Q4" i="84"/>
  <c r="T93" i="7"/>
  <c r="T93" i="8"/>
  <c r="T93" i="9"/>
  <c r="I4" i="84"/>
  <c r="L93" i="7"/>
  <c r="L93" i="9"/>
  <c r="L93" i="8"/>
  <c r="BG4" i="84"/>
  <c r="BJ93" i="8"/>
  <c r="BJ93" i="9"/>
  <c r="BJ93" i="7"/>
  <c r="AA4" i="84"/>
  <c r="AD93" i="9"/>
  <c r="AD93" i="7"/>
  <c r="AD93" i="8"/>
  <c r="BT4" i="84"/>
  <c r="BW93" i="7"/>
  <c r="BW93" i="8"/>
  <c r="BW93" i="9"/>
  <c r="BL4" i="84"/>
  <c r="BO93" i="7"/>
  <c r="BO93" i="9"/>
  <c r="BO93" i="8"/>
  <c r="BD4" i="84"/>
  <c r="BG93" i="7"/>
  <c r="BG93" i="8"/>
  <c r="BG93" i="9"/>
  <c r="AV4" i="84"/>
  <c r="AY93" i="7"/>
  <c r="AY93" i="8"/>
  <c r="AY93" i="9"/>
  <c r="AN4" i="84"/>
  <c r="AQ93" i="7"/>
  <c r="AQ93" i="9"/>
  <c r="AQ93" i="8"/>
  <c r="AF4" i="84"/>
  <c r="AI93" i="7"/>
  <c r="AI93" i="8"/>
  <c r="AI93" i="9"/>
  <c r="X4" i="84"/>
  <c r="AA93" i="7"/>
  <c r="AA93" i="9"/>
  <c r="AA93" i="8"/>
  <c r="P4" i="84"/>
  <c r="S93" i="7"/>
  <c r="S93" i="8"/>
  <c r="S93" i="9"/>
  <c r="H4" i="84"/>
  <c r="K93" i="7"/>
  <c r="K93" i="9"/>
  <c r="K93" i="8"/>
  <c r="W4" i="84"/>
  <c r="Z93" i="7"/>
  <c r="Z93" i="8"/>
  <c r="Z93" i="9"/>
  <c r="D122" i="85"/>
  <c r="G82" i="12" s="1"/>
  <c r="C97" i="85"/>
  <c r="D122" i="84"/>
  <c r="G81" i="12" s="1"/>
  <c r="C97" i="84"/>
  <c r="D122" i="83"/>
  <c r="G80" i="12" s="1"/>
  <c r="C97" i="83"/>
  <c r="D122" i="82"/>
  <c r="G79" i="12" s="1"/>
  <c r="C97" i="82"/>
  <c r="C97" i="81"/>
  <c r="D122" i="86"/>
  <c r="G83" i="12" s="1"/>
  <c r="D122" i="81"/>
  <c r="G78" i="12" s="1"/>
  <c r="C97" i="86"/>
  <c r="AL159" i="9"/>
  <c r="AM159" i="9" s="1"/>
  <c r="AN159" i="9" s="1"/>
  <c r="AO159" i="9" s="1"/>
  <c r="AP159" i="9" s="1"/>
  <c r="AQ159" i="9" s="1"/>
  <c r="AR159" i="9" s="1"/>
  <c r="AS159" i="9" s="1"/>
  <c r="AT159" i="9" s="1"/>
  <c r="AU159" i="9" s="1"/>
  <c r="AV159" i="9" s="1"/>
  <c r="AW159" i="9" s="1"/>
  <c r="AX159" i="9" s="1"/>
  <c r="AY159" i="9" s="1"/>
  <c r="AZ159" i="9" s="1"/>
  <c r="BA159" i="9" s="1"/>
  <c r="BB159" i="9" s="1"/>
  <c r="BC159" i="9" s="1"/>
  <c r="BD159" i="9" s="1"/>
  <c r="BE159" i="9" s="1"/>
  <c r="BF159" i="9" s="1"/>
  <c r="BG159" i="9" s="1"/>
  <c r="BH159" i="9" s="1"/>
  <c r="BI159" i="9" s="1"/>
  <c r="BJ159" i="9" s="1"/>
  <c r="BK159" i="9" s="1"/>
  <c r="BL159" i="9" s="1"/>
  <c r="BM159" i="9" s="1"/>
  <c r="BN159" i="9" s="1"/>
  <c r="BO159" i="9" s="1"/>
  <c r="BP159" i="9" s="1"/>
  <c r="BQ159" i="9" s="1"/>
  <c r="BR159" i="9" s="1"/>
  <c r="BS159" i="9" s="1"/>
  <c r="BT159" i="9" s="1"/>
  <c r="BU159" i="9" s="1"/>
  <c r="BV159" i="9" s="1"/>
  <c r="BW159" i="9" s="1"/>
  <c r="BX159" i="9" s="1"/>
  <c r="AL158" i="9"/>
  <c r="AM158" i="9" s="1"/>
  <c r="AN158" i="9" s="1"/>
  <c r="AO158" i="9" s="1"/>
  <c r="AP158" i="9" s="1"/>
  <c r="AQ158" i="9" s="1"/>
  <c r="AR158" i="9" s="1"/>
  <c r="AS158" i="9" s="1"/>
  <c r="AT158" i="9" s="1"/>
  <c r="AU158" i="9" s="1"/>
  <c r="AV158" i="9" s="1"/>
  <c r="AW158" i="9" s="1"/>
  <c r="AX158" i="9" s="1"/>
  <c r="AY158" i="9" s="1"/>
  <c r="AZ158" i="9" s="1"/>
  <c r="BA158" i="9" s="1"/>
  <c r="BB158" i="9" s="1"/>
  <c r="BC158" i="9" s="1"/>
  <c r="BD158" i="9" s="1"/>
  <c r="BE158" i="9" s="1"/>
  <c r="BF158" i="9" s="1"/>
  <c r="BG158" i="9" s="1"/>
  <c r="BH158" i="9" s="1"/>
  <c r="BI158" i="9" s="1"/>
  <c r="BJ158" i="9" s="1"/>
  <c r="BK158" i="9" s="1"/>
  <c r="BL158" i="9" s="1"/>
  <c r="BM158" i="9" s="1"/>
  <c r="BN158" i="9" s="1"/>
  <c r="BO158" i="9" s="1"/>
  <c r="BP158" i="9" s="1"/>
  <c r="BQ158" i="9" s="1"/>
  <c r="BR158" i="9" s="1"/>
  <c r="BS158" i="9" s="1"/>
  <c r="BT158" i="9" s="1"/>
  <c r="BU158" i="9" s="1"/>
  <c r="BV158" i="9" s="1"/>
  <c r="BW158" i="9" s="1"/>
  <c r="BX158" i="9" s="1"/>
  <c r="D70" i="81" l="1"/>
  <c r="D69" i="81"/>
  <c r="D36" i="81"/>
  <c r="D10" i="81"/>
  <c r="BT22" i="9" l="1"/>
  <c r="BU22" i="9"/>
  <c r="BV22" i="9"/>
  <c r="BW22" i="9"/>
  <c r="BX22" i="9"/>
  <c r="BT44" i="9"/>
  <c r="BU44" i="9"/>
  <c r="BV44" i="9"/>
  <c r="BW44" i="9"/>
  <c r="BX44" i="9"/>
  <c r="BT66" i="9"/>
  <c r="BU66" i="9"/>
  <c r="BV66" i="9"/>
  <c r="BW66" i="9"/>
  <c r="BX66" i="9"/>
  <c r="BT88" i="9"/>
  <c r="BU88" i="9"/>
  <c r="BV88" i="9"/>
  <c r="BW88" i="9"/>
  <c r="BX88" i="9"/>
  <c r="BT110" i="9"/>
  <c r="BU110" i="9"/>
  <c r="BV110" i="9"/>
  <c r="BW110" i="9"/>
  <c r="BX110" i="9"/>
  <c r="BT132" i="9"/>
  <c r="BU132" i="9"/>
  <c r="BV132" i="9"/>
  <c r="BW132" i="9"/>
  <c r="BX132" i="9"/>
  <c r="BT154" i="9"/>
  <c r="BU154" i="9"/>
  <c r="BV154" i="9"/>
  <c r="BW154" i="9"/>
  <c r="BX154" i="9"/>
  <c r="E138" i="9"/>
  <c r="E116" i="9"/>
  <c r="E94" i="9"/>
  <c r="E72" i="9"/>
  <c r="E50" i="9"/>
  <c r="E28" i="9"/>
  <c r="E6" i="9"/>
  <c r="E138" i="8"/>
  <c r="E116" i="8"/>
  <c r="E94" i="8"/>
  <c r="E72" i="8"/>
  <c r="E50" i="8"/>
  <c r="E28" i="8"/>
  <c r="E6" i="8"/>
  <c r="E21" i="8" s="1"/>
  <c r="BT22" i="8"/>
  <c r="BU22" i="8"/>
  <c r="BV22" i="8"/>
  <c r="BW22" i="8"/>
  <c r="BX22" i="8"/>
  <c r="BT44" i="8"/>
  <c r="BU44" i="8"/>
  <c r="BV44" i="8"/>
  <c r="BW44" i="8"/>
  <c r="BX44" i="8"/>
  <c r="BT66" i="8"/>
  <c r="BU66" i="8"/>
  <c r="BV66" i="8"/>
  <c r="BW66" i="8"/>
  <c r="BX66" i="8"/>
  <c r="BT88" i="8"/>
  <c r="BU88" i="8"/>
  <c r="BV88" i="8"/>
  <c r="BW88" i="8"/>
  <c r="BX88" i="8"/>
  <c r="BT110" i="8"/>
  <c r="BU110" i="8"/>
  <c r="BV110" i="8"/>
  <c r="BW110" i="8"/>
  <c r="BX110" i="8"/>
  <c r="BT132" i="8"/>
  <c r="BU132" i="8"/>
  <c r="BV132" i="8"/>
  <c r="BW132" i="8"/>
  <c r="BX132" i="8"/>
  <c r="BT154" i="8"/>
  <c r="BU154" i="8"/>
  <c r="BV154" i="8"/>
  <c r="BW154" i="8"/>
  <c r="BX154" i="8"/>
  <c r="E138" i="7"/>
  <c r="E116" i="7"/>
  <c r="E94" i="7"/>
  <c r="E72" i="7"/>
  <c r="E50" i="7"/>
  <c r="E28" i="7"/>
  <c r="E6" i="7"/>
  <c r="E21" i="7" s="1"/>
  <c r="BX22" i="7"/>
  <c r="BX44" i="7"/>
  <c r="BX66" i="7"/>
  <c r="BX88" i="7"/>
  <c r="BX110" i="7"/>
  <c r="BX132" i="7"/>
  <c r="BX154" i="7"/>
  <c r="BT22" i="7"/>
  <c r="BU22" i="7"/>
  <c r="BV22" i="7"/>
  <c r="BW22" i="7"/>
  <c r="BT44" i="7"/>
  <c r="BU44" i="7"/>
  <c r="BV44" i="7"/>
  <c r="BW44" i="7"/>
  <c r="BT66" i="7"/>
  <c r="BU66" i="7"/>
  <c r="BV66" i="7"/>
  <c r="BW66" i="7"/>
  <c r="BT88" i="7"/>
  <c r="BU88" i="7"/>
  <c r="BV88" i="7"/>
  <c r="BW88" i="7"/>
  <c r="BT110" i="7"/>
  <c r="BU110" i="7"/>
  <c r="BV110" i="7"/>
  <c r="BW110" i="7"/>
  <c r="BT132" i="7"/>
  <c r="BU132" i="7"/>
  <c r="BV132" i="7"/>
  <c r="BW132" i="7"/>
  <c r="BT154" i="7"/>
  <c r="BU154" i="7"/>
  <c r="BV154" i="7"/>
  <c r="BW154" i="7"/>
  <c r="C9" i="86"/>
  <c r="C8" i="86"/>
  <c r="C7" i="86"/>
  <c r="C6" i="86"/>
  <c r="C5" i="86"/>
  <c r="C88" i="86"/>
  <c r="C87" i="86"/>
  <c r="C86" i="86"/>
  <c r="C85" i="86"/>
  <c r="C84" i="86"/>
  <c r="C80" i="86"/>
  <c r="C79" i="86"/>
  <c r="C78" i="86"/>
  <c r="C77" i="86"/>
  <c r="C76" i="86"/>
  <c r="C68" i="86"/>
  <c r="C67" i="86"/>
  <c r="C66" i="86"/>
  <c r="C65" i="86"/>
  <c r="C64" i="86"/>
  <c r="C62" i="86"/>
  <c r="C61" i="86"/>
  <c r="C60" i="86"/>
  <c r="C59" i="86"/>
  <c r="C58" i="86"/>
  <c r="C56" i="86"/>
  <c r="C55" i="86"/>
  <c r="C54" i="86"/>
  <c r="C53" i="86"/>
  <c r="C52" i="86"/>
  <c r="C50" i="86"/>
  <c r="C49" i="86"/>
  <c r="C48" i="86"/>
  <c r="C47" i="86"/>
  <c r="C46" i="86"/>
  <c r="C35" i="86"/>
  <c r="C33" i="86"/>
  <c r="C32" i="86"/>
  <c r="C30" i="86"/>
  <c r="C29" i="86"/>
  <c r="C28" i="86"/>
  <c r="C27" i="86"/>
  <c r="C26" i="86"/>
  <c r="C24" i="86"/>
  <c r="C23" i="86"/>
  <c r="C22" i="86"/>
  <c r="C21" i="86"/>
  <c r="C20" i="86"/>
  <c r="C18" i="86"/>
  <c r="C17" i="86"/>
  <c r="C16" i="86"/>
  <c r="C15" i="86"/>
  <c r="C14" i="86"/>
  <c r="BQ69" i="86"/>
  <c r="BR69" i="86"/>
  <c r="BS69" i="86"/>
  <c r="BT69" i="86"/>
  <c r="BU69" i="86"/>
  <c r="BQ70" i="86"/>
  <c r="BR70" i="86"/>
  <c r="BS70" i="86"/>
  <c r="BT70" i="86"/>
  <c r="BU70" i="86"/>
  <c r="BQ71" i="86"/>
  <c r="BR71" i="86"/>
  <c r="BS71" i="86"/>
  <c r="BT71" i="86"/>
  <c r="BU71" i="86"/>
  <c r="BQ72" i="86"/>
  <c r="BR72" i="86"/>
  <c r="BS72" i="86"/>
  <c r="BT72" i="86"/>
  <c r="BU72" i="86"/>
  <c r="BQ81" i="86"/>
  <c r="BR81" i="86"/>
  <c r="BS81" i="86"/>
  <c r="BT81" i="86"/>
  <c r="BU81" i="86"/>
  <c r="BQ89" i="86"/>
  <c r="BR89" i="86"/>
  <c r="BS89" i="86"/>
  <c r="BT89" i="86"/>
  <c r="BU89" i="86"/>
  <c r="BQ36" i="86"/>
  <c r="BR36" i="86"/>
  <c r="BS36" i="86"/>
  <c r="BT36" i="86"/>
  <c r="BU36" i="86"/>
  <c r="BQ37" i="86"/>
  <c r="BR37" i="86"/>
  <c r="BS37" i="86"/>
  <c r="BT37" i="86"/>
  <c r="BU37" i="86"/>
  <c r="BQ38" i="86"/>
  <c r="BR38" i="86"/>
  <c r="BS38" i="86"/>
  <c r="BT38" i="86"/>
  <c r="BU38" i="86"/>
  <c r="BQ39" i="86"/>
  <c r="BR39" i="86"/>
  <c r="BS39" i="86"/>
  <c r="BT39" i="86"/>
  <c r="BU39" i="86"/>
  <c r="BQ42" i="86"/>
  <c r="BR42" i="86"/>
  <c r="BS42" i="86"/>
  <c r="BT42" i="86"/>
  <c r="BU42" i="86"/>
  <c r="BQ10" i="86"/>
  <c r="BR10" i="86"/>
  <c r="BS10" i="86"/>
  <c r="BT10" i="86"/>
  <c r="BU10" i="86"/>
  <c r="C88" i="85"/>
  <c r="C87" i="85"/>
  <c r="C86" i="85"/>
  <c r="C85" i="85"/>
  <c r="C84" i="85"/>
  <c r="C80" i="85"/>
  <c r="C79" i="85"/>
  <c r="C78" i="85"/>
  <c r="C77" i="85"/>
  <c r="C76" i="85"/>
  <c r="C68" i="85"/>
  <c r="C67" i="85"/>
  <c r="C66" i="85"/>
  <c r="C65" i="85"/>
  <c r="C64" i="85"/>
  <c r="C62" i="85"/>
  <c r="C61" i="85"/>
  <c r="C60" i="85"/>
  <c r="C59" i="85"/>
  <c r="C58" i="85"/>
  <c r="C56" i="85"/>
  <c r="C55" i="85"/>
  <c r="C54" i="85"/>
  <c r="C53" i="85"/>
  <c r="C52" i="85"/>
  <c r="C50" i="85"/>
  <c r="C49" i="85"/>
  <c r="C48" i="85"/>
  <c r="C47" i="85"/>
  <c r="C46" i="85"/>
  <c r="C35" i="85"/>
  <c r="C33" i="85"/>
  <c r="C32" i="85"/>
  <c r="C30" i="85"/>
  <c r="C29" i="85"/>
  <c r="C28" i="85"/>
  <c r="C27" i="85"/>
  <c r="C26" i="85"/>
  <c r="C24" i="85"/>
  <c r="C23" i="85"/>
  <c r="C22" i="85"/>
  <c r="C21" i="85"/>
  <c r="C20" i="85"/>
  <c r="C18" i="85"/>
  <c r="C17" i="85"/>
  <c r="C16" i="85"/>
  <c r="C15" i="85"/>
  <c r="C14" i="85"/>
  <c r="C9" i="85"/>
  <c r="C8" i="85"/>
  <c r="C7" i="85"/>
  <c r="C6" i="85"/>
  <c r="C5" i="85"/>
  <c r="BQ69" i="85"/>
  <c r="BR69" i="85"/>
  <c r="BS69" i="85"/>
  <c r="BT69" i="85"/>
  <c r="BU69" i="85"/>
  <c r="BQ70" i="85"/>
  <c r="BR70" i="85"/>
  <c r="BS70" i="85"/>
  <c r="BT70" i="85"/>
  <c r="BU70" i="85"/>
  <c r="BQ71" i="85"/>
  <c r="BR71" i="85"/>
  <c r="BS71" i="85"/>
  <c r="BT71" i="85"/>
  <c r="BU71" i="85"/>
  <c r="BQ72" i="85"/>
  <c r="BR72" i="85"/>
  <c r="BS72" i="85"/>
  <c r="BT72" i="85"/>
  <c r="BU72" i="85"/>
  <c r="BQ81" i="85"/>
  <c r="BR81" i="85"/>
  <c r="BS81" i="85"/>
  <c r="BT81" i="85"/>
  <c r="BU81" i="85"/>
  <c r="BQ89" i="85"/>
  <c r="BR89" i="85"/>
  <c r="BS89" i="85"/>
  <c r="BT89" i="85"/>
  <c r="BU89" i="85"/>
  <c r="BQ36" i="85"/>
  <c r="BR36" i="85"/>
  <c r="BS36" i="85"/>
  <c r="BT36" i="85"/>
  <c r="BU36" i="85"/>
  <c r="BQ37" i="85"/>
  <c r="BR37" i="85"/>
  <c r="BS37" i="85"/>
  <c r="BT37" i="85"/>
  <c r="BU37" i="85"/>
  <c r="BQ38" i="85"/>
  <c r="BR38" i="85"/>
  <c r="BS38" i="85"/>
  <c r="BT38" i="85"/>
  <c r="BU38" i="85"/>
  <c r="BQ39" i="85"/>
  <c r="BR39" i="85"/>
  <c r="BS39" i="85"/>
  <c r="BT39" i="85"/>
  <c r="BU39" i="85"/>
  <c r="BQ42" i="85"/>
  <c r="BR42" i="85"/>
  <c r="BS42" i="85"/>
  <c r="BT42" i="85"/>
  <c r="BU42" i="85"/>
  <c r="BQ10" i="85"/>
  <c r="BR10" i="85"/>
  <c r="BS10" i="85"/>
  <c r="BT10" i="85"/>
  <c r="BU10" i="85"/>
  <c r="C88" i="84"/>
  <c r="C87" i="84"/>
  <c r="C86" i="84"/>
  <c r="C85" i="84"/>
  <c r="C84" i="84"/>
  <c r="C80" i="84"/>
  <c r="C79" i="84"/>
  <c r="C78" i="84"/>
  <c r="C77" i="84"/>
  <c r="C76" i="84"/>
  <c r="C68" i="84"/>
  <c r="C67" i="84"/>
  <c r="C66" i="84"/>
  <c r="C65" i="84"/>
  <c r="C64" i="84"/>
  <c r="C62" i="84"/>
  <c r="C61" i="84"/>
  <c r="C60" i="84"/>
  <c r="C59" i="84"/>
  <c r="C58" i="84"/>
  <c r="C56" i="84"/>
  <c r="C55" i="84"/>
  <c r="C54" i="84"/>
  <c r="C53" i="84"/>
  <c r="C52" i="84"/>
  <c r="C50" i="84"/>
  <c r="C49" i="84"/>
  <c r="C48" i="84"/>
  <c r="C47" i="84"/>
  <c r="C46" i="84"/>
  <c r="C35" i="84"/>
  <c r="C33" i="84"/>
  <c r="C32" i="84"/>
  <c r="C30" i="84"/>
  <c r="C29" i="84"/>
  <c r="C28" i="84"/>
  <c r="C27" i="84"/>
  <c r="C26" i="84"/>
  <c r="C24" i="84"/>
  <c r="C23" i="84"/>
  <c r="C22" i="84"/>
  <c r="C21" i="84"/>
  <c r="C20" i="84"/>
  <c r="C18" i="84"/>
  <c r="C17" i="84"/>
  <c r="C16" i="84"/>
  <c r="C15" i="84"/>
  <c r="C14" i="84"/>
  <c r="C9" i="84"/>
  <c r="C8" i="84"/>
  <c r="C7" i="84"/>
  <c r="C6" i="84"/>
  <c r="C5" i="84"/>
  <c r="BQ81" i="84"/>
  <c r="BR81" i="84"/>
  <c r="BS81" i="84"/>
  <c r="BT81" i="84"/>
  <c r="BU81" i="84"/>
  <c r="BQ89" i="84"/>
  <c r="BR89" i="84"/>
  <c r="BS89" i="84"/>
  <c r="BT89" i="84"/>
  <c r="BU89" i="84"/>
  <c r="BQ69" i="84"/>
  <c r="BR69" i="84"/>
  <c r="BS69" i="84"/>
  <c r="BT69" i="84"/>
  <c r="BU69" i="84"/>
  <c r="BQ70" i="84"/>
  <c r="BR70" i="84"/>
  <c r="BS70" i="84"/>
  <c r="BT70" i="84"/>
  <c r="BU70" i="84"/>
  <c r="BQ71" i="84"/>
  <c r="BR71" i="84"/>
  <c r="BS71" i="84"/>
  <c r="BT71" i="84"/>
  <c r="BU71" i="84"/>
  <c r="BQ72" i="84"/>
  <c r="BR72" i="84"/>
  <c r="BS72" i="84"/>
  <c r="BT72" i="84"/>
  <c r="BU72" i="84"/>
  <c r="BQ36" i="84"/>
  <c r="BR36" i="84"/>
  <c r="BS36" i="84"/>
  <c r="BT36" i="84"/>
  <c r="BU36" i="84"/>
  <c r="BQ37" i="84"/>
  <c r="BR37" i="84"/>
  <c r="BS37" i="84"/>
  <c r="BT37" i="84"/>
  <c r="BU37" i="84"/>
  <c r="BQ38" i="84"/>
  <c r="BR38" i="84"/>
  <c r="BS38" i="84"/>
  <c r="BT38" i="84"/>
  <c r="BU38" i="84"/>
  <c r="BQ39" i="84"/>
  <c r="BR39" i="84"/>
  <c r="BS39" i="84"/>
  <c r="BT39" i="84"/>
  <c r="BU39" i="84"/>
  <c r="BQ42" i="84"/>
  <c r="BR42" i="84"/>
  <c r="BS42" i="84"/>
  <c r="BT42" i="84"/>
  <c r="BU42" i="84"/>
  <c r="BQ10" i="84"/>
  <c r="BR10" i="84"/>
  <c r="BS10" i="84"/>
  <c r="BT10" i="84"/>
  <c r="BU10" i="84"/>
  <c r="C88" i="83"/>
  <c r="C87" i="83"/>
  <c r="C86" i="83"/>
  <c r="C85" i="83"/>
  <c r="C84" i="83"/>
  <c r="C80" i="83"/>
  <c r="C79" i="83"/>
  <c r="C78" i="83"/>
  <c r="C77" i="83"/>
  <c r="C76" i="83"/>
  <c r="C68" i="83"/>
  <c r="C67" i="83"/>
  <c r="C66" i="83"/>
  <c r="C65" i="83"/>
  <c r="C64" i="83"/>
  <c r="C62" i="83"/>
  <c r="C61" i="83"/>
  <c r="C60" i="83"/>
  <c r="C59" i="83"/>
  <c r="C58" i="83"/>
  <c r="C56" i="83"/>
  <c r="C55" i="83"/>
  <c r="C54" i="83"/>
  <c r="C53" i="83"/>
  <c r="C52" i="83"/>
  <c r="C50" i="83"/>
  <c r="C49" i="83"/>
  <c r="C48" i="83"/>
  <c r="C47" i="83"/>
  <c r="C46" i="83"/>
  <c r="C35" i="83"/>
  <c r="C33" i="83"/>
  <c r="C32" i="83"/>
  <c r="C30" i="83"/>
  <c r="C29" i="83"/>
  <c r="C28" i="83"/>
  <c r="C27" i="83"/>
  <c r="C26" i="83"/>
  <c r="C24" i="83"/>
  <c r="C23" i="83"/>
  <c r="C22" i="83"/>
  <c r="C21" i="83"/>
  <c r="C20" i="83"/>
  <c r="C18" i="83"/>
  <c r="C17" i="83"/>
  <c r="C16" i="83"/>
  <c r="C15" i="83"/>
  <c r="C14" i="83"/>
  <c r="C6" i="83"/>
  <c r="C7" i="83"/>
  <c r="C8" i="83"/>
  <c r="C9" i="83"/>
  <c r="C5" i="83"/>
  <c r="BQ89" i="83"/>
  <c r="BR89" i="83"/>
  <c r="BS89" i="83"/>
  <c r="BT89" i="83"/>
  <c r="BU89" i="83"/>
  <c r="BQ81" i="83"/>
  <c r="BR81" i="83"/>
  <c r="BS81" i="83"/>
  <c r="BT81" i="83"/>
  <c r="BU81" i="83"/>
  <c r="BQ69" i="83"/>
  <c r="BR69" i="83"/>
  <c r="BS69" i="83"/>
  <c r="BT69" i="83"/>
  <c r="BU69" i="83"/>
  <c r="BQ70" i="83"/>
  <c r="BR70" i="83"/>
  <c r="BS70" i="83"/>
  <c r="BT70" i="83"/>
  <c r="BU70" i="83"/>
  <c r="BQ71" i="83"/>
  <c r="BR71" i="83"/>
  <c r="BS71" i="83"/>
  <c r="BT71" i="83"/>
  <c r="BU71" i="83"/>
  <c r="BQ72" i="83"/>
  <c r="BR72" i="83"/>
  <c r="BS72" i="83"/>
  <c r="BT72" i="83"/>
  <c r="BU72" i="83"/>
  <c r="BU36" i="83"/>
  <c r="BU37" i="83"/>
  <c r="BU38" i="83"/>
  <c r="BU39" i="83"/>
  <c r="BU42" i="83"/>
  <c r="BQ36" i="83"/>
  <c r="BR36" i="83"/>
  <c r="BS36" i="83"/>
  <c r="BT36" i="83"/>
  <c r="BQ37" i="83"/>
  <c r="BR37" i="83"/>
  <c r="BS37" i="83"/>
  <c r="BT37" i="83"/>
  <c r="BQ38" i="83"/>
  <c r="BR38" i="83"/>
  <c r="BS38" i="83"/>
  <c r="BT38" i="83"/>
  <c r="BQ39" i="83"/>
  <c r="BR39" i="83"/>
  <c r="BS39" i="83"/>
  <c r="BT39" i="83"/>
  <c r="BQ42" i="83"/>
  <c r="BR42" i="83"/>
  <c r="BS42" i="83"/>
  <c r="BT42" i="83"/>
  <c r="BQ10" i="83"/>
  <c r="BR10" i="83"/>
  <c r="BS10" i="83"/>
  <c r="BT10" i="83"/>
  <c r="BU10" i="83"/>
  <c r="C88" i="82"/>
  <c r="C87" i="82"/>
  <c r="C86" i="82"/>
  <c r="C85" i="82"/>
  <c r="C84" i="82"/>
  <c r="C80" i="82"/>
  <c r="C79" i="82"/>
  <c r="C78" i="82"/>
  <c r="C77" i="82"/>
  <c r="C76" i="82"/>
  <c r="C68" i="82"/>
  <c r="C67" i="82"/>
  <c r="C66" i="82"/>
  <c r="C65" i="82"/>
  <c r="C64" i="82"/>
  <c r="C62" i="82"/>
  <c r="C61" i="82"/>
  <c r="C60" i="82"/>
  <c r="C59" i="82"/>
  <c r="C58" i="82"/>
  <c r="C56" i="82"/>
  <c r="C55" i="82"/>
  <c r="C54" i="82"/>
  <c r="C53" i="82"/>
  <c r="C52" i="82"/>
  <c r="C50" i="82"/>
  <c r="C49" i="82"/>
  <c r="C48" i="82"/>
  <c r="C47" i="82"/>
  <c r="C46" i="82"/>
  <c r="C35" i="82"/>
  <c r="C33" i="82"/>
  <c r="C32" i="82"/>
  <c r="C30" i="82"/>
  <c r="C29" i="82"/>
  <c r="C28" i="82"/>
  <c r="C27" i="82"/>
  <c r="C26" i="82"/>
  <c r="C24" i="82"/>
  <c r="C23" i="82"/>
  <c r="C22" i="82"/>
  <c r="C21" i="82"/>
  <c r="C20" i="82"/>
  <c r="C18" i="82"/>
  <c r="C17" i="82"/>
  <c r="C16" i="82"/>
  <c r="C15" i="82"/>
  <c r="C14" i="82"/>
  <c r="C9" i="82"/>
  <c r="C8" i="82"/>
  <c r="C7" i="82"/>
  <c r="C6" i="82"/>
  <c r="C5" i="82"/>
  <c r="BQ89" i="82"/>
  <c r="BR89" i="82"/>
  <c r="BS89" i="82"/>
  <c r="BT89" i="82"/>
  <c r="BU89" i="82"/>
  <c r="BQ81" i="82"/>
  <c r="BR81" i="82"/>
  <c r="BS81" i="82"/>
  <c r="BT81" i="82"/>
  <c r="BU81" i="82"/>
  <c r="BQ69" i="82"/>
  <c r="BR69" i="82"/>
  <c r="BS69" i="82"/>
  <c r="BT69" i="82"/>
  <c r="BU69" i="82"/>
  <c r="BQ70" i="82"/>
  <c r="BR70" i="82"/>
  <c r="BS70" i="82"/>
  <c r="BT70" i="82"/>
  <c r="BU70" i="82"/>
  <c r="BQ71" i="82"/>
  <c r="BR71" i="82"/>
  <c r="BS71" i="82"/>
  <c r="BT71" i="82"/>
  <c r="BU71" i="82"/>
  <c r="BQ72" i="82"/>
  <c r="BR72" i="82"/>
  <c r="BS72" i="82"/>
  <c r="BT72" i="82"/>
  <c r="BU72" i="82"/>
  <c r="BQ36" i="82"/>
  <c r="BR36" i="82"/>
  <c r="BS36" i="82"/>
  <c r="BT36" i="82"/>
  <c r="BU36" i="82"/>
  <c r="BQ37" i="82"/>
  <c r="BR37" i="82"/>
  <c r="BS37" i="82"/>
  <c r="BT37" i="82"/>
  <c r="BU37" i="82"/>
  <c r="BQ38" i="82"/>
  <c r="BR38" i="82"/>
  <c r="BS38" i="82"/>
  <c r="BT38" i="82"/>
  <c r="BU38" i="82"/>
  <c r="BQ39" i="82"/>
  <c r="BR39" i="82"/>
  <c r="BS39" i="82"/>
  <c r="BT39" i="82"/>
  <c r="BU39" i="82"/>
  <c r="BQ42" i="82"/>
  <c r="BR42" i="82"/>
  <c r="BS42" i="82"/>
  <c r="BT42" i="82"/>
  <c r="BU42" i="82"/>
  <c r="BQ10" i="82"/>
  <c r="BR10" i="82"/>
  <c r="BS10" i="82"/>
  <c r="BT10" i="82"/>
  <c r="BU10" i="82"/>
  <c r="C88" i="81"/>
  <c r="C87" i="81"/>
  <c r="C86" i="81"/>
  <c r="C85" i="81"/>
  <c r="C84" i="81"/>
  <c r="C80" i="81"/>
  <c r="C79" i="81"/>
  <c r="C78" i="81"/>
  <c r="C77" i="81"/>
  <c r="C76" i="81"/>
  <c r="C68" i="81"/>
  <c r="C67" i="81"/>
  <c r="C66" i="81"/>
  <c r="C65" i="81"/>
  <c r="C64" i="81"/>
  <c r="C62" i="81"/>
  <c r="C61" i="81"/>
  <c r="C60" i="81"/>
  <c r="C59" i="81"/>
  <c r="C58" i="81"/>
  <c r="C56" i="81"/>
  <c r="C55" i="81"/>
  <c r="C54" i="81"/>
  <c r="C53" i="81"/>
  <c r="C52" i="81"/>
  <c r="C50" i="81"/>
  <c r="C49" i="81"/>
  <c r="C48" i="81"/>
  <c r="C47" i="81"/>
  <c r="C46" i="81"/>
  <c r="C35" i="81"/>
  <c r="C33" i="81"/>
  <c r="C32" i="81"/>
  <c r="C27" i="81"/>
  <c r="C28" i="81"/>
  <c r="C29" i="81"/>
  <c r="C30" i="81"/>
  <c r="C26" i="81"/>
  <c r="C21" i="81"/>
  <c r="C22" i="81"/>
  <c r="C23" i="81"/>
  <c r="C24" i="81"/>
  <c r="C20" i="81"/>
  <c r="C15" i="81"/>
  <c r="C16" i="81"/>
  <c r="C17" i="81"/>
  <c r="C18" i="81"/>
  <c r="C14" i="81"/>
  <c r="C6" i="81"/>
  <c r="C7" i="81"/>
  <c r="C8" i="81"/>
  <c r="C9" i="81"/>
  <c r="C5" i="81"/>
  <c r="E106" i="81"/>
  <c r="F106" i="81"/>
  <c r="G106" i="81"/>
  <c r="H106" i="81"/>
  <c r="I106" i="81"/>
  <c r="J106" i="81"/>
  <c r="K106" i="81"/>
  <c r="L106" i="81"/>
  <c r="M106" i="81"/>
  <c r="N106" i="81"/>
  <c r="O106" i="81"/>
  <c r="P106" i="81"/>
  <c r="Q106" i="81"/>
  <c r="R106" i="81"/>
  <c r="S106" i="81"/>
  <c r="T106" i="81"/>
  <c r="U106" i="81"/>
  <c r="V106" i="81"/>
  <c r="W106" i="81"/>
  <c r="X106" i="81"/>
  <c r="Y106" i="81"/>
  <c r="Z106" i="81"/>
  <c r="AA106" i="81"/>
  <c r="AB106" i="81"/>
  <c r="AC106" i="81"/>
  <c r="AD106" i="81"/>
  <c r="AE106" i="81"/>
  <c r="AF106" i="81"/>
  <c r="AG106" i="81"/>
  <c r="AH106" i="81"/>
  <c r="AI106" i="81"/>
  <c r="AJ106" i="81"/>
  <c r="AK106" i="81"/>
  <c r="AL106" i="81"/>
  <c r="AM106" i="81"/>
  <c r="AN106" i="81"/>
  <c r="AO106" i="81"/>
  <c r="AP106" i="81"/>
  <c r="AQ106" i="81"/>
  <c r="AR106" i="81"/>
  <c r="AS106" i="81"/>
  <c r="AT106" i="81"/>
  <c r="AU106" i="81"/>
  <c r="AV106" i="81"/>
  <c r="AW106" i="81"/>
  <c r="AX106" i="81"/>
  <c r="AY106" i="81"/>
  <c r="AZ106" i="81"/>
  <c r="BA106" i="81"/>
  <c r="BB106" i="81"/>
  <c r="BC106" i="81"/>
  <c r="BD106" i="81"/>
  <c r="BE106" i="81"/>
  <c r="BF106" i="81"/>
  <c r="BG106" i="81"/>
  <c r="BH106" i="81"/>
  <c r="BI106" i="81"/>
  <c r="BJ106" i="81"/>
  <c r="BK106" i="81"/>
  <c r="BL106" i="81"/>
  <c r="BM106" i="81"/>
  <c r="BN106" i="81"/>
  <c r="BO106" i="81"/>
  <c r="BP106" i="81"/>
  <c r="BQ106" i="81"/>
  <c r="BR106" i="81"/>
  <c r="BS106" i="81"/>
  <c r="BT106" i="81"/>
  <c r="BU106" i="81"/>
  <c r="D106" i="81"/>
  <c r="BU89" i="81"/>
  <c r="BQ89" i="81"/>
  <c r="BR89" i="81"/>
  <c r="BS89" i="81"/>
  <c r="BT89" i="81"/>
  <c r="BQ81" i="81"/>
  <c r="BR81" i="81"/>
  <c r="BS81" i="81"/>
  <c r="BT81" i="81"/>
  <c r="BU81" i="81"/>
  <c r="BQ69" i="81"/>
  <c r="BR69" i="81"/>
  <c r="BS69" i="81"/>
  <c r="BT69" i="81"/>
  <c r="BU69" i="81"/>
  <c r="BQ70" i="81"/>
  <c r="BR70" i="81"/>
  <c r="BS70" i="81"/>
  <c r="BT70" i="81"/>
  <c r="BU70" i="81"/>
  <c r="BQ71" i="81"/>
  <c r="BR71" i="81"/>
  <c r="BS71" i="81"/>
  <c r="BT71" i="81"/>
  <c r="BU71" i="81"/>
  <c r="BQ72" i="81"/>
  <c r="BR72" i="81"/>
  <c r="BS72" i="81"/>
  <c r="BT72" i="81"/>
  <c r="BU72" i="81"/>
  <c r="BQ36" i="81"/>
  <c r="BR36" i="81"/>
  <c r="BS36" i="81"/>
  <c r="BT36" i="81"/>
  <c r="BU36" i="81"/>
  <c r="BQ37" i="81"/>
  <c r="BR37" i="81"/>
  <c r="BS37" i="81"/>
  <c r="BT37" i="81"/>
  <c r="BU37" i="81"/>
  <c r="BQ38" i="81"/>
  <c r="BR38" i="81"/>
  <c r="BS38" i="81"/>
  <c r="BT38" i="81"/>
  <c r="BU38" i="81"/>
  <c r="BQ39" i="81"/>
  <c r="BR39" i="81"/>
  <c r="BS39" i="81"/>
  <c r="BT39" i="81"/>
  <c r="BU39" i="81"/>
  <c r="BQ42" i="81"/>
  <c r="BR42" i="81"/>
  <c r="BS42" i="81"/>
  <c r="BT42" i="81"/>
  <c r="BU42" i="81"/>
  <c r="BQ10" i="81"/>
  <c r="BR10" i="81"/>
  <c r="BS10" i="81"/>
  <c r="BT10" i="81"/>
  <c r="BU10" i="81"/>
  <c r="C30" i="13"/>
  <c r="C29" i="13"/>
  <c r="C28" i="13"/>
  <c r="C27" i="13"/>
  <c r="C26" i="13"/>
  <c r="C24" i="13"/>
  <c r="C23" i="13"/>
  <c r="C22" i="13"/>
  <c r="C21" i="13"/>
  <c r="C20" i="13"/>
  <c r="C18" i="13"/>
  <c r="C17" i="13"/>
  <c r="C16" i="13"/>
  <c r="C15" i="13"/>
  <c r="C14" i="13"/>
  <c r="C6" i="13"/>
  <c r="C7" i="13"/>
  <c r="C8" i="13"/>
  <c r="C9" i="13"/>
  <c r="C5" i="13"/>
  <c r="BQ10" i="13"/>
  <c r="BR10" i="13"/>
  <c r="BS10" i="13"/>
  <c r="BT10" i="13"/>
  <c r="BU10" i="13"/>
  <c r="E21" i="9" l="1"/>
  <c r="BR40" i="83"/>
  <c r="BQ40" i="83"/>
  <c r="BS40" i="84"/>
  <c r="E43" i="9"/>
  <c r="E43" i="7"/>
  <c r="BS40" i="86"/>
  <c r="BT73" i="85"/>
  <c r="BS40" i="83"/>
  <c r="BQ40" i="82"/>
  <c r="BR73" i="81"/>
  <c r="BQ40" i="81"/>
  <c r="BT73" i="86"/>
  <c r="BR40" i="86"/>
  <c r="BR73" i="85"/>
  <c r="BT40" i="85"/>
  <c r="BQ40" i="85"/>
  <c r="BS40" i="85"/>
  <c r="BQ73" i="85"/>
  <c r="BR40" i="85"/>
  <c r="BS73" i="84"/>
  <c r="BR73" i="84"/>
  <c r="BU73" i="83"/>
  <c r="BR73" i="83"/>
  <c r="BT40" i="83"/>
  <c r="BU40" i="83"/>
  <c r="BR73" i="82"/>
  <c r="BT40" i="82"/>
  <c r="BT73" i="82"/>
  <c r="BQ73" i="82"/>
  <c r="BS40" i="82"/>
  <c r="BU40" i="82"/>
  <c r="BT40" i="81"/>
  <c r="BS40" i="81"/>
  <c r="BR40" i="81"/>
  <c r="E43" i="8"/>
  <c r="E109" i="8"/>
  <c r="E65" i="9"/>
  <c r="E153" i="9"/>
  <c r="BT73" i="81"/>
  <c r="BQ73" i="81"/>
  <c r="BR40" i="84"/>
  <c r="E65" i="8"/>
  <c r="E153" i="8"/>
  <c r="E131" i="9"/>
  <c r="E87" i="9"/>
  <c r="BU73" i="81"/>
  <c r="E87" i="8"/>
  <c r="E109" i="9"/>
  <c r="BU40" i="81"/>
  <c r="E131" i="8"/>
  <c r="BS73" i="81"/>
  <c r="E65" i="7"/>
  <c r="E87" i="7"/>
  <c r="E109" i="7"/>
  <c r="E131" i="7"/>
  <c r="E153" i="7"/>
  <c r="BU40" i="84"/>
  <c r="BS73" i="85"/>
  <c r="BU40" i="86"/>
  <c r="BQ73" i="86"/>
  <c r="BR40" i="82"/>
  <c r="BT73" i="84"/>
  <c r="BQ73" i="84"/>
  <c r="BS73" i="86"/>
  <c r="BS73" i="83"/>
  <c r="BQ40" i="84"/>
  <c r="BQ40" i="86"/>
  <c r="BU73" i="86"/>
  <c r="BR73" i="86"/>
  <c r="BU73" i="82"/>
  <c r="BU40" i="85"/>
  <c r="BT73" i="83"/>
  <c r="BQ73" i="83"/>
  <c r="BT40" i="84"/>
  <c r="BU73" i="85"/>
  <c r="BT40" i="86"/>
  <c r="BS73" i="82"/>
  <c r="BU73" i="84"/>
  <c r="P16" i="2"/>
  <c r="P17" i="2"/>
  <c r="P18" i="2"/>
  <c r="P19" i="2"/>
  <c r="P20" i="2"/>
  <c r="P21" i="2"/>
  <c r="P15" i="2"/>
  <c r="Q20" i="2" l="1"/>
  <c r="R20" i="2" s="1"/>
  <c r="J20" i="2" s="1"/>
  <c r="Q19" i="2"/>
  <c r="R19" i="2" s="1"/>
  <c r="J19" i="2" s="1"/>
  <c r="Q18" i="2"/>
  <c r="R18" i="2" s="1"/>
  <c r="J18" i="2" s="1"/>
  <c r="Q16" i="2"/>
  <c r="R16" i="2" s="1"/>
  <c r="J16" i="2" s="1"/>
  <c r="Q15" i="2"/>
  <c r="R15" i="2" s="1"/>
  <c r="J15" i="2" s="1"/>
  <c r="Q21" i="2"/>
  <c r="R21" i="2" s="1"/>
  <c r="J21" i="2" s="1"/>
  <c r="Q17" i="2"/>
  <c r="R17" i="2" s="1"/>
  <c r="J17" i="2" s="1"/>
  <c r="BP44" i="2"/>
  <c r="BP41" i="2" s="1"/>
  <c r="BQ44" i="2"/>
  <c r="BQ41" i="2" s="1"/>
  <c r="BR44" i="2"/>
  <c r="BR41" i="2" s="1"/>
  <c r="BS44" i="2"/>
  <c r="BS41" i="2" s="1"/>
  <c r="BT44" i="2"/>
  <c r="BT41" i="2" s="1"/>
  <c r="BP52" i="2"/>
  <c r="BP49" i="2" s="1"/>
  <c r="BQ52" i="2"/>
  <c r="BQ49" i="2" s="1"/>
  <c r="BR52" i="2"/>
  <c r="BR49" i="2" s="1"/>
  <c r="BS52" i="2"/>
  <c r="BS49" i="2" s="1"/>
  <c r="BT52" i="2"/>
  <c r="BT49" i="2" s="1"/>
  <c r="BP60" i="2"/>
  <c r="BP57" i="2" s="1"/>
  <c r="BQ60" i="2"/>
  <c r="BQ57" i="2" s="1"/>
  <c r="BR60" i="2"/>
  <c r="BR57" i="2" s="1"/>
  <c r="BS60" i="2"/>
  <c r="BS57" i="2" s="1"/>
  <c r="BP84" i="2"/>
  <c r="BP81" i="2" s="1"/>
  <c r="BQ84" i="2"/>
  <c r="BQ81" i="2" s="1"/>
  <c r="BR84" i="2"/>
  <c r="BR81" i="2" s="1"/>
  <c r="BS84" i="2"/>
  <c r="BS81" i="2" s="1"/>
  <c r="BT84" i="2"/>
  <c r="BT81" i="2" s="1"/>
  <c r="BP92" i="2"/>
  <c r="BP89" i="2" s="1"/>
  <c r="BQ92" i="2"/>
  <c r="BQ89" i="2" s="1"/>
  <c r="BR92" i="2"/>
  <c r="BR89" i="2" s="1"/>
  <c r="BS92" i="2"/>
  <c r="BS89" i="2" s="1"/>
  <c r="BT92" i="2"/>
  <c r="BT89" i="2" s="1"/>
  <c r="BT4" i="82" l="1"/>
  <c r="BW49" i="9"/>
  <c r="BW49" i="7"/>
  <c r="BW49" i="8"/>
  <c r="BR4" i="82"/>
  <c r="BU49" i="8"/>
  <c r="BU49" i="9"/>
  <c r="BU49" i="7"/>
  <c r="BQ4" i="82"/>
  <c r="BT49" i="8"/>
  <c r="BT49" i="9"/>
  <c r="BT49" i="7"/>
  <c r="BS4" i="82"/>
  <c r="BV49" i="9"/>
  <c r="BV49" i="7"/>
  <c r="BV49" i="8"/>
  <c r="BT27" i="9"/>
  <c r="BT27" i="8"/>
  <c r="BT27" i="7"/>
  <c r="BW27" i="8"/>
  <c r="BW27" i="9"/>
  <c r="BW27" i="7"/>
  <c r="BX27" i="7"/>
  <c r="BX27" i="8"/>
  <c r="BX27" i="9"/>
  <c r="BV27" i="9"/>
  <c r="BV27" i="8"/>
  <c r="BV27" i="7"/>
  <c r="BU27" i="9"/>
  <c r="BU27" i="7"/>
  <c r="BU27" i="8"/>
  <c r="BU4" i="86"/>
  <c r="BX137" i="7"/>
  <c r="BX137" i="9"/>
  <c r="BX137" i="8"/>
  <c r="BT4" i="86"/>
  <c r="BW137" i="9"/>
  <c r="BW137" i="8"/>
  <c r="BW137" i="7"/>
  <c r="BS4" i="86"/>
  <c r="BV137" i="9"/>
  <c r="BV137" i="8"/>
  <c r="BV137" i="7"/>
  <c r="BR4" i="86"/>
  <c r="BU137" i="9"/>
  <c r="BU137" i="8"/>
  <c r="BU137" i="7"/>
  <c r="BQ4" i="86"/>
  <c r="BT137" i="8"/>
  <c r="BT137" i="7"/>
  <c r="BT137" i="9"/>
  <c r="BT4" i="85"/>
  <c r="BT91" i="85" s="1"/>
  <c r="BW115" i="8"/>
  <c r="BW115" i="7"/>
  <c r="BW115" i="9"/>
  <c r="BU4" i="85"/>
  <c r="BU91" i="85" s="1"/>
  <c r="BX115" i="9"/>
  <c r="BX115" i="7"/>
  <c r="BX115" i="8"/>
  <c r="BS4" i="85"/>
  <c r="BS91" i="85" s="1"/>
  <c r="BV115" i="8"/>
  <c r="BV115" i="9"/>
  <c r="BV115" i="7"/>
  <c r="BR4" i="85"/>
  <c r="BR91" i="85" s="1"/>
  <c r="BU115" i="8"/>
  <c r="BU115" i="9"/>
  <c r="BU115" i="7"/>
  <c r="BQ4" i="85"/>
  <c r="BQ91" i="85" s="1"/>
  <c r="BT115" i="8"/>
  <c r="BT115" i="9"/>
  <c r="BT115" i="7"/>
  <c r="E30" i="35"/>
  <c r="E30" i="36"/>
  <c r="E30" i="37"/>
  <c r="E30" i="38"/>
  <c r="E30" i="39"/>
  <c r="E30" i="34"/>
  <c r="E27" i="35"/>
  <c r="E27" i="36"/>
  <c r="E27" i="37"/>
  <c r="E27" i="38"/>
  <c r="E27" i="39"/>
  <c r="E27" i="34"/>
  <c r="E24" i="35"/>
  <c r="E24" i="36"/>
  <c r="E24" i="37"/>
  <c r="E24" i="38"/>
  <c r="E24" i="39"/>
  <c r="E24" i="34"/>
  <c r="E23" i="35"/>
  <c r="E23" i="36"/>
  <c r="E23" i="37"/>
  <c r="E23" i="38"/>
  <c r="E23" i="39"/>
  <c r="E23" i="34"/>
  <c r="E22" i="35"/>
  <c r="E22" i="36"/>
  <c r="E22" i="37"/>
  <c r="E22" i="38"/>
  <c r="E22" i="39"/>
  <c r="E22" i="34"/>
  <c r="E21" i="35"/>
  <c r="E21" i="36"/>
  <c r="E21" i="37"/>
  <c r="E21" i="38"/>
  <c r="E21" i="39"/>
  <c r="E21" i="34"/>
  <c r="E20" i="35"/>
  <c r="E20" i="36"/>
  <c r="E20" i="37"/>
  <c r="E20" i="38"/>
  <c r="E20" i="39"/>
  <c r="E20" i="34"/>
  <c r="E17" i="35"/>
  <c r="E17" i="36"/>
  <c r="E17" i="37"/>
  <c r="E17" i="38"/>
  <c r="E17" i="39"/>
  <c r="E17" i="34"/>
  <c r="E14" i="35"/>
  <c r="E14" i="36"/>
  <c r="E14" i="37"/>
  <c r="E14" i="38"/>
  <c r="E14" i="39"/>
  <c r="E14" i="34"/>
  <c r="E13" i="35"/>
  <c r="E13" i="36"/>
  <c r="E13" i="37"/>
  <c r="E13" i="38"/>
  <c r="E13" i="39"/>
  <c r="E13" i="34"/>
  <c r="E12" i="35"/>
  <c r="E12" i="36"/>
  <c r="E12" i="37"/>
  <c r="E12" i="38"/>
  <c r="E12" i="39"/>
  <c r="E12" i="34"/>
  <c r="AN70" i="31" l="1"/>
  <c r="AN69" i="31"/>
  <c r="AN68" i="31"/>
  <c r="AN67" i="31"/>
  <c r="AN66" i="31"/>
  <c r="AN63" i="31"/>
  <c r="AN62" i="31"/>
  <c r="AN61" i="31"/>
  <c r="AN60" i="31"/>
  <c r="AN57" i="31"/>
  <c r="AN56" i="31"/>
  <c r="AN55" i="31"/>
  <c r="AN54" i="31"/>
  <c r="AN51" i="31"/>
  <c r="AN50" i="31"/>
  <c r="AN49" i="31"/>
  <c r="AN48" i="31"/>
  <c r="AN45" i="31"/>
  <c r="AN44" i="31"/>
  <c r="AN43" i="31"/>
  <c r="AN42" i="31"/>
  <c r="AN39" i="31"/>
  <c r="AN38" i="31"/>
  <c r="AN37" i="31"/>
  <c r="AN36" i="31"/>
  <c r="AN33" i="31"/>
  <c r="AN32" i="31"/>
  <c r="AN31" i="31"/>
  <c r="AN30" i="31"/>
  <c r="AN27" i="31"/>
  <c r="AN26" i="31"/>
  <c r="AN25" i="31"/>
  <c r="AN24" i="31"/>
  <c r="AN21" i="31"/>
  <c r="AN20" i="31"/>
  <c r="AN19" i="31"/>
  <c r="AN18" i="31"/>
  <c r="AN15" i="31"/>
  <c r="AN14" i="31"/>
  <c r="AN13" i="31"/>
  <c r="AN12" i="31"/>
  <c r="AN9" i="31"/>
  <c r="AN8" i="31"/>
  <c r="AN7" i="31"/>
  <c r="AN6" i="31"/>
  <c r="AI70" i="31"/>
  <c r="AI69" i="31"/>
  <c r="AI68" i="31"/>
  <c r="AI67" i="31"/>
  <c r="AI66" i="31"/>
  <c r="AI63" i="31"/>
  <c r="AI62" i="31"/>
  <c r="AI61" i="31"/>
  <c r="AI60" i="31"/>
  <c r="AI57" i="31"/>
  <c r="AI56" i="31"/>
  <c r="AI55" i="31"/>
  <c r="AI54" i="31"/>
  <c r="AI51" i="31"/>
  <c r="AI50" i="31"/>
  <c r="AI49" i="31"/>
  <c r="AI48" i="31"/>
  <c r="AI45" i="31"/>
  <c r="AI44" i="31"/>
  <c r="AI43" i="31"/>
  <c r="AI42" i="31"/>
  <c r="AI39" i="31"/>
  <c r="AI38" i="31"/>
  <c r="AI37" i="31"/>
  <c r="AI36" i="31"/>
  <c r="AI33" i="31"/>
  <c r="AI32" i="31"/>
  <c r="AI31" i="31"/>
  <c r="AI30" i="31"/>
  <c r="AI27" i="31"/>
  <c r="AI26" i="31"/>
  <c r="AI25" i="31"/>
  <c r="AI24" i="31"/>
  <c r="AI21" i="31"/>
  <c r="AI20" i="31"/>
  <c r="AI19" i="31"/>
  <c r="AI18" i="31"/>
  <c r="AI15" i="31"/>
  <c r="AI14" i="31"/>
  <c r="AI13" i="31"/>
  <c r="AI12" i="31"/>
  <c r="AI9" i="31"/>
  <c r="AI8" i="31"/>
  <c r="AI7" i="31"/>
  <c r="AI6" i="31"/>
  <c r="AD70" i="31"/>
  <c r="AD69" i="31"/>
  <c r="AD68" i="31"/>
  <c r="AD67" i="31"/>
  <c r="AD66" i="31"/>
  <c r="AD63" i="31"/>
  <c r="AD62" i="31"/>
  <c r="AD61" i="31"/>
  <c r="AD60" i="31"/>
  <c r="AD57" i="31"/>
  <c r="AD56" i="31"/>
  <c r="AD55" i="31"/>
  <c r="AD54" i="31"/>
  <c r="AD51" i="31"/>
  <c r="AD50" i="31"/>
  <c r="AD49" i="31"/>
  <c r="AD48" i="31"/>
  <c r="AD45" i="31"/>
  <c r="AD44" i="31"/>
  <c r="AD43" i="31"/>
  <c r="AD42" i="31"/>
  <c r="AD39" i="31"/>
  <c r="AD38" i="31"/>
  <c r="AD37" i="31"/>
  <c r="AD36" i="31"/>
  <c r="AD33" i="31"/>
  <c r="AD32" i="31"/>
  <c r="AD31" i="31"/>
  <c r="AD30" i="31"/>
  <c r="AD27" i="31"/>
  <c r="AD26" i="31"/>
  <c r="AD25" i="31"/>
  <c r="AD24" i="31"/>
  <c r="AD21" i="31"/>
  <c r="AD20" i="31"/>
  <c r="AD19" i="31"/>
  <c r="AD18" i="31"/>
  <c r="AD15" i="31"/>
  <c r="AD14" i="31"/>
  <c r="AD13" i="31"/>
  <c r="AD12" i="31"/>
  <c r="AD9" i="31"/>
  <c r="AD8" i="31"/>
  <c r="AD7" i="31"/>
  <c r="AD6" i="31"/>
  <c r="Y70" i="31"/>
  <c r="Y69" i="31"/>
  <c r="Y68" i="31"/>
  <c r="Y67" i="31"/>
  <c r="Y66" i="31"/>
  <c r="Y63" i="31"/>
  <c r="Y62" i="31"/>
  <c r="Y61" i="31"/>
  <c r="Y60" i="31"/>
  <c r="Y57" i="31"/>
  <c r="Y56" i="31"/>
  <c r="Y55" i="31"/>
  <c r="Y54" i="31"/>
  <c r="Y51" i="31"/>
  <c r="Y50" i="31"/>
  <c r="Y49" i="31"/>
  <c r="Y48" i="31"/>
  <c r="Y45" i="31"/>
  <c r="Y44" i="31"/>
  <c r="Y43" i="31"/>
  <c r="Y42" i="31"/>
  <c r="Y39" i="31"/>
  <c r="Y38" i="31"/>
  <c r="Y37" i="31"/>
  <c r="Y36" i="31"/>
  <c r="Y33" i="31"/>
  <c r="Y32" i="31"/>
  <c r="Y31" i="31"/>
  <c r="Y30" i="31"/>
  <c r="Y27" i="31"/>
  <c r="Y26" i="31"/>
  <c r="Y25" i="31"/>
  <c r="Y24" i="31"/>
  <c r="Y21" i="31"/>
  <c r="Y20" i="31"/>
  <c r="Y19" i="31"/>
  <c r="Y18" i="31"/>
  <c r="Y15" i="31"/>
  <c r="Y14" i="31"/>
  <c r="Y13" i="31"/>
  <c r="Y12" i="31"/>
  <c r="Y9" i="31"/>
  <c r="Y8" i="31"/>
  <c r="Y7" i="31"/>
  <c r="Y6" i="31"/>
  <c r="T70" i="31"/>
  <c r="T69" i="31"/>
  <c r="T68" i="31"/>
  <c r="T67" i="31"/>
  <c r="T66" i="31"/>
  <c r="T63" i="31"/>
  <c r="T62" i="31"/>
  <c r="T61" i="31"/>
  <c r="T60" i="31"/>
  <c r="T57" i="31"/>
  <c r="T56" i="31"/>
  <c r="T55" i="31"/>
  <c r="T54" i="31"/>
  <c r="T51" i="31"/>
  <c r="T50" i="31"/>
  <c r="T49" i="31"/>
  <c r="T48" i="31"/>
  <c r="T45" i="31"/>
  <c r="T44" i="31"/>
  <c r="T43" i="31"/>
  <c r="T42" i="31"/>
  <c r="T39" i="31"/>
  <c r="T38" i="31"/>
  <c r="T37" i="31"/>
  <c r="T36" i="31"/>
  <c r="T33" i="31"/>
  <c r="T32" i="31"/>
  <c r="T31" i="31"/>
  <c r="T30" i="31"/>
  <c r="T27" i="31"/>
  <c r="T26" i="31"/>
  <c r="T25" i="31"/>
  <c r="T24" i="31"/>
  <c r="T21" i="31"/>
  <c r="T20" i="31"/>
  <c r="T19" i="31"/>
  <c r="T18" i="31"/>
  <c r="T15" i="31"/>
  <c r="T14" i="31"/>
  <c r="T13" i="31"/>
  <c r="T12" i="31"/>
  <c r="T9" i="31"/>
  <c r="T8" i="31"/>
  <c r="T7" i="31"/>
  <c r="T6" i="31"/>
  <c r="O70" i="31"/>
  <c r="O69" i="31"/>
  <c r="O68" i="31"/>
  <c r="O67" i="31"/>
  <c r="O66" i="31"/>
  <c r="O63" i="31"/>
  <c r="O62" i="31"/>
  <c r="O61" i="31"/>
  <c r="O60" i="31"/>
  <c r="O57" i="31"/>
  <c r="O56" i="31"/>
  <c r="O55" i="31"/>
  <c r="O54" i="31"/>
  <c r="O51" i="31"/>
  <c r="O50" i="31"/>
  <c r="O49" i="31"/>
  <c r="O48" i="31"/>
  <c r="O45" i="31"/>
  <c r="O44" i="31"/>
  <c r="O43" i="31"/>
  <c r="O42" i="31"/>
  <c r="O39" i="31"/>
  <c r="O38" i="31"/>
  <c r="O37" i="31"/>
  <c r="O36" i="31"/>
  <c r="O33" i="31"/>
  <c r="O32" i="31"/>
  <c r="O31" i="31"/>
  <c r="O30" i="31"/>
  <c r="O27" i="31"/>
  <c r="O26" i="31"/>
  <c r="O25" i="31"/>
  <c r="O24" i="31"/>
  <c r="O21" i="31"/>
  <c r="O20" i="31"/>
  <c r="O19" i="31"/>
  <c r="O18" i="31"/>
  <c r="O15" i="31"/>
  <c r="O14" i="31"/>
  <c r="O13" i="31"/>
  <c r="O12" i="31"/>
  <c r="O7" i="31"/>
  <c r="O8" i="31"/>
  <c r="O9" i="31"/>
  <c r="O6" i="31"/>
  <c r="B170" i="7" l="1"/>
  <c r="C159" i="9" l="1"/>
  <c r="C158" i="9"/>
  <c r="BS154" i="9"/>
  <c r="BR154" i="9"/>
  <c r="BQ154" i="9"/>
  <c r="BP154" i="9"/>
  <c r="BO154" i="9"/>
  <c r="BN154" i="9"/>
  <c r="BM154" i="9"/>
  <c r="BL154" i="9"/>
  <c r="BK154" i="9"/>
  <c r="BJ154" i="9"/>
  <c r="BI154" i="9"/>
  <c r="BH154" i="9"/>
  <c r="BG154" i="9"/>
  <c r="BF154" i="9"/>
  <c r="BE154" i="9"/>
  <c r="BD154" i="9"/>
  <c r="BC154" i="9"/>
  <c r="BB154" i="9"/>
  <c r="BA154" i="9"/>
  <c r="AZ154" i="9"/>
  <c r="AY154" i="9"/>
  <c r="AX154" i="9"/>
  <c r="AW154" i="9"/>
  <c r="AV154" i="9"/>
  <c r="AU154" i="9"/>
  <c r="AT154" i="9"/>
  <c r="AS154" i="9"/>
  <c r="AR154" i="9"/>
  <c r="AQ154" i="9"/>
  <c r="AP154" i="9"/>
  <c r="AO154" i="9"/>
  <c r="AN154" i="9"/>
  <c r="AM154" i="9"/>
  <c r="AL154" i="9"/>
  <c r="AK154" i="9"/>
  <c r="AJ154" i="9"/>
  <c r="AI154" i="9"/>
  <c r="AH154" i="9"/>
  <c r="AG154" i="9"/>
  <c r="AF154" i="9"/>
  <c r="AE154" i="9"/>
  <c r="AD154" i="9"/>
  <c r="AC154" i="9"/>
  <c r="AB154" i="9"/>
  <c r="AA154" i="9"/>
  <c r="Z154" i="9"/>
  <c r="Y154" i="9"/>
  <c r="X154" i="9"/>
  <c r="W154" i="9"/>
  <c r="V154" i="9"/>
  <c r="U154" i="9"/>
  <c r="T154" i="9"/>
  <c r="S154" i="9"/>
  <c r="R154" i="9"/>
  <c r="Q154" i="9"/>
  <c r="P154" i="9"/>
  <c r="O154" i="9"/>
  <c r="N154" i="9"/>
  <c r="M154" i="9"/>
  <c r="L154" i="9"/>
  <c r="K154" i="9"/>
  <c r="J154" i="9"/>
  <c r="I154" i="9"/>
  <c r="H154" i="9"/>
  <c r="G154" i="9"/>
  <c r="BS132" i="9"/>
  <c r="BR132" i="9"/>
  <c r="BQ132" i="9"/>
  <c r="BP132" i="9"/>
  <c r="BO132" i="9"/>
  <c r="BN132" i="9"/>
  <c r="BM132" i="9"/>
  <c r="BL132" i="9"/>
  <c r="BK132" i="9"/>
  <c r="BJ132" i="9"/>
  <c r="BI132" i="9"/>
  <c r="BH132" i="9"/>
  <c r="BG132" i="9"/>
  <c r="BF132" i="9"/>
  <c r="BE132" i="9"/>
  <c r="BD132" i="9"/>
  <c r="BC132" i="9"/>
  <c r="BB132" i="9"/>
  <c r="BA132" i="9"/>
  <c r="AZ132" i="9"/>
  <c r="AY132" i="9"/>
  <c r="AX132" i="9"/>
  <c r="AW132" i="9"/>
  <c r="AV132" i="9"/>
  <c r="AU132" i="9"/>
  <c r="AT132" i="9"/>
  <c r="AS132" i="9"/>
  <c r="AR132" i="9"/>
  <c r="AQ132" i="9"/>
  <c r="AP132" i="9"/>
  <c r="AO132" i="9"/>
  <c r="AN132" i="9"/>
  <c r="AM132" i="9"/>
  <c r="AL132" i="9"/>
  <c r="AK132" i="9"/>
  <c r="AJ132" i="9"/>
  <c r="AI132" i="9"/>
  <c r="AH132" i="9"/>
  <c r="AG132" i="9"/>
  <c r="AF132" i="9"/>
  <c r="AE132" i="9"/>
  <c r="AD132" i="9"/>
  <c r="AC132" i="9"/>
  <c r="AB132" i="9"/>
  <c r="AA132" i="9"/>
  <c r="Z132" i="9"/>
  <c r="Y132" i="9"/>
  <c r="X132" i="9"/>
  <c r="W132" i="9"/>
  <c r="V132" i="9"/>
  <c r="U132" i="9"/>
  <c r="T132" i="9"/>
  <c r="S132" i="9"/>
  <c r="R132" i="9"/>
  <c r="Q132" i="9"/>
  <c r="P132" i="9"/>
  <c r="O132" i="9"/>
  <c r="N132" i="9"/>
  <c r="M132" i="9"/>
  <c r="L132" i="9"/>
  <c r="K132" i="9"/>
  <c r="J132" i="9"/>
  <c r="I132" i="9"/>
  <c r="H132" i="9"/>
  <c r="G132" i="9"/>
  <c r="BS110" i="9"/>
  <c r="BR110" i="9"/>
  <c r="BQ110" i="9"/>
  <c r="BP110" i="9"/>
  <c r="BO110" i="9"/>
  <c r="BN110" i="9"/>
  <c r="BM110" i="9"/>
  <c r="BL110" i="9"/>
  <c r="BK110" i="9"/>
  <c r="BJ110" i="9"/>
  <c r="BI110" i="9"/>
  <c r="BH110" i="9"/>
  <c r="BG110" i="9"/>
  <c r="BF110" i="9"/>
  <c r="BE110" i="9"/>
  <c r="BD110" i="9"/>
  <c r="BC110" i="9"/>
  <c r="BB110" i="9"/>
  <c r="BA110" i="9"/>
  <c r="AZ110" i="9"/>
  <c r="AY110" i="9"/>
  <c r="AX110" i="9"/>
  <c r="AW110" i="9"/>
  <c r="AV110" i="9"/>
  <c r="AU110" i="9"/>
  <c r="AT110" i="9"/>
  <c r="AS110" i="9"/>
  <c r="AR110" i="9"/>
  <c r="AQ110" i="9"/>
  <c r="AP110" i="9"/>
  <c r="AO110" i="9"/>
  <c r="AN110" i="9"/>
  <c r="AM110" i="9"/>
  <c r="AL110" i="9"/>
  <c r="AK110" i="9"/>
  <c r="AJ110" i="9"/>
  <c r="AI110" i="9"/>
  <c r="AH110" i="9"/>
  <c r="AG110" i="9"/>
  <c r="AF110" i="9"/>
  <c r="AE110" i="9"/>
  <c r="AD110" i="9"/>
  <c r="AC110" i="9"/>
  <c r="AB110" i="9"/>
  <c r="AA110" i="9"/>
  <c r="Z110" i="9"/>
  <c r="Y110" i="9"/>
  <c r="X110" i="9"/>
  <c r="W110" i="9"/>
  <c r="V110" i="9"/>
  <c r="U110" i="9"/>
  <c r="T110" i="9"/>
  <c r="S110" i="9"/>
  <c r="R110" i="9"/>
  <c r="Q110" i="9"/>
  <c r="P110" i="9"/>
  <c r="O110" i="9"/>
  <c r="N110" i="9"/>
  <c r="M110" i="9"/>
  <c r="L110" i="9"/>
  <c r="K110" i="9"/>
  <c r="J110" i="9"/>
  <c r="I110" i="9"/>
  <c r="H110" i="9"/>
  <c r="G110" i="9"/>
  <c r="BS88" i="9"/>
  <c r="BR88" i="9"/>
  <c r="BQ88" i="9"/>
  <c r="BP88" i="9"/>
  <c r="BO88" i="9"/>
  <c r="BN88" i="9"/>
  <c r="BM88" i="9"/>
  <c r="BL88" i="9"/>
  <c r="BK88" i="9"/>
  <c r="BJ88" i="9"/>
  <c r="BI88" i="9"/>
  <c r="BH88" i="9"/>
  <c r="BG88" i="9"/>
  <c r="BF88" i="9"/>
  <c r="BE88" i="9"/>
  <c r="BD88" i="9"/>
  <c r="BC88" i="9"/>
  <c r="BB88" i="9"/>
  <c r="BA88" i="9"/>
  <c r="AZ88" i="9"/>
  <c r="AY88" i="9"/>
  <c r="AX88" i="9"/>
  <c r="AW88" i="9"/>
  <c r="AV88" i="9"/>
  <c r="AU88" i="9"/>
  <c r="AT88" i="9"/>
  <c r="AS88" i="9"/>
  <c r="AR88" i="9"/>
  <c r="AQ88" i="9"/>
  <c r="AP88" i="9"/>
  <c r="AO88" i="9"/>
  <c r="AN88" i="9"/>
  <c r="AM88" i="9"/>
  <c r="AL88" i="9"/>
  <c r="AK88" i="9"/>
  <c r="AJ88" i="9"/>
  <c r="AI88" i="9"/>
  <c r="AH88" i="9"/>
  <c r="AG88" i="9"/>
  <c r="AF88" i="9"/>
  <c r="AE88" i="9"/>
  <c r="AD88" i="9"/>
  <c r="AC88" i="9"/>
  <c r="AB88" i="9"/>
  <c r="AA88" i="9"/>
  <c r="Z88" i="9"/>
  <c r="Y88" i="9"/>
  <c r="X88" i="9"/>
  <c r="W88" i="9"/>
  <c r="V88" i="9"/>
  <c r="U88" i="9"/>
  <c r="T88" i="9"/>
  <c r="S88" i="9"/>
  <c r="R88" i="9"/>
  <c r="Q88" i="9"/>
  <c r="P88" i="9"/>
  <c r="O88" i="9"/>
  <c r="N88" i="9"/>
  <c r="M88" i="9"/>
  <c r="L88" i="9"/>
  <c r="K88" i="9"/>
  <c r="J88" i="9"/>
  <c r="I88" i="9"/>
  <c r="H88" i="9"/>
  <c r="G88" i="9"/>
  <c r="BS66" i="9"/>
  <c r="BR66" i="9"/>
  <c r="BQ66" i="9"/>
  <c r="BP66" i="9"/>
  <c r="BO66" i="9"/>
  <c r="BN66" i="9"/>
  <c r="BM66" i="9"/>
  <c r="BL66" i="9"/>
  <c r="BK66" i="9"/>
  <c r="BJ66" i="9"/>
  <c r="BI66" i="9"/>
  <c r="BH66" i="9"/>
  <c r="BG66" i="9"/>
  <c r="BF66" i="9"/>
  <c r="BE66" i="9"/>
  <c r="BD66" i="9"/>
  <c r="BC66" i="9"/>
  <c r="BB66" i="9"/>
  <c r="BA66" i="9"/>
  <c r="AZ66" i="9"/>
  <c r="AY66" i="9"/>
  <c r="AX66" i="9"/>
  <c r="AW66" i="9"/>
  <c r="AV66" i="9"/>
  <c r="AU66" i="9"/>
  <c r="AT66" i="9"/>
  <c r="AS66" i="9"/>
  <c r="AR66" i="9"/>
  <c r="AQ66" i="9"/>
  <c r="AP66" i="9"/>
  <c r="AO66" i="9"/>
  <c r="AN66" i="9"/>
  <c r="AM66" i="9"/>
  <c r="AL66" i="9"/>
  <c r="AK66" i="9"/>
  <c r="AJ66" i="9"/>
  <c r="AI66" i="9"/>
  <c r="AH66" i="9"/>
  <c r="AG66" i="9"/>
  <c r="AF66" i="9"/>
  <c r="AE66" i="9"/>
  <c r="AD66" i="9"/>
  <c r="AC66" i="9"/>
  <c r="AB66" i="9"/>
  <c r="AA66" i="9"/>
  <c r="Z66" i="9"/>
  <c r="Y66" i="9"/>
  <c r="X66" i="9"/>
  <c r="W66" i="9"/>
  <c r="V66" i="9"/>
  <c r="U66" i="9"/>
  <c r="T66" i="9"/>
  <c r="S66" i="9"/>
  <c r="R66" i="9"/>
  <c r="Q66" i="9"/>
  <c r="P66" i="9"/>
  <c r="O66" i="9"/>
  <c r="N66" i="9"/>
  <c r="M66" i="9"/>
  <c r="L66" i="9"/>
  <c r="K66" i="9"/>
  <c r="J66" i="9"/>
  <c r="I66" i="9"/>
  <c r="H66" i="9"/>
  <c r="G66" i="9"/>
  <c r="BS44" i="9"/>
  <c r="BR44" i="9"/>
  <c r="BQ44" i="9"/>
  <c r="BP44" i="9"/>
  <c r="BO44" i="9"/>
  <c r="BN44" i="9"/>
  <c r="BM44" i="9"/>
  <c r="BL44" i="9"/>
  <c r="BK44" i="9"/>
  <c r="BJ44" i="9"/>
  <c r="BI44" i="9"/>
  <c r="BH44" i="9"/>
  <c r="BG44" i="9"/>
  <c r="BF44" i="9"/>
  <c r="BE44" i="9"/>
  <c r="BD44" i="9"/>
  <c r="BC44" i="9"/>
  <c r="BB44" i="9"/>
  <c r="BA44" i="9"/>
  <c r="AZ44" i="9"/>
  <c r="AY44" i="9"/>
  <c r="AX44" i="9"/>
  <c r="AW44" i="9"/>
  <c r="AV44" i="9"/>
  <c r="AU44" i="9"/>
  <c r="AT44" i="9"/>
  <c r="AS44" i="9"/>
  <c r="AR44" i="9"/>
  <c r="AQ44" i="9"/>
  <c r="AP44" i="9"/>
  <c r="AO44" i="9"/>
  <c r="AN44" i="9"/>
  <c r="AM44" i="9"/>
  <c r="AL44" i="9"/>
  <c r="AK44" i="9"/>
  <c r="AJ44" i="9"/>
  <c r="AI44" i="9"/>
  <c r="AH44" i="9"/>
  <c r="AG44" i="9"/>
  <c r="AF44" i="9"/>
  <c r="AE44" i="9"/>
  <c r="AD44" i="9"/>
  <c r="AC44" i="9"/>
  <c r="AB44" i="9"/>
  <c r="AA44" i="9"/>
  <c r="Z44" i="9"/>
  <c r="Y44" i="9"/>
  <c r="X44" i="9"/>
  <c r="W44" i="9"/>
  <c r="V44" i="9"/>
  <c r="U44" i="9"/>
  <c r="T44" i="9"/>
  <c r="S44" i="9"/>
  <c r="R44" i="9"/>
  <c r="Q44" i="9"/>
  <c r="P44" i="9"/>
  <c r="O44" i="9"/>
  <c r="N44" i="9"/>
  <c r="M44" i="9"/>
  <c r="L44" i="9"/>
  <c r="K44" i="9"/>
  <c r="J44" i="9"/>
  <c r="I44" i="9"/>
  <c r="H44" i="9"/>
  <c r="G44" i="9"/>
  <c r="H22" i="9"/>
  <c r="I22" i="9"/>
  <c r="J22" i="9"/>
  <c r="K22" i="9"/>
  <c r="L22" i="9"/>
  <c r="M22" i="9"/>
  <c r="N22" i="9"/>
  <c r="O22" i="9"/>
  <c r="P22" i="9"/>
  <c r="Q22" i="9"/>
  <c r="R22" i="9"/>
  <c r="S22" i="9"/>
  <c r="T22" i="9"/>
  <c r="U22" i="9"/>
  <c r="V22" i="9"/>
  <c r="W22" i="9"/>
  <c r="X22" i="9"/>
  <c r="Y22" i="9"/>
  <c r="Z22" i="9"/>
  <c r="AA22" i="9"/>
  <c r="AB22" i="9"/>
  <c r="AC22" i="9"/>
  <c r="AD22" i="9"/>
  <c r="AE22" i="9"/>
  <c r="AF22" i="9"/>
  <c r="AG22" i="9"/>
  <c r="AH22" i="9"/>
  <c r="AI22" i="9"/>
  <c r="AJ22" i="9"/>
  <c r="AK22" i="9"/>
  <c r="AL22" i="9"/>
  <c r="AM22" i="9"/>
  <c r="AN22" i="9"/>
  <c r="AO22" i="9"/>
  <c r="AP22" i="9"/>
  <c r="AQ22" i="9"/>
  <c r="AR22" i="9"/>
  <c r="AS22" i="9"/>
  <c r="AT22" i="9"/>
  <c r="AU22" i="9"/>
  <c r="AV22" i="9"/>
  <c r="AW22" i="9"/>
  <c r="AX22" i="9"/>
  <c r="AY22" i="9"/>
  <c r="AZ22" i="9"/>
  <c r="BA22" i="9"/>
  <c r="BB22" i="9"/>
  <c r="BC22" i="9"/>
  <c r="BD22" i="9"/>
  <c r="BE22" i="9"/>
  <c r="BF22" i="9"/>
  <c r="BG22" i="9"/>
  <c r="BH22" i="9"/>
  <c r="BI22" i="9"/>
  <c r="BJ22" i="9"/>
  <c r="BK22" i="9"/>
  <c r="BL22" i="9"/>
  <c r="BM22" i="9"/>
  <c r="BN22" i="9"/>
  <c r="BO22" i="9"/>
  <c r="BP22" i="9"/>
  <c r="BQ22" i="9"/>
  <c r="BR22" i="9"/>
  <c r="BS22" i="9"/>
  <c r="G22" i="9"/>
  <c r="BS154" i="8"/>
  <c r="BR154" i="8"/>
  <c r="BQ154" i="8"/>
  <c r="BP154" i="8"/>
  <c r="BO154" i="8"/>
  <c r="BN154" i="8"/>
  <c r="BM154" i="8"/>
  <c r="BL154" i="8"/>
  <c r="BK154" i="8"/>
  <c r="BJ154" i="8"/>
  <c r="BI154" i="8"/>
  <c r="BH154" i="8"/>
  <c r="BG154" i="8"/>
  <c r="BF154" i="8"/>
  <c r="BE154" i="8"/>
  <c r="BD154" i="8"/>
  <c r="BC154" i="8"/>
  <c r="BB154" i="8"/>
  <c r="BA154" i="8"/>
  <c r="AZ154" i="8"/>
  <c r="AY154" i="8"/>
  <c r="AX154" i="8"/>
  <c r="AW154" i="8"/>
  <c r="AV154" i="8"/>
  <c r="AU154" i="8"/>
  <c r="AT154" i="8"/>
  <c r="AS154" i="8"/>
  <c r="AR154" i="8"/>
  <c r="AQ154" i="8"/>
  <c r="AP154" i="8"/>
  <c r="AO154" i="8"/>
  <c r="AN154" i="8"/>
  <c r="AM154" i="8"/>
  <c r="AL154" i="8"/>
  <c r="AK154" i="8"/>
  <c r="AJ154" i="8"/>
  <c r="AI154" i="8"/>
  <c r="AH154" i="8"/>
  <c r="AG154" i="8"/>
  <c r="AF154" i="8"/>
  <c r="AE154" i="8"/>
  <c r="AD154" i="8"/>
  <c r="AC154" i="8"/>
  <c r="AB154" i="8"/>
  <c r="AA154" i="8"/>
  <c r="Z154" i="8"/>
  <c r="Y154" i="8"/>
  <c r="X154" i="8"/>
  <c r="W154" i="8"/>
  <c r="V154" i="8"/>
  <c r="U154" i="8"/>
  <c r="T154" i="8"/>
  <c r="S154" i="8"/>
  <c r="R154" i="8"/>
  <c r="Q154" i="8"/>
  <c r="P154" i="8"/>
  <c r="O154" i="8"/>
  <c r="N154" i="8"/>
  <c r="M154" i="8"/>
  <c r="L154" i="8"/>
  <c r="K154" i="8"/>
  <c r="J154" i="8"/>
  <c r="I154" i="8"/>
  <c r="H154" i="8"/>
  <c r="G154" i="8"/>
  <c r="BS132" i="8"/>
  <c r="BR132" i="8"/>
  <c r="BQ132" i="8"/>
  <c r="BP132" i="8"/>
  <c r="BO132" i="8"/>
  <c r="BN132" i="8"/>
  <c r="BM132" i="8"/>
  <c r="BL132" i="8"/>
  <c r="BK132" i="8"/>
  <c r="BJ132" i="8"/>
  <c r="BI132" i="8"/>
  <c r="BH132" i="8"/>
  <c r="BG132" i="8"/>
  <c r="BF132" i="8"/>
  <c r="BE132" i="8"/>
  <c r="BD132" i="8"/>
  <c r="BC132" i="8"/>
  <c r="BB132" i="8"/>
  <c r="BA132" i="8"/>
  <c r="AZ132" i="8"/>
  <c r="AY132" i="8"/>
  <c r="AX132" i="8"/>
  <c r="AW132" i="8"/>
  <c r="AV132" i="8"/>
  <c r="AU132" i="8"/>
  <c r="AT132" i="8"/>
  <c r="AS132" i="8"/>
  <c r="AR132" i="8"/>
  <c r="AQ132" i="8"/>
  <c r="AP132" i="8"/>
  <c r="AO132" i="8"/>
  <c r="AN132" i="8"/>
  <c r="AM132" i="8"/>
  <c r="AL132" i="8"/>
  <c r="AK132" i="8"/>
  <c r="AJ132" i="8"/>
  <c r="AI132" i="8"/>
  <c r="AH132" i="8"/>
  <c r="AG132" i="8"/>
  <c r="AF132" i="8"/>
  <c r="AE132" i="8"/>
  <c r="AD132" i="8"/>
  <c r="AC132" i="8"/>
  <c r="AB132" i="8"/>
  <c r="AA132" i="8"/>
  <c r="Z132" i="8"/>
  <c r="Y132" i="8"/>
  <c r="X132" i="8"/>
  <c r="W132" i="8"/>
  <c r="V132" i="8"/>
  <c r="U132" i="8"/>
  <c r="T132" i="8"/>
  <c r="S132" i="8"/>
  <c r="R132" i="8"/>
  <c r="Q132" i="8"/>
  <c r="P132" i="8"/>
  <c r="O132" i="8"/>
  <c r="N132" i="8"/>
  <c r="M132" i="8"/>
  <c r="L132" i="8"/>
  <c r="K132" i="8"/>
  <c r="J132" i="8"/>
  <c r="I132" i="8"/>
  <c r="H132" i="8"/>
  <c r="G132" i="8"/>
  <c r="BS110" i="8"/>
  <c r="BR110" i="8"/>
  <c r="BQ110" i="8"/>
  <c r="BP110" i="8"/>
  <c r="BO110" i="8"/>
  <c r="BN110" i="8"/>
  <c r="BM110" i="8"/>
  <c r="BL110" i="8"/>
  <c r="BK110" i="8"/>
  <c r="BJ110" i="8"/>
  <c r="BI110" i="8"/>
  <c r="BH110" i="8"/>
  <c r="BG110" i="8"/>
  <c r="BF110" i="8"/>
  <c r="BE110" i="8"/>
  <c r="BD110" i="8"/>
  <c r="BC110" i="8"/>
  <c r="BB110" i="8"/>
  <c r="BA110" i="8"/>
  <c r="AZ110" i="8"/>
  <c r="AY110" i="8"/>
  <c r="AX110" i="8"/>
  <c r="AW110" i="8"/>
  <c r="AV110" i="8"/>
  <c r="AU110" i="8"/>
  <c r="AT110" i="8"/>
  <c r="AS110" i="8"/>
  <c r="AR110" i="8"/>
  <c r="AQ110" i="8"/>
  <c r="AP110" i="8"/>
  <c r="AO110" i="8"/>
  <c r="AN110" i="8"/>
  <c r="AM110" i="8"/>
  <c r="AL110" i="8"/>
  <c r="AK110" i="8"/>
  <c r="AJ110" i="8"/>
  <c r="AI110" i="8"/>
  <c r="AH110" i="8"/>
  <c r="AG110" i="8"/>
  <c r="AF110" i="8"/>
  <c r="AE110" i="8"/>
  <c r="AD110" i="8"/>
  <c r="AC110" i="8"/>
  <c r="AB110" i="8"/>
  <c r="AA110" i="8"/>
  <c r="Z110" i="8"/>
  <c r="Y110" i="8"/>
  <c r="X110" i="8"/>
  <c r="W110" i="8"/>
  <c r="V110" i="8"/>
  <c r="U110" i="8"/>
  <c r="T110" i="8"/>
  <c r="S110" i="8"/>
  <c r="R110" i="8"/>
  <c r="Q110" i="8"/>
  <c r="P110" i="8"/>
  <c r="O110" i="8"/>
  <c r="N110" i="8"/>
  <c r="M110" i="8"/>
  <c r="L110" i="8"/>
  <c r="K110" i="8"/>
  <c r="J110" i="8"/>
  <c r="I110" i="8"/>
  <c r="H110" i="8"/>
  <c r="G110" i="8"/>
  <c r="BS88" i="8"/>
  <c r="BR88" i="8"/>
  <c r="BQ88" i="8"/>
  <c r="BP88" i="8"/>
  <c r="BO88" i="8"/>
  <c r="BN88" i="8"/>
  <c r="BM88" i="8"/>
  <c r="BL88" i="8"/>
  <c r="BK88" i="8"/>
  <c r="BJ88" i="8"/>
  <c r="BI88" i="8"/>
  <c r="BH88" i="8"/>
  <c r="BG88" i="8"/>
  <c r="BF88" i="8"/>
  <c r="BE88" i="8"/>
  <c r="BD88" i="8"/>
  <c r="BC88" i="8"/>
  <c r="BB88" i="8"/>
  <c r="BA88" i="8"/>
  <c r="AZ88" i="8"/>
  <c r="AY88" i="8"/>
  <c r="AX88" i="8"/>
  <c r="AW88" i="8"/>
  <c r="AV88" i="8"/>
  <c r="AU88" i="8"/>
  <c r="AT88" i="8"/>
  <c r="AS88" i="8"/>
  <c r="AR88" i="8"/>
  <c r="AQ88" i="8"/>
  <c r="AP88" i="8"/>
  <c r="AO88" i="8"/>
  <c r="AN88" i="8"/>
  <c r="AM88" i="8"/>
  <c r="AL88" i="8"/>
  <c r="AK88" i="8"/>
  <c r="AJ88" i="8"/>
  <c r="AI88" i="8"/>
  <c r="AH88" i="8"/>
  <c r="AG88" i="8"/>
  <c r="AF88" i="8"/>
  <c r="AE88" i="8"/>
  <c r="AD88" i="8"/>
  <c r="AC88" i="8"/>
  <c r="AB88" i="8"/>
  <c r="AA88" i="8"/>
  <c r="Z88" i="8"/>
  <c r="Y88" i="8"/>
  <c r="X88" i="8"/>
  <c r="W88" i="8"/>
  <c r="V88" i="8"/>
  <c r="U88" i="8"/>
  <c r="T88" i="8"/>
  <c r="S88" i="8"/>
  <c r="R88" i="8"/>
  <c r="Q88" i="8"/>
  <c r="P88" i="8"/>
  <c r="O88" i="8"/>
  <c r="N88" i="8"/>
  <c r="M88" i="8"/>
  <c r="L88" i="8"/>
  <c r="K88" i="8"/>
  <c r="J88" i="8"/>
  <c r="I88" i="8"/>
  <c r="H88" i="8"/>
  <c r="G88" i="8"/>
  <c r="BS66" i="8"/>
  <c r="BR66" i="8"/>
  <c r="BQ66" i="8"/>
  <c r="BP66" i="8"/>
  <c r="BO66" i="8"/>
  <c r="BN66" i="8"/>
  <c r="BM66" i="8"/>
  <c r="BL66" i="8"/>
  <c r="BK66" i="8"/>
  <c r="BJ66" i="8"/>
  <c r="BI66" i="8"/>
  <c r="BH66" i="8"/>
  <c r="BG66" i="8"/>
  <c r="BF66" i="8"/>
  <c r="BE66" i="8"/>
  <c r="BD66" i="8"/>
  <c r="BC66" i="8"/>
  <c r="BB66" i="8"/>
  <c r="BA66" i="8"/>
  <c r="AZ66" i="8"/>
  <c r="AY66" i="8"/>
  <c r="AX66" i="8"/>
  <c r="AW66" i="8"/>
  <c r="AV66" i="8"/>
  <c r="AU66" i="8"/>
  <c r="AT66" i="8"/>
  <c r="AS66" i="8"/>
  <c r="AR66" i="8"/>
  <c r="AQ66" i="8"/>
  <c r="AP66" i="8"/>
  <c r="AO66" i="8"/>
  <c r="AN66" i="8"/>
  <c r="AM66" i="8"/>
  <c r="AL66" i="8"/>
  <c r="AK66" i="8"/>
  <c r="AJ66" i="8"/>
  <c r="AI66" i="8"/>
  <c r="AH66" i="8"/>
  <c r="AG66" i="8"/>
  <c r="AF66" i="8"/>
  <c r="AE66" i="8"/>
  <c r="AD66" i="8"/>
  <c r="AC66" i="8"/>
  <c r="AB66" i="8"/>
  <c r="AA66" i="8"/>
  <c r="Z66" i="8"/>
  <c r="Y66" i="8"/>
  <c r="X66" i="8"/>
  <c r="W66" i="8"/>
  <c r="V66" i="8"/>
  <c r="U66" i="8"/>
  <c r="T66" i="8"/>
  <c r="S66" i="8"/>
  <c r="R66" i="8"/>
  <c r="Q66" i="8"/>
  <c r="P66" i="8"/>
  <c r="O66" i="8"/>
  <c r="N66" i="8"/>
  <c r="M66" i="8"/>
  <c r="L66" i="8"/>
  <c r="K66" i="8"/>
  <c r="J66" i="8"/>
  <c r="I66" i="8"/>
  <c r="H66" i="8"/>
  <c r="G66" i="8"/>
  <c r="BS44" i="8"/>
  <c r="BR44" i="8"/>
  <c r="BQ44" i="8"/>
  <c r="BP44" i="8"/>
  <c r="BO44" i="8"/>
  <c r="BN44" i="8"/>
  <c r="BM44" i="8"/>
  <c r="BL44" i="8"/>
  <c r="BK44" i="8"/>
  <c r="BJ44" i="8"/>
  <c r="BI44" i="8"/>
  <c r="BH44" i="8"/>
  <c r="BG44" i="8"/>
  <c r="BF44" i="8"/>
  <c r="BE44" i="8"/>
  <c r="BD44" i="8"/>
  <c r="BC44" i="8"/>
  <c r="BB44" i="8"/>
  <c r="BA44" i="8"/>
  <c r="AZ44" i="8"/>
  <c r="AY44" i="8"/>
  <c r="AX44" i="8"/>
  <c r="AW44" i="8"/>
  <c r="AV44" i="8"/>
  <c r="AU44" i="8"/>
  <c r="AT44" i="8"/>
  <c r="AS44" i="8"/>
  <c r="AR44" i="8"/>
  <c r="AQ44" i="8"/>
  <c r="AP44" i="8"/>
  <c r="AO44" i="8"/>
  <c r="AN44" i="8"/>
  <c r="AM44" i="8"/>
  <c r="AL44" i="8"/>
  <c r="AK44" i="8"/>
  <c r="AJ44" i="8"/>
  <c r="AI44" i="8"/>
  <c r="AH44" i="8"/>
  <c r="AG44" i="8"/>
  <c r="AF44" i="8"/>
  <c r="AE44" i="8"/>
  <c r="AD44" i="8"/>
  <c r="AC44" i="8"/>
  <c r="AB44" i="8"/>
  <c r="AA44" i="8"/>
  <c r="Z44" i="8"/>
  <c r="Y44" i="8"/>
  <c r="X44" i="8"/>
  <c r="W44" i="8"/>
  <c r="V44" i="8"/>
  <c r="U44" i="8"/>
  <c r="T44" i="8"/>
  <c r="S44" i="8"/>
  <c r="R44" i="8"/>
  <c r="Q44" i="8"/>
  <c r="P44" i="8"/>
  <c r="O44" i="8"/>
  <c r="N44" i="8"/>
  <c r="M44" i="8"/>
  <c r="L44" i="8"/>
  <c r="K44" i="8"/>
  <c r="J44" i="8"/>
  <c r="I44" i="8"/>
  <c r="H44" i="8"/>
  <c r="G44" i="8"/>
  <c r="H22" i="8"/>
  <c r="I22" i="8"/>
  <c r="J22" i="8"/>
  <c r="K22" i="8"/>
  <c r="L22" i="8"/>
  <c r="M22" i="8"/>
  <c r="N22" i="8"/>
  <c r="O22" i="8"/>
  <c r="P22" i="8"/>
  <c r="Q22" i="8"/>
  <c r="R22" i="8"/>
  <c r="S22" i="8"/>
  <c r="T22" i="8"/>
  <c r="U22" i="8"/>
  <c r="V22" i="8"/>
  <c r="W22" i="8"/>
  <c r="X22" i="8"/>
  <c r="Y22" i="8"/>
  <c r="Z22" i="8"/>
  <c r="AA22" i="8"/>
  <c r="AB22" i="8"/>
  <c r="AC22" i="8"/>
  <c r="AD22" i="8"/>
  <c r="AE22" i="8"/>
  <c r="AF22" i="8"/>
  <c r="AG22" i="8"/>
  <c r="AH22" i="8"/>
  <c r="AI22" i="8"/>
  <c r="AJ22" i="8"/>
  <c r="AK22" i="8"/>
  <c r="AL22" i="8"/>
  <c r="AM22" i="8"/>
  <c r="AN22" i="8"/>
  <c r="AO22" i="8"/>
  <c r="AP22" i="8"/>
  <c r="AQ22" i="8"/>
  <c r="AR22" i="8"/>
  <c r="AS22" i="8"/>
  <c r="AT22" i="8"/>
  <c r="AU22" i="8"/>
  <c r="AV22" i="8"/>
  <c r="AW22" i="8"/>
  <c r="AX22" i="8"/>
  <c r="AY22" i="8"/>
  <c r="AZ22" i="8"/>
  <c r="BA22" i="8"/>
  <c r="BB22" i="8"/>
  <c r="BC22" i="8"/>
  <c r="BD22" i="8"/>
  <c r="BE22" i="8"/>
  <c r="BF22" i="8"/>
  <c r="BG22" i="8"/>
  <c r="BH22" i="8"/>
  <c r="BI22" i="8"/>
  <c r="BJ22" i="8"/>
  <c r="BK22" i="8"/>
  <c r="BL22" i="8"/>
  <c r="BM22" i="8"/>
  <c r="BN22" i="8"/>
  <c r="BO22" i="8"/>
  <c r="BP22" i="8"/>
  <c r="BQ22" i="8"/>
  <c r="BR22" i="8"/>
  <c r="BS22" i="8"/>
  <c r="G22" i="8"/>
  <c r="C159" i="8"/>
  <c r="C158" i="8"/>
  <c r="BS154" i="7"/>
  <c r="BR154" i="7"/>
  <c r="BQ154" i="7"/>
  <c r="BP154" i="7"/>
  <c r="BO154" i="7"/>
  <c r="BN154" i="7"/>
  <c r="BM154" i="7"/>
  <c r="BL154" i="7"/>
  <c r="BK154" i="7"/>
  <c r="BJ154" i="7"/>
  <c r="BI154" i="7"/>
  <c r="BH154" i="7"/>
  <c r="BG154" i="7"/>
  <c r="BF154" i="7"/>
  <c r="BE154" i="7"/>
  <c r="BD154" i="7"/>
  <c r="BC154" i="7"/>
  <c r="BB154" i="7"/>
  <c r="BA154" i="7"/>
  <c r="AZ154" i="7"/>
  <c r="AY154" i="7"/>
  <c r="AX154" i="7"/>
  <c r="AW154" i="7"/>
  <c r="AV154" i="7"/>
  <c r="AU154" i="7"/>
  <c r="AT154" i="7"/>
  <c r="AS154" i="7"/>
  <c r="AR154" i="7"/>
  <c r="AQ154" i="7"/>
  <c r="AP154" i="7"/>
  <c r="AO154" i="7"/>
  <c r="AN154" i="7"/>
  <c r="AM154" i="7"/>
  <c r="AL154" i="7"/>
  <c r="AK154" i="7"/>
  <c r="AJ154" i="7"/>
  <c r="AI154" i="7"/>
  <c r="AH154" i="7"/>
  <c r="AG154" i="7"/>
  <c r="AF154" i="7"/>
  <c r="AE154" i="7"/>
  <c r="AD154" i="7"/>
  <c r="AC154" i="7"/>
  <c r="AB154" i="7"/>
  <c r="AA154" i="7"/>
  <c r="Z154" i="7"/>
  <c r="Y154" i="7"/>
  <c r="X154" i="7"/>
  <c r="W154" i="7"/>
  <c r="V154" i="7"/>
  <c r="U154" i="7"/>
  <c r="T154" i="7"/>
  <c r="S154" i="7"/>
  <c r="R154" i="7"/>
  <c r="Q154" i="7"/>
  <c r="P154" i="7"/>
  <c r="O154" i="7"/>
  <c r="N154" i="7"/>
  <c r="M154" i="7"/>
  <c r="L154" i="7"/>
  <c r="K154" i="7"/>
  <c r="J154" i="7"/>
  <c r="I154" i="7"/>
  <c r="H154" i="7"/>
  <c r="G154" i="7"/>
  <c r="BS132" i="7"/>
  <c r="BR132" i="7"/>
  <c r="BQ132" i="7"/>
  <c r="BP132" i="7"/>
  <c r="BO132" i="7"/>
  <c r="BN132" i="7"/>
  <c r="BM132" i="7"/>
  <c r="BL132" i="7"/>
  <c r="BK132" i="7"/>
  <c r="BJ132" i="7"/>
  <c r="BI132" i="7"/>
  <c r="BH132" i="7"/>
  <c r="BG132" i="7"/>
  <c r="BF132" i="7"/>
  <c r="BE132" i="7"/>
  <c r="BD132" i="7"/>
  <c r="BC132" i="7"/>
  <c r="BB132" i="7"/>
  <c r="BA132" i="7"/>
  <c r="AZ132" i="7"/>
  <c r="AY132" i="7"/>
  <c r="AX132" i="7"/>
  <c r="AW132" i="7"/>
  <c r="AV132" i="7"/>
  <c r="AU132" i="7"/>
  <c r="AT132" i="7"/>
  <c r="AS132" i="7"/>
  <c r="AR132" i="7"/>
  <c r="AQ132" i="7"/>
  <c r="AP132" i="7"/>
  <c r="AO132" i="7"/>
  <c r="AN132" i="7"/>
  <c r="AM132" i="7"/>
  <c r="AL132" i="7"/>
  <c r="AK132" i="7"/>
  <c r="AJ132" i="7"/>
  <c r="AI132" i="7"/>
  <c r="AH132" i="7"/>
  <c r="AG132" i="7"/>
  <c r="AF132" i="7"/>
  <c r="AE132" i="7"/>
  <c r="AD132" i="7"/>
  <c r="AC132" i="7"/>
  <c r="AB132" i="7"/>
  <c r="AA132" i="7"/>
  <c r="Z132" i="7"/>
  <c r="Y132" i="7"/>
  <c r="X132" i="7"/>
  <c r="W132" i="7"/>
  <c r="V132" i="7"/>
  <c r="U132" i="7"/>
  <c r="T132" i="7"/>
  <c r="S132" i="7"/>
  <c r="R132" i="7"/>
  <c r="Q132" i="7"/>
  <c r="P132" i="7"/>
  <c r="O132" i="7"/>
  <c r="N132" i="7"/>
  <c r="M132" i="7"/>
  <c r="L132" i="7"/>
  <c r="K132" i="7"/>
  <c r="J132" i="7"/>
  <c r="I132" i="7"/>
  <c r="H132" i="7"/>
  <c r="G132" i="7"/>
  <c r="BS110" i="7"/>
  <c r="BR110" i="7"/>
  <c r="BQ110" i="7"/>
  <c r="BP110" i="7"/>
  <c r="BO110" i="7"/>
  <c r="BN110" i="7"/>
  <c r="BM110" i="7"/>
  <c r="BL110" i="7"/>
  <c r="BK110" i="7"/>
  <c r="BJ110" i="7"/>
  <c r="BI110" i="7"/>
  <c r="BH110" i="7"/>
  <c r="BG110" i="7"/>
  <c r="BF110" i="7"/>
  <c r="BE110" i="7"/>
  <c r="BD110" i="7"/>
  <c r="BC110" i="7"/>
  <c r="BB110" i="7"/>
  <c r="BA110" i="7"/>
  <c r="AZ110" i="7"/>
  <c r="AY110" i="7"/>
  <c r="AX110" i="7"/>
  <c r="AW110" i="7"/>
  <c r="AV110" i="7"/>
  <c r="AU110" i="7"/>
  <c r="AT110" i="7"/>
  <c r="AS110" i="7"/>
  <c r="AR110" i="7"/>
  <c r="AQ110" i="7"/>
  <c r="AP110" i="7"/>
  <c r="AO110" i="7"/>
  <c r="AN110" i="7"/>
  <c r="AM110" i="7"/>
  <c r="AL110" i="7"/>
  <c r="AK110" i="7"/>
  <c r="AJ110" i="7"/>
  <c r="AI110" i="7"/>
  <c r="AH110" i="7"/>
  <c r="AG110" i="7"/>
  <c r="AF110" i="7"/>
  <c r="AE110" i="7"/>
  <c r="AD110" i="7"/>
  <c r="AC110" i="7"/>
  <c r="AB110" i="7"/>
  <c r="AA110" i="7"/>
  <c r="Z110" i="7"/>
  <c r="Y110" i="7"/>
  <c r="X110" i="7"/>
  <c r="W110" i="7"/>
  <c r="V110" i="7"/>
  <c r="U110" i="7"/>
  <c r="T110" i="7"/>
  <c r="S110" i="7"/>
  <c r="R110" i="7"/>
  <c r="Q110" i="7"/>
  <c r="P110" i="7"/>
  <c r="O110" i="7"/>
  <c r="N110" i="7"/>
  <c r="M110" i="7"/>
  <c r="L110" i="7"/>
  <c r="K110" i="7"/>
  <c r="J110" i="7"/>
  <c r="I110" i="7"/>
  <c r="H110" i="7"/>
  <c r="G110" i="7"/>
  <c r="H88" i="7"/>
  <c r="I88" i="7"/>
  <c r="J88" i="7"/>
  <c r="K88" i="7"/>
  <c r="L88" i="7"/>
  <c r="M88" i="7"/>
  <c r="N88" i="7"/>
  <c r="O88" i="7"/>
  <c r="P88" i="7"/>
  <c r="Q88" i="7"/>
  <c r="R88" i="7"/>
  <c r="S88" i="7"/>
  <c r="T88" i="7"/>
  <c r="U88" i="7"/>
  <c r="V88" i="7"/>
  <c r="W88" i="7"/>
  <c r="X88" i="7"/>
  <c r="Y88" i="7"/>
  <c r="Z88" i="7"/>
  <c r="AA88" i="7"/>
  <c r="AB88" i="7"/>
  <c r="AC88" i="7"/>
  <c r="AD88" i="7"/>
  <c r="AE88" i="7"/>
  <c r="AF88" i="7"/>
  <c r="AG88" i="7"/>
  <c r="AH88" i="7"/>
  <c r="AI88" i="7"/>
  <c r="AJ88" i="7"/>
  <c r="AK88" i="7"/>
  <c r="AL88" i="7"/>
  <c r="AM88" i="7"/>
  <c r="AN88" i="7"/>
  <c r="AO88" i="7"/>
  <c r="AP88" i="7"/>
  <c r="AQ88" i="7"/>
  <c r="AR88" i="7"/>
  <c r="AS88" i="7"/>
  <c r="AT88" i="7"/>
  <c r="AU88" i="7"/>
  <c r="AV88" i="7"/>
  <c r="AW88" i="7"/>
  <c r="AX88" i="7"/>
  <c r="AY88" i="7"/>
  <c r="AZ88" i="7"/>
  <c r="BA88" i="7"/>
  <c r="BB88" i="7"/>
  <c r="BC88" i="7"/>
  <c r="BD88" i="7"/>
  <c r="BE88" i="7"/>
  <c r="BF88" i="7"/>
  <c r="BG88" i="7"/>
  <c r="BH88" i="7"/>
  <c r="BI88" i="7"/>
  <c r="BJ88" i="7"/>
  <c r="BK88" i="7"/>
  <c r="BL88" i="7"/>
  <c r="BM88" i="7"/>
  <c r="BN88" i="7"/>
  <c r="BO88" i="7"/>
  <c r="BP88" i="7"/>
  <c r="BQ88" i="7"/>
  <c r="BR88" i="7"/>
  <c r="BS88" i="7"/>
  <c r="G88" i="7"/>
  <c r="C159" i="7"/>
  <c r="C158" i="7"/>
  <c r="BS66" i="7"/>
  <c r="BR66" i="7"/>
  <c r="BQ66" i="7"/>
  <c r="BP66" i="7"/>
  <c r="BO66" i="7"/>
  <c r="BN66" i="7"/>
  <c r="BM66" i="7"/>
  <c r="BL66" i="7"/>
  <c r="BK66" i="7"/>
  <c r="BJ66" i="7"/>
  <c r="BI66" i="7"/>
  <c r="BH66" i="7"/>
  <c r="BG66" i="7"/>
  <c r="BF66" i="7"/>
  <c r="BE66" i="7"/>
  <c r="BD66" i="7"/>
  <c r="BC66" i="7"/>
  <c r="BB66" i="7"/>
  <c r="BA66" i="7"/>
  <c r="AZ66" i="7"/>
  <c r="AY66" i="7"/>
  <c r="AX66" i="7"/>
  <c r="AW66" i="7"/>
  <c r="AV66" i="7"/>
  <c r="AU66" i="7"/>
  <c r="AT66" i="7"/>
  <c r="AS66" i="7"/>
  <c r="AR66" i="7"/>
  <c r="AQ66" i="7"/>
  <c r="AP66" i="7"/>
  <c r="AO66" i="7"/>
  <c r="AN66" i="7"/>
  <c r="AM66" i="7"/>
  <c r="AL66" i="7"/>
  <c r="AK66" i="7"/>
  <c r="AJ66" i="7"/>
  <c r="AI66" i="7"/>
  <c r="AH66" i="7"/>
  <c r="AG66" i="7"/>
  <c r="AF66" i="7"/>
  <c r="AE66" i="7"/>
  <c r="AD66" i="7"/>
  <c r="AC66" i="7"/>
  <c r="AB66" i="7"/>
  <c r="AA66" i="7"/>
  <c r="Z66" i="7"/>
  <c r="Y66" i="7"/>
  <c r="X66" i="7"/>
  <c r="W66" i="7"/>
  <c r="V66" i="7"/>
  <c r="U66" i="7"/>
  <c r="T66" i="7"/>
  <c r="S66" i="7"/>
  <c r="R66" i="7"/>
  <c r="Q66" i="7"/>
  <c r="P66" i="7"/>
  <c r="O66" i="7"/>
  <c r="N66" i="7"/>
  <c r="M66" i="7"/>
  <c r="L66" i="7"/>
  <c r="K66" i="7"/>
  <c r="J66" i="7"/>
  <c r="I66" i="7"/>
  <c r="H66" i="7"/>
  <c r="G66" i="7"/>
  <c r="H44" i="7"/>
  <c r="I44" i="7"/>
  <c r="J44" i="7"/>
  <c r="K44" i="7"/>
  <c r="L44" i="7"/>
  <c r="M44" i="7"/>
  <c r="N44" i="7"/>
  <c r="O44" i="7"/>
  <c r="P44" i="7"/>
  <c r="Q44" i="7"/>
  <c r="R44" i="7"/>
  <c r="S44" i="7"/>
  <c r="T44" i="7"/>
  <c r="U44" i="7"/>
  <c r="V44" i="7"/>
  <c r="W44" i="7"/>
  <c r="X44" i="7"/>
  <c r="Y44" i="7"/>
  <c r="Z44" i="7"/>
  <c r="AA44" i="7"/>
  <c r="AB44" i="7"/>
  <c r="AC44" i="7"/>
  <c r="AD44" i="7"/>
  <c r="AE44" i="7"/>
  <c r="AF44" i="7"/>
  <c r="AG44" i="7"/>
  <c r="AH44" i="7"/>
  <c r="AI44" i="7"/>
  <c r="AJ44" i="7"/>
  <c r="AK44" i="7"/>
  <c r="AL44" i="7"/>
  <c r="AM44" i="7"/>
  <c r="AN44" i="7"/>
  <c r="AO44" i="7"/>
  <c r="AP44" i="7"/>
  <c r="AQ44" i="7"/>
  <c r="AR44" i="7"/>
  <c r="AS44" i="7"/>
  <c r="AT44" i="7"/>
  <c r="AU44" i="7"/>
  <c r="AV44" i="7"/>
  <c r="AW44" i="7"/>
  <c r="AX44" i="7"/>
  <c r="AY44" i="7"/>
  <c r="AZ44" i="7"/>
  <c r="BA44" i="7"/>
  <c r="BB44" i="7"/>
  <c r="BC44" i="7"/>
  <c r="BD44" i="7"/>
  <c r="BE44" i="7"/>
  <c r="BF44" i="7"/>
  <c r="BG44" i="7"/>
  <c r="BH44" i="7"/>
  <c r="BI44" i="7"/>
  <c r="BJ44" i="7"/>
  <c r="BK44" i="7"/>
  <c r="BL44" i="7"/>
  <c r="BM44" i="7"/>
  <c r="BN44" i="7"/>
  <c r="BO44" i="7"/>
  <c r="BP44" i="7"/>
  <c r="BQ44" i="7"/>
  <c r="BR44" i="7"/>
  <c r="BS44" i="7"/>
  <c r="G44" i="7"/>
  <c r="H22" i="7"/>
  <c r="I22" i="7"/>
  <c r="J22" i="7"/>
  <c r="K22" i="7"/>
  <c r="L22" i="7"/>
  <c r="M22" i="7"/>
  <c r="N22" i="7"/>
  <c r="O22" i="7"/>
  <c r="P22" i="7"/>
  <c r="Q22" i="7"/>
  <c r="R22" i="7"/>
  <c r="S22" i="7"/>
  <c r="T22" i="7"/>
  <c r="U22" i="7"/>
  <c r="V22" i="7"/>
  <c r="W22" i="7"/>
  <c r="X22" i="7"/>
  <c r="Y22" i="7"/>
  <c r="Z22" i="7"/>
  <c r="AA22" i="7"/>
  <c r="AB22" i="7"/>
  <c r="AC22" i="7"/>
  <c r="AD22" i="7"/>
  <c r="AE22" i="7"/>
  <c r="AF22" i="7"/>
  <c r="AG22" i="7"/>
  <c r="AH22" i="7"/>
  <c r="AI22" i="7"/>
  <c r="AJ22" i="7"/>
  <c r="AK22" i="7"/>
  <c r="AL22" i="7"/>
  <c r="AM22" i="7"/>
  <c r="AN22" i="7"/>
  <c r="AO22" i="7"/>
  <c r="AP22" i="7"/>
  <c r="AQ22" i="7"/>
  <c r="AR22" i="7"/>
  <c r="AS22" i="7"/>
  <c r="AT22" i="7"/>
  <c r="AU22" i="7"/>
  <c r="AV22" i="7"/>
  <c r="AW22" i="7"/>
  <c r="AX22" i="7"/>
  <c r="AY22" i="7"/>
  <c r="AZ22" i="7"/>
  <c r="BA22" i="7"/>
  <c r="BB22" i="7"/>
  <c r="BC22" i="7"/>
  <c r="BD22" i="7"/>
  <c r="BE22" i="7"/>
  <c r="BF22" i="7"/>
  <c r="BG22" i="7"/>
  <c r="BH22" i="7"/>
  <c r="BI22" i="7"/>
  <c r="BJ22" i="7"/>
  <c r="BK22" i="7"/>
  <c r="BL22" i="7"/>
  <c r="BM22" i="7"/>
  <c r="BN22" i="7"/>
  <c r="BO22" i="7"/>
  <c r="BP22" i="7"/>
  <c r="BQ22" i="7"/>
  <c r="BR22" i="7"/>
  <c r="BS22" i="7"/>
  <c r="G22" i="7"/>
  <c r="B196" i="7"/>
  <c r="B194" i="7"/>
  <c r="B192" i="7"/>
  <c r="B190" i="7"/>
  <c r="B174" i="7"/>
  <c r="B172" i="7"/>
  <c r="B168" i="7"/>
  <c r="C6" i="7" l="1"/>
  <c r="C168" i="7" l="1"/>
  <c r="C3" i="22"/>
  <c r="E17" i="20"/>
  <c r="A44" i="4" l="1"/>
  <c r="P95" i="79" l="1"/>
  <c r="P24" i="76"/>
  <c r="P44" i="75"/>
  <c r="P41" i="75"/>
  <c r="C3" i="52"/>
  <c r="D80" i="52"/>
  <c r="P52" i="80" l="1"/>
  <c r="P91" i="49"/>
  <c r="P75" i="49"/>
  <c r="P65" i="49"/>
  <c r="P55" i="49"/>
  <c r="P45" i="49"/>
  <c r="P35" i="49"/>
  <c r="P27" i="49"/>
  <c r="P19" i="49"/>
  <c r="P9" i="49"/>
  <c r="P74" i="49"/>
  <c r="P44" i="49"/>
  <c r="P26" i="49"/>
  <c r="P8" i="49"/>
  <c r="P99" i="49"/>
  <c r="P87" i="49"/>
  <c r="P71" i="49"/>
  <c r="P61" i="49"/>
  <c r="P53" i="49"/>
  <c r="P43" i="49"/>
  <c r="P33" i="49"/>
  <c r="P25" i="49"/>
  <c r="P17" i="49"/>
  <c r="P8" i="75"/>
  <c r="P39" i="49"/>
  <c r="P98" i="49"/>
  <c r="P84" i="49"/>
  <c r="P70" i="49"/>
  <c r="P60" i="49"/>
  <c r="P52" i="49"/>
  <c r="P42" i="49"/>
  <c r="P32" i="49"/>
  <c r="P24" i="49"/>
  <c r="P16" i="49"/>
  <c r="P57" i="49"/>
  <c r="P21" i="49"/>
  <c r="P97" i="49"/>
  <c r="P83" i="49"/>
  <c r="P69" i="49"/>
  <c r="P59" i="49"/>
  <c r="P51" i="49"/>
  <c r="P41" i="49"/>
  <c r="P31" i="49"/>
  <c r="P23" i="49"/>
  <c r="P13" i="49"/>
  <c r="P79" i="49"/>
  <c r="P47" i="49"/>
  <c r="P11" i="49"/>
  <c r="P96" i="49"/>
  <c r="P80" i="49"/>
  <c r="P68" i="49"/>
  <c r="P58" i="49"/>
  <c r="P48" i="49"/>
  <c r="P40" i="49"/>
  <c r="P30" i="49"/>
  <c r="P22" i="49"/>
  <c r="P12" i="49"/>
  <c r="P67" i="49"/>
  <c r="P29" i="49"/>
  <c r="P92" i="49"/>
  <c r="P76" i="49"/>
  <c r="P66" i="49"/>
  <c r="P56" i="49"/>
  <c r="P46" i="49"/>
  <c r="P38" i="49"/>
  <c r="P28" i="49"/>
  <c r="P20" i="49"/>
  <c r="P10" i="49"/>
  <c r="P90" i="49"/>
  <c r="P64" i="49"/>
  <c r="P54" i="49"/>
  <c r="P34" i="49"/>
  <c r="P18" i="49"/>
  <c r="P90" i="75"/>
  <c r="P31" i="78"/>
  <c r="P60" i="76"/>
  <c r="P56" i="77"/>
  <c r="P11" i="79"/>
  <c r="P16" i="75"/>
  <c r="P70" i="76"/>
  <c r="P71" i="77"/>
  <c r="P29" i="79"/>
  <c r="P54" i="75"/>
  <c r="P32" i="76"/>
  <c r="P20" i="77"/>
  <c r="P51" i="78"/>
  <c r="P13" i="80"/>
  <c r="D3" i="52"/>
  <c r="E80" i="52"/>
  <c r="P24" i="75"/>
  <c r="P64" i="75"/>
  <c r="P42" i="76"/>
  <c r="P84" i="76"/>
  <c r="P31" i="77"/>
  <c r="P99" i="77"/>
  <c r="P69" i="78"/>
  <c r="P47" i="79"/>
  <c r="D4" i="52"/>
  <c r="E3" i="52"/>
  <c r="P97" i="80"/>
  <c r="P91" i="80"/>
  <c r="P83" i="80"/>
  <c r="P75" i="80"/>
  <c r="P69" i="80"/>
  <c r="P65" i="80"/>
  <c r="P59" i="80"/>
  <c r="P55" i="80"/>
  <c r="P51" i="80"/>
  <c r="P45" i="80"/>
  <c r="P40" i="80"/>
  <c r="P34" i="80"/>
  <c r="P30" i="80"/>
  <c r="P26" i="80"/>
  <c r="P22" i="80"/>
  <c r="P18" i="80"/>
  <c r="P12" i="80"/>
  <c r="P98" i="79"/>
  <c r="P92" i="79"/>
  <c r="P84" i="79"/>
  <c r="P76" i="79"/>
  <c r="P70" i="79"/>
  <c r="P66" i="79"/>
  <c r="P60" i="79"/>
  <c r="P56" i="79"/>
  <c r="P52" i="79"/>
  <c r="P46" i="79"/>
  <c r="P42" i="79"/>
  <c r="P38" i="79"/>
  <c r="P32" i="79"/>
  <c r="P28" i="79"/>
  <c r="P24" i="79"/>
  <c r="P20" i="79"/>
  <c r="P16" i="79"/>
  <c r="P10" i="79"/>
  <c r="P96" i="78"/>
  <c r="P90" i="78"/>
  <c r="P80" i="78"/>
  <c r="P74" i="78"/>
  <c r="P68" i="78"/>
  <c r="P64" i="78"/>
  <c r="P58" i="78"/>
  <c r="P54" i="78"/>
  <c r="P48" i="78"/>
  <c r="P44" i="78"/>
  <c r="P40" i="78"/>
  <c r="P34" i="78"/>
  <c r="P30" i="78"/>
  <c r="P26" i="78"/>
  <c r="P22" i="78"/>
  <c r="P18" i="78"/>
  <c r="P12" i="78"/>
  <c r="P8" i="78"/>
  <c r="P98" i="77"/>
  <c r="P92" i="77"/>
  <c r="P84" i="77"/>
  <c r="P76" i="77"/>
  <c r="P70" i="77"/>
  <c r="P66" i="77"/>
  <c r="P99" i="80"/>
  <c r="P95" i="80"/>
  <c r="P87" i="80"/>
  <c r="P79" i="80"/>
  <c r="P71" i="80"/>
  <c r="P67" i="80"/>
  <c r="P61" i="80"/>
  <c r="P57" i="80"/>
  <c r="P53" i="80"/>
  <c r="P47" i="80"/>
  <c r="P43" i="80"/>
  <c r="P38" i="80"/>
  <c r="P32" i="80"/>
  <c r="P28" i="80"/>
  <c r="P24" i="80"/>
  <c r="P20" i="80"/>
  <c r="P16" i="80"/>
  <c r="P10" i="80"/>
  <c r="P96" i="79"/>
  <c r="P90" i="79"/>
  <c r="P80" i="79"/>
  <c r="P74" i="79"/>
  <c r="P68" i="79"/>
  <c r="P64" i="79"/>
  <c r="P58" i="79"/>
  <c r="P54" i="79"/>
  <c r="P48" i="79"/>
  <c r="P44" i="79"/>
  <c r="P40" i="79"/>
  <c r="P34" i="79"/>
  <c r="P30" i="79"/>
  <c r="P26" i="79"/>
  <c r="P22" i="79"/>
  <c r="P18" i="79"/>
  <c r="P12" i="79"/>
  <c r="P8" i="79"/>
  <c r="P98" i="78"/>
  <c r="P92" i="78"/>
  <c r="P84" i="78"/>
  <c r="P76" i="78"/>
  <c r="P70" i="78"/>
  <c r="P66" i="78"/>
  <c r="P60" i="78"/>
  <c r="P56" i="78"/>
  <c r="P52" i="78"/>
  <c r="P46" i="78"/>
  <c r="P42" i="78"/>
  <c r="P38" i="78"/>
  <c r="P32" i="78"/>
  <c r="P28" i="78"/>
  <c r="P24" i="78"/>
  <c r="P20" i="78"/>
  <c r="P16" i="78"/>
  <c r="P10" i="78"/>
  <c r="P96" i="77"/>
  <c r="P90" i="77"/>
  <c r="P80" i="77"/>
  <c r="P74" i="77"/>
  <c r="P68" i="77"/>
  <c r="P64" i="77"/>
  <c r="P58" i="77"/>
  <c r="P54" i="77"/>
  <c r="P48" i="77"/>
  <c r="P44" i="77"/>
  <c r="P40" i="77"/>
  <c r="P34" i="77"/>
  <c r="P30" i="77"/>
  <c r="P26" i="77"/>
  <c r="P22" i="77"/>
  <c r="P18" i="77"/>
  <c r="P12" i="77"/>
  <c r="P98" i="76"/>
  <c r="P90" i="80"/>
  <c r="P74" i="80"/>
  <c r="P64" i="80"/>
  <c r="P54" i="80"/>
  <c r="P44" i="80"/>
  <c r="P33" i="80"/>
  <c r="P25" i="80"/>
  <c r="P17" i="80"/>
  <c r="P91" i="79"/>
  <c r="P75" i="79"/>
  <c r="P65" i="79"/>
  <c r="P55" i="79"/>
  <c r="P45" i="79"/>
  <c r="P35" i="79"/>
  <c r="P27" i="79"/>
  <c r="P19" i="79"/>
  <c r="P9" i="79"/>
  <c r="P95" i="78"/>
  <c r="P79" i="78"/>
  <c r="P67" i="78"/>
  <c r="P57" i="78"/>
  <c r="P47" i="78"/>
  <c r="P39" i="78"/>
  <c r="P29" i="78"/>
  <c r="P21" i="78"/>
  <c r="P11" i="78"/>
  <c r="P97" i="77"/>
  <c r="P83" i="77"/>
  <c r="P69" i="77"/>
  <c r="P60" i="77"/>
  <c r="P55" i="77"/>
  <c r="P47" i="77"/>
  <c r="P42" i="77"/>
  <c r="P35" i="77"/>
  <c r="P29" i="77"/>
  <c r="P24" i="77"/>
  <c r="P19" i="77"/>
  <c r="P11" i="77"/>
  <c r="P97" i="76"/>
  <c r="P91" i="76"/>
  <c r="P83" i="76"/>
  <c r="P75" i="76"/>
  <c r="P69" i="76"/>
  <c r="P65" i="76"/>
  <c r="P59" i="76"/>
  <c r="P55" i="76"/>
  <c r="P51" i="76"/>
  <c r="P45" i="76"/>
  <c r="P41" i="76"/>
  <c r="P35" i="76"/>
  <c r="P31" i="76"/>
  <c r="P27" i="76"/>
  <c r="P23" i="76"/>
  <c r="P19" i="76"/>
  <c r="P13" i="76"/>
  <c r="P9" i="76"/>
  <c r="P99" i="75"/>
  <c r="P95" i="75"/>
  <c r="P87" i="75"/>
  <c r="P88" i="75" s="1"/>
  <c r="P79" i="75"/>
  <c r="P71" i="75"/>
  <c r="P67" i="75"/>
  <c r="P61" i="75"/>
  <c r="P57" i="75"/>
  <c r="P53" i="75"/>
  <c r="P47" i="75"/>
  <c r="P43" i="75"/>
  <c r="P35" i="75"/>
  <c r="P31" i="75"/>
  <c r="P27" i="75"/>
  <c r="P23" i="75"/>
  <c r="P19" i="75"/>
  <c r="P13" i="75"/>
  <c r="P9" i="75"/>
  <c r="P96" i="80"/>
  <c r="P80" i="80"/>
  <c r="P68" i="80"/>
  <c r="P58" i="80"/>
  <c r="P48" i="80"/>
  <c r="P39" i="80"/>
  <c r="P29" i="80"/>
  <c r="P21" i="80"/>
  <c r="P11" i="80"/>
  <c r="P97" i="79"/>
  <c r="P83" i="79"/>
  <c r="P69" i="79"/>
  <c r="P59" i="79"/>
  <c r="P51" i="79"/>
  <c r="P41" i="79"/>
  <c r="P31" i="79"/>
  <c r="P23" i="79"/>
  <c r="P13" i="79"/>
  <c r="P99" i="78"/>
  <c r="P87" i="78"/>
  <c r="P71" i="78"/>
  <c r="P61" i="78"/>
  <c r="P53" i="78"/>
  <c r="P43" i="78"/>
  <c r="P33" i="78"/>
  <c r="P25" i="78"/>
  <c r="P17" i="78"/>
  <c r="P91" i="77"/>
  <c r="P75" i="77"/>
  <c r="P65" i="77"/>
  <c r="P57" i="77"/>
  <c r="P52" i="77"/>
  <c r="P45" i="77"/>
  <c r="P39" i="77"/>
  <c r="P32" i="77"/>
  <c r="P27" i="77"/>
  <c r="P21" i="77"/>
  <c r="P16" i="77"/>
  <c r="P9" i="77"/>
  <c r="P95" i="76"/>
  <c r="P87" i="76"/>
  <c r="P79" i="76"/>
  <c r="P71" i="76"/>
  <c r="P67" i="76"/>
  <c r="P61" i="76"/>
  <c r="P57" i="76"/>
  <c r="P53" i="76"/>
  <c r="P47" i="76"/>
  <c r="P43" i="76"/>
  <c r="P39" i="76"/>
  <c r="P33" i="76"/>
  <c r="P29" i="76"/>
  <c r="P25" i="76"/>
  <c r="P21" i="76"/>
  <c r="P17" i="76"/>
  <c r="P11" i="76"/>
  <c r="P97" i="75"/>
  <c r="P91" i="75"/>
  <c r="P83" i="75"/>
  <c r="P75" i="75"/>
  <c r="P69" i="75"/>
  <c r="P65" i="75"/>
  <c r="P59" i="75"/>
  <c r="P55" i="75"/>
  <c r="P51" i="75"/>
  <c r="P45" i="75"/>
  <c r="P39" i="75"/>
  <c r="P33" i="75"/>
  <c r="P29" i="75"/>
  <c r="P25" i="75"/>
  <c r="P21" i="75"/>
  <c r="P17" i="75"/>
  <c r="P11" i="75"/>
  <c r="P42" i="75"/>
  <c r="P92" i="80"/>
  <c r="P76" i="80"/>
  <c r="P66" i="80"/>
  <c r="P56" i="80"/>
  <c r="P46" i="80"/>
  <c r="P35" i="80"/>
  <c r="P27" i="80"/>
  <c r="P19" i="80"/>
  <c r="P9" i="80"/>
  <c r="P23" i="77"/>
  <c r="P26" i="76"/>
  <c r="P92" i="75"/>
  <c r="P66" i="75"/>
  <c r="P34" i="75"/>
  <c r="P18" i="75"/>
  <c r="P84" i="80"/>
  <c r="P42" i="80"/>
  <c r="P87" i="79"/>
  <c r="P61" i="79"/>
  <c r="P43" i="79"/>
  <c r="P25" i="79"/>
  <c r="P91" i="78"/>
  <c r="P65" i="78"/>
  <c r="P45" i="78"/>
  <c r="P27" i="78"/>
  <c r="P9" i="78"/>
  <c r="P95" i="77"/>
  <c r="P67" i="77"/>
  <c r="P53" i="77"/>
  <c r="P41" i="77"/>
  <c r="P28" i="77"/>
  <c r="P17" i="77"/>
  <c r="P96" i="76"/>
  <c r="P80" i="76"/>
  <c r="P68" i="76"/>
  <c r="P58" i="76"/>
  <c r="P48" i="76"/>
  <c r="P40" i="76"/>
  <c r="P30" i="76"/>
  <c r="P22" i="76"/>
  <c r="P12" i="76"/>
  <c r="P98" i="75"/>
  <c r="P84" i="75"/>
  <c r="P70" i="75"/>
  <c r="P60" i="75"/>
  <c r="P52" i="75"/>
  <c r="P40" i="75"/>
  <c r="P30" i="75"/>
  <c r="P22" i="75"/>
  <c r="P12" i="75"/>
  <c r="P70" i="80"/>
  <c r="P31" i="80"/>
  <c r="P79" i="79"/>
  <c r="P57" i="79"/>
  <c r="P39" i="79"/>
  <c r="P21" i="79"/>
  <c r="P83" i="78"/>
  <c r="P59" i="78"/>
  <c r="P41" i="78"/>
  <c r="P23" i="78"/>
  <c r="P87" i="77"/>
  <c r="P61" i="77"/>
  <c r="P51" i="77"/>
  <c r="P38" i="77"/>
  <c r="P25" i="77"/>
  <c r="P13" i="77"/>
  <c r="P92" i="76"/>
  <c r="P76" i="76"/>
  <c r="P66" i="76"/>
  <c r="P56" i="76"/>
  <c r="P46" i="76"/>
  <c r="P38" i="76"/>
  <c r="P28" i="76"/>
  <c r="P20" i="76"/>
  <c r="P10" i="76"/>
  <c r="P96" i="75"/>
  <c r="P80" i="75"/>
  <c r="P68" i="75"/>
  <c r="P58" i="75"/>
  <c r="P48" i="75"/>
  <c r="P38" i="75"/>
  <c r="P28" i="75"/>
  <c r="P20" i="75"/>
  <c r="P10" i="75"/>
  <c r="P60" i="80"/>
  <c r="P23" i="80"/>
  <c r="P99" i="79"/>
  <c r="P71" i="79"/>
  <c r="P53" i="79"/>
  <c r="P33" i="79"/>
  <c r="P17" i="79"/>
  <c r="P75" i="78"/>
  <c r="P55" i="78"/>
  <c r="P35" i="78"/>
  <c r="P19" i="78"/>
  <c r="P79" i="77"/>
  <c r="P59" i="77"/>
  <c r="P46" i="77"/>
  <c r="P33" i="77"/>
  <c r="P10" i="77"/>
  <c r="P90" i="76"/>
  <c r="P74" i="76"/>
  <c r="P64" i="76"/>
  <c r="P54" i="76"/>
  <c r="P44" i="76"/>
  <c r="P34" i="76"/>
  <c r="P18" i="76"/>
  <c r="P8" i="76"/>
  <c r="P76" i="75"/>
  <c r="P56" i="75"/>
  <c r="P46" i="75"/>
  <c r="P26" i="75"/>
  <c r="P32" i="75"/>
  <c r="P74" i="75"/>
  <c r="P16" i="76"/>
  <c r="P52" i="76"/>
  <c r="P99" i="76"/>
  <c r="P43" i="77"/>
  <c r="P13" i="78"/>
  <c r="P97" i="78"/>
  <c r="P67" i="79"/>
  <c r="P98" i="80"/>
  <c r="P85" i="75" l="1"/>
  <c r="P62" i="75"/>
  <c r="P81" i="75"/>
  <c r="P72" i="75"/>
  <c r="P77" i="75"/>
  <c r="P93" i="75"/>
  <c r="F80" i="52"/>
  <c r="E5" i="52"/>
  <c r="F5" i="52" s="1"/>
  <c r="O22" i="75"/>
  <c r="O23" i="75"/>
  <c r="O24" i="75"/>
  <c r="O25" i="75"/>
  <c r="O26" i="75"/>
  <c r="O27" i="75"/>
  <c r="O28" i="75"/>
  <c r="O29" i="75"/>
  <c r="O30" i="75"/>
  <c r="O31" i="75"/>
  <c r="O32" i="75"/>
  <c r="O33" i="75"/>
  <c r="O34" i="75"/>
  <c r="O35" i="75"/>
  <c r="G80" i="52" l="1"/>
  <c r="G3" i="52" s="1"/>
  <c r="F6" i="52"/>
  <c r="F3" i="52"/>
  <c r="C4" i="4"/>
  <c r="G6" i="52" l="1"/>
  <c r="H80" i="52"/>
  <c r="G7" i="52"/>
  <c r="G5" i="52"/>
  <c r="H39" i="4"/>
  <c r="G39" i="4"/>
  <c r="F39" i="4"/>
  <c r="E39" i="4"/>
  <c r="D39" i="4"/>
  <c r="C39" i="4"/>
  <c r="B39" i="4"/>
  <c r="A38" i="4"/>
  <c r="A3" i="4"/>
  <c r="A10" i="4"/>
  <c r="B7" i="4"/>
  <c r="H4" i="4"/>
  <c r="G4" i="4"/>
  <c r="F4" i="4"/>
  <c r="E4" i="4"/>
  <c r="D4" i="4"/>
  <c r="B4" i="4"/>
  <c r="H7" i="52" l="1"/>
  <c r="H5" i="52"/>
  <c r="H6" i="52"/>
  <c r="H3" i="52"/>
  <c r="I80" i="52"/>
  <c r="H8" i="52"/>
  <c r="I8" i="52" s="1"/>
  <c r="A1" i="4"/>
  <c r="A135" i="7"/>
  <c r="A365" i="7" s="1"/>
  <c r="A113" i="7"/>
  <c r="A332" i="7" s="1"/>
  <c r="A91" i="7"/>
  <c r="A299" i="7" s="1"/>
  <c r="A69" i="7"/>
  <c r="A266" i="7" s="1"/>
  <c r="A47" i="7"/>
  <c r="A233" i="7" s="1"/>
  <c r="A25" i="7"/>
  <c r="A200" i="7" s="1"/>
  <c r="A3" i="7"/>
  <c r="A167" i="7" s="1"/>
  <c r="A135" i="9"/>
  <c r="A365" i="9" s="1"/>
  <c r="A113" i="9"/>
  <c r="A332" i="9" s="1"/>
  <c r="A91" i="9"/>
  <c r="A299" i="9" s="1"/>
  <c r="A69" i="9"/>
  <c r="A266" i="9" s="1"/>
  <c r="A47" i="9"/>
  <c r="A233" i="9" s="1"/>
  <c r="A25" i="9"/>
  <c r="A200" i="9" s="1"/>
  <c r="A3" i="9"/>
  <c r="A167" i="9" s="1"/>
  <c r="A113" i="8"/>
  <c r="A332" i="8" s="1"/>
  <c r="A91" i="8"/>
  <c r="A299" i="8" s="1"/>
  <c r="A69" i="8"/>
  <c r="A266" i="8" s="1"/>
  <c r="A47" i="8"/>
  <c r="A233" i="8" s="1"/>
  <c r="A25" i="8"/>
  <c r="A200" i="8" s="1"/>
  <c r="A3" i="8"/>
  <c r="A167" i="8" s="1"/>
  <c r="A135" i="8"/>
  <c r="A365" i="8" s="1"/>
  <c r="C6" i="9"/>
  <c r="I6" i="52" l="1"/>
  <c r="I5" i="52"/>
  <c r="J80" i="52"/>
  <c r="J3" i="52" s="1"/>
  <c r="I9" i="52"/>
  <c r="I3" i="52"/>
  <c r="I7" i="52"/>
  <c r="BX226" i="9" l="1"/>
  <c r="BH226" i="9"/>
  <c r="AR226" i="9"/>
  <c r="AB226" i="9"/>
  <c r="L226" i="9"/>
  <c r="BW226" i="9"/>
  <c r="BG226" i="9"/>
  <c r="AQ226" i="9"/>
  <c r="AA226" i="9"/>
  <c r="K226" i="9"/>
  <c r="BV226" i="9"/>
  <c r="AZ226" i="9"/>
  <c r="AH226" i="9"/>
  <c r="J226" i="9"/>
  <c r="AP226" i="9"/>
  <c r="BM226" i="9"/>
  <c r="BU226" i="9"/>
  <c r="AY226" i="9"/>
  <c r="AG226" i="9"/>
  <c r="I226" i="9"/>
  <c r="BN226" i="9"/>
  <c r="S226" i="9"/>
  <c r="BP226" i="9"/>
  <c r="AX226" i="9"/>
  <c r="Z226" i="9"/>
  <c r="H226" i="9"/>
  <c r="BO226" i="9"/>
  <c r="AW226" i="9"/>
  <c r="Y226" i="9"/>
  <c r="T226" i="9"/>
  <c r="G226" i="9"/>
  <c r="AO226" i="9"/>
  <c r="BF226" i="9"/>
  <c r="AJ226" i="9"/>
  <c r="R226" i="9"/>
  <c r="C225" i="9"/>
  <c r="BE226" i="9"/>
  <c r="AI226" i="9"/>
  <c r="Q226" i="9"/>
  <c r="AC226" i="9"/>
  <c r="BJ226" i="9"/>
  <c r="O226" i="9"/>
  <c r="X226" i="9"/>
  <c r="AS226" i="9"/>
  <c r="N226" i="9"/>
  <c r="AE226" i="9"/>
  <c r="AN226" i="9"/>
  <c r="BA226" i="9"/>
  <c r="V226" i="9"/>
  <c r="AM226" i="9"/>
  <c r="AV226" i="9"/>
  <c r="BI226" i="9"/>
  <c r="AD226" i="9"/>
  <c r="AU226" i="9"/>
  <c r="BD226" i="9"/>
  <c r="M226" i="9"/>
  <c r="AL226" i="9"/>
  <c r="U226" i="9"/>
  <c r="AT226" i="9"/>
  <c r="AK226" i="9"/>
  <c r="BB226" i="9"/>
  <c r="P226" i="9"/>
  <c r="BQ226" i="9"/>
  <c r="BR226" i="9"/>
  <c r="W226" i="9"/>
  <c r="AF226" i="9"/>
  <c r="BK226" i="9"/>
  <c r="BT226" i="9"/>
  <c r="BL226" i="9"/>
  <c r="BC226" i="9"/>
  <c r="BS226" i="9"/>
  <c r="BM228" i="9"/>
  <c r="AW228" i="9"/>
  <c r="AG228" i="9"/>
  <c r="Q228" i="9"/>
  <c r="BX228" i="9"/>
  <c r="BH228" i="9"/>
  <c r="AR228" i="9"/>
  <c r="AB228" i="9"/>
  <c r="L228" i="9"/>
  <c r="BW228" i="9"/>
  <c r="BG228" i="9"/>
  <c r="AQ228" i="9"/>
  <c r="AA228" i="9"/>
  <c r="K228" i="9"/>
  <c r="BP228" i="9"/>
  <c r="AP228" i="9"/>
  <c r="S228" i="9"/>
  <c r="BO228" i="9"/>
  <c r="AO228" i="9"/>
  <c r="R228" i="9"/>
  <c r="BN228" i="9"/>
  <c r="AJ228" i="9"/>
  <c r="J228" i="9"/>
  <c r="Z228" i="9"/>
  <c r="BF228" i="9"/>
  <c r="AI228" i="9"/>
  <c r="I228" i="9"/>
  <c r="AH228" i="9"/>
  <c r="AZ228" i="9"/>
  <c r="BE228" i="9"/>
  <c r="C227" i="9"/>
  <c r="BV228" i="9"/>
  <c r="AY228" i="9"/>
  <c r="Y228" i="9"/>
  <c r="BU228" i="9"/>
  <c r="AX228" i="9"/>
  <c r="T228" i="9"/>
  <c r="U228" i="9"/>
  <c r="BJ228" i="9"/>
  <c r="AC228" i="9"/>
  <c r="BR228" i="9"/>
  <c r="O228" i="9"/>
  <c r="X228" i="9"/>
  <c r="AK228" i="9"/>
  <c r="N228" i="9"/>
  <c r="AS228" i="9"/>
  <c r="V228" i="9"/>
  <c r="AE228" i="9"/>
  <c r="AN228" i="9"/>
  <c r="BA228" i="9"/>
  <c r="AD228" i="9"/>
  <c r="AM228" i="9"/>
  <c r="AV228" i="9"/>
  <c r="G228" i="9"/>
  <c r="BI228" i="9"/>
  <c r="AL228" i="9"/>
  <c r="AU228" i="9"/>
  <c r="BD228" i="9"/>
  <c r="BQ228" i="9"/>
  <c r="W228" i="9"/>
  <c r="AF228" i="9"/>
  <c r="BC228" i="9"/>
  <c r="BL228" i="9"/>
  <c r="BK228" i="9"/>
  <c r="BT228" i="9"/>
  <c r="AT228" i="9"/>
  <c r="BS228" i="9"/>
  <c r="BB228" i="9"/>
  <c r="H228" i="9"/>
  <c r="M228" i="9"/>
  <c r="P228" i="9"/>
  <c r="J7" i="52"/>
  <c r="J5" i="52"/>
  <c r="J9" i="52"/>
  <c r="J6" i="52"/>
  <c r="K80" i="52"/>
  <c r="J10" i="52"/>
  <c r="J8" i="52"/>
  <c r="P8" i="77" s="1"/>
  <c r="J83" i="31"/>
  <c r="J84" i="31"/>
  <c r="J85" i="31"/>
  <c r="J86" i="31"/>
  <c r="J87" i="31"/>
  <c r="J88" i="31"/>
  <c r="J89" i="31"/>
  <c r="BM327" i="9" l="1"/>
  <c r="AG327" i="9"/>
  <c r="BH327" i="9"/>
  <c r="AB327" i="9"/>
  <c r="BE327" i="9"/>
  <c r="Y327" i="9"/>
  <c r="AO327" i="9"/>
  <c r="AJ327" i="9"/>
  <c r="BX327" i="9"/>
  <c r="T327" i="9"/>
  <c r="AZ327" i="9"/>
  <c r="I327" i="9"/>
  <c r="BU327" i="9"/>
  <c r="BP327" i="9"/>
  <c r="AW327" i="9"/>
  <c r="AR327" i="9"/>
  <c r="Q327" i="9"/>
  <c r="L327" i="9"/>
  <c r="C326" i="9"/>
  <c r="G327" i="9"/>
  <c r="H327" i="9"/>
  <c r="BB327" i="9"/>
  <c r="BJ327" i="9"/>
  <c r="AU327" i="9"/>
  <c r="BQ327" i="9"/>
  <c r="P327" i="9"/>
  <c r="BN327" i="9"/>
  <c r="AI327" i="9"/>
  <c r="BR327" i="9"/>
  <c r="BC327" i="9"/>
  <c r="M327" i="9"/>
  <c r="X327" i="9"/>
  <c r="N327" i="9"/>
  <c r="V327" i="9"/>
  <c r="BS327" i="9"/>
  <c r="AC327" i="9"/>
  <c r="AN327" i="9"/>
  <c r="AL327" i="9"/>
  <c r="W327" i="9"/>
  <c r="AS327" i="9"/>
  <c r="BD327" i="9"/>
  <c r="AP327" i="9"/>
  <c r="K327" i="9"/>
  <c r="BW327" i="9"/>
  <c r="AM327" i="9"/>
  <c r="BI327" i="9"/>
  <c r="BT327" i="9"/>
  <c r="BF327" i="9"/>
  <c r="BK327" i="9"/>
  <c r="J327" i="9"/>
  <c r="S327" i="9"/>
  <c r="AK327" i="9"/>
  <c r="AD327" i="9"/>
  <c r="R327" i="9"/>
  <c r="AA327" i="9"/>
  <c r="AT327" i="9"/>
  <c r="Z327" i="9"/>
  <c r="AQ327" i="9"/>
  <c r="AH327" i="9"/>
  <c r="AY327" i="9"/>
  <c r="O327" i="9"/>
  <c r="BO327" i="9"/>
  <c r="U327" i="9"/>
  <c r="AF327" i="9"/>
  <c r="AX327" i="9"/>
  <c r="BG327" i="9"/>
  <c r="AV327" i="9"/>
  <c r="BA327" i="9"/>
  <c r="BV327" i="9"/>
  <c r="AE327" i="9"/>
  <c r="BL327" i="9"/>
  <c r="BM358" i="9"/>
  <c r="BJ358" i="9"/>
  <c r="AT358" i="9"/>
  <c r="BU358" i="9"/>
  <c r="BE358" i="9"/>
  <c r="BB358" i="9"/>
  <c r="AG358" i="9"/>
  <c r="Q358" i="9"/>
  <c r="BT358" i="9"/>
  <c r="AW358" i="9"/>
  <c r="AF358" i="9"/>
  <c r="P358" i="9"/>
  <c r="BS358" i="9"/>
  <c r="AV358" i="9"/>
  <c r="AE358" i="9"/>
  <c r="O358" i="9"/>
  <c r="BR358" i="9"/>
  <c r="AU358" i="9"/>
  <c r="AD358" i="9"/>
  <c r="N358" i="9"/>
  <c r="BL358" i="9"/>
  <c r="Y358" i="9"/>
  <c r="BK358" i="9"/>
  <c r="X358" i="9"/>
  <c r="BD358" i="9"/>
  <c r="W358" i="9"/>
  <c r="AN358" i="9"/>
  <c r="BC358" i="9"/>
  <c r="AO358" i="9"/>
  <c r="AM358" i="9"/>
  <c r="AL358" i="9"/>
  <c r="V358" i="9"/>
  <c r="G358" i="9"/>
  <c r="C357" i="9"/>
  <c r="I358" i="9"/>
  <c r="AK358" i="9"/>
  <c r="AS358" i="9"/>
  <c r="BA358" i="9"/>
  <c r="BI358" i="9"/>
  <c r="BQ358" i="9"/>
  <c r="M358" i="9"/>
  <c r="H358" i="9"/>
  <c r="BG358" i="9"/>
  <c r="BO358" i="9"/>
  <c r="AH358" i="9"/>
  <c r="AZ358" i="9"/>
  <c r="K358" i="9"/>
  <c r="BW358" i="9"/>
  <c r="AP358" i="9"/>
  <c r="BH358" i="9"/>
  <c r="S358" i="9"/>
  <c r="AA358" i="9"/>
  <c r="BF358" i="9"/>
  <c r="L358" i="9"/>
  <c r="BX358" i="9"/>
  <c r="U358" i="9"/>
  <c r="AQ358" i="9"/>
  <c r="J358" i="9"/>
  <c r="BV358" i="9"/>
  <c r="AB358" i="9"/>
  <c r="Z358" i="9"/>
  <c r="AC358" i="9"/>
  <c r="AX358" i="9"/>
  <c r="BN358" i="9"/>
  <c r="T358" i="9"/>
  <c r="AJ358" i="9"/>
  <c r="AI358" i="9"/>
  <c r="AR358" i="9"/>
  <c r="AY358" i="9"/>
  <c r="BP358" i="9"/>
  <c r="R358" i="9"/>
  <c r="E225" i="9"/>
  <c r="D225" i="9" s="1"/>
  <c r="BT360" i="9"/>
  <c r="BD360" i="9"/>
  <c r="AN360" i="9"/>
  <c r="X360" i="9"/>
  <c r="BR360" i="9"/>
  <c r="BB360" i="9"/>
  <c r="AL360" i="9"/>
  <c r="V360" i="9"/>
  <c r="BM360" i="9"/>
  <c r="AW360" i="9"/>
  <c r="AG360" i="9"/>
  <c r="Q360" i="9"/>
  <c r="BL360" i="9"/>
  <c r="AV360" i="9"/>
  <c r="AF360" i="9"/>
  <c r="P360" i="9"/>
  <c r="BE360" i="9"/>
  <c r="Y360" i="9"/>
  <c r="BC360" i="9"/>
  <c r="W360" i="9"/>
  <c r="AU360" i="9"/>
  <c r="O360" i="9"/>
  <c r="AT360" i="9"/>
  <c r="N360" i="9"/>
  <c r="BU360" i="9"/>
  <c r="AO360" i="9"/>
  <c r="I360" i="9"/>
  <c r="BJ360" i="9"/>
  <c r="AM360" i="9"/>
  <c r="AE360" i="9"/>
  <c r="BS360" i="9"/>
  <c r="BK360" i="9"/>
  <c r="AD360" i="9"/>
  <c r="C359" i="9"/>
  <c r="H360" i="9"/>
  <c r="G360" i="9"/>
  <c r="AQ360" i="9"/>
  <c r="AY360" i="9"/>
  <c r="J360" i="9"/>
  <c r="BO360" i="9"/>
  <c r="AK360" i="9"/>
  <c r="Z360" i="9"/>
  <c r="S360" i="9"/>
  <c r="BA360" i="9"/>
  <c r="AI360" i="9"/>
  <c r="AC360" i="9"/>
  <c r="BP360" i="9"/>
  <c r="BV360" i="9"/>
  <c r="BG360" i="9"/>
  <c r="AS360" i="9"/>
  <c r="L360" i="9"/>
  <c r="BX360" i="9"/>
  <c r="BW360" i="9"/>
  <c r="BI360" i="9"/>
  <c r="AP360" i="9"/>
  <c r="T360" i="9"/>
  <c r="BQ360" i="9"/>
  <c r="AX360" i="9"/>
  <c r="AB360" i="9"/>
  <c r="K360" i="9"/>
  <c r="AZ360" i="9"/>
  <c r="M360" i="9"/>
  <c r="BF360" i="9"/>
  <c r="AJ360" i="9"/>
  <c r="R360" i="9"/>
  <c r="BN360" i="9"/>
  <c r="AR360" i="9"/>
  <c r="U360" i="9"/>
  <c r="AA360" i="9"/>
  <c r="BH360" i="9"/>
  <c r="AH360" i="9"/>
  <c r="AO292" i="9"/>
  <c r="AG292" i="9"/>
  <c r="AW292" i="9"/>
  <c r="Q292" i="9"/>
  <c r="I292" i="9"/>
  <c r="BM292" i="9"/>
  <c r="C291" i="9"/>
  <c r="BE292" i="9"/>
  <c r="H292" i="9"/>
  <c r="BU292" i="9"/>
  <c r="G292" i="9"/>
  <c r="Y292" i="9"/>
  <c r="AU292" i="9"/>
  <c r="W292" i="9"/>
  <c r="AE292" i="9"/>
  <c r="AY292" i="9"/>
  <c r="BK292" i="9"/>
  <c r="AM292" i="9"/>
  <c r="K292" i="9"/>
  <c r="BW292" i="9"/>
  <c r="R292" i="9"/>
  <c r="S292" i="9"/>
  <c r="Z292" i="9"/>
  <c r="O292" i="9"/>
  <c r="BS292" i="9"/>
  <c r="BO292" i="9"/>
  <c r="BF292" i="9"/>
  <c r="BP292" i="9"/>
  <c r="BQ292" i="9"/>
  <c r="BR292" i="9"/>
  <c r="BC292" i="9"/>
  <c r="BN292" i="9"/>
  <c r="L292" i="9"/>
  <c r="BX292" i="9"/>
  <c r="M292" i="9"/>
  <c r="N292" i="9"/>
  <c r="BV292" i="9"/>
  <c r="T292" i="9"/>
  <c r="U292" i="9"/>
  <c r="V292" i="9"/>
  <c r="AF292" i="9"/>
  <c r="AB292" i="9"/>
  <c r="AC292" i="9"/>
  <c r="AD292" i="9"/>
  <c r="P292" i="9"/>
  <c r="AA292" i="9"/>
  <c r="J292" i="9"/>
  <c r="AJ292" i="9"/>
  <c r="AK292" i="9"/>
  <c r="AL292" i="9"/>
  <c r="X292" i="9"/>
  <c r="AV292" i="9"/>
  <c r="AQ292" i="9"/>
  <c r="AP292" i="9"/>
  <c r="AZ292" i="9"/>
  <c r="BA292" i="9"/>
  <c r="BB292" i="9"/>
  <c r="BL292" i="9"/>
  <c r="AI292" i="9"/>
  <c r="AR292" i="9"/>
  <c r="AS292" i="9"/>
  <c r="BG292" i="9"/>
  <c r="BH292" i="9"/>
  <c r="BI292" i="9"/>
  <c r="AN292" i="9"/>
  <c r="AT292" i="9"/>
  <c r="BD292" i="9"/>
  <c r="BJ292" i="9"/>
  <c r="BT292" i="9"/>
  <c r="AH292" i="9"/>
  <c r="AX292" i="9"/>
  <c r="BO259" i="9"/>
  <c r="AV259" i="9"/>
  <c r="Y259" i="9"/>
  <c r="BL259" i="9"/>
  <c r="AO259" i="9"/>
  <c r="S259" i="9"/>
  <c r="BE259" i="9"/>
  <c r="AI259" i="9"/>
  <c r="P259" i="9"/>
  <c r="BU259" i="9"/>
  <c r="AY259" i="9"/>
  <c r="AF259" i="9"/>
  <c r="I259" i="9"/>
  <c r="BW259" i="9"/>
  <c r="AG259" i="9"/>
  <c r="BT259" i="9"/>
  <c r="AA259" i="9"/>
  <c r="BM259" i="9"/>
  <c r="X259" i="9"/>
  <c r="BG259" i="9"/>
  <c r="Q259" i="9"/>
  <c r="BD259" i="9"/>
  <c r="AW259" i="9"/>
  <c r="K259" i="9"/>
  <c r="AQ259" i="9"/>
  <c r="H259" i="9"/>
  <c r="G259" i="9"/>
  <c r="AN259" i="9"/>
  <c r="C258" i="9"/>
  <c r="L259" i="9"/>
  <c r="BX259" i="9"/>
  <c r="T259" i="9"/>
  <c r="AX259" i="9"/>
  <c r="N259" i="9"/>
  <c r="AB259" i="9"/>
  <c r="AJ259" i="9"/>
  <c r="BN259" i="9"/>
  <c r="AD259" i="9"/>
  <c r="O259" i="9"/>
  <c r="AR259" i="9"/>
  <c r="J259" i="9"/>
  <c r="BV259" i="9"/>
  <c r="AL259" i="9"/>
  <c r="W259" i="9"/>
  <c r="AC259" i="9"/>
  <c r="AZ259" i="9"/>
  <c r="R259" i="9"/>
  <c r="AT259" i="9"/>
  <c r="AE259" i="9"/>
  <c r="AK259" i="9"/>
  <c r="BA259" i="9"/>
  <c r="BK259" i="9"/>
  <c r="BH259" i="9"/>
  <c r="Z259" i="9"/>
  <c r="AM259" i="9"/>
  <c r="BI259" i="9"/>
  <c r="BS259" i="9"/>
  <c r="BP259" i="9"/>
  <c r="AH259" i="9"/>
  <c r="AU259" i="9"/>
  <c r="BQ259" i="9"/>
  <c r="AP259" i="9"/>
  <c r="BC259" i="9"/>
  <c r="BF259" i="9"/>
  <c r="V259" i="9"/>
  <c r="BJ259" i="9"/>
  <c r="U259" i="9"/>
  <c r="BB259" i="9"/>
  <c r="BR259" i="9"/>
  <c r="M259" i="9"/>
  <c r="AS259" i="9"/>
  <c r="E227" i="9"/>
  <c r="D227" i="9" s="1"/>
  <c r="BE325" i="9"/>
  <c r="Y325" i="9"/>
  <c r="AZ325" i="9"/>
  <c r="T325" i="9"/>
  <c r="AW325" i="9"/>
  <c r="S325" i="9"/>
  <c r="AO325" i="9"/>
  <c r="AJ325" i="9"/>
  <c r="BX325" i="9"/>
  <c r="AG325" i="9"/>
  <c r="BM325" i="9"/>
  <c r="L325" i="9"/>
  <c r="Q325" i="9"/>
  <c r="K325" i="9"/>
  <c r="I325" i="9"/>
  <c r="BU325" i="9"/>
  <c r="BP325" i="9"/>
  <c r="BH325" i="9"/>
  <c r="AR325" i="9"/>
  <c r="AB325" i="9"/>
  <c r="C324" i="9"/>
  <c r="H325" i="9"/>
  <c r="G325" i="9"/>
  <c r="BL325" i="9"/>
  <c r="BT325" i="9"/>
  <c r="AC325" i="9"/>
  <c r="AD325" i="9"/>
  <c r="BS325" i="9"/>
  <c r="AI325" i="9"/>
  <c r="BV325" i="9"/>
  <c r="P325" i="9"/>
  <c r="AK325" i="9"/>
  <c r="AL325" i="9"/>
  <c r="O325" i="9"/>
  <c r="X325" i="9"/>
  <c r="AF325" i="9"/>
  <c r="BA325" i="9"/>
  <c r="BB325" i="9"/>
  <c r="AE325" i="9"/>
  <c r="R325" i="9"/>
  <c r="BG325" i="9"/>
  <c r="AV325" i="9"/>
  <c r="BQ325" i="9"/>
  <c r="BR325" i="9"/>
  <c r="AU325" i="9"/>
  <c r="AH325" i="9"/>
  <c r="U325" i="9"/>
  <c r="V325" i="9"/>
  <c r="BN325" i="9"/>
  <c r="BW325" i="9"/>
  <c r="AS325" i="9"/>
  <c r="AT325" i="9"/>
  <c r="W325" i="9"/>
  <c r="J325" i="9"/>
  <c r="BI325" i="9"/>
  <c r="BJ325" i="9"/>
  <c r="AM325" i="9"/>
  <c r="Z325" i="9"/>
  <c r="AA325" i="9"/>
  <c r="BC325" i="9"/>
  <c r="AP325" i="9"/>
  <c r="AQ325" i="9"/>
  <c r="BK325" i="9"/>
  <c r="AX325" i="9"/>
  <c r="AY325" i="9"/>
  <c r="AN325" i="9"/>
  <c r="M325" i="9"/>
  <c r="N325" i="9"/>
  <c r="BD325" i="9"/>
  <c r="BO325" i="9"/>
  <c r="BF325" i="9"/>
  <c r="BU261" i="9"/>
  <c r="AY261" i="9"/>
  <c r="AF261" i="9"/>
  <c r="I261" i="9"/>
  <c r="BO261" i="9"/>
  <c r="AV261" i="9"/>
  <c r="Y261" i="9"/>
  <c r="BM261" i="9"/>
  <c r="AQ261" i="9"/>
  <c r="X261" i="9"/>
  <c r="BL261" i="9"/>
  <c r="AO261" i="9"/>
  <c r="S261" i="9"/>
  <c r="BE261" i="9"/>
  <c r="AI261" i="9"/>
  <c r="P261" i="9"/>
  <c r="AG261" i="9"/>
  <c r="AA261" i="9"/>
  <c r="BW261" i="9"/>
  <c r="Q261" i="9"/>
  <c r="BT261" i="9"/>
  <c r="K261" i="9"/>
  <c r="BG261" i="9"/>
  <c r="BD261" i="9"/>
  <c r="AN261" i="9"/>
  <c r="AW261" i="9"/>
  <c r="C260" i="9"/>
  <c r="AP261" i="9"/>
  <c r="AX261" i="9"/>
  <c r="AB261" i="9"/>
  <c r="AZ261" i="9"/>
  <c r="N261" i="9"/>
  <c r="BH261" i="9"/>
  <c r="AD261" i="9"/>
  <c r="J261" i="9"/>
  <c r="AL261" i="9"/>
  <c r="AE261" i="9"/>
  <c r="R261" i="9"/>
  <c r="H261" i="9"/>
  <c r="L261" i="9"/>
  <c r="AT261" i="9"/>
  <c r="AM261" i="9"/>
  <c r="G261" i="9"/>
  <c r="AJ261" i="9"/>
  <c r="BS261" i="9"/>
  <c r="BA261" i="9"/>
  <c r="BP261" i="9"/>
  <c r="BI261" i="9"/>
  <c r="T261" i="9"/>
  <c r="BQ261" i="9"/>
  <c r="BX261" i="9"/>
  <c r="O261" i="9"/>
  <c r="BF261" i="9"/>
  <c r="M261" i="9"/>
  <c r="Z261" i="9"/>
  <c r="AR261" i="9"/>
  <c r="V261" i="9"/>
  <c r="W261" i="9"/>
  <c r="BN261" i="9"/>
  <c r="U261" i="9"/>
  <c r="BJ261" i="9"/>
  <c r="BC261" i="9"/>
  <c r="AK261" i="9"/>
  <c r="AH261" i="9"/>
  <c r="BB261" i="9"/>
  <c r="BR261" i="9"/>
  <c r="AC261" i="9"/>
  <c r="AU261" i="9"/>
  <c r="BV261" i="9"/>
  <c r="BK261" i="9"/>
  <c r="AS261" i="9"/>
  <c r="BU294" i="9"/>
  <c r="I294" i="9"/>
  <c r="BM294" i="9"/>
  <c r="BE294" i="9"/>
  <c r="AW294" i="9"/>
  <c r="Q294" i="9"/>
  <c r="AG294" i="9"/>
  <c r="Y294" i="9"/>
  <c r="C293" i="9"/>
  <c r="AO294" i="9"/>
  <c r="BR294" i="9"/>
  <c r="N294" i="9"/>
  <c r="P294" i="9"/>
  <c r="X294" i="9"/>
  <c r="V294" i="9"/>
  <c r="AN294" i="9"/>
  <c r="AD294" i="9"/>
  <c r="AV294" i="9"/>
  <c r="BD294" i="9"/>
  <c r="AF294" i="9"/>
  <c r="AL294" i="9"/>
  <c r="BT294" i="9"/>
  <c r="AT294" i="9"/>
  <c r="BC294" i="9"/>
  <c r="AK294" i="9"/>
  <c r="G294" i="9"/>
  <c r="BK294" i="9"/>
  <c r="J294" i="9"/>
  <c r="AS294" i="9"/>
  <c r="S294" i="9"/>
  <c r="L294" i="9"/>
  <c r="BX294" i="9"/>
  <c r="BL294" i="9"/>
  <c r="BS294" i="9"/>
  <c r="R294" i="9"/>
  <c r="BA294" i="9"/>
  <c r="AA294" i="9"/>
  <c r="T294" i="9"/>
  <c r="BB294" i="9"/>
  <c r="H294" i="9"/>
  <c r="O294" i="9"/>
  <c r="Z294" i="9"/>
  <c r="BI294" i="9"/>
  <c r="BJ294" i="9"/>
  <c r="W294" i="9"/>
  <c r="AH294" i="9"/>
  <c r="AQ294" i="9"/>
  <c r="AJ294" i="9"/>
  <c r="AM294" i="9"/>
  <c r="AX294" i="9"/>
  <c r="U294" i="9"/>
  <c r="BN294" i="9"/>
  <c r="BG294" i="9"/>
  <c r="AZ294" i="9"/>
  <c r="BW294" i="9"/>
  <c r="AB294" i="9"/>
  <c r="AP294" i="9"/>
  <c r="M294" i="9"/>
  <c r="AR294" i="9"/>
  <c r="AY294" i="9"/>
  <c r="BF294" i="9"/>
  <c r="AC294" i="9"/>
  <c r="BV294" i="9"/>
  <c r="BH294" i="9"/>
  <c r="K294" i="9"/>
  <c r="BP294" i="9"/>
  <c r="BQ294" i="9"/>
  <c r="AI294" i="9"/>
  <c r="AE294" i="9"/>
  <c r="AU294" i="9"/>
  <c r="BO294" i="9"/>
  <c r="AW393" i="9"/>
  <c r="AO393" i="9"/>
  <c r="AG393" i="9"/>
  <c r="Y393" i="9"/>
  <c r="Q393" i="9"/>
  <c r="BU393" i="9"/>
  <c r="I393" i="9"/>
  <c r="BM393" i="9"/>
  <c r="BE393" i="9"/>
  <c r="G393" i="9"/>
  <c r="C392" i="9"/>
  <c r="H393" i="9"/>
  <c r="AI393" i="9"/>
  <c r="AB393" i="9"/>
  <c r="BI393" i="9"/>
  <c r="K393" i="9"/>
  <c r="BW393" i="9"/>
  <c r="BP393" i="9"/>
  <c r="AK393" i="9"/>
  <c r="N393" i="9"/>
  <c r="AA393" i="9"/>
  <c r="AR393" i="9"/>
  <c r="M393" i="9"/>
  <c r="BJ393" i="9"/>
  <c r="O393" i="9"/>
  <c r="P393" i="9"/>
  <c r="BN393" i="9"/>
  <c r="AQ393" i="9"/>
  <c r="AZ393" i="9"/>
  <c r="U393" i="9"/>
  <c r="BR393" i="9"/>
  <c r="W393" i="9"/>
  <c r="X393" i="9"/>
  <c r="J393" i="9"/>
  <c r="BV393" i="9"/>
  <c r="BL393" i="9"/>
  <c r="AX393" i="9"/>
  <c r="AY393" i="9"/>
  <c r="BH393" i="9"/>
  <c r="AC393" i="9"/>
  <c r="AE393" i="9"/>
  <c r="AF393" i="9"/>
  <c r="R393" i="9"/>
  <c r="BG393" i="9"/>
  <c r="BX393" i="9"/>
  <c r="AS393" i="9"/>
  <c r="V393" i="9"/>
  <c r="AM393" i="9"/>
  <c r="AN393" i="9"/>
  <c r="Z393" i="9"/>
  <c r="T393" i="9"/>
  <c r="AT393" i="9"/>
  <c r="BK393" i="9"/>
  <c r="BO393" i="9"/>
  <c r="BA393" i="9"/>
  <c r="AD393" i="9"/>
  <c r="AU393" i="9"/>
  <c r="AV393" i="9"/>
  <c r="AH393" i="9"/>
  <c r="L393" i="9"/>
  <c r="BQ393" i="9"/>
  <c r="AL393" i="9"/>
  <c r="BC393" i="9"/>
  <c r="BD393" i="9"/>
  <c r="AP393" i="9"/>
  <c r="S393" i="9"/>
  <c r="AJ393" i="9"/>
  <c r="BF393" i="9"/>
  <c r="BT393" i="9"/>
  <c r="BS393" i="9"/>
  <c r="BB393" i="9"/>
  <c r="Y391" i="9"/>
  <c r="Q391" i="9"/>
  <c r="BU391" i="9"/>
  <c r="I391" i="9"/>
  <c r="BM391" i="9"/>
  <c r="BE391" i="9"/>
  <c r="AW391" i="9"/>
  <c r="AO391" i="9"/>
  <c r="AG391" i="9"/>
  <c r="G391" i="9"/>
  <c r="C390" i="9"/>
  <c r="H391" i="9"/>
  <c r="BD391" i="9"/>
  <c r="BN391" i="9"/>
  <c r="AQ391" i="9"/>
  <c r="AF391" i="9"/>
  <c r="AP391" i="9"/>
  <c r="S391" i="9"/>
  <c r="BG391" i="9"/>
  <c r="T391" i="9"/>
  <c r="M391" i="9"/>
  <c r="BB391" i="9"/>
  <c r="BS391" i="9"/>
  <c r="BF391" i="9"/>
  <c r="BC391" i="9"/>
  <c r="P391" i="9"/>
  <c r="J391" i="9"/>
  <c r="BO391" i="9"/>
  <c r="AB391" i="9"/>
  <c r="U391" i="9"/>
  <c r="BJ391" i="9"/>
  <c r="O391" i="9"/>
  <c r="BP391" i="9"/>
  <c r="X391" i="9"/>
  <c r="R391" i="9"/>
  <c r="BW391" i="9"/>
  <c r="AJ391" i="9"/>
  <c r="AC391" i="9"/>
  <c r="BR391" i="9"/>
  <c r="W391" i="9"/>
  <c r="BT391" i="9"/>
  <c r="AN391" i="9"/>
  <c r="Z391" i="9"/>
  <c r="AR391" i="9"/>
  <c r="AK391" i="9"/>
  <c r="N391" i="9"/>
  <c r="AE391" i="9"/>
  <c r="AV391" i="9"/>
  <c r="AH391" i="9"/>
  <c r="K391" i="9"/>
  <c r="AZ391" i="9"/>
  <c r="AS391" i="9"/>
  <c r="V391" i="9"/>
  <c r="AM391" i="9"/>
  <c r="BI391" i="9"/>
  <c r="AL391" i="9"/>
  <c r="BL391" i="9"/>
  <c r="AX391" i="9"/>
  <c r="AA391" i="9"/>
  <c r="BH391" i="9"/>
  <c r="BA391" i="9"/>
  <c r="AD391" i="9"/>
  <c r="AU391" i="9"/>
  <c r="AI391" i="9"/>
  <c r="BV391" i="9"/>
  <c r="BQ391" i="9"/>
  <c r="AT391" i="9"/>
  <c r="L391" i="9"/>
  <c r="AY391" i="9"/>
  <c r="BX391" i="9"/>
  <c r="BK391" i="9"/>
  <c r="K8" i="52"/>
  <c r="L80" i="52"/>
  <c r="K11" i="52"/>
  <c r="K3" i="52"/>
  <c r="K5" i="52"/>
  <c r="K9" i="52"/>
  <c r="K6" i="52"/>
  <c r="K7" i="52"/>
  <c r="K10" i="52"/>
  <c r="L96" i="80"/>
  <c r="E357" i="9" l="1"/>
  <c r="D357" i="9" s="1"/>
  <c r="E260" i="9"/>
  <c r="D260" i="9" s="1"/>
  <c r="E258" i="9"/>
  <c r="D258" i="9" s="1"/>
  <c r="E392" i="9"/>
  <c r="D392" i="9" s="1"/>
  <c r="E324" i="9"/>
  <c r="D324" i="9" s="1"/>
  <c r="E326" i="9"/>
  <c r="D326" i="9" s="1"/>
  <c r="E293" i="9"/>
  <c r="D293" i="9" s="1"/>
  <c r="E390" i="9"/>
  <c r="D390" i="9" s="1"/>
  <c r="E359" i="9"/>
  <c r="D359" i="9" s="1"/>
  <c r="E291" i="9"/>
  <c r="D291" i="9" s="1"/>
  <c r="L6" i="52"/>
  <c r="L7" i="52"/>
  <c r="L3" i="52"/>
  <c r="L11" i="52"/>
  <c r="M80" i="52"/>
  <c r="L12" i="52"/>
  <c r="L10" i="52"/>
  <c r="L9" i="52"/>
  <c r="L5" i="52"/>
  <c r="L8" i="52"/>
  <c r="B5" i="10"/>
  <c r="C5" i="10"/>
  <c r="B6" i="10"/>
  <c r="C6" i="10"/>
  <c r="B7" i="10"/>
  <c r="C7" i="10"/>
  <c r="B8" i="10"/>
  <c r="C8" i="10"/>
  <c r="B9" i="10"/>
  <c r="C9" i="10"/>
  <c r="B10" i="10"/>
  <c r="C10" i="10"/>
  <c r="B11" i="10"/>
  <c r="C11" i="10"/>
  <c r="B12" i="10"/>
  <c r="C12" i="10"/>
  <c r="B13" i="10"/>
  <c r="C13" i="10"/>
  <c r="B14" i="10"/>
  <c r="C14" i="10"/>
  <c r="B15" i="10"/>
  <c r="C15" i="10"/>
  <c r="B16" i="10"/>
  <c r="C16" i="10"/>
  <c r="B17" i="10"/>
  <c r="C17" i="10"/>
  <c r="C18" i="10"/>
  <c r="M5" i="52" l="1"/>
  <c r="M8" i="52"/>
  <c r="M10" i="52"/>
  <c r="M11" i="52"/>
  <c r="M12" i="52"/>
  <c r="N80" i="52"/>
  <c r="M13" i="52"/>
  <c r="M3" i="52"/>
  <c r="M7" i="52"/>
  <c r="M9" i="52"/>
  <c r="M6" i="52"/>
  <c r="E12" i="20"/>
  <c r="O80" i="52" l="1"/>
  <c r="N14" i="52"/>
  <c r="O14" i="52" s="1"/>
  <c r="N3" i="52"/>
  <c r="N8" i="52"/>
  <c r="N6" i="52"/>
  <c r="N12" i="52"/>
  <c r="O12" i="52" s="1"/>
  <c r="N5" i="52"/>
  <c r="N9" i="52"/>
  <c r="N11" i="52"/>
  <c r="O11" i="52" s="1"/>
  <c r="N7" i="52"/>
  <c r="O7" i="52" s="1"/>
  <c r="N13" i="52"/>
  <c r="N10" i="52"/>
  <c r="D42" i="82"/>
  <c r="I64" i="39"/>
  <c r="H64" i="39"/>
  <c r="F7" i="39"/>
  <c r="I64" i="38"/>
  <c r="H64" i="38"/>
  <c r="F7" i="38"/>
  <c r="I64" i="37"/>
  <c r="H64" i="37"/>
  <c r="F7" i="37"/>
  <c r="I64" i="36"/>
  <c r="H64" i="36"/>
  <c r="F7" i="36"/>
  <c r="I64" i="35"/>
  <c r="H64" i="35"/>
  <c r="F7" i="35"/>
  <c r="I64" i="34"/>
  <c r="H64" i="34"/>
  <c r="F7" i="34"/>
  <c r="F7" i="20"/>
  <c r="H64" i="20"/>
  <c r="I64" i="20"/>
  <c r="E30" i="20"/>
  <c r="E27" i="20"/>
  <c r="E24" i="20"/>
  <c r="E23" i="20"/>
  <c r="E22" i="20"/>
  <c r="E21" i="20"/>
  <c r="E20" i="20"/>
  <c r="E14" i="20"/>
  <c r="E13" i="20"/>
  <c r="G99" i="80"/>
  <c r="G98" i="80"/>
  <c r="G97" i="80"/>
  <c r="G96" i="80"/>
  <c r="G95" i="80"/>
  <c r="G92" i="80"/>
  <c r="G91" i="80"/>
  <c r="G90" i="80"/>
  <c r="G87" i="80"/>
  <c r="G84" i="80"/>
  <c r="G83" i="80"/>
  <c r="G80" i="80"/>
  <c r="G79" i="80"/>
  <c r="G76" i="80"/>
  <c r="G75" i="80"/>
  <c r="G74" i="80"/>
  <c r="G71" i="80"/>
  <c r="G70" i="80"/>
  <c r="G69" i="80"/>
  <c r="G68" i="80"/>
  <c r="G67" i="80"/>
  <c r="G66" i="80"/>
  <c r="G65" i="80"/>
  <c r="G64" i="80"/>
  <c r="G61" i="80"/>
  <c r="G60" i="80"/>
  <c r="G59" i="80"/>
  <c r="G58" i="80"/>
  <c r="G57" i="80"/>
  <c r="G56" i="80"/>
  <c r="G55" i="80"/>
  <c r="G54" i="80"/>
  <c r="G53" i="80"/>
  <c r="G52" i="80"/>
  <c r="G51" i="80"/>
  <c r="G48" i="80"/>
  <c r="G47" i="80"/>
  <c r="G46" i="80"/>
  <c r="G45" i="80"/>
  <c r="G44" i="80"/>
  <c r="G43" i="80"/>
  <c r="G42" i="80"/>
  <c r="G41" i="80"/>
  <c r="G40" i="80"/>
  <c r="G39" i="80"/>
  <c r="G38" i="80"/>
  <c r="G35" i="80"/>
  <c r="G34" i="80"/>
  <c r="G33" i="80"/>
  <c r="G32" i="80"/>
  <c r="G31" i="80"/>
  <c r="G30" i="80"/>
  <c r="G29" i="80"/>
  <c r="G28" i="80"/>
  <c r="G27" i="80"/>
  <c r="G26" i="80"/>
  <c r="G25" i="80"/>
  <c r="G24" i="80"/>
  <c r="G23" i="80"/>
  <c r="G22" i="80"/>
  <c r="G21" i="80"/>
  <c r="G20" i="80"/>
  <c r="G19" i="80"/>
  <c r="G18" i="80"/>
  <c r="G17" i="80"/>
  <c r="G16" i="80"/>
  <c r="G13" i="80"/>
  <c r="G12" i="80"/>
  <c r="G11" i="80"/>
  <c r="G10" i="80"/>
  <c r="G9" i="80"/>
  <c r="G8" i="80"/>
  <c r="G99" i="79"/>
  <c r="G98" i="79"/>
  <c r="G97" i="79"/>
  <c r="G96" i="79"/>
  <c r="G95" i="79"/>
  <c r="G92" i="79"/>
  <c r="G91" i="79"/>
  <c r="G90" i="79"/>
  <c r="G87" i="79"/>
  <c r="G84" i="79"/>
  <c r="G83" i="79"/>
  <c r="G80" i="79"/>
  <c r="G79" i="79"/>
  <c r="G76" i="79"/>
  <c r="G75" i="79"/>
  <c r="G74" i="79"/>
  <c r="G71" i="79"/>
  <c r="G70" i="79"/>
  <c r="G69" i="79"/>
  <c r="G68" i="79"/>
  <c r="G67" i="79"/>
  <c r="G66" i="79"/>
  <c r="G65" i="79"/>
  <c r="G64" i="79"/>
  <c r="G61" i="79"/>
  <c r="G60" i="79"/>
  <c r="G59" i="79"/>
  <c r="G58" i="79"/>
  <c r="G57" i="79"/>
  <c r="G56" i="79"/>
  <c r="G55" i="79"/>
  <c r="G54" i="79"/>
  <c r="G53" i="79"/>
  <c r="G52" i="79"/>
  <c r="G51" i="79"/>
  <c r="G48" i="79"/>
  <c r="G47" i="79"/>
  <c r="G46" i="79"/>
  <c r="G45" i="79"/>
  <c r="G44" i="79"/>
  <c r="G43" i="79"/>
  <c r="G42" i="79"/>
  <c r="G41" i="79"/>
  <c r="G40" i="79"/>
  <c r="G39" i="79"/>
  <c r="G38" i="79"/>
  <c r="G35" i="79"/>
  <c r="G34" i="79"/>
  <c r="G33" i="79"/>
  <c r="G32" i="79"/>
  <c r="G31" i="79"/>
  <c r="G30" i="79"/>
  <c r="G29" i="79"/>
  <c r="G28" i="79"/>
  <c r="G27" i="79"/>
  <c r="G26" i="79"/>
  <c r="G25" i="79"/>
  <c r="G24" i="79"/>
  <c r="G23" i="79"/>
  <c r="G22" i="79"/>
  <c r="G21" i="79"/>
  <c r="G20" i="79"/>
  <c r="G19" i="79"/>
  <c r="G18" i="79"/>
  <c r="G17" i="79"/>
  <c r="G16" i="79"/>
  <c r="G13" i="79"/>
  <c r="G12" i="79"/>
  <c r="G11" i="79"/>
  <c r="G10" i="79"/>
  <c r="G9" i="79"/>
  <c r="G8" i="79"/>
  <c r="G98" i="78"/>
  <c r="G97" i="78"/>
  <c r="G96" i="78"/>
  <c r="G95" i="78"/>
  <c r="G92" i="78"/>
  <c r="G91" i="78"/>
  <c r="G90" i="78"/>
  <c r="G87" i="78"/>
  <c r="G84" i="78"/>
  <c r="G83" i="78"/>
  <c r="G80" i="78"/>
  <c r="G79" i="78"/>
  <c r="G76" i="78"/>
  <c r="G75" i="78"/>
  <c r="G74" i="78"/>
  <c r="G71" i="78"/>
  <c r="G70" i="78"/>
  <c r="G69" i="78"/>
  <c r="G68" i="78"/>
  <c r="G67" i="78"/>
  <c r="G66" i="78"/>
  <c r="G65" i="78"/>
  <c r="G64" i="78"/>
  <c r="G61" i="78"/>
  <c r="G60" i="78"/>
  <c r="G59" i="78"/>
  <c r="G58" i="78"/>
  <c r="G57" i="78"/>
  <c r="G56" i="78"/>
  <c r="G55" i="78"/>
  <c r="G54" i="78"/>
  <c r="G53" i="78"/>
  <c r="G52" i="78"/>
  <c r="G51" i="78"/>
  <c r="G48" i="78"/>
  <c r="G47" i="78"/>
  <c r="G46" i="78"/>
  <c r="G45" i="78"/>
  <c r="G44" i="78"/>
  <c r="G43" i="78"/>
  <c r="G42" i="78"/>
  <c r="G41" i="78"/>
  <c r="G40" i="78"/>
  <c r="G39" i="78"/>
  <c r="G38" i="78"/>
  <c r="G35" i="78"/>
  <c r="G34" i="78"/>
  <c r="G33" i="78"/>
  <c r="G32" i="78"/>
  <c r="G31" i="78"/>
  <c r="G30" i="78"/>
  <c r="G29" i="78"/>
  <c r="G28" i="78"/>
  <c r="G27" i="78"/>
  <c r="G26" i="78"/>
  <c r="G25" i="78"/>
  <c r="G24" i="78"/>
  <c r="G23" i="78"/>
  <c r="G22" i="78"/>
  <c r="G21" i="78"/>
  <c r="G20" i="78"/>
  <c r="G19" i="78"/>
  <c r="G18" i="78"/>
  <c r="G17" i="78"/>
  <c r="G16" i="78"/>
  <c r="G13" i="78"/>
  <c r="G12" i="78"/>
  <c r="G11" i="78"/>
  <c r="G10" i="78"/>
  <c r="G9" i="78"/>
  <c r="G8" i="78"/>
  <c r="G99" i="77"/>
  <c r="G98" i="77"/>
  <c r="G97" i="77"/>
  <c r="G96" i="77"/>
  <c r="G95" i="77"/>
  <c r="G92" i="77"/>
  <c r="G91" i="77"/>
  <c r="G90" i="77"/>
  <c r="G87" i="77"/>
  <c r="G84" i="77"/>
  <c r="G83" i="77"/>
  <c r="G80" i="77"/>
  <c r="G79" i="77"/>
  <c r="G76" i="77"/>
  <c r="G75" i="77"/>
  <c r="G74" i="77"/>
  <c r="G71" i="77"/>
  <c r="G70" i="77"/>
  <c r="G69" i="77"/>
  <c r="G68" i="77"/>
  <c r="G67" i="77"/>
  <c r="G66" i="77"/>
  <c r="G65" i="77"/>
  <c r="G64" i="77"/>
  <c r="G61" i="77"/>
  <c r="G60" i="77"/>
  <c r="G59" i="77"/>
  <c r="G58" i="77"/>
  <c r="G57" i="77"/>
  <c r="G56" i="77"/>
  <c r="G55" i="77"/>
  <c r="G54" i="77"/>
  <c r="G53" i="77"/>
  <c r="G52" i="77"/>
  <c r="G51" i="77"/>
  <c r="G48" i="77"/>
  <c r="G47" i="77"/>
  <c r="G46" i="77"/>
  <c r="G45" i="77"/>
  <c r="G44" i="77"/>
  <c r="G43" i="77"/>
  <c r="G42" i="77"/>
  <c r="G41" i="77"/>
  <c r="G40" i="77"/>
  <c r="G39" i="77"/>
  <c r="G38" i="77"/>
  <c r="G35" i="77"/>
  <c r="G34" i="77"/>
  <c r="G33" i="77"/>
  <c r="G32" i="77"/>
  <c r="G31" i="77"/>
  <c r="G30" i="77"/>
  <c r="G29" i="77"/>
  <c r="G28" i="77"/>
  <c r="G27" i="77"/>
  <c r="G26" i="77"/>
  <c r="G25" i="77"/>
  <c r="G24" i="77"/>
  <c r="G23" i="77"/>
  <c r="G22" i="77"/>
  <c r="G21" i="77"/>
  <c r="G20" i="77"/>
  <c r="G19" i="77"/>
  <c r="G18" i="77"/>
  <c r="G17" i="77"/>
  <c r="G16" i="77"/>
  <c r="G13" i="77"/>
  <c r="G12" i="77"/>
  <c r="G11" i="77"/>
  <c r="G10" i="77"/>
  <c r="G9" i="77"/>
  <c r="G8" i="77"/>
  <c r="G99" i="76"/>
  <c r="G98" i="76"/>
  <c r="G97" i="76"/>
  <c r="G96" i="76"/>
  <c r="G92" i="76"/>
  <c r="G91" i="76"/>
  <c r="G90" i="76"/>
  <c r="G87" i="76"/>
  <c r="G84" i="76"/>
  <c r="G83" i="76"/>
  <c r="G80" i="76"/>
  <c r="G79" i="76"/>
  <c r="G76" i="76"/>
  <c r="G75" i="76"/>
  <c r="G74" i="76"/>
  <c r="G71" i="76"/>
  <c r="G70" i="76"/>
  <c r="G69" i="76"/>
  <c r="G68" i="76"/>
  <c r="G67" i="76"/>
  <c r="G66" i="76"/>
  <c r="G65" i="76"/>
  <c r="G64" i="76"/>
  <c r="G61" i="76"/>
  <c r="G60" i="76"/>
  <c r="G59" i="76"/>
  <c r="G58" i="76"/>
  <c r="G57" i="76"/>
  <c r="G56" i="76"/>
  <c r="G55" i="76"/>
  <c r="G54" i="76"/>
  <c r="G53" i="76"/>
  <c r="G52" i="76"/>
  <c r="G51" i="76"/>
  <c r="G48" i="76"/>
  <c r="G47" i="76"/>
  <c r="G46" i="76"/>
  <c r="G45" i="76"/>
  <c r="G44" i="76"/>
  <c r="G43" i="76"/>
  <c r="G42" i="76"/>
  <c r="G41" i="76"/>
  <c r="G40" i="76"/>
  <c r="G39" i="76"/>
  <c r="G38" i="76"/>
  <c r="G35" i="76"/>
  <c r="G34" i="76"/>
  <c r="G33" i="76"/>
  <c r="G32" i="76"/>
  <c r="G31" i="76"/>
  <c r="G30" i="76"/>
  <c r="G29" i="76"/>
  <c r="G28" i="76"/>
  <c r="G27" i="76"/>
  <c r="G26" i="76"/>
  <c r="G25" i="76"/>
  <c r="G24" i="76"/>
  <c r="G23" i="76"/>
  <c r="G22" i="76"/>
  <c r="G21" i="76"/>
  <c r="G20" i="76"/>
  <c r="G19" i="76"/>
  <c r="G18" i="76"/>
  <c r="G17" i="76"/>
  <c r="G16" i="76"/>
  <c r="G13" i="76"/>
  <c r="G12" i="76"/>
  <c r="G11" i="76"/>
  <c r="G10" i="76"/>
  <c r="G9" i="76"/>
  <c r="G8" i="76"/>
  <c r="G99" i="75"/>
  <c r="G98" i="75"/>
  <c r="G97" i="75"/>
  <c r="G96" i="75"/>
  <c r="G95" i="75"/>
  <c r="G92" i="75"/>
  <c r="G91" i="75"/>
  <c r="G90" i="75"/>
  <c r="G87" i="75"/>
  <c r="G84" i="75"/>
  <c r="G83" i="75"/>
  <c r="G80" i="75"/>
  <c r="G79" i="75"/>
  <c r="G76" i="75"/>
  <c r="G75" i="75"/>
  <c r="G74" i="75"/>
  <c r="G71" i="75"/>
  <c r="G70" i="75"/>
  <c r="G69" i="75"/>
  <c r="G68" i="75"/>
  <c r="G67" i="75"/>
  <c r="G66" i="75"/>
  <c r="G65" i="75"/>
  <c r="G64" i="75"/>
  <c r="G61" i="75"/>
  <c r="G60" i="75"/>
  <c r="G59" i="75"/>
  <c r="G58" i="75"/>
  <c r="G57" i="75"/>
  <c r="G56" i="75"/>
  <c r="G55" i="75"/>
  <c r="G54" i="75"/>
  <c r="G53" i="75"/>
  <c r="G52" i="75"/>
  <c r="G51" i="75"/>
  <c r="G48" i="75"/>
  <c r="G47" i="75"/>
  <c r="G46" i="75"/>
  <c r="G45" i="75"/>
  <c r="G44" i="75"/>
  <c r="G43" i="75"/>
  <c r="G42" i="75"/>
  <c r="G41" i="75"/>
  <c r="G40" i="75"/>
  <c r="G39" i="75"/>
  <c r="G38" i="75"/>
  <c r="G35" i="75"/>
  <c r="G34" i="75"/>
  <c r="G33" i="75"/>
  <c r="G32" i="75"/>
  <c r="G31" i="75"/>
  <c r="G30" i="75"/>
  <c r="G29" i="75"/>
  <c r="G28" i="75"/>
  <c r="G27" i="75"/>
  <c r="G26" i="75"/>
  <c r="G25" i="75"/>
  <c r="G24" i="75"/>
  <c r="G23" i="75"/>
  <c r="G22" i="75"/>
  <c r="G21" i="75"/>
  <c r="G20" i="75"/>
  <c r="G19" i="75"/>
  <c r="G18" i="75"/>
  <c r="G17" i="75"/>
  <c r="G16" i="75"/>
  <c r="G13" i="75"/>
  <c r="G12" i="75"/>
  <c r="G11" i="75"/>
  <c r="G10" i="75"/>
  <c r="G9" i="75"/>
  <c r="G8" i="75"/>
  <c r="G95" i="49"/>
  <c r="G92" i="49"/>
  <c r="G91" i="49"/>
  <c r="G90" i="49"/>
  <c r="G87" i="49"/>
  <c r="G84" i="49"/>
  <c r="G83" i="49"/>
  <c r="G80" i="49"/>
  <c r="G79" i="49"/>
  <c r="G76" i="49"/>
  <c r="G75" i="49"/>
  <c r="G74" i="49"/>
  <c r="G71" i="49"/>
  <c r="G70" i="49"/>
  <c r="G69" i="49"/>
  <c r="G68" i="49"/>
  <c r="G67" i="49"/>
  <c r="G66" i="49"/>
  <c r="G65" i="49"/>
  <c r="G64" i="49"/>
  <c r="G61" i="49"/>
  <c r="G60" i="49"/>
  <c r="G59" i="49"/>
  <c r="G58" i="49"/>
  <c r="G57" i="49"/>
  <c r="G56" i="49"/>
  <c r="G55" i="49"/>
  <c r="G54" i="49"/>
  <c r="G53" i="49"/>
  <c r="G52" i="49"/>
  <c r="G51" i="49"/>
  <c r="G48" i="49"/>
  <c r="G47" i="49"/>
  <c r="G46" i="49"/>
  <c r="G45" i="49"/>
  <c r="G44" i="49"/>
  <c r="G43" i="49"/>
  <c r="G42" i="49"/>
  <c r="G41" i="49"/>
  <c r="G40" i="49"/>
  <c r="G39" i="49"/>
  <c r="G38" i="49"/>
  <c r="G35" i="49"/>
  <c r="G34" i="49"/>
  <c r="G33" i="49"/>
  <c r="G32" i="49"/>
  <c r="G31" i="49"/>
  <c r="G30" i="49"/>
  <c r="G29" i="49"/>
  <c r="G28" i="49"/>
  <c r="G27" i="49"/>
  <c r="G26" i="49"/>
  <c r="G25" i="49"/>
  <c r="G24" i="49"/>
  <c r="G23" i="49"/>
  <c r="G22" i="49"/>
  <c r="G21" i="49"/>
  <c r="G20" i="49"/>
  <c r="G19" i="49"/>
  <c r="G18" i="49"/>
  <c r="G17" i="49"/>
  <c r="G16" i="49"/>
  <c r="G13" i="49"/>
  <c r="G12" i="49"/>
  <c r="G11" i="49"/>
  <c r="G10" i="49"/>
  <c r="G9" i="49"/>
  <c r="G8" i="49"/>
  <c r="O6" i="52" l="1"/>
  <c r="P80" i="52"/>
  <c r="O15" i="52"/>
  <c r="O3" i="52"/>
  <c r="O10" i="52"/>
  <c r="O9" i="52"/>
  <c r="P9" i="52" s="1"/>
  <c r="O8" i="52"/>
  <c r="O13" i="52"/>
  <c r="O5" i="52"/>
  <c r="E32" i="35"/>
  <c r="E8" i="35" s="1"/>
  <c r="E9" i="35" s="1"/>
  <c r="E32" i="37"/>
  <c r="E8" i="37" s="1"/>
  <c r="E9" i="37" s="1"/>
  <c r="E32" i="39"/>
  <c r="E8" i="39" s="1"/>
  <c r="E9" i="39" s="1"/>
  <c r="E32" i="36"/>
  <c r="E8" i="36" s="1"/>
  <c r="E9" i="36" s="1"/>
  <c r="E32" i="38"/>
  <c r="E8" i="38" s="1"/>
  <c r="E9" i="38" s="1"/>
  <c r="E32" i="34"/>
  <c r="E8" i="34" s="1"/>
  <c r="E9" i="34" s="1"/>
  <c r="E32" i="20"/>
  <c r="E8" i="20" s="1"/>
  <c r="E9" i="20" s="1"/>
  <c r="BT41" i="85" l="1"/>
  <c r="BT99" i="85" s="1"/>
  <c r="BR41" i="85"/>
  <c r="BR99" i="85" s="1"/>
  <c r="BS41" i="85"/>
  <c r="BS99" i="85" s="1"/>
  <c r="BQ41" i="85"/>
  <c r="BQ99" i="85" s="1"/>
  <c r="BU41" i="85"/>
  <c r="BU99" i="85" s="1"/>
  <c r="BU41" i="81"/>
  <c r="BU99" i="81" s="1"/>
  <c r="BT41" i="81"/>
  <c r="BT99" i="81" s="1"/>
  <c r="BS41" i="81"/>
  <c r="BS99" i="81" s="1"/>
  <c r="BQ41" i="81"/>
  <c r="BQ99" i="81" s="1"/>
  <c r="BR41" i="81"/>
  <c r="BR99" i="81" s="1"/>
  <c r="BU41" i="84"/>
  <c r="BU99" i="84" s="1"/>
  <c r="BR41" i="84"/>
  <c r="BR99" i="84" s="1"/>
  <c r="BT41" i="84"/>
  <c r="BT99" i="84" s="1"/>
  <c r="BS41" i="84"/>
  <c r="BS99" i="84" s="1"/>
  <c r="BQ41" i="84"/>
  <c r="BQ99" i="84" s="1"/>
  <c r="BU41" i="83"/>
  <c r="BU99" i="83" s="1"/>
  <c r="BR41" i="83"/>
  <c r="BR99" i="83" s="1"/>
  <c r="BQ41" i="83"/>
  <c r="BQ99" i="83" s="1"/>
  <c r="BT41" i="83"/>
  <c r="BT99" i="83" s="1"/>
  <c r="BS41" i="83"/>
  <c r="BS99" i="83" s="1"/>
  <c r="J41" i="13"/>
  <c r="R41" i="13"/>
  <c r="Z41" i="13"/>
  <c r="AH41" i="13"/>
  <c r="AP41" i="13"/>
  <c r="AX41" i="13"/>
  <c r="BF41" i="13"/>
  <c r="BN41" i="13"/>
  <c r="K41" i="13"/>
  <c r="S41" i="13"/>
  <c r="AA41" i="13"/>
  <c r="AI41" i="13"/>
  <c r="AQ41" i="13"/>
  <c r="AY41" i="13"/>
  <c r="BG41" i="13"/>
  <c r="BO41" i="13"/>
  <c r="L41" i="13"/>
  <c r="T41" i="13"/>
  <c r="AB41" i="13"/>
  <c r="AJ41" i="13"/>
  <c r="AR41" i="13"/>
  <c r="AZ41" i="13"/>
  <c r="BH41" i="13"/>
  <c r="BP41" i="13"/>
  <c r="E41" i="13"/>
  <c r="M41" i="13"/>
  <c r="U41" i="13"/>
  <c r="AC41" i="13"/>
  <c r="AK41" i="13"/>
  <c r="AS41" i="13"/>
  <c r="BA41" i="13"/>
  <c r="BI41" i="13"/>
  <c r="BQ41" i="13"/>
  <c r="BQ99" i="13" s="1"/>
  <c r="AF41" i="13"/>
  <c r="F41" i="13"/>
  <c r="N41" i="13"/>
  <c r="V41" i="13"/>
  <c r="AD41" i="13"/>
  <c r="AL41" i="13"/>
  <c r="AT41" i="13"/>
  <c r="BB41" i="13"/>
  <c r="BJ41" i="13"/>
  <c r="BR41" i="13"/>
  <c r="BR99" i="13" s="1"/>
  <c r="X41" i="13"/>
  <c r="G41" i="13"/>
  <c r="O41" i="13"/>
  <c r="W41" i="13"/>
  <c r="AE41" i="13"/>
  <c r="AM41" i="13"/>
  <c r="AU41" i="13"/>
  <c r="BC41" i="13"/>
  <c r="BK41" i="13"/>
  <c r="BS41" i="13"/>
  <c r="BS99" i="13" s="1"/>
  <c r="AN41" i="13"/>
  <c r="H41" i="13"/>
  <c r="P41" i="13"/>
  <c r="AV41" i="13"/>
  <c r="BD41" i="13"/>
  <c r="BL41" i="13"/>
  <c r="BT41" i="13"/>
  <c r="BT99" i="13" s="1"/>
  <c r="I41" i="13"/>
  <c r="Q41" i="13"/>
  <c r="Y41" i="13"/>
  <c r="AG41" i="13"/>
  <c r="AO41" i="13"/>
  <c r="AW41" i="13"/>
  <c r="BE41" i="13"/>
  <c r="BM41" i="13"/>
  <c r="BU41" i="13"/>
  <c r="BU99" i="13" s="1"/>
  <c r="D41" i="13"/>
  <c r="BR41" i="86"/>
  <c r="BR99" i="86" s="1"/>
  <c r="BQ41" i="86"/>
  <c r="BQ99" i="86" s="1"/>
  <c r="BU41" i="86"/>
  <c r="BU99" i="86" s="1"/>
  <c r="BS41" i="86"/>
  <c r="BS99" i="86" s="1"/>
  <c r="BT41" i="86"/>
  <c r="BT99" i="86" s="1"/>
  <c r="BT41" i="82"/>
  <c r="BT99" i="82" s="1"/>
  <c r="BU41" i="82"/>
  <c r="BU99" i="82" s="1"/>
  <c r="BS41" i="82"/>
  <c r="BS99" i="82" s="1"/>
  <c r="BR41" i="82"/>
  <c r="BR99" i="82" s="1"/>
  <c r="BQ41" i="82"/>
  <c r="BQ99" i="82" s="1"/>
  <c r="Q80" i="52"/>
  <c r="P16" i="52"/>
  <c r="P3" i="52"/>
  <c r="P12" i="52"/>
  <c r="P5" i="52"/>
  <c r="P10" i="52"/>
  <c r="P6" i="52"/>
  <c r="P7" i="52"/>
  <c r="P13" i="52"/>
  <c r="Q13" i="52" s="1"/>
  <c r="P11" i="52"/>
  <c r="P8" i="52"/>
  <c r="P15" i="52"/>
  <c r="P14" i="52"/>
  <c r="Q14" i="52" l="1"/>
  <c r="Q5" i="52"/>
  <c r="C41" i="13"/>
  <c r="R80" i="52"/>
  <c r="Q17" i="52"/>
  <c r="R17" i="52" s="1"/>
  <c r="Q3" i="52"/>
  <c r="Q15" i="52"/>
  <c r="Q7" i="52"/>
  <c r="Q12" i="52"/>
  <c r="Q9" i="52"/>
  <c r="Q8" i="52"/>
  <c r="Q6" i="52"/>
  <c r="R6" i="52" s="1"/>
  <c r="Q11" i="52"/>
  <c r="R11" i="52" s="1"/>
  <c r="Q10" i="52"/>
  <c r="R10" i="52" s="1"/>
  <c r="Q16" i="52"/>
  <c r="R14" i="52" l="1"/>
  <c r="R13" i="52"/>
  <c r="R9" i="52"/>
  <c r="R12" i="52"/>
  <c r="R7" i="52"/>
  <c r="S80" i="52"/>
  <c r="R18" i="52"/>
  <c r="R3" i="52"/>
  <c r="R16" i="52"/>
  <c r="R8" i="52"/>
  <c r="R15" i="52"/>
  <c r="R5" i="52"/>
  <c r="C84" i="2"/>
  <c r="C81" i="2" s="1"/>
  <c r="C60" i="2"/>
  <c r="C57" i="2" s="1"/>
  <c r="C52" i="2"/>
  <c r="C49" i="2" s="1"/>
  <c r="C44" i="2"/>
  <c r="C41" i="2" s="1"/>
  <c r="G5" i="7" s="1"/>
  <c r="S8" i="52" l="1"/>
  <c r="D4" i="82"/>
  <c r="G49" i="8"/>
  <c r="G49" i="9"/>
  <c r="G49" i="7"/>
  <c r="G27" i="7"/>
  <c r="G27" i="9"/>
  <c r="G27" i="8"/>
  <c r="D4" i="85"/>
  <c r="D91" i="85" s="1"/>
  <c r="G115" i="9"/>
  <c r="G115" i="7"/>
  <c r="G115" i="8"/>
  <c r="T80" i="52"/>
  <c r="S19" i="52"/>
  <c r="S3" i="52"/>
  <c r="S17" i="52"/>
  <c r="S9" i="52"/>
  <c r="S16" i="52"/>
  <c r="S7" i="52"/>
  <c r="S12" i="52"/>
  <c r="S10" i="52"/>
  <c r="T10" i="52" s="1"/>
  <c r="S5" i="52"/>
  <c r="S6" i="52"/>
  <c r="S11" i="52"/>
  <c r="S15" i="52"/>
  <c r="S18" i="52"/>
  <c r="S14" i="52"/>
  <c r="S13" i="52"/>
  <c r="T15" i="52" l="1"/>
  <c r="T9" i="52"/>
  <c r="U80" i="52"/>
  <c r="T20" i="52"/>
  <c r="T3" i="52"/>
  <c r="T13" i="52"/>
  <c r="T11" i="52"/>
  <c r="U11" i="52" s="1"/>
  <c r="T12" i="52"/>
  <c r="T17" i="52"/>
  <c r="T8" i="52"/>
  <c r="T14" i="52"/>
  <c r="U14" i="52" s="1"/>
  <c r="T6" i="52"/>
  <c r="T7" i="52"/>
  <c r="T18" i="52"/>
  <c r="T5" i="52"/>
  <c r="U5" i="52" s="1"/>
  <c r="T16" i="52"/>
  <c r="T19" i="52"/>
  <c r="U19" i="52" l="1"/>
  <c r="U7" i="52"/>
  <c r="U17" i="52"/>
  <c r="V80" i="52"/>
  <c r="V5" i="52" s="1"/>
  <c r="U21" i="52"/>
  <c r="U3" i="52"/>
  <c r="U18" i="52"/>
  <c r="V18" i="52" s="1"/>
  <c r="U8" i="52"/>
  <c r="V8" i="52" s="1"/>
  <c r="U13" i="52"/>
  <c r="U9" i="52"/>
  <c r="U10" i="52"/>
  <c r="U16" i="52"/>
  <c r="V16" i="52" s="1"/>
  <c r="U6" i="52"/>
  <c r="U12" i="52"/>
  <c r="U20" i="52"/>
  <c r="V20" i="52" s="1"/>
  <c r="U15" i="52"/>
  <c r="V15" i="52" s="1"/>
  <c r="V17" i="52" l="1"/>
  <c r="V12" i="52"/>
  <c r="V19" i="52"/>
  <c r="V6" i="52"/>
  <c r="V21" i="52"/>
  <c r="V9" i="52"/>
  <c r="V14" i="52"/>
  <c r="V10" i="52"/>
  <c r="V11" i="52"/>
  <c r="V13" i="52"/>
  <c r="W80" i="52"/>
  <c r="W5" i="52" s="1"/>
  <c r="V22" i="52"/>
  <c r="W22" i="52" s="1"/>
  <c r="V3" i="52"/>
  <c r="V7" i="52"/>
  <c r="D100" i="86"/>
  <c r="D100" i="85"/>
  <c r="D100" i="82"/>
  <c r="W12" i="52" l="1"/>
  <c r="W21" i="52"/>
  <c r="W15" i="52"/>
  <c r="W10" i="52"/>
  <c r="W11" i="52"/>
  <c r="W20" i="52"/>
  <c r="W7" i="52"/>
  <c r="W8" i="52"/>
  <c r="W14" i="52"/>
  <c r="W18" i="52"/>
  <c r="W17" i="52"/>
  <c r="W9" i="52"/>
  <c r="X80" i="52"/>
  <c r="W23" i="52"/>
  <c r="W3" i="52"/>
  <c r="W13" i="52"/>
  <c r="W16" i="52"/>
  <c r="W6" i="52"/>
  <c r="W19" i="52"/>
  <c r="A3" i="86"/>
  <c r="A3" i="85"/>
  <c r="A3" i="84"/>
  <c r="A3" i="83"/>
  <c r="A3" i="81"/>
  <c r="B103" i="86"/>
  <c r="B103" i="85"/>
  <c r="B103" i="82"/>
  <c r="B103" i="81"/>
  <c r="D108" i="86"/>
  <c r="A103" i="86"/>
  <c r="A100" i="86"/>
  <c r="BP89" i="86"/>
  <c r="BO89" i="86"/>
  <c r="BN89" i="86"/>
  <c r="BM89" i="86"/>
  <c r="BL89" i="86"/>
  <c r="BK89" i="86"/>
  <c r="BJ89" i="86"/>
  <c r="BI89" i="86"/>
  <c r="BH89" i="86"/>
  <c r="BG89" i="86"/>
  <c r="BF89" i="86"/>
  <c r="BE89" i="86"/>
  <c r="BD89" i="86"/>
  <c r="BC89" i="86"/>
  <c r="BB89" i="86"/>
  <c r="BA89" i="86"/>
  <c r="AZ89" i="86"/>
  <c r="AY89" i="86"/>
  <c r="AX89" i="86"/>
  <c r="AW89" i="86"/>
  <c r="AV89" i="86"/>
  <c r="AU89" i="86"/>
  <c r="AT89" i="86"/>
  <c r="AS89" i="86"/>
  <c r="AR89" i="86"/>
  <c r="AQ89" i="86"/>
  <c r="AP89" i="86"/>
  <c r="AO89" i="86"/>
  <c r="AN89" i="86"/>
  <c r="AM89" i="86"/>
  <c r="AL89" i="86"/>
  <c r="AK89" i="86"/>
  <c r="AJ89" i="86"/>
  <c r="AI89" i="86"/>
  <c r="AH89" i="86"/>
  <c r="AG89" i="86"/>
  <c r="AF89" i="86"/>
  <c r="AE89" i="86"/>
  <c r="AD89" i="86"/>
  <c r="AC89" i="86"/>
  <c r="AB89" i="86"/>
  <c r="AA89" i="86"/>
  <c r="Z89" i="86"/>
  <c r="Y89" i="86"/>
  <c r="X89" i="86"/>
  <c r="W89" i="86"/>
  <c r="V89" i="86"/>
  <c r="U89" i="86"/>
  <c r="T89" i="86"/>
  <c r="S89" i="86"/>
  <c r="R89" i="86"/>
  <c r="Q89" i="86"/>
  <c r="P89" i="86"/>
  <c r="O89" i="86"/>
  <c r="N89" i="86"/>
  <c r="M89" i="86"/>
  <c r="L89" i="86"/>
  <c r="K89" i="86"/>
  <c r="J89" i="86"/>
  <c r="I89" i="86"/>
  <c r="H89" i="86"/>
  <c r="G89" i="86"/>
  <c r="F89" i="86"/>
  <c r="E89" i="86"/>
  <c r="D89" i="86"/>
  <c r="BP81" i="86"/>
  <c r="BO81" i="86"/>
  <c r="BN81" i="86"/>
  <c r="BM81" i="86"/>
  <c r="BL81" i="86"/>
  <c r="BK81" i="86"/>
  <c r="BJ81" i="86"/>
  <c r="BI81" i="86"/>
  <c r="BH81" i="86"/>
  <c r="BG81" i="86"/>
  <c r="BF81" i="86"/>
  <c r="BE81" i="86"/>
  <c r="BD81" i="86"/>
  <c r="BC81" i="86"/>
  <c r="BB81" i="86"/>
  <c r="BA81" i="86"/>
  <c r="AZ81" i="86"/>
  <c r="AY81" i="86"/>
  <c r="AX81" i="86"/>
  <c r="AW81" i="86"/>
  <c r="AV81" i="86"/>
  <c r="AU81" i="86"/>
  <c r="AT81" i="86"/>
  <c r="AS81" i="86"/>
  <c r="AR81" i="86"/>
  <c r="AQ81" i="86"/>
  <c r="AP81" i="86"/>
  <c r="AO81" i="86"/>
  <c r="AN81" i="86"/>
  <c r="AM81" i="86"/>
  <c r="AL81" i="86"/>
  <c r="AK81" i="86"/>
  <c r="AJ81" i="86"/>
  <c r="AI81" i="86"/>
  <c r="AH81" i="86"/>
  <c r="AG81" i="86"/>
  <c r="AF81" i="86"/>
  <c r="AE81" i="86"/>
  <c r="AD81" i="86"/>
  <c r="AC81" i="86"/>
  <c r="AB81" i="86"/>
  <c r="AA81" i="86"/>
  <c r="Z81" i="86"/>
  <c r="Y81" i="86"/>
  <c r="X81" i="86"/>
  <c r="W81" i="86"/>
  <c r="V81" i="86"/>
  <c r="U81" i="86"/>
  <c r="T81" i="86"/>
  <c r="S81" i="86"/>
  <c r="R81" i="86"/>
  <c r="Q81" i="86"/>
  <c r="P81" i="86"/>
  <c r="O81" i="86"/>
  <c r="N81" i="86"/>
  <c r="M81" i="86"/>
  <c r="L81" i="86"/>
  <c r="K81" i="86"/>
  <c r="J81" i="86"/>
  <c r="I81" i="86"/>
  <c r="H81" i="86"/>
  <c r="G81" i="86"/>
  <c r="F81" i="86"/>
  <c r="E81" i="86"/>
  <c r="D81" i="86"/>
  <c r="BP72" i="86"/>
  <c r="BO72" i="86"/>
  <c r="BN72" i="86"/>
  <c r="BM72" i="86"/>
  <c r="BL72" i="86"/>
  <c r="BK72" i="86"/>
  <c r="BJ72" i="86"/>
  <c r="BI72" i="86"/>
  <c r="BH72" i="86"/>
  <c r="BG72" i="86"/>
  <c r="BF72" i="86"/>
  <c r="BE72" i="86"/>
  <c r="BD72" i="86"/>
  <c r="BC72" i="86"/>
  <c r="BB72" i="86"/>
  <c r="BA72" i="86"/>
  <c r="AZ72" i="86"/>
  <c r="AY72" i="86"/>
  <c r="AX72" i="86"/>
  <c r="AW72" i="86"/>
  <c r="AV72" i="86"/>
  <c r="AU72" i="86"/>
  <c r="AT72" i="86"/>
  <c r="AS72" i="86"/>
  <c r="AR72" i="86"/>
  <c r="AQ72" i="86"/>
  <c r="AP72" i="86"/>
  <c r="AO72" i="86"/>
  <c r="AN72" i="86"/>
  <c r="AM72" i="86"/>
  <c r="AL72" i="86"/>
  <c r="AK72" i="86"/>
  <c r="AJ72" i="86"/>
  <c r="AI72" i="86"/>
  <c r="AH72" i="86"/>
  <c r="AG72" i="86"/>
  <c r="AF72" i="86"/>
  <c r="AE72" i="86"/>
  <c r="AD72" i="86"/>
  <c r="AC72" i="86"/>
  <c r="AB72" i="86"/>
  <c r="AA72" i="86"/>
  <c r="Z72" i="86"/>
  <c r="Y72" i="86"/>
  <c r="X72" i="86"/>
  <c r="W72" i="86"/>
  <c r="V72" i="86"/>
  <c r="U72" i="86"/>
  <c r="T72" i="86"/>
  <c r="S72" i="86"/>
  <c r="R72" i="86"/>
  <c r="Q72" i="86"/>
  <c r="P72" i="86"/>
  <c r="O72" i="86"/>
  <c r="N72" i="86"/>
  <c r="M72" i="86"/>
  <c r="L72" i="86"/>
  <c r="K72" i="86"/>
  <c r="J72" i="86"/>
  <c r="I72" i="86"/>
  <c r="H72" i="86"/>
  <c r="G72" i="86"/>
  <c r="F72" i="86"/>
  <c r="E72" i="86"/>
  <c r="D72" i="86"/>
  <c r="BP71" i="86"/>
  <c r="BO71" i="86"/>
  <c r="BN71" i="86"/>
  <c r="BM71" i="86"/>
  <c r="BL71" i="86"/>
  <c r="BK71" i="86"/>
  <c r="BJ71" i="86"/>
  <c r="BI71" i="86"/>
  <c r="BH71" i="86"/>
  <c r="BG71" i="86"/>
  <c r="BF71" i="86"/>
  <c r="BE71" i="86"/>
  <c r="BD71" i="86"/>
  <c r="BC71" i="86"/>
  <c r="BB71" i="86"/>
  <c r="BA71" i="86"/>
  <c r="AZ71" i="86"/>
  <c r="AY71" i="86"/>
  <c r="AX71" i="86"/>
  <c r="AW71" i="86"/>
  <c r="AV71" i="86"/>
  <c r="AU71" i="86"/>
  <c r="AT71" i="86"/>
  <c r="AS71" i="86"/>
  <c r="AR71" i="86"/>
  <c r="AQ71" i="86"/>
  <c r="AP71" i="86"/>
  <c r="AO71" i="86"/>
  <c r="AN71" i="86"/>
  <c r="AM71" i="86"/>
  <c r="AL71" i="86"/>
  <c r="AK71" i="86"/>
  <c r="AJ71" i="86"/>
  <c r="AI71" i="86"/>
  <c r="AH71" i="86"/>
  <c r="AG71" i="86"/>
  <c r="AF71" i="86"/>
  <c r="AE71" i="86"/>
  <c r="AD71" i="86"/>
  <c r="AC71" i="86"/>
  <c r="AB71" i="86"/>
  <c r="AA71" i="86"/>
  <c r="Z71" i="86"/>
  <c r="Y71" i="86"/>
  <c r="X71" i="86"/>
  <c r="W71" i="86"/>
  <c r="V71" i="86"/>
  <c r="U71" i="86"/>
  <c r="T71" i="86"/>
  <c r="S71" i="86"/>
  <c r="R71" i="86"/>
  <c r="Q71" i="86"/>
  <c r="P71" i="86"/>
  <c r="O71" i="86"/>
  <c r="N71" i="86"/>
  <c r="M71" i="86"/>
  <c r="L71" i="86"/>
  <c r="K71" i="86"/>
  <c r="J71" i="86"/>
  <c r="I71" i="86"/>
  <c r="H71" i="86"/>
  <c r="G71" i="86"/>
  <c r="F71" i="86"/>
  <c r="E71" i="86"/>
  <c r="D71" i="86"/>
  <c r="BP70" i="86"/>
  <c r="BO70" i="86"/>
  <c r="BN70" i="86"/>
  <c r="BM70" i="86"/>
  <c r="BL70" i="86"/>
  <c r="BK70" i="86"/>
  <c r="BJ70" i="86"/>
  <c r="BI70" i="86"/>
  <c r="BH70" i="86"/>
  <c r="BG70" i="86"/>
  <c r="BF70" i="86"/>
  <c r="BE70" i="86"/>
  <c r="BD70" i="86"/>
  <c r="BC70" i="86"/>
  <c r="BB70" i="86"/>
  <c r="BA70" i="86"/>
  <c r="AZ70" i="86"/>
  <c r="AY70" i="86"/>
  <c r="AX70" i="86"/>
  <c r="AW70" i="86"/>
  <c r="AV70" i="86"/>
  <c r="AU70" i="86"/>
  <c r="AT70" i="86"/>
  <c r="AS70" i="86"/>
  <c r="AR70" i="86"/>
  <c r="AQ70" i="86"/>
  <c r="AP70" i="86"/>
  <c r="AO70" i="86"/>
  <c r="AN70" i="86"/>
  <c r="AM70" i="86"/>
  <c r="AL70" i="86"/>
  <c r="AK70" i="86"/>
  <c r="AJ70" i="86"/>
  <c r="AI70" i="86"/>
  <c r="AH70" i="86"/>
  <c r="AG70" i="86"/>
  <c r="AF70" i="86"/>
  <c r="AE70" i="86"/>
  <c r="AD70" i="86"/>
  <c r="AC70" i="86"/>
  <c r="AB70" i="86"/>
  <c r="AA70" i="86"/>
  <c r="Z70" i="86"/>
  <c r="Y70" i="86"/>
  <c r="X70" i="86"/>
  <c r="W70" i="86"/>
  <c r="V70" i="86"/>
  <c r="U70" i="86"/>
  <c r="T70" i="86"/>
  <c r="S70" i="86"/>
  <c r="R70" i="86"/>
  <c r="Q70" i="86"/>
  <c r="P70" i="86"/>
  <c r="O70" i="86"/>
  <c r="N70" i="86"/>
  <c r="M70" i="86"/>
  <c r="L70" i="86"/>
  <c r="K70" i="86"/>
  <c r="J70" i="86"/>
  <c r="I70" i="86"/>
  <c r="H70" i="86"/>
  <c r="G70" i="86"/>
  <c r="F70" i="86"/>
  <c r="E70" i="86"/>
  <c r="D70" i="86"/>
  <c r="BP69" i="86"/>
  <c r="BO69" i="86"/>
  <c r="BN69" i="86"/>
  <c r="BM69" i="86"/>
  <c r="BL69" i="86"/>
  <c r="BK69" i="86"/>
  <c r="BJ69" i="86"/>
  <c r="BI69" i="86"/>
  <c r="BH69" i="86"/>
  <c r="BG69" i="86"/>
  <c r="BF69" i="86"/>
  <c r="BE69" i="86"/>
  <c r="BD69" i="86"/>
  <c r="BC69" i="86"/>
  <c r="BB69" i="86"/>
  <c r="BA69" i="86"/>
  <c r="AZ69" i="86"/>
  <c r="AY69" i="86"/>
  <c r="AX69" i="86"/>
  <c r="AW69" i="86"/>
  <c r="AV69" i="86"/>
  <c r="AU69" i="86"/>
  <c r="AT69" i="86"/>
  <c r="AS69" i="86"/>
  <c r="AR69" i="86"/>
  <c r="AQ69" i="86"/>
  <c r="AP69" i="86"/>
  <c r="AO69" i="86"/>
  <c r="AN69" i="86"/>
  <c r="AM69" i="86"/>
  <c r="AL69" i="86"/>
  <c r="AK69" i="86"/>
  <c r="AJ69" i="86"/>
  <c r="AI69" i="86"/>
  <c r="AH69" i="86"/>
  <c r="AG69" i="86"/>
  <c r="AF69" i="86"/>
  <c r="AE69" i="86"/>
  <c r="AD69" i="86"/>
  <c r="AC69" i="86"/>
  <c r="AB69" i="86"/>
  <c r="AA69" i="86"/>
  <c r="Z69" i="86"/>
  <c r="Y69" i="86"/>
  <c r="X69" i="86"/>
  <c r="W69" i="86"/>
  <c r="V69" i="86"/>
  <c r="U69" i="86"/>
  <c r="T69" i="86"/>
  <c r="S69" i="86"/>
  <c r="R69" i="86"/>
  <c r="Q69" i="86"/>
  <c r="P69" i="86"/>
  <c r="O69" i="86"/>
  <c r="N69" i="86"/>
  <c r="M69" i="86"/>
  <c r="L69" i="86"/>
  <c r="K69" i="86"/>
  <c r="J69" i="86"/>
  <c r="I69" i="86"/>
  <c r="H69" i="86"/>
  <c r="G69" i="86"/>
  <c r="F69" i="86"/>
  <c r="E69" i="86"/>
  <c r="D69" i="86"/>
  <c r="BP42" i="86"/>
  <c r="BO42" i="86"/>
  <c r="BN42" i="86"/>
  <c r="BM42" i="86"/>
  <c r="BL42" i="86"/>
  <c r="BK42" i="86"/>
  <c r="BJ42" i="86"/>
  <c r="BI42" i="86"/>
  <c r="BH42" i="86"/>
  <c r="BG42" i="86"/>
  <c r="BF42" i="86"/>
  <c r="BE42" i="86"/>
  <c r="BD42" i="86"/>
  <c r="BC42" i="86"/>
  <c r="BB42" i="86"/>
  <c r="BA42" i="86"/>
  <c r="AZ42" i="86"/>
  <c r="AY42" i="86"/>
  <c r="AX42" i="86"/>
  <c r="AW42" i="86"/>
  <c r="AV42" i="86"/>
  <c r="AU42" i="86"/>
  <c r="AT42" i="86"/>
  <c r="AS42" i="86"/>
  <c r="AR42" i="86"/>
  <c r="AQ42" i="86"/>
  <c r="AP42" i="86"/>
  <c r="AO42" i="86"/>
  <c r="AN42" i="86"/>
  <c r="AM42" i="86"/>
  <c r="AL42" i="86"/>
  <c r="AK42" i="86"/>
  <c r="AJ42" i="86"/>
  <c r="AI42" i="86"/>
  <c r="AH42" i="86"/>
  <c r="AG42" i="86"/>
  <c r="AF42" i="86"/>
  <c r="AE42" i="86"/>
  <c r="AD42" i="86"/>
  <c r="AC42" i="86"/>
  <c r="AB42" i="86"/>
  <c r="AA42" i="86"/>
  <c r="Z42" i="86"/>
  <c r="Y42" i="86"/>
  <c r="X42" i="86"/>
  <c r="W42" i="86"/>
  <c r="V42" i="86"/>
  <c r="U42" i="86"/>
  <c r="T42" i="86"/>
  <c r="S42" i="86"/>
  <c r="R42" i="86"/>
  <c r="Q42" i="86"/>
  <c r="P42" i="86"/>
  <c r="O42" i="86"/>
  <c r="N42" i="86"/>
  <c r="M42" i="86"/>
  <c r="L42" i="86"/>
  <c r="K42" i="86"/>
  <c r="J42" i="86"/>
  <c r="I42" i="86"/>
  <c r="H42" i="86"/>
  <c r="G42" i="86"/>
  <c r="F42" i="86"/>
  <c r="E42" i="86"/>
  <c r="D42" i="86"/>
  <c r="BP39" i="86"/>
  <c r="BO39" i="86"/>
  <c r="BN39" i="86"/>
  <c r="BM39" i="86"/>
  <c r="BL39" i="86"/>
  <c r="BK39" i="86"/>
  <c r="BJ39" i="86"/>
  <c r="BI39" i="86"/>
  <c r="BH39" i="86"/>
  <c r="BG39" i="86"/>
  <c r="BF39" i="86"/>
  <c r="BE39" i="86"/>
  <c r="BD39" i="86"/>
  <c r="BC39" i="86"/>
  <c r="BB39" i="86"/>
  <c r="BA39" i="86"/>
  <c r="AZ39" i="86"/>
  <c r="AY39" i="86"/>
  <c r="AX39" i="86"/>
  <c r="AW39" i="86"/>
  <c r="AV39" i="86"/>
  <c r="AU39" i="86"/>
  <c r="AT39" i="86"/>
  <c r="AS39" i="86"/>
  <c r="AR39" i="86"/>
  <c r="AQ39" i="86"/>
  <c r="AP39" i="86"/>
  <c r="AO39" i="86"/>
  <c r="AN39" i="86"/>
  <c r="AM39" i="86"/>
  <c r="AL39" i="86"/>
  <c r="AK39" i="86"/>
  <c r="AJ39" i="86"/>
  <c r="AI39" i="86"/>
  <c r="AH39" i="86"/>
  <c r="AG39" i="86"/>
  <c r="AF39" i="86"/>
  <c r="AE39" i="86"/>
  <c r="AD39" i="86"/>
  <c r="AC39" i="86"/>
  <c r="AB39" i="86"/>
  <c r="AA39" i="86"/>
  <c r="Z39" i="86"/>
  <c r="Y39" i="86"/>
  <c r="X39" i="86"/>
  <c r="W39" i="86"/>
  <c r="V39" i="86"/>
  <c r="U39" i="86"/>
  <c r="T39" i="86"/>
  <c r="S39" i="86"/>
  <c r="R39" i="86"/>
  <c r="Q39" i="86"/>
  <c r="P39" i="86"/>
  <c r="O39" i="86"/>
  <c r="N39" i="86"/>
  <c r="M39" i="86"/>
  <c r="L39" i="86"/>
  <c r="K39" i="86"/>
  <c r="J39" i="86"/>
  <c r="I39" i="86"/>
  <c r="H39" i="86"/>
  <c r="G39" i="86"/>
  <c r="F39" i="86"/>
  <c r="E39" i="86"/>
  <c r="D39" i="86"/>
  <c r="BP38" i="86"/>
  <c r="BO38" i="86"/>
  <c r="BN38" i="86"/>
  <c r="BM38" i="86"/>
  <c r="BL38" i="86"/>
  <c r="BK38" i="86"/>
  <c r="BJ38" i="86"/>
  <c r="BI38" i="86"/>
  <c r="BH38" i="86"/>
  <c r="BG38" i="86"/>
  <c r="BF38" i="86"/>
  <c r="BE38" i="86"/>
  <c r="BD38" i="86"/>
  <c r="BC38" i="86"/>
  <c r="BB38" i="86"/>
  <c r="BA38" i="86"/>
  <c r="AZ38" i="86"/>
  <c r="AY38" i="86"/>
  <c r="AX38" i="86"/>
  <c r="AW38" i="86"/>
  <c r="AV38" i="86"/>
  <c r="AU38" i="86"/>
  <c r="AT38" i="86"/>
  <c r="AS38" i="86"/>
  <c r="AR38" i="86"/>
  <c r="AQ38" i="86"/>
  <c r="AP38" i="86"/>
  <c r="AO38" i="86"/>
  <c r="AN38" i="86"/>
  <c r="AM38" i="86"/>
  <c r="AL38" i="86"/>
  <c r="AK38" i="86"/>
  <c r="AJ38" i="86"/>
  <c r="AI38" i="86"/>
  <c r="AH38" i="86"/>
  <c r="AG38" i="86"/>
  <c r="AF38" i="86"/>
  <c r="AE38" i="86"/>
  <c r="AD38" i="86"/>
  <c r="AC38" i="86"/>
  <c r="AB38" i="86"/>
  <c r="AA38" i="86"/>
  <c r="Z38" i="86"/>
  <c r="Y38" i="86"/>
  <c r="X38" i="86"/>
  <c r="W38" i="86"/>
  <c r="V38" i="86"/>
  <c r="U38" i="86"/>
  <c r="T38" i="86"/>
  <c r="S38" i="86"/>
  <c r="R38" i="86"/>
  <c r="Q38" i="86"/>
  <c r="P38" i="86"/>
  <c r="O38" i="86"/>
  <c r="N38" i="86"/>
  <c r="M38" i="86"/>
  <c r="L38" i="86"/>
  <c r="K38" i="86"/>
  <c r="J38" i="86"/>
  <c r="I38" i="86"/>
  <c r="H38" i="86"/>
  <c r="G38" i="86"/>
  <c r="F38" i="86"/>
  <c r="E38" i="86"/>
  <c r="D38" i="86"/>
  <c r="BP37" i="86"/>
  <c r="BO37" i="86"/>
  <c r="BN37" i="86"/>
  <c r="BM37" i="86"/>
  <c r="BL37" i="86"/>
  <c r="BK37" i="86"/>
  <c r="BJ37" i="86"/>
  <c r="BI37" i="86"/>
  <c r="BH37" i="86"/>
  <c r="BG37" i="86"/>
  <c r="BF37" i="86"/>
  <c r="BE37" i="86"/>
  <c r="BD37" i="86"/>
  <c r="BC37" i="86"/>
  <c r="BB37" i="86"/>
  <c r="BA37" i="86"/>
  <c r="AZ37" i="86"/>
  <c r="AY37" i="86"/>
  <c r="AX37" i="86"/>
  <c r="AW37" i="86"/>
  <c r="AV37" i="86"/>
  <c r="AU37" i="86"/>
  <c r="AT37" i="86"/>
  <c r="AS37" i="86"/>
  <c r="AR37" i="86"/>
  <c r="AQ37" i="86"/>
  <c r="AP37" i="86"/>
  <c r="AO37" i="86"/>
  <c r="AN37" i="86"/>
  <c r="AM37" i="86"/>
  <c r="AL37" i="86"/>
  <c r="AK37" i="86"/>
  <c r="AJ37" i="86"/>
  <c r="AI37" i="86"/>
  <c r="AH37" i="86"/>
  <c r="AG37" i="86"/>
  <c r="AF37" i="86"/>
  <c r="AE37" i="86"/>
  <c r="AD37" i="86"/>
  <c r="AC37" i="86"/>
  <c r="AB37" i="86"/>
  <c r="AA37" i="86"/>
  <c r="Z37" i="86"/>
  <c r="Y37" i="86"/>
  <c r="X37" i="86"/>
  <c r="W37" i="86"/>
  <c r="V37" i="86"/>
  <c r="U37" i="86"/>
  <c r="T37" i="86"/>
  <c r="S37" i="86"/>
  <c r="R37" i="86"/>
  <c r="Q37" i="86"/>
  <c r="P37" i="86"/>
  <c r="O37" i="86"/>
  <c r="N37" i="86"/>
  <c r="M37" i="86"/>
  <c r="L37" i="86"/>
  <c r="K37" i="86"/>
  <c r="J37" i="86"/>
  <c r="I37" i="86"/>
  <c r="H37" i="86"/>
  <c r="G37" i="86"/>
  <c r="F37" i="86"/>
  <c r="E37" i="86"/>
  <c r="D37" i="86"/>
  <c r="BP36" i="86"/>
  <c r="BO36" i="86"/>
  <c r="BN36" i="86"/>
  <c r="BN41" i="86" s="1"/>
  <c r="BM36" i="86"/>
  <c r="BM41" i="86" s="1"/>
  <c r="BL36" i="86"/>
  <c r="BL41" i="86" s="1"/>
  <c r="BK36" i="86"/>
  <c r="BK41" i="86" s="1"/>
  <c r="BJ36" i="86"/>
  <c r="BJ41" i="86" s="1"/>
  <c r="BI36" i="86"/>
  <c r="BH36" i="86"/>
  <c r="BG36" i="86"/>
  <c r="BF36" i="86"/>
  <c r="BF41" i="86" s="1"/>
  <c r="BE36" i="86"/>
  <c r="BE41" i="86" s="1"/>
  <c r="BD36" i="86"/>
  <c r="BD41" i="86" s="1"/>
  <c r="BC36" i="86"/>
  <c r="BC41" i="86" s="1"/>
  <c r="BB36" i="86"/>
  <c r="BB41" i="86" s="1"/>
  <c r="BA36" i="86"/>
  <c r="AZ36" i="86"/>
  <c r="AY36" i="86"/>
  <c r="AX36" i="86"/>
  <c r="AX41" i="86" s="1"/>
  <c r="AW36" i="86"/>
  <c r="AW41" i="86" s="1"/>
  <c r="AV36" i="86"/>
  <c r="AV41" i="86" s="1"/>
  <c r="AU36" i="86"/>
  <c r="AU41" i="86" s="1"/>
  <c r="AT36" i="86"/>
  <c r="AT41" i="86" s="1"/>
  <c r="AS36" i="86"/>
  <c r="AR36" i="86"/>
  <c r="AQ36" i="86"/>
  <c r="AP36" i="86"/>
  <c r="AP41" i="86" s="1"/>
  <c r="AO36" i="86"/>
  <c r="AO41" i="86" s="1"/>
  <c r="AN36" i="86"/>
  <c r="AN41" i="86" s="1"/>
  <c r="AM36" i="86"/>
  <c r="AM41" i="86" s="1"/>
  <c r="AL36" i="86"/>
  <c r="AL41" i="86" s="1"/>
  <c r="AK36" i="86"/>
  <c r="AJ36" i="86"/>
  <c r="AI36" i="86"/>
  <c r="AH36" i="86"/>
  <c r="AH41" i="86" s="1"/>
  <c r="AG36" i="86"/>
  <c r="AG41" i="86" s="1"/>
  <c r="AF36" i="86"/>
  <c r="AF41" i="86" s="1"/>
  <c r="AE36" i="86"/>
  <c r="AE41" i="86" s="1"/>
  <c r="AD36" i="86"/>
  <c r="AD41" i="86" s="1"/>
  <c r="AC36" i="86"/>
  <c r="AB36" i="86"/>
  <c r="AA36" i="86"/>
  <c r="Z36" i="86"/>
  <c r="Z41" i="86" s="1"/>
  <c r="Y36" i="86"/>
  <c r="Y41" i="86" s="1"/>
  <c r="X36" i="86"/>
  <c r="X41" i="86" s="1"/>
  <c r="W36" i="86"/>
  <c r="W41" i="86" s="1"/>
  <c r="V36" i="86"/>
  <c r="V41" i="86" s="1"/>
  <c r="U36" i="86"/>
  <c r="T36" i="86"/>
  <c r="S36" i="86"/>
  <c r="R36" i="86"/>
  <c r="R41" i="86" s="1"/>
  <c r="Q36" i="86"/>
  <c r="Q41" i="86" s="1"/>
  <c r="P36" i="86"/>
  <c r="P41" i="86" s="1"/>
  <c r="O36" i="86"/>
  <c r="O41" i="86" s="1"/>
  <c r="N36" i="86"/>
  <c r="N41" i="86" s="1"/>
  <c r="M36" i="86"/>
  <c r="L36" i="86"/>
  <c r="K36" i="86"/>
  <c r="J36" i="86"/>
  <c r="J41" i="86" s="1"/>
  <c r="I36" i="86"/>
  <c r="I41" i="86" s="1"/>
  <c r="H36" i="86"/>
  <c r="H41" i="86" s="1"/>
  <c r="G36" i="86"/>
  <c r="G41" i="86" s="1"/>
  <c r="F36" i="86"/>
  <c r="F41" i="86" s="1"/>
  <c r="E36" i="86"/>
  <c r="D36" i="86"/>
  <c r="BP10" i="86"/>
  <c r="BO10" i="86"/>
  <c r="BN10" i="86"/>
  <c r="BM10" i="86"/>
  <c r="BL10" i="86"/>
  <c r="BK10" i="86"/>
  <c r="BJ10" i="86"/>
  <c r="BI10" i="86"/>
  <c r="BH10" i="86"/>
  <c r="BG10" i="86"/>
  <c r="BF10" i="86"/>
  <c r="BE10" i="86"/>
  <c r="BD10" i="86"/>
  <c r="BC10" i="86"/>
  <c r="BB10" i="86"/>
  <c r="BA10" i="86"/>
  <c r="AZ10" i="86"/>
  <c r="AY10" i="86"/>
  <c r="AX10" i="86"/>
  <c r="AW10" i="86"/>
  <c r="AV10" i="86"/>
  <c r="AU10" i="86"/>
  <c r="AT10" i="86"/>
  <c r="AS10" i="86"/>
  <c r="AR10" i="86"/>
  <c r="AQ10" i="86"/>
  <c r="AP10" i="86"/>
  <c r="AO10" i="86"/>
  <c r="AN10" i="86"/>
  <c r="AM10" i="86"/>
  <c r="AL10" i="86"/>
  <c r="AK10" i="86"/>
  <c r="AJ10" i="86"/>
  <c r="AI10" i="86"/>
  <c r="AH10" i="86"/>
  <c r="AG10" i="86"/>
  <c r="AF10" i="86"/>
  <c r="AE10" i="86"/>
  <c r="AD10" i="86"/>
  <c r="AC10" i="86"/>
  <c r="AB10" i="86"/>
  <c r="AA10" i="86"/>
  <c r="Z10" i="86"/>
  <c r="Y10" i="86"/>
  <c r="X10" i="86"/>
  <c r="W10" i="86"/>
  <c r="V10" i="86"/>
  <c r="U10" i="86"/>
  <c r="T10" i="86"/>
  <c r="S10" i="86"/>
  <c r="R10" i="86"/>
  <c r="Q10" i="86"/>
  <c r="P10" i="86"/>
  <c r="O10" i="86"/>
  <c r="N10" i="86"/>
  <c r="M10" i="86"/>
  <c r="L10" i="86"/>
  <c r="K10" i="86"/>
  <c r="J10" i="86"/>
  <c r="I10" i="86"/>
  <c r="H10" i="86"/>
  <c r="G10" i="86"/>
  <c r="F10" i="86"/>
  <c r="E10" i="86"/>
  <c r="D10" i="86"/>
  <c r="A1" i="86"/>
  <c r="D108" i="85"/>
  <c r="A103" i="85"/>
  <c r="A100" i="85"/>
  <c r="BP89" i="85"/>
  <c r="BO89" i="85"/>
  <c r="BN89" i="85"/>
  <c r="BM89" i="85"/>
  <c r="BL89" i="85"/>
  <c r="BK89" i="85"/>
  <c r="BJ89" i="85"/>
  <c r="BI89" i="85"/>
  <c r="BH89" i="85"/>
  <c r="BG89" i="85"/>
  <c r="BF89" i="85"/>
  <c r="BE89" i="85"/>
  <c r="BD89" i="85"/>
  <c r="BC89" i="85"/>
  <c r="BB89" i="85"/>
  <c r="BA89" i="85"/>
  <c r="AZ89" i="85"/>
  <c r="AY89" i="85"/>
  <c r="AX89" i="85"/>
  <c r="AW89" i="85"/>
  <c r="AV89" i="85"/>
  <c r="AU89" i="85"/>
  <c r="AT89" i="85"/>
  <c r="AS89" i="85"/>
  <c r="AR89" i="85"/>
  <c r="AQ89" i="85"/>
  <c r="AP89" i="85"/>
  <c r="AO89" i="85"/>
  <c r="AN89" i="85"/>
  <c r="AM89" i="85"/>
  <c r="AL89" i="85"/>
  <c r="AK89" i="85"/>
  <c r="AJ89" i="85"/>
  <c r="AI89" i="85"/>
  <c r="AH89" i="85"/>
  <c r="AG89" i="85"/>
  <c r="AF89" i="85"/>
  <c r="AE89" i="85"/>
  <c r="AD89" i="85"/>
  <c r="AC89" i="85"/>
  <c r="AB89" i="85"/>
  <c r="AA89" i="85"/>
  <c r="Z89" i="85"/>
  <c r="Y89" i="85"/>
  <c r="X89" i="85"/>
  <c r="W89" i="85"/>
  <c r="V89" i="85"/>
  <c r="U89" i="85"/>
  <c r="T89" i="85"/>
  <c r="S89" i="85"/>
  <c r="R89" i="85"/>
  <c r="Q89" i="85"/>
  <c r="P89" i="85"/>
  <c r="O89" i="85"/>
  <c r="N89" i="85"/>
  <c r="M89" i="85"/>
  <c r="L89" i="85"/>
  <c r="K89" i="85"/>
  <c r="J89" i="85"/>
  <c r="I89" i="85"/>
  <c r="H89" i="85"/>
  <c r="G89" i="85"/>
  <c r="F89" i="85"/>
  <c r="E89" i="85"/>
  <c r="D89" i="85"/>
  <c r="BP81" i="85"/>
  <c r="BO81" i="85"/>
  <c r="BN81" i="85"/>
  <c r="BM81" i="85"/>
  <c r="BL81" i="85"/>
  <c r="BK81" i="85"/>
  <c r="BJ81" i="85"/>
  <c r="BI81" i="85"/>
  <c r="BH81" i="85"/>
  <c r="BG81" i="85"/>
  <c r="BF81" i="85"/>
  <c r="BE81" i="85"/>
  <c r="BD81" i="85"/>
  <c r="BC81" i="85"/>
  <c r="BB81" i="85"/>
  <c r="BA81" i="85"/>
  <c r="AZ81" i="85"/>
  <c r="AY81" i="85"/>
  <c r="AX81" i="85"/>
  <c r="AW81" i="85"/>
  <c r="AV81" i="85"/>
  <c r="AU81" i="85"/>
  <c r="AT81" i="85"/>
  <c r="AS81" i="85"/>
  <c r="AR81" i="85"/>
  <c r="AQ81" i="85"/>
  <c r="AP81" i="85"/>
  <c r="AO81" i="85"/>
  <c r="AN81" i="85"/>
  <c r="AM81" i="85"/>
  <c r="AL81" i="85"/>
  <c r="AK81" i="85"/>
  <c r="AJ81" i="85"/>
  <c r="AI81" i="85"/>
  <c r="AH81" i="85"/>
  <c r="AG81" i="85"/>
  <c r="AF81" i="85"/>
  <c r="AE81" i="85"/>
  <c r="AD81" i="85"/>
  <c r="AC81" i="85"/>
  <c r="AB81" i="85"/>
  <c r="AA81" i="85"/>
  <c r="Z81" i="85"/>
  <c r="Y81" i="85"/>
  <c r="X81" i="85"/>
  <c r="W81" i="85"/>
  <c r="V81" i="85"/>
  <c r="U81" i="85"/>
  <c r="T81" i="85"/>
  <c r="S81" i="85"/>
  <c r="R81" i="85"/>
  <c r="Q81" i="85"/>
  <c r="P81" i="85"/>
  <c r="O81" i="85"/>
  <c r="N81" i="85"/>
  <c r="M81" i="85"/>
  <c r="L81" i="85"/>
  <c r="K81" i="85"/>
  <c r="J81" i="85"/>
  <c r="I81" i="85"/>
  <c r="H81" i="85"/>
  <c r="G81" i="85"/>
  <c r="F81" i="85"/>
  <c r="E81" i="85"/>
  <c r="D81" i="85"/>
  <c r="BP72" i="85"/>
  <c r="BO72" i="85"/>
  <c r="BN72" i="85"/>
  <c r="BM72" i="85"/>
  <c r="BL72" i="85"/>
  <c r="BK72" i="85"/>
  <c r="BJ72" i="85"/>
  <c r="BI72" i="85"/>
  <c r="BH72" i="85"/>
  <c r="BG72" i="85"/>
  <c r="BF72" i="85"/>
  <c r="BE72" i="85"/>
  <c r="BD72" i="85"/>
  <c r="BC72" i="85"/>
  <c r="BB72" i="85"/>
  <c r="BA72" i="85"/>
  <c r="AZ72" i="85"/>
  <c r="AY72" i="85"/>
  <c r="AX72" i="85"/>
  <c r="AW72" i="85"/>
  <c r="AV72" i="85"/>
  <c r="AU72" i="85"/>
  <c r="AT72" i="85"/>
  <c r="AS72" i="85"/>
  <c r="AR72" i="85"/>
  <c r="AQ72" i="85"/>
  <c r="AP72" i="85"/>
  <c r="AO72" i="85"/>
  <c r="AN72" i="85"/>
  <c r="AM72" i="85"/>
  <c r="AL72" i="85"/>
  <c r="AK72" i="85"/>
  <c r="AJ72" i="85"/>
  <c r="AI72" i="85"/>
  <c r="AH72" i="85"/>
  <c r="AG72" i="85"/>
  <c r="AF72" i="85"/>
  <c r="AE72" i="85"/>
  <c r="AD72" i="85"/>
  <c r="AC72" i="85"/>
  <c r="AB72" i="85"/>
  <c r="AA72" i="85"/>
  <c r="Z72" i="85"/>
  <c r="Y72" i="85"/>
  <c r="X72" i="85"/>
  <c r="W72" i="85"/>
  <c r="V72" i="85"/>
  <c r="U72" i="85"/>
  <c r="T72" i="85"/>
  <c r="S72" i="85"/>
  <c r="R72" i="85"/>
  <c r="Q72" i="85"/>
  <c r="P72" i="85"/>
  <c r="O72" i="85"/>
  <c r="N72" i="85"/>
  <c r="M72" i="85"/>
  <c r="L72" i="85"/>
  <c r="K72" i="85"/>
  <c r="J72" i="85"/>
  <c r="I72" i="85"/>
  <c r="H72" i="85"/>
  <c r="G72" i="85"/>
  <c r="F72" i="85"/>
  <c r="E72" i="85"/>
  <c r="D72" i="85"/>
  <c r="BP71" i="85"/>
  <c r="BO71" i="85"/>
  <c r="BN71" i="85"/>
  <c r="BM71" i="85"/>
  <c r="BL71" i="85"/>
  <c r="BK71" i="85"/>
  <c r="BJ71" i="85"/>
  <c r="BI71" i="85"/>
  <c r="BH71" i="85"/>
  <c r="BG71" i="85"/>
  <c r="BF71" i="85"/>
  <c r="BE71" i="85"/>
  <c r="BD71" i="85"/>
  <c r="BC71" i="85"/>
  <c r="BB71" i="85"/>
  <c r="BA71" i="85"/>
  <c r="AZ71" i="85"/>
  <c r="AY71" i="85"/>
  <c r="AX71" i="85"/>
  <c r="AW71" i="85"/>
  <c r="AV71" i="85"/>
  <c r="AU71" i="85"/>
  <c r="AT71" i="85"/>
  <c r="AS71" i="85"/>
  <c r="AR71" i="85"/>
  <c r="AQ71" i="85"/>
  <c r="AP71" i="85"/>
  <c r="AO71" i="85"/>
  <c r="AN71" i="85"/>
  <c r="AM71" i="85"/>
  <c r="AL71" i="85"/>
  <c r="AK71" i="85"/>
  <c r="AJ71" i="85"/>
  <c r="AI71" i="85"/>
  <c r="AH71" i="85"/>
  <c r="AG71" i="85"/>
  <c r="AF71" i="85"/>
  <c r="AE71" i="85"/>
  <c r="AD71" i="85"/>
  <c r="AC71" i="85"/>
  <c r="AB71" i="85"/>
  <c r="AA71" i="85"/>
  <c r="Z71" i="85"/>
  <c r="Y71" i="85"/>
  <c r="X71" i="85"/>
  <c r="W71" i="85"/>
  <c r="V71" i="85"/>
  <c r="U71" i="85"/>
  <c r="T71" i="85"/>
  <c r="S71" i="85"/>
  <c r="R71" i="85"/>
  <c r="Q71" i="85"/>
  <c r="P71" i="85"/>
  <c r="O71" i="85"/>
  <c r="N71" i="85"/>
  <c r="M71" i="85"/>
  <c r="L71" i="85"/>
  <c r="K71" i="85"/>
  <c r="J71" i="85"/>
  <c r="I71" i="85"/>
  <c r="H71" i="85"/>
  <c r="G71" i="85"/>
  <c r="F71" i="85"/>
  <c r="E71" i="85"/>
  <c r="D71" i="85"/>
  <c r="D117" i="85" s="1"/>
  <c r="BP70" i="85"/>
  <c r="BO70" i="85"/>
  <c r="BN70" i="85"/>
  <c r="BM70" i="85"/>
  <c r="BL70" i="85"/>
  <c r="BK70" i="85"/>
  <c r="BJ70" i="85"/>
  <c r="BI70" i="85"/>
  <c r="BH70" i="85"/>
  <c r="BG70" i="85"/>
  <c r="BF70" i="85"/>
  <c r="BE70" i="85"/>
  <c r="BD70" i="85"/>
  <c r="BC70" i="85"/>
  <c r="BB70" i="85"/>
  <c r="BA70" i="85"/>
  <c r="AZ70" i="85"/>
  <c r="AY70" i="85"/>
  <c r="AX70" i="85"/>
  <c r="AW70" i="85"/>
  <c r="AV70" i="85"/>
  <c r="AU70" i="85"/>
  <c r="AT70" i="85"/>
  <c r="AS70" i="85"/>
  <c r="AR70" i="85"/>
  <c r="AQ70" i="85"/>
  <c r="AP70" i="85"/>
  <c r="AO70" i="85"/>
  <c r="AN70" i="85"/>
  <c r="AM70" i="85"/>
  <c r="AL70" i="85"/>
  <c r="AK70" i="85"/>
  <c r="AJ70" i="85"/>
  <c r="AI70" i="85"/>
  <c r="AH70" i="85"/>
  <c r="AG70" i="85"/>
  <c r="AF70" i="85"/>
  <c r="AE70" i="85"/>
  <c r="AD70" i="85"/>
  <c r="AC70" i="85"/>
  <c r="AB70" i="85"/>
  <c r="AA70" i="85"/>
  <c r="Z70" i="85"/>
  <c r="Y70" i="85"/>
  <c r="X70" i="85"/>
  <c r="W70" i="85"/>
  <c r="V70" i="85"/>
  <c r="U70" i="85"/>
  <c r="T70" i="85"/>
  <c r="S70" i="85"/>
  <c r="R70" i="85"/>
  <c r="Q70" i="85"/>
  <c r="P70" i="85"/>
  <c r="O70" i="85"/>
  <c r="N70" i="85"/>
  <c r="M70" i="85"/>
  <c r="L70" i="85"/>
  <c r="K70" i="85"/>
  <c r="J70" i="85"/>
  <c r="I70" i="85"/>
  <c r="H70" i="85"/>
  <c r="G70" i="85"/>
  <c r="F70" i="85"/>
  <c r="E70" i="85"/>
  <c r="D70" i="85"/>
  <c r="BP69" i="85"/>
  <c r="BO69" i="85"/>
  <c r="BN69" i="85"/>
  <c r="BM69" i="85"/>
  <c r="BL69" i="85"/>
  <c r="BK69" i="85"/>
  <c r="BJ69" i="85"/>
  <c r="BI69" i="85"/>
  <c r="BH69" i="85"/>
  <c r="BG69" i="85"/>
  <c r="BF69" i="85"/>
  <c r="BE69" i="85"/>
  <c r="BD69" i="85"/>
  <c r="BC69" i="85"/>
  <c r="BB69" i="85"/>
  <c r="BA69" i="85"/>
  <c r="AZ69" i="85"/>
  <c r="AY69" i="85"/>
  <c r="AX69" i="85"/>
  <c r="AW69" i="85"/>
  <c r="AV69" i="85"/>
  <c r="AU69" i="85"/>
  <c r="AT69" i="85"/>
  <c r="AS69" i="85"/>
  <c r="AR69" i="85"/>
  <c r="AQ69" i="85"/>
  <c r="AP69" i="85"/>
  <c r="AO69" i="85"/>
  <c r="AN69" i="85"/>
  <c r="AM69" i="85"/>
  <c r="AL69" i="85"/>
  <c r="AK69" i="85"/>
  <c r="AJ69" i="85"/>
  <c r="AI69" i="85"/>
  <c r="AH69" i="85"/>
  <c r="AG69" i="85"/>
  <c r="AF69" i="85"/>
  <c r="AE69" i="85"/>
  <c r="AD69" i="85"/>
  <c r="AC69" i="85"/>
  <c r="AB69" i="85"/>
  <c r="AA69" i="85"/>
  <c r="Z69" i="85"/>
  <c r="Y69" i="85"/>
  <c r="X69" i="85"/>
  <c r="W69" i="85"/>
  <c r="V69" i="85"/>
  <c r="U69" i="85"/>
  <c r="T69" i="85"/>
  <c r="S69" i="85"/>
  <c r="R69" i="85"/>
  <c r="Q69" i="85"/>
  <c r="P69" i="85"/>
  <c r="O69" i="85"/>
  <c r="N69" i="85"/>
  <c r="M69" i="85"/>
  <c r="L69" i="85"/>
  <c r="K69" i="85"/>
  <c r="J69" i="85"/>
  <c r="I69" i="85"/>
  <c r="H69" i="85"/>
  <c r="G69" i="85"/>
  <c r="F69" i="85"/>
  <c r="E69" i="85"/>
  <c r="D69" i="85"/>
  <c r="BP42" i="85"/>
  <c r="BO42" i="85"/>
  <c r="BN42" i="85"/>
  <c r="BM42" i="85"/>
  <c r="BL42" i="85"/>
  <c r="BK42" i="85"/>
  <c r="BJ42" i="85"/>
  <c r="BI42" i="85"/>
  <c r="BH42" i="85"/>
  <c r="BG42" i="85"/>
  <c r="BF42" i="85"/>
  <c r="BE42" i="85"/>
  <c r="BD42" i="85"/>
  <c r="BC42" i="85"/>
  <c r="BB42" i="85"/>
  <c r="BA42" i="85"/>
  <c r="AZ42" i="85"/>
  <c r="AY42" i="85"/>
  <c r="AX42" i="85"/>
  <c r="AW42" i="85"/>
  <c r="AV42" i="85"/>
  <c r="AU42" i="85"/>
  <c r="AT42" i="85"/>
  <c r="AS42" i="85"/>
  <c r="AR42" i="85"/>
  <c r="AQ42" i="85"/>
  <c r="AP42" i="85"/>
  <c r="AO42" i="85"/>
  <c r="AN42" i="85"/>
  <c r="AM42" i="85"/>
  <c r="AL42" i="85"/>
  <c r="AK42" i="85"/>
  <c r="AJ42" i="85"/>
  <c r="AI42" i="85"/>
  <c r="AH42" i="85"/>
  <c r="AG42" i="85"/>
  <c r="AF42" i="85"/>
  <c r="AE42" i="85"/>
  <c r="AD42" i="85"/>
  <c r="AC42" i="85"/>
  <c r="AB42" i="85"/>
  <c r="AA42" i="85"/>
  <c r="Z42" i="85"/>
  <c r="Y42" i="85"/>
  <c r="X42" i="85"/>
  <c r="W42" i="85"/>
  <c r="V42" i="85"/>
  <c r="U42" i="85"/>
  <c r="T42" i="85"/>
  <c r="S42" i="85"/>
  <c r="R42" i="85"/>
  <c r="Q42" i="85"/>
  <c r="P42" i="85"/>
  <c r="O42" i="85"/>
  <c r="N42" i="85"/>
  <c r="M42" i="85"/>
  <c r="L42" i="85"/>
  <c r="K42" i="85"/>
  <c r="J42" i="85"/>
  <c r="I42" i="85"/>
  <c r="H42" i="85"/>
  <c r="G42" i="85"/>
  <c r="F42" i="85"/>
  <c r="E42" i="85"/>
  <c r="D42" i="85"/>
  <c r="BP39" i="85"/>
  <c r="BO39" i="85"/>
  <c r="BN39" i="85"/>
  <c r="BM39" i="85"/>
  <c r="BL39" i="85"/>
  <c r="BK39" i="85"/>
  <c r="BJ39" i="85"/>
  <c r="BI39" i="85"/>
  <c r="BH39" i="85"/>
  <c r="BG39" i="85"/>
  <c r="BF39" i="85"/>
  <c r="BE39" i="85"/>
  <c r="BD39" i="85"/>
  <c r="BC39" i="85"/>
  <c r="BB39" i="85"/>
  <c r="BA39" i="85"/>
  <c r="AZ39" i="85"/>
  <c r="AY39" i="85"/>
  <c r="AX39" i="85"/>
  <c r="AW39" i="85"/>
  <c r="AV39" i="85"/>
  <c r="AU39" i="85"/>
  <c r="AT39" i="85"/>
  <c r="AS39" i="85"/>
  <c r="AR39" i="85"/>
  <c r="AQ39" i="85"/>
  <c r="AP39" i="85"/>
  <c r="AO39" i="85"/>
  <c r="AN39" i="85"/>
  <c r="AM39" i="85"/>
  <c r="AL39" i="85"/>
  <c r="AK39" i="85"/>
  <c r="AJ39" i="85"/>
  <c r="AI39" i="85"/>
  <c r="AH39" i="85"/>
  <c r="AG39" i="85"/>
  <c r="AF39" i="85"/>
  <c r="AE39" i="85"/>
  <c r="AD39" i="85"/>
  <c r="AC39" i="85"/>
  <c r="AB39" i="85"/>
  <c r="AA39" i="85"/>
  <c r="Z39" i="85"/>
  <c r="Y39" i="85"/>
  <c r="X39" i="85"/>
  <c r="W39" i="85"/>
  <c r="V39" i="85"/>
  <c r="U39" i="85"/>
  <c r="T39" i="85"/>
  <c r="S39" i="85"/>
  <c r="R39" i="85"/>
  <c r="Q39" i="85"/>
  <c r="P39" i="85"/>
  <c r="O39" i="85"/>
  <c r="N39" i="85"/>
  <c r="M39" i="85"/>
  <c r="L39" i="85"/>
  <c r="K39" i="85"/>
  <c r="J39" i="85"/>
  <c r="I39" i="85"/>
  <c r="H39" i="85"/>
  <c r="G39" i="85"/>
  <c r="F39" i="85"/>
  <c r="E39" i="85"/>
  <c r="D39" i="85"/>
  <c r="BP38" i="85"/>
  <c r="BO38" i="85"/>
  <c r="BN38" i="85"/>
  <c r="BM38" i="85"/>
  <c r="BL38" i="85"/>
  <c r="BK38" i="85"/>
  <c r="BJ38" i="85"/>
  <c r="BI38" i="85"/>
  <c r="BH38" i="85"/>
  <c r="BG38" i="85"/>
  <c r="BF38" i="85"/>
  <c r="BE38" i="85"/>
  <c r="BD38" i="85"/>
  <c r="BC38" i="85"/>
  <c r="BB38" i="85"/>
  <c r="BA38" i="85"/>
  <c r="AZ38" i="85"/>
  <c r="AY38" i="85"/>
  <c r="AX38" i="85"/>
  <c r="AW38" i="85"/>
  <c r="AV38" i="85"/>
  <c r="AU38" i="85"/>
  <c r="AT38" i="85"/>
  <c r="AS38" i="85"/>
  <c r="AR38" i="85"/>
  <c r="AQ38" i="85"/>
  <c r="AP38" i="85"/>
  <c r="AO38" i="85"/>
  <c r="AN38" i="85"/>
  <c r="AM38" i="85"/>
  <c r="AL38" i="85"/>
  <c r="AK38" i="85"/>
  <c r="AJ38" i="85"/>
  <c r="AI38" i="85"/>
  <c r="AH38" i="85"/>
  <c r="AG38" i="85"/>
  <c r="AF38" i="85"/>
  <c r="AE38" i="85"/>
  <c r="AD38" i="85"/>
  <c r="AC38" i="85"/>
  <c r="AB38" i="85"/>
  <c r="AA38" i="85"/>
  <c r="Z38" i="85"/>
  <c r="Y38" i="85"/>
  <c r="X38" i="85"/>
  <c r="W38" i="85"/>
  <c r="V38" i="85"/>
  <c r="U38" i="85"/>
  <c r="T38" i="85"/>
  <c r="S38" i="85"/>
  <c r="R38" i="85"/>
  <c r="Q38" i="85"/>
  <c r="P38" i="85"/>
  <c r="O38" i="85"/>
  <c r="N38" i="85"/>
  <c r="M38" i="85"/>
  <c r="L38" i="85"/>
  <c r="K38" i="85"/>
  <c r="J38" i="85"/>
  <c r="I38" i="85"/>
  <c r="H38" i="85"/>
  <c r="G38" i="85"/>
  <c r="F38" i="85"/>
  <c r="E38" i="85"/>
  <c r="D38" i="85"/>
  <c r="BP37" i="85"/>
  <c r="BO37" i="85"/>
  <c r="BN37" i="85"/>
  <c r="BM37" i="85"/>
  <c r="BL37" i="85"/>
  <c r="BK37" i="85"/>
  <c r="BJ37" i="85"/>
  <c r="BI37" i="85"/>
  <c r="BH37" i="85"/>
  <c r="BG37" i="85"/>
  <c r="BF37" i="85"/>
  <c r="BE37" i="85"/>
  <c r="BD37" i="85"/>
  <c r="BC37" i="85"/>
  <c r="BB37" i="85"/>
  <c r="BA37" i="85"/>
  <c r="AZ37" i="85"/>
  <c r="AY37" i="85"/>
  <c r="AX37" i="85"/>
  <c r="AW37" i="85"/>
  <c r="AV37" i="85"/>
  <c r="AU37" i="85"/>
  <c r="AT37" i="85"/>
  <c r="AS37" i="85"/>
  <c r="AR37" i="85"/>
  <c r="AQ37" i="85"/>
  <c r="AP37" i="85"/>
  <c r="AO37" i="85"/>
  <c r="AN37" i="85"/>
  <c r="AM37" i="85"/>
  <c r="AL37" i="85"/>
  <c r="AK37" i="85"/>
  <c r="AJ37" i="85"/>
  <c r="AI37" i="85"/>
  <c r="AH37" i="85"/>
  <c r="AG37" i="85"/>
  <c r="AF37" i="85"/>
  <c r="AE37" i="85"/>
  <c r="AD37" i="85"/>
  <c r="AC37" i="85"/>
  <c r="AB37" i="85"/>
  <c r="AA37" i="85"/>
  <c r="Z37" i="85"/>
  <c r="Y37" i="85"/>
  <c r="X37" i="85"/>
  <c r="W37" i="85"/>
  <c r="V37" i="85"/>
  <c r="U37" i="85"/>
  <c r="T37" i="85"/>
  <c r="S37" i="85"/>
  <c r="R37" i="85"/>
  <c r="Q37" i="85"/>
  <c r="P37" i="85"/>
  <c r="O37" i="85"/>
  <c r="N37" i="85"/>
  <c r="M37" i="85"/>
  <c r="L37" i="85"/>
  <c r="K37" i="85"/>
  <c r="J37" i="85"/>
  <c r="I37" i="85"/>
  <c r="H37" i="85"/>
  <c r="G37" i="85"/>
  <c r="F37" i="85"/>
  <c r="E37" i="85"/>
  <c r="D37" i="85"/>
  <c r="BP36" i="85"/>
  <c r="BO36" i="85"/>
  <c r="BN36" i="85"/>
  <c r="BN41" i="85" s="1"/>
  <c r="BM36" i="85"/>
  <c r="BL36" i="85"/>
  <c r="BL41" i="85" s="1"/>
  <c r="BK36" i="85"/>
  <c r="BJ36" i="85"/>
  <c r="BI36" i="85"/>
  <c r="BH36" i="85"/>
  <c r="BG36" i="85"/>
  <c r="BF36" i="85"/>
  <c r="BF41" i="85" s="1"/>
  <c r="BE36" i="85"/>
  <c r="BD36" i="85"/>
  <c r="BD41" i="85" s="1"/>
  <c r="BC36" i="85"/>
  <c r="BB36" i="85"/>
  <c r="BA36" i="85"/>
  <c r="AZ36" i="85"/>
  <c r="AY36" i="85"/>
  <c r="AX36" i="85"/>
  <c r="AX41" i="85" s="1"/>
  <c r="AW36" i="85"/>
  <c r="AV36" i="85"/>
  <c r="AV41" i="85" s="1"/>
  <c r="AU36" i="85"/>
  <c r="AT36" i="85"/>
  <c r="AS36" i="85"/>
  <c r="AR36" i="85"/>
  <c r="AQ36" i="85"/>
  <c r="AP36" i="85"/>
  <c r="AP41" i="85" s="1"/>
  <c r="AO36" i="85"/>
  <c r="AO41" i="85" s="1"/>
  <c r="AN36" i="85"/>
  <c r="AM36" i="85"/>
  <c r="AL36" i="85"/>
  <c r="AK36" i="85"/>
  <c r="AJ36" i="85"/>
  <c r="AI36" i="85"/>
  <c r="AH36" i="85"/>
  <c r="AH41" i="85" s="1"/>
  <c r="AG36" i="85"/>
  <c r="AG41" i="85" s="1"/>
  <c r="AF36" i="85"/>
  <c r="AE36" i="85"/>
  <c r="AD36" i="85"/>
  <c r="AC36" i="85"/>
  <c r="AB36" i="85"/>
  <c r="AA36" i="85"/>
  <c r="Z36" i="85"/>
  <c r="Z41" i="85" s="1"/>
  <c r="Y36" i="85"/>
  <c r="Y41" i="85" s="1"/>
  <c r="X36" i="85"/>
  <c r="W36" i="85"/>
  <c r="V36" i="85"/>
  <c r="U36" i="85"/>
  <c r="T36" i="85"/>
  <c r="S36" i="85"/>
  <c r="R36" i="85"/>
  <c r="R41" i="85" s="1"/>
  <c r="Q36" i="85"/>
  <c r="Q41" i="85" s="1"/>
  <c r="P36" i="85"/>
  <c r="O36" i="85"/>
  <c r="N36" i="85"/>
  <c r="M36" i="85"/>
  <c r="L36" i="85"/>
  <c r="K36" i="85"/>
  <c r="J36" i="85"/>
  <c r="J41" i="85" s="1"/>
  <c r="I36" i="85"/>
  <c r="I41" i="85" s="1"/>
  <c r="H36" i="85"/>
  <c r="G36" i="85"/>
  <c r="F36" i="85"/>
  <c r="E36" i="85"/>
  <c r="D36" i="85"/>
  <c r="BP10" i="85"/>
  <c r="BO10" i="85"/>
  <c r="BN10" i="85"/>
  <c r="BM10" i="85"/>
  <c r="BL10" i="85"/>
  <c r="BK10" i="85"/>
  <c r="BJ10" i="85"/>
  <c r="BI10" i="85"/>
  <c r="BH10" i="85"/>
  <c r="BG10" i="85"/>
  <c r="BF10" i="85"/>
  <c r="BE10" i="85"/>
  <c r="BD10" i="85"/>
  <c r="BC10" i="85"/>
  <c r="BB10" i="85"/>
  <c r="BA10" i="85"/>
  <c r="AZ10" i="85"/>
  <c r="AY10" i="85"/>
  <c r="AX10" i="85"/>
  <c r="AW10" i="85"/>
  <c r="AV10" i="85"/>
  <c r="AU10" i="85"/>
  <c r="AT10" i="85"/>
  <c r="AS10" i="85"/>
  <c r="AR10" i="85"/>
  <c r="AQ10" i="85"/>
  <c r="AP10" i="85"/>
  <c r="AO10" i="85"/>
  <c r="AN10" i="85"/>
  <c r="AM10" i="85"/>
  <c r="AL10" i="85"/>
  <c r="AK10" i="85"/>
  <c r="AJ10" i="85"/>
  <c r="AI10" i="85"/>
  <c r="AH10" i="85"/>
  <c r="AG10" i="85"/>
  <c r="AF10" i="85"/>
  <c r="AE10" i="85"/>
  <c r="AD10" i="85"/>
  <c r="AC10" i="85"/>
  <c r="AB10" i="85"/>
  <c r="AA10" i="85"/>
  <c r="Z10" i="85"/>
  <c r="Y10" i="85"/>
  <c r="X10" i="85"/>
  <c r="W10" i="85"/>
  <c r="V10" i="85"/>
  <c r="U10" i="85"/>
  <c r="T10" i="85"/>
  <c r="S10" i="85"/>
  <c r="R10" i="85"/>
  <c r="Q10" i="85"/>
  <c r="P10" i="85"/>
  <c r="O10" i="85"/>
  <c r="N10" i="85"/>
  <c r="M10" i="85"/>
  <c r="L10" i="85"/>
  <c r="K10" i="85"/>
  <c r="J10" i="85"/>
  <c r="I10" i="85"/>
  <c r="H10" i="85"/>
  <c r="G10" i="85"/>
  <c r="F10" i="85"/>
  <c r="E10" i="85"/>
  <c r="D10" i="85"/>
  <c r="A1" i="85"/>
  <c r="D108" i="84"/>
  <c r="BP89" i="84"/>
  <c r="BO89" i="84"/>
  <c r="BN89" i="84"/>
  <c r="BM89" i="84"/>
  <c r="BL89" i="84"/>
  <c r="BK89" i="84"/>
  <c r="BJ89" i="84"/>
  <c r="BI89" i="84"/>
  <c r="BH89" i="84"/>
  <c r="BG89" i="84"/>
  <c r="BF89" i="84"/>
  <c r="BE89" i="84"/>
  <c r="BD89" i="84"/>
  <c r="BC89" i="84"/>
  <c r="BB89" i="84"/>
  <c r="BA89" i="84"/>
  <c r="AZ89" i="84"/>
  <c r="AY89" i="84"/>
  <c r="AX89" i="84"/>
  <c r="AW89" i="84"/>
  <c r="AV89" i="84"/>
  <c r="AU89" i="84"/>
  <c r="AT89" i="84"/>
  <c r="AS89" i="84"/>
  <c r="AR89" i="84"/>
  <c r="AQ89" i="84"/>
  <c r="AP89" i="84"/>
  <c r="AO89" i="84"/>
  <c r="AN89" i="84"/>
  <c r="AM89" i="84"/>
  <c r="AL89" i="84"/>
  <c r="AK89" i="84"/>
  <c r="AJ89" i="84"/>
  <c r="AI89" i="84"/>
  <c r="AH89" i="84"/>
  <c r="AG89" i="84"/>
  <c r="AF89" i="84"/>
  <c r="AE89" i="84"/>
  <c r="AD89" i="84"/>
  <c r="AC89" i="84"/>
  <c r="AB89" i="84"/>
  <c r="AA89" i="84"/>
  <c r="Z89" i="84"/>
  <c r="Y89" i="84"/>
  <c r="X89" i="84"/>
  <c r="W89" i="84"/>
  <c r="V89" i="84"/>
  <c r="U89" i="84"/>
  <c r="T89" i="84"/>
  <c r="S89" i="84"/>
  <c r="R89" i="84"/>
  <c r="Q89" i="84"/>
  <c r="P89" i="84"/>
  <c r="O89" i="84"/>
  <c r="N89" i="84"/>
  <c r="M89" i="84"/>
  <c r="L89" i="84"/>
  <c r="K89" i="84"/>
  <c r="J89" i="84"/>
  <c r="I89" i="84"/>
  <c r="H89" i="84"/>
  <c r="G89" i="84"/>
  <c r="F89" i="84"/>
  <c r="E89" i="84"/>
  <c r="D89" i="84"/>
  <c r="BP81" i="84"/>
  <c r="BO81" i="84"/>
  <c r="BN81" i="84"/>
  <c r="BM81" i="84"/>
  <c r="BL81" i="84"/>
  <c r="BK81" i="84"/>
  <c r="BJ81" i="84"/>
  <c r="BI81" i="84"/>
  <c r="BH81" i="84"/>
  <c r="BG81" i="84"/>
  <c r="BF81" i="84"/>
  <c r="BE81" i="84"/>
  <c r="BD81" i="84"/>
  <c r="BC81" i="84"/>
  <c r="BB81" i="84"/>
  <c r="BA81" i="84"/>
  <c r="AZ81" i="84"/>
  <c r="AY81" i="84"/>
  <c r="AX81" i="84"/>
  <c r="AW81" i="84"/>
  <c r="AV81" i="84"/>
  <c r="AU81" i="84"/>
  <c r="AT81" i="84"/>
  <c r="AS81" i="84"/>
  <c r="AR81" i="84"/>
  <c r="AQ81" i="84"/>
  <c r="AP81" i="84"/>
  <c r="AO81" i="84"/>
  <c r="AN81" i="84"/>
  <c r="AM81" i="84"/>
  <c r="AL81" i="84"/>
  <c r="AK81" i="84"/>
  <c r="AJ81" i="84"/>
  <c r="AI81" i="84"/>
  <c r="AH81" i="84"/>
  <c r="AG81" i="84"/>
  <c r="AF81" i="84"/>
  <c r="AE81" i="84"/>
  <c r="AD81" i="84"/>
  <c r="AC81" i="84"/>
  <c r="AB81" i="84"/>
  <c r="AA81" i="84"/>
  <c r="Z81" i="84"/>
  <c r="Y81" i="84"/>
  <c r="X81" i="84"/>
  <c r="W81" i="84"/>
  <c r="V81" i="84"/>
  <c r="U81" i="84"/>
  <c r="T81" i="84"/>
  <c r="S81" i="84"/>
  <c r="R81" i="84"/>
  <c r="Q81" i="84"/>
  <c r="P81" i="84"/>
  <c r="O81" i="84"/>
  <c r="N81" i="84"/>
  <c r="M81" i="84"/>
  <c r="L81" i="84"/>
  <c r="K81" i="84"/>
  <c r="J81" i="84"/>
  <c r="I81" i="84"/>
  <c r="H81" i="84"/>
  <c r="G81" i="84"/>
  <c r="F81" i="84"/>
  <c r="E81" i="84"/>
  <c r="D81" i="84"/>
  <c r="BP72" i="84"/>
  <c r="BO72" i="84"/>
  <c r="BN72" i="84"/>
  <c r="BM72" i="84"/>
  <c r="BL72" i="84"/>
  <c r="BK72" i="84"/>
  <c r="BJ72" i="84"/>
  <c r="BI72" i="84"/>
  <c r="BH72" i="84"/>
  <c r="BG72" i="84"/>
  <c r="BF72" i="84"/>
  <c r="BE72" i="84"/>
  <c r="BD72" i="84"/>
  <c r="BC72" i="84"/>
  <c r="BB72" i="84"/>
  <c r="BA72" i="84"/>
  <c r="AZ72" i="84"/>
  <c r="AY72" i="84"/>
  <c r="AX72" i="84"/>
  <c r="AW72" i="84"/>
  <c r="AV72" i="84"/>
  <c r="AU72" i="84"/>
  <c r="AT72" i="84"/>
  <c r="AS72" i="84"/>
  <c r="AR72" i="84"/>
  <c r="AQ72" i="84"/>
  <c r="AP72" i="84"/>
  <c r="AO72" i="84"/>
  <c r="AN72" i="84"/>
  <c r="AM72" i="84"/>
  <c r="AL72" i="84"/>
  <c r="AK72" i="84"/>
  <c r="AJ72" i="84"/>
  <c r="AI72" i="84"/>
  <c r="AH72" i="84"/>
  <c r="AG72" i="84"/>
  <c r="AF72" i="84"/>
  <c r="AE72" i="84"/>
  <c r="AD72" i="84"/>
  <c r="AC72" i="84"/>
  <c r="AB72" i="84"/>
  <c r="AA72" i="84"/>
  <c r="Z72" i="84"/>
  <c r="Y72" i="84"/>
  <c r="X72" i="84"/>
  <c r="W72" i="84"/>
  <c r="V72" i="84"/>
  <c r="U72" i="84"/>
  <c r="T72" i="84"/>
  <c r="S72" i="84"/>
  <c r="R72" i="84"/>
  <c r="Q72" i="84"/>
  <c r="P72" i="84"/>
  <c r="O72" i="84"/>
  <c r="N72" i="84"/>
  <c r="M72" i="84"/>
  <c r="L72" i="84"/>
  <c r="K72" i="84"/>
  <c r="J72" i="84"/>
  <c r="I72" i="84"/>
  <c r="H72" i="84"/>
  <c r="G72" i="84"/>
  <c r="F72" i="84"/>
  <c r="E72" i="84"/>
  <c r="D72" i="84"/>
  <c r="BP71" i="84"/>
  <c r="BO71" i="84"/>
  <c r="BN71" i="84"/>
  <c r="BM71" i="84"/>
  <c r="BL71" i="84"/>
  <c r="BK71" i="84"/>
  <c r="BJ71" i="84"/>
  <c r="BI71" i="84"/>
  <c r="BH71" i="84"/>
  <c r="BG71" i="84"/>
  <c r="BF71" i="84"/>
  <c r="BE71" i="84"/>
  <c r="BD71" i="84"/>
  <c r="BC71" i="84"/>
  <c r="BB71" i="84"/>
  <c r="BA71" i="84"/>
  <c r="AZ71" i="84"/>
  <c r="AY71" i="84"/>
  <c r="AX71" i="84"/>
  <c r="AW71" i="84"/>
  <c r="AV71" i="84"/>
  <c r="AU71" i="84"/>
  <c r="AT71" i="84"/>
  <c r="AS71" i="84"/>
  <c r="AR71" i="84"/>
  <c r="AQ71" i="84"/>
  <c r="AP71" i="84"/>
  <c r="AO71" i="84"/>
  <c r="AN71" i="84"/>
  <c r="AM71" i="84"/>
  <c r="AL71" i="84"/>
  <c r="AK71" i="84"/>
  <c r="AJ71" i="84"/>
  <c r="AI71" i="84"/>
  <c r="AH71" i="84"/>
  <c r="AG71" i="84"/>
  <c r="AF71" i="84"/>
  <c r="AE71" i="84"/>
  <c r="AD71" i="84"/>
  <c r="AC71" i="84"/>
  <c r="AB71" i="84"/>
  <c r="AA71" i="84"/>
  <c r="Z71" i="84"/>
  <c r="Y71" i="84"/>
  <c r="X71" i="84"/>
  <c r="W71" i="84"/>
  <c r="V71" i="84"/>
  <c r="U71" i="84"/>
  <c r="T71" i="84"/>
  <c r="S71" i="84"/>
  <c r="R71" i="84"/>
  <c r="Q71" i="84"/>
  <c r="P71" i="84"/>
  <c r="O71" i="84"/>
  <c r="N71" i="84"/>
  <c r="M71" i="84"/>
  <c r="L71" i="84"/>
  <c r="K71" i="84"/>
  <c r="J71" i="84"/>
  <c r="I71" i="84"/>
  <c r="H71" i="84"/>
  <c r="G71" i="84"/>
  <c r="F71" i="84"/>
  <c r="E71" i="84"/>
  <c r="D71" i="84"/>
  <c r="BP70" i="84"/>
  <c r="BO70" i="84"/>
  <c r="BN70" i="84"/>
  <c r="BM70" i="84"/>
  <c r="BL70" i="84"/>
  <c r="BK70" i="84"/>
  <c r="BJ70" i="84"/>
  <c r="BI70" i="84"/>
  <c r="BH70" i="84"/>
  <c r="BG70" i="84"/>
  <c r="BF70" i="84"/>
  <c r="BE70" i="84"/>
  <c r="BD70" i="84"/>
  <c r="BC70" i="84"/>
  <c r="BB70" i="84"/>
  <c r="BA70" i="84"/>
  <c r="AZ70" i="84"/>
  <c r="AY70" i="84"/>
  <c r="AX70" i="84"/>
  <c r="AW70" i="84"/>
  <c r="AV70" i="84"/>
  <c r="AU70" i="84"/>
  <c r="AT70" i="84"/>
  <c r="AS70" i="84"/>
  <c r="AR70" i="84"/>
  <c r="AQ70" i="84"/>
  <c r="AP70" i="84"/>
  <c r="AO70" i="84"/>
  <c r="AN70" i="84"/>
  <c r="AM70" i="84"/>
  <c r="AL70" i="84"/>
  <c r="AK70" i="84"/>
  <c r="AJ70" i="84"/>
  <c r="AI70" i="84"/>
  <c r="AH70" i="84"/>
  <c r="AG70" i="84"/>
  <c r="AF70" i="84"/>
  <c r="AE70" i="84"/>
  <c r="AD70" i="84"/>
  <c r="AC70" i="84"/>
  <c r="AB70" i="84"/>
  <c r="AA70" i="84"/>
  <c r="Z70" i="84"/>
  <c r="Y70" i="84"/>
  <c r="X70" i="84"/>
  <c r="W70" i="84"/>
  <c r="V70" i="84"/>
  <c r="U70" i="84"/>
  <c r="T70" i="84"/>
  <c r="S70" i="84"/>
  <c r="R70" i="84"/>
  <c r="Q70" i="84"/>
  <c r="P70" i="84"/>
  <c r="O70" i="84"/>
  <c r="N70" i="84"/>
  <c r="M70" i="84"/>
  <c r="L70" i="84"/>
  <c r="K70" i="84"/>
  <c r="J70" i="84"/>
  <c r="I70" i="84"/>
  <c r="H70" i="84"/>
  <c r="G70" i="84"/>
  <c r="F70" i="84"/>
  <c r="E70" i="84"/>
  <c r="D70" i="84"/>
  <c r="BP69" i="84"/>
  <c r="BO69" i="84"/>
  <c r="BN69" i="84"/>
  <c r="BM69" i="84"/>
  <c r="BL69" i="84"/>
  <c r="BK69" i="84"/>
  <c r="BJ69" i="84"/>
  <c r="BI69" i="84"/>
  <c r="BH69" i="84"/>
  <c r="BG69" i="84"/>
  <c r="BF69" i="84"/>
  <c r="BE69" i="84"/>
  <c r="BD69" i="84"/>
  <c r="BC69" i="84"/>
  <c r="BB69" i="84"/>
  <c r="BA69" i="84"/>
  <c r="AZ69" i="84"/>
  <c r="AY69" i="84"/>
  <c r="AX69" i="84"/>
  <c r="AW69" i="84"/>
  <c r="AV69" i="84"/>
  <c r="AU69" i="84"/>
  <c r="AT69" i="84"/>
  <c r="AS69" i="84"/>
  <c r="AR69" i="84"/>
  <c r="AQ69" i="84"/>
  <c r="AP69" i="84"/>
  <c r="AO69" i="84"/>
  <c r="AN69" i="84"/>
  <c r="AM69" i="84"/>
  <c r="AL69" i="84"/>
  <c r="AK69" i="84"/>
  <c r="AJ69" i="84"/>
  <c r="AI69" i="84"/>
  <c r="AH69" i="84"/>
  <c r="AG69" i="84"/>
  <c r="AF69" i="84"/>
  <c r="AE69" i="84"/>
  <c r="AD69" i="84"/>
  <c r="AC69" i="84"/>
  <c r="AB69" i="84"/>
  <c r="AA69" i="84"/>
  <c r="Z69" i="84"/>
  <c r="Y69" i="84"/>
  <c r="X69" i="84"/>
  <c r="W69" i="84"/>
  <c r="V69" i="84"/>
  <c r="U69" i="84"/>
  <c r="T69" i="84"/>
  <c r="S69" i="84"/>
  <c r="R69" i="84"/>
  <c r="Q69" i="84"/>
  <c r="P69" i="84"/>
  <c r="O69" i="84"/>
  <c r="N69" i="84"/>
  <c r="M69" i="84"/>
  <c r="L69" i="84"/>
  <c r="K69" i="84"/>
  <c r="J69" i="84"/>
  <c r="I69" i="84"/>
  <c r="H69" i="84"/>
  <c r="G69" i="84"/>
  <c r="F69" i="84"/>
  <c r="E69" i="84"/>
  <c r="D69" i="84"/>
  <c r="BP42" i="84"/>
  <c r="BO42" i="84"/>
  <c r="BN42" i="84"/>
  <c r="BM42" i="84"/>
  <c r="BL42" i="84"/>
  <c r="BK42" i="84"/>
  <c r="BJ42" i="84"/>
  <c r="BI42" i="84"/>
  <c r="BH42" i="84"/>
  <c r="BG42" i="84"/>
  <c r="BF42" i="84"/>
  <c r="BE42" i="84"/>
  <c r="BD42" i="84"/>
  <c r="BC42" i="84"/>
  <c r="BB42" i="84"/>
  <c r="BA42" i="84"/>
  <c r="AZ42" i="84"/>
  <c r="AY42" i="84"/>
  <c r="AX42" i="84"/>
  <c r="AW42" i="84"/>
  <c r="AV42" i="84"/>
  <c r="AU42" i="84"/>
  <c r="AT42" i="84"/>
  <c r="AS42" i="84"/>
  <c r="AR42" i="84"/>
  <c r="AQ42" i="84"/>
  <c r="AP42" i="84"/>
  <c r="AO42" i="84"/>
  <c r="AN42" i="84"/>
  <c r="AM42" i="84"/>
  <c r="AL42" i="84"/>
  <c r="AK42" i="84"/>
  <c r="AJ42" i="84"/>
  <c r="AI42" i="84"/>
  <c r="AH42" i="84"/>
  <c r="AG42" i="84"/>
  <c r="AF42" i="84"/>
  <c r="AE42" i="84"/>
  <c r="AD42" i="84"/>
  <c r="AC42" i="84"/>
  <c r="AB42" i="84"/>
  <c r="AA42" i="84"/>
  <c r="Z42" i="84"/>
  <c r="Y42" i="84"/>
  <c r="X42" i="84"/>
  <c r="W42" i="84"/>
  <c r="V42" i="84"/>
  <c r="U42" i="84"/>
  <c r="T42" i="84"/>
  <c r="S42" i="84"/>
  <c r="R42" i="84"/>
  <c r="Q42" i="84"/>
  <c r="P42" i="84"/>
  <c r="O42" i="84"/>
  <c r="N42" i="84"/>
  <c r="M42" i="84"/>
  <c r="L42" i="84"/>
  <c r="K42" i="84"/>
  <c r="J42" i="84"/>
  <c r="I42" i="84"/>
  <c r="H42" i="84"/>
  <c r="G42" i="84"/>
  <c r="F42" i="84"/>
  <c r="E42" i="84"/>
  <c r="D42" i="84"/>
  <c r="BP39" i="84"/>
  <c r="BO39" i="84"/>
  <c r="BN39" i="84"/>
  <c r="BM39" i="84"/>
  <c r="BL39" i="84"/>
  <c r="BK39" i="84"/>
  <c r="BJ39" i="84"/>
  <c r="BI39" i="84"/>
  <c r="BH39" i="84"/>
  <c r="BG39" i="84"/>
  <c r="BF39" i="84"/>
  <c r="BE39" i="84"/>
  <c r="BD39" i="84"/>
  <c r="BC39" i="84"/>
  <c r="BB39" i="84"/>
  <c r="BA39" i="84"/>
  <c r="AZ39" i="84"/>
  <c r="AY39" i="84"/>
  <c r="AX39" i="84"/>
  <c r="AW39" i="84"/>
  <c r="AV39" i="84"/>
  <c r="AU39" i="84"/>
  <c r="AT39" i="84"/>
  <c r="AS39" i="84"/>
  <c r="AR39" i="84"/>
  <c r="AQ39" i="84"/>
  <c r="AP39" i="84"/>
  <c r="AO39" i="84"/>
  <c r="AN39" i="84"/>
  <c r="AM39" i="84"/>
  <c r="AL39" i="84"/>
  <c r="AK39" i="84"/>
  <c r="AJ39" i="84"/>
  <c r="AI39" i="84"/>
  <c r="AH39" i="84"/>
  <c r="AG39" i="84"/>
  <c r="AF39" i="84"/>
  <c r="AE39" i="84"/>
  <c r="AD39" i="84"/>
  <c r="AC39" i="84"/>
  <c r="AB39" i="84"/>
  <c r="AA39" i="84"/>
  <c r="Z39" i="84"/>
  <c r="Y39" i="84"/>
  <c r="X39" i="84"/>
  <c r="W39" i="84"/>
  <c r="V39" i="84"/>
  <c r="U39" i="84"/>
  <c r="T39" i="84"/>
  <c r="S39" i="84"/>
  <c r="R39" i="84"/>
  <c r="Q39" i="84"/>
  <c r="P39" i="84"/>
  <c r="O39" i="84"/>
  <c r="N39" i="84"/>
  <c r="M39" i="84"/>
  <c r="L39" i="84"/>
  <c r="K39" i="84"/>
  <c r="J39" i="84"/>
  <c r="I39" i="84"/>
  <c r="H39" i="84"/>
  <c r="G39" i="84"/>
  <c r="F39" i="84"/>
  <c r="E39" i="84"/>
  <c r="D39" i="84"/>
  <c r="BP38" i="84"/>
  <c r="BO38" i="84"/>
  <c r="BN38" i="84"/>
  <c r="BM38" i="84"/>
  <c r="BL38" i="84"/>
  <c r="BK38" i="84"/>
  <c r="BJ38" i="84"/>
  <c r="BI38" i="84"/>
  <c r="BH38" i="84"/>
  <c r="BG38" i="84"/>
  <c r="BF38" i="84"/>
  <c r="BE38" i="84"/>
  <c r="BD38" i="84"/>
  <c r="BC38" i="84"/>
  <c r="BB38" i="84"/>
  <c r="BA38" i="84"/>
  <c r="AZ38" i="84"/>
  <c r="AY38" i="84"/>
  <c r="AX38" i="84"/>
  <c r="AW38" i="84"/>
  <c r="AV38" i="84"/>
  <c r="AU38" i="84"/>
  <c r="AT38" i="84"/>
  <c r="AS38" i="84"/>
  <c r="AR38" i="84"/>
  <c r="AQ38" i="84"/>
  <c r="AP38" i="84"/>
  <c r="AO38" i="84"/>
  <c r="AN38" i="84"/>
  <c r="AM38" i="84"/>
  <c r="AL38" i="84"/>
  <c r="AK38" i="84"/>
  <c r="AJ38" i="84"/>
  <c r="AI38" i="84"/>
  <c r="AH38" i="84"/>
  <c r="AG38" i="84"/>
  <c r="AF38" i="84"/>
  <c r="AE38" i="84"/>
  <c r="AD38" i="84"/>
  <c r="AC38" i="84"/>
  <c r="AB38" i="84"/>
  <c r="AA38" i="84"/>
  <c r="Z38" i="84"/>
  <c r="Y38" i="84"/>
  <c r="X38" i="84"/>
  <c r="W38" i="84"/>
  <c r="V38" i="84"/>
  <c r="U38" i="84"/>
  <c r="T38" i="84"/>
  <c r="S38" i="84"/>
  <c r="R38" i="84"/>
  <c r="Q38" i="84"/>
  <c r="P38" i="84"/>
  <c r="O38" i="84"/>
  <c r="N38" i="84"/>
  <c r="M38" i="84"/>
  <c r="L38" i="84"/>
  <c r="K38" i="84"/>
  <c r="J38" i="84"/>
  <c r="I38" i="84"/>
  <c r="H38" i="84"/>
  <c r="G38" i="84"/>
  <c r="F38" i="84"/>
  <c r="E38" i="84"/>
  <c r="D38" i="84"/>
  <c r="BP37" i="84"/>
  <c r="BO37" i="84"/>
  <c r="BN37" i="84"/>
  <c r="BM37" i="84"/>
  <c r="BL37" i="84"/>
  <c r="BK37" i="84"/>
  <c r="BJ37" i="84"/>
  <c r="BI37" i="84"/>
  <c r="BH37" i="84"/>
  <c r="BG37" i="84"/>
  <c r="BF37" i="84"/>
  <c r="BE37" i="84"/>
  <c r="BD37" i="84"/>
  <c r="BC37" i="84"/>
  <c r="BB37" i="84"/>
  <c r="BA37" i="84"/>
  <c r="AZ37" i="84"/>
  <c r="AY37" i="84"/>
  <c r="AX37" i="84"/>
  <c r="AW37" i="84"/>
  <c r="AV37" i="84"/>
  <c r="AU37" i="84"/>
  <c r="AT37" i="84"/>
  <c r="AS37" i="84"/>
  <c r="AR37" i="84"/>
  <c r="AQ37" i="84"/>
  <c r="AP37" i="84"/>
  <c r="AO37" i="84"/>
  <c r="AN37" i="84"/>
  <c r="AM37" i="84"/>
  <c r="AL37" i="84"/>
  <c r="AK37" i="84"/>
  <c r="AJ37" i="84"/>
  <c r="AI37" i="84"/>
  <c r="AH37" i="84"/>
  <c r="AG37" i="84"/>
  <c r="AF37" i="84"/>
  <c r="AE37" i="84"/>
  <c r="AD37" i="84"/>
  <c r="AC37" i="84"/>
  <c r="AB37" i="84"/>
  <c r="AA37" i="84"/>
  <c r="Z37" i="84"/>
  <c r="Y37" i="84"/>
  <c r="X37" i="84"/>
  <c r="W37" i="84"/>
  <c r="V37" i="84"/>
  <c r="U37" i="84"/>
  <c r="T37" i="84"/>
  <c r="S37" i="84"/>
  <c r="R37" i="84"/>
  <c r="Q37" i="84"/>
  <c r="P37" i="84"/>
  <c r="O37" i="84"/>
  <c r="N37" i="84"/>
  <c r="M37" i="84"/>
  <c r="L37" i="84"/>
  <c r="K37" i="84"/>
  <c r="J37" i="84"/>
  <c r="I37" i="84"/>
  <c r="H37" i="84"/>
  <c r="G37" i="84"/>
  <c r="F37" i="84"/>
  <c r="E37" i="84"/>
  <c r="D37" i="84"/>
  <c r="BP36" i="84"/>
  <c r="BP41" i="84" s="1"/>
  <c r="BO36" i="84"/>
  <c r="BN36" i="84"/>
  <c r="BM36" i="84"/>
  <c r="BL36" i="84"/>
  <c r="BL41" i="84" s="1"/>
  <c r="BK36" i="84"/>
  <c r="BJ36" i="84"/>
  <c r="BJ41" i="84" s="1"/>
  <c r="BI36" i="84"/>
  <c r="BH36" i="84"/>
  <c r="BH41" i="84" s="1"/>
  <c r="BG36" i="84"/>
  <c r="BF36" i="84"/>
  <c r="BE36" i="84"/>
  <c r="BD36" i="84"/>
  <c r="BD41" i="84" s="1"/>
  <c r="BC36" i="84"/>
  <c r="BC41" i="84" s="1"/>
  <c r="BB36" i="84"/>
  <c r="BB41" i="84" s="1"/>
  <c r="BA36" i="84"/>
  <c r="AZ36" i="84"/>
  <c r="AZ41" i="84" s="1"/>
  <c r="AY36" i="84"/>
  <c r="AX36" i="84"/>
  <c r="AW36" i="84"/>
  <c r="AV36" i="84"/>
  <c r="AV41" i="84" s="1"/>
  <c r="AU36" i="84"/>
  <c r="AU41" i="84" s="1"/>
  <c r="AT36" i="84"/>
  <c r="AT41" i="84" s="1"/>
  <c r="AS36" i="84"/>
  <c r="AR36" i="84"/>
  <c r="AR41" i="84" s="1"/>
  <c r="AQ36" i="84"/>
  <c r="AP36" i="84"/>
  <c r="AO36" i="84"/>
  <c r="AN36" i="84"/>
  <c r="AN41" i="84" s="1"/>
  <c r="AM36" i="84"/>
  <c r="AM41" i="84" s="1"/>
  <c r="AL36" i="84"/>
  <c r="AL41" i="84" s="1"/>
  <c r="AK36" i="84"/>
  <c r="AJ36" i="84"/>
  <c r="AJ41" i="84" s="1"/>
  <c r="AI36" i="84"/>
  <c r="AH36" i="84"/>
  <c r="AG36" i="84"/>
  <c r="AF36" i="84"/>
  <c r="AF41" i="84" s="1"/>
  <c r="AE36" i="84"/>
  <c r="AE41" i="84" s="1"/>
  <c r="AD36" i="84"/>
  <c r="AD41" i="84" s="1"/>
  <c r="AC36" i="84"/>
  <c r="AB36" i="84"/>
  <c r="AB41" i="84" s="1"/>
  <c r="AA36" i="84"/>
  <c r="Z36" i="84"/>
  <c r="Y36" i="84"/>
  <c r="X36" i="84"/>
  <c r="X41" i="84" s="1"/>
  <c r="W36" i="84"/>
  <c r="W41" i="84" s="1"/>
  <c r="V36" i="84"/>
  <c r="V41" i="84" s="1"/>
  <c r="U36" i="84"/>
  <c r="T36" i="84"/>
  <c r="T41" i="84" s="1"/>
  <c r="S36" i="84"/>
  <c r="R36" i="84"/>
  <c r="Q36" i="84"/>
  <c r="P36" i="84"/>
  <c r="P41" i="84" s="1"/>
  <c r="O36" i="84"/>
  <c r="O41" i="84" s="1"/>
  <c r="N36" i="84"/>
  <c r="N41" i="84" s="1"/>
  <c r="M36" i="84"/>
  <c r="L36" i="84"/>
  <c r="L41" i="84" s="1"/>
  <c r="K36" i="84"/>
  <c r="J36" i="84"/>
  <c r="I36" i="84"/>
  <c r="H36" i="84"/>
  <c r="H41" i="84" s="1"/>
  <c r="G36" i="84"/>
  <c r="G41" i="84" s="1"/>
  <c r="F36" i="84"/>
  <c r="F41" i="84" s="1"/>
  <c r="E36" i="84"/>
  <c r="D36" i="84"/>
  <c r="D41" i="84" s="1"/>
  <c r="BP10" i="84"/>
  <c r="BO10" i="84"/>
  <c r="BN10" i="84"/>
  <c r="BM10" i="84"/>
  <c r="BL10" i="84"/>
  <c r="BK10" i="84"/>
  <c r="BJ10" i="84"/>
  <c r="BI10" i="84"/>
  <c r="BH10" i="84"/>
  <c r="BG10" i="84"/>
  <c r="BF10" i="84"/>
  <c r="BE10" i="84"/>
  <c r="BD10" i="84"/>
  <c r="BC10" i="84"/>
  <c r="BB10" i="84"/>
  <c r="BA10" i="84"/>
  <c r="AZ10" i="84"/>
  <c r="AY10" i="84"/>
  <c r="AX10" i="84"/>
  <c r="AW10" i="84"/>
  <c r="AV10" i="84"/>
  <c r="AU10" i="84"/>
  <c r="AT10" i="84"/>
  <c r="AS10" i="84"/>
  <c r="AR10" i="84"/>
  <c r="AQ10" i="84"/>
  <c r="AP10" i="84"/>
  <c r="AO10" i="84"/>
  <c r="AN10" i="84"/>
  <c r="AM10" i="84"/>
  <c r="AL10" i="84"/>
  <c r="AK10" i="84"/>
  <c r="AJ10" i="84"/>
  <c r="AI10" i="84"/>
  <c r="AH10" i="84"/>
  <c r="AG10" i="84"/>
  <c r="AF10" i="84"/>
  <c r="AE10" i="84"/>
  <c r="AD10" i="84"/>
  <c r="AC10" i="84"/>
  <c r="AB10" i="84"/>
  <c r="AA10" i="84"/>
  <c r="Z10" i="84"/>
  <c r="Y10" i="84"/>
  <c r="X10" i="84"/>
  <c r="W10" i="84"/>
  <c r="V10" i="84"/>
  <c r="U10" i="84"/>
  <c r="T10" i="84"/>
  <c r="S10" i="84"/>
  <c r="R10" i="84"/>
  <c r="Q10" i="84"/>
  <c r="P10" i="84"/>
  <c r="O10" i="84"/>
  <c r="N10" i="84"/>
  <c r="M10" i="84"/>
  <c r="L10" i="84"/>
  <c r="K10" i="84"/>
  <c r="J10" i="84"/>
  <c r="I10" i="84"/>
  <c r="H10" i="84"/>
  <c r="G10" i="84"/>
  <c r="F10" i="84"/>
  <c r="E10" i="84"/>
  <c r="D10" i="84"/>
  <c r="A1" i="84"/>
  <c r="D108" i="83"/>
  <c r="BP89" i="83"/>
  <c r="BO89" i="83"/>
  <c r="BN89" i="83"/>
  <c r="BM89" i="83"/>
  <c r="BL89" i="83"/>
  <c r="BK89" i="83"/>
  <c r="BJ89" i="83"/>
  <c r="BI89" i="83"/>
  <c r="BH89" i="83"/>
  <c r="BG89" i="83"/>
  <c r="BF89" i="83"/>
  <c r="BE89" i="83"/>
  <c r="BD89" i="83"/>
  <c r="BC89" i="83"/>
  <c r="BB89" i="83"/>
  <c r="BA89" i="83"/>
  <c r="AZ89" i="83"/>
  <c r="AY89" i="83"/>
  <c r="AX89" i="83"/>
  <c r="AW89" i="83"/>
  <c r="AV89" i="83"/>
  <c r="AU89" i="83"/>
  <c r="AT89" i="83"/>
  <c r="AS89" i="83"/>
  <c r="AR89" i="83"/>
  <c r="AQ89" i="83"/>
  <c r="AP89" i="83"/>
  <c r="AO89" i="83"/>
  <c r="AN89" i="83"/>
  <c r="AM89" i="83"/>
  <c r="AL89" i="83"/>
  <c r="AK89" i="83"/>
  <c r="AJ89" i="83"/>
  <c r="AI89" i="83"/>
  <c r="AH89" i="83"/>
  <c r="AG89" i="83"/>
  <c r="AF89" i="83"/>
  <c r="AE89" i="83"/>
  <c r="AD89" i="83"/>
  <c r="AC89" i="83"/>
  <c r="AB89" i="83"/>
  <c r="AA89" i="83"/>
  <c r="Z89" i="83"/>
  <c r="Y89" i="83"/>
  <c r="X89" i="83"/>
  <c r="W89" i="83"/>
  <c r="V89" i="83"/>
  <c r="U89" i="83"/>
  <c r="T89" i="83"/>
  <c r="S89" i="83"/>
  <c r="R89" i="83"/>
  <c r="Q89" i="83"/>
  <c r="P89" i="83"/>
  <c r="O89" i="83"/>
  <c r="N89" i="83"/>
  <c r="M89" i="83"/>
  <c r="L89" i="83"/>
  <c r="K89" i="83"/>
  <c r="J89" i="83"/>
  <c r="I89" i="83"/>
  <c r="H89" i="83"/>
  <c r="G89" i="83"/>
  <c r="F89" i="83"/>
  <c r="E89" i="83"/>
  <c r="D89" i="83"/>
  <c r="BP81" i="83"/>
  <c r="BO81" i="83"/>
  <c r="BN81" i="83"/>
  <c r="BM81" i="83"/>
  <c r="BL81" i="83"/>
  <c r="BK81" i="83"/>
  <c r="BJ81" i="83"/>
  <c r="BI81" i="83"/>
  <c r="BH81" i="83"/>
  <c r="BG81" i="83"/>
  <c r="BF81" i="83"/>
  <c r="BE81" i="83"/>
  <c r="BD81" i="83"/>
  <c r="BC81" i="83"/>
  <c r="BB81" i="83"/>
  <c r="BA81" i="83"/>
  <c r="AZ81" i="83"/>
  <c r="AY81" i="83"/>
  <c r="AX81" i="83"/>
  <c r="AW81" i="83"/>
  <c r="AV81" i="83"/>
  <c r="AU81" i="83"/>
  <c r="AT81" i="83"/>
  <c r="AS81" i="83"/>
  <c r="AR81" i="83"/>
  <c r="AQ81" i="83"/>
  <c r="AP81" i="83"/>
  <c r="AO81" i="83"/>
  <c r="AN81" i="83"/>
  <c r="AM81" i="83"/>
  <c r="AL81" i="83"/>
  <c r="AK81" i="83"/>
  <c r="AJ81" i="83"/>
  <c r="AI81" i="83"/>
  <c r="AH81" i="83"/>
  <c r="AG81" i="83"/>
  <c r="AF81" i="83"/>
  <c r="AE81" i="83"/>
  <c r="AD81" i="83"/>
  <c r="AC81" i="83"/>
  <c r="AB81" i="83"/>
  <c r="AA81" i="83"/>
  <c r="Z81" i="83"/>
  <c r="Y81" i="83"/>
  <c r="X81" i="83"/>
  <c r="W81" i="83"/>
  <c r="V81" i="83"/>
  <c r="U81" i="83"/>
  <c r="T81" i="83"/>
  <c r="S81" i="83"/>
  <c r="R81" i="83"/>
  <c r="Q81" i="83"/>
  <c r="P81" i="83"/>
  <c r="O81" i="83"/>
  <c r="N81" i="83"/>
  <c r="M81" i="83"/>
  <c r="L81" i="83"/>
  <c r="K81" i="83"/>
  <c r="J81" i="83"/>
  <c r="I81" i="83"/>
  <c r="H81" i="83"/>
  <c r="G81" i="83"/>
  <c r="F81" i="83"/>
  <c r="E81" i="83"/>
  <c r="D81" i="83"/>
  <c r="BP72" i="83"/>
  <c r="BO72" i="83"/>
  <c r="BN72" i="83"/>
  <c r="BM72" i="83"/>
  <c r="BL72" i="83"/>
  <c r="BK72" i="83"/>
  <c r="BJ72" i="83"/>
  <c r="BI72" i="83"/>
  <c r="BH72" i="83"/>
  <c r="BG72" i="83"/>
  <c r="BF72" i="83"/>
  <c r="BE72" i="83"/>
  <c r="BD72" i="83"/>
  <c r="BC72" i="83"/>
  <c r="BB72" i="83"/>
  <c r="BA72" i="83"/>
  <c r="AZ72" i="83"/>
  <c r="AY72" i="83"/>
  <c r="AX72" i="83"/>
  <c r="AW72" i="83"/>
  <c r="AV72" i="83"/>
  <c r="AU72" i="83"/>
  <c r="AT72" i="83"/>
  <c r="AS72" i="83"/>
  <c r="AR72" i="83"/>
  <c r="AQ72" i="83"/>
  <c r="AP72" i="83"/>
  <c r="AO72" i="83"/>
  <c r="AN72" i="83"/>
  <c r="AM72" i="83"/>
  <c r="AL72" i="83"/>
  <c r="AK72" i="83"/>
  <c r="AJ72" i="83"/>
  <c r="AI72" i="83"/>
  <c r="AH72" i="83"/>
  <c r="AG72" i="83"/>
  <c r="AF72" i="83"/>
  <c r="AE72" i="83"/>
  <c r="AD72" i="83"/>
  <c r="AC72" i="83"/>
  <c r="AB72" i="83"/>
  <c r="AA72" i="83"/>
  <c r="Z72" i="83"/>
  <c r="Y72" i="83"/>
  <c r="X72" i="83"/>
  <c r="W72" i="83"/>
  <c r="V72" i="83"/>
  <c r="U72" i="83"/>
  <c r="T72" i="83"/>
  <c r="S72" i="83"/>
  <c r="R72" i="83"/>
  <c r="Q72" i="83"/>
  <c r="P72" i="83"/>
  <c r="O72" i="83"/>
  <c r="N72" i="83"/>
  <c r="M72" i="83"/>
  <c r="L72" i="83"/>
  <c r="K72" i="83"/>
  <c r="J72" i="83"/>
  <c r="I72" i="83"/>
  <c r="H72" i="83"/>
  <c r="G72" i="83"/>
  <c r="F72" i="83"/>
  <c r="E72" i="83"/>
  <c r="D72" i="83"/>
  <c r="BP71" i="83"/>
  <c r="BO71" i="83"/>
  <c r="BN71" i="83"/>
  <c r="BM71" i="83"/>
  <c r="BL71" i="83"/>
  <c r="BK71" i="83"/>
  <c r="BJ71" i="83"/>
  <c r="BI71" i="83"/>
  <c r="BH71" i="83"/>
  <c r="BG71" i="83"/>
  <c r="BF71" i="83"/>
  <c r="BE71" i="83"/>
  <c r="BD71" i="83"/>
  <c r="BC71" i="83"/>
  <c r="BB71" i="83"/>
  <c r="BA71" i="83"/>
  <c r="AZ71" i="83"/>
  <c r="AY71" i="83"/>
  <c r="AX71" i="83"/>
  <c r="AW71" i="83"/>
  <c r="AV71" i="83"/>
  <c r="AU71" i="83"/>
  <c r="AT71" i="83"/>
  <c r="AS71" i="83"/>
  <c r="AR71" i="83"/>
  <c r="AQ71" i="83"/>
  <c r="AP71" i="83"/>
  <c r="AO71" i="83"/>
  <c r="AN71" i="83"/>
  <c r="AM71" i="83"/>
  <c r="AL71" i="83"/>
  <c r="AK71" i="83"/>
  <c r="AJ71" i="83"/>
  <c r="AI71" i="83"/>
  <c r="AH71" i="83"/>
  <c r="AG71" i="83"/>
  <c r="AF71" i="83"/>
  <c r="AE71" i="83"/>
  <c r="AD71" i="83"/>
  <c r="AC71" i="83"/>
  <c r="AB71" i="83"/>
  <c r="AA71" i="83"/>
  <c r="Z71" i="83"/>
  <c r="Y71" i="83"/>
  <c r="X71" i="83"/>
  <c r="W71" i="83"/>
  <c r="V71" i="83"/>
  <c r="U71" i="83"/>
  <c r="T71" i="83"/>
  <c r="S71" i="83"/>
  <c r="R71" i="83"/>
  <c r="Q71" i="83"/>
  <c r="P71" i="83"/>
  <c r="O71" i="83"/>
  <c r="N71" i="83"/>
  <c r="M71" i="83"/>
  <c r="L71" i="83"/>
  <c r="K71" i="83"/>
  <c r="J71" i="83"/>
  <c r="I71" i="83"/>
  <c r="H71" i="83"/>
  <c r="G71" i="83"/>
  <c r="F71" i="83"/>
  <c r="E71" i="83"/>
  <c r="D71" i="83"/>
  <c r="BP70" i="83"/>
  <c r="BO70" i="83"/>
  <c r="BN70" i="83"/>
  <c r="BM70" i="83"/>
  <c r="BL70" i="83"/>
  <c r="BK70" i="83"/>
  <c r="BJ70" i="83"/>
  <c r="BI70" i="83"/>
  <c r="BH70" i="83"/>
  <c r="BG70" i="83"/>
  <c r="BF70" i="83"/>
  <c r="BE70" i="83"/>
  <c r="BD70" i="83"/>
  <c r="BC70" i="83"/>
  <c r="BB70" i="83"/>
  <c r="BA70" i="83"/>
  <c r="AZ70" i="83"/>
  <c r="AY70" i="83"/>
  <c r="AX70" i="83"/>
  <c r="AW70" i="83"/>
  <c r="AV70" i="83"/>
  <c r="AU70" i="83"/>
  <c r="AT70" i="83"/>
  <c r="AS70" i="83"/>
  <c r="AR70" i="83"/>
  <c r="AQ70" i="83"/>
  <c r="AP70" i="83"/>
  <c r="AO70" i="83"/>
  <c r="AN70" i="83"/>
  <c r="AM70" i="83"/>
  <c r="AL70" i="83"/>
  <c r="AK70" i="83"/>
  <c r="AJ70" i="83"/>
  <c r="AI70" i="83"/>
  <c r="AH70" i="83"/>
  <c r="AG70" i="83"/>
  <c r="AF70" i="83"/>
  <c r="AE70" i="83"/>
  <c r="AD70" i="83"/>
  <c r="AC70" i="83"/>
  <c r="AB70" i="83"/>
  <c r="AA70" i="83"/>
  <c r="Z70" i="83"/>
  <c r="Y70" i="83"/>
  <c r="X70" i="83"/>
  <c r="W70" i="83"/>
  <c r="V70" i="83"/>
  <c r="U70" i="83"/>
  <c r="T70" i="83"/>
  <c r="S70" i="83"/>
  <c r="R70" i="83"/>
  <c r="Q70" i="83"/>
  <c r="P70" i="83"/>
  <c r="O70" i="83"/>
  <c r="N70" i="83"/>
  <c r="M70" i="83"/>
  <c r="L70" i="83"/>
  <c r="K70" i="83"/>
  <c r="J70" i="83"/>
  <c r="I70" i="83"/>
  <c r="H70" i="83"/>
  <c r="G70" i="83"/>
  <c r="F70" i="83"/>
  <c r="E70" i="83"/>
  <c r="D70" i="83"/>
  <c r="BP69" i="83"/>
  <c r="BO69" i="83"/>
  <c r="BN69" i="83"/>
  <c r="BM69" i="83"/>
  <c r="BL69" i="83"/>
  <c r="BK69" i="83"/>
  <c r="BJ69" i="83"/>
  <c r="BI69" i="83"/>
  <c r="BH69" i="83"/>
  <c r="BG69" i="83"/>
  <c r="BF69" i="83"/>
  <c r="BE69" i="83"/>
  <c r="BD69" i="83"/>
  <c r="BC69" i="83"/>
  <c r="BB69" i="83"/>
  <c r="BA69" i="83"/>
  <c r="AZ69" i="83"/>
  <c r="AY69" i="83"/>
  <c r="AX69" i="83"/>
  <c r="AW69" i="83"/>
  <c r="AV69" i="83"/>
  <c r="AU69" i="83"/>
  <c r="AT69" i="83"/>
  <c r="AS69" i="83"/>
  <c r="AR69" i="83"/>
  <c r="AQ69" i="83"/>
  <c r="AP69" i="83"/>
  <c r="AO69" i="83"/>
  <c r="AN69" i="83"/>
  <c r="AM69" i="83"/>
  <c r="AL69" i="83"/>
  <c r="AK69" i="83"/>
  <c r="AJ69" i="83"/>
  <c r="AI69" i="83"/>
  <c r="AH69" i="83"/>
  <c r="AG69" i="83"/>
  <c r="AF69" i="83"/>
  <c r="AE69" i="83"/>
  <c r="AD69" i="83"/>
  <c r="AC69" i="83"/>
  <c r="AB69" i="83"/>
  <c r="AA69" i="83"/>
  <c r="Z69" i="83"/>
  <c r="Y69" i="83"/>
  <c r="X69" i="83"/>
  <c r="W69" i="83"/>
  <c r="V69" i="83"/>
  <c r="U69" i="83"/>
  <c r="T69" i="83"/>
  <c r="S69" i="83"/>
  <c r="R69" i="83"/>
  <c r="Q69" i="83"/>
  <c r="P69" i="83"/>
  <c r="O69" i="83"/>
  <c r="N69" i="83"/>
  <c r="M69" i="83"/>
  <c r="L69" i="83"/>
  <c r="K69" i="83"/>
  <c r="J69" i="83"/>
  <c r="I69" i="83"/>
  <c r="H69" i="83"/>
  <c r="G69" i="83"/>
  <c r="F69" i="83"/>
  <c r="E69" i="83"/>
  <c r="D69" i="83"/>
  <c r="BP42" i="83"/>
  <c r="BO42" i="83"/>
  <c r="BN42" i="83"/>
  <c r="BM42" i="83"/>
  <c r="BL42" i="83"/>
  <c r="BK42" i="83"/>
  <c r="BJ42" i="83"/>
  <c r="BI42" i="83"/>
  <c r="BH42" i="83"/>
  <c r="BG42" i="83"/>
  <c r="BF42" i="83"/>
  <c r="BE42" i="83"/>
  <c r="BD42" i="83"/>
  <c r="BC42" i="83"/>
  <c r="BB42" i="83"/>
  <c r="BA42" i="83"/>
  <c r="AZ42" i="83"/>
  <c r="AY42" i="83"/>
  <c r="AX42" i="83"/>
  <c r="AW42" i="83"/>
  <c r="AV42" i="83"/>
  <c r="AU42" i="83"/>
  <c r="AT42" i="83"/>
  <c r="AS42" i="83"/>
  <c r="AR42" i="83"/>
  <c r="AQ42" i="83"/>
  <c r="AP42" i="83"/>
  <c r="AO42" i="83"/>
  <c r="AN42" i="83"/>
  <c r="AM42" i="83"/>
  <c r="AL42" i="83"/>
  <c r="AK42" i="83"/>
  <c r="AJ42" i="83"/>
  <c r="AI42" i="83"/>
  <c r="AH42" i="83"/>
  <c r="AG42" i="83"/>
  <c r="AF42" i="83"/>
  <c r="AE42" i="83"/>
  <c r="AD42" i="83"/>
  <c r="AC42" i="83"/>
  <c r="AB42" i="83"/>
  <c r="AA42" i="83"/>
  <c r="Z42" i="83"/>
  <c r="Y42" i="83"/>
  <c r="X42" i="83"/>
  <c r="W42" i="83"/>
  <c r="V42" i="83"/>
  <c r="U42" i="83"/>
  <c r="T42" i="83"/>
  <c r="S42" i="83"/>
  <c r="R42" i="83"/>
  <c r="Q42" i="83"/>
  <c r="P42" i="83"/>
  <c r="O42" i="83"/>
  <c r="N42" i="83"/>
  <c r="M42" i="83"/>
  <c r="L42" i="83"/>
  <c r="K42" i="83"/>
  <c r="J42" i="83"/>
  <c r="I42" i="83"/>
  <c r="H42" i="83"/>
  <c r="G42" i="83"/>
  <c r="F42" i="83"/>
  <c r="E42" i="83"/>
  <c r="D42" i="83"/>
  <c r="BP39" i="83"/>
  <c r="BO39" i="83"/>
  <c r="BN39" i="83"/>
  <c r="BM39" i="83"/>
  <c r="BL39" i="83"/>
  <c r="BK39" i="83"/>
  <c r="BJ39" i="83"/>
  <c r="BI39" i="83"/>
  <c r="BH39" i="83"/>
  <c r="BG39" i="83"/>
  <c r="BF39" i="83"/>
  <c r="BE39" i="83"/>
  <c r="BD39" i="83"/>
  <c r="BC39" i="83"/>
  <c r="BB39" i="83"/>
  <c r="BA39" i="83"/>
  <c r="AZ39" i="83"/>
  <c r="AY39" i="83"/>
  <c r="AX39" i="83"/>
  <c r="AW39" i="83"/>
  <c r="AV39" i="83"/>
  <c r="AU39" i="83"/>
  <c r="AT39" i="83"/>
  <c r="AS39" i="83"/>
  <c r="AR39" i="83"/>
  <c r="AQ39" i="83"/>
  <c r="AP39" i="83"/>
  <c r="AO39" i="83"/>
  <c r="AN39" i="83"/>
  <c r="AM39" i="83"/>
  <c r="AL39" i="83"/>
  <c r="AK39" i="83"/>
  <c r="AJ39" i="83"/>
  <c r="AI39" i="83"/>
  <c r="AH39" i="83"/>
  <c r="AG39" i="83"/>
  <c r="AF39" i="83"/>
  <c r="AE39" i="83"/>
  <c r="AD39" i="83"/>
  <c r="AC39" i="83"/>
  <c r="AB39" i="83"/>
  <c r="AA39" i="83"/>
  <c r="Z39" i="83"/>
  <c r="Y39" i="83"/>
  <c r="X39" i="83"/>
  <c r="W39" i="83"/>
  <c r="V39" i="83"/>
  <c r="U39" i="83"/>
  <c r="T39" i="83"/>
  <c r="S39" i="83"/>
  <c r="R39" i="83"/>
  <c r="Q39" i="83"/>
  <c r="P39" i="83"/>
  <c r="O39" i="83"/>
  <c r="N39" i="83"/>
  <c r="M39" i="83"/>
  <c r="L39" i="83"/>
  <c r="K39" i="83"/>
  <c r="J39" i="83"/>
  <c r="I39" i="83"/>
  <c r="H39" i="83"/>
  <c r="G39" i="83"/>
  <c r="F39" i="83"/>
  <c r="E39" i="83"/>
  <c r="D39" i="83"/>
  <c r="BP38" i="83"/>
  <c r="BO38" i="83"/>
  <c r="BN38" i="83"/>
  <c r="BM38" i="83"/>
  <c r="BL38" i="83"/>
  <c r="BK38" i="83"/>
  <c r="BJ38" i="83"/>
  <c r="BI38" i="83"/>
  <c r="BH38" i="83"/>
  <c r="BG38" i="83"/>
  <c r="BF38" i="83"/>
  <c r="BE38" i="83"/>
  <c r="BD38" i="83"/>
  <c r="BC38" i="83"/>
  <c r="BB38" i="83"/>
  <c r="BA38" i="83"/>
  <c r="AZ38" i="83"/>
  <c r="AY38" i="83"/>
  <c r="AX38" i="83"/>
  <c r="AW38" i="83"/>
  <c r="AV38" i="83"/>
  <c r="AU38" i="83"/>
  <c r="AT38" i="83"/>
  <c r="AS38" i="83"/>
  <c r="AR38" i="83"/>
  <c r="AQ38" i="83"/>
  <c r="AP38" i="83"/>
  <c r="AO38" i="83"/>
  <c r="AN38" i="83"/>
  <c r="AM38" i="83"/>
  <c r="AL38" i="83"/>
  <c r="AK38" i="83"/>
  <c r="AJ38" i="83"/>
  <c r="AI38" i="83"/>
  <c r="AH38" i="83"/>
  <c r="AG38" i="83"/>
  <c r="AF38" i="83"/>
  <c r="AE38" i="83"/>
  <c r="AD38" i="83"/>
  <c r="AC38" i="83"/>
  <c r="AB38" i="83"/>
  <c r="AA38" i="83"/>
  <c r="Z38" i="83"/>
  <c r="Y38" i="83"/>
  <c r="X38" i="83"/>
  <c r="W38" i="83"/>
  <c r="V38" i="83"/>
  <c r="U38" i="83"/>
  <c r="T38" i="83"/>
  <c r="S38" i="83"/>
  <c r="R38" i="83"/>
  <c r="Q38" i="83"/>
  <c r="P38" i="83"/>
  <c r="O38" i="83"/>
  <c r="N38" i="83"/>
  <c r="M38" i="83"/>
  <c r="L38" i="83"/>
  <c r="K38" i="83"/>
  <c r="J38" i="83"/>
  <c r="I38" i="83"/>
  <c r="H38" i="83"/>
  <c r="G38" i="83"/>
  <c r="F38" i="83"/>
  <c r="E38" i="83"/>
  <c r="D38" i="83"/>
  <c r="BP37" i="83"/>
  <c r="BO37" i="83"/>
  <c r="BN37" i="83"/>
  <c r="BM37" i="83"/>
  <c r="BL37" i="83"/>
  <c r="BK37" i="83"/>
  <c r="BJ37" i="83"/>
  <c r="BI37" i="83"/>
  <c r="BH37" i="83"/>
  <c r="BG37" i="83"/>
  <c r="BF37" i="83"/>
  <c r="BE37" i="83"/>
  <c r="BD37" i="83"/>
  <c r="BC37" i="83"/>
  <c r="BB37" i="83"/>
  <c r="BA37" i="83"/>
  <c r="AZ37" i="83"/>
  <c r="AY37" i="83"/>
  <c r="AX37" i="83"/>
  <c r="AW37" i="83"/>
  <c r="AV37" i="83"/>
  <c r="AU37" i="83"/>
  <c r="AT37" i="83"/>
  <c r="AS37" i="83"/>
  <c r="AR37" i="83"/>
  <c r="AQ37" i="83"/>
  <c r="AP37" i="83"/>
  <c r="AO37" i="83"/>
  <c r="AN37" i="83"/>
  <c r="AM37" i="83"/>
  <c r="AL37" i="83"/>
  <c r="AK37" i="83"/>
  <c r="AJ37" i="83"/>
  <c r="AI37" i="83"/>
  <c r="AH37" i="83"/>
  <c r="AG37" i="83"/>
  <c r="AF37" i="83"/>
  <c r="AE37" i="83"/>
  <c r="AD37" i="83"/>
  <c r="AC37" i="83"/>
  <c r="AB37" i="83"/>
  <c r="AA37" i="83"/>
  <c r="Z37" i="83"/>
  <c r="Y37" i="83"/>
  <c r="X37" i="83"/>
  <c r="W37" i="83"/>
  <c r="V37" i="83"/>
  <c r="U37" i="83"/>
  <c r="T37" i="83"/>
  <c r="S37" i="83"/>
  <c r="R37" i="83"/>
  <c r="Q37" i="83"/>
  <c r="P37" i="83"/>
  <c r="O37" i="83"/>
  <c r="N37" i="83"/>
  <c r="M37" i="83"/>
  <c r="L37" i="83"/>
  <c r="K37" i="83"/>
  <c r="J37" i="83"/>
  <c r="I37" i="83"/>
  <c r="H37" i="83"/>
  <c r="G37" i="83"/>
  <c r="F37" i="83"/>
  <c r="E37" i="83"/>
  <c r="D37" i="83"/>
  <c r="BP36" i="83"/>
  <c r="BP41" i="83" s="1"/>
  <c r="BO36" i="83"/>
  <c r="BN36" i="83"/>
  <c r="BM36" i="83"/>
  <c r="BL36" i="83"/>
  <c r="BK36" i="83"/>
  <c r="BJ36" i="83"/>
  <c r="BJ41" i="83" s="1"/>
  <c r="BI36" i="83"/>
  <c r="BI41" i="83" s="1"/>
  <c r="BH36" i="83"/>
  <c r="BH41" i="83" s="1"/>
  <c r="BG36" i="83"/>
  <c r="BF36" i="83"/>
  <c r="BE36" i="83"/>
  <c r="BD36" i="83"/>
  <c r="BC36" i="83"/>
  <c r="BB36" i="83"/>
  <c r="BB41" i="83" s="1"/>
  <c r="BA36" i="83"/>
  <c r="BA41" i="83" s="1"/>
  <c r="AZ36" i="83"/>
  <c r="AZ41" i="83" s="1"/>
  <c r="AY36" i="83"/>
  <c r="AX36" i="83"/>
  <c r="AW36" i="83"/>
  <c r="AV36" i="83"/>
  <c r="AU36" i="83"/>
  <c r="AT36" i="83"/>
  <c r="AT41" i="83" s="1"/>
  <c r="AS36" i="83"/>
  <c r="AS41" i="83" s="1"/>
  <c r="AR36" i="83"/>
  <c r="AR41" i="83" s="1"/>
  <c r="AQ36" i="83"/>
  <c r="AP36" i="83"/>
  <c r="AO36" i="83"/>
  <c r="AN36" i="83"/>
  <c r="AM36" i="83"/>
  <c r="AL36" i="83"/>
  <c r="AL41" i="83" s="1"/>
  <c r="AK36" i="83"/>
  <c r="AK41" i="83" s="1"/>
  <c r="AJ36" i="83"/>
  <c r="AJ41" i="83" s="1"/>
  <c r="AI36" i="83"/>
  <c r="AH36" i="83"/>
  <c r="AG36" i="83"/>
  <c r="AF36" i="83"/>
  <c r="AE36" i="83"/>
  <c r="AD36" i="83"/>
  <c r="AD41" i="83" s="1"/>
  <c r="AC36" i="83"/>
  <c r="AC41" i="83" s="1"/>
  <c r="AB36" i="83"/>
  <c r="AB41" i="83" s="1"/>
  <c r="AA36" i="83"/>
  <c r="Z36" i="83"/>
  <c r="Y36" i="83"/>
  <c r="X36" i="83"/>
  <c r="W36" i="83"/>
  <c r="V36" i="83"/>
  <c r="V41" i="83" s="1"/>
  <c r="U36" i="83"/>
  <c r="U41" i="83" s="1"/>
  <c r="T36" i="83"/>
  <c r="T41" i="83" s="1"/>
  <c r="S36" i="83"/>
  <c r="R36" i="83"/>
  <c r="Q36" i="83"/>
  <c r="P36" i="83"/>
  <c r="O36" i="83"/>
  <c r="N36" i="83"/>
  <c r="N41" i="83" s="1"/>
  <c r="M36" i="83"/>
  <c r="L36" i="83"/>
  <c r="L41" i="83" s="1"/>
  <c r="K36" i="83"/>
  <c r="J36" i="83"/>
  <c r="I36" i="83"/>
  <c r="H36" i="83"/>
  <c r="G36" i="83"/>
  <c r="F36" i="83"/>
  <c r="F41" i="83" s="1"/>
  <c r="E36" i="83"/>
  <c r="D36" i="83"/>
  <c r="BP10" i="83"/>
  <c r="BO10" i="83"/>
  <c r="BN10" i="83"/>
  <c r="BM10" i="83"/>
  <c r="BL10" i="83"/>
  <c r="BK10" i="83"/>
  <c r="BJ10" i="83"/>
  <c r="BI10" i="83"/>
  <c r="BH10" i="83"/>
  <c r="BG10" i="83"/>
  <c r="BF10" i="83"/>
  <c r="BE10" i="83"/>
  <c r="BD10" i="83"/>
  <c r="BC10" i="83"/>
  <c r="BB10" i="83"/>
  <c r="BA10" i="83"/>
  <c r="AZ10" i="83"/>
  <c r="AY10" i="83"/>
  <c r="AX10" i="83"/>
  <c r="AW10" i="83"/>
  <c r="AV10" i="83"/>
  <c r="AU10" i="83"/>
  <c r="AT10" i="83"/>
  <c r="AS10" i="83"/>
  <c r="AR10" i="83"/>
  <c r="AQ10" i="83"/>
  <c r="AP10" i="83"/>
  <c r="AO10" i="83"/>
  <c r="AN10" i="83"/>
  <c r="AM10" i="83"/>
  <c r="AL10" i="83"/>
  <c r="AK10" i="83"/>
  <c r="AJ10" i="83"/>
  <c r="AI10" i="83"/>
  <c r="AH10" i="83"/>
  <c r="AG10" i="83"/>
  <c r="AF10" i="83"/>
  <c r="AE10" i="83"/>
  <c r="AD10" i="83"/>
  <c r="AC10" i="83"/>
  <c r="AB10" i="83"/>
  <c r="AA10" i="83"/>
  <c r="Z10" i="83"/>
  <c r="Y10" i="83"/>
  <c r="X10" i="83"/>
  <c r="W10" i="83"/>
  <c r="V10" i="83"/>
  <c r="U10" i="83"/>
  <c r="T10" i="83"/>
  <c r="S10" i="83"/>
  <c r="R10" i="83"/>
  <c r="Q10" i="83"/>
  <c r="P10" i="83"/>
  <c r="O10" i="83"/>
  <c r="N10" i="83"/>
  <c r="M10" i="83"/>
  <c r="L10" i="83"/>
  <c r="K10" i="83"/>
  <c r="J10" i="83"/>
  <c r="I10" i="83"/>
  <c r="H10" i="83"/>
  <c r="G10" i="83"/>
  <c r="F10" i="83"/>
  <c r="E10" i="83"/>
  <c r="D10" i="83"/>
  <c r="A1" i="83"/>
  <c r="D108" i="82"/>
  <c r="BP89" i="82"/>
  <c r="BO89" i="82"/>
  <c r="BN89" i="82"/>
  <c r="BM89" i="82"/>
  <c r="BL89" i="82"/>
  <c r="BK89" i="82"/>
  <c r="BJ89" i="82"/>
  <c r="BI89" i="82"/>
  <c r="BH89" i="82"/>
  <c r="BG89" i="82"/>
  <c r="BF89" i="82"/>
  <c r="BE89" i="82"/>
  <c r="BD89" i="82"/>
  <c r="BC89" i="82"/>
  <c r="BB89" i="82"/>
  <c r="BA89" i="82"/>
  <c r="AZ89" i="82"/>
  <c r="AY89" i="82"/>
  <c r="AX89" i="82"/>
  <c r="AW89" i="82"/>
  <c r="AV89" i="82"/>
  <c r="AU89" i="82"/>
  <c r="AT89" i="82"/>
  <c r="AS89" i="82"/>
  <c r="AR89" i="82"/>
  <c r="AQ89" i="82"/>
  <c r="AP89" i="82"/>
  <c r="AO89" i="82"/>
  <c r="AN89" i="82"/>
  <c r="AM89" i="82"/>
  <c r="AL89" i="82"/>
  <c r="AK89" i="82"/>
  <c r="AJ89" i="82"/>
  <c r="AI89" i="82"/>
  <c r="AH89" i="82"/>
  <c r="AG89" i="82"/>
  <c r="AF89" i="82"/>
  <c r="AE89" i="82"/>
  <c r="AD89" i="82"/>
  <c r="AC89" i="82"/>
  <c r="AB89" i="82"/>
  <c r="AA89" i="82"/>
  <c r="Z89" i="82"/>
  <c r="Y89" i="82"/>
  <c r="X89" i="82"/>
  <c r="W89" i="82"/>
  <c r="V89" i="82"/>
  <c r="U89" i="82"/>
  <c r="T89" i="82"/>
  <c r="S89" i="82"/>
  <c r="R89" i="82"/>
  <c r="Q89" i="82"/>
  <c r="P89" i="82"/>
  <c r="O89" i="82"/>
  <c r="N89" i="82"/>
  <c r="M89" i="82"/>
  <c r="L89" i="82"/>
  <c r="K89" i="82"/>
  <c r="J89" i="82"/>
  <c r="I89" i="82"/>
  <c r="H89" i="82"/>
  <c r="G89" i="82"/>
  <c r="F89" i="82"/>
  <c r="E89" i="82"/>
  <c r="D89" i="82"/>
  <c r="BP81" i="82"/>
  <c r="BO81" i="82"/>
  <c r="BN81" i="82"/>
  <c r="BM81" i="82"/>
  <c r="BL81" i="82"/>
  <c r="BK81" i="82"/>
  <c r="BJ81" i="82"/>
  <c r="BI81" i="82"/>
  <c r="BH81" i="82"/>
  <c r="BG81" i="82"/>
  <c r="BF81" i="82"/>
  <c r="BE81" i="82"/>
  <c r="BD81" i="82"/>
  <c r="BC81" i="82"/>
  <c r="BB81" i="82"/>
  <c r="BA81" i="82"/>
  <c r="AZ81" i="82"/>
  <c r="AY81" i="82"/>
  <c r="AX81" i="82"/>
  <c r="AW81" i="82"/>
  <c r="AV81" i="82"/>
  <c r="AU81" i="82"/>
  <c r="AT81" i="82"/>
  <c r="AS81" i="82"/>
  <c r="AR81" i="82"/>
  <c r="AQ81" i="82"/>
  <c r="AP81" i="82"/>
  <c r="AO81" i="82"/>
  <c r="AN81" i="82"/>
  <c r="AM81" i="82"/>
  <c r="AL81" i="82"/>
  <c r="AK81" i="82"/>
  <c r="AJ81" i="82"/>
  <c r="AI81" i="82"/>
  <c r="AH81" i="82"/>
  <c r="AG81" i="82"/>
  <c r="AF81" i="82"/>
  <c r="AE81" i="82"/>
  <c r="AD81" i="82"/>
  <c r="AC81" i="82"/>
  <c r="AB81" i="82"/>
  <c r="AA81" i="82"/>
  <c r="Z81" i="82"/>
  <c r="Y81" i="82"/>
  <c r="X81" i="82"/>
  <c r="W81" i="82"/>
  <c r="V81" i="82"/>
  <c r="U81" i="82"/>
  <c r="T81" i="82"/>
  <c r="S81" i="82"/>
  <c r="R81" i="82"/>
  <c r="Q81" i="82"/>
  <c r="P81" i="82"/>
  <c r="O81" i="82"/>
  <c r="N81" i="82"/>
  <c r="M81" i="82"/>
  <c r="L81" i="82"/>
  <c r="K81" i="82"/>
  <c r="J81" i="82"/>
  <c r="I81" i="82"/>
  <c r="H81" i="82"/>
  <c r="G81" i="82"/>
  <c r="F81" i="82"/>
  <c r="E81" i="82"/>
  <c r="D81" i="82"/>
  <c r="BP72" i="82"/>
  <c r="BO72" i="82"/>
  <c r="BN72" i="82"/>
  <c r="BM72" i="82"/>
  <c r="BL72" i="82"/>
  <c r="BK72" i="82"/>
  <c r="BJ72" i="82"/>
  <c r="BI72" i="82"/>
  <c r="BH72" i="82"/>
  <c r="BG72" i="82"/>
  <c r="BF72" i="82"/>
  <c r="BE72" i="82"/>
  <c r="BD72" i="82"/>
  <c r="BC72" i="82"/>
  <c r="BB72" i="82"/>
  <c r="BA72" i="82"/>
  <c r="AZ72" i="82"/>
  <c r="AY72" i="82"/>
  <c r="AX72" i="82"/>
  <c r="AW72" i="82"/>
  <c r="AV72" i="82"/>
  <c r="AU72" i="82"/>
  <c r="AT72" i="82"/>
  <c r="AS72" i="82"/>
  <c r="AR72" i="82"/>
  <c r="AQ72" i="82"/>
  <c r="AP72" i="82"/>
  <c r="AO72" i="82"/>
  <c r="AN72" i="82"/>
  <c r="AM72" i="82"/>
  <c r="AL72" i="82"/>
  <c r="AK72" i="82"/>
  <c r="AJ72" i="82"/>
  <c r="AI72" i="82"/>
  <c r="AH72" i="82"/>
  <c r="AG72" i="82"/>
  <c r="AF72" i="82"/>
  <c r="AE72" i="82"/>
  <c r="AD72" i="82"/>
  <c r="AC72" i="82"/>
  <c r="AB72" i="82"/>
  <c r="AA72" i="82"/>
  <c r="Z72" i="82"/>
  <c r="Y72" i="82"/>
  <c r="X72" i="82"/>
  <c r="W72" i="82"/>
  <c r="V72" i="82"/>
  <c r="U72" i="82"/>
  <c r="T72" i="82"/>
  <c r="S72" i="82"/>
  <c r="R72" i="82"/>
  <c r="Q72" i="82"/>
  <c r="P72" i="82"/>
  <c r="O72" i="82"/>
  <c r="N72" i="82"/>
  <c r="M72" i="82"/>
  <c r="L72" i="82"/>
  <c r="K72" i="82"/>
  <c r="J72" i="82"/>
  <c r="I72" i="82"/>
  <c r="H72" i="82"/>
  <c r="G72" i="82"/>
  <c r="F72" i="82"/>
  <c r="E72" i="82"/>
  <c r="D72" i="82"/>
  <c r="BP71" i="82"/>
  <c r="BO71" i="82"/>
  <c r="BN71" i="82"/>
  <c r="BM71" i="82"/>
  <c r="BL71" i="82"/>
  <c r="BK71" i="82"/>
  <c r="BJ71" i="82"/>
  <c r="BI71" i="82"/>
  <c r="BH71" i="82"/>
  <c r="BG71" i="82"/>
  <c r="BF71" i="82"/>
  <c r="BE71" i="82"/>
  <c r="BD71" i="82"/>
  <c r="BC71" i="82"/>
  <c r="BB71" i="82"/>
  <c r="BA71" i="82"/>
  <c r="AZ71" i="82"/>
  <c r="AY71" i="82"/>
  <c r="AX71" i="82"/>
  <c r="AW71" i="82"/>
  <c r="AV71" i="82"/>
  <c r="AU71" i="82"/>
  <c r="AT71" i="82"/>
  <c r="AS71" i="82"/>
  <c r="AR71" i="82"/>
  <c r="AQ71" i="82"/>
  <c r="AP71" i="82"/>
  <c r="AO71" i="82"/>
  <c r="AN71" i="82"/>
  <c r="AM71" i="82"/>
  <c r="AL71" i="82"/>
  <c r="AK71" i="82"/>
  <c r="AJ71" i="82"/>
  <c r="AI71" i="82"/>
  <c r="AH71" i="82"/>
  <c r="AG71" i="82"/>
  <c r="AF71" i="82"/>
  <c r="AE71" i="82"/>
  <c r="AD71" i="82"/>
  <c r="AC71" i="82"/>
  <c r="AB71" i="82"/>
  <c r="AA71" i="82"/>
  <c r="Z71" i="82"/>
  <c r="Y71" i="82"/>
  <c r="X71" i="82"/>
  <c r="W71" i="82"/>
  <c r="V71" i="82"/>
  <c r="U71" i="82"/>
  <c r="T71" i="82"/>
  <c r="S71" i="82"/>
  <c r="R71" i="82"/>
  <c r="Q71" i="82"/>
  <c r="P71" i="82"/>
  <c r="O71" i="82"/>
  <c r="N71" i="82"/>
  <c r="M71" i="82"/>
  <c r="L71" i="82"/>
  <c r="K71" i="82"/>
  <c r="J71" i="82"/>
  <c r="I71" i="82"/>
  <c r="H71" i="82"/>
  <c r="G71" i="82"/>
  <c r="F71" i="82"/>
  <c r="E71" i="82"/>
  <c r="D71" i="82"/>
  <c r="BP70" i="82"/>
  <c r="BO70" i="82"/>
  <c r="BN70" i="82"/>
  <c r="BM70" i="82"/>
  <c r="BL70" i="82"/>
  <c r="BK70" i="82"/>
  <c r="BJ70" i="82"/>
  <c r="BI70" i="82"/>
  <c r="BH70" i="82"/>
  <c r="BG70" i="82"/>
  <c r="BF70" i="82"/>
  <c r="BE70" i="82"/>
  <c r="BD70" i="82"/>
  <c r="BC70" i="82"/>
  <c r="BB70" i="82"/>
  <c r="BA70" i="82"/>
  <c r="AZ70" i="82"/>
  <c r="AY70" i="82"/>
  <c r="AX70" i="82"/>
  <c r="AW70" i="82"/>
  <c r="AV70" i="82"/>
  <c r="AU70" i="82"/>
  <c r="AT70" i="82"/>
  <c r="AS70" i="82"/>
  <c r="AR70" i="82"/>
  <c r="AQ70" i="82"/>
  <c r="AP70" i="82"/>
  <c r="AO70" i="82"/>
  <c r="AN70" i="82"/>
  <c r="AM70" i="82"/>
  <c r="AL70" i="82"/>
  <c r="AK70" i="82"/>
  <c r="AJ70" i="82"/>
  <c r="AI70" i="82"/>
  <c r="AH70" i="82"/>
  <c r="AG70" i="82"/>
  <c r="AF70" i="82"/>
  <c r="AE70" i="82"/>
  <c r="AD70" i="82"/>
  <c r="AC70" i="82"/>
  <c r="AB70" i="82"/>
  <c r="AA70" i="82"/>
  <c r="Z70" i="82"/>
  <c r="Y70" i="82"/>
  <c r="X70" i="82"/>
  <c r="W70" i="82"/>
  <c r="V70" i="82"/>
  <c r="U70" i="82"/>
  <c r="T70" i="82"/>
  <c r="S70" i="82"/>
  <c r="R70" i="82"/>
  <c r="Q70" i="82"/>
  <c r="P70" i="82"/>
  <c r="O70" i="82"/>
  <c r="N70" i="82"/>
  <c r="M70" i="82"/>
  <c r="L70" i="82"/>
  <c r="K70" i="82"/>
  <c r="J70" i="82"/>
  <c r="I70" i="82"/>
  <c r="H70" i="82"/>
  <c r="G70" i="82"/>
  <c r="F70" i="82"/>
  <c r="E70" i="82"/>
  <c r="D70" i="82"/>
  <c r="BP69" i="82"/>
  <c r="BO69" i="82"/>
  <c r="BN69" i="82"/>
  <c r="BM69" i="82"/>
  <c r="BL69" i="82"/>
  <c r="BK69" i="82"/>
  <c r="BJ69" i="82"/>
  <c r="BI69" i="82"/>
  <c r="BH69" i="82"/>
  <c r="BG69" i="82"/>
  <c r="BF69" i="82"/>
  <c r="BE69" i="82"/>
  <c r="BD69" i="82"/>
  <c r="BC69" i="82"/>
  <c r="BB69" i="82"/>
  <c r="BA69" i="82"/>
  <c r="AZ69" i="82"/>
  <c r="AY69" i="82"/>
  <c r="AX69" i="82"/>
  <c r="AW69" i="82"/>
  <c r="AV69" i="82"/>
  <c r="AU69" i="82"/>
  <c r="AT69" i="82"/>
  <c r="AS69" i="82"/>
  <c r="AR69" i="82"/>
  <c r="AQ69" i="82"/>
  <c r="AP69" i="82"/>
  <c r="AO69" i="82"/>
  <c r="AN69" i="82"/>
  <c r="AM69" i="82"/>
  <c r="AL69" i="82"/>
  <c r="AK69" i="82"/>
  <c r="AJ69" i="82"/>
  <c r="AI69" i="82"/>
  <c r="AH69" i="82"/>
  <c r="AG69" i="82"/>
  <c r="AF69" i="82"/>
  <c r="AE69" i="82"/>
  <c r="AD69" i="82"/>
  <c r="AC69" i="82"/>
  <c r="AB69" i="82"/>
  <c r="AA69" i="82"/>
  <c r="Z69" i="82"/>
  <c r="Y69" i="82"/>
  <c r="X69" i="82"/>
  <c r="W69" i="82"/>
  <c r="V69" i="82"/>
  <c r="U69" i="82"/>
  <c r="T69" i="82"/>
  <c r="S69" i="82"/>
  <c r="R69" i="82"/>
  <c r="Q69" i="82"/>
  <c r="P69" i="82"/>
  <c r="O69" i="82"/>
  <c r="N69" i="82"/>
  <c r="M69" i="82"/>
  <c r="L69" i="82"/>
  <c r="K69" i="82"/>
  <c r="J69" i="82"/>
  <c r="I69" i="82"/>
  <c r="H69" i="82"/>
  <c r="G69" i="82"/>
  <c r="F69" i="82"/>
  <c r="E69" i="82"/>
  <c r="D69" i="82"/>
  <c r="BP42" i="82"/>
  <c r="BO42" i="82"/>
  <c r="BN42" i="82"/>
  <c r="BM42" i="82"/>
  <c r="BL42" i="82"/>
  <c r="BK42" i="82"/>
  <c r="BJ42" i="82"/>
  <c r="BI42" i="82"/>
  <c r="BH42" i="82"/>
  <c r="BG42" i="82"/>
  <c r="BF42" i="82"/>
  <c r="BE42" i="82"/>
  <c r="BD42" i="82"/>
  <c r="BC42" i="82"/>
  <c r="BB42" i="82"/>
  <c r="BA42" i="82"/>
  <c r="AZ42" i="82"/>
  <c r="AY42" i="82"/>
  <c r="AX42" i="82"/>
  <c r="AW42" i="82"/>
  <c r="AV42" i="82"/>
  <c r="AU42" i="82"/>
  <c r="AT42" i="82"/>
  <c r="AS42" i="82"/>
  <c r="AR42" i="82"/>
  <c r="AQ42" i="82"/>
  <c r="AP42" i="82"/>
  <c r="AO42" i="82"/>
  <c r="AN42" i="82"/>
  <c r="AM42" i="82"/>
  <c r="AL42" i="82"/>
  <c r="AK42" i="82"/>
  <c r="AJ42" i="82"/>
  <c r="AI42" i="82"/>
  <c r="AH42" i="82"/>
  <c r="AG42" i="82"/>
  <c r="AF42" i="82"/>
  <c r="AE42" i="82"/>
  <c r="AD42" i="82"/>
  <c r="AC42" i="82"/>
  <c r="AB42" i="82"/>
  <c r="AA42" i="82"/>
  <c r="Z42" i="82"/>
  <c r="Y42" i="82"/>
  <c r="X42" i="82"/>
  <c r="W42" i="82"/>
  <c r="V42" i="82"/>
  <c r="U42" i="82"/>
  <c r="T42" i="82"/>
  <c r="S42" i="82"/>
  <c r="R42" i="82"/>
  <c r="Q42" i="82"/>
  <c r="P42" i="82"/>
  <c r="O42" i="82"/>
  <c r="N42" i="82"/>
  <c r="M42" i="82"/>
  <c r="L42" i="82"/>
  <c r="K42" i="82"/>
  <c r="J42" i="82"/>
  <c r="I42" i="82"/>
  <c r="H42" i="82"/>
  <c r="G42" i="82"/>
  <c r="F42" i="82"/>
  <c r="E42" i="82"/>
  <c r="D114" i="82"/>
  <c r="BP39" i="82"/>
  <c r="BO39" i="82"/>
  <c r="BN39" i="82"/>
  <c r="BM39" i="82"/>
  <c r="BL39" i="82"/>
  <c r="BK39" i="82"/>
  <c r="BJ39" i="82"/>
  <c r="BI39" i="82"/>
  <c r="BH39" i="82"/>
  <c r="BG39" i="82"/>
  <c r="BF39" i="82"/>
  <c r="BE39" i="82"/>
  <c r="BD39" i="82"/>
  <c r="BC39" i="82"/>
  <c r="BB39" i="82"/>
  <c r="BA39" i="82"/>
  <c r="AZ39" i="82"/>
  <c r="AY39" i="82"/>
  <c r="AX39" i="82"/>
  <c r="AW39" i="82"/>
  <c r="AV39" i="82"/>
  <c r="AU39" i="82"/>
  <c r="AT39" i="82"/>
  <c r="AS39" i="82"/>
  <c r="AR39" i="82"/>
  <c r="AQ39" i="82"/>
  <c r="AP39" i="82"/>
  <c r="AO39" i="82"/>
  <c r="AN39" i="82"/>
  <c r="AM39" i="82"/>
  <c r="AL39" i="82"/>
  <c r="AK39" i="82"/>
  <c r="AJ39" i="82"/>
  <c r="AI39" i="82"/>
  <c r="AH39" i="82"/>
  <c r="AG39" i="82"/>
  <c r="AF39" i="82"/>
  <c r="AE39" i="82"/>
  <c r="AD39" i="82"/>
  <c r="AC39" i="82"/>
  <c r="AB39" i="82"/>
  <c r="AA39" i="82"/>
  <c r="Z39" i="82"/>
  <c r="Y39" i="82"/>
  <c r="X39" i="82"/>
  <c r="W39" i="82"/>
  <c r="V39" i="82"/>
  <c r="U39" i="82"/>
  <c r="T39" i="82"/>
  <c r="S39" i="82"/>
  <c r="R39" i="82"/>
  <c r="Q39" i="82"/>
  <c r="P39" i="82"/>
  <c r="O39" i="82"/>
  <c r="N39" i="82"/>
  <c r="M39" i="82"/>
  <c r="L39" i="82"/>
  <c r="K39" i="82"/>
  <c r="J39" i="82"/>
  <c r="I39" i="82"/>
  <c r="H39" i="82"/>
  <c r="G39" i="82"/>
  <c r="F39" i="82"/>
  <c r="E39" i="82"/>
  <c r="D39" i="82"/>
  <c r="BP38" i="82"/>
  <c r="BO38" i="82"/>
  <c r="BN38" i="82"/>
  <c r="BM38" i="82"/>
  <c r="BL38" i="82"/>
  <c r="BK38" i="82"/>
  <c r="BJ38" i="82"/>
  <c r="BI38" i="82"/>
  <c r="BH38" i="82"/>
  <c r="BG38" i="82"/>
  <c r="BF38" i="82"/>
  <c r="BE38" i="82"/>
  <c r="BD38" i="82"/>
  <c r="BC38" i="82"/>
  <c r="BB38" i="82"/>
  <c r="BA38" i="82"/>
  <c r="AZ38" i="82"/>
  <c r="AY38" i="82"/>
  <c r="AX38" i="82"/>
  <c r="AW38" i="82"/>
  <c r="AV38" i="82"/>
  <c r="AU38" i="82"/>
  <c r="AT38" i="82"/>
  <c r="AS38" i="82"/>
  <c r="AR38" i="82"/>
  <c r="AQ38" i="82"/>
  <c r="AP38" i="82"/>
  <c r="AO38" i="82"/>
  <c r="AN38" i="82"/>
  <c r="AM38" i="82"/>
  <c r="AL38" i="82"/>
  <c r="AK38" i="82"/>
  <c r="AJ38" i="82"/>
  <c r="AI38" i="82"/>
  <c r="AH38" i="82"/>
  <c r="AG38" i="82"/>
  <c r="AF38" i="82"/>
  <c r="AE38" i="82"/>
  <c r="AD38" i="82"/>
  <c r="AC38" i="82"/>
  <c r="AB38" i="82"/>
  <c r="AA38" i="82"/>
  <c r="Z38" i="82"/>
  <c r="Y38" i="82"/>
  <c r="X38" i="82"/>
  <c r="W38" i="82"/>
  <c r="V38" i="82"/>
  <c r="U38" i="82"/>
  <c r="T38" i="82"/>
  <c r="S38" i="82"/>
  <c r="R38" i="82"/>
  <c r="Q38" i="82"/>
  <c r="P38" i="82"/>
  <c r="O38" i="82"/>
  <c r="N38" i="82"/>
  <c r="M38" i="82"/>
  <c r="L38" i="82"/>
  <c r="K38" i="82"/>
  <c r="J38" i="82"/>
  <c r="I38" i="82"/>
  <c r="H38" i="82"/>
  <c r="G38" i="82"/>
  <c r="F38" i="82"/>
  <c r="E38" i="82"/>
  <c r="D38" i="82"/>
  <c r="BP37" i="82"/>
  <c r="BO37" i="82"/>
  <c r="BN37" i="82"/>
  <c r="BM37" i="82"/>
  <c r="BL37" i="82"/>
  <c r="BK37" i="82"/>
  <c r="BJ37" i="82"/>
  <c r="BI37" i="82"/>
  <c r="BH37" i="82"/>
  <c r="BG37" i="82"/>
  <c r="BF37" i="82"/>
  <c r="BE37" i="82"/>
  <c r="BD37" i="82"/>
  <c r="BC37" i="82"/>
  <c r="BB37" i="82"/>
  <c r="BA37" i="82"/>
  <c r="AZ37" i="82"/>
  <c r="AY37" i="82"/>
  <c r="AX37" i="82"/>
  <c r="AW37" i="82"/>
  <c r="AV37" i="82"/>
  <c r="AU37" i="82"/>
  <c r="AT37" i="82"/>
  <c r="AS37" i="82"/>
  <c r="AR37" i="82"/>
  <c r="AQ37" i="82"/>
  <c r="AP37" i="82"/>
  <c r="AO37" i="82"/>
  <c r="AN37" i="82"/>
  <c r="AM37" i="82"/>
  <c r="AL37" i="82"/>
  <c r="AK37" i="82"/>
  <c r="AJ37" i="82"/>
  <c r="AI37" i="82"/>
  <c r="AH37" i="82"/>
  <c r="AG37" i="82"/>
  <c r="AF37" i="82"/>
  <c r="AE37" i="82"/>
  <c r="AD37" i="82"/>
  <c r="AC37" i="82"/>
  <c r="AB37" i="82"/>
  <c r="AA37" i="82"/>
  <c r="Z37" i="82"/>
  <c r="Y37" i="82"/>
  <c r="X37" i="82"/>
  <c r="W37" i="82"/>
  <c r="V37" i="82"/>
  <c r="U37" i="82"/>
  <c r="T37" i="82"/>
  <c r="S37" i="82"/>
  <c r="R37" i="82"/>
  <c r="Q37" i="82"/>
  <c r="P37" i="82"/>
  <c r="O37" i="82"/>
  <c r="N37" i="82"/>
  <c r="M37" i="82"/>
  <c r="L37" i="82"/>
  <c r="K37" i="82"/>
  <c r="J37" i="82"/>
  <c r="I37" i="82"/>
  <c r="H37" i="82"/>
  <c r="G37" i="82"/>
  <c r="F37" i="82"/>
  <c r="E37" i="82"/>
  <c r="D37" i="82"/>
  <c r="BP36" i="82"/>
  <c r="BO36" i="82"/>
  <c r="BO41" i="82" s="1"/>
  <c r="BN36" i="82"/>
  <c r="BM36" i="82"/>
  <c r="BL36" i="82"/>
  <c r="BK36" i="82"/>
  <c r="BJ36" i="82"/>
  <c r="BI36" i="82"/>
  <c r="BH36" i="82"/>
  <c r="BG36" i="82"/>
  <c r="BG41" i="82" s="1"/>
  <c r="BF36" i="82"/>
  <c r="BE36" i="82"/>
  <c r="BD36" i="82"/>
  <c r="BC36" i="82"/>
  <c r="BB36" i="82"/>
  <c r="BA36" i="82"/>
  <c r="AZ36" i="82"/>
  <c r="AY36" i="82"/>
  <c r="AY41" i="82" s="1"/>
  <c r="AX36" i="82"/>
  <c r="AW36" i="82"/>
  <c r="AV36" i="82"/>
  <c r="AU36" i="82"/>
  <c r="AT36" i="82"/>
  <c r="AS36" i="82"/>
  <c r="AR36" i="82"/>
  <c r="AQ36" i="82"/>
  <c r="AQ41" i="82" s="1"/>
  <c r="AP36" i="82"/>
  <c r="AO36" i="82"/>
  <c r="AN36" i="82"/>
  <c r="AM36" i="82"/>
  <c r="AL36" i="82"/>
  <c r="AK36" i="82"/>
  <c r="AJ36" i="82"/>
  <c r="AI36" i="82"/>
  <c r="AI41" i="82" s="1"/>
  <c r="AH36" i="82"/>
  <c r="AG36" i="82"/>
  <c r="AF36" i="82"/>
  <c r="AE36" i="82"/>
  <c r="AD36" i="82"/>
  <c r="AC36" i="82"/>
  <c r="AB36" i="82"/>
  <c r="AA36" i="82"/>
  <c r="AA41" i="82" s="1"/>
  <c r="Z36" i="82"/>
  <c r="Y36" i="82"/>
  <c r="X36" i="82"/>
  <c r="W36" i="82"/>
  <c r="V36" i="82"/>
  <c r="U36" i="82"/>
  <c r="T36" i="82"/>
  <c r="S36" i="82"/>
  <c r="S41" i="82" s="1"/>
  <c r="R36" i="82"/>
  <c r="Q36" i="82"/>
  <c r="P36" i="82"/>
  <c r="O36" i="82"/>
  <c r="N36" i="82"/>
  <c r="M36" i="82"/>
  <c r="L36" i="82"/>
  <c r="L41" i="82" s="1"/>
  <c r="K36" i="82"/>
  <c r="K41" i="82" s="1"/>
  <c r="J36" i="82"/>
  <c r="I36" i="82"/>
  <c r="H36" i="82"/>
  <c r="G36" i="82"/>
  <c r="F36" i="82"/>
  <c r="E36" i="82"/>
  <c r="D36" i="82"/>
  <c r="D41" i="82" s="1"/>
  <c r="BP10" i="82"/>
  <c r="BO10" i="82"/>
  <c r="BN10" i="82"/>
  <c r="BM10" i="82"/>
  <c r="BL10" i="82"/>
  <c r="BK10" i="82"/>
  <c r="BJ10" i="82"/>
  <c r="BI10" i="82"/>
  <c r="BH10" i="82"/>
  <c r="BG10" i="82"/>
  <c r="BF10" i="82"/>
  <c r="BE10" i="82"/>
  <c r="BD10" i="82"/>
  <c r="BC10" i="82"/>
  <c r="BB10" i="82"/>
  <c r="BA10" i="82"/>
  <c r="AZ10" i="82"/>
  <c r="AY10" i="82"/>
  <c r="AX10" i="82"/>
  <c r="AW10" i="82"/>
  <c r="AV10" i="82"/>
  <c r="AU10" i="82"/>
  <c r="AT10" i="82"/>
  <c r="AS10" i="82"/>
  <c r="AR10" i="82"/>
  <c r="AQ10" i="82"/>
  <c r="AP10" i="82"/>
  <c r="AO10" i="82"/>
  <c r="AN10" i="82"/>
  <c r="AM10" i="82"/>
  <c r="AL10" i="82"/>
  <c r="AK10" i="82"/>
  <c r="AJ10" i="82"/>
  <c r="AI10" i="82"/>
  <c r="AH10" i="82"/>
  <c r="AG10" i="82"/>
  <c r="AF10" i="82"/>
  <c r="AE10" i="82"/>
  <c r="AD10" i="82"/>
  <c r="AC10" i="82"/>
  <c r="AB10" i="82"/>
  <c r="AA10" i="82"/>
  <c r="Z10" i="82"/>
  <c r="Y10" i="82"/>
  <c r="X10" i="82"/>
  <c r="W10" i="82"/>
  <c r="V10" i="82"/>
  <c r="U10" i="82"/>
  <c r="T10" i="82"/>
  <c r="S10" i="82"/>
  <c r="R10" i="82"/>
  <c r="Q10" i="82"/>
  <c r="P10" i="82"/>
  <c r="O10" i="82"/>
  <c r="N10" i="82"/>
  <c r="M10" i="82"/>
  <c r="L10" i="82"/>
  <c r="K10" i="82"/>
  <c r="J10" i="82"/>
  <c r="I10" i="82"/>
  <c r="H10" i="82"/>
  <c r="G10" i="82"/>
  <c r="F10" i="82"/>
  <c r="E10" i="82"/>
  <c r="D10" i="82"/>
  <c r="D108" i="81"/>
  <c r="A103" i="81"/>
  <c r="BP89" i="81"/>
  <c r="BO89" i="81"/>
  <c r="BN89" i="81"/>
  <c r="BM89" i="81"/>
  <c r="BL89" i="81"/>
  <c r="BK89" i="81"/>
  <c r="BJ89" i="81"/>
  <c r="BI89" i="81"/>
  <c r="BH89" i="81"/>
  <c r="BG89" i="81"/>
  <c r="BF89" i="81"/>
  <c r="BE89" i="81"/>
  <c r="BD89" i="81"/>
  <c r="BC89" i="81"/>
  <c r="BB89" i="81"/>
  <c r="BA89" i="81"/>
  <c r="AZ89" i="81"/>
  <c r="AY89" i="81"/>
  <c r="AX89" i="81"/>
  <c r="AW89" i="81"/>
  <c r="AV89" i="81"/>
  <c r="AU89" i="81"/>
  <c r="AT89" i="81"/>
  <c r="AS89" i="81"/>
  <c r="AR89" i="81"/>
  <c r="AQ89" i="81"/>
  <c r="AP89" i="81"/>
  <c r="AO89" i="81"/>
  <c r="AN89" i="81"/>
  <c r="AM89" i="81"/>
  <c r="AL89" i="81"/>
  <c r="AK89" i="81"/>
  <c r="AJ89" i="81"/>
  <c r="AI89" i="81"/>
  <c r="AH89" i="81"/>
  <c r="AG89" i="81"/>
  <c r="AF89" i="81"/>
  <c r="AE89" i="81"/>
  <c r="AD89" i="81"/>
  <c r="AC89" i="81"/>
  <c r="AB89" i="81"/>
  <c r="AA89" i="81"/>
  <c r="Z89" i="81"/>
  <c r="Y89" i="81"/>
  <c r="X89" i="81"/>
  <c r="W89" i="81"/>
  <c r="V89" i="81"/>
  <c r="U89" i="81"/>
  <c r="T89" i="81"/>
  <c r="S89" i="81"/>
  <c r="R89" i="81"/>
  <c r="Q89" i="81"/>
  <c r="P89" i="81"/>
  <c r="O89" i="81"/>
  <c r="N89" i="81"/>
  <c r="M89" i="81"/>
  <c r="L89" i="81"/>
  <c r="K89" i="81"/>
  <c r="J89" i="81"/>
  <c r="I89" i="81"/>
  <c r="H89" i="81"/>
  <c r="G89" i="81"/>
  <c r="F89" i="81"/>
  <c r="E89" i="81"/>
  <c r="D89" i="81"/>
  <c r="BP81" i="81"/>
  <c r="BO81" i="81"/>
  <c r="BN81" i="81"/>
  <c r="BM81" i="81"/>
  <c r="BL81" i="81"/>
  <c r="BK81" i="81"/>
  <c r="BJ81" i="81"/>
  <c r="BI81" i="81"/>
  <c r="BH81" i="81"/>
  <c r="BG81" i="81"/>
  <c r="BF81" i="81"/>
  <c r="BE81" i="81"/>
  <c r="BD81" i="81"/>
  <c r="BC81" i="81"/>
  <c r="BB81" i="81"/>
  <c r="BA81" i="81"/>
  <c r="AZ81" i="81"/>
  <c r="AY81" i="81"/>
  <c r="AX81" i="81"/>
  <c r="AW81" i="81"/>
  <c r="AV81" i="81"/>
  <c r="AU81" i="81"/>
  <c r="AT81" i="81"/>
  <c r="AS81" i="81"/>
  <c r="AR81" i="81"/>
  <c r="AQ81" i="81"/>
  <c r="AP81" i="81"/>
  <c r="AO81" i="81"/>
  <c r="AN81" i="81"/>
  <c r="AM81" i="81"/>
  <c r="AL81" i="81"/>
  <c r="AK81" i="81"/>
  <c r="AJ81" i="81"/>
  <c r="AI81" i="81"/>
  <c r="AH81" i="81"/>
  <c r="AG81" i="81"/>
  <c r="AF81" i="81"/>
  <c r="AE81" i="81"/>
  <c r="AD81" i="81"/>
  <c r="AC81" i="81"/>
  <c r="AB81" i="81"/>
  <c r="AA81" i="81"/>
  <c r="Z81" i="81"/>
  <c r="Y81" i="81"/>
  <c r="X81" i="81"/>
  <c r="W81" i="81"/>
  <c r="V81" i="81"/>
  <c r="U81" i="81"/>
  <c r="T81" i="81"/>
  <c r="S81" i="81"/>
  <c r="R81" i="81"/>
  <c r="Q81" i="81"/>
  <c r="P81" i="81"/>
  <c r="O81" i="81"/>
  <c r="N81" i="81"/>
  <c r="M81" i="81"/>
  <c r="L81" i="81"/>
  <c r="K81" i="81"/>
  <c r="J81" i="81"/>
  <c r="I81" i="81"/>
  <c r="H81" i="81"/>
  <c r="G81" i="81"/>
  <c r="F81" i="81"/>
  <c r="E81" i="81"/>
  <c r="D81" i="81"/>
  <c r="BP72" i="81"/>
  <c r="BO72" i="81"/>
  <c r="BN72" i="81"/>
  <c r="BM72" i="81"/>
  <c r="BL72" i="81"/>
  <c r="BK72" i="81"/>
  <c r="BJ72" i="81"/>
  <c r="BI72" i="81"/>
  <c r="BH72" i="81"/>
  <c r="BG72" i="81"/>
  <c r="BF72" i="81"/>
  <c r="BE72" i="81"/>
  <c r="BD72" i="81"/>
  <c r="BC72" i="81"/>
  <c r="BB72" i="81"/>
  <c r="BA72" i="81"/>
  <c r="AZ72" i="81"/>
  <c r="AY72" i="81"/>
  <c r="AX72" i="81"/>
  <c r="AW72" i="81"/>
  <c r="AV72" i="81"/>
  <c r="AU72" i="81"/>
  <c r="AT72" i="81"/>
  <c r="AS72" i="81"/>
  <c r="AR72" i="81"/>
  <c r="AQ72" i="81"/>
  <c r="AP72" i="81"/>
  <c r="AO72" i="81"/>
  <c r="AN72" i="81"/>
  <c r="AM72" i="81"/>
  <c r="AL72" i="81"/>
  <c r="AK72" i="81"/>
  <c r="AJ72" i="81"/>
  <c r="AI72" i="81"/>
  <c r="AH72" i="81"/>
  <c r="AG72" i="81"/>
  <c r="AF72" i="81"/>
  <c r="AE72" i="81"/>
  <c r="AD72" i="81"/>
  <c r="AC72" i="81"/>
  <c r="AB72" i="81"/>
  <c r="AA72" i="81"/>
  <c r="Z72" i="81"/>
  <c r="Y72" i="81"/>
  <c r="X72" i="81"/>
  <c r="W72" i="81"/>
  <c r="V72" i="81"/>
  <c r="U72" i="81"/>
  <c r="T72" i="81"/>
  <c r="S72" i="81"/>
  <c r="R72" i="81"/>
  <c r="Q72" i="81"/>
  <c r="P72" i="81"/>
  <c r="O72" i="81"/>
  <c r="N72" i="81"/>
  <c r="M72" i="81"/>
  <c r="L72" i="81"/>
  <c r="K72" i="81"/>
  <c r="J72" i="81"/>
  <c r="I72" i="81"/>
  <c r="H72" i="81"/>
  <c r="G72" i="81"/>
  <c r="F72" i="81"/>
  <c r="E72" i="81"/>
  <c r="D72" i="81"/>
  <c r="BP71" i="81"/>
  <c r="BO71" i="81"/>
  <c r="BN71" i="81"/>
  <c r="BM71" i="81"/>
  <c r="BL71" i="81"/>
  <c r="BK71" i="81"/>
  <c r="BJ71" i="81"/>
  <c r="BI71" i="81"/>
  <c r="BH71" i="81"/>
  <c r="BG71" i="81"/>
  <c r="BF71" i="81"/>
  <c r="BE71" i="81"/>
  <c r="BD71" i="81"/>
  <c r="BC71" i="81"/>
  <c r="BB71" i="81"/>
  <c r="BA71" i="81"/>
  <c r="AZ71" i="81"/>
  <c r="AY71" i="81"/>
  <c r="AX71" i="81"/>
  <c r="AW71" i="81"/>
  <c r="AV71" i="81"/>
  <c r="AU71" i="81"/>
  <c r="AT71" i="81"/>
  <c r="AS71" i="81"/>
  <c r="AR71" i="81"/>
  <c r="AQ71" i="81"/>
  <c r="AP71" i="81"/>
  <c r="AO71" i="81"/>
  <c r="AN71" i="81"/>
  <c r="AM71" i="81"/>
  <c r="AL71" i="81"/>
  <c r="AK71" i="81"/>
  <c r="AJ71" i="81"/>
  <c r="AI71" i="81"/>
  <c r="AH71" i="81"/>
  <c r="AG71" i="81"/>
  <c r="AF71" i="81"/>
  <c r="AE71" i="81"/>
  <c r="AD71" i="81"/>
  <c r="AC71" i="81"/>
  <c r="AB71" i="81"/>
  <c r="AA71" i="81"/>
  <c r="Z71" i="81"/>
  <c r="Y71" i="81"/>
  <c r="X71" i="81"/>
  <c r="W71" i="81"/>
  <c r="V71" i="81"/>
  <c r="U71" i="81"/>
  <c r="T71" i="81"/>
  <c r="S71" i="81"/>
  <c r="R71" i="81"/>
  <c r="Q71" i="81"/>
  <c r="P71" i="81"/>
  <c r="O71" i="81"/>
  <c r="N71" i="81"/>
  <c r="M71" i="81"/>
  <c r="L71" i="81"/>
  <c r="K71" i="81"/>
  <c r="J71" i="81"/>
  <c r="I71" i="81"/>
  <c r="H71" i="81"/>
  <c r="G71" i="81"/>
  <c r="F71" i="81"/>
  <c r="E71" i="81"/>
  <c r="D71" i="81"/>
  <c r="BP70" i="81"/>
  <c r="BO70" i="81"/>
  <c r="BN70" i="81"/>
  <c r="BM70" i="81"/>
  <c r="BL70" i="81"/>
  <c r="BK70" i="81"/>
  <c r="BJ70" i="81"/>
  <c r="BI70" i="81"/>
  <c r="BH70" i="81"/>
  <c r="BG70" i="81"/>
  <c r="BF70" i="81"/>
  <c r="BE70" i="81"/>
  <c r="BD70" i="81"/>
  <c r="BC70" i="81"/>
  <c r="BB70" i="81"/>
  <c r="BA70" i="81"/>
  <c r="AZ70" i="81"/>
  <c r="AY70" i="81"/>
  <c r="AX70" i="81"/>
  <c r="AW70" i="81"/>
  <c r="AV70" i="81"/>
  <c r="AU70" i="81"/>
  <c r="AT70" i="81"/>
  <c r="AS70" i="81"/>
  <c r="AR70" i="81"/>
  <c r="AQ70" i="81"/>
  <c r="AP70" i="81"/>
  <c r="AO70" i="81"/>
  <c r="AN70" i="81"/>
  <c r="AM70" i="81"/>
  <c r="AL70" i="81"/>
  <c r="AK70" i="81"/>
  <c r="AJ70" i="81"/>
  <c r="AI70" i="81"/>
  <c r="AH70" i="81"/>
  <c r="AG70" i="81"/>
  <c r="AF70" i="81"/>
  <c r="AE70" i="81"/>
  <c r="AD70" i="81"/>
  <c r="AC70" i="81"/>
  <c r="AB70" i="81"/>
  <c r="AA70" i="81"/>
  <c r="Z70" i="81"/>
  <c r="Y70" i="81"/>
  <c r="X70" i="81"/>
  <c r="W70" i="81"/>
  <c r="V70" i="81"/>
  <c r="U70" i="81"/>
  <c r="T70" i="81"/>
  <c r="S70" i="81"/>
  <c r="R70" i="81"/>
  <c r="Q70" i="81"/>
  <c r="P70" i="81"/>
  <c r="O70" i="81"/>
  <c r="N70" i="81"/>
  <c r="M70" i="81"/>
  <c r="L70" i="81"/>
  <c r="K70" i="81"/>
  <c r="J70" i="81"/>
  <c r="I70" i="81"/>
  <c r="H70" i="81"/>
  <c r="G70" i="81"/>
  <c r="F70" i="81"/>
  <c r="E70" i="81"/>
  <c r="D116" i="81"/>
  <c r="BP69" i="81"/>
  <c r="BO69" i="81"/>
  <c r="BN69" i="81"/>
  <c r="BM69" i="81"/>
  <c r="BL69" i="81"/>
  <c r="BK69" i="81"/>
  <c r="BJ69" i="81"/>
  <c r="BI69" i="81"/>
  <c r="BH69" i="81"/>
  <c r="BG69" i="81"/>
  <c r="BF69" i="81"/>
  <c r="BE69" i="81"/>
  <c r="BD69" i="81"/>
  <c r="BC69" i="81"/>
  <c r="BB69" i="81"/>
  <c r="BA69" i="81"/>
  <c r="AZ69" i="81"/>
  <c r="AY69" i="81"/>
  <c r="AX69" i="81"/>
  <c r="AW69" i="81"/>
  <c r="AV69" i="81"/>
  <c r="AU69" i="81"/>
  <c r="AT69" i="81"/>
  <c r="AS69" i="81"/>
  <c r="AR69" i="81"/>
  <c r="AQ69" i="81"/>
  <c r="AP69" i="81"/>
  <c r="AO69" i="81"/>
  <c r="AN69" i="81"/>
  <c r="AM69" i="81"/>
  <c r="AL69" i="81"/>
  <c r="AK69" i="81"/>
  <c r="AJ69" i="81"/>
  <c r="AI69" i="81"/>
  <c r="AH69" i="81"/>
  <c r="AG69" i="81"/>
  <c r="AF69" i="81"/>
  <c r="AE69" i="81"/>
  <c r="AD69" i="81"/>
  <c r="AC69" i="81"/>
  <c r="AB69" i="81"/>
  <c r="AA69" i="81"/>
  <c r="Z69" i="81"/>
  <c r="Y69" i="81"/>
  <c r="X69" i="81"/>
  <c r="W69" i="81"/>
  <c r="V69" i="81"/>
  <c r="U69" i="81"/>
  <c r="T69" i="81"/>
  <c r="S69" i="81"/>
  <c r="R69" i="81"/>
  <c r="Q69" i="81"/>
  <c r="P69" i="81"/>
  <c r="O69" i="81"/>
  <c r="N69" i="81"/>
  <c r="M69" i="81"/>
  <c r="L69" i="81"/>
  <c r="K69" i="81"/>
  <c r="J69" i="81"/>
  <c r="I69" i="81"/>
  <c r="H69" i="81"/>
  <c r="G69" i="81"/>
  <c r="F69" i="81"/>
  <c r="E69" i="81"/>
  <c r="BP42" i="81"/>
  <c r="BO42" i="81"/>
  <c r="BN42" i="81"/>
  <c r="BM42" i="81"/>
  <c r="BL42" i="81"/>
  <c r="BK42" i="81"/>
  <c r="BJ42" i="81"/>
  <c r="BI42" i="81"/>
  <c r="BH42" i="81"/>
  <c r="BG42" i="81"/>
  <c r="BF42" i="81"/>
  <c r="BE42" i="81"/>
  <c r="BD42" i="81"/>
  <c r="BC42" i="81"/>
  <c r="BB42" i="81"/>
  <c r="BA42" i="81"/>
  <c r="AZ42" i="81"/>
  <c r="AY42" i="81"/>
  <c r="AX42" i="81"/>
  <c r="AW42" i="81"/>
  <c r="AV42" i="81"/>
  <c r="AU42" i="81"/>
  <c r="AT42" i="81"/>
  <c r="AS42" i="81"/>
  <c r="AR42" i="81"/>
  <c r="AQ42" i="81"/>
  <c r="AP42" i="81"/>
  <c r="AO42" i="81"/>
  <c r="AN42" i="81"/>
  <c r="AM42" i="81"/>
  <c r="AL42" i="81"/>
  <c r="AK42" i="81"/>
  <c r="AJ42" i="81"/>
  <c r="AI42" i="81"/>
  <c r="AH42" i="81"/>
  <c r="AG42" i="81"/>
  <c r="AF42" i="81"/>
  <c r="AE42" i="81"/>
  <c r="AD42" i="81"/>
  <c r="AC42" i="81"/>
  <c r="AB42" i="81"/>
  <c r="AA42" i="81"/>
  <c r="Z42" i="81"/>
  <c r="Y42" i="81"/>
  <c r="X42" i="81"/>
  <c r="W42" i="81"/>
  <c r="V42" i="81"/>
  <c r="U42" i="81"/>
  <c r="T42" i="81"/>
  <c r="S42" i="81"/>
  <c r="R42" i="81"/>
  <c r="Q42" i="81"/>
  <c r="P42" i="81"/>
  <c r="O42" i="81"/>
  <c r="N42" i="81"/>
  <c r="M42" i="81"/>
  <c r="L42" i="81"/>
  <c r="K42" i="81"/>
  <c r="J42" i="81"/>
  <c r="I42" i="81"/>
  <c r="H42" i="81"/>
  <c r="G42" i="81"/>
  <c r="F42" i="81"/>
  <c r="E42" i="81"/>
  <c r="D42" i="81"/>
  <c r="BP39" i="81"/>
  <c r="BO39" i="81"/>
  <c r="BN39" i="81"/>
  <c r="BM39" i="81"/>
  <c r="BL39" i="81"/>
  <c r="BK39" i="81"/>
  <c r="BJ39" i="81"/>
  <c r="BI39" i="81"/>
  <c r="BH39" i="81"/>
  <c r="BG39" i="81"/>
  <c r="BF39" i="81"/>
  <c r="BE39" i="81"/>
  <c r="BD39" i="81"/>
  <c r="BC39" i="81"/>
  <c r="BB39" i="81"/>
  <c r="BA39" i="81"/>
  <c r="AZ39" i="81"/>
  <c r="AY39" i="81"/>
  <c r="AX39" i="81"/>
  <c r="AW39" i="81"/>
  <c r="AV39" i="81"/>
  <c r="AU39" i="81"/>
  <c r="AT39" i="81"/>
  <c r="AS39" i="81"/>
  <c r="AR39" i="81"/>
  <c r="AQ39" i="81"/>
  <c r="AP39" i="81"/>
  <c r="AO39" i="81"/>
  <c r="AN39" i="81"/>
  <c r="AM39" i="81"/>
  <c r="AL39" i="81"/>
  <c r="AK39" i="81"/>
  <c r="AJ39" i="81"/>
  <c r="AI39" i="81"/>
  <c r="AH39" i="81"/>
  <c r="AG39" i="81"/>
  <c r="AF39" i="81"/>
  <c r="AE39" i="81"/>
  <c r="AD39" i="81"/>
  <c r="AC39" i="81"/>
  <c r="AB39" i="81"/>
  <c r="AA39" i="81"/>
  <c r="Z39" i="81"/>
  <c r="Y39" i="81"/>
  <c r="X39" i="81"/>
  <c r="W39" i="81"/>
  <c r="V39" i="81"/>
  <c r="U39" i="81"/>
  <c r="T39" i="81"/>
  <c r="S39" i="81"/>
  <c r="R39" i="81"/>
  <c r="Q39" i="81"/>
  <c r="P39" i="81"/>
  <c r="O39" i="81"/>
  <c r="N39" i="81"/>
  <c r="M39" i="81"/>
  <c r="L39" i="81"/>
  <c r="K39" i="81"/>
  <c r="J39" i="81"/>
  <c r="I39" i="81"/>
  <c r="H39" i="81"/>
  <c r="G39" i="81"/>
  <c r="F39" i="81"/>
  <c r="E39" i="81"/>
  <c r="D39" i="81"/>
  <c r="BP38" i="81"/>
  <c r="BO38" i="81"/>
  <c r="BN38" i="81"/>
  <c r="BM38" i="81"/>
  <c r="BL38" i="81"/>
  <c r="BK38" i="81"/>
  <c r="BJ38" i="81"/>
  <c r="BI38" i="81"/>
  <c r="BH38" i="81"/>
  <c r="BG38" i="81"/>
  <c r="BF38" i="81"/>
  <c r="BE38" i="81"/>
  <c r="BD38" i="81"/>
  <c r="BC38" i="81"/>
  <c r="BB38" i="81"/>
  <c r="BA38" i="81"/>
  <c r="AZ38" i="81"/>
  <c r="AY38" i="81"/>
  <c r="AX38" i="81"/>
  <c r="AW38" i="81"/>
  <c r="AV38" i="81"/>
  <c r="AU38" i="81"/>
  <c r="AT38" i="81"/>
  <c r="AS38" i="81"/>
  <c r="AR38" i="81"/>
  <c r="AQ38" i="81"/>
  <c r="AP38" i="81"/>
  <c r="AO38" i="81"/>
  <c r="AN38" i="81"/>
  <c r="AM38" i="81"/>
  <c r="AL38" i="81"/>
  <c r="AK38" i="81"/>
  <c r="AJ38" i="81"/>
  <c r="AI38" i="81"/>
  <c r="AH38" i="81"/>
  <c r="AG38" i="81"/>
  <c r="AF38" i="81"/>
  <c r="AE38" i="81"/>
  <c r="AD38" i="81"/>
  <c r="AC38" i="81"/>
  <c r="AB38" i="81"/>
  <c r="AA38" i="81"/>
  <c r="Z38" i="81"/>
  <c r="Y38" i="81"/>
  <c r="X38" i="81"/>
  <c r="W38" i="81"/>
  <c r="V38" i="81"/>
  <c r="U38" i="81"/>
  <c r="T38" i="81"/>
  <c r="S38" i="81"/>
  <c r="R38" i="81"/>
  <c r="Q38" i="81"/>
  <c r="P38" i="81"/>
  <c r="O38" i="81"/>
  <c r="N38" i="81"/>
  <c r="M38" i="81"/>
  <c r="L38" i="81"/>
  <c r="K38" i="81"/>
  <c r="J38" i="81"/>
  <c r="I38" i="81"/>
  <c r="H38" i="81"/>
  <c r="G38" i="81"/>
  <c r="F38" i="81"/>
  <c r="E38" i="81"/>
  <c r="D38" i="81"/>
  <c r="BP37" i="81"/>
  <c r="BO37" i="81"/>
  <c r="BN37" i="81"/>
  <c r="BM37" i="81"/>
  <c r="BL37" i="81"/>
  <c r="BK37" i="81"/>
  <c r="BJ37" i="81"/>
  <c r="BI37" i="81"/>
  <c r="BH37" i="81"/>
  <c r="BG37" i="81"/>
  <c r="BF37" i="81"/>
  <c r="BE37" i="81"/>
  <c r="BD37" i="81"/>
  <c r="BC37" i="81"/>
  <c r="BB37" i="81"/>
  <c r="BA37" i="81"/>
  <c r="AZ37" i="81"/>
  <c r="AY37" i="81"/>
  <c r="AX37" i="81"/>
  <c r="AW37" i="81"/>
  <c r="AV37" i="81"/>
  <c r="AU37" i="81"/>
  <c r="AT37" i="81"/>
  <c r="AS37" i="81"/>
  <c r="AR37" i="81"/>
  <c r="AQ37" i="81"/>
  <c r="AP37" i="81"/>
  <c r="AO37" i="81"/>
  <c r="AN37" i="81"/>
  <c r="AM37" i="81"/>
  <c r="AL37" i="81"/>
  <c r="AK37" i="81"/>
  <c r="AJ37" i="81"/>
  <c r="AI37" i="81"/>
  <c r="AH37" i="81"/>
  <c r="AG37" i="81"/>
  <c r="AF37" i="81"/>
  <c r="AE37" i="81"/>
  <c r="AD37" i="81"/>
  <c r="AC37" i="81"/>
  <c r="AB37" i="81"/>
  <c r="AA37" i="81"/>
  <c r="Z37" i="81"/>
  <c r="Y37" i="81"/>
  <c r="X37" i="81"/>
  <c r="W37" i="81"/>
  <c r="V37" i="81"/>
  <c r="U37" i="81"/>
  <c r="T37" i="81"/>
  <c r="S37" i="81"/>
  <c r="R37" i="81"/>
  <c r="Q37" i="81"/>
  <c r="P37" i="81"/>
  <c r="O37" i="81"/>
  <c r="N37" i="81"/>
  <c r="M37" i="81"/>
  <c r="L37" i="81"/>
  <c r="K37" i="81"/>
  <c r="J37" i="81"/>
  <c r="I37" i="81"/>
  <c r="H37" i="81"/>
  <c r="G37" i="81"/>
  <c r="F37" i="81"/>
  <c r="E37" i="81"/>
  <c r="D37" i="81"/>
  <c r="D41" i="81" s="1"/>
  <c r="BP36" i="81"/>
  <c r="BO36" i="81"/>
  <c r="BN36" i="81"/>
  <c r="BM36" i="81"/>
  <c r="BM41" i="81" s="1"/>
  <c r="BL36" i="81"/>
  <c r="BL41" i="81" s="1"/>
  <c r="BK36" i="81"/>
  <c r="BK41" i="81" s="1"/>
  <c r="BJ36" i="81"/>
  <c r="BI36" i="81"/>
  <c r="BI41" i="81" s="1"/>
  <c r="BH36" i="81"/>
  <c r="BG36" i="81"/>
  <c r="BF36" i="81"/>
  <c r="BE36" i="81"/>
  <c r="BE41" i="81" s="1"/>
  <c r="BD36" i="81"/>
  <c r="BD41" i="81" s="1"/>
  <c r="BC36" i="81"/>
  <c r="BC41" i="81" s="1"/>
  <c r="BB36" i="81"/>
  <c r="BA36" i="81"/>
  <c r="BA41" i="81" s="1"/>
  <c r="AZ36" i="81"/>
  <c r="AY36" i="81"/>
  <c r="AX36" i="81"/>
  <c r="AW36" i="81"/>
  <c r="AW41" i="81" s="1"/>
  <c r="AV36" i="81"/>
  <c r="AV41" i="81" s="1"/>
  <c r="AU36" i="81"/>
  <c r="AU41" i="81" s="1"/>
  <c r="AT36" i="81"/>
  <c r="AS36" i="81"/>
  <c r="AS41" i="81" s="1"/>
  <c r="AR36" i="81"/>
  <c r="AQ36" i="81"/>
  <c r="AP36" i="81"/>
  <c r="AO36" i="81"/>
  <c r="AO41" i="81" s="1"/>
  <c r="AN36" i="81"/>
  <c r="AN41" i="81" s="1"/>
  <c r="AM36" i="81"/>
  <c r="AM41" i="81" s="1"/>
  <c r="AL36" i="81"/>
  <c r="AK36" i="81"/>
  <c r="AK41" i="81" s="1"/>
  <c r="AJ36" i="81"/>
  <c r="AI36" i="81"/>
  <c r="AH36" i="81"/>
  <c r="AG36" i="81"/>
  <c r="AG41" i="81" s="1"/>
  <c r="AF36" i="81"/>
  <c r="AF41" i="81" s="1"/>
  <c r="AE36" i="81"/>
  <c r="AE41" i="81" s="1"/>
  <c r="AD36" i="81"/>
  <c r="AC36" i="81"/>
  <c r="AC41" i="81" s="1"/>
  <c r="AB36" i="81"/>
  <c r="AA36" i="81"/>
  <c r="Z36" i="81"/>
  <c r="Y36" i="81"/>
  <c r="Y41" i="81" s="1"/>
  <c r="X36" i="81"/>
  <c r="X41" i="81" s="1"/>
  <c r="W36" i="81"/>
  <c r="W41" i="81" s="1"/>
  <c r="V36" i="81"/>
  <c r="U36" i="81"/>
  <c r="U41" i="81" s="1"/>
  <c r="T36" i="81"/>
  <c r="S36" i="81"/>
  <c r="R36" i="81"/>
  <c r="Q36" i="81"/>
  <c r="Q41" i="81" s="1"/>
  <c r="P36" i="81"/>
  <c r="P41" i="81" s="1"/>
  <c r="O36" i="81"/>
  <c r="O41" i="81" s="1"/>
  <c r="N36" i="81"/>
  <c r="M36" i="81"/>
  <c r="M41" i="81" s="1"/>
  <c r="L36" i="81"/>
  <c r="K36" i="81"/>
  <c r="J36" i="81"/>
  <c r="I36" i="81"/>
  <c r="I41" i="81" s="1"/>
  <c r="H36" i="81"/>
  <c r="H41" i="81" s="1"/>
  <c r="G36" i="81"/>
  <c r="G41" i="81" s="1"/>
  <c r="F36" i="81"/>
  <c r="E36" i="81"/>
  <c r="E41" i="81" s="1"/>
  <c r="BP10" i="81"/>
  <c r="BO10" i="81"/>
  <c r="BN10" i="81"/>
  <c r="BM10" i="81"/>
  <c r="BL10" i="81"/>
  <c r="BK10" i="81"/>
  <c r="BJ10" i="81"/>
  <c r="BI10" i="81"/>
  <c r="BH10" i="81"/>
  <c r="BG10" i="81"/>
  <c r="BF10" i="81"/>
  <c r="BE10" i="81"/>
  <c r="BD10" i="81"/>
  <c r="BC10" i="81"/>
  <c r="BB10" i="81"/>
  <c r="BA10" i="81"/>
  <c r="AZ10" i="81"/>
  <c r="AY10" i="81"/>
  <c r="AX10" i="81"/>
  <c r="AW10" i="81"/>
  <c r="AV10" i="81"/>
  <c r="AU10" i="81"/>
  <c r="AT10" i="81"/>
  <c r="AS10" i="81"/>
  <c r="AR10" i="81"/>
  <c r="AQ10" i="81"/>
  <c r="AP10" i="81"/>
  <c r="AO10" i="81"/>
  <c r="AN10" i="81"/>
  <c r="AM10" i="81"/>
  <c r="AL10" i="81"/>
  <c r="AK10" i="81"/>
  <c r="AJ10" i="81"/>
  <c r="AI10" i="81"/>
  <c r="AH10" i="81"/>
  <c r="AG10" i="81"/>
  <c r="AF10" i="81"/>
  <c r="AE10" i="81"/>
  <c r="AD10" i="81"/>
  <c r="AC10" i="81"/>
  <c r="AB10" i="81"/>
  <c r="AA10" i="81"/>
  <c r="Z10" i="81"/>
  <c r="Y10" i="81"/>
  <c r="X10" i="81"/>
  <c r="W10" i="81"/>
  <c r="V10" i="81"/>
  <c r="U10" i="81"/>
  <c r="T10" i="81"/>
  <c r="S10" i="81"/>
  <c r="R10" i="81"/>
  <c r="Q10" i="81"/>
  <c r="P10" i="81"/>
  <c r="O10" i="81"/>
  <c r="N10" i="81"/>
  <c r="M10" i="81"/>
  <c r="L10" i="81"/>
  <c r="K10" i="81"/>
  <c r="J10" i="81"/>
  <c r="I10" i="81"/>
  <c r="H10" i="81"/>
  <c r="G10" i="81"/>
  <c r="F10" i="81"/>
  <c r="E10" i="81"/>
  <c r="A1" i="81"/>
  <c r="T41" i="82" l="1"/>
  <c r="AB41" i="82"/>
  <c r="AJ41" i="82"/>
  <c r="AR41" i="82"/>
  <c r="AZ41" i="82"/>
  <c r="BH41" i="82"/>
  <c r="BP41" i="82"/>
  <c r="G41" i="85"/>
  <c r="O41" i="85"/>
  <c r="W41" i="85"/>
  <c r="AE41" i="85"/>
  <c r="AM41" i="85"/>
  <c r="AU41" i="85"/>
  <c r="BC41" i="85"/>
  <c r="BK41" i="85"/>
  <c r="BK41" i="84"/>
  <c r="AW41" i="85"/>
  <c r="BE41" i="85"/>
  <c r="BM41" i="85"/>
  <c r="D41" i="85"/>
  <c r="L41" i="85"/>
  <c r="T41" i="85"/>
  <c r="AB41" i="85"/>
  <c r="AJ41" i="85"/>
  <c r="AR41" i="85"/>
  <c r="AZ41" i="85"/>
  <c r="BH41" i="85"/>
  <c r="BP41" i="85"/>
  <c r="L41" i="81"/>
  <c r="T41" i="81"/>
  <c r="AB41" i="81"/>
  <c r="AJ41" i="81"/>
  <c r="AZ41" i="81"/>
  <c r="BH41" i="81"/>
  <c r="BP41" i="81"/>
  <c r="G41" i="82"/>
  <c r="O41" i="82"/>
  <c r="W41" i="82"/>
  <c r="AE41" i="82"/>
  <c r="AM41" i="82"/>
  <c r="AU41" i="82"/>
  <c r="BC41" i="82"/>
  <c r="BK41" i="82"/>
  <c r="I41" i="83"/>
  <c r="Q41" i="83"/>
  <c r="Y41" i="83"/>
  <c r="AG41" i="83"/>
  <c r="AO41" i="83"/>
  <c r="AW41" i="83"/>
  <c r="BE41" i="83"/>
  <c r="BM41" i="83"/>
  <c r="K41" i="84"/>
  <c r="S41" i="84"/>
  <c r="AA41" i="84"/>
  <c r="AI41" i="84"/>
  <c r="AQ41" i="84"/>
  <c r="AY41" i="84"/>
  <c r="BG41" i="84"/>
  <c r="BO41" i="84"/>
  <c r="E41" i="85"/>
  <c r="M41" i="85"/>
  <c r="U41" i="85"/>
  <c r="AC41" i="85"/>
  <c r="E41" i="86"/>
  <c r="M41" i="86"/>
  <c r="U41" i="86"/>
  <c r="AC41" i="86"/>
  <c r="AK41" i="86"/>
  <c r="AS41" i="86"/>
  <c r="I41" i="82"/>
  <c r="Q41" i="82"/>
  <c r="Y41" i="82"/>
  <c r="AG41" i="82"/>
  <c r="AO41" i="82"/>
  <c r="AW41" i="82"/>
  <c r="BE41" i="82"/>
  <c r="BM41" i="82"/>
  <c r="K41" i="83"/>
  <c r="S41" i="83"/>
  <c r="AA41" i="83"/>
  <c r="AI41" i="83"/>
  <c r="AQ41" i="83"/>
  <c r="AY41" i="83"/>
  <c r="BG41" i="83"/>
  <c r="BO41" i="83"/>
  <c r="AK41" i="85"/>
  <c r="AS41" i="85"/>
  <c r="BA41" i="85"/>
  <c r="BI41" i="85"/>
  <c r="BA41" i="86"/>
  <c r="BI41" i="86"/>
  <c r="X16" i="52"/>
  <c r="X14" i="52"/>
  <c r="K41" i="86"/>
  <c r="S41" i="86"/>
  <c r="AA41" i="86"/>
  <c r="AI41" i="86"/>
  <c r="AQ41" i="86"/>
  <c r="AY41" i="86"/>
  <c r="BG41" i="86"/>
  <c r="BO41" i="86"/>
  <c r="D41" i="86"/>
  <c r="L41" i="86"/>
  <c r="T41" i="86"/>
  <c r="AB41" i="86"/>
  <c r="AJ41" i="86"/>
  <c r="AR41" i="86"/>
  <c r="AZ41" i="86"/>
  <c r="BH41" i="86"/>
  <c r="BP41" i="86"/>
  <c r="K41" i="85"/>
  <c r="S41" i="85"/>
  <c r="AA41" i="85"/>
  <c r="AI41" i="85"/>
  <c r="AQ41" i="85"/>
  <c r="AY41" i="85"/>
  <c r="BG41" i="85"/>
  <c r="BO41" i="85"/>
  <c r="F41" i="85"/>
  <c r="N41" i="85"/>
  <c r="V41" i="85"/>
  <c r="AD41" i="85"/>
  <c r="AL41" i="85"/>
  <c r="AT41" i="85"/>
  <c r="BB41" i="85"/>
  <c r="BJ41" i="85"/>
  <c r="H41" i="85"/>
  <c r="P41" i="85"/>
  <c r="X41" i="85"/>
  <c r="AF41" i="85"/>
  <c r="AN41" i="85"/>
  <c r="E41" i="84"/>
  <c r="M41" i="84"/>
  <c r="U41" i="84"/>
  <c r="AC41" i="84"/>
  <c r="AK41" i="84"/>
  <c r="AS41" i="84"/>
  <c r="BA41" i="84"/>
  <c r="BI41" i="84"/>
  <c r="I41" i="84"/>
  <c r="Q41" i="84"/>
  <c r="AG41" i="84"/>
  <c r="AO41" i="84"/>
  <c r="AW41" i="84"/>
  <c r="BE41" i="84"/>
  <c r="BM41" i="84"/>
  <c r="Y41" i="84"/>
  <c r="J41" i="84"/>
  <c r="R41" i="84"/>
  <c r="Z41" i="84"/>
  <c r="AH41" i="84"/>
  <c r="AP41" i="84"/>
  <c r="AX41" i="84"/>
  <c r="BF41" i="84"/>
  <c r="BN41" i="84"/>
  <c r="G41" i="83"/>
  <c r="O41" i="83"/>
  <c r="W41" i="83"/>
  <c r="AE41" i="83"/>
  <c r="AM41" i="83"/>
  <c r="AU41" i="83"/>
  <c r="BC41" i="83"/>
  <c r="BK41" i="83"/>
  <c r="J41" i="83"/>
  <c r="R41" i="83"/>
  <c r="Z41" i="83"/>
  <c r="AH41" i="83"/>
  <c r="AP41" i="83"/>
  <c r="AX41" i="83"/>
  <c r="BF41" i="83"/>
  <c r="BN41" i="83"/>
  <c r="E41" i="83"/>
  <c r="M41" i="83"/>
  <c r="H41" i="83"/>
  <c r="P41" i="83"/>
  <c r="X41" i="83"/>
  <c r="AF41" i="83"/>
  <c r="AN41" i="83"/>
  <c r="AV41" i="83"/>
  <c r="BD41" i="83"/>
  <c r="BL41" i="83"/>
  <c r="E41" i="82"/>
  <c r="M41" i="82"/>
  <c r="U41" i="82"/>
  <c r="AC41" i="82"/>
  <c r="AK41" i="82"/>
  <c r="AS41" i="82"/>
  <c r="BA41" i="82"/>
  <c r="BI41" i="82"/>
  <c r="H41" i="82"/>
  <c r="P41" i="82"/>
  <c r="X41" i="82"/>
  <c r="AF41" i="82"/>
  <c r="AN41" i="82"/>
  <c r="AV41" i="82"/>
  <c r="BD41" i="82"/>
  <c r="BL41" i="82"/>
  <c r="J41" i="82"/>
  <c r="R41" i="82"/>
  <c r="Z41" i="82"/>
  <c r="AH41" i="82"/>
  <c r="AP41" i="82"/>
  <c r="AX41" i="82"/>
  <c r="BF41" i="82"/>
  <c r="BN41" i="82"/>
  <c r="F41" i="82"/>
  <c r="N41" i="82"/>
  <c r="V41" i="82"/>
  <c r="AD41" i="82"/>
  <c r="AL41" i="82"/>
  <c r="AT41" i="82"/>
  <c r="BB41" i="82"/>
  <c r="BJ41" i="82"/>
  <c r="F41" i="81"/>
  <c r="N41" i="81"/>
  <c r="V41" i="81"/>
  <c r="AD41" i="81"/>
  <c r="AL41" i="81"/>
  <c r="AT41" i="81"/>
  <c r="BB41" i="81"/>
  <c r="BJ41" i="81"/>
  <c r="J41" i="81"/>
  <c r="Z41" i="81"/>
  <c r="AX41" i="81"/>
  <c r="BN41" i="81"/>
  <c r="R41" i="81"/>
  <c r="AH41" i="81"/>
  <c r="AP41" i="81"/>
  <c r="BF41" i="81"/>
  <c r="AR41" i="81"/>
  <c r="K41" i="81"/>
  <c r="S41" i="81"/>
  <c r="AA41" i="81"/>
  <c r="AI41" i="81"/>
  <c r="AQ41" i="81"/>
  <c r="AY41" i="81"/>
  <c r="BG41" i="81"/>
  <c r="BO41" i="81"/>
  <c r="D41" i="83"/>
  <c r="C39" i="86"/>
  <c r="C10" i="86"/>
  <c r="C39" i="85"/>
  <c r="C10" i="85"/>
  <c r="C10" i="84"/>
  <c r="C81" i="83"/>
  <c r="C10" i="83"/>
  <c r="C71" i="83"/>
  <c r="C36" i="83"/>
  <c r="C10" i="82"/>
  <c r="C36" i="82"/>
  <c r="C39" i="82"/>
  <c r="C69" i="81"/>
  <c r="C70" i="81"/>
  <c r="C71" i="81"/>
  <c r="C10" i="81"/>
  <c r="C36" i="81"/>
  <c r="C39" i="81"/>
  <c r="C42" i="83"/>
  <c r="D114" i="84"/>
  <c r="C42" i="84"/>
  <c r="C42" i="85"/>
  <c r="D114" i="86"/>
  <c r="C42" i="86"/>
  <c r="D114" i="81"/>
  <c r="C42" i="81"/>
  <c r="C42" i="82"/>
  <c r="D115" i="82"/>
  <c r="C69" i="82"/>
  <c r="D115" i="83"/>
  <c r="C69" i="83"/>
  <c r="C69" i="84"/>
  <c r="D115" i="85"/>
  <c r="C69" i="85"/>
  <c r="D115" i="86"/>
  <c r="C69" i="86"/>
  <c r="D116" i="82"/>
  <c r="C70" i="82"/>
  <c r="D116" i="83"/>
  <c r="C70" i="83"/>
  <c r="D116" i="84"/>
  <c r="C70" i="84"/>
  <c r="D116" i="85"/>
  <c r="C70" i="85"/>
  <c r="C70" i="86"/>
  <c r="D117" i="82"/>
  <c r="C71" i="82"/>
  <c r="D117" i="84"/>
  <c r="C71" i="84"/>
  <c r="C71" i="85"/>
  <c r="D117" i="86"/>
  <c r="C71" i="86"/>
  <c r="D118" i="81"/>
  <c r="C72" i="81"/>
  <c r="D118" i="82"/>
  <c r="C72" i="82"/>
  <c r="D118" i="83"/>
  <c r="C72" i="83"/>
  <c r="C36" i="84"/>
  <c r="D118" i="84"/>
  <c r="C72" i="84"/>
  <c r="C36" i="85"/>
  <c r="D118" i="85"/>
  <c r="C72" i="85"/>
  <c r="C36" i="86"/>
  <c r="D118" i="86"/>
  <c r="C72" i="86"/>
  <c r="X11" i="52"/>
  <c r="D120" i="81"/>
  <c r="G58" i="12" s="1"/>
  <c r="C81" i="81"/>
  <c r="D109" i="82"/>
  <c r="C37" i="82"/>
  <c r="D120" i="82"/>
  <c r="G59" i="12" s="1"/>
  <c r="C81" i="82"/>
  <c r="D109" i="83"/>
  <c r="C37" i="83"/>
  <c r="D109" i="84"/>
  <c r="C37" i="84"/>
  <c r="D120" i="84"/>
  <c r="G61" i="12" s="1"/>
  <c r="C81" i="84"/>
  <c r="C37" i="85"/>
  <c r="D120" i="85"/>
  <c r="G62" i="12" s="1"/>
  <c r="C81" i="85"/>
  <c r="D109" i="86"/>
  <c r="C37" i="86"/>
  <c r="D120" i="86"/>
  <c r="G63" i="12" s="1"/>
  <c r="C81" i="86"/>
  <c r="D109" i="81"/>
  <c r="C37" i="81"/>
  <c r="D121" i="81"/>
  <c r="C89" i="81"/>
  <c r="D110" i="82"/>
  <c r="C38" i="82"/>
  <c r="D121" i="82"/>
  <c r="C89" i="82"/>
  <c r="D110" i="83"/>
  <c r="C38" i="83"/>
  <c r="D121" i="83"/>
  <c r="C89" i="83"/>
  <c r="D110" i="84"/>
  <c r="C38" i="84"/>
  <c r="D121" i="84"/>
  <c r="C89" i="84"/>
  <c r="C38" i="85"/>
  <c r="C89" i="85"/>
  <c r="D110" i="86"/>
  <c r="C38" i="86"/>
  <c r="D121" i="86"/>
  <c r="C89" i="86"/>
  <c r="D110" i="81"/>
  <c r="C38" i="81"/>
  <c r="C39" i="83"/>
  <c r="C39" i="84"/>
  <c r="D115" i="81"/>
  <c r="D73" i="81"/>
  <c r="E40" i="86"/>
  <c r="I40" i="86"/>
  <c r="M40" i="86"/>
  <c r="Q40" i="86"/>
  <c r="U40" i="86"/>
  <c r="Y40" i="86"/>
  <c r="AC40" i="86"/>
  <c r="AG40" i="86"/>
  <c r="AK40" i="86"/>
  <c r="AO40" i="86"/>
  <c r="AS40" i="86"/>
  <c r="AW40" i="86"/>
  <c r="BA40" i="86"/>
  <c r="BE40" i="86"/>
  <c r="BI40" i="86"/>
  <c r="D107" i="86"/>
  <c r="G23" i="12" s="1"/>
  <c r="L40" i="85"/>
  <c r="T40" i="85"/>
  <c r="AB40" i="85"/>
  <c r="AJ40" i="85"/>
  <c r="AR40" i="85"/>
  <c r="AZ40" i="85"/>
  <c r="BH40" i="85"/>
  <c r="BP40" i="85"/>
  <c r="D40" i="85"/>
  <c r="H40" i="85"/>
  <c r="P40" i="85"/>
  <c r="X40" i="85"/>
  <c r="AF40" i="85"/>
  <c r="AN40" i="85"/>
  <c r="AV40" i="85"/>
  <c r="BD40" i="85"/>
  <c r="BL40" i="85"/>
  <c r="D107" i="84"/>
  <c r="G21" i="12" s="1"/>
  <c r="D107" i="83"/>
  <c r="G20" i="12" s="1"/>
  <c r="D107" i="82"/>
  <c r="G19" i="12" s="1"/>
  <c r="D107" i="81"/>
  <c r="G18" i="12" s="1"/>
  <c r="H40" i="81"/>
  <c r="L40" i="81"/>
  <c r="P40" i="81"/>
  <c r="T40" i="81"/>
  <c r="X40" i="81"/>
  <c r="AB40" i="81"/>
  <c r="AF40" i="81"/>
  <c r="AJ40" i="81"/>
  <c r="AN40" i="81"/>
  <c r="AR40" i="81"/>
  <c r="AV40" i="81"/>
  <c r="AZ40" i="81"/>
  <c r="BD40" i="81"/>
  <c r="BH40" i="81"/>
  <c r="BL40" i="81"/>
  <c r="BP40" i="81"/>
  <c r="E40" i="82"/>
  <c r="I40" i="82"/>
  <c r="M40" i="82"/>
  <c r="Q40" i="82"/>
  <c r="U40" i="82"/>
  <c r="Y40" i="82"/>
  <c r="AC40" i="82"/>
  <c r="AG40" i="82"/>
  <c r="AK40" i="82"/>
  <c r="AO40" i="82"/>
  <c r="AS40" i="82"/>
  <c r="AW40" i="82"/>
  <c r="BA40" i="82"/>
  <c r="BE40" i="82"/>
  <c r="BI40" i="82"/>
  <c r="BM40" i="82"/>
  <c r="E40" i="83"/>
  <c r="I40" i="83"/>
  <c r="M40" i="83"/>
  <c r="Q40" i="83"/>
  <c r="U40" i="83"/>
  <c r="Y40" i="83"/>
  <c r="AC40" i="83"/>
  <c r="AG40" i="83"/>
  <c r="AK40" i="83"/>
  <c r="AO40" i="83"/>
  <c r="AS40" i="83"/>
  <c r="AW40" i="83"/>
  <c r="BA40" i="83"/>
  <c r="BE40" i="83"/>
  <c r="BI40" i="83"/>
  <c r="BM40" i="83"/>
  <c r="F73" i="86"/>
  <c r="J73" i="86"/>
  <c r="N73" i="86"/>
  <c r="R73" i="86"/>
  <c r="V73" i="86"/>
  <c r="Z73" i="86"/>
  <c r="AD73" i="86"/>
  <c r="AH73" i="86"/>
  <c r="AL73" i="86"/>
  <c r="AP73" i="86"/>
  <c r="AT73" i="86"/>
  <c r="AX73" i="86"/>
  <c r="BB73" i="86"/>
  <c r="BF73" i="86"/>
  <c r="BJ73" i="86"/>
  <c r="BN73" i="86"/>
  <c r="K73" i="83"/>
  <c r="S73" i="83"/>
  <c r="AA73" i="83"/>
  <c r="AM73" i="83"/>
  <c r="AY73" i="83"/>
  <c r="BC73" i="83"/>
  <c r="BO73" i="83"/>
  <c r="E40" i="81"/>
  <c r="I40" i="81"/>
  <c r="M40" i="81"/>
  <c r="Q40" i="81"/>
  <c r="U40" i="81"/>
  <c r="Y40" i="81"/>
  <c r="AC40" i="81"/>
  <c r="AG40" i="81"/>
  <c r="AK40" i="81"/>
  <c r="AO40" i="81"/>
  <c r="AS40" i="81"/>
  <c r="AW40" i="81"/>
  <c r="BA40" i="81"/>
  <c r="BE40" i="81"/>
  <c r="BI40" i="81"/>
  <c r="BM40" i="81"/>
  <c r="F40" i="82"/>
  <c r="J40" i="82"/>
  <c r="N40" i="82"/>
  <c r="R40" i="82"/>
  <c r="V40" i="82"/>
  <c r="Z40" i="82"/>
  <c r="AD40" i="82"/>
  <c r="AH40" i="82"/>
  <c r="AL40" i="82"/>
  <c r="AP40" i="82"/>
  <c r="AT40" i="82"/>
  <c r="AX40" i="82"/>
  <c r="BB40" i="82"/>
  <c r="BF40" i="82"/>
  <c r="BJ40" i="82"/>
  <c r="BN40" i="82"/>
  <c r="H73" i="82"/>
  <c r="L73" i="82"/>
  <c r="P73" i="82"/>
  <c r="T73" i="82"/>
  <c r="X73" i="82"/>
  <c r="AB73" i="82"/>
  <c r="AF73" i="82"/>
  <c r="AJ73" i="82"/>
  <c r="AN73" i="82"/>
  <c r="AR73" i="82"/>
  <c r="AV73" i="82"/>
  <c r="AZ73" i="82"/>
  <c r="BD73" i="82"/>
  <c r="BH73" i="82"/>
  <c r="BL73" i="82"/>
  <c r="BP73" i="82"/>
  <c r="F40" i="83"/>
  <c r="J40" i="83"/>
  <c r="N40" i="83"/>
  <c r="R40" i="83"/>
  <c r="V40" i="83"/>
  <c r="Z40" i="83"/>
  <c r="AD40" i="83"/>
  <c r="AH40" i="83"/>
  <c r="AL40" i="83"/>
  <c r="AP40" i="83"/>
  <c r="AT40" i="83"/>
  <c r="AX40" i="83"/>
  <c r="BB40" i="83"/>
  <c r="BF40" i="83"/>
  <c r="BJ40" i="83"/>
  <c r="BN40" i="83"/>
  <c r="H73" i="83"/>
  <c r="L73" i="83"/>
  <c r="P73" i="83"/>
  <c r="T73" i="83"/>
  <c r="X73" i="83"/>
  <c r="AB73" i="83"/>
  <c r="AF73" i="83"/>
  <c r="AJ73" i="83"/>
  <c r="AN73" i="83"/>
  <c r="AR73" i="83"/>
  <c r="AV73" i="83"/>
  <c r="AZ73" i="83"/>
  <c r="BD73" i="83"/>
  <c r="BH73" i="83"/>
  <c r="BL73" i="83"/>
  <c r="BP73" i="83"/>
  <c r="D116" i="86"/>
  <c r="D117" i="83"/>
  <c r="D111" i="84"/>
  <c r="D40" i="84"/>
  <c r="H40" i="84"/>
  <c r="L40" i="84"/>
  <c r="P40" i="84"/>
  <c r="T40" i="84"/>
  <c r="X40" i="84"/>
  <c r="AB40" i="84"/>
  <c r="AF40" i="84"/>
  <c r="AJ40" i="84"/>
  <c r="AN40" i="84"/>
  <c r="AR40" i="84"/>
  <c r="AV40" i="84"/>
  <c r="AZ40" i="84"/>
  <c r="BD40" i="84"/>
  <c r="BH40" i="84"/>
  <c r="BL40" i="84"/>
  <c r="BP40" i="84"/>
  <c r="D111" i="81"/>
  <c r="D40" i="81"/>
  <c r="D99" i="81" s="1"/>
  <c r="G73" i="83"/>
  <c r="W73" i="83"/>
  <c r="AI73" i="83"/>
  <c r="AQ73" i="83"/>
  <c r="BG73" i="83"/>
  <c r="G40" i="84"/>
  <c r="K40" i="84"/>
  <c r="O40" i="84"/>
  <c r="S40" i="84"/>
  <c r="W40" i="84"/>
  <c r="AA40" i="84"/>
  <c r="AE40" i="84"/>
  <c r="AI40" i="84"/>
  <c r="AM40" i="84"/>
  <c r="AQ40" i="84"/>
  <c r="AU40" i="84"/>
  <c r="AY40" i="84"/>
  <c r="BC40" i="84"/>
  <c r="BG40" i="84"/>
  <c r="BK40" i="84"/>
  <c r="BO40" i="84"/>
  <c r="G40" i="85"/>
  <c r="K40" i="85"/>
  <c r="O40" i="85"/>
  <c r="S40" i="85"/>
  <c r="W40" i="85"/>
  <c r="AA40" i="85"/>
  <c r="AE40" i="85"/>
  <c r="AI40" i="85"/>
  <c r="AM40" i="85"/>
  <c r="AQ40" i="85"/>
  <c r="AU40" i="85"/>
  <c r="AY40" i="85"/>
  <c r="BC40" i="85"/>
  <c r="BG40" i="85"/>
  <c r="BK40" i="85"/>
  <c r="BO40" i="85"/>
  <c r="D111" i="86"/>
  <c r="D40" i="86"/>
  <c r="H40" i="86"/>
  <c r="L40" i="86"/>
  <c r="P40" i="86"/>
  <c r="T40" i="86"/>
  <c r="X40" i="86"/>
  <c r="AB40" i="86"/>
  <c r="AF40" i="86"/>
  <c r="AJ40" i="86"/>
  <c r="AN40" i="86"/>
  <c r="AR40" i="86"/>
  <c r="AV40" i="86"/>
  <c r="AZ40" i="86"/>
  <c r="BD40" i="86"/>
  <c r="BH40" i="86"/>
  <c r="BL40" i="86"/>
  <c r="BP40" i="86"/>
  <c r="F40" i="81"/>
  <c r="J40" i="81"/>
  <c r="N40" i="81"/>
  <c r="R40" i="81"/>
  <c r="V40" i="81"/>
  <c r="Z40" i="81"/>
  <c r="AD40" i="81"/>
  <c r="AH40" i="81"/>
  <c r="AL40" i="81"/>
  <c r="AP40" i="81"/>
  <c r="AT40" i="81"/>
  <c r="AX40" i="81"/>
  <c r="BB40" i="81"/>
  <c r="BF40" i="81"/>
  <c r="BJ40" i="81"/>
  <c r="BN40" i="81"/>
  <c r="BL73" i="81"/>
  <c r="G40" i="82"/>
  <c r="K40" i="82"/>
  <c r="O40" i="82"/>
  <c r="S40" i="82"/>
  <c r="W40" i="82"/>
  <c r="AA40" i="82"/>
  <c r="AE40" i="82"/>
  <c r="AI40" i="82"/>
  <c r="AM40" i="82"/>
  <c r="AQ40" i="82"/>
  <c r="AU40" i="82"/>
  <c r="AY40" i="82"/>
  <c r="BC40" i="82"/>
  <c r="BG40" i="82"/>
  <c r="BK40" i="82"/>
  <c r="BO40" i="82"/>
  <c r="E73" i="82"/>
  <c r="I73" i="82"/>
  <c r="M73" i="82"/>
  <c r="Q73" i="82"/>
  <c r="U73" i="82"/>
  <c r="Y73" i="82"/>
  <c r="AC73" i="82"/>
  <c r="AG73" i="82"/>
  <c r="AK73" i="82"/>
  <c r="AO73" i="82"/>
  <c r="AS73" i="82"/>
  <c r="AW73" i="82"/>
  <c r="BA73" i="82"/>
  <c r="BE73" i="82"/>
  <c r="BI73" i="82"/>
  <c r="BM73" i="82"/>
  <c r="G40" i="83"/>
  <c r="G99" i="83" s="1"/>
  <c r="K40" i="83"/>
  <c r="O40" i="83"/>
  <c r="S40" i="83"/>
  <c r="W40" i="83"/>
  <c r="AA40" i="83"/>
  <c r="AA99" i="83" s="1"/>
  <c r="AE40" i="83"/>
  <c r="AI40" i="83"/>
  <c r="AM40" i="83"/>
  <c r="AQ40" i="83"/>
  <c r="AU40" i="83"/>
  <c r="AY40" i="83"/>
  <c r="BC40" i="83"/>
  <c r="BG40" i="83"/>
  <c r="BK40" i="83"/>
  <c r="BO40" i="83"/>
  <c r="E40" i="84"/>
  <c r="I40" i="84"/>
  <c r="M40" i="84"/>
  <c r="Q40" i="84"/>
  <c r="U40" i="84"/>
  <c r="Y40" i="84"/>
  <c r="AC40" i="84"/>
  <c r="AG40" i="84"/>
  <c r="AK40" i="84"/>
  <c r="AO40" i="84"/>
  <c r="AS40" i="84"/>
  <c r="AW40" i="84"/>
  <c r="BA40" i="84"/>
  <c r="BE40" i="84"/>
  <c r="BI40" i="84"/>
  <c r="BM40" i="84"/>
  <c r="E40" i="85"/>
  <c r="I40" i="85"/>
  <c r="M40" i="85"/>
  <c r="Q40" i="85"/>
  <c r="U40" i="85"/>
  <c r="Y40" i="85"/>
  <c r="AC40" i="85"/>
  <c r="AG40" i="85"/>
  <c r="AK40" i="85"/>
  <c r="AO40" i="85"/>
  <c r="AS40" i="85"/>
  <c r="AW40" i="85"/>
  <c r="BA40" i="85"/>
  <c r="BE40" i="85"/>
  <c r="BI40" i="85"/>
  <c r="BM40" i="85"/>
  <c r="F40" i="86"/>
  <c r="F99" i="86" s="1"/>
  <c r="J40" i="86"/>
  <c r="N40" i="86"/>
  <c r="N99" i="86" s="1"/>
  <c r="R40" i="86"/>
  <c r="V40" i="86"/>
  <c r="Z40" i="86"/>
  <c r="AD40" i="86"/>
  <c r="AD99" i="86" s="1"/>
  <c r="AH40" i="86"/>
  <c r="AH99" i="86" s="1"/>
  <c r="AL40" i="86"/>
  <c r="AL99" i="86" s="1"/>
  <c r="AP40" i="86"/>
  <c r="AT40" i="86"/>
  <c r="AT99" i="86" s="1"/>
  <c r="AX40" i="86"/>
  <c r="BB40" i="86"/>
  <c r="BF40" i="86"/>
  <c r="BJ40" i="86"/>
  <c r="BJ99" i="86" s="1"/>
  <c r="BN40" i="86"/>
  <c r="BN99" i="86" s="1"/>
  <c r="BM40" i="86"/>
  <c r="G40" i="81"/>
  <c r="K40" i="81"/>
  <c r="O40" i="81"/>
  <c r="S40" i="81"/>
  <c r="W40" i="81"/>
  <c r="AA40" i="81"/>
  <c r="AE40" i="81"/>
  <c r="AI40" i="81"/>
  <c r="AM40" i="81"/>
  <c r="AQ40" i="81"/>
  <c r="AU40" i="81"/>
  <c r="AY40" i="81"/>
  <c r="BC40" i="81"/>
  <c r="BG40" i="81"/>
  <c r="BK40" i="81"/>
  <c r="BO40" i="81"/>
  <c r="E73" i="81"/>
  <c r="I73" i="81"/>
  <c r="M73" i="81"/>
  <c r="Q73" i="81"/>
  <c r="U73" i="81"/>
  <c r="Y73" i="81"/>
  <c r="AC73" i="81"/>
  <c r="AG73" i="81"/>
  <c r="AK73" i="81"/>
  <c r="AO73" i="81"/>
  <c r="AS73" i="81"/>
  <c r="AW73" i="81"/>
  <c r="BA73" i="81"/>
  <c r="BE73" i="81"/>
  <c r="BI73" i="81"/>
  <c r="BM73" i="81"/>
  <c r="D111" i="82"/>
  <c r="D40" i="82"/>
  <c r="H40" i="82"/>
  <c r="L40" i="82"/>
  <c r="L99" i="82" s="1"/>
  <c r="P40" i="82"/>
  <c r="T40" i="82"/>
  <c r="X40" i="82"/>
  <c r="AB40" i="82"/>
  <c r="AF40" i="82"/>
  <c r="AJ40" i="82"/>
  <c r="AN40" i="82"/>
  <c r="AR40" i="82"/>
  <c r="AR99" i="82" s="1"/>
  <c r="AV40" i="82"/>
  <c r="AZ40" i="82"/>
  <c r="BD40" i="82"/>
  <c r="BH40" i="82"/>
  <c r="BH99" i="82" s="1"/>
  <c r="BL40" i="82"/>
  <c r="BP40" i="82"/>
  <c r="D111" i="83"/>
  <c r="D40" i="83"/>
  <c r="H40" i="83"/>
  <c r="H99" i="83" s="1"/>
  <c r="L40" i="83"/>
  <c r="L99" i="83" s="1"/>
  <c r="P40" i="83"/>
  <c r="T40" i="83"/>
  <c r="X40" i="83"/>
  <c r="AB40" i="83"/>
  <c r="AF40" i="83"/>
  <c r="AJ40" i="83"/>
  <c r="AJ99" i="83" s="1"/>
  <c r="AN40" i="83"/>
  <c r="AN99" i="83" s="1"/>
  <c r="AR40" i="83"/>
  <c r="AR99" i="83" s="1"/>
  <c r="AV40" i="83"/>
  <c r="AZ40" i="83"/>
  <c r="BD40" i="83"/>
  <c r="BH40" i="83"/>
  <c r="BL40" i="83"/>
  <c r="BP40" i="83"/>
  <c r="BP99" i="83" s="1"/>
  <c r="F40" i="84"/>
  <c r="J40" i="84"/>
  <c r="N40" i="84"/>
  <c r="R40" i="84"/>
  <c r="V40" i="84"/>
  <c r="Z40" i="84"/>
  <c r="AD40" i="84"/>
  <c r="AH40" i="84"/>
  <c r="AL40" i="84"/>
  <c r="AP40" i="84"/>
  <c r="AT40" i="84"/>
  <c r="AX40" i="84"/>
  <c r="BB40" i="84"/>
  <c r="BF40" i="84"/>
  <c r="BJ40" i="84"/>
  <c r="BN40" i="84"/>
  <c r="D73" i="84"/>
  <c r="H73" i="84"/>
  <c r="L73" i="84"/>
  <c r="P73" i="84"/>
  <c r="T73" i="84"/>
  <c r="X73" i="84"/>
  <c r="AB73" i="84"/>
  <c r="AF73" i="84"/>
  <c r="AJ73" i="84"/>
  <c r="AN73" i="84"/>
  <c r="AR73" i="84"/>
  <c r="AV73" i="84"/>
  <c r="AZ73" i="84"/>
  <c r="BD73" i="84"/>
  <c r="BH73" i="84"/>
  <c r="BL73" i="84"/>
  <c r="BP73" i="84"/>
  <c r="F40" i="85"/>
  <c r="J40" i="85"/>
  <c r="N40" i="85"/>
  <c r="N99" i="85" s="1"/>
  <c r="R40" i="85"/>
  <c r="V40" i="85"/>
  <c r="Z40" i="85"/>
  <c r="AD40" i="85"/>
  <c r="AH40" i="85"/>
  <c r="AL40" i="85"/>
  <c r="AP40" i="85"/>
  <c r="AT40" i="85"/>
  <c r="AX40" i="85"/>
  <c r="BB40" i="85"/>
  <c r="BF40" i="85"/>
  <c r="BJ40" i="85"/>
  <c r="BN40" i="85"/>
  <c r="H73" i="85"/>
  <c r="H99" i="85" s="1"/>
  <c r="L73" i="85"/>
  <c r="P73" i="85"/>
  <c r="T73" i="85"/>
  <c r="X73" i="85"/>
  <c r="AB73" i="85"/>
  <c r="AF73" i="85"/>
  <c r="AJ73" i="85"/>
  <c r="AN73" i="85"/>
  <c r="AR73" i="85"/>
  <c r="AV73" i="85"/>
  <c r="AZ73" i="85"/>
  <c r="BD73" i="85"/>
  <c r="BH73" i="85"/>
  <c r="BL73" i="85"/>
  <c r="BP73" i="85"/>
  <c r="G40" i="86"/>
  <c r="K40" i="86"/>
  <c r="O40" i="86"/>
  <c r="S40" i="86"/>
  <c r="W40" i="86"/>
  <c r="AA40" i="86"/>
  <c r="AE40" i="86"/>
  <c r="AI40" i="86"/>
  <c r="AM40" i="86"/>
  <c r="AQ40" i="86"/>
  <c r="AU40" i="86"/>
  <c r="AY40" i="86"/>
  <c r="BC40" i="86"/>
  <c r="BG40" i="86"/>
  <c r="BK40" i="86"/>
  <c r="BO40" i="86"/>
  <c r="E73" i="86"/>
  <c r="I73" i="86"/>
  <c r="M73" i="86"/>
  <c r="Q73" i="86"/>
  <c r="U73" i="86"/>
  <c r="Y73" i="86"/>
  <c r="AC73" i="86"/>
  <c r="AG73" i="86"/>
  <c r="AK73" i="86"/>
  <c r="AO73" i="86"/>
  <c r="AS73" i="86"/>
  <c r="AW73" i="86"/>
  <c r="BA73" i="86"/>
  <c r="BE73" i="86"/>
  <c r="BI73" i="86"/>
  <c r="BM73" i="86"/>
  <c r="O73" i="86"/>
  <c r="X8" i="52"/>
  <c r="X15" i="52"/>
  <c r="X6" i="52"/>
  <c r="X23" i="52"/>
  <c r="X9" i="52"/>
  <c r="X13" i="52"/>
  <c r="X20" i="52"/>
  <c r="X22" i="52"/>
  <c r="X17" i="52"/>
  <c r="Y80" i="52"/>
  <c r="X24" i="52"/>
  <c r="X3" i="52"/>
  <c r="X12" i="52"/>
  <c r="X10" i="52"/>
  <c r="X19" i="52"/>
  <c r="X18" i="52"/>
  <c r="X21" i="52"/>
  <c r="X5" i="52"/>
  <c r="Y5" i="52" s="1"/>
  <c r="X7" i="52"/>
  <c r="G73" i="86"/>
  <c r="K73" i="86"/>
  <c r="S73" i="86"/>
  <c r="H73" i="86"/>
  <c r="L73" i="86"/>
  <c r="P73" i="86"/>
  <c r="T73" i="86"/>
  <c r="X73" i="86"/>
  <c r="AB73" i="86"/>
  <c r="AF73" i="86"/>
  <c r="AJ73" i="86"/>
  <c r="AN73" i="86"/>
  <c r="AR73" i="86"/>
  <c r="AV73" i="86"/>
  <c r="AZ73" i="86"/>
  <c r="BD73" i="86"/>
  <c r="BH73" i="86"/>
  <c r="BL73" i="86"/>
  <c r="BP73" i="86"/>
  <c r="I73" i="84"/>
  <c r="Q73" i="84"/>
  <c r="Y73" i="84"/>
  <c r="AG73" i="84"/>
  <c r="AS73" i="84"/>
  <c r="BA73" i="84"/>
  <c r="BI73" i="84"/>
  <c r="F73" i="84"/>
  <c r="J73" i="84"/>
  <c r="N73" i="84"/>
  <c r="R73" i="84"/>
  <c r="V73" i="84"/>
  <c r="Z73" i="84"/>
  <c r="AD73" i="84"/>
  <c r="AH73" i="84"/>
  <c r="AL73" i="84"/>
  <c r="AP73" i="84"/>
  <c r="AT73" i="84"/>
  <c r="AX73" i="84"/>
  <c r="BB73" i="84"/>
  <c r="BF73" i="84"/>
  <c r="BJ73" i="84"/>
  <c r="BN73" i="84"/>
  <c r="M73" i="84"/>
  <c r="U73" i="84"/>
  <c r="AC73" i="84"/>
  <c r="AK73" i="84"/>
  <c r="AO73" i="84"/>
  <c r="AW73" i="84"/>
  <c r="BE73" i="84"/>
  <c r="BM73" i="84"/>
  <c r="G73" i="84"/>
  <c r="K73" i="84"/>
  <c r="O73" i="84"/>
  <c r="S73" i="84"/>
  <c r="W73" i="84"/>
  <c r="AA73" i="84"/>
  <c r="AE73" i="84"/>
  <c r="AI73" i="84"/>
  <c r="AM73" i="84"/>
  <c r="AQ73" i="84"/>
  <c r="AU73" i="84"/>
  <c r="AY73" i="84"/>
  <c r="BC73" i="84"/>
  <c r="BG73" i="84"/>
  <c r="BK73" i="84"/>
  <c r="BO73" i="84"/>
  <c r="E73" i="83"/>
  <c r="I73" i="83"/>
  <c r="M73" i="83"/>
  <c r="Q73" i="83"/>
  <c r="U73" i="83"/>
  <c r="Y73" i="83"/>
  <c r="AC73" i="83"/>
  <c r="AG73" i="83"/>
  <c r="AK73" i="83"/>
  <c r="AO73" i="83"/>
  <c r="AS73" i="83"/>
  <c r="AW73" i="83"/>
  <c r="BA73" i="83"/>
  <c r="BE73" i="83"/>
  <c r="BI73" i="83"/>
  <c r="BM73" i="83"/>
  <c r="O73" i="83"/>
  <c r="AE73" i="83"/>
  <c r="AU73" i="83"/>
  <c r="BK73" i="83"/>
  <c r="D114" i="83"/>
  <c r="F73" i="83"/>
  <c r="J73" i="83"/>
  <c r="N73" i="83"/>
  <c r="R73" i="83"/>
  <c r="V73" i="83"/>
  <c r="Z73" i="83"/>
  <c r="AD73" i="83"/>
  <c r="AH73" i="83"/>
  <c r="AL73" i="83"/>
  <c r="AP73" i="83"/>
  <c r="AT73" i="83"/>
  <c r="AX73" i="83"/>
  <c r="BB73" i="83"/>
  <c r="BF73" i="83"/>
  <c r="BJ73" i="83"/>
  <c r="BN73" i="83"/>
  <c r="F73" i="82"/>
  <c r="J73" i="82"/>
  <c r="N73" i="82"/>
  <c r="R73" i="82"/>
  <c r="V73" i="82"/>
  <c r="Z73" i="82"/>
  <c r="AD73" i="82"/>
  <c r="AH73" i="82"/>
  <c r="AL73" i="82"/>
  <c r="AP73" i="82"/>
  <c r="AT73" i="82"/>
  <c r="AX73" i="82"/>
  <c r="BB73" i="82"/>
  <c r="BF73" i="82"/>
  <c r="BJ73" i="82"/>
  <c r="BN73" i="82"/>
  <c r="G73" i="82"/>
  <c r="K73" i="82"/>
  <c r="O73" i="82"/>
  <c r="S73" i="82"/>
  <c r="W73" i="82"/>
  <c r="AA73" i="82"/>
  <c r="AE73" i="82"/>
  <c r="AI73" i="82"/>
  <c r="AM73" i="82"/>
  <c r="AQ73" i="82"/>
  <c r="AU73" i="82"/>
  <c r="AY73" i="82"/>
  <c r="BC73" i="82"/>
  <c r="BG73" i="82"/>
  <c r="BK73" i="82"/>
  <c r="BO73" i="82"/>
  <c r="F73" i="81"/>
  <c r="N73" i="81"/>
  <c r="V73" i="81"/>
  <c r="AH73" i="81"/>
  <c r="AP73" i="81"/>
  <c r="AX73" i="81"/>
  <c r="BF73" i="81"/>
  <c r="BJ73" i="81"/>
  <c r="G73" i="81"/>
  <c r="K73" i="81"/>
  <c r="O73" i="81"/>
  <c r="S73" i="81"/>
  <c r="W73" i="81"/>
  <c r="AA73" i="81"/>
  <c r="AE73" i="81"/>
  <c r="AI73" i="81"/>
  <c r="AM73" i="81"/>
  <c r="AQ73" i="81"/>
  <c r="AU73" i="81"/>
  <c r="AY73" i="81"/>
  <c r="BC73" i="81"/>
  <c r="BG73" i="81"/>
  <c r="BK73" i="81"/>
  <c r="BO73" i="81"/>
  <c r="J73" i="81"/>
  <c r="R73" i="81"/>
  <c r="Z73" i="81"/>
  <c r="AD73" i="81"/>
  <c r="AL73" i="81"/>
  <c r="AT73" i="81"/>
  <c r="BB73" i="81"/>
  <c r="BN73" i="81"/>
  <c r="H73" i="81"/>
  <c r="L73" i="81"/>
  <c r="P73" i="81"/>
  <c r="T73" i="81"/>
  <c r="X73" i="81"/>
  <c r="AB73" i="81"/>
  <c r="AF73" i="81"/>
  <c r="AJ73" i="81"/>
  <c r="AN73" i="81"/>
  <c r="AR73" i="81"/>
  <c r="AV73" i="81"/>
  <c r="AZ73" i="81"/>
  <c r="BD73" i="81"/>
  <c r="BH73" i="81"/>
  <c r="BP73" i="81"/>
  <c r="I73" i="85"/>
  <c r="M73" i="85"/>
  <c r="U73" i="85"/>
  <c r="AC73" i="85"/>
  <c r="AK73" i="85"/>
  <c r="AO73" i="85"/>
  <c r="AW73" i="85"/>
  <c r="BE73" i="85"/>
  <c r="BI73" i="85"/>
  <c r="F73" i="85"/>
  <c r="N73" i="85"/>
  <c r="R73" i="85"/>
  <c r="V73" i="85"/>
  <c r="Z73" i="85"/>
  <c r="AD73" i="85"/>
  <c r="AH73" i="85"/>
  <c r="AL73" i="85"/>
  <c r="AP73" i="85"/>
  <c r="AT73" i="85"/>
  <c r="AX73" i="85"/>
  <c r="BB73" i="85"/>
  <c r="BF73" i="85"/>
  <c r="BJ73" i="85"/>
  <c r="BN73" i="85"/>
  <c r="E73" i="85"/>
  <c r="Q73" i="85"/>
  <c r="Y73" i="85"/>
  <c r="AG73" i="85"/>
  <c r="AS73" i="85"/>
  <c r="BA73" i="85"/>
  <c r="BM73" i="85"/>
  <c r="G73" i="85"/>
  <c r="K73" i="85"/>
  <c r="O73" i="85"/>
  <c r="S73" i="85"/>
  <c r="W73" i="85"/>
  <c r="AA73" i="85"/>
  <c r="AE73" i="85"/>
  <c r="AI73" i="85"/>
  <c r="AM73" i="85"/>
  <c r="AQ73" i="85"/>
  <c r="AU73" i="85"/>
  <c r="AY73" i="85"/>
  <c r="BC73" i="85"/>
  <c r="BG73" i="85"/>
  <c r="BK73" i="85"/>
  <c r="BO73" i="85"/>
  <c r="W73" i="86"/>
  <c r="AA73" i="86"/>
  <c r="AE73" i="86"/>
  <c r="AI73" i="86"/>
  <c r="AM73" i="86"/>
  <c r="AQ73" i="86"/>
  <c r="AU73" i="86"/>
  <c r="AY73" i="86"/>
  <c r="BC73" i="86"/>
  <c r="BG73" i="86"/>
  <c r="BK73" i="86"/>
  <c r="BO73" i="86"/>
  <c r="D73" i="86"/>
  <c r="D109" i="85"/>
  <c r="D111" i="85"/>
  <c r="J73" i="85"/>
  <c r="D107" i="85"/>
  <c r="G22" i="12" s="1"/>
  <c r="D110" i="85"/>
  <c r="D114" i="85"/>
  <c r="D121" i="85"/>
  <c r="D73" i="85"/>
  <c r="D115" i="84"/>
  <c r="E73" i="84"/>
  <c r="D120" i="83"/>
  <c r="G60" i="12" s="1"/>
  <c r="D73" i="83"/>
  <c r="D73" i="82"/>
  <c r="D117" i="81"/>
  <c r="E10" i="13"/>
  <c r="E99" i="13" s="1"/>
  <c r="F10" i="13"/>
  <c r="F99" i="13" s="1"/>
  <c r="G10" i="13"/>
  <c r="G99" i="13" s="1"/>
  <c r="H10" i="13"/>
  <c r="H99" i="13" s="1"/>
  <c r="I10" i="13"/>
  <c r="I99" i="13" s="1"/>
  <c r="J10" i="13"/>
  <c r="J99" i="13" s="1"/>
  <c r="K10" i="13"/>
  <c r="K99" i="13" s="1"/>
  <c r="L10" i="13"/>
  <c r="L99" i="13" s="1"/>
  <c r="M10" i="13"/>
  <c r="M99" i="13" s="1"/>
  <c r="N10" i="13"/>
  <c r="N99" i="13" s="1"/>
  <c r="O10" i="13"/>
  <c r="O99" i="13" s="1"/>
  <c r="P10" i="13"/>
  <c r="P99" i="13" s="1"/>
  <c r="Q10" i="13"/>
  <c r="Q99" i="13" s="1"/>
  <c r="R10" i="13"/>
  <c r="R99" i="13" s="1"/>
  <c r="S10" i="13"/>
  <c r="S99" i="13" s="1"/>
  <c r="T10" i="13"/>
  <c r="T99" i="13" s="1"/>
  <c r="U10" i="13"/>
  <c r="U99" i="13" s="1"/>
  <c r="V10" i="13"/>
  <c r="V99" i="13" s="1"/>
  <c r="W10" i="13"/>
  <c r="W99" i="13" s="1"/>
  <c r="X10" i="13"/>
  <c r="X99" i="13" s="1"/>
  <c r="Y10" i="13"/>
  <c r="Y99" i="13" s="1"/>
  <c r="Z10" i="13"/>
  <c r="Z99" i="13" s="1"/>
  <c r="AA10" i="13"/>
  <c r="AA99" i="13" s="1"/>
  <c r="AB10" i="13"/>
  <c r="AB99" i="13" s="1"/>
  <c r="AC10" i="13"/>
  <c r="AC99" i="13" s="1"/>
  <c r="AD10" i="13"/>
  <c r="AD99" i="13" s="1"/>
  <c r="AE10" i="13"/>
  <c r="AE99" i="13" s="1"/>
  <c r="AF10" i="13"/>
  <c r="AF99" i="13" s="1"/>
  <c r="AG10" i="13"/>
  <c r="AG99" i="13" s="1"/>
  <c r="AH10" i="13"/>
  <c r="AH99" i="13" s="1"/>
  <c r="AI10" i="13"/>
  <c r="AI99" i="13" s="1"/>
  <c r="AJ10" i="13"/>
  <c r="AJ99" i="13" s="1"/>
  <c r="AK10" i="13"/>
  <c r="AK99" i="13" s="1"/>
  <c r="AL10" i="13"/>
  <c r="AL99" i="13" s="1"/>
  <c r="AM10" i="13"/>
  <c r="AM99" i="13" s="1"/>
  <c r="AN10" i="13"/>
  <c r="AN99" i="13" s="1"/>
  <c r="AO10" i="13"/>
  <c r="AO99" i="13" s="1"/>
  <c r="AP10" i="13"/>
  <c r="AP99" i="13" s="1"/>
  <c r="AQ10" i="13"/>
  <c r="AQ99" i="13" s="1"/>
  <c r="AR10" i="13"/>
  <c r="AR99" i="13" s="1"/>
  <c r="AS10" i="13"/>
  <c r="AS99" i="13" s="1"/>
  <c r="AT10" i="13"/>
  <c r="AT99" i="13" s="1"/>
  <c r="AU10" i="13"/>
  <c r="AU99" i="13" s="1"/>
  <c r="AV10" i="13"/>
  <c r="AV99" i="13" s="1"/>
  <c r="AW10" i="13"/>
  <c r="AW99" i="13" s="1"/>
  <c r="AX10" i="13"/>
  <c r="AX99" i="13" s="1"/>
  <c r="AY10" i="13"/>
  <c r="AY99" i="13" s="1"/>
  <c r="AZ10" i="13"/>
  <c r="AZ99" i="13" s="1"/>
  <c r="BA10" i="13"/>
  <c r="BA99" i="13" s="1"/>
  <c r="BB10" i="13"/>
  <c r="BB99" i="13" s="1"/>
  <c r="BC10" i="13"/>
  <c r="BC99" i="13" s="1"/>
  <c r="BD10" i="13"/>
  <c r="BD99" i="13" s="1"/>
  <c r="BE10" i="13"/>
  <c r="BE99" i="13" s="1"/>
  <c r="BF10" i="13"/>
  <c r="BF99" i="13" s="1"/>
  <c r="BG10" i="13"/>
  <c r="BG99" i="13" s="1"/>
  <c r="BH10" i="13"/>
  <c r="BH99" i="13" s="1"/>
  <c r="BI10" i="13"/>
  <c r="BI99" i="13" s="1"/>
  <c r="BJ10" i="13"/>
  <c r="BJ99" i="13" s="1"/>
  <c r="BK10" i="13"/>
  <c r="BK99" i="13" s="1"/>
  <c r="BL10" i="13"/>
  <c r="BL99" i="13" s="1"/>
  <c r="BM10" i="13"/>
  <c r="BM99" i="13" s="1"/>
  <c r="BN10" i="13"/>
  <c r="BN99" i="13" s="1"/>
  <c r="BO10" i="13"/>
  <c r="BO99" i="13" s="1"/>
  <c r="BP10" i="13"/>
  <c r="BP99" i="13" s="1"/>
  <c r="AN99" i="82" l="1"/>
  <c r="H99" i="82"/>
  <c r="AB99" i="82"/>
  <c r="P99" i="82"/>
  <c r="BC99" i="83"/>
  <c r="BO99" i="83"/>
  <c r="BL99" i="83"/>
  <c r="AU99" i="86"/>
  <c r="BM99" i="86"/>
  <c r="AK99" i="85"/>
  <c r="AM99" i="82"/>
  <c r="G99" i="82"/>
  <c r="S99" i="85"/>
  <c r="AD99" i="82"/>
  <c r="BE99" i="82"/>
  <c r="Y99" i="82"/>
  <c r="AB99" i="85"/>
  <c r="Y21" i="52"/>
  <c r="AN99" i="86"/>
  <c r="H99" i="86"/>
  <c r="Y19" i="52"/>
  <c r="Y10" i="52"/>
  <c r="BK99" i="86"/>
  <c r="AE99" i="86"/>
  <c r="Y12" i="52"/>
  <c r="Y23" i="52"/>
  <c r="Y7" i="52"/>
  <c r="Y24" i="52"/>
  <c r="BE99" i="84"/>
  <c r="BB99" i="86"/>
  <c r="V99" i="86"/>
  <c r="O99" i="86"/>
  <c r="L99" i="86"/>
  <c r="AB99" i="86"/>
  <c r="AX99" i="86"/>
  <c r="R99" i="86"/>
  <c r="BD99" i="86"/>
  <c r="X99" i="86"/>
  <c r="M99" i="86"/>
  <c r="K99" i="86"/>
  <c r="AO99" i="86"/>
  <c r="AM99" i="86"/>
  <c r="G99" i="86"/>
  <c r="BP99" i="86"/>
  <c r="AJ99" i="86"/>
  <c r="D99" i="86"/>
  <c r="AK99" i="86"/>
  <c r="E99" i="86"/>
  <c r="AS99" i="86"/>
  <c r="AQ99" i="86"/>
  <c r="I99" i="86"/>
  <c r="AI99" i="86"/>
  <c r="BF99" i="86"/>
  <c r="Z99" i="86"/>
  <c r="BL99" i="86"/>
  <c r="AF99" i="86"/>
  <c r="AG99" i="86"/>
  <c r="BI99" i="86"/>
  <c r="AA99" i="86"/>
  <c r="Y99" i="86"/>
  <c r="BC99" i="86"/>
  <c r="W99" i="86"/>
  <c r="T99" i="86"/>
  <c r="BA99" i="86"/>
  <c r="U99" i="86"/>
  <c r="AC99" i="86"/>
  <c r="BE99" i="86"/>
  <c r="S99" i="86"/>
  <c r="AP99" i="86"/>
  <c r="J99" i="86"/>
  <c r="AV99" i="86"/>
  <c r="P99" i="86"/>
  <c r="AW99" i="86"/>
  <c r="Q99" i="86"/>
  <c r="BO99" i="86"/>
  <c r="BG99" i="86"/>
  <c r="AZ99" i="86"/>
  <c r="AY99" i="86"/>
  <c r="AR99" i="86"/>
  <c r="BH99" i="86"/>
  <c r="BN99" i="85"/>
  <c r="AH99" i="85"/>
  <c r="BE99" i="85"/>
  <c r="BB99" i="85"/>
  <c r="V99" i="85"/>
  <c r="AS99" i="85"/>
  <c r="AF99" i="85"/>
  <c r="AP99" i="85"/>
  <c r="J99" i="85"/>
  <c r="BM99" i="85"/>
  <c r="AG99" i="85"/>
  <c r="AU99" i="85"/>
  <c r="O99" i="85"/>
  <c r="T99" i="85"/>
  <c r="F99" i="85"/>
  <c r="BI99" i="85"/>
  <c r="AC99" i="85"/>
  <c r="K99" i="85"/>
  <c r="BL99" i="85"/>
  <c r="D99" i="85"/>
  <c r="L99" i="85"/>
  <c r="E99" i="85"/>
  <c r="P99" i="85"/>
  <c r="Y99" i="85"/>
  <c r="AM99" i="85"/>
  <c r="G99" i="85"/>
  <c r="BD99" i="85"/>
  <c r="BP99" i="85"/>
  <c r="BJ99" i="85"/>
  <c r="AD99" i="85"/>
  <c r="BA99" i="85"/>
  <c r="U99" i="85"/>
  <c r="BO99" i="85"/>
  <c r="AI99" i="85"/>
  <c r="AV99" i="85"/>
  <c r="BH99" i="85"/>
  <c r="BF99" i="85"/>
  <c r="Z99" i="85"/>
  <c r="AW99" i="85"/>
  <c r="Q99" i="85"/>
  <c r="BK99" i="85"/>
  <c r="AE99" i="85"/>
  <c r="AZ99" i="85"/>
  <c r="M99" i="85"/>
  <c r="BG99" i="85"/>
  <c r="AA99" i="85"/>
  <c r="AR99" i="85"/>
  <c r="AX99" i="85"/>
  <c r="R99" i="85"/>
  <c r="AO99" i="85"/>
  <c r="I99" i="85"/>
  <c r="BC99" i="85"/>
  <c r="W99" i="85"/>
  <c r="X99" i="85"/>
  <c r="AJ99" i="85"/>
  <c r="AL99" i="85"/>
  <c r="AQ99" i="85"/>
  <c r="AN99" i="85"/>
  <c r="AY99" i="85"/>
  <c r="AT99" i="85"/>
  <c r="BJ99" i="84"/>
  <c r="AL99" i="84"/>
  <c r="F99" i="84"/>
  <c r="AM99" i="84"/>
  <c r="G99" i="84"/>
  <c r="BP99" i="84"/>
  <c r="AJ99" i="84"/>
  <c r="D99" i="84"/>
  <c r="AH99" i="84"/>
  <c r="BA99" i="84"/>
  <c r="U99" i="84"/>
  <c r="BO99" i="84"/>
  <c r="AI99" i="84"/>
  <c r="BL99" i="84"/>
  <c r="AF99" i="84"/>
  <c r="AD99" i="84"/>
  <c r="AW99" i="84"/>
  <c r="Q99" i="84"/>
  <c r="BK99" i="84"/>
  <c r="AE99" i="84"/>
  <c r="BH99" i="84"/>
  <c r="AB99" i="84"/>
  <c r="Z99" i="84"/>
  <c r="AS99" i="84"/>
  <c r="M99" i="84"/>
  <c r="BG99" i="84"/>
  <c r="AA99" i="84"/>
  <c r="BD99" i="84"/>
  <c r="X99" i="84"/>
  <c r="BB99" i="84"/>
  <c r="V99" i="84"/>
  <c r="I99" i="84"/>
  <c r="BC99" i="84"/>
  <c r="W99" i="84"/>
  <c r="AZ99" i="84"/>
  <c r="T99" i="84"/>
  <c r="AX99" i="84"/>
  <c r="R99" i="84"/>
  <c r="AK99" i="84"/>
  <c r="E99" i="84"/>
  <c r="AY99" i="84"/>
  <c r="S99" i="84"/>
  <c r="AV99" i="84"/>
  <c r="P99" i="84"/>
  <c r="AT99" i="84"/>
  <c r="N99" i="84"/>
  <c r="BM99" i="84"/>
  <c r="AG99" i="84"/>
  <c r="AU99" i="84"/>
  <c r="O99" i="84"/>
  <c r="AR99" i="84"/>
  <c r="L99" i="84"/>
  <c r="AP99" i="84"/>
  <c r="J99" i="84"/>
  <c r="AQ99" i="84"/>
  <c r="K99" i="84"/>
  <c r="AN99" i="84"/>
  <c r="H99" i="84"/>
  <c r="BI99" i="84"/>
  <c r="AC99" i="84"/>
  <c r="Y99" i="84"/>
  <c r="AO99" i="84"/>
  <c r="BN99" i="84"/>
  <c r="BF99" i="84"/>
  <c r="AE99" i="83"/>
  <c r="BB99" i="83"/>
  <c r="V99" i="83"/>
  <c r="Q99" i="83"/>
  <c r="D99" i="83"/>
  <c r="W99" i="83"/>
  <c r="AT99" i="83"/>
  <c r="N99" i="83"/>
  <c r="AO99" i="83"/>
  <c r="I99" i="83"/>
  <c r="AY99" i="83"/>
  <c r="AW99" i="83"/>
  <c r="BH99" i="83"/>
  <c r="AB99" i="83"/>
  <c r="AZ99" i="83"/>
  <c r="T99" i="83"/>
  <c r="J99" i="83"/>
  <c r="BG99" i="83"/>
  <c r="AX99" i="83"/>
  <c r="R99" i="83"/>
  <c r="AS99" i="83"/>
  <c r="M99" i="83"/>
  <c r="AK99" i="83"/>
  <c r="E99" i="83"/>
  <c r="S99" i="83"/>
  <c r="O99" i="83"/>
  <c r="AL99" i="83"/>
  <c r="F99" i="83"/>
  <c r="BM99" i="83"/>
  <c r="AG99" i="83"/>
  <c r="BD99" i="83"/>
  <c r="AQ99" i="83"/>
  <c r="K99" i="83"/>
  <c r="AH99" i="83"/>
  <c r="BI99" i="83"/>
  <c r="AC99" i="83"/>
  <c r="BJ99" i="83"/>
  <c r="AD99" i="83"/>
  <c r="BE99" i="83"/>
  <c r="Y99" i="83"/>
  <c r="AM99" i="83"/>
  <c r="P99" i="83"/>
  <c r="AI99" i="83"/>
  <c r="Z99" i="83"/>
  <c r="BA99" i="83"/>
  <c r="U99" i="83"/>
  <c r="AU99" i="83"/>
  <c r="BN99" i="83"/>
  <c r="AV99" i="83"/>
  <c r="BF99" i="83"/>
  <c r="BK99" i="83"/>
  <c r="AF99" i="83"/>
  <c r="AP99" i="83"/>
  <c r="X99" i="83"/>
  <c r="X99" i="82"/>
  <c r="BP99" i="82"/>
  <c r="AJ99" i="82"/>
  <c r="BF99" i="82"/>
  <c r="Z99" i="82"/>
  <c r="BA99" i="82"/>
  <c r="U99" i="82"/>
  <c r="AZ99" i="82"/>
  <c r="T99" i="82"/>
  <c r="BK99" i="82"/>
  <c r="AE99" i="82"/>
  <c r="V99" i="82"/>
  <c r="AW99" i="82"/>
  <c r="Q99" i="82"/>
  <c r="BG99" i="82"/>
  <c r="AA99" i="82"/>
  <c r="R99" i="82"/>
  <c r="M99" i="82"/>
  <c r="BO99" i="82"/>
  <c r="BC99" i="82"/>
  <c r="W99" i="82"/>
  <c r="N99" i="82"/>
  <c r="AO99" i="82"/>
  <c r="I99" i="82"/>
  <c r="AY99" i="82"/>
  <c r="S99" i="82"/>
  <c r="AP99" i="82"/>
  <c r="J99" i="82"/>
  <c r="AK99" i="82"/>
  <c r="E99" i="82"/>
  <c r="D99" i="82"/>
  <c r="AU99" i="82"/>
  <c r="O99" i="82"/>
  <c r="AL99" i="82"/>
  <c r="F99" i="82"/>
  <c r="BM99" i="82"/>
  <c r="AG99" i="82"/>
  <c r="AI99" i="82"/>
  <c r="AF99" i="82"/>
  <c r="AQ99" i="82"/>
  <c r="K99" i="82"/>
  <c r="AH99" i="82"/>
  <c r="AC99" i="82"/>
  <c r="AV99" i="82"/>
  <c r="AX99" i="82"/>
  <c r="AS99" i="82"/>
  <c r="AT99" i="82"/>
  <c r="BB99" i="82"/>
  <c r="BI99" i="82"/>
  <c r="BL99" i="82"/>
  <c r="BJ99" i="82"/>
  <c r="BN99" i="82"/>
  <c r="BD99" i="82"/>
  <c r="AP99" i="81"/>
  <c r="J99" i="81"/>
  <c r="BI99" i="81"/>
  <c r="AC99" i="81"/>
  <c r="BH99" i="81"/>
  <c r="AB99" i="81"/>
  <c r="BK99" i="81"/>
  <c r="AE99" i="81"/>
  <c r="AL99" i="81"/>
  <c r="F99" i="81"/>
  <c r="BE99" i="81"/>
  <c r="Y99" i="81"/>
  <c r="BD99" i="81"/>
  <c r="X99" i="81"/>
  <c r="AA99" i="81"/>
  <c r="BN99" i="81"/>
  <c r="BA99" i="81"/>
  <c r="U99" i="81"/>
  <c r="AZ99" i="81"/>
  <c r="T99" i="81"/>
  <c r="BC99" i="81"/>
  <c r="W99" i="81"/>
  <c r="AD99" i="81"/>
  <c r="AW99" i="81"/>
  <c r="Q99" i="81"/>
  <c r="AV99" i="81"/>
  <c r="P99" i="81"/>
  <c r="BO99" i="81"/>
  <c r="BF99" i="81"/>
  <c r="Z99" i="81"/>
  <c r="AS99" i="81"/>
  <c r="M99" i="81"/>
  <c r="L99" i="81"/>
  <c r="AI99" i="81"/>
  <c r="AU99" i="81"/>
  <c r="O99" i="81"/>
  <c r="BB99" i="81"/>
  <c r="V99" i="81"/>
  <c r="AO99" i="81"/>
  <c r="I99" i="81"/>
  <c r="AN99" i="81"/>
  <c r="H99" i="81"/>
  <c r="AQ99" i="81"/>
  <c r="K99" i="81"/>
  <c r="AX99" i="81"/>
  <c r="R99" i="81"/>
  <c r="AK99" i="81"/>
  <c r="E99" i="81"/>
  <c r="BP99" i="81"/>
  <c r="AJ99" i="81"/>
  <c r="AM99" i="81"/>
  <c r="G99" i="81"/>
  <c r="N99" i="81"/>
  <c r="BM99" i="81"/>
  <c r="AG99" i="81"/>
  <c r="BL99" i="81"/>
  <c r="AF99" i="81"/>
  <c r="AT99" i="81"/>
  <c r="BG99" i="81"/>
  <c r="AH99" i="81"/>
  <c r="BJ99" i="81"/>
  <c r="AY99" i="81"/>
  <c r="S99" i="81"/>
  <c r="AR99" i="81"/>
  <c r="G73" i="12"/>
  <c r="G72" i="12"/>
  <c r="G71" i="12"/>
  <c r="G70" i="12"/>
  <c r="G69" i="12"/>
  <c r="G68" i="12"/>
  <c r="Y11" i="52"/>
  <c r="C73" i="82"/>
  <c r="C73" i="83"/>
  <c r="Y16" i="52"/>
  <c r="C40" i="81"/>
  <c r="C40" i="86"/>
  <c r="C40" i="85"/>
  <c r="C73" i="85"/>
  <c r="D114" i="13"/>
  <c r="D119" i="84"/>
  <c r="G51" i="12" s="1"/>
  <c r="C73" i="84"/>
  <c r="C40" i="84"/>
  <c r="C73" i="81"/>
  <c r="C73" i="86"/>
  <c r="C40" i="83"/>
  <c r="C40" i="82"/>
  <c r="D112" i="83"/>
  <c r="G30" i="12" s="1"/>
  <c r="D112" i="84"/>
  <c r="G31" i="12" s="1"/>
  <c r="D112" i="82"/>
  <c r="G29" i="12" s="1"/>
  <c r="D112" i="86"/>
  <c r="G33" i="12" s="1"/>
  <c r="D112" i="81"/>
  <c r="G28" i="12" s="1"/>
  <c r="Y20" i="52"/>
  <c r="Y6" i="52"/>
  <c r="Y17" i="52"/>
  <c r="Y14" i="52"/>
  <c r="Y18" i="52"/>
  <c r="Y15" i="52"/>
  <c r="Y13" i="52"/>
  <c r="Z80" i="52"/>
  <c r="Y25" i="52"/>
  <c r="Y3" i="52"/>
  <c r="Y9" i="52"/>
  <c r="Y22" i="52"/>
  <c r="Y8" i="52"/>
  <c r="D119" i="86"/>
  <c r="G53" i="12" s="1"/>
  <c r="D112" i="85"/>
  <c r="G32" i="12" s="1"/>
  <c r="D119" i="85"/>
  <c r="G52" i="12" s="1"/>
  <c r="D119" i="83"/>
  <c r="G50" i="12" s="1"/>
  <c r="D119" i="82"/>
  <c r="G49" i="12" s="1"/>
  <c r="D113" i="82"/>
  <c r="D119" i="81"/>
  <c r="G48" i="12" s="1"/>
  <c r="A2" i="80"/>
  <c r="A2" i="79"/>
  <c r="A2" i="78"/>
  <c r="A2" i="77"/>
  <c r="A2" i="76"/>
  <c r="A2" i="75"/>
  <c r="O99" i="80"/>
  <c r="L99" i="80"/>
  <c r="O98" i="80"/>
  <c r="L98" i="80"/>
  <c r="O97" i="80"/>
  <c r="L97" i="80"/>
  <c r="R96" i="80"/>
  <c r="O96" i="80"/>
  <c r="O95" i="80"/>
  <c r="L95" i="80"/>
  <c r="B95" i="80"/>
  <c r="O92" i="80"/>
  <c r="L92" i="80"/>
  <c r="O91" i="80"/>
  <c r="L91" i="80"/>
  <c r="O90" i="80"/>
  <c r="L90" i="80"/>
  <c r="Q90" i="80" s="1"/>
  <c r="P88" i="80"/>
  <c r="O87" i="80"/>
  <c r="L87" i="80"/>
  <c r="O84" i="80"/>
  <c r="L84" i="80"/>
  <c r="O83" i="80"/>
  <c r="L83" i="80"/>
  <c r="O80" i="80"/>
  <c r="L80" i="80"/>
  <c r="O79" i="80"/>
  <c r="L79" i="80"/>
  <c r="O76" i="80"/>
  <c r="L76" i="80"/>
  <c r="O75" i="80"/>
  <c r="L75" i="80"/>
  <c r="O74" i="80"/>
  <c r="L74" i="80"/>
  <c r="O71" i="80"/>
  <c r="L71" i="80"/>
  <c r="O70" i="80"/>
  <c r="L70" i="80"/>
  <c r="O69" i="80"/>
  <c r="L69" i="80"/>
  <c r="O68" i="80"/>
  <c r="L68" i="80"/>
  <c r="O67" i="80"/>
  <c r="L67" i="80"/>
  <c r="O66" i="80"/>
  <c r="L66" i="80"/>
  <c r="O65" i="80"/>
  <c r="L65" i="80"/>
  <c r="O64" i="80"/>
  <c r="L64" i="80"/>
  <c r="O61" i="80"/>
  <c r="L61" i="80"/>
  <c r="O60" i="80"/>
  <c r="L60" i="80"/>
  <c r="O59" i="80"/>
  <c r="L59" i="80"/>
  <c r="O58" i="80"/>
  <c r="L58" i="80"/>
  <c r="O57" i="80"/>
  <c r="L57" i="80"/>
  <c r="O56" i="80"/>
  <c r="L56" i="80"/>
  <c r="O55" i="80"/>
  <c r="L55" i="80"/>
  <c r="O54" i="80"/>
  <c r="L54" i="80"/>
  <c r="O53" i="80"/>
  <c r="L53" i="80"/>
  <c r="O52" i="80"/>
  <c r="L52" i="80"/>
  <c r="O51" i="80"/>
  <c r="L51" i="80"/>
  <c r="O48" i="80"/>
  <c r="L48" i="80"/>
  <c r="O47" i="80"/>
  <c r="L47" i="80"/>
  <c r="O46" i="80"/>
  <c r="L46" i="80"/>
  <c r="O45" i="80"/>
  <c r="L45" i="80"/>
  <c r="O44" i="80"/>
  <c r="L44" i="80"/>
  <c r="O43" i="80"/>
  <c r="L43" i="80"/>
  <c r="O42" i="80"/>
  <c r="L42" i="80"/>
  <c r="O41" i="80"/>
  <c r="L41" i="80"/>
  <c r="O40" i="80"/>
  <c r="L40" i="80"/>
  <c r="O39" i="80"/>
  <c r="L39" i="80"/>
  <c r="O38" i="80"/>
  <c r="L38" i="80"/>
  <c r="O35" i="80"/>
  <c r="L35" i="80"/>
  <c r="O34" i="80"/>
  <c r="L34" i="80"/>
  <c r="O33" i="80"/>
  <c r="L33" i="80"/>
  <c r="O32" i="80"/>
  <c r="L32" i="80"/>
  <c r="O31" i="80"/>
  <c r="L31" i="80"/>
  <c r="O30" i="80"/>
  <c r="L30" i="80"/>
  <c r="O29" i="80"/>
  <c r="L29" i="80"/>
  <c r="O28" i="80"/>
  <c r="L28" i="80"/>
  <c r="O27" i="80"/>
  <c r="L27" i="80"/>
  <c r="O26" i="80"/>
  <c r="L26" i="80"/>
  <c r="O25" i="80"/>
  <c r="L25" i="80"/>
  <c r="O24" i="80"/>
  <c r="L24" i="80"/>
  <c r="O23" i="80"/>
  <c r="L23" i="80"/>
  <c r="O22" i="80"/>
  <c r="L22" i="80"/>
  <c r="O21" i="80"/>
  <c r="L21" i="80"/>
  <c r="Q21" i="80" s="1"/>
  <c r="O20" i="80"/>
  <c r="L20" i="80"/>
  <c r="O19" i="80"/>
  <c r="L19" i="80"/>
  <c r="O18" i="80"/>
  <c r="L18" i="80"/>
  <c r="O17" i="80"/>
  <c r="L17" i="80"/>
  <c r="O16" i="80"/>
  <c r="L16" i="80"/>
  <c r="O13" i="80"/>
  <c r="L13" i="80"/>
  <c r="O12" i="80"/>
  <c r="L12" i="80"/>
  <c r="O11" i="80"/>
  <c r="L11" i="80"/>
  <c r="Q11" i="80" s="1"/>
  <c r="O10" i="80"/>
  <c r="L10" i="80"/>
  <c r="O9" i="80"/>
  <c r="L9" i="80"/>
  <c r="O8" i="80"/>
  <c r="L8" i="80"/>
  <c r="A4" i="80"/>
  <c r="O99" i="79"/>
  <c r="L99" i="79"/>
  <c r="O98" i="79"/>
  <c r="L98" i="79"/>
  <c r="O97" i="79"/>
  <c r="L97" i="79"/>
  <c r="O96" i="79"/>
  <c r="L96" i="79"/>
  <c r="O95" i="79"/>
  <c r="L95" i="79"/>
  <c r="B95" i="79"/>
  <c r="O92" i="79"/>
  <c r="L92" i="79"/>
  <c r="O91" i="79"/>
  <c r="L91" i="79"/>
  <c r="O90" i="79"/>
  <c r="L90" i="79"/>
  <c r="P88" i="79"/>
  <c r="O87" i="79"/>
  <c r="L87" i="79"/>
  <c r="L88" i="79" s="1"/>
  <c r="O84" i="79"/>
  <c r="L84" i="79"/>
  <c r="O83" i="79"/>
  <c r="L83" i="79"/>
  <c r="O80" i="79"/>
  <c r="L80" i="79"/>
  <c r="O79" i="79"/>
  <c r="L79" i="79"/>
  <c r="O76" i="79"/>
  <c r="L76" i="79"/>
  <c r="O75" i="79"/>
  <c r="L75" i="79"/>
  <c r="O74" i="79"/>
  <c r="L74" i="79"/>
  <c r="O71" i="79"/>
  <c r="L71" i="79"/>
  <c r="O70" i="79"/>
  <c r="L70" i="79"/>
  <c r="O69" i="79"/>
  <c r="L69" i="79"/>
  <c r="O68" i="79"/>
  <c r="L68" i="79"/>
  <c r="O67" i="79"/>
  <c r="L67" i="79"/>
  <c r="O66" i="79"/>
  <c r="L66" i="79"/>
  <c r="O65" i="79"/>
  <c r="L65" i="79"/>
  <c r="O64" i="79"/>
  <c r="L64" i="79"/>
  <c r="O61" i="79"/>
  <c r="L61" i="79"/>
  <c r="O60" i="79"/>
  <c r="L60" i="79"/>
  <c r="O59" i="79"/>
  <c r="L59" i="79"/>
  <c r="O58" i="79"/>
  <c r="L58" i="79"/>
  <c r="O57" i="79"/>
  <c r="L57" i="79"/>
  <c r="O56" i="79"/>
  <c r="L56" i="79"/>
  <c r="O55" i="79"/>
  <c r="L55" i="79"/>
  <c r="O54" i="79"/>
  <c r="L54" i="79"/>
  <c r="O53" i="79"/>
  <c r="L53" i="79"/>
  <c r="O52" i="79"/>
  <c r="L52" i="79"/>
  <c r="O51" i="79"/>
  <c r="L51" i="79"/>
  <c r="O48" i="79"/>
  <c r="L48" i="79"/>
  <c r="O47" i="79"/>
  <c r="L47" i="79"/>
  <c r="O46" i="79"/>
  <c r="L46" i="79"/>
  <c r="O45" i="79"/>
  <c r="L45" i="79"/>
  <c r="O44" i="79"/>
  <c r="L44" i="79"/>
  <c r="O43" i="79"/>
  <c r="L43" i="79"/>
  <c r="O42" i="79"/>
  <c r="L42" i="79"/>
  <c r="O41" i="79"/>
  <c r="L41" i="79"/>
  <c r="O40" i="79"/>
  <c r="L40" i="79"/>
  <c r="O39" i="79"/>
  <c r="L39" i="79"/>
  <c r="O38" i="79"/>
  <c r="L38" i="79"/>
  <c r="O35" i="79"/>
  <c r="L35" i="79"/>
  <c r="O34" i="79"/>
  <c r="L34" i="79"/>
  <c r="O33" i="79"/>
  <c r="L33" i="79"/>
  <c r="O32" i="79"/>
  <c r="L32" i="79"/>
  <c r="O31" i="79"/>
  <c r="L31" i="79"/>
  <c r="O30" i="79"/>
  <c r="L30" i="79"/>
  <c r="O29" i="79"/>
  <c r="L29" i="79"/>
  <c r="O28" i="79"/>
  <c r="L28" i="79"/>
  <c r="O27" i="79"/>
  <c r="L27" i="79"/>
  <c r="O26" i="79"/>
  <c r="L26" i="79"/>
  <c r="O25" i="79"/>
  <c r="L25" i="79"/>
  <c r="Q25" i="79" s="1"/>
  <c r="O24" i="79"/>
  <c r="L24" i="79"/>
  <c r="O23" i="79"/>
  <c r="L23" i="79"/>
  <c r="O22" i="79"/>
  <c r="L22" i="79"/>
  <c r="O21" i="79"/>
  <c r="L21" i="79"/>
  <c r="O20" i="79"/>
  <c r="L20" i="79"/>
  <c r="O19" i="79"/>
  <c r="L19" i="79"/>
  <c r="Q19" i="79" s="1"/>
  <c r="O18" i="79"/>
  <c r="L18" i="79"/>
  <c r="O17" i="79"/>
  <c r="L17" i="79"/>
  <c r="Q17" i="79" s="1"/>
  <c r="O16" i="79"/>
  <c r="L16" i="79"/>
  <c r="O13" i="79"/>
  <c r="L13" i="79"/>
  <c r="O12" i="79"/>
  <c r="L12" i="79"/>
  <c r="O11" i="79"/>
  <c r="L11" i="79"/>
  <c r="Q11" i="79" s="1"/>
  <c r="O10" i="79"/>
  <c r="L10" i="79"/>
  <c r="O9" i="79"/>
  <c r="L9" i="79"/>
  <c r="O8" i="79"/>
  <c r="L8" i="79"/>
  <c r="A4" i="79"/>
  <c r="O99" i="78"/>
  <c r="L99" i="78"/>
  <c r="O98" i="78"/>
  <c r="L98" i="78"/>
  <c r="O97" i="78"/>
  <c r="L97" i="78"/>
  <c r="O96" i="78"/>
  <c r="L96" i="78"/>
  <c r="O95" i="78"/>
  <c r="L95" i="78"/>
  <c r="B95" i="78"/>
  <c r="O92" i="78"/>
  <c r="L92" i="78"/>
  <c r="Q92" i="78" s="1"/>
  <c r="O91" i="78"/>
  <c r="L91" i="78"/>
  <c r="O90" i="78"/>
  <c r="L90" i="78"/>
  <c r="P88" i="78"/>
  <c r="O87" i="78"/>
  <c r="L87" i="78"/>
  <c r="O84" i="78"/>
  <c r="L84" i="78"/>
  <c r="O83" i="78"/>
  <c r="L83" i="78"/>
  <c r="O80" i="78"/>
  <c r="L80" i="78"/>
  <c r="O79" i="78"/>
  <c r="L79" i="78"/>
  <c r="O76" i="78"/>
  <c r="L76" i="78"/>
  <c r="O75" i="78"/>
  <c r="L75" i="78"/>
  <c r="O74" i="78"/>
  <c r="L74" i="78"/>
  <c r="O71" i="78"/>
  <c r="L71" i="78"/>
  <c r="O70" i="78"/>
  <c r="L70" i="78"/>
  <c r="O69" i="78"/>
  <c r="L69" i="78"/>
  <c r="R69" i="78" s="1"/>
  <c r="O68" i="78"/>
  <c r="L68" i="78"/>
  <c r="O67" i="78"/>
  <c r="L67" i="78"/>
  <c r="O66" i="78"/>
  <c r="L66" i="78"/>
  <c r="O65" i="78"/>
  <c r="L65" i="78"/>
  <c r="O64" i="78"/>
  <c r="L64" i="78"/>
  <c r="O61" i="78"/>
  <c r="L61" i="78"/>
  <c r="O60" i="78"/>
  <c r="L60" i="78"/>
  <c r="O59" i="78"/>
  <c r="L59" i="78"/>
  <c r="O58" i="78"/>
  <c r="L58" i="78"/>
  <c r="O57" i="78"/>
  <c r="L57" i="78"/>
  <c r="O56" i="78"/>
  <c r="L56" i="78"/>
  <c r="O55" i="78"/>
  <c r="L55" i="78"/>
  <c r="O54" i="78"/>
  <c r="L54" i="78"/>
  <c r="O53" i="78"/>
  <c r="L53" i="78"/>
  <c r="O52" i="78"/>
  <c r="L52" i="78"/>
  <c r="O51" i="78"/>
  <c r="L51" i="78"/>
  <c r="Q51" i="78" s="1"/>
  <c r="O48" i="78"/>
  <c r="L48" i="78"/>
  <c r="Q48" i="78" s="1"/>
  <c r="O47" i="78"/>
  <c r="L47" i="78"/>
  <c r="O46" i="78"/>
  <c r="L46" i="78"/>
  <c r="O45" i="78"/>
  <c r="L45" i="78"/>
  <c r="O44" i="78"/>
  <c r="L44" i="78"/>
  <c r="O43" i="78"/>
  <c r="L43" i="78"/>
  <c r="R43" i="78" s="1"/>
  <c r="O42" i="78"/>
  <c r="L42" i="78"/>
  <c r="O41" i="78"/>
  <c r="L41" i="78"/>
  <c r="O40" i="78"/>
  <c r="L40" i="78"/>
  <c r="O39" i="78"/>
  <c r="L39" i="78"/>
  <c r="O38" i="78"/>
  <c r="L38" i="78"/>
  <c r="O35" i="78"/>
  <c r="L35" i="78"/>
  <c r="Q35" i="78" s="1"/>
  <c r="O34" i="78"/>
  <c r="L34" i="78"/>
  <c r="O33" i="78"/>
  <c r="L33" i="78"/>
  <c r="O32" i="78"/>
  <c r="L32" i="78"/>
  <c r="O31" i="78"/>
  <c r="L31" i="78"/>
  <c r="O30" i="78"/>
  <c r="L30" i="78"/>
  <c r="Q30" i="78" s="1"/>
  <c r="O29" i="78"/>
  <c r="L29" i="78"/>
  <c r="O28" i="78"/>
  <c r="L28" i="78"/>
  <c r="O27" i="78"/>
  <c r="L27" i="78"/>
  <c r="Q27" i="78" s="1"/>
  <c r="O26" i="78"/>
  <c r="L26" i="78"/>
  <c r="O25" i="78"/>
  <c r="L25" i="78"/>
  <c r="O24" i="78"/>
  <c r="L24" i="78"/>
  <c r="O23" i="78"/>
  <c r="L23" i="78"/>
  <c r="Q23" i="78" s="1"/>
  <c r="O22" i="78"/>
  <c r="L22" i="78"/>
  <c r="O21" i="78"/>
  <c r="L21" i="78"/>
  <c r="O20" i="78"/>
  <c r="L20" i="78"/>
  <c r="R20" i="78" s="1"/>
  <c r="O19" i="78"/>
  <c r="L19" i="78"/>
  <c r="O18" i="78"/>
  <c r="L18" i="78"/>
  <c r="O17" i="78"/>
  <c r="L17" i="78"/>
  <c r="Q17" i="78" s="1"/>
  <c r="O16" i="78"/>
  <c r="L16" i="78"/>
  <c r="O13" i="78"/>
  <c r="L13" i="78"/>
  <c r="O12" i="78"/>
  <c r="L12" i="78"/>
  <c r="O11" i="78"/>
  <c r="L11" i="78"/>
  <c r="O10" i="78"/>
  <c r="L10" i="78"/>
  <c r="O9" i="78"/>
  <c r="L9" i="78"/>
  <c r="O8" i="78"/>
  <c r="L8" i="78"/>
  <c r="A4" i="78"/>
  <c r="O99" i="77"/>
  <c r="L99" i="77"/>
  <c r="O98" i="77"/>
  <c r="L98" i="77"/>
  <c r="O97" i="77"/>
  <c r="L97" i="77"/>
  <c r="O96" i="77"/>
  <c r="L96" i="77"/>
  <c r="O95" i="77"/>
  <c r="L95" i="77"/>
  <c r="B95" i="77"/>
  <c r="O92" i="77"/>
  <c r="L92" i="77"/>
  <c r="Q92" i="77" s="1"/>
  <c r="O91" i="77"/>
  <c r="L91" i="77"/>
  <c r="O90" i="77"/>
  <c r="L90" i="77"/>
  <c r="P88" i="77"/>
  <c r="O87" i="77"/>
  <c r="L87" i="77"/>
  <c r="O84" i="77"/>
  <c r="L84" i="77"/>
  <c r="O83" i="77"/>
  <c r="L83" i="77"/>
  <c r="O80" i="77"/>
  <c r="L80" i="77"/>
  <c r="O79" i="77"/>
  <c r="L79" i="77"/>
  <c r="O76" i="77"/>
  <c r="L76" i="77"/>
  <c r="O75" i="77"/>
  <c r="L75" i="77"/>
  <c r="O74" i="77"/>
  <c r="L74" i="77"/>
  <c r="O71" i="77"/>
  <c r="L71" i="77"/>
  <c r="O70" i="77"/>
  <c r="L70" i="77"/>
  <c r="O69" i="77"/>
  <c r="L69" i="77"/>
  <c r="O68" i="77"/>
  <c r="L68" i="77"/>
  <c r="O67" i="77"/>
  <c r="L67" i="77"/>
  <c r="R67" i="77" s="1"/>
  <c r="O66" i="77"/>
  <c r="L66" i="77"/>
  <c r="O65" i="77"/>
  <c r="L65" i="77"/>
  <c r="O64" i="77"/>
  <c r="L64" i="77"/>
  <c r="O61" i="77"/>
  <c r="L61" i="77"/>
  <c r="O60" i="77"/>
  <c r="L60" i="77"/>
  <c r="O59" i="77"/>
  <c r="L59" i="77"/>
  <c r="O58" i="77"/>
  <c r="L58" i="77"/>
  <c r="O57" i="77"/>
  <c r="L57" i="77"/>
  <c r="O56" i="77"/>
  <c r="L56" i="77"/>
  <c r="O55" i="77"/>
  <c r="L55" i="77"/>
  <c r="O54" i="77"/>
  <c r="L54" i="77"/>
  <c r="O53" i="77"/>
  <c r="L53" i="77"/>
  <c r="O52" i="77"/>
  <c r="L52" i="77"/>
  <c r="O51" i="77"/>
  <c r="L51" i="77"/>
  <c r="O48" i="77"/>
  <c r="L48" i="77"/>
  <c r="O47" i="77"/>
  <c r="L47" i="77"/>
  <c r="O46" i="77"/>
  <c r="L46" i="77"/>
  <c r="O45" i="77"/>
  <c r="L45" i="77"/>
  <c r="O44" i="77"/>
  <c r="L44" i="77"/>
  <c r="O43" i="77"/>
  <c r="L43" i="77"/>
  <c r="O42" i="77"/>
  <c r="L42" i="77"/>
  <c r="O41" i="77"/>
  <c r="L41" i="77"/>
  <c r="R41" i="77" s="1"/>
  <c r="O40" i="77"/>
  <c r="L40" i="77"/>
  <c r="O39" i="77"/>
  <c r="L39" i="77"/>
  <c r="Q39" i="77" s="1"/>
  <c r="O38" i="77"/>
  <c r="L38" i="77"/>
  <c r="O35" i="77"/>
  <c r="L35" i="77"/>
  <c r="Q35" i="77" s="1"/>
  <c r="O34" i="77"/>
  <c r="L34" i="77"/>
  <c r="O33" i="77"/>
  <c r="L33" i="77"/>
  <c r="Q33" i="77" s="1"/>
  <c r="O32" i="77"/>
  <c r="L32" i="77"/>
  <c r="O31" i="77"/>
  <c r="L31" i="77"/>
  <c r="R31" i="77" s="1"/>
  <c r="O30" i="77"/>
  <c r="L30" i="77"/>
  <c r="O29" i="77"/>
  <c r="L29" i="77"/>
  <c r="O28" i="77"/>
  <c r="L28" i="77"/>
  <c r="O27" i="77"/>
  <c r="L27" i="77"/>
  <c r="Q27" i="77" s="1"/>
  <c r="O26" i="77"/>
  <c r="L26" i="77"/>
  <c r="O25" i="77"/>
  <c r="L25" i="77"/>
  <c r="O24" i="77"/>
  <c r="L24" i="77"/>
  <c r="O23" i="77"/>
  <c r="L23" i="77"/>
  <c r="O22" i="77"/>
  <c r="L22" i="77"/>
  <c r="O21" i="77"/>
  <c r="L21" i="77"/>
  <c r="O20" i="77"/>
  <c r="L20" i="77"/>
  <c r="O19" i="77"/>
  <c r="L19" i="77"/>
  <c r="O18" i="77"/>
  <c r="L18" i="77"/>
  <c r="R18" i="77" s="1"/>
  <c r="O17" i="77"/>
  <c r="L17" i="77"/>
  <c r="O16" i="77"/>
  <c r="L16" i="77"/>
  <c r="O13" i="77"/>
  <c r="L13" i="77"/>
  <c r="Q13" i="77" s="1"/>
  <c r="O12" i="77"/>
  <c r="L12" i="77"/>
  <c r="O11" i="77"/>
  <c r="L11" i="77"/>
  <c r="Q11" i="77" s="1"/>
  <c r="O10" i="77"/>
  <c r="L10" i="77"/>
  <c r="O9" i="77"/>
  <c r="L9" i="77"/>
  <c r="O8" i="77"/>
  <c r="L8" i="77"/>
  <c r="A4" i="77"/>
  <c r="O99" i="76"/>
  <c r="L99" i="76"/>
  <c r="O98" i="76"/>
  <c r="L98" i="76"/>
  <c r="O97" i="76"/>
  <c r="L97" i="76"/>
  <c r="O96" i="76"/>
  <c r="L96" i="76"/>
  <c r="O95" i="76"/>
  <c r="L95" i="76"/>
  <c r="B95" i="76"/>
  <c r="O92" i="76"/>
  <c r="L92" i="76"/>
  <c r="O91" i="76"/>
  <c r="L91" i="76"/>
  <c r="O90" i="76"/>
  <c r="L90" i="76"/>
  <c r="P88" i="76"/>
  <c r="O87" i="76"/>
  <c r="L87" i="76"/>
  <c r="L88" i="76" s="1"/>
  <c r="O84" i="76"/>
  <c r="L84" i="76"/>
  <c r="O83" i="76"/>
  <c r="L83" i="76"/>
  <c r="O80" i="76"/>
  <c r="L80" i="76"/>
  <c r="O79" i="76"/>
  <c r="L79" i="76"/>
  <c r="O76" i="76"/>
  <c r="L76" i="76"/>
  <c r="O75" i="76"/>
  <c r="L75" i="76"/>
  <c r="O74" i="76"/>
  <c r="L74" i="76"/>
  <c r="O71" i="76"/>
  <c r="L71" i="76"/>
  <c r="O70" i="76"/>
  <c r="L70" i="76"/>
  <c r="O69" i="76"/>
  <c r="L69" i="76"/>
  <c r="O68" i="76"/>
  <c r="L68" i="76"/>
  <c r="O67" i="76"/>
  <c r="L67" i="76"/>
  <c r="O66" i="76"/>
  <c r="L66" i="76"/>
  <c r="O65" i="76"/>
  <c r="L65" i="76"/>
  <c r="O64" i="76"/>
  <c r="L64" i="76"/>
  <c r="O61" i="76"/>
  <c r="L61" i="76"/>
  <c r="O60" i="76"/>
  <c r="L60" i="76"/>
  <c r="O59" i="76"/>
  <c r="L59" i="76"/>
  <c r="O58" i="76"/>
  <c r="L58" i="76"/>
  <c r="O57" i="76"/>
  <c r="L57" i="76"/>
  <c r="O56" i="76"/>
  <c r="L56" i="76"/>
  <c r="O55" i="76"/>
  <c r="L55" i="76"/>
  <c r="O54" i="76"/>
  <c r="L54" i="76"/>
  <c r="O53" i="76"/>
  <c r="L53" i="76"/>
  <c r="O52" i="76"/>
  <c r="L52" i="76"/>
  <c r="O51" i="76"/>
  <c r="L51" i="76"/>
  <c r="O48" i="76"/>
  <c r="L48" i="76"/>
  <c r="O47" i="76"/>
  <c r="L47" i="76"/>
  <c r="O46" i="76"/>
  <c r="L46" i="76"/>
  <c r="O45" i="76"/>
  <c r="L45" i="76"/>
  <c r="O44" i="76"/>
  <c r="L44" i="76"/>
  <c r="O43" i="76"/>
  <c r="L43" i="76"/>
  <c r="O42" i="76"/>
  <c r="L42" i="76"/>
  <c r="O41" i="76"/>
  <c r="L41" i="76"/>
  <c r="O40" i="76"/>
  <c r="L40" i="76"/>
  <c r="O39" i="76"/>
  <c r="L39" i="76"/>
  <c r="O38" i="76"/>
  <c r="L38" i="76"/>
  <c r="O35" i="76"/>
  <c r="L35" i="76"/>
  <c r="Q35" i="76" s="1"/>
  <c r="O34" i="76"/>
  <c r="L34" i="76"/>
  <c r="O33" i="76"/>
  <c r="L33" i="76"/>
  <c r="O32" i="76"/>
  <c r="L32" i="76"/>
  <c r="O31" i="76"/>
  <c r="L31" i="76"/>
  <c r="O30" i="76"/>
  <c r="L30" i="76"/>
  <c r="O29" i="76"/>
  <c r="L29" i="76"/>
  <c r="O28" i="76"/>
  <c r="L28" i="76"/>
  <c r="O27" i="76"/>
  <c r="L27" i="76"/>
  <c r="Q27" i="76" s="1"/>
  <c r="O26" i="76"/>
  <c r="L26" i="76"/>
  <c r="Q26" i="76" s="1"/>
  <c r="O25" i="76"/>
  <c r="L25" i="76"/>
  <c r="O24" i="76"/>
  <c r="L24" i="76"/>
  <c r="O23" i="76"/>
  <c r="L23" i="76"/>
  <c r="O22" i="76"/>
  <c r="L22" i="76"/>
  <c r="Q22" i="76" s="1"/>
  <c r="O21" i="76"/>
  <c r="L21" i="76"/>
  <c r="O20" i="76"/>
  <c r="L20" i="76"/>
  <c r="O19" i="76"/>
  <c r="L19" i="76"/>
  <c r="Q19" i="76" s="1"/>
  <c r="O18" i="76"/>
  <c r="L18" i="76"/>
  <c r="Q18" i="76" s="1"/>
  <c r="O17" i="76"/>
  <c r="L17" i="76"/>
  <c r="O16" i="76"/>
  <c r="L16" i="76"/>
  <c r="O13" i="76"/>
  <c r="L13" i="76"/>
  <c r="Q13" i="76" s="1"/>
  <c r="O12" i="76"/>
  <c r="L12" i="76"/>
  <c r="O11" i="76"/>
  <c r="L11" i="76"/>
  <c r="O10" i="76"/>
  <c r="L10" i="76"/>
  <c r="O9" i="76"/>
  <c r="L9" i="76"/>
  <c r="O8" i="76"/>
  <c r="L8" i="76"/>
  <c r="Q8" i="76" s="1"/>
  <c r="A4" i="76"/>
  <c r="O99" i="75"/>
  <c r="L99" i="75"/>
  <c r="O98" i="75"/>
  <c r="L98" i="75"/>
  <c r="O97" i="75"/>
  <c r="L97" i="75"/>
  <c r="O96" i="75"/>
  <c r="L96" i="75"/>
  <c r="O95" i="75"/>
  <c r="L95" i="75"/>
  <c r="B95" i="75"/>
  <c r="O92" i="75"/>
  <c r="L92" i="75"/>
  <c r="Q92" i="75" s="1"/>
  <c r="O91" i="75"/>
  <c r="L91" i="75"/>
  <c r="O90" i="75"/>
  <c r="L90" i="75"/>
  <c r="O87" i="75"/>
  <c r="L87" i="75"/>
  <c r="O84" i="75"/>
  <c r="L84" i="75"/>
  <c r="O83" i="75"/>
  <c r="L83" i="75"/>
  <c r="O80" i="75"/>
  <c r="L80" i="75"/>
  <c r="O79" i="75"/>
  <c r="L79" i="75"/>
  <c r="O76" i="75"/>
  <c r="L76" i="75"/>
  <c r="O75" i="75"/>
  <c r="L75" i="75"/>
  <c r="O74" i="75"/>
  <c r="L74" i="75"/>
  <c r="O71" i="75"/>
  <c r="L71" i="75"/>
  <c r="O70" i="75"/>
  <c r="L70" i="75"/>
  <c r="O69" i="75"/>
  <c r="L69" i="75"/>
  <c r="R69" i="75" s="1"/>
  <c r="O68" i="75"/>
  <c r="L68" i="75"/>
  <c r="O67" i="75"/>
  <c r="L67" i="75"/>
  <c r="R67" i="75" s="1"/>
  <c r="O66" i="75"/>
  <c r="L66" i="75"/>
  <c r="Q66" i="75" s="1"/>
  <c r="O65" i="75"/>
  <c r="L65" i="75"/>
  <c r="O64" i="75"/>
  <c r="L64" i="75"/>
  <c r="O61" i="75"/>
  <c r="L61" i="75"/>
  <c r="O60" i="75"/>
  <c r="L60" i="75"/>
  <c r="O59" i="75"/>
  <c r="L59" i="75"/>
  <c r="O58" i="75"/>
  <c r="L58" i="75"/>
  <c r="O57" i="75"/>
  <c r="L57" i="75"/>
  <c r="O56" i="75"/>
  <c r="L56" i="75"/>
  <c r="O55" i="75"/>
  <c r="L55" i="75"/>
  <c r="O54" i="75"/>
  <c r="L54" i="75"/>
  <c r="O53" i="75"/>
  <c r="L53" i="75"/>
  <c r="R53" i="75" s="1"/>
  <c r="O52" i="75"/>
  <c r="L52" i="75"/>
  <c r="Q52" i="75" s="1"/>
  <c r="O51" i="75"/>
  <c r="L51" i="75"/>
  <c r="R51" i="75" s="1"/>
  <c r="O48" i="75"/>
  <c r="L48" i="75"/>
  <c r="O47" i="75"/>
  <c r="L47" i="75"/>
  <c r="O46" i="75"/>
  <c r="L46" i="75"/>
  <c r="Q46" i="75" s="1"/>
  <c r="O45" i="75"/>
  <c r="L45" i="75"/>
  <c r="O44" i="75"/>
  <c r="L44" i="75"/>
  <c r="O43" i="75"/>
  <c r="L43" i="75"/>
  <c r="O42" i="75"/>
  <c r="L42" i="75"/>
  <c r="O41" i="75"/>
  <c r="L41" i="75"/>
  <c r="O40" i="75"/>
  <c r="L40" i="75"/>
  <c r="O39" i="75"/>
  <c r="L39" i="75"/>
  <c r="P49" i="75"/>
  <c r="O38" i="75"/>
  <c r="L38" i="75"/>
  <c r="L35" i="75"/>
  <c r="L34" i="75"/>
  <c r="L33" i="75"/>
  <c r="L32" i="75"/>
  <c r="L31" i="75"/>
  <c r="L30" i="75"/>
  <c r="Q30" i="75" s="1"/>
  <c r="L29" i="75"/>
  <c r="L28" i="75"/>
  <c r="L27" i="75"/>
  <c r="Q27" i="75" s="1"/>
  <c r="L26" i="75"/>
  <c r="L25" i="75"/>
  <c r="Q25" i="75" s="1"/>
  <c r="L24" i="75"/>
  <c r="Q24" i="75" s="1"/>
  <c r="L23" i="75"/>
  <c r="Q23" i="75" s="1"/>
  <c r="L22" i="75"/>
  <c r="O21" i="75"/>
  <c r="L21" i="75"/>
  <c r="O20" i="75"/>
  <c r="L20" i="75"/>
  <c r="O19" i="75"/>
  <c r="L19" i="75"/>
  <c r="O18" i="75"/>
  <c r="L18" i="75"/>
  <c r="O17" i="75"/>
  <c r="L17" i="75"/>
  <c r="O16" i="75"/>
  <c r="L16" i="75"/>
  <c r="O13" i="75"/>
  <c r="L13" i="75"/>
  <c r="O12" i="75"/>
  <c r="L12" i="75"/>
  <c r="O11" i="75"/>
  <c r="L11" i="75"/>
  <c r="O10" i="75"/>
  <c r="L10" i="75"/>
  <c r="O9" i="75"/>
  <c r="L9" i="75"/>
  <c r="O8" i="75"/>
  <c r="L8" i="75"/>
  <c r="A4" i="75"/>
  <c r="Q9" i="77" l="1"/>
  <c r="Q39" i="75"/>
  <c r="Q47" i="75"/>
  <c r="Q98" i="75"/>
  <c r="Q98" i="77"/>
  <c r="Q98" i="78"/>
  <c r="Q40" i="75"/>
  <c r="Q48" i="75"/>
  <c r="Q58" i="75"/>
  <c r="Q64" i="75"/>
  <c r="Q68" i="75"/>
  <c r="Q80" i="75"/>
  <c r="Q90" i="78"/>
  <c r="Q91" i="76"/>
  <c r="Q120" i="79"/>
  <c r="Q24" i="76"/>
  <c r="Q32" i="76"/>
  <c r="Q42" i="76"/>
  <c r="Q10" i="77"/>
  <c r="Q42" i="77"/>
  <c r="Q52" i="77"/>
  <c r="Q32" i="78"/>
  <c r="Q38" i="78"/>
  <c r="Q46" i="78"/>
  <c r="Q52" i="78"/>
  <c r="Q16" i="79"/>
  <c r="Q20" i="79"/>
  <c r="Q24" i="79"/>
  <c r="Q45" i="76"/>
  <c r="Q51" i="76"/>
  <c r="Q55" i="76"/>
  <c r="Q59" i="76"/>
  <c r="Q69" i="76"/>
  <c r="Q75" i="76"/>
  <c r="Q54" i="78"/>
  <c r="Q58" i="78"/>
  <c r="Q13" i="75"/>
  <c r="Q57" i="77"/>
  <c r="Q61" i="77"/>
  <c r="Q28" i="79"/>
  <c r="Q32" i="79"/>
  <c r="Q60" i="79"/>
  <c r="Q70" i="79"/>
  <c r="Q99" i="76"/>
  <c r="Q16" i="75"/>
  <c r="Q12" i="77"/>
  <c r="Q33" i="79"/>
  <c r="Q43" i="79"/>
  <c r="Q53" i="79"/>
  <c r="Q57" i="79"/>
  <c r="Q97" i="79"/>
  <c r="Q11" i="75"/>
  <c r="Q48" i="79"/>
  <c r="Q54" i="79"/>
  <c r="Q34" i="76"/>
  <c r="Q40" i="76"/>
  <c r="Q60" i="77"/>
  <c r="Q66" i="77"/>
  <c r="Q27" i="79"/>
  <c r="Q51" i="79"/>
  <c r="Q55" i="79"/>
  <c r="Q59" i="79"/>
  <c r="C41" i="86"/>
  <c r="C99" i="86"/>
  <c r="C41" i="85"/>
  <c r="C99" i="85"/>
  <c r="D113" i="84"/>
  <c r="G41" i="12" s="1"/>
  <c r="C41" i="84"/>
  <c r="D113" i="83"/>
  <c r="G40" i="12" s="1"/>
  <c r="C41" i="83"/>
  <c r="C41" i="82"/>
  <c r="C99" i="82"/>
  <c r="C41" i="81"/>
  <c r="Q17" i="75"/>
  <c r="Q21" i="75"/>
  <c r="Q38" i="75"/>
  <c r="Q21" i="76"/>
  <c r="Q43" i="76"/>
  <c r="Q53" i="76"/>
  <c r="Q67" i="76"/>
  <c r="Q71" i="76"/>
  <c r="Q34" i="77"/>
  <c r="Q40" i="77"/>
  <c r="Q54" i="77"/>
  <c r="Q58" i="77"/>
  <c r="Q64" i="77"/>
  <c r="Q80" i="77"/>
  <c r="Q95" i="77"/>
  <c r="Q65" i="78"/>
  <c r="Q18" i="80"/>
  <c r="Q40" i="80"/>
  <c r="Q44" i="80"/>
  <c r="Q48" i="80"/>
  <c r="Q54" i="80"/>
  <c r="Q64" i="80"/>
  <c r="Q74" i="80"/>
  <c r="Q95" i="76"/>
  <c r="Q65" i="77"/>
  <c r="Q60" i="78"/>
  <c r="Q66" i="78"/>
  <c r="Q76" i="78"/>
  <c r="Q84" i="78"/>
  <c r="Q57" i="75"/>
  <c r="Q61" i="75"/>
  <c r="Q28" i="77"/>
  <c r="Q95" i="79"/>
  <c r="Q84" i="77"/>
  <c r="Q96" i="76"/>
  <c r="Q29" i="77"/>
  <c r="Q68" i="78"/>
  <c r="Q74" i="78"/>
  <c r="Q80" i="78"/>
  <c r="Q96" i="79"/>
  <c r="Q65" i="75"/>
  <c r="Q99" i="79"/>
  <c r="Q92" i="79"/>
  <c r="Q65" i="79"/>
  <c r="L93" i="76"/>
  <c r="Q56" i="75"/>
  <c r="Q87" i="79"/>
  <c r="Q88" i="79" s="1"/>
  <c r="Q11" i="76"/>
  <c r="Q83" i="76"/>
  <c r="L36" i="76"/>
  <c r="Q76" i="79"/>
  <c r="AA80" i="52"/>
  <c r="Z26" i="52"/>
  <c r="Z3" i="52"/>
  <c r="Z17" i="52"/>
  <c r="Z7" i="52"/>
  <c r="Z21" i="52"/>
  <c r="Z10" i="52"/>
  <c r="Z11" i="52"/>
  <c r="Z13" i="52"/>
  <c r="AA13" i="52" s="1"/>
  <c r="Z23" i="52"/>
  <c r="Z5" i="52"/>
  <c r="Z24" i="52"/>
  <c r="Z15" i="52"/>
  <c r="Z16" i="52"/>
  <c r="Z22" i="52"/>
  <c r="Z20" i="52"/>
  <c r="Z9" i="52"/>
  <c r="AA9" i="52" s="1"/>
  <c r="Z6" i="52"/>
  <c r="Z8" i="52"/>
  <c r="Z25" i="52"/>
  <c r="Z14" i="52"/>
  <c r="Z19" i="52"/>
  <c r="Z18" i="52"/>
  <c r="Z12" i="52"/>
  <c r="Q51" i="75"/>
  <c r="P36" i="75"/>
  <c r="Q22" i="75"/>
  <c r="R95" i="78"/>
  <c r="Q25" i="80"/>
  <c r="Q29" i="80"/>
  <c r="R35" i="80"/>
  <c r="Q39" i="80"/>
  <c r="Q43" i="80"/>
  <c r="Q47" i="80"/>
  <c r="R65" i="80"/>
  <c r="Q9" i="80"/>
  <c r="Q13" i="80"/>
  <c r="Q19" i="80"/>
  <c r="Q38" i="80"/>
  <c r="Q46" i="80"/>
  <c r="Q56" i="80"/>
  <c r="Q60" i="80"/>
  <c r="Q92" i="80"/>
  <c r="Q95" i="80"/>
  <c r="Q98" i="79"/>
  <c r="Q99" i="75"/>
  <c r="Q68" i="80"/>
  <c r="Q32" i="80"/>
  <c r="R75" i="80"/>
  <c r="Q80" i="80"/>
  <c r="Q9" i="79"/>
  <c r="Q64" i="79"/>
  <c r="Q38" i="79"/>
  <c r="Q74" i="79"/>
  <c r="L81" i="79"/>
  <c r="Q80" i="79"/>
  <c r="Q41" i="79"/>
  <c r="R22" i="78"/>
  <c r="R41" i="78"/>
  <c r="Q44" i="78"/>
  <c r="Q70" i="78"/>
  <c r="Q21" i="77"/>
  <c r="Q44" i="77"/>
  <c r="Q70" i="77"/>
  <c r="R16" i="77"/>
  <c r="Q19" i="77"/>
  <c r="R69" i="77"/>
  <c r="R96" i="77"/>
  <c r="Q29" i="76"/>
  <c r="Q46" i="76"/>
  <c r="L81" i="76"/>
  <c r="Q9" i="76"/>
  <c r="Q48" i="76"/>
  <c r="L77" i="76"/>
  <c r="Q76" i="76"/>
  <c r="Q54" i="75"/>
  <c r="Q70" i="75"/>
  <c r="Q76" i="75"/>
  <c r="R28" i="75"/>
  <c r="L77" i="75"/>
  <c r="L93" i="75"/>
  <c r="Q98" i="80"/>
  <c r="R10" i="80"/>
  <c r="Q17" i="80"/>
  <c r="Q22" i="80"/>
  <c r="Q23" i="80"/>
  <c r="Q26" i="80"/>
  <c r="Q27" i="80"/>
  <c r="R39" i="80"/>
  <c r="R45" i="80"/>
  <c r="Q52" i="80"/>
  <c r="Q58" i="80"/>
  <c r="Q65" i="80"/>
  <c r="Q66" i="80"/>
  <c r="Q69" i="80"/>
  <c r="Q70" i="80"/>
  <c r="R91" i="80"/>
  <c r="Q42" i="80"/>
  <c r="R12" i="80"/>
  <c r="R20" i="80"/>
  <c r="Q30" i="80"/>
  <c r="Q34" i="80"/>
  <c r="R47" i="80"/>
  <c r="R55" i="80"/>
  <c r="Q76" i="80"/>
  <c r="Q84" i="80"/>
  <c r="Q10" i="80"/>
  <c r="R16" i="80"/>
  <c r="R24" i="80"/>
  <c r="R31" i="80"/>
  <c r="Q35" i="80"/>
  <c r="L49" i="80"/>
  <c r="R51" i="80"/>
  <c r="R57" i="80"/>
  <c r="Q61" i="80"/>
  <c r="R67" i="80"/>
  <c r="L77" i="80"/>
  <c r="R79" i="80"/>
  <c r="L93" i="80"/>
  <c r="Q99" i="80"/>
  <c r="R18" i="80"/>
  <c r="R26" i="80"/>
  <c r="R33" i="80"/>
  <c r="R43" i="80"/>
  <c r="R53" i="80"/>
  <c r="R59" i="80"/>
  <c r="R69" i="80"/>
  <c r="R83" i="80"/>
  <c r="R28" i="80"/>
  <c r="Q31" i="80"/>
  <c r="Q51" i="80"/>
  <c r="Q57" i="80"/>
  <c r="R61" i="80"/>
  <c r="R71" i="80"/>
  <c r="Q97" i="80"/>
  <c r="Q44" i="79"/>
  <c r="Q46" i="79"/>
  <c r="Q21" i="79"/>
  <c r="Q22" i="79"/>
  <c r="Q56" i="79"/>
  <c r="Q67" i="79"/>
  <c r="Q68" i="79"/>
  <c r="Q12" i="79"/>
  <c r="Q29" i="79"/>
  <c r="Q30" i="79"/>
  <c r="Q35" i="79"/>
  <c r="Q40" i="79"/>
  <c r="Q71" i="79"/>
  <c r="Q83" i="79"/>
  <c r="Q84" i="79"/>
  <c r="Q91" i="79"/>
  <c r="Q34" i="79"/>
  <c r="Q42" i="79"/>
  <c r="Q45" i="79"/>
  <c r="Q52" i="79"/>
  <c r="Q58" i="79"/>
  <c r="L72" i="79"/>
  <c r="Q75" i="79"/>
  <c r="Q79" i="79"/>
  <c r="Q81" i="79" s="1"/>
  <c r="L93" i="79"/>
  <c r="Q8" i="79"/>
  <c r="Q13" i="79"/>
  <c r="Q23" i="79"/>
  <c r="Q66" i="79"/>
  <c r="Q90" i="79"/>
  <c r="L72" i="78"/>
  <c r="R99" i="78"/>
  <c r="R11" i="78"/>
  <c r="R12" i="78"/>
  <c r="R55" i="78"/>
  <c r="R57" i="78"/>
  <c r="Q97" i="78"/>
  <c r="Q9" i="78"/>
  <c r="Q11" i="78"/>
  <c r="R27" i="78"/>
  <c r="R28" i="78"/>
  <c r="Q40" i="78"/>
  <c r="Q43" i="78"/>
  <c r="R51" i="78"/>
  <c r="Q57" i="78"/>
  <c r="R65" i="78"/>
  <c r="Q69" i="78"/>
  <c r="Q95" i="78"/>
  <c r="Q19" i="78"/>
  <c r="Q22" i="78"/>
  <c r="R32" i="78"/>
  <c r="R33" i="78"/>
  <c r="R35" i="78"/>
  <c r="Q99" i="78"/>
  <c r="R20" i="77"/>
  <c r="Q56" i="77"/>
  <c r="Q90" i="77"/>
  <c r="Q17" i="77"/>
  <c r="Q18" i="77"/>
  <c r="R28" i="77"/>
  <c r="Q32" i="77"/>
  <c r="Q41" i="77"/>
  <c r="R53" i="77"/>
  <c r="R55" i="77"/>
  <c r="Q71" i="77"/>
  <c r="Q74" i="77"/>
  <c r="Q22" i="77"/>
  <c r="Q23" i="77"/>
  <c r="Q25" i="77"/>
  <c r="Q26" i="77"/>
  <c r="Q46" i="77"/>
  <c r="Q47" i="77"/>
  <c r="Q48" i="77"/>
  <c r="Q51" i="77"/>
  <c r="L49" i="77"/>
  <c r="Q97" i="77"/>
  <c r="R10" i="77"/>
  <c r="R33" i="77"/>
  <c r="R45" i="77"/>
  <c r="R47" i="77"/>
  <c r="R71" i="77"/>
  <c r="R91" i="77"/>
  <c r="R12" i="77"/>
  <c r="Q20" i="77"/>
  <c r="R24" i="77"/>
  <c r="R26" i="77"/>
  <c r="Q30" i="77"/>
  <c r="Q31" i="77"/>
  <c r="R39" i="77"/>
  <c r="Q43" i="77"/>
  <c r="Q55" i="77"/>
  <c r="R59" i="77"/>
  <c r="R61" i="77"/>
  <c r="Q68" i="77"/>
  <c r="Q69" i="77"/>
  <c r="R75" i="77"/>
  <c r="R79" i="77"/>
  <c r="L93" i="77"/>
  <c r="Q99" i="77"/>
  <c r="L14" i="76"/>
  <c r="Q38" i="76"/>
  <c r="Q56" i="76"/>
  <c r="Q58" i="76"/>
  <c r="Q30" i="76"/>
  <c r="Q84" i="76"/>
  <c r="Q60" i="76"/>
  <c r="Q64" i="76"/>
  <c r="Q66" i="76"/>
  <c r="L85" i="76"/>
  <c r="Q23" i="76"/>
  <c r="Q52" i="76"/>
  <c r="Q68" i="76"/>
  <c r="Q70" i="76"/>
  <c r="Q80" i="76"/>
  <c r="Q90" i="76"/>
  <c r="Q98" i="76"/>
  <c r="Q10" i="76"/>
  <c r="Q17" i="76"/>
  <c r="Q25" i="76"/>
  <c r="Q39" i="76"/>
  <c r="Q44" i="76"/>
  <c r="Q47" i="76"/>
  <c r="Q54" i="76"/>
  <c r="Q57" i="76"/>
  <c r="Q74" i="76"/>
  <c r="Q79" i="76"/>
  <c r="Q87" i="76"/>
  <c r="Q88" i="76" s="1"/>
  <c r="Q92" i="76"/>
  <c r="Q93" i="76" s="1"/>
  <c r="Q16" i="76"/>
  <c r="Q31" i="76"/>
  <c r="Q61" i="76"/>
  <c r="L72" i="76"/>
  <c r="Q97" i="76"/>
  <c r="R12" i="75"/>
  <c r="R16" i="75"/>
  <c r="Q19" i="75"/>
  <c r="Q26" i="75"/>
  <c r="Q44" i="75"/>
  <c r="R57" i="75"/>
  <c r="Q60" i="75"/>
  <c r="R79" i="75"/>
  <c r="Q84" i="75"/>
  <c r="Q9" i="75"/>
  <c r="Q10" i="75"/>
  <c r="Q31" i="75"/>
  <c r="Q32" i="75"/>
  <c r="Q34" i="75"/>
  <c r="Q35" i="75"/>
  <c r="R41" i="75"/>
  <c r="R43" i="75"/>
  <c r="R59" i="75"/>
  <c r="R8" i="75"/>
  <c r="R20" i="75"/>
  <c r="R22" i="75"/>
  <c r="R45" i="75"/>
  <c r="R61" i="75"/>
  <c r="R71" i="75"/>
  <c r="R96" i="75"/>
  <c r="Q97" i="75"/>
  <c r="Q18" i="75"/>
  <c r="R24" i="75"/>
  <c r="Q29" i="75"/>
  <c r="R33" i="75"/>
  <c r="R35" i="75"/>
  <c r="Q43" i="75"/>
  <c r="R47" i="75"/>
  <c r="R55" i="75"/>
  <c r="R65" i="75"/>
  <c r="Q69" i="75"/>
  <c r="Q74" i="75"/>
  <c r="R75" i="75"/>
  <c r="Q90" i="75"/>
  <c r="R91" i="75"/>
  <c r="Q95" i="75"/>
  <c r="R22" i="80"/>
  <c r="G39" i="12"/>
  <c r="D101" i="85"/>
  <c r="D113" i="85"/>
  <c r="D101" i="82"/>
  <c r="P85" i="78"/>
  <c r="P81" i="78"/>
  <c r="R42" i="80"/>
  <c r="P77" i="79"/>
  <c r="R13" i="80"/>
  <c r="R9" i="80"/>
  <c r="R46" i="80"/>
  <c r="R80" i="80"/>
  <c r="P81" i="80"/>
  <c r="R39" i="78"/>
  <c r="R42" i="78"/>
  <c r="R13" i="79"/>
  <c r="R61" i="79"/>
  <c r="R64" i="79"/>
  <c r="R64" i="80"/>
  <c r="R23" i="76"/>
  <c r="R24" i="76"/>
  <c r="R56" i="76"/>
  <c r="R59" i="76"/>
  <c r="R76" i="76"/>
  <c r="R84" i="76"/>
  <c r="R21" i="77"/>
  <c r="R25" i="78"/>
  <c r="R26" i="78"/>
  <c r="R68" i="80"/>
  <c r="R84" i="80"/>
  <c r="P85" i="80"/>
  <c r="P81" i="79"/>
  <c r="R87" i="80"/>
  <c r="R88" i="80" s="1"/>
  <c r="I12" i="22" s="1"/>
  <c r="H62" i="4" s="1"/>
  <c r="P77" i="76"/>
  <c r="P85" i="76"/>
  <c r="R87" i="78"/>
  <c r="R88" i="78" s="1"/>
  <c r="G12" i="22" s="1"/>
  <c r="F62" i="4" s="1"/>
  <c r="R96" i="78"/>
  <c r="R18" i="79"/>
  <c r="R19" i="79"/>
  <c r="R26" i="79"/>
  <c r="R27" i="79"/>
  <c r="R31" i="79"/>
  <c r="R32" i="79"/>
  <c r="R39" i="79"/>
  <c r="R40" i="79"/>
  <c r="R47" i="79"/>
  <c r="R48" i="79"/>
  <c r="R55" i="79"/>
  <c r="R79" i="79"/>
  <c r="P93" i="80"/>
  <c r="R92" i="80"/>
  <c r="P120" i="80"/>
  <c r="R13" i="78"/>
  <c r="R17" i="78"/>
  <c r="R54" i="78"/>
  <c r="R79" i="78"/>
  <c r="R80" i="78"/>
  <c r="R17" i="80"/>
  <c r="R21" i="80"/>
  <c r="R25" i="80"/>
  <c r="R29" i="80"/>
  <c r="R30" i="80"/>
  <c r="R34" i="80"/>
  <c r="R54" i="80"/>
  <c r="R56" i="80"/>
  <c r="R60" i="80"/>
  <c r="P77" i="80"/>
  <c r="R76" i="80"/>
  <c r="R97" i="80"/>
  <c r="R95" i="80"/>
  <c r="R99" i="80"/>
  <c r="L120" i="80"/>
  <c r="P36" i="80"/>
  <c r="L36" i="80"/>
  <c r="L62" i="80"/>
  <c r="R29" i="77"/>
  <c r="R40" i="77"/>
  <c r="R11" i="80"/>
  <c r="R19" i="80"/>
  <c r="R23" i="80"/>
  <c r="R27" i="80"/>
  <c r="R32" i="80"/>
  <c r="R40" i="80"/>
  <c r="R44" i="80"/>
  <c r="R48" i="80"/>
  <c r="R52" i="80"/>
  <c r="R58" i="80"/>
  <c r="P72" i="80"/>
  <c r="R66" i="80"/>
  <c r="R70" i="80"/>
  <c r="R98" i="80"/>
  <c r="P93" i="79"/>
  <c r="L14" i="80"/>
  <c r="Q8" i="80"/>
  <c r="Q12" i="80"/>
  <c r="Q16" i="80"/>
  <c r="Q20" i="80"/>
  <c r="Q24" i="80"/>
  <c r="Q28" i="80"/>
  <c r="Q33" i="80"/>
  <c r="Q41" i="80"/>
  <c r="Q45" i="80"/>
  <c r="P62" i="80"/>
  <c r="Q53" i="80"/>
  <c r="Q55" i="80"/>
  <c r="Q59" i="80"/>
  <c r="Q67" i="80"/>
  <c r="Q71" i="80"/>
  <c r="L72" i="80"/>
  <c r="Q75" i="80"/>
  <c r="L81" i="80"/>
  <c r="Q79" i="80"/>
  <c r="L85" i="80"/>
  <c r="Q83" i="80"/>
  <c r="Q87" i="80"/>
  <c r="Q88" i="80" s="1"/>
  <c r="L88" i="80"/>
  <c r="Q91" i="80"/>
  <c r="Q96" i="80"/>
  <c r="R97" i="78"/>
  <c r="R10" i="79"/>
  <c r="R20" i="79"/>
  <c r="R28" i="79"/>
  <c r="P49" i="79"/>
  <c r="R51" i="79"/>
  <c r="R57" i="79"/>
  <c r="R69" i="79"/>
  <c r="R70" i="79"/>
  <c r="R80" i="79"/>
  <c r="P85" i="79"/>
  <c r="R96" i="79"/>
  <c r="R38" i="80"/>
  <c r="R74" i="80"/>
  <c r="R90" i="80"/>
  <c r="R97" i="77"/>
  <c r="R30" i="78"/>
  <c r="R60" i="78"/>
  <c r="R11" i="79"/>
  <c r="R33" i="79"/>
  <c r="R41" i="79"/>
  <c r="R56" i="79"/>
  <c r="R34" i="77"/>
  <c r="R48" i="77"/>
  <c r="P81" i="77"/>
  <c r="R84" i="77"/>
  <c r="R87" i="77"/>
  <c r="R88" i="77" s="1"/>
  <c r="F12" i="22" s="1"/>
  <c r="E62" i="4" s="1"/>
  <c r="R31" i="78"/>
  <c r="R61" i="78"/>
  <c r="R71" i="78"/>
  <c r="P93" i="78"/>
  <c r="P14" i="79"/>
  <c r="R12" i="79"/>
  <c r="R21" i="79"/>
  <c r="R22" i="79"/>
  <c r="R29" i="79"/>
  <c r="R34" i="79"/>
  <c r="R35" i="79"/>
  <c r="R42" i="79"/>
  <c r="R43" i="79"/>
  <c r="R71" i="79"/>
  <c r="R92" i="79"/>
  <c r="P14" i="78"/>
  <c r="P120" i="78"/>
  <c r="L14" i="79"/>
  <c r="R24" i="79"/>
  <c r="R45" i="79"/>
  <c r="R75" i="79"/>
  <c r="L120" i="79"/>
  <c r="L49" i="79"/>
  <c r="R65" i="79"/>
  <c r="R23" i="77"/>
  <c r="R44" i="77"/>
  <c r="P62" i="77"/>
  <c r="R56" i="77"/>
  <c r="P72" i="77"/>
  <c r="R70" i="77"/>
  <c r="P77" i="77"/>
  <c r="R80" i="77"/>
  <c r="R46" i="78"/>
  <c r="P62" i="78"/>
  <c r="R56" i="78"/>
  <c r="R9" i="79"/>
  <c r="Q10" i="79"/>
  <c r="P36" i="79"/>
  <c r="R17" i="79"/>
  <c r="Q18" i="79"/>
  <c r="R25" i="79"/>
  <c r="Q26" i="79"/>
  <c r="R30" i="79"/>
  <c r="Q31" i="79"/>
  <c r="L36" i="79"/>
  <c r="R38" i="79"/>
  <c r="Q39" i="79"/>
  <c r="R46" i="79"/>
  <c r="Q47" i="79"/>
  <c r="R54" i="79"/>
  <c r="R60" i="79"/>
  <c r="Q61" i="79"/>
  <c r="P72" i="79"/>
  <c r="R68" i="79"/>
  <c r="Q69" i="79"/>
  <c r="R76" i="79"/>
  <c r="L77" i="79"/>
  <c r="R84" i="79"/>
  <c r="L85" i="79"/>
  <c r="R87" i="79"/>
  <c r="R88" i="79" s="1"/>
  <c r="H12" i="22" s="1"/>
  <c r="G62" i="4" s="1"/>
  <c r="R90" i="79"/>
  <c r="R91" i="79"/>
  <c r="R98" i="79"/>
  <c r="R8" i="79"/>
  <c r="R16" i="79"/>
  <c r="R53" i="79"/>
  <c r="R59" i="79"/>
  <c r="L62" i="79"/>
  <c r="R67" i="79"/>
  <c r="R83" i="79"/>
  <c r="P120" i="79"/>
  <c r="R13" i="77"/>
  <c r="R18" i="78"/>
  <c r="R29" i="78"/>
  <c r="R34" i="78"/>
  <c r="P77" i="78"/>
  <c r="R23" i="79"/>
  <c r="R44" i="79"/>
  <c r="P62" i="79"/>
  <c r="R52" i="79"/>
  <c r="R58" i="79"/>
  <c r="R66" i="79"/>
  <c r="R74" i="79"/>
  <c r="R95" i="79"/>
  <c r="R97" i="79"/>
  <c r="R99" i="79"/>
  <c r="R92" i="76"/>
  <c r="R96" i="76"/>
  <c r="R66" i="77"/>
  <c r="R76" i="77"/>
  <c r="P36" i="78"/>
  <c r="R47" i="78"/>
  <c r="R67" i="78"/>
  <c r="R68" i="78"/>
  <c r="R75" i="78"/>
  <c r="R76" i="78"/>
  <c r="R83" i="78"/>
  <c r="R84" i="78"/>
  <c r="R91" i="78"/>
  <c r="R92" i="78"/>
  <c r="R83" i="77"/>
  <c r="P85" i="77"/>
  <c r="L14" i="78"/>
  <c r="Q8" i="78"/>
  <c r="R8" i="78"/>
  <c r="Q24" i="78"/>
  <c r="R24" i="78"/>
  <c r="R83" i="75"/>
  <c r="R10" i="78"/>
  <c r="Q16" i="78"/>
  <c r="R16" i="78"/>
  <c r="L36" i="78"/>
  <c r="R21" i="78"/>
  <c r="P49" i="78"/>
  <c r="R44" i="78"/>
  <c r="R52" i="78"/>
  <c r="R58" i="78"/>
  <c r="R9" i="78"/>
  <c r="R19" i="78"/>
  <c r="R23" i="78"/>
  <c r="Q25" i="78"/>
  <c r="R40" i="78"/>
  <c r="Q45" i="78"/>
  <c r="R45" i="78"/>
  <c r="R48" i="78"/>
  <c r="Q53" i="78"/>
  <c r="R53" i="78"/>
  <c r="Q59" i="78"/>
  <c r="R59" i="78"/>
  <c r="L120" i="78"/>
  <c r="L49" i="78"/>
  <c r="R38" i="78"/>
  <c r="P72" i="78"/>
  <c r="R84" i="75"/>
  <c r="R12" i="76"/>
  <c r="R13" i="76"/>
  <c r="R22" i="76"/>
  <c r="R35" i="76"/>
  <c r="R44" i="76"/>
  <c r="R45" i="76"/>
  <c r="P62" i="76"/>
  <c r="R55" i="76"/>
  <c r="R75" i="76"/>
  <c r="P81" i="76"/>
  <c r="R83" i="76"/>
  <c r="R91" i="76"/>
  <c r="R58" i="77"/>
  <c r="Q12" i="78"/>
  <c r="Q13" i="78"/>
  <c r="Q20" i="78"/>
  <c r="Q21" i="78"/>
  <c r="Q28" i="78"/>
  <c r="Q29" i="78"/>
  <c r="Q33" i="78"/>
  <c r="Q34" i="78"/>
  <c r="Q41" i="78"/>
  <c r="Q42" i="78"/>
  <c r="Q55" i="78"/>
  <c r="Q56" i="78"/>
  <c r="Q64" i="78"/>
  <c r="R66" i="78"/>
  <c r="R70" i="78"/>
  <c r="L77" i="78"/>
  <c r="L93" i="78"/>
  <c r="R98" i="78"/>
  <c r="P14" i="77"/>
  <c r="R19" i="77"/>
  <c r="R27" i="77"/>
  <c r="R32" i="77"/>
  <c r="R52" i="77"/>
  <c r="Q10" i="78"/>
  <c r="Q18" i="78"/>
  <c r="Q26" i="78"/>
  <c r="Q31" i="78"/>
  <c r="Q39" i="78"/>
  <c r="Q47" i="78"/>
  <c r="Q61" i="78"/>
  <c r="L62" i="78"/>
  <c r="R64" i="78"/>
  <c r="Q67" i="78"/>
  <c r="Q71" i="78"/>
  <c r="Q75" i="78"/>
  <c r="Q77" i="78" s="1"/>
  <c r="L81" i="78"/>
  <c r="Q79" i="78"/>
  <c r="L85" i="78"/>
  <c r="Q83" i="78"/>
  <c r="Q85" i="78" s="1"/>
  <c r="Q87" i="78"/>
  <c r="Q88" i="78" s="1"/>
  <c r="L88" i="78"/>
  <c r="Q91" i="78"/>
  <c r="Q93" i="78" s="1"/>
  <c r="Q96" i="78"/>
  <c r="R74" i="78"/>
  <c r="R90" i="78"/>
  <c r="R11" i="77"/>
  <c r="R42" i="77"/>
  <c r="R64" i="77"/>
  <c r="P93" i="77"/>
  <c r="R92" i="77"/>
  <c r="R9" i="77"/>
  <c r="R17" i="77"/>
  <c r="R25" i="77"/>
  <c r="R30" i="77"/>
  <c r="L36" i="77"/>
  <c r="R38" i="77"/>
  <c r="R46" i="77"/>
  <c r="P49" i="77"/>
  <c r="R54" i="77"/>
  <c r="R60" i="77"/>
  <c r="R68" i="77"/>
  <c r="R95" i="77"/>
  <c r="R99" i="77"/>
  <c r="L120" i="77"/>
  <c r="P14" i="76"/>
  <c r="P36" i="77"/>
  <c r="L72" i="77"/>
  <c r="L77" i="77"/>
  <c r="R74" i="77"/>
  <c r="R68" i="75"/>
  <c r="R41" i="76"/>
  <c r="R42" i="76"/>
  <c r="R60" i="76"/>
  <c r="R64" i="76"/>
  <c r="R67" i="76"/>
  <c r="R79" i="76"/>
  <c r="R8" i="77"/>
  <c r="L62" i="77"/>
  <c r="R98" i="77"/>
  <c r="L14" i="77"/>
  <c r="Q8" i="77"/>
  <c r="Q14" i="77" s="1"/>
  <c r="Q16" i="77"/>
  <c r="R22" i="77"/>
  <c r="Q24" i="77"/>
  <c r="R35" i="77"/>
  <c r="Q38" i="77"/>
  <c r="R43" i="77"/>
  <c r="Q45" i="77"/>
  <c r="R51" i="77"/>
  <c r="Q53" i="77"/>
  <c r="R57" i="77"/>
  <c r="Q59" i="77"/>
  <c r="R65" i="77"/>
  <c r="Q67" i="77"/>
  <c r="Q75" i="77"/>
  <c r="Q76" i="77"/>
  <c r="L81" i="77"/>
  <c r="Q79" i="77"/>
  <c r="Q81" i="77" s="1"/>
  <c r="L85" i="77"/>
  <c r="Q83" i="77"/>
  <c r="Q85" i="77" s="1"/>
  <c r="Q87" i="77"/>
  <c r="Q88" i="77" s="1"/>
  <c r="L88" i="77"/>
  <c r="Q91" i="77"/>
  <c r="Q96" i="77"/>
  <c r="R90" i="77"/>
  <c r="R20" i="76"/>
  <c r="R21" i="76"/>
  <c r="R28" i="76"/>
  <c r="R29" i="76"/>
  <c r="R33" i="76"/>
  <c r="R34" i="76"/>
  <c r="P49" i="76"/>
  <c r="R43" i="76"/>
  <c r="R52" i="76"/>
  <c r="R53" i="76"/>
  <c r="R68" i="76"/>
  <c r="R71" i="76"/>
  <c r="R80" i="76"/>
  <c r="P93" i="76"/>
  <c r="R10" i="76"/>
  <c r="R18" i="76"/>
  <c r="R26" i="76"/>
  <c r="R31" i="76"/>
  <c r="R57" i="76"/>
  <c r="R61" i="76"/>
  <c r="R65" i="76"/>
  <c r="R69" i="76"/>
  <c r="L120" i="76"/>
  <c r="R8" i="76"/>
  <c r="R16" i="76"/>
  <c r="P120" i="76"/>
  <c r="R64" i="75"/>
  <c r="R11" i="76"/>
  <c r="Q12" i="76"/>
  <c r="R19" i="76"/>
  <c r="Q20" i="76"/>
  <c r="R27" i="76"/>
  <c r="Q28" i="76"/>
  <c r="R32" i="76"/>
  <c r="Q33" i="76"/>
  <c r="R40" i="76"/>
  <c r="Q41" i="76"/>
  <c r="R48" i="76"/>
  <c r="L49" i="76"/>
  <c r="L62" i="76"/>
  <c r="R51" i="76"/>
  <c r="R58" i="76"/>
  <c r="P72" i="76"/>
  <c r="R66" i="76"/>
  <c r="R70" i="76"/>
  <c r="R74" i="76"/>
  <c r="R87" i="76"/>
  <c r="R88" i="76" s="1"/>
  <c r="E12" i="22" s="1"/>
  <c r="D62" i="4" s="1"/>
  <c r="R90" i="76"/>
  <c r="R98" i="76"/>
  <c r="R39" i="76"/>
  <c r="R47" i="76"/>
  <c r="R11" i="75"/>
  <c r="R23" i="75"/>
  <c r="R46" i="75"/>
  <c r="R9" i="76"/>
  <c r="P36" i="76"/>
  <c r="R17" i="76"/>
  <c r="R25" i="76"/>
  <c r="R30" i="76"/>
  <c r="R38" i="76"/>
  <c r="R46" i="76"/>
  <c r="R54" i="76"/>
  <c r="Q65" i="76"/>
  <c r="R95" i="76"/>
  <c r="R97" i="76"/>
  <c r="R99" i="76"/>
  <c r="R40" i="75"/>
  <c r="R80" i="75"/>
  <c r="R87" i="75"/>
  <c r="R88" i="75" s="1"/>
  <c r="D12" i="22" s="1"/>
  <c r="C62" i="4" s="1"/>
  <c r="R17" i="75"/>
  <c r="R25" i="75"/>
  <c r="R30" i="75"/>
  <c r="R42" i="75"/>
  <c r="R92" i="75"/>
  <c r="P14" i="75"/>
  <c r="R9" i="75"/>
  <c r="R19" i="75"/>
  <c r="R27" i="75"/>
  <c r="R32" i="75"/>
  <c r="R54" i="75"/>
  <c r="R56" i="75"/>
  <c r="R60" i="75"/>
  <c r="R76" i="75"/>
  <c r="R97" i="75"/>
  <c r="R13" i="75"/>
  <c r="R21" i="75"/>
  <c r="R29" i="75"/>
  <c r="R34" i="75"/>
  <c r="R95" i="75"/>
  <c r="R99" i="75"/>
  <c r="L120" i="75"/>
  <c r="L14" i="75"/>
  <c r="Q8" i="75"/>
  <c r="L62" i="75"/>
  <c r="L36" i="75"/>
  <c r="L49" i="75"/>
  <c r="R38" i="75"/>
  <c r="R44" i="75"/>
  <c r="R48" i="75"/>
  <c r="R52" i="75"/>
  <c r="R58" i="75"/>
  <c r="R66" i="75"/>
  <c r="R70" i="75"/>
  <c r="R98" i="75"/>
  <c r="R10" i="75"/>
  <c r="Q12" i="75"/>
  <c r="R18" i="75"/>
  <c r="Q20" i="75"/>
  <c r="R26" i="75"/>
  <c r="Q28" i="75"/>
  <c r="R31" i="75"/>
  <c r="Q33" i="75"/>
  <c r="R39" i="75"/>
  <c r="Q41" i="75"/>
  <c r="Q42" i="75"/>
  <c r="Q45" i="75"/>
  <c r="Q53" i="75"/>
  <c r="Q55" i="75"/>
  <c r="Q59" i="75"/>
  <c r="Q67" i="75"/>
  <c r="Q71" i="75"/>
  <c r="L72" i="75"/>
  <c r="Q75" i="75"/>
  <c r="Q77" i="75" s="1"/>
  <c r="L81" i="75"/>
  <c r="Q79" i="75"/>
  <c r="Q81" i="75" s="1"/>
  <c r="L85" i="75"/>
  <c r="Q83" i="75"/>
  <c r="Q85" i="75" s="1"/>
  <c r="Q87" i="75"/>
  <c r="Q88" i="75" s="1"/>
  <c r="L88" i="75"/>
  <c r="Q91" i="75"/>
  <c r="Q96" i="75"/>
  <c r="R74" i="75"/>
  <c r="R90" i="75"/>
  <c r="J90" i="31"/>
  <c r="J82" i="31"/>
  <c r="J81" i="31"/>
  <c r="J70" i="31"/>
  <c r="J69" i="31"/>
  <c r="J68" i="31"/>
  <c r="J67" i="31"/>
  <c r="J66" i="31"/>
  <c r="J63" i="31"/>
  <c r="J62" i="31"/>
  <c r="J61" i="31"/>
  <c r="J60" i="31"/>
  <c r="J57" i="31"/>
  <c r="J56" i="31"/>
  <c r="J55" i="31"/>
  <c r="J54" i="31"/>
  <c r="J51" i="31"/>
  <c r="J50" i="31"/>
  <c r="J49" i="31"/>
  <c r="J48" i="31"/>
  <c r="J45" i="31"/>
  <c r="J44" i="31"/>
  <c r="J43" i="31"/>
  <c r="J42" i="31"/>
  <c r="J39" i="31"/>
  <c r="J38" i="31"/>
  <c r="J37" i="31"/>
  <c r="J36" i="31"/>
  <c r="J33" i="31"/>
  <c r="J32" i="31"/>
  <c r="J31" i="31"/>
  <c r="J30" i="31"/>
  <c r="J27" i="31"/>
  <c r="J26" i="31"/>
  <c r="J25" i="31"/>
  <c r="J24" i="31"/>
  <c r="J21" i="31"/>
  <c r="J20" i="31"/>
  <c r="J19" i="31"/>
  <c r="J18" i="31"/>
  <c r="J15" i="31"/>
  <c r="J14" i="31"/>
  <c r="J13" i="31"/>
  <c r="J12" i="31"/>
  <c r="J7" i="31"/>
  <c r="J8" i="31"/>
  <c r="J9" i="31"/>
  <c r="J6" i="31"/>
  <c r="Q81" i="78" l="1"/>
  <c r="C99" i="84"/>
  <c r="D101" i="84"/>
  <c r="C99" i="83"/>
  <c r="D101" i="83"/>
  <c r="D101" i="81"/>
  <c r="C99" i="81"/>
  <c r="AA12" i="52"/>
  <c r="AA20" i="52"/>
  <c r="AA11" i="52"/>
  <c r="AA18" i="52"/>
  <c r="AA22" i="52"/>
  <c r="AA10" i="52"/>
  <c r="AA14" i="52"/>
  <c r="AA15" i="52"/>
  <c r="AA7" i="52"/>
  <c r="AA25" i="52"/>
  <c r="AA24" i="52"/>
  <c r="AA17" i="52"/>
  <c r="Q81" i="76"/>
  <c r="AA8" i="52"/>
  <c r="AA5" i="52"/>
  <c r="J10" i="31"/>
  <c r="Q77" i="76"/>
  <c r="Q93" i="80"/>
  <c r="Q72" i="76"/>
  <c r="Q14" i="76"/>
  <c r="Q72" i="75"/>
  <c r="Q85" i="76"/>
  <c r="Q62" i="79"/>
  <c r="AA19" i="52"/>
  <c r="AA6" i="52"/>
  <c r="AA16" i="52"/>
  <c r="AA23" i="52"/>
  <c r="AA21" i="52"/>
  <c r="AA26" i="52"/>
  <c r="AB80" i="52"/>
  <c r="AA27" i="52"/>
  <c r="AA3" i="52"/>
  <c r="Q85" i="80"/>
  <c r="Q81" i="80"/>
  <c r="Q49" i="80"/>
  <c r="Q120" i="80"/>
  <c r="Q72" i="80"/>
  <c r="Q72" i="79"/>
  <c r="Q77" i="79"/>
  <c r="Q85" i="79"/>
  <c r="Q49" i="75"/>
  <c r="R85" i="80"/>
  <c r="I11" i="22" s="1"/>
  <c r="H61" i="4" s="1"/>
  <c r="R81" i="80"/>
  <c r="I10" i="22" s="1"/>
  <c r="H60" i="4" s="1"/>
  <c r="Q77" i="80"/>
  <c r="Q14" i="80"/>
  <c r="R81" i="77"/>
  <c r="F10" i="22" s="1"/>
  <c r="E60" i="4" s="1"/>
  <c r="Q62" i="80"/>
  <c r="Q36" i="79"/>
  <c r="Q93" i="79"/>
  <c r="Q49" i="79"/>
  <c r="Q14" i="79"/>
  <c r="Q49" i="78"/>
  <c r="Q120" i="78"/>
  <c r="Q62" i="78"/>
  <c r="Q93" i="77"/>
  <c r="Q77" i="77"/>
  <c r="Q72" i="77"/>
  <c r="Q120" i="77"/>
  <c r="Q62" i="77"/>
  <c r="Q49" i="76"/>
  <c r="Q120" i="76"/>
  <c r="Q62" i="76"/>
  <c r="Q36" i="76"/>
  <c r="Q93" i="75"/>
  <c r="R81" i="75"/>
  <c r="D10" i="22" s="1"/>
  <c r="C60" i="4" s="1"/>
  <c r="Q120" i="75"/>
  <c r="Q62" i="75"/>
  <c r="Q36" i="75"/>
  <c r="L121" i="75"/>
  <c r="Q14" i="75"/>
  <c r="G42" i="12"/>
  <c r="D123" i="85"/>
  <c r="D123" i="82"/>
  <c r="R81" i="79"/>
  <c r="H10" i="22" s="1"/>
  <c r="G60" i="4" s="1"/>
  <c r="R77" i="80"/>
  <c r="I9" i="22" s="1"/>
  <c r="H59" i="4" s="1"/>
  <c r="R72" i="80"/>
  <c r="I8" i="22" s="1"/>
  <c r="H58" i="4" s="1"/>
  <c r="R62" i="80"/>
  <c r="I7" i="22" s="1"/>
  <c r="H57" i="4" s="1"/>
  <c r="R85" i="76"/>
  <c r="E11" i="22" s="1"/>
  <c r="D61" i="4" s="1"/>
  <c r="R36" i="80"/>
  <c r="I5" i="22" s="1"/>
  <c r="H55" i="4" s="1"/>
  <c r="R85" i="77"/>
  <c r="F11" i="22" s="1"/>
  <c r="E61" i="4" s="1"/>
  <c r="R81" i="78"/>
  <c r="G10" i="22" s="1"/>
  <c r="F60" i="4" s="1"/>
  <c r="R93" i="80"/>
  <c r="I13" i="22" s="1"/>
  <c r="H63" i="4" s="1"/>
  <c r="R85" i="75"/>
  <c r="D11" i="22" s="1"/>
  <c r="C61" i="4" s="1"/>
  <c r="R62" i="79"/>
  <c r="H7" i="22" s="1"/>
  <c r="G57" i="4" s="1"/>
  <c r="R72" i="79"/>
  <c r="H8" i="22" s="1"/>
  <c r="G58" i="4" s="1"/>
  <c r="L121" i="80"/>
  <c r="R93" i="77"/>
  <c r="F13" i="22" s="1"/>
  <c r="E63" i="4" s="1"/>
  <c r="R14" i="79"/>
  <c r="H4" i="22" s="1"/>
  <c r="G54" i="4" s="1"/>
  <c r="Q36" i="80"/>
  <c r="R93" i="78"/>
  <c r="G13" i="22" s="1"/>
  <c r="F63" i="4" s="1"/>
  <c r="R49" i="78"/>
  <c r="G6" i="22" s="1"/>
  <c r="F56" i="4" s="1"/>
  <c r="P121" i="79"/>
  <c r="R120" i="80"/>
  <c r="I14" i="22" s="1"/>
  <c r="H64" i="4" s="1"/>
  <c r="R36" i="79"/>
  <c r="H5" i="22" s="1"/>
  <c r="G55" i="4" s="1"/>
  <c r="R77" i="77"/>
  <c r="F9" i="22" s="1"/>
  <c r="E59" i="4" s="1"/>
  <c r="L121" i="79"/>
  <c r="R77" i="76"/>
  <c r="E9" i="22" s="1"/>
  <c r="D59" i="4" s="1"/>
  <c r="R77" i="78"/>
  <c r="G9" i="22" s="1"/>
  <c r="F59" i="4" s="1"/>
  <c r="R120" i="78"/>
  <c r="G14" i="22" s="1"/>
  <c r="F64" i="4" s="1"/>
  <c r="R120" i="79"/>
  <c r="H14" i="22" s="1"/>
  <c r="G64" i="4" s="1"/>
  <c r="R85" i="79"/>
  <c r="H11" i="22" s="1"/>
  <c r="G61" i="4" s="1"/>
  <c r="R72" i="76"/>
  <c r="E8" i="22" s="1"/>
  <c r="D58" i="4" s="1"/>
  <c r="P121" i="78"/>
  <c r="R62" i="78"/>
  <c r="G7" i="22" s="1"/>
  <c r="F57" i="4" s="1"/>
  <c r="R85" i="78"/>
  <c r="G11" i="22" s="1"/>
  <c r="F61" i="4" s="1"/>
  <c r="R77" i="79"/>
  <c r="H9" i="22" s="1"/>
  <c r="G59" i="4" s="1"/>
  <c r="R93" i="79"/>
  <c r="H13" i="22" s="1"/>
  <c r="G63" i="4" s="1"/>
  <c r="R49" i="79"/>
  <c r="H6" i="22" s="1"/>
  <c r="G56" i="4" s="1"/>
  <c r="Q14" i="78"/>
  <c r="R93" i="76"/>
  <c r="E13" i="22" s="1"/>
  <c r="D63" i="4" s="1"/>
  <c r="R49" i="77"/>
  <c r="F6" i="22" s="1"/>
  <c r="E56" i="4" s="1"/>
  <c r="R36" i="77"/>
  <c r="F5" i="22" s="1"/>
  <c r="E55" i="4" s="1"/>
  <c r="R72" i="78"/>
  <c r="G8" i="22" s="1"/>
  <c r="F58" i="4" s="1"/>
  <c r="Q72" i="78"/>
  <c r="R36" i="78"/>
  <c r="G5" i="22" s="1"/>
  <c r="F55" i="4" s="1"/>
  <c r="R62" i="75"/>
  <c r="D7" i="22" s="1"/>
  <c r="C57" i="4" s="1"/>
  <c r="R49" i="76"/>
  <c r="E6" i="22" s="1"/>
  <c r="D56" i="4" s="1"/>
  <c r="R72" i="77"/>
  <c r="F8" i="22" s="1"/>
  <c r="E58" i="4" s="1"/>
  <c r="R62" i="77"/>
  <c r="F7" i="22" s="1"/>
  <c r="E57" i="4" s="1"/>
  <c r="L121" i="78"/>
  <c r="Q36" i="78"/>
  <c r="R14" i="75"/>
  <c r="D4" i="22" s="1"/>
  <c r="C54" i="4" s="1"/>
  <c r="R14" i="78"/>
  <c r="G4" i="22" s="1"/>
  <c r="F54" i="4" s="1"/>
  <c r="R14" i="76"/>
  <c r="E4" i="22" s="1"/>
  <c r="D54" i="4" s="1"/>
  <c r="Q36" i="77"/>
  <c r="R14" i="77"/>
  <c r="F4" i="22" s="1"/>
  <c r="E54" i="4" s="1"/>
  <c r="R81" i="76"/>
  <c r="E10" i="22" s="1"/>
  <c r="D60" i="4" s="1"/>
  <c r="Q49" i="77"/>
  <c r="L121" i="77"/>
  <c r="R120" i="76"/>
  <c r="E14" i="22" s="1"/>
  <c r="D64" i="4" s="1"/>
  <c r="P121" i="76"/>
  <c r="L121" i="76"/>
  <c r="R62" i="76"/>
  <c r="E7" i="22" s="1"/>
  <c r="D57" i="4" s="1"/>
  <c r="R36" i="76"/>
  <c r="E5" i="22" s="1"/>
  <c r="D55" i="4" s="1"/>
  <c r="R93" i="75"/>
  <c r="D13" i="22" s="1"/>
  <c r="C63" i="4" s="1"/>
  <c r="R72" i="75"/>
  <c r="D8" i="22" s="1"/>
  <c r="C58" i="4" s="1"/>
  <c r="R77" i="75"/>
  <c r="D9" i="22" s="1"/>
  <c r="C59" i="4" s="1"/>
  <c r="R36" i="75"/>
  <c r="D5" i="22" s="1"/>
  <c r="C55" i="4" s="1"/>
  <c r="R49" i="75"/>
  <c r="D6" i="22" s="1"/>
  <c r="C56" i="4" s="1"/>
  <c r="D65" i="4" l="1"/>
  <c r="F65" i="4"/>
  <c r="G65" i="4"/>
  <c r="D123" i="84"/>
  <c r="G91" i="12" s="1"/>
  <c r="D123" i="83"/>
  <c r="G90" i="12" s="1"/>
  <c r="AB22" i="52"/>
  <c r="G89" i="12"/>
  <c r="G92" i="12"/>
  <c r="AB14" i="52"/>
  <c r="AB23" i="52"/>
  <c r="AB7" i="52"/>
  <c r="AB17" i="52"/>
  <c r="AB6" i="52"/>
  <c r="AB24" i="52"/>
  <c r="AB13" i="52"/>
  <c r="AB20" i="52"/>
  <c r="AB10" i="52"/>
  <c r="AB18" i="52"/>
  <c r="AB27" i="52"/>
  <c r="AB15" i="52"/>
  <c r="AB26" i="52"/>
  <c r="AC80" i="52"/>
  <c r="AB28" i="52"/>
  <c r="AB3" i="52"/>
  <c r="AB9" i="52"/>
  <c r="AB12" i="52"/>
  <c r="AB16" i="52"/>
  <c r="AB5" i="52"/>
  <c r="AB11" i="52"/>
  <c r="AB21" i="52"/>
  <c r="AB19" i="52"/>
  <c r="AB8" i="52"/>
  <c r="AB25" i="52"/>
  <c r="Q121" i="79"/>
  <c r="Q121" i="77"/>
  <c r="Q121" i="76"/>
  <c r="Q121" i="80"/>
  <c r="Q121" i="78"/>
  <c r="Q121" i="75"/>
  <c r="R121" i="79"/>
  <c r="R121" i="78"/>
  <c r="R121" i="76"/>
  <c r="D108" i="13"/>
  <c r="D92" i="2"/>
  <c r="D89" i="2" s="1"/>
  <c r="E92" i="2"/>
  <c r="E89" i="2" s="1"/>
  <c r="F92" i="2"/>
  <c r="F89" i="2" s="1"/>
  <c r="G92" i="2"/>
  <c r="G89" i="2" s="1"/>
  <c r="H92" i="2"/>
  <c r="H89" i="2" s="1"/>
  <c r="I92" i="2"/>
  <c r="I89" i="2" s="1"/>
  <c r="J92" i="2"/>
  <c r="J89" i="2" s="1"/>
  <c r="K92" i="2"/>
  <c r="K89" i="2" s="1"/>
  <c r="L92" i="2"/>
  <c r="L89" i="2" s="1"/>
  <c r="M92" i="2"/>
  <c r="M89" i="2" s="1"/>
  <c r="N92" i="2"/>
  <c r="N89" i="2" s="1"/>
  <c r="O92" i="2"/>
  <c r="O89" i="2" s="1"/>
  <c r="P92" i="2"/>
  <c r="P89" i="2" s="1"/>
  <c r="Q92" i="2"/>
  <c r="Q89" i="2" s="1"/>
  <c r="R92" i="2"/>
  <c r="R89" i="2" s="1"/>
  <c r="S92" i="2"/>
  <c r="S89" i="2" s="1"/>
  <c r="T92" i="2"/>
  <c r="T89" i="2" s="1"/>
  <c r="U92" i="2"/>
  <c r="U89" i="2" s="1"/>
  <c r="V92" i="2"/>
  <c r="V89" i="2" s="1"/>
  <c r="W92" i="2"/>
  <c r="W89" i="2" s="1"/>
  <c r="X92" i="2"/>
  <c r="X89" i="2" s="1"/>
  <c r="Y92" i="2"/>
  <c r="Y89" i="2" s="1"/>
  <c r="Z92" i="2"/>
  <c r="Z89" i="2" s="1"/>
  <c r="AA92" i="2"/>
  <c r="AA89" i="2" s="1"/>
  <c r="AB92" i="2"/>
  <c r="AB89" i="2" s="1"/>
  <c r="AC92" i="2"/>
  <c r="AC89" i="2" s="1"/>
  <c r="AD92" i="2"/>
  <c r="AD89" i="2" s="1"/>
  <c r="AE92" i="2"/>
  <c r="AE89" i="2" s="1"/>
  <c r="AF92" i="2"/>
  <c r="AF89" i="2" s="1"/>
  <c r="AG92" i="2"/>
  <c r="AG89" i="2" s="1"/>
  <c r="AH92" i="2"/>
  <c r="AH89" i="2" s="1"/>
  <c r="AI92" i="2"/>
  <c r="AI89" i="2" s="1"/>
  <c r="AJ92" i="2"/>
  <c r="AJ89" i="2" s="1"/>
  <c r="AK92" i="2"/>
  <c r="AK89" i="2" s="1"/>
  <c r="AL92" i="2"/>
  <c r="AL89" i="2" s="1"/>
  <c r="AM92" i="2"/>
  <c r="AM89" i="2" s="1"/>
  <c r="AN92" i="2"/>
  <c r="AN89" i="2" s="1"/>
  <c r="AO92" i="2"/>
  <c r="AO89" i="2" s="1"/>
  <c r="AP92" i="2"/>
  <c r="AP89" i="2" s="1"/>
  <c r="AQ92" i="2"/>
  <c r="AQ89" i="2" s="1"/>
  <c r="AR92" i="2"/>
  <c r="AR89" i="2" s="1"/>
  <c r="AS92" i="2"/>
  <c r="AS89" i="2" s="1"/>
  <c r="AT92" i="2"/>
  <c r="AT89" i="2" s="1"/>
  <c r="AU92" i="2"/>
  <c r="AU89" i="2" s="1"/>
  <c r="AV92" i="2"/>
  <c r="AV89" i="2" s="1"/>
  <c r="AW92" i="2"/>
  <c r="AW89" i="2" s="1"/>
  <c r="AX92" i="2"/>
  <c r="AX89" i="2" s="1"/>
  <c r="AY92" i="2"/>
  <c r="AY89" i="2" s="1"/>
  <c r="AZ92" i="2"/>
  <c r="AZ89" i="2" s="1"/>
  <c r="BA92" i="2"/>
  <c r="BA89" i="2" s="1"/>
  <c r="BB92" i="2"/>
  <c r="BB89" i="2" s="1"/>
  <c r="BC92" i="2"/>
  <c r="BC89" i="2" s="1"/>
  <c r="BD92" i="2"/>
  <c r="BD89" i="2" s="1"/>
  <c r="BE92" i="2"/>
  <c r="BE89" i="2" s="1"/>
  <c r="BF92" i="2"/>
  <c r="BF89" i="2" s="1"/>
  <c r="BG92" i="2"/>
  <c r="BG89" i="2" s="1"/>
  <c r="BH92" i="2"/>
  <c r="BH89" i="2" s="1"/>
  <c r="BI92" i="2"/>
  <c r="BI89" i="2" s="1"/>
  <c r="BJ92" i="2"/>
  <c r="BJ89" i="2" s="1"/>
  <c r="BK92" i="2"/>
  <c r="BK89" i="2" s="1"/>
  <c r="BL92" i="2"/>
  <c r="BL89" i="2" s="1"/>
  <c r="BM92" i="2"/>
  <c r="BM89" i="2" s="1"/>
  <c r="BN92" i="2"/>
  <c r="BN89" i="2" s="1"/>
  <c r="BO92" i="2"/>
  <c r="BO89" i="2" s="1"/>
  <c r="D84" i="2"/>
  <c r="D81" i="2" s="1"/>
  <c r="E84" i="2"/>
  <c r="E81" i="2" s="1"/>
  <c r="F84" i="2"/>
  <c r="F81" i="2" s="1"/>
  <c r="G84" i="2"/>
  <c r="G81" i="2" s="1"/>
  <c r="H84" i="2"/>
  <c r="H81" i="2" s="1"/>
  <c r="I84" i="2"/>
  <c r="I81" i="2" s="1"/>
  <c r="J84" i="2"/>
  <c r="J81" i="2" s="1"/>
  <c r="K84" i="2"/>
  <c r="K81" i="2" s="1"/>
  <c r="L84" i="2"/>
  <c r="L81" i="2" s="1"/>
  <c r="M84" i="2"/>
  <c r="M81" i="2" s="1"/>
  <c r="N84" i="2"/>
  <c r="N81" i="2" s="1"/>
  <c r="O84" i="2"/>
  <c r="O81" i="2" s="1"/>
  <c r="P84" i="2"/>
  <c r="P81" i="2" s="1"/>
  <c r="Q84" i="2"/>
  <c r="Q81" i="2" s="1"/>
  <c r="R84" i="2"/>
  <c r="R81" i="2" s="1"/>
  <c r="S84" i="2"/>
  <c r="S81" i="2" s="1"/>
  <c r="T84" i="2"/>
  <c r="T81" i="2" s="1"/>
  <c r="U84" i="2"/>
  <c r="U81" i="2" s="1"/>
  <c r="V84" i="2"/>
  <c r="V81" i="2" s="1"/>
  <c r="W84" i="2"/>
  <c r="W81" i="2" s="1"/>
  <c r="X84" i="2"/>
  <c r="X81" i="2" s="1"/>
  <c r="Y84" i="2"/>
  <c r="Y81" i="2" s="1"/>
  <c r="Z84" i="2"/>
  <c r="Z81" i="2" s="1"/>
  <c r="AA84" i="2"/>
  <c r="AA81" i="2" s="1"/>
  <c r="AB84" i="2"/>
  <c r="AB81" i="2" s="1"/>
  <c r="AC84" i="2"/>
  <c r="AC81" i="2" s="1"/>
  <c r="AD84" i="2"/>
  <c r="AD81" i="2" s="1"/>
  <c r="AE84" i="2"/>
  <c r="AE81" i="2" s="1"/>
  <c r="AF84" i="2"/>
  <c r="AF81" i="2" s="1"/>
  <c r="AG84" i="2"/>
  <c r="AG81" i="2" s="1"/>
  <c r="AH84" i="2"/>
  <c r="AH81" i="2" s="1"/>
  <c r="AI84" i="2"/>
  <c r="AI81" i="2" s="1"/>
  <c r="AJ84" i="2"/>
  <c r="AJ81" i="2" s="1"/>
  <c r="AK84" i="2"/>
  <c r="AK81" i="2" s="1"/>
  <c r="AL84" i="2"/>
  <c r="AL81" i="2" s="1"/>
  <c r="AM84" i="2"/>
  <c r="AM81" i="2" s="1"/>
  <c r="AN84" i="2"/>
  <c r="AN81" i="2" s="1"/>
  <c r="AO84" i="2"/>
  <c r="AO81" i="2" s="1"/>
  <c r="AP84" i="2"/>
  <c r="AP81" i="2" s="1"/>
  <c r="AQ84" i="2"/>
  <c r="AQ81" i="2" s="1"/>
  <c r="AR84" i="2"/>
  <c r="AR81" i="2" s="1"/>
  <c r="AS84" i="2"/>
  <c r="AS81" i="2" s="1"/>
  <c r="AT84" i="2"/>
  <c r="AT81" i="2" s="1"/>
  <c r="AU84" i="2"/>
  <c r="AU81" i="2" s="1"/>
  <c r="AV84" i="2"/>
  <c r="AV81" i="2" s="1"/>
  <c r="AW84" i="2"/>
  <c r="AW81" i="2" s="1"/>
  <c r="AX84" i="2"/>
  <c r="AX81" i="2" s="1"/>
  <c r="AY84" i="2"/>
  <c r="AY81" i="2" s="1"/>
  <c r="AZ84" i="2"/>
  <c r="AZ81" i="2" s="1"/>
  <c r="BA84" i="2"/>
  <c r="BA81" i="2" s="1"/>
  <c r="BB84" i="2"/>
  <c r="BB81" i="2" s="1"/>
  <c r="BC84" i="2"/>
  <c r="BC81" i="2" s="1"/>
  <c r="BD84" i="2"/>
  <c r="BD81" i="2" s="1"/>
  <c r="BE84" i="2"/>
  <c r="BE81" i="2" s="1"/>
  <c r="BF84" i="2"/>
  <c r="BF81" i="2" s="1"/>
  <c r="BG84" i="2"/>
  <c r="BG81" i="2" s="1"/>
  <c r="BH84" i="2"/>
  <c r="BH81" i="2" s="1"/>
  <c r="BI84" i="2"/>
  <c r="BI81" i="2" s="1"/>
  <c r="BJ84" i="2"/>
  <c r="BJ81" i="2" s="1"/>
  <c r="BK84" i="2"/>
  <c r="BK81" i="2" s="1"/>
  <c r="BL84" i="2"/>
  <c r="BL81" i="2" s="1"/>
  <c r="BM84" i="2"/>
  <c r="BM81" i="2" s="1"/>
  <c r="BN84" i="2"/>
  <c r="BN81" i="2" s="1"/>
  <c r="BO84" i="2"/>
  <c r="BO81" i="2" s="1"/>
  <c r="D60" i="2"/>
  <c r="D57" i="2" s="1"/>
  <c r="E60" i="2"/>
  <c r="E57" i="2" s="1"/>
  <c r="F60" i="2"/>
  <c r="F57" i="2" s="1"/>
  <c r="G60" i="2"/>
  <c r="G57" i="2" s="1"/>
  <c r="H60" i="2"/>
  <c r="H57" i="2" s="1"/>
  <c r="I60" i="2"/>
  <c r="I57" i="2" s="1"/>
  <c r="J60" i="2"/>
  <c r="J57" i="2" s="1"/>
  <c r="K60" i="2"/>
  <c r="K57" i="2" s="1"/>
  <c r="L60" i="2"/>
  <c r="L57" i="2" s="1"/>
  <c r="M60" i="2"/>
  <c r="M57" i="2" s="1"/>
  <c r="N60" i="2"/>
  <c r="N57" i="2" s="1"/>
  <c r="O60" i="2"/>
  <c r="O57" i="2" s="1"/>
  <c r="P60" i="2"/>
  <c r="P57" i="2" s="1"/>
  <c r="Q60" i="2"/>
  <c r="Q57" i="2" s="1"/>
  <c r="R60" i="2"/>
  <c r="R57" i="2" s="1"/>
  <c r="S60" i="2"/>
  <c r="S57" i="2" s="1"/>
  <c r="T60" i="2"/>
  <c r="T57" i="2" s="1"/>
  <c r="U60" i="2"/>
  <c r="U57" i="2" s="1"/>
  <c r="V60" i="2"/>
  <c r="V57" i="2" s="1"/>
  <c r="W60" i="2"/>
  <c r="W57" i="2" s="1"/>
  <c r="X60" i="2"/>
  <c r="X57" i="2" s="1"/>
  <c r="Y60" i="2"/>
  <c r="Y57" i="2" s="1"/>
  <c r="Z60" i="2"/>
  <c r="Z57" i="2" s="1"/>
  <c r="AA60" i="2"/>
  <c r="AA57" i="2" s="1"/>
  <c r="AB60" i="2"/>
  <c r="AB57" i="2" s="1"/>
  <c r="AC60" i="2"/>
  <c r="AC57" i="2" s="1"/>
  <c r="AD60" i="2"/>
  <c r="AD57" i="2" s="1"/>
  <c r="AE60" i="2"/>
  <c r="AE57" i="2" s="1"/>
  <c r="AF60" i="2"/>
  <c r="AF57" i="2" s="1"/>
  <c r="AG60" i="2"/>
  <c r="AG57" i="2" s="1"/>
  <c r="AH60" i="2"/>
  <c r="AH57" i="2" s="1"/>
  <c r="AI60" i="2"/>
  <c r="AI57" i="2" s="1"/>
  <c r="AJ60" i="2"/>
  <c r="AJ57" i="2" s="1"/>
  <c r="AK60" i="2"/>
  <c r="AK57" i="2" s="1"/>
  <c r="AL60" i="2"/>
  <c r="AL57" i="2" s="1"/>
  <c r="AM60" i="2"/>
  <c r="AM57" i="2" s="1"/>
  <c r="AN60" i="2"/>
  <c r="AN57" i="2" s="1"/>
  <c r="AO60" i="2"/>
  <c r="AO57" i="2" s="1"/>
  <c r="AP60" i="2"/>
  <c r="AP57" i="2" s="1"/>
  <c r="AQ60" i="2"/>
  <c r="AQ57" i="2" s="1"/>
  <c r="AR60" i="2"/>
  <c r="AR57" i="2" s="1"/>
  <c r="AS60" i="2"/>
  <c r="AS57" i="2" s="1"/>
  <c r="AT60" i="2"/>
  <c r="AT57" i="2" s="1"/>
  <c r="AU60" i="2"/>
  <c r="AU57" i="2" s="1"/>
  <c r="AV60" i="2"/>
  <c r="AV57" i="2" s="1"/>
  <c r="AW60" i="2"/>
  <c r="AW57" i="2" s="1"/>
  <c r="AX60" i="2"/>
  <c r="AX57" i="2" s="1"/>
  <c r="AY60" i="2"/>
  <c r="AY57" i="2" s="1"/>
  <c r="AZ60" i="2"/>
  <c r="AZ57" i="2" s="1"/>
  <c r="BA60" i="2"/>
  <c r="BA57" i="2" s="1"/>
  <c r="BB60" i="2"/>
  <c r="BB57" i="2" s="1"/>
  <c r="BC60" i="2"/>
  <c r="BC57" i="2" s="1"/>
  <c r="BD60" i="2"/>
  <c r="BD57" i="2" s="1"/>
  <c r="BE60" i="2"/>
  <c r="BE57" i="2" s="1"/>
  <c r="BF60" i="2"/>
  <c r="BF57" i="2" s="1"/>
  <c r="BG60" i="2"/>
  <c r="BG57" i="2" s="1"/>
  <c r="BH60" i="2"/>
  <c r="BH57" i="2" s="1"/>
  <c r="BI60" i="2"/>
  <c r="BI57" i="2" s="1"/>
  <c r="BJ60" i="2"/>
  <c r="BJ57" i="2" s="1"/>
  <c r="BK60" i="2"/>
  <c r="BK57" i="2" s="1"/>
  <c r="BL60" i="2"/>
  <c r="BL57" i="2" s="1"/>
  <c r="BM60" i="2"/>
  <c r="BM57" i="2" s="1"/>
  <c r="BN60" i="2"/>
  <c r="BN57" i="2" s="1"/>
  <c r="BO60" i="2"/>
  <c r="BO57" i="2" s="1"/>
  <c r="C93" i="2"/>
  <c r="C85" i="2"/>
  <c r="C86" i="2" s="1"/>
  <c r="C77" i="2"/>
  <c r="D77" i="2" s="1"/>
  <c r="D78" i="2" s="1"/>
  <c r="C69" i="2"/>
  <c r="C70" i="2" s="1"/>
  <c r="C61" i="2"/>
  <c r="C62" i="2" s="1"/>
  <c r="C53" i="2"/>
  <c r="C54" i="2" s="1"/>
  <c r="D4" i="81" s="1"/>
  <c r="D91" i="81" s="1"/>
  <c r="D52" i="2"/>
  <c r="E52" i="2"/>
  <c r="E49" i="2" s="1"/>
  <c r="F52" i="2"/>
  <c r="F49" i="2" s="1"/>
  <c r="G52" i="2"/>
  <c r="G49" i="2" s="1"/>
  <c r="H52" i="2"/>
  <c r="H49" i="2" s="1"/>
  <c r="I52" i="2"/>
  <c r="I49" i="2" s="1"/>
  <c r="J52" i="2"/>
  <c r="J49" i="2" s="1"/>
  <c r="K52" i="2"/>
  <c r="K49" i="2" s="1"/>
  <c r="L52" i="2"/>
  <c r="L49" i="2" s="1"/>
  <c r="M52" i="2"/>
  <c r="M49" i="2" s="1"/>
  <c r="N52" i="2"/>
  <c r="N49" i="2" s="1"/>
  <c r="O52" i="2"/>
  <c r="O49" i="2" s="1"/>
  <c r="P52" i="2"/>
  <c r="P49" i="2" s="1"/>
  <c r="Q52" i="2"/>
  <c r="Q49" i="2" s="1"/>
  <c r="R52" i="2"/>
  <c r="R49" i="2" s="1"/>
  <c r="S52" i="2"/>
  <c r="S49" i="2" s="1"/>
  <c r="T52" i="2"/>
  <c r="T49" i="2" s="1"/>
  <c r="U52" i="2"/>
  <c r="U49" i="2" s="1"/>
  <c r="V52" i="2"/>
  <c r="V49" i="2" s="1"/>
  <c r="W52" i="2"/>
  <c r="W49" i="2" s="1"/>
  <c r="X52" i="2"/>
  <c r="X49" i="2" s="1"/>
  <c r="Y52" i="2"/>
  <c r="Y49" i="2" s="1"/>
  <c r="Z52" i="2"/>
  <c r="Z49" i="2" s="1"/>
  <c r="AA52" i="2"/>
  <c r="AA49" i="2" s="1"/>
  <c r="AB52" i="2"/>
  <c r="AB49" i="2" s="1"/>
  <c r="AC52" i="2"/>
  <c r="AC49" i="2" s="1"/>
  <c r="AD52" i="2"/>
  <c r="AD49" i="2" s="1"/>
  <c r="AE52" i="2"/>
  <c r="AE49" i="2" s="1"/>
  <c r="AF52" i="2"/>
  <c r="AF49" i="2" s="1"/>
  <c r="AG52" i="2"/>
  <c r="AG49" i="2" s="1"/>
  <c r="AH52" i="2"/>
  <c r="AH49" i="2" s="1"/>
  <c r="AI52" i="2"/>
  <c r="AI49" i="2" s="1"/>
  <c r="AJ52" i="2"/>
  <c r="AJ49" i="2" s="1"/>
  <c r="AK52" i="2"/>
  <c r="AK49" i="2" s="1"/>
  <c r="AL52" i="2"/>
  <c r="AL49" i="2" s="1"/>
  <c r="AM52" i="2"/>
  <c r="AM49" i="2" s="1"/>
  <c r="AN52" i="2"/>
  <c r="AN49" i="2" s="1"/>
  <c r="AO52" i="2"/>
  <c r="AO49" i="2" s="1"/>
  <c r="AP52" i="2"/>
  <c r="AP49" i="2" s="1"/>
  <c r="AQ52" i="2"/>
  <c r="AQ49" i="2" s="1"/>
  <c r="AR52" i="2"/>
  <c r="AR49" i="2" s="1"/>
  <c r="AS52" i="2"/>
  <c r="AS49" i="2" s="1"/>
  <c r="AT52" i="2"/>
  <c r="AT49" i="2" s="1"/>
  <c r="AU52" i="2"/>
  <c r="AU49" i="2" s="1"/>
  <c r="AV52" i="2"/>
  <c r="AV49" i="2" s="1"/>
  <c r="AW52" i="2"/>
  <c r="AW49" i="2" s="1"/>
  <c r="AX52" i="2"/>
  <c r="AX49" i="2" s="1"/>
  <c r="AY52" i="2"/>
  <c r="AY49" i="2" s="1"/>
  <c r="AZ52" i="2"/>
  <c r="AZ49" i="2" s="1"/>
  <c r="BA52" i="2"/>
  <c r="BA49" i="2" s="1"/>
  <c r="BB52" i="2"/>
  <c r="BB49" i="2" s="1"/>
  <c r="BC52" i="2"/>
  <c r="BC49" i="2" s="1"/>
  <c r="BD52" i="2"/>
  <c r="BD49" i="2" s="1"/>
  <c r="BE52" i="2"/>
  <c r="BE49" i="2" s="1"/>
  <c r="BF52" i="2"/>
  <c r="BF49" i="2" s="1"/>
  <c r="BG52" i="2"/>
  <c r="BG49" i="2" s="1"/>
  <c r="BH52" i="2"/>
  <c r="BH49" i="2" s="1"/>
  <c r="BI52" i="2"/>
  <c r="BI49" i="2" s="1"/>
  <c r="BJ52" i="2"/>
  <c r="BJ49" i="2" s="1"/>
  <c r="BK52" i="2"/>
  <c r="BK49" i="2" s="1"/>
  <c r="BL52" i="2"/>
  <c r="BL49" i="2" s="1"/>
  <c r="BM52" i="2"/>
  <c r="BM49" i="2" s="1"/>
  <c r="BN52" i="2"/>
  <c r="BN49" i="2" s="1"/>
  <c r="BO52" i="2"/>
  <c r="BO49" i="2" s="1"/>
  <c r="N44" i="2"/>
  <c r="N41" i="2" s="1"/>
  <c r="O44" i="2"/>
  <c r="O41" i="2" s="1"/>
  <c r="P44" i="2"/>
  <c r="P41" i="2" s="1"/>
  <c r="Q44" i="2"/>
  <c r="Q41" i="2" s="1"/>
  <c r="R44" i="2"/>
  <c r="R41" i="2" s="1"/>
  <c r="S44" i="2"/>
  <c r="S41" i="2" s="1"/>
  <c r="T44" i="2"/>
  <c r="T41" i="2" s="1"/>
  <c r="U44" i="2"/>
  <c r="U41" i="2" s="1"/>
  <c r="V44" i="2"/>
  <c r="V41" i="2" s="1"/>
  <c r="W44" i="2"/>
  <c r="W41" i="2" s="1"/>
  <c r="X44" i="2"/>
  <c r="X41" i="2" s="1"/>
  <c r="Y44" i="2"/>
  <c r="Y41" i="2" s="1"/>
  <c r="Z44" i="2"/>
  <c r="Z41" i="2" s="1"/>
  <c r="AA44" i="2"/>
  <c r="AA41" i="2" s="1"/>
  <c r="AB44" i="2"/>
  <c r="AB41" i="2" s="1"/>
  <c r="AC44" i="2"/>
  <c r="AC41" i="2" s="1"/>
  <c r="AD44" i="2"/>
  <c r="AD41" i="2" s="1"/>
  <c r="AE44" i="2"/>
  <c r="AE41" i="2" s="1"/>
  <c r="AF44" i="2"/>
  <c r="AF41" i="2" s="1"/>
  <c r="AG44" i="2"/>
  <c r="AG41" i="2" s="1"/>
  <c r="AH44" i="2"/>
  <c r="AH41" i="2" s="1"/>
  <c r="AI44" i="2"/>
  <c r="AI41" i="2" s="1"/>
  <c r="AJ44" i="2"/>
  <c r="AJ41" i="2" s="1"/>
  <c r="AK44" i="2"/>
  <c r="AK41" i="2" s="1"/>
  <c r="AL44" i="2"/>
  <c r="AL41" i="2" s="1"/>
  <c r="AM44" i="2"/>
  <c r="AM41" i="2" s="1"/>
  <c r="AN44" i="2"/>
  <c r="AN41" i="2" s="1"/>
  <c r="AO44" i="2"/>
  <c r="AO41" i="2" s="1"/>
  <c r="AP44" i="2"/>
  <c r="AP41" i="2" s="1"/>
  <c r="AQ44" i="2"/>
  <c r="AQ41" i="2" s="1"/>
  <c r="AR44" i="2"/>
  <c r="AR41" i="2" s="1"/>
  <c r="AS44" i="2"/>
  <c r="AS41" i="2" s="1"/>
  <c r="AT44" i="2"/>
  <c r="AT41" i="2" s="1"/>
  <c r="AU44" i="2"/>
  <c r="AU41" i="2" s="1"/>
  <c r="AV44" i="2"/>
  <c r="AV41" i="2" s="1"/>
  <c r="AW44" i="2"/>
  <c r="AW41" i="2" s="1"/>
  <c r="AX44" i="2"/>
  <c r="AX41" i="2" s="1"/>
  <c r="AY44" i="2"/>
  <c r="AY41" i="2" s="1"/>
  <c r="AZ44" i="2"/>
  <c r="AZ41" i="2" s="1"/>
  <c r="BA44" i="2"/>
  <c r="BA41" i="2" s="1"/>
  <c r="BB44" i="2"/>
  <c r="BB41" i="2" s="1"/>
  <c r="BC44" i="2"/>
  <c r="BC41" i="2" s="1"/>
  <c r="BD44" i="2"/>
  <c r="BD41" i="2" s="1"/>
  <c r="BE44" i="2"/>
  <c r="BE41" i="2" s="1"/>
  <c r="BF44" i="2"/>
  <c r="BF41" i="2" s="1"/>
  <c r="BG44" i="2"/>
  <c r="BG41" i="2" s="1"/>
  <c r="BH44" i="2"/>
  <c r="BH41" i="2" s="1"/>
  <c r="BI44" i="2"/>
  <c r="BI41" i="2" s="1"/>
  <c r="BJ44" i="2"/>
  <c r="BJ41" i="2" s="1"/>
  <c r="BK44" i="2"/>
  <c r="BK41" i="2" s="1"/>
  <c r="BL44" i="2"/>
  <c r="BL41" i="2" s="1"/>
  <c r="BM44" i="2"/>
  <c r="BM41" i="2" s="1"/>
  <c r="BN44" i="2"/>
  <c r="BN41" i="2" s="1"/>
  <c r="BO44" i="2"/>
  <c r="BO41" i="2" s="1"/>
  <c r="D44" i="2"/>
  <c r="D41" i="2" s="1"/>
  <c r="E44" i="2"/>
  <c r="E41" i="2" s="1"/>
  <c r="F44" i="2"/>
  <c r="F41" i="2" s="1"/>
  <c r="G44" i="2"/>
  <c r="G41" i="2" s="1"/>
  <c r="H44" i="2"/>
  <c r="H41" i="2" s="1"/>
  <c r="I44" i="2"/>
  <c r="I41" i="2" s="1"/>
  <c r="J44" i="2"/>
  <c r="J41" i="2" s="1"/>
  <c r="K44" i="2"/>
  <c r="K41" i="2" s="1"/>
  <c r="L44" i="2"/>
  <c r="L41" i="2" s="1"/>
  <c r="M44" i="2"/>
  <c r="M41" i="2" s="1"/>
  <c r="AC11" i="52" l="1"/>
  <c r="AC26" i="52"/>
  <c r="AC22" i="52"/>
  <c r="AC6" i="52"/>
  <c r="BK4" i="82"/>
  <c r="BN49" i="9"/>
  <c r="BN49" i="7"/>
  <c r="BN49" i="8"/>
  <c r="G4" i="82"/>
  <c r="J49" i="9"/>
  <c r="J49" i="7"/>
  <c r="J49" i="8"/>
  <c r="AD4" i="82"/>
  <c r="AG49" i="8"/>
  <c r="AG49" i="9"/>
  <c r="AG49" i="7"/>
  <c r="BI4" i="82"/>
  <c r="BL49" i="8"/>
  <c r="BL49" i="9"/>
  <c r="BL49" i="7"/>
  <c r="BA4" i="82"/>
  <c r="BD49" i="8"/>
  <c r="BD49" i="9"/>
  <c r="BD49" i="7"/>
  <c r="AS4" i="82"/>
  <c r="AV49" i="8"/>
  <c r="AV49" i="9"/>
  <c r="AV49" i="7"/>
  <c r="AK4" i="82"/>
  <c r="AN49" i="8"/>
  <c r="AN49" i="9"/>
  <c r="AN49" i="7"/>
  <c r="AC4" i="82"/>
  <c r="AF49" i="8"/>
  <c r="AF49" i="9"/>
  <c r="AF49" i="7"/>
  <c r="U4" i="82"/>
  <c r="X49" i="8"/>
  <c r="X49" i="9"/>
  <c r="X49" i="7"/>
  <c r="M4" i="82"/>
  <c r="P49" i="8"/>
  <c r="P49" i="9"/>
  <c r="P49" i="7"/>
  <c r="E4" i="82"/>
  <c r="H49" i="8"/>
  <c r="H49" i="9"/>
  <c r="H49" i="7"/>
  <c r="AM4" i="82"/>
  <c r="AP49" i="9"/>
  <c r="AP49" i="7"/>
  <c r="AP49" i="8"/>
  <c r="BB4" i="82"/>
  <c r="BE49" i="9"/>
  <c r="BE49" i="8"/>
  <c r="BE49" i="7"/>
  <c r="BP4" i="82"/>
  <c r="BS49" i="8"/>
  <c r="BS49" i="9"/>
  <c r="BS49" i="7"/>
  <c r="BH4" i="82"/>
  <c r="BK49" i="8"/>
  <c r="BK49" i="9"/>
  <c r="BK49" i="7"/>
  <c r="AZ4" i="82"/>
  <c r="BC49" i="8"/>
  <c r="BC49" i="9"/>
  <c r="BC49" i="7"/>
  <c r="AR4" i="82"/>
  <c r="AU49" i="8"/>
  <c r="AU49" i="9"/>
  <c r="AU49" i="7"/>
  <c r="AJ4" i="82"/>
  <c r="AM49" i="8"/>
  <c r="AM49" i="9"/>
  <c r="AM49" i="7"/>
  <c r="AB4" i="82"/>
  <c r="AE49" i="8"/>
  <c r="AE49" i="9"/>
  <c r="AE49" i="7"/>
  <c r="T4" i="82"/>
  <c r="W49" i="8"/>
  <c r="W49" i="9"/>
  <c r="W49" i="7"/>
  <c r="L4" i="82"/>
  <c r="O49" i="8"/>
  <c r="O49" i="9"/>
  <c r="O49" i="7"/>
  <c r="BC4" i="82"/>
  <c r="BF49" i="9"/>
  <c r="BF49" i="7"/>
  <c r="BF49" i="8"/>
  <c r="F4" i="82"/>
  <c r="I49" i="9"/>
  <c r="I49" i="8"/>
  <c r="I49" i="7"/>
  <c r="BO4" i="82"/>
  <c r="BR49" i="8"/>
  <c r="BR49" i="9"/>
  <c r="BR49" i="7"/>
  <c r="BG4" i="82"/>
  <c r="BJ49" i="8"/>
  <c r="BJ49" i="9"/>
  <c r="BJ49" i="7"/>
  <c r="AY4" i="82"/>
  <c r="BB49" i="8"/>
  <c r="BB49" i="9"/>
  <c r="BB49" i="7"/>
  <c r="AQ4" i="82"/>
  <c r="AT49" i="8"/>
  <c r="AT49" i="9"/>
  <c r="AT49" i="7"/>
  <c r="AI4" i="82"/>
  <c r="AL49" i="8"/>
  <c r="AL49" i="9"/>
  <c r="AL49" i="7"/>
  <c r="AA4" i="82"/>
  <c r="AD49" i="8"/>
  <c r="AD49" i="9"/>
  <c r="AD49" i="7"/>
  <c r="S4" i="82"/>
  <c r="V49" i="8"/>
  <c r="V49" i="9"/>
  <c r="V49" i="7"/>
  <c r="K4" i="82"/>
  <c r="N49" i="8"/>
  <c r="N49" i="9"/>
  <c r="N49" i="7"/>
  <c r="O4" i="82"/>
  <c r="R49" i="9"/>
  <c r="R49" i="7"/>
  <c r="R49" i="8"/>
  <c r="AL4" i="82"/>
  <c r="AO49" i="9"/>
  <c r="AO49" i="7"/>
  <c r="AO49" i="8"/>
  <c r="BN4" i="82"/>
  <c r="BQ49" i="8"/>
  <c r="BQ49" i="9"/>
  <c r="BQ49" i="7"/>
  <c r="BF4" i="82"/>
  <c r="BI49" i="8"/>
  <c r="BI49" i="9"/>
  <c r="BI49" i="7"/>
  <c r="AX4" i="82"/>
  <c r="BA49" i="9"/>
  <c r="BA49" i="7"/>
  <c r="BA49" i="8"/>
  <c r="AP4" i="82"/>
  <c r="AS49" i="8"/>
  <c r="AS49" i="9"/>
  <c r="AS49" i="7"/>
  <c r="AH4" i="82"/>
  <c r="AK49" i="9"/>
  <c r="AK49" i="7"/>
  <c r="AK49" i="8"/>
  <c r="Z4" i="82"/>
  <c r="AC49" i="9"/>
  <c r="AC49" i="7"/>
  <c r="AC49" i="8"/>
  <c r="R4" i="82"/>
  <c r="U49" i="8"/>
  <c r="U49" i="9"/>
  <c r="U49" i="7"/>
  <c r="J4" i="82"/>
  <c r="M49" i="8"/>
  <c r="M49" i="9"/>
  <c r="M49" i="7"/>
  <c r="AE4" i="82"/>
  <c r="AH49" i="9"/>
  <c r="AH49" i="7"/>
  <c r="AH49" i="8"/>
  <c r="BJ4" i="82"/>
  <c r="BM49" i="9"/>
  <c r="BM49" i="8"/>
  <c r="BM49" i="7"/>
  <c r="N4" i="82"/>
  <c r="Q49" i="8"/>
  <c r="Q49" i="7"/>
  <c r="Q49" i="9"/>
  <c r="BM4" i="82"/>
  <c r="BP49" i="9"/>
  <c r="BP49" i="7"/>
  <c r="BP49" i="8"/>
  <c r="BE4" i="82"/>
  <c r="BH49" i="9"/>
  <c r="BH49" i="7"/>
  <c r="BH49" i="8"/>
  <c r="AW4" i="82"/>
  <c r="AZ49" i="9"/>
  <c r="AZ49" i="7"/>
  <c r="AZ49" i="8"/>
  <c r="AO4" i="82"/>
  <c r="AR49" i="9"/>
  <c r="AR49" i="7"/>
  <c r="AR49" i="8"/>
  <c r="AG4" i="82"/>
  <c r="AJ49" i="9"/>
  <c r="AJ49" i="7"/>
  <c r="AJ49" i="8"/>
  <c r="Y4" i="82"/>
  <c r="AB49" i="9"/>
  <c r="AB49" i="7"/>
  <c r="AB49" i="8"/>
  <c r="Q4" i="82"/>
  <c r="T49" i="9"/>
  <c r="T49" i="7"/>
  <c r="T49" i="8"/>
  <c r="I4" i="82"/>
  <c r="L49" i="9"/>
  <c r="L49" i="7"/>
  <c r="L49" i="8"/>
  <c r="W4" i="82"/>
  <c r="Z49" i="9"/>
  <c r="Z49" i="7"/>
  <c r="Z49" i="8"/>
  <c r="V4" i="82"/>
  <c r="Y49" i="7"/>
  <c r="Y49" i="8"/>
  <c r="Y49" i="9"/>
  <c r="BL4" i="82"/>
  <c r="BO49" i="9"/>
  <c r="BO49" i="7"/>
  <c r="BO49" i="8"/>
  <c r="BD4" i="82"/>
  <c r="BG49" i="9"/>
  <c r="BG49" i="7"/>
  <c r="BG49" i="8"/>
  <c r="AV4" i="82"/>
  <c r="AY49" i="9"/>
  <c r="AY49" i="7"/>
  <c r="AY49" i="8"/>
  <c r="AN4" i="82"/>
  <c r="AQ49" i="9"/>
  <c r="AQ49" i="7"/>
  <c r="AQ49" i="8"/>
  <c r="AF4" i="82"/>
  <c r="AI49" i="9"/>
  <c r="AI49" i="7"/>
  <c r="AI49" i="8"/>
  <c r="X4" i="82"/>
  <c r="AA49" i="9"/>
  <c r="AA49" i="7"/>
  <c r="AA49" i="8"/>
  <c r="P4" i="82"/>
  <c r="S49" i="9"/>
  <c r="S49" i="7"/>
  <c r="S49" i="8"/>
  <c r="H4" i="82"/>
  <c r="K49" i="9"/>
  <c r="K49" i="7"/>
  <c r="K49" i="8"/>
  <c r="AU4" i="82"/>
  <c r="AX49" i="9"/>
  <c r="AX49" i="7"/>
  <c r="AX49" i="8"/>
  <c r="AT4" i="82"/>
  <c r="AW49" i="9"/>
  <c r="AW49" i="8"/>
  <c r="AW49" i="7"/>
  <c r="BN27" i="9"/>
  <c r="BN27" i="7"/>
  <c r="BN27" i="8"/>
  <c r="BF27" i="9"/>
  <c r="BF27" i="8"/>
  <c r="BF27" i="7"/>
  <c r="AX27" i="9"/>
  <c r="AX27" i="8"/>
  <c r="AX27" i="7"/>
  <c r="AP27" i="9"/>
  <c r="AP27" i="8"/>
  <c r="AP27" i="7"/>
  <c r="AH27" i="9"/>
  <c r="AH27" i="8"/>
  <c r="AH27" i="7"/>
  <c r="Z27" i="9"/>
  <c r="Z27" i="7"/>
  <c r="Z27" i="8"/>
  <c r="R27" i="9"/>
  <c r="R27" i="8"/>
  <c r="R27" i="7"/>
  <c r="J27" i="9"/>
  <c r="J27" i="8"/>
  <c r="J27" i="7"/>
  <c r="BM27" i="9"/>
  <c r="BM27" i="8"/>
  <c r="BM27" i="7"/>
  <c r="BE27" i="9"/>
  <c r="BE27" i="7"/>
  <c r="BE27" i="8"/>
  <c r="AW27" i="9"/>
  <c r="AW27" i="8"/>
  <c r="AW27" i="7"/>
  <c r="AO27" i="9"/>
  <c r="AO27" i="7"/>
  <c r="AO27" i="8"/>
  <c r="AG27" i="9"/>
  <c r="AG27" i="7"/>
  <c r="AG27" i="8"/>
  <c r="Y27" i="9"/>
  <c r="Y27" i="8"/>
  <c r="Y27" i="7"/>
  <c r="Q27" i="9"/>
  <c r="Q27" i="7"/>
  <c r="Q27" i="8"/>
  <c r="I27" i="9"/>
  <c r="I27" i="8"/>
  <c r="I27" i="7"/>
  <c r="BL27" i="9"/>
  <c r="BL27" i="8"/>
  <c r="BL27" i="7"/>
  <c r="BD27" i="9"/>
  <c r="BD27" i="8"/>
  <c r="BD27" i="7"/>
  <c r="AV27" i="9"/>
  <c r="AV27" i="8"/>
  <c r="AV27" i="7"/>
  <c r="AN27" i="9"/>
  <c r="AN27" i="8"/>
  <c r="AN27" i="7"/>
  <c r="AF27" i="9"/>
  <c r="AF27" i="8"/>
  <c r="AF27" i="7"/>
  <c r="X27" i="9"/>
  <c r="X27" i="8"/>
  <c r="X27" i="7"/>
  <c r="P27" i="9"/>
  <c r="P27" i="8"/>
  <c r="P27" i="7"/>
  <c r="BS27" i="9"/>
  <c r="BS27" i="8"/>
  <c r="BS27" i="7"/>
  <c r="BK27" i="9"/>
  <c r="BK27" i="8"/>
  <c r="BK27" i="7"/>
  <c r="BC27" i="9"/>
  <c r="BC27" i="8"/>
  <c r="BC27" i="7"/>
  <c r="AU27" i="9"/>
  <c r="AU27" i="8"/>
  <c r="AU27" i="7"/>
  <c r="AM27" i="9"/>
  <c r="AM27" i="8"/>
  <c r="AM27" i="7"/>
  <c r="AE27" i="8"/>
  <c r="AE27" i="7"/>
  <c r="AE27" i="9"/>
  <c r="W27" i="8"/>
  <c r="W27" i="9"/>
  <c r="W27" i="7"/>
  <c r="O27" i="9"/>
  <c r="O27" i="8"/>
  <c r="O27" i="7"/>
  <c r="BR27" i="8"/>
  <c r="BR27" i="7"/>
  <c r="BR27" i="9"/>
  <c r="BJ27" i="8"/>
  <c r="BJ27" i="7"/>
  <c r="BJ27" i="9"/>
  <c r="BB27" i="8"/>
  <c r="BB27" i="7"/>
  <c r="BB27" i="9"/>
  <c r="AT27" i="8"/>
  <c r="AT27" i="7"/>
  <c r="AT27" i="9"/>
  <c r="AL27" i="8"/>
  <c r="AL27" i="7"/>
  <c r="AL27" i="9"/>
  <c r="AD27" i="8"/>
  <c r="AD27" i="7"/>
  <c r="AD27" i="9"/>
  <c r="V27" i="8"/>
  <c r="V27" i="7"/>
  <c r="V27" i="9"/>
  <c r="N27" i="8"/>
  <c r="N27" i="7"/>
  <c r="N27" i="9"/>
  <c r="BQ27" i="8"/>
  <c r="BQ27" i="7"/>
  <c r="BQ27" i="9"/>
  <c r="BI27" i="8"/>
  <c r="BI27" i="7"/>
  <c r="BI27" i="9"/>
  <c r="BA27" i="8"/>
  <c r="BA27" i="7"/>
  <c r="BA27" i="9"/>
  <c r="AS27" i="8"/>
  <c r="AS27" i="7"/>
  <c r="AS27" i="9"/>
  <c r="AK27" i="8"/>
  <c r="AK27" i="7"/>
  <c r="AK27" i="9"/>
  <c r="AC27" i="8"/>
  <c r="AC27" i="7"/>
  <c r="AC27" i="9"/>
  <c r="U27" i="8"/>
  <c r="U27" i="7"/>
  <c r="U27" i="9"/>
  <c r="M27" i="8"/>
  <c r="M27" i="7"/>
  <c r="M27" i="9"/>
  <c r="BP27" i="7"/>
  <c r="BP27" i="9"/>
  <c r="BP27" i="8"/>
  <c r="BH27" i="7"/>
  <c r="BH27" i="9"/>
  <c r="BH27" i="8"/>
  <c r="AZ27" i="7"/>
  <c r="AZ27" i="9"/>
  <c r="AZ27" i="8"/>
  <c r="AR27" i="7"/>
  <c r="AR27" i="9"/>
  <c r="AR27" i="8"/>
  <c r="AJ27" i="7"/>
  <c r="AJ27" i="9"/>
  <c r="AJ27" i="8"/>
  <c r="AB27" i="7"/>
  <c r="AB27" i="9"/>
  <c r="AB27" i="8"/>
  <c r="T27" i="7"/>
  <c r="T27" i="9"/>
  <c r="T27" i="8"/>
  <c r="L27" i="7"/>
  <c r="L27" i="9"/>
  <c r="L27" i="8"/>
  <c r="BO27" i="7"/>
  <c r="BO27" i="9"/>
  <c r="BO27" i="8"/>
  <c r="BG27" i="8"/>
  <c r="BG27" i="7"/>
  <c r="BG27" i="9"/>
  <c r="AY27" i="9"/>
  <c r="AY27" i="8"/>
  <c r="AY27" i="7"/>
  <c r="AQ27" i="7"/>
  <c r="AQ27" i="8"/>
  <c r="AQ27" i="9"/>
  <c r="AI27" i="7"/>
  <c r="AI27" i="9"/>
  <c r="AI27" i="8"/>
  <c r="AA27" i="8"/>
  <c r="AA27" i="9"/>
  <c r="AA27" i="7"/>
  <c r="S27" i="7"/>
  <c r="S27" i="8"/>
  <c r="S27" i="9"/>
  <c r="K27" i="9"/>
  <c r="K27" i="8"/>
  <c r="K27" i="7"/>
  <c r="BI4" i="86"/>
  <c r="BL137" i="9"/>
  <c r="BL137" i="8"/>
  <c r="BL137" i="7"/>
  <c r="BA4" i="86"/>
  <c r="BD137" i="8"/>
  <c r="BD137" i="7"/>
  <c r="BD137" i="9"/>
  <c r="AS4" i="86"/>
  <c r="AV137" i="9"/>
  <c r="AV137" i="8"/>
  <c r="AV137" i="7"/>
  <c r="AK4" i="86"/>
  <c r="AN137" i="7"/>
  <c r="AN137" i="8"/>
  <c r="AN137" i="9"/>
  <c r="AC4" i="86"/>
  <c r="AF137" i="9"/>
  <c r="AF137" i="7"/>
  <c r="AF137" i="8"/>
  <c r="U4" i="86"/>
  <c r="X137" i="8"/>
  <c r="X137" i="9"/>
  <c r="X137" i="7"/>
  <c r="M4" i="86"/>
  <c r="P137" i="9"/>
  <c r="P137" i="8"/>
  <c r="P137" i="7"/>
  <c r="E4" i="86"/>
  <c r="H137" i="8"/>
  <c r="H137" i="9"/>
  <c r="H137" i="7"/>
  <c r="BP4" i="86"/>
  <c r="BS137" i="8"/>
  <c r="BS137" i="7"/>
  <c r="BS137" i="9"/>
  <c r="BH4" i="86"/>
  <c r="BK137" i="9"/>
  <c r="BK137" i="8"/>
  <c r="BK137" i="7"/>
  <c r="AZ4" i="86"/>
  <c r="BC137" i="8"/>
  <c r="BC137" i="7"/>
  <c r="BC137" i="9"/>
  <c r="AR4" i="86"/>
  <c r="AU137" i="9"/>
  <c r="AU137" i="8"/>
  <c r="AU137" i="7"/>
  <c r="AJ4" i="86"/>
  <c r="AM137" i="8"/>
  <c r="AM137" i="7"/>
  <c r="AM137" i="9"/>
  <c r="AB4" i="86"/>
  <c r="AE137" i="9"/>
  <c r="AE137" i="8"/>
  <c r="AE137" i="7"/>
  <c r="T4" i="86"/>
  <c r="W137" i="9"/>
  <c r="W137" i="8"/>
  <c r="W137" i="7"/>
  <c r="L4" i="86"/>
  <c r="O137" i="9"/>
  <c r="O137" i="8"/>
  <c r="O137" i="7"/>
  <c r="BO4" i="86"/>
  <c r="BR137" i="9"/>
  <c r="BR137" i="8"/>
  <c r="BR137" i="7"/>
  <c r="BG4" i="86"/>
  <c r="BJ137" i="9"/>
  <c r="BJ137" i="8"/>
  <c r="BJ137" i="7"/>
  <c r="AY4" i="86"/>
  <c r="BB137" i="9"/>
  <c r="BB137" i="8"/>
  <c r="BB137" i="7"/>
  <c r="AQ4" i="86"/>
  <c r="AT137" i="9"/>
  <c r="AT137" i="8"/>
  <c r="AT137" i="7"/>
  <c r="AI4" i="86"/>
  <c r="AL137" i="9"/>
  <c r="AL137" i="8"/>
  <c r="AL137" i="7"/>
  <c r="AA4" i="86"/>
  <c r="AD137" i="9"/>
  <c r="AD137" i="8"/>
  <c r="AD137" i="7"/>
  <c r="S4" i="86"/>
  <c r="V137" i="9"/>
  <c r="V137" i="8"/>
  <c r="V137" i="7"/>
  <c r="K4" i="86"/>
  <c r="N137" i="9"/>
  <c r="N137" i="8"/>
  <c r="N137" i="7"/>
  <c r="BN4" i="86"/>
  <c r="BQ137" i="9"/>
  <c r="BQ137" i="8"/>
  <c r="BQ137" i="7"/>
  <c r="BF4" i="86"/>
  <c r="BI137" i="9"/>
  <c r="BI137" i="8"/>
  <c r="BI137" i="7"/>
  <c r="AX4" i="86"/>
  <c r="BA137" i="9"/>
  <c r="BA137" i="8"/>
  <c r="BA137" i="7"/>
  <c r="AP4" i="86"/>
  <c r="AS137" i="9"/>
  <c r="AS137" i="8"/>
  <c r="AS137" i="7"/>
  <c r="AH4" i="86"/>
  <c r="AK137" i="9"/>
  <c r="AK137" i="8"/>
  <c r="AK137" i="7"/>
  <c r="Z4" i="86"/>
  <c r="AC137" i="9"/>
  <c r="AC137" i="8"/>
  <c r="AC137" i="7"/>
  <c r="R4" i="86"/>
  <c r="U137" i="9"/>
  <c r="U137" i="8"/>
  <c r="U137" i="7"/>
  <c r="J4" i="86"/>
  <c r="M137" i="9"/>
  <c r="M137" i="8"/>
  <c r="M137" i="7"/>
  <c r="BM4" i="86"/>
  <c r="BP137" i="9"/>
  <c r="BP137" i="8"/>
  <c r="BP137" i="7"/>
  <c r="BE4" i="86"/>
  <c r="BH137" i="7"/>
  <c r="BH137" i="9"/>
  <c r="BH137" i="8"/>
  <c r="AW4" i="86"/>
  <c r="AZ137" i="9"/>
  <c r="AZ137" i="8"/>
  <c r="AZ137" i="7"/>
  <c r="AO4" i="86"/>
  <c r="AR137" i="9"/>
  <c r="AR137" i="8"/>
  <c r="AR137" i="7"/>
  <c r="AG4" i="86"/>
  <c r="AJ137" i="8"/>
  <c r="AJ137" i="9"/>
  <c r="AJ137" i="7"/>
  <c r="Y4" i="86"/>
  <c r="AB137" i="9"/>
  <c r="AB137" i="7"/>
  <c r="AB137" i="8"/>
  <c r="Q4" i="86"/>
  <c r="T137" i="9"/>
  <c r="T137" i="7"/>
  <c r="T137" i="8"/>
  <c r="I4" i="86"/>
  <c r="L137" i="9"/>
  <c r="L137" i="8"/>
  <c r="L137" i="7"/>
  <c r="BL4" i="86"/>
  <c r="BO137" i="8"/>
  <c r="BO137" i="7"/>
  <c r="BO137" i="9"/>
  <c r="BD4" i="86"/>
  <c r="BG137" i="9"/>
  <c r="BG137" i="8"/>
  <c r="BG137" i="7"/>
  <c r="AV4" i="86"/>
  <c r="AY137" i="8"/>
  <c r="AY137" i="7"/>
  <c r="AY137" i="9"/>
  <c r="AN4" i="86"/>
  <c r="AQ137" i="9"/>
  <c r="AQ137" i="8"/>
  <c r="AQ137" i="7"/>
  <c r="AF4" i="86"/>
  <c r="AI137" i="9"/>
  <c r="AI137" i="8"/>
  <c r="AI137" i="7"/>
  <c r="X4" i="86"/>
  <c r="AA137" i="8"/>
  <c r="AA137" i="7"/>
  <c r="AA137" i="9"/>
  <c r="P4" i="86"/>
  <c r="S137" i="9"/>
  <c r="S137" i="7"/>
  <c r="S137" i="8"/>
  <c r="H4" i="86"/>
  <c r="K137" i="8"/>
  <c r="K137" i="9"/>
  <c r="K137" i="7"/>
  <c r="BK4" i="86"/>
  <c r="BN137" i="9"/>
  <c r="BN137" i="8"/>
  <c r="BN137" i="7"/>
  <c r="BC4" i="86"/>
  <c r="BF137" i="9"/>
  <c r="BF137" i="8"/>
  <c r="BF137" i="7"/>
  <c r="AU4" i="86"/>
  <c r="AX137" i="9"/>
  <c r="AX137" i="8"/>
  <c r="AX137" i="7"/>
  <c r="AM4" i="86"/>
  <c r="AP137" i="9"/>
  <c r="AP137" i="8"/>
  <c r="AP137" i="7"/>
  <c r="AE4" i="86"/>
  <c r="AH137" i="9"/>
  <c r="AH137" i="8"/>
  <c r="AH137" i="7"/>
  <c r="W4" i="86"/>
  <c r="Z137" i="9"/>
  <c r="Z137" i="8"/>
  <c r="Z137" i="7"/>
  <c r="O4" i="86"/>
  <c r="R137" i="9"/>
  <c r="R137" i="8"/>
  <c r="R137" i="7"/>
  <c r="G4" i="86"/>
  <c r="J137" i="9"/>
  <c r="J137" i="8"/>
  <c r="J137" i="7"/>
  <c r="BJ4" i="86"/>
  <c r="BM137" i="9"/>
  <c r="BM137" i="8"/>
  <c r="BM137" i="7"/>
  <c r="BB4" i="86"/>
  <c r="BE137" i="9"/>
  <c r="BE137" i="8"/>
  <c r="BE137" i="7"/>
  <c r="AT4" i="86"/>
  <c r="AW137" i="9"/>
  <c r="AW137" i="8"/>
  <c r="AW137" i="7"/>
  <c r="AL4" i="86"/>
  <c r="AO137" i="9"/>
  <c r="AO137" i="8"/>
  <c r="AO137" i="7"/>
  <c r="AD4" i="86"/>
  <c r="AG137" i="9"/>
  <c r="AG137" i="8"/>
  <c r="AG137" i="7"/>
  <c r="V4" i="86"/>
  <c r="Y137" i="9"/>
  <c r="Y137" i="8"/>
  <c r="Y137" i="7"/>
  <c r="N4" i="86"/>
  <c r="Q137" i="9"/>
  <c r="Q137" i="8"/>
  <c r="Q137" i="7"/>
  <c r="F4" i="86"/>
  <c r="I137" i="9"/>
  <c r="I137" i="8"/>
  <c r="I137" i="7"/>
  <c r="BI4" i="85"/>
  <c r="BI91" i="85" s="1"/>
  <c r="BL115" i="8"/>
  <c r="BL115" i="9"/>
  <c r="BL115" i="7"/>
  <c r="BA4" i="85"/>
  <c r="BA91" i="85" s="1"/>
  <c r="BD115" i="8"/>
  <c r="BD115" i="9"/>
  <c r="BD115" i="7"/>
  <c r="AS4" i="85"/>
  <c r="AS91" i="85" s="1"/>
  <c r="AV115" i="8"/>
  <c r="AV115" i="9"/>
  <c r="AV115" i="7"/>
  <c r="AK4" i="85"/>
  <c r="AK91" i="85" s="1"/>
  <c r="AN115" i="8"/>
  <c r="AN115" i="9"/>
  <c r="AN115" i="7"/>
  <c r="AC4" i="85"/>
  <c r="AC91" i="85" s="1"/>
  <c r="AF115" i="8"/>
  <c r="AF115" i="9"/>
  <c r="AF115" i="7"/>
  <c r="U4" i="85"/>
  <c r="U91" i="85" s="1"/>
  <c r="X115" i="8"/>
  <c r="X115" i="9"/>
  <c r="X115" i="7"/>
  <c r="M4" i="85"/>
  <c r="M91" i="85" s="1"/>
  <c r="P115" i="8"/>
  <c r="P115" i="9"/>
  <c r="P115" i="7"/>
  <c r="E4" i="85"/>
  <c r="E91" i="85" s="1"/>
  <c r="H115" i="8"/>
  <c r="H115" i="9"/>
  <c r="H115" i="7"/>
  <c r="BP4" i="85"/>
  <c r="BP91" i="85" s="1"/>
  <c r="BS115" i="8"/>
  <c r="BS115" i="7"/>
  <c r="BS115" i="9"/>
  <c r="BH4" i="85"/>
  <c r="BH91" i="85" s="1"/>
  <c r="BK115" i="7"/>
  <c r="BK115" i="9"/>
  <c r="BK115" i="8"/>
  <c r="AZ4" i="85"/>
  <c r="AZ91" i="85" s="1"/>
  <c r="BC115" i="9"/>
  <c r="BC115" i="7"/>
  <c r="BC115" i="8"/>
  <c r="AR4" i="85"/>
  <c r="AR91" i="85" s="1"/>
  <c r="AU115" i="7"/>
  <c r="AU115" i="9"/>
  <c r="AU115" i="8"/>
  <c r="AJ4" i="85"/>
  <c r="AJ91" i="85" s="1"/>
  <c r="AM115" i="7"/>
  <c r="AM115" i="9"/>
  <c r="AM115" i="8"/>
  <c r="AB4" i="85"/>
  <c r="AB91" i="85" s="1"/>
  <c r="AE115" i="8"/>
  <c r="AE115" i="9"/>
  <c r="AE115" i="7"/>
  <c r="T4" i="85"/>
  <c r="T91" i="85" s="1"/>
  <c r="W115" i="7"/>
  <c r="W115" i="9"/>
  <c r="W115" i="8"/>
  <c r="L4" i="85"/>
  <c r="L91" i="85" s="1"/>
  <c r="O115" i="7"/>
  <c r="O115" i="9"/>
  <c r="O115" i="8"/>
  <c r="BO4" i="85"/>
  <c r="BO91" i="85" s="1"/>
  <c r="BR115" i="9"/>
  <c r="BR115" i="7"/>
  <c r="BR115" i="8"/>
  <c r="BG4" i="85"/>
  <c r="BG91" i="85" s="1"/>
  <c r="BJ115" i="9"/>
  <c r="BJ115" i="7"/>
  <c r="BJ115" i="8"/>
  <c r="AY4" i="85"/>
  <c r="AY91" i="85" s="1"/>
  <c r="BB115" i="9"/>
  <c r="BB115" i="7"/>
  <c r="BB115" i="8"/>
  <c r="AQ4" i="85"/>
  <c r="AQ91" i="85" s="1"/>
  <c r="AT115" i="9"/>
  <c r="AT115" i="7"/>
  <c r="AT115" i="8"/>
  <c r="AI4" i="85"/>
  <c r="AI91" i="85" s="1"/>
  <c r="AL115" i="9"/>
  <c r="AL115" i="7"/>
  <c r="AL115" i="8"/>
  <c r="AA4" i="85"/>
  <c r="AA91" i="85" s="1"/>
  <c r="AD115" i="9"/>
  <c r="AD115" i="7"/>
  <c r="AD115" i="8"/>
  <c r="S4" i="85"/>
  <c r="S91" i="85" s="1"/>
  <c r="V115" i="9"/>
  <c r="V115" i="7"/>
  <c r="V115" i="8"/>
  <c r="K4" i="85"/>
  <c r="K91" i="85" s="1"/>
  <c r="N115" i="9"/>
  <c r="N115" i="7"/>
  <c r="N115" i="8"/>
  <c r="BN4" i="85"/>
  <c r="BN91" i="85" s="1"/>
  <c r="BQ115" i="9"/>
  <c r="BQ115" i="7"/>
  <c r="BQ115" i="8"/>
  <c r="BF4" i="85"/>
  <c r="BF91" i="85" s="1"/>
  <c r="BI115" i="9"/>
  <c r="BI115" i="7"/>
  <c r="BI115" i="8"/>
  <c r="AX4" i="85"/>
  <c r="AX91" i="85" s="1"/>
  <c r="BA115" i="9"/>
  <c r="BA115" i="7"/>
  <c r="BA115" i="8"/>
  <c r="AP4" i="85"/>
  <c r="AP91" i="85" s="1"/>
  <c r="AS115" i="9"/>
  <c r="AS115" i="7"/>
  <c r="AS115" i="8"/>
  <c r="AH4" i="85"/>
  <c r="AH91" i="85" s="1"/>
  <c r="AK115" i="9"/>
  <c r="AK115" i="7"/>
  <c r="AK115" i="8"/>
  <c r="Z4" i="85"/>
  <c r="Z91" i="85" s="1"/>
  <c r="AC115" i="9"/>
  <c r="AC115" i="7"/>
  <c r="AC115" i="8"/>
  <c r="R4" i="85"/>
  <c r="R91" i="85" s="1"/>
  <c r="U115" i="9"/>
  <c r="U115" i="7"/>
  <c r="U115" i="8"/>
  <c r="J4" i="85"/>
  <c r="J91" i="85" s="1"/>
  <c r="M115" i="9"/>
  <c r="M115" i="7"/>
  <c r="M115" i="8"/>
  <c r="BM4" i="85"/>
  <c r="BM91" i="85" s="1"/>
  <c r="BP115" i="9"/>
  <c r="BP115" i="7"/>
  <c r="BP115" i="8"/>
  <c r="BE4" i="85"/>
  <c r="BE91" i="85" s="1"/>
  <c r="BH115" i="9"/>
  <c r="BH115" i="7"/>
  <c r="BH115" i="8"/>
  <c r="AW4" i="85"/>
  <c r="AW91" i="85" s="1"/>
  <c r="AZ115" i="9"/>
  <c r="AZ115" i="7"/>
  <c r="AZ115" i="8"/>
  <c r="AO4" i="85"/>
  <c r="AO91" i="85" s="1"/>
  <c r="AR115" i="9"/>
  <c r="AR115" i="7"/>
  <c r="AR115" i="8"/>
  <c r="AG4" i="85"/>
  <c r="AG91" i="85" s="1"/>
  <c r="AJ115" i="9"/>
  <c r="AJ115" i="7"/>
  <c r="AJ115" i="8"/>
  <c r="Y4" i="85"/>
  <c r="Y91" i="85" s="1"/>
  <c r="AB115" i="9"/>
  <c r="AB115" i="7"/>
  <c r="AB115" i="8"/>
  <c r="Q4" i="85"/>
  <c r="Q91" i="85" s="1"/>
  <c r="T115" i="9"/>
  <c r="T115" i="7"/>
  <c r="T115" i="8"/>
  <c r="I4" i="85"/>
  <c r="I91" i="85" s="1"/>
  <c r="L115" i="9"/>
  <c r="L115" i="7"/>
  <c r="L115" i="8"/>
  <c r="BL4" i="85"/>
  <c r="BL91" i="85" s="1"/>
  <c r="BO115" i="8"/>
  <c r="BO115" i="9"/>
  <c r="BO115" i="7"/>
  <c r="BD4" i="85"/>
  <c r="BD91" i="85" s="1"/>
  <c r="BG115" i="9"/>
  <c r="BG115" i="7"/>
  <c r="BG115" i="8"/>
  <c r="AV4" i="85"/>
  <c r="AV91" i="85" s="1"/>
  <c r="AY115" i="9"/>
  <c r="AY115" i="8"/>
  <c r="AY115" i="7"/>
  <c r="AN4" i="85"/>
  <c r="AN91" i="85" s="1"/>
  <c r="AQ115" i="9"/>
  <c r="AQ115" i="8"/>
  <c r="AQ115" i="7"/>
  <c r="AF4" i="85"/>
  <c r="AF91" i="85" s="1"/>
  <c r="AI115" i="9"/>
  <c r="AI115" i="8"/>
  <c r="AI115" i="7"/>
  <c r="X4" i="85"/>
  <c r="X91" i="85" s="1"/>
  <c r="AA115" i="9"/>
  <c r="AA115" i="7"/>
  <c r="AA115" i="8"/>
  <c r="P4" i="85"/>
  <c r="P91" i="85" s="1"/>
  <c r="S115" i="9"/>
  <c r="S115" i="8"/>
  <c r="S115" i="7"/>
  <c r="H4" i="85"/>
  <c r="H91" i="85" s="1"/>
  <c r="K115" i="9"/>
  <c r="K115" i="8"/>
  <c r="K115" i="7"/>
  <c r="BK4" i="85"/>
  <c r="BK91" i="85" s="1"/>
  <c r="BN115" i="8"/>
  <c r="BN115" i="9"/>
  <c r="BN115" i="7"/>
  <c r="BC4" i="85"/>
  <c r="BC91" i="85" s="1"/>
  <c r="BF115" i="8"/>
  <c r="BF115" i="9"/>
  <c r="BF115" i="7"/>
  <c r="AU4" i="85"/>
  <c r="AU91" i="85" s="1"/>
  <c r="AX115" i="8"/>
  <c r="AX115" i="9"/>
  <c r="AX115" i="7"/>
  <c r="AM4" i="85"/>
  <c r="AM91" i="85" s="1"/>
  <c r="AP115" i="8"/>
  <c r="AP115" i="9"/>
  <c r="AP115" i="7"/>
  <c r="AE4" i="85"/>
  <c r="AE91" i="85" s="1"/>
  <c r="AH115" i="8"/>
  <c r="AH115" i="7"/>
  <c r="AH115" i="9"/>
  <c r="W4" i="85"/>
  <c r="W91" i="85" s="1"/>
  <c r="Z115" i="8"/>
  <c r="Z115" i="9"/>
  <c r="Z115" i="7"/>
  <c r="O4" i="85"/>
  <c r="O91" i="85" s="1"/>
  <c r="R115" i="8"/>
  <c r="R115" i="9"/>
  <c r="R115" i="7"/>
  <c r="G4" i="85"/>
  <c r="G91" i="85" s="1"/>
  <c r="J115" i="8"/>
  <c r="J115" i="9"/>
  <c r="J115" i="7"/>
  <c r="BJ4" i="85"/>
  <c r="BJ91" i="85" s="1"/>
  <c r="BM115" i="8"/>
  <c r="BM115" i="9"/>
  <c r="BM115" i="7"/>
  <c r="BB4" i="85"/>
  <c r="BB91" i="85" s="1"/>
  <c r="BE115" i="8"/>
  <c r="BE115" i="9"/>
  <c r="BE115" i="7"/>
  <c r="AT4" i="85"/>
  <c r="AT91" i="85" s="1"/>
  <c r="AW115" i="8"/>
  <c r="AW115" i="9"/>
  <c r="AW115" i="7"/>
  <c r="AL4" i="85"/>
  <c r="AL91" i="85" s="1"/>
  <c r="AO115" i="8"/>
  <c r="AO115" i="9"/>
  <c r="AO115" i="7"/>
  <c r="AD4" i="85"/>
  <c r="AD91" i="85" s="1"/>
  <c r="AG115" i="8"/>
  <c r="AG115" i="9"/>
  <c r="AG115" i="7"/>
  <c r="V4" i="85"/>
  <c r="V91" i="85" s="1"/>
  <c r="Y115" i="8"/>
  <c r="Y115" i="9"/>
  <c r="Y115" i="7"/>
  <c r="N4" i="85"/>
  <c r="N91" i="85" s="1"/>
  <c r="Q115" i="8"/>
  <c r="Q115" i="9"/>
  <c r="Q115" i="7"/>
  <c r="F4" i="85"/>
  <c r="F91" i="85" s="1"/>
  <c r="I115" i="8"/>
  <c r="I115" i="9"/>
  <c r="I115" i="7"/>
  <c r="D51" i="2"/>
  <c r="E51" i="2" s="1"/>
  <c r="F51" i="2" s="1"/>
  <c r="G51" i="2" s="1"/>
  <c r="H51" i="2" s="1"/>
  <c r="I51" i="2" s="1"/>
  <c r="J51" i="2" s="1"/>
  <c r="K51" i="2" s="1"/>
  <c r="L51" i="2" s="1"/>
  <c r="M51" i="2" s="1"/>
  <c r="N51" i="2" s="1"/>
  <c r="O51" i="2" s="1"/>
  <c r="P51" i="2" s="1"/>
  <c r="Q51" i="2" s="1"/>
  <c r="R51" i="2" s="1"/>
  <c r="S51" i="2" s="1"/>
  <c r="T51" i="2" s="1"/>
  <c r="U51" i="2" s="1"/>
  <c r="V51" i="2" s="1"/>
  <c r="W51" i="2" s="1"/>
  <c r="X51" i="2" s="1"/>
  <c r="Y51" i="2" s="1"/>
  <c r="Z51" i="2" s="1"/>
  <c r="AA51" i="2" s="1"/>
  <c r="AB51" i="2" s="1"/>
  <c r="AC51" i="2" s="1"/>
  <c r="AD51" i="2" s="1"/>
  <c r="AE51" i="2" s="1"/>
  <c r="AF51" i="2" s="1"/>
  <c r="AG51" i="2" s="1"/>
  <c r="AH51" i="2" s="1"/>
  <c r="AI51" i="2" s="1"/>
  <c r="AJ51" i="2" s="1"/>
  <c r="AK51" i="2" s="1"/>
  <c r="AL51" i="2" s="1"/>
  <c r="AM51" i="2" s="1"/>
  <c r="AN51" i="2" s="1"/>
  <c r="AO51" i="2" s="1"/>
  <c r="AP51" i="2" s="1"/>
  <c r="AQ51" i="2" s="1"/>
  <c r="AR51" i="2" s="1"/>
  <c r="AS51" i="2" s="1"/>
  <c r="AT51" i="2" s="1"/>
  <c r="AU51" i="2" s="1"/>
  <c r="AV51" i="2" s="1"/>
  <c r="AW51" i="2" s="1"/>
  <c r="AX51" i="2" s="1"/>
  <c r="AY51" i="2" s="1"/>
  <c r="AZ51" i="2" s="1"/>
  <c r="BA51" i="2" s="1"/>
  <c r="BB51" i="2" s="1"/>
  <c r="BC51" i="2" s="1"/>
  <c r="BD51" i="2" s="1"/>
  <c r="BE51" i="2" s="1"/>
  <c r="BF51" i="2" s="1"/>
  <c r="BG51" i="2" s="1"/>
  <c r="BH51" i="2" s="1"/>
  <c r="BI51" i="2" s="1"/>
  <c r="BJ51" i="2" s="1"/>
  <c r="BK51" i="2" s="1"/>
  <c r="BL51" i="2" s="1"/>
  <c r="BM51" i="2" s="1"/>
  <c r="BN51" i="2" s="1"/>
  <c r="BO51" i="2" s="1"/>
  <c r="BP51" i="2" s="1"/>
  <c r="BQ51" i="2" s="1"/>
  <c r="BR51" i="2" s="1"/>
  <c r="BS51" i="2" s="1"/>
  <c r="BT51" i="2" s="1"/>
  <c r="D49" i="2"/>
  <c r="AC24" i="52"/>
  <c r="AC5" i="52"/>
  <c r="AC15" i="52"/>
  <c r="AC17" i="52"/>
  <c r="AC16" i="52"/>
  <c r="AC7" i="52"/>
  <c r="AC25" i="52"/>
  <c r="AC12" i="52"/>
  <c r="AC18" i="52"/>
  <c r="AC23" i="52"/>
  <c r="AC8" i="52"/>
  <c r="AC9" i="52"/>
  <c r="AC10" i="52"/>
  <c r="AC14" i="52"/>
  <c r="AC19" i="52"/>
  <c r="AC21" i="52"/>
  <c r="AC28" i="52"/>
  <c r="AC13" i="52"/>
  <c r="AD80" i="52"/>
  <c r="AC29" i="52"/>
  <c r="AC3" i="52"/>
  <c r="AC20" i="52"/>
  <c r="AC27" i="52"/>
  <c r="D91" i="2"/>
  <c r="D90" i="2"/>
  <c r="D83" i="2"/>
  <c r="D82" i="2"/>
  <c r="D75" i="2"/>
  <c r="D74" i="2"/>
  <c r="E100" i="84" s="1"/>
  <c r="D67" i="2"/>
  <c r="D66" i="2"/>
  <c r="E100" i="83" s="1"/>
  <c r="D59" i="2"/>
  <c r="D58" i="2"/>
  <c r="D50" i="2"/>
  <c r="E100" i="81" s="1"/>
  <c r="D42" i="2"/>
  <c r="D43" i="2"/>
  <c r="C78" i="2"/>
  <c r="D53" i="2"/>
  <c r="D54" i="2" s="1"/>
  <c r="C94" i="2"/>
  <c r="D93" i="2"/>
  <c r="D85" i="2"/>
  <c r="D69" i="2"/>
  <c r="D61" i="2"/>
  <c r="AD13" i="52" l="1"/>
  <c r="AD18" i="52"/>
  <c r="AD22" i="52"/>
  <c r="AD27" i="52"/>
  <c r="AD25" i="52"/>
  <c r="E100" i="13"/>
  <c r="E118" i="13" s="1"/>
  <c r="AD9" i="52"/>
  <c r="AD17" i="52"/>
  <c r="E122" i="84"/>
  <c r="E111" i="84"/>
  <c r="E110" i="84"/>
  <c r="E116" i="84"/>
  <c r="E108" i="84"/>
  <c r="E121" i="84"/>
  <c r="E114" i="84"/>
  <c r="E117" i="84"/>
  <c r="E115" i="84"/>
  <c r="E109" i="84"/>
  <c r="E113" i="84"/>
  <c r="E120" i="84"/>
  <c r="E112" i="84"/>
  <c r="E119" i="84"/>
  <c r="E118" i="84"/>
  <c r="E107" i="84"/>
  <c r="E111" i="83"/>
  <c r="E113" i="83"/>
  <c r="E119" i="83"/>
  <c r="E117" i="83"/>
  <c r="E109" i="83"/>
  <c r="E118" i="83"/>
  <c r="E116" i="83"/>
  <c r="E112" i="83"/>
  <c r="E107" i="83"/>
  <c r="E110" i="83"/>
  <c r="E108" i="83"/>
  <c r="E122" i="83"/>
  <c r="E115" i="83"/>
  <c r="E114" i="83"/>
  <c r="E120" i="83"/>
  <c r="E121" i="83"/>
  <c r="E115" i="13"/>
  <c r="E107" i="13"/>
  <c r="H27" i="9"/>
  <c r="H27" i="8"/>
  <c r="H27" i="7"/>
  <c r="E91" i="81"/>
  <c r="H81" i="12"/>
  <c r="E101" i="84"/>
  <c r="H80" i="12"/>
  <c r="E101" i="13"/>
  <c r="E42" i="2"/>
  <c r="E101" i="83"/>
  <c r="AD24" i="52"/>
  <c r="AD26" i="52"/>
  <c r="AD29" i="52"/>
  <c r="E58" i="2"/>
  <c r="F58" i="2" s="1"/>
  <c r="G58" i="2" s="1"/>
  <c r="H58" i="2" s="1"/>
  <c r="I58" i="2" s="1"/>
  <c r="J58" i="2" s="1"/>
  <c r="K58" i="2" s="1"/>
  <c r="L58" i="2" s="1"/>
  <c r="M58" i="2" s="1"/>
  <c r="N58" i="2" s="1"/>
  <c r="O58" i="2" s="1"/>
  <c r="P58" i="2" s="1"/>
  <c r="Q58" i="2" s="1"/>
  <c r="R58" i="2" s="1"/>
  <c r="S58" i="2" s="1"/>
  <c r="T58" i="2" s="1"/>
  <c r="U58" i="2" s="1"/>
  <c r="V58" i="2" s="1"/>
  <c r="W58" i="2" s="1"/>
  <c r="X58" i="2" s="1"/>
  <c r="Y58" i="2" s="1"/>
  <c r="Z58" i="2" s="1"/>
  <c r="AA58" i="2" s="1"/>
  <c r="AB58" i="2" s="1"/>
  <c r="AC58" i="2" s="1"/>
  <c r="AD58" i="2" s="1"/>
  <c r="AE58" i="2" s="1"/>
  <c r="AF58" i="2" s="1"/>
  <c r="AG58" i="2" s="1"/>
  <c r="AH58" i="2" s="1"/>
  <c r="AI58" i="2" s="1"/>
  <c r="AJ58" i="2" s="1"/>
  <c r="AK58" i="2" s="1"/>
  <c r="AL58" i="2" s="1"/>
  <c r="AM58" i="2" s="1"/>
  <c r="AN58" i="2" s="1"/>
  <c r="AO58" i="2" s="1"/>
  <c r="AP58" i="2" s="1"/>
  <c r="AQ58" i="2" s="1"/>
  <c r="AR58" i="2" s="1"/>
  <c r="AS58" i="2" s="1"/>
  <c r="AT58" i="2" s="1"/>
  <c r="AU58" i="2" s="1"/>
  <c r="AV58" i="2" s="1"/>
  <c r="AW58" i="2" s="1"/>
  <c r="AX58" i="2" s="1"/>
  <c r="AY58" i="2" s="1"/>
  <c r="AZ58" i="2" s="1"/>
  <c r="BA58" i="2" s="1"/>
  <c r="BB58" i="2" s="1"/>
  <c r="BC58" i="2" s="1"/>
  <c r="BD58" i="2" s="1"/>
  <c r="BE58" i="2" s="1"/>
  <c r="BF58" i="2" s="1"/>
  <c r="BG58" i="2" s="1"/>
  <c r="BH58" i="2" s="1"/>
  <c r="BI58" i="2" s="1"/>
  <c r="BJ58" i="2" s="1"/>
  <c r="BK58" i="2" s="1"/>
  <c r="BL58" i="2" s="1"/>
  <c r="BM58" i="2" s="1"/>
  <c r="BN58" i="2" s="1"/>
  <c r="BO58" i="2" s="1"/>
  <c r="BP58" i="2" s="1"/>
  <c r="E74" i="2"/>
  <c r="E90" i="2"/>
  <c r="F90" i="2" s="1"/>
  <c r="G90" i="2" s="1"/>
  <c r="H90" i="2" s="1"/>
  <c r="I90" i="2" s="1"/>
  <c r="J90" i="2" s="1"/>
  <c r="K90" i="2" s="1"/>
  <c r="L90" i="2" s="1"/>
  <c r="M90" i="2" s="1"/>
  <c r="N90" i="2" s="1"/>
  <c r="O90" i="2" s="1"/>
  <c r="P90" i="2" s="1"/>
  <c r="Q90" i="2" s="1"/>
  <c r="R90" i="2" s="1"/>
  <c r="S90" i="2" s="1"/>
  <c r="T90" i="2" s="1"/>
  <c r="U90" i="2" s="1"/>
  <c r="V90" i="2" s="1"/>
  <c r="W90" i="2" s="1"/>
  <c r="X90" i="2" s="1"/>
  <c r="Y90" i="2" s="1"/>
  <c r="Z90" i="2" s="1"/>
  <c r="AA90" i="2" s="1"/>
  <c r="AB90" i="2" s="1"/>
  <c r="AC90" i="2" s="1"/>
  <c r="AD90" i="2" s="1"/>
  <c r="AE90" i="2" s="1"/>
  <c r="AF90" i="2" s="1"/>
  <c r="AG90" i="2" s="1"/>
  <c r="AH90" i="2" s="1"/>
  <c r="AI90" i="2" s="1"/>
  <c r="AJ90" i="2" s="1"/>
  <c r="AK90" i="2" s="1"/>
  <c r="AL90" i="2" s="1"/>
  <c r="AM90" i="2" s="1"/>
  <c r="AN90" i="2" s="1"/>
  <c r="AO90" i="2" s="1"/>
  <c r="AP90" i="2" s="1"/>
  <c r="AQ90" i="2" s="1"/>
  <c r="AR90" i="2" s="1"/>
  <c r="AS90" i="2" s="1"/>
  <c r="AT90" i="2" s="1"/>
  <c r="AU90" i="2" s="1"/>
  <c r="AV90" i="2" s="1"/>
  <c r="AW90" i="2" s="1"/>
  <c r="AX90" i="2" s="1"/>
  <c r="AY90" i="2" s="1"/>
  <c r="AZ90" i="2" s="1"/>
  <c r="BA90" i="2" s="1"/>
  <c r="BB90" i="2" s="1"/>
  <c r="BC90" i="2" s="1"/>
  <c r="BD90" i="2" s="1"/>
  <c r="BE90" i="2" s="1"/>
  <c r="BF90" i="2" s="1"/>
  <c r="BG90" i="2" s="1"/>
  <c r="BH90" i="2" s="1"/>
  <c r="BI90" i="2" s="1"/>
  <c r="BJ90" i="2" s="1"/>
  <c r="BK90" i="2" s="1"/>
  <c r="BL90" i="2" s="1"/>
  <c r="BM90" i="2" s="1"/>
  <c r="BN90" i="2" s="1"/>
  <c r="BO90" i="2" s="1"/>
  <c r="BP90" i="2" s="1"/>
  <c r="E43" i="2"/>
  <c r="F43" i="2" s="1"/>
  <c r="G43" i="2" s="1"/>
  <c r="H43" i="2" s="1"/>
  <c r="I43" i="2" s="1"/>
  <c r="J43" i="2" s="1"/>
  <c r="K43" i="2" s="1"/>
  <c r="L43" i="2" s="1"/>
  <c r="M43" i="2" s="1"/>
  <c r="N43" i="2" s="1"/>
  <c r="O43" i="2" s="1"/>
  <c r="P43" i="2" s="1"/>
  <c r="Q43" i="2" s="1"/>
  <c r="R43" i="2" s="1"/>
  <c r="S43" i="2" s="1"/>
  <c r="T43" i="2" s="1"/>
  <c r="U43" i="2" s="1"/>
  <c r="V43" i="2" s="1"/>
  <c r="W43" i="2" s="1"/>
  <c r="X43" i="2" s="1"/>
  <c r="Y43" i="2" s="1"/>
  <c r="Z43" i="2" s="1"/>
  <c r="AA43" i="2" s="1"/>
  <c r="AB43" i="2" s="1"/>
  <c r="AC43" i="2" s="1"/>
  <c r="AD43" i="2" s="1"/>
  <c r="AE43" i="2" s="1"/>
  <c r="AF43" i="2" s="1"/>
  <c r="AG43" i="2" s="1"/>
  <c r="AH43" i="2" s="1"/>
  <c r="AI43" i="2" s="1"/>
  <c r="AJ43" i="2" s="1"/>
  <c r="AK43" i="2" s="1"/>
  <c r="AL43" i="2" s="1"/>
  <c r="AM43" i="2" s="1"/>
  <c r="AN43" i="2" s="1"/>
  <c r="AO43" i="2" s="1"/>
  <c r="AP43" i="2" s="1"/>
  <c r="AQ43" i="2" s="1"/>
  <c r="AR43" i="2" s="1"/>
  <c r="AS43" i="2" s="1"/>
  <c r="AT43" i="2" s="1"/>
  <c r="AU43" i="2" s="1"/>
  <c r="AV43" i="2" s="1"/>
  <c r="AW43" i="2" s="1"/>
  <c r="AX43" i="2" s="1"/>
  <c r="AY43" i="2" s="1"/>
  <c r="AZ43" i="2" s="1"/>
  <c r="BA43" i="2" s="1"/>
  <c r="BB43" i="2" s="1"/>
  <c r="BC43" i="2" s="1"/>
  <c r="BD43" i="2" s="1"/>
  <c r="BE43" i="2" s="1"/>
  <c r="BF43" i="2" s="1"/>
  <c r="BG43" i="2" s="1"/>
  <c r="BH43" i="2" s="1"/>
  <c r="BI43" i="2" s="1"/>
  <c r="BJ43" i="2" s="1"/>
  <c r="BK43" i="2" s="1"/>
  <c r="BL43" i="2" s="1"/>
  <c r="BM43" i="2" s="1"/>
  <c r="BN43" i="2" s="1"/>
  <c r="BO43" i="2" s="1"/>
  <c r="BP43" i="2" s="1"/>
  <c r="BQ43" i="2" s="1"/>
  <c r="BR43" i="2" s="1"/>
  <c r="BS43" i="2" s="1"/>
  <c r="BT43" i="2" s="1"/>
  <c r="E75" i="2"/>
  <c r="F75" i="2" s="1"/>
  <c r="G75" i="2" s="1"/>
  <c r="H75" i="2" s="1"/>
  <c r="I75" i="2" s="1"/>
  <c r="J75" i="2" s="1"/>
  <c r="K75" i="2" s="1"/>
  <c r="L75" i="2" s="1"/>
  <c r="M75" i="2" s="1"/>
  <c r="N75" i="2" s="1"/>
  <c r="O75" i="2" s="1"/>
  <c r="P75" i="2" s="1"/>
  <c r="Q75" i="2" s="1"/>
  <c r="R75" i="2" s="1"/>
  <c r="S75" i="2" s="1"/>
  <c r="T75" i="2" s="1"/>
  <c r="U75" i="2" s="1"/>
  <c r="V75" i="2" s="1"/>
  <c r="W75" i="2" s="1"/>
  <c r="X75" i="2" s="1"/>
  <c r="Y75" i="2" s="1"/>
  <c r="Z75" i="2" s="1"/>
  <c r="AA75" i="2" s="1"/>
  <c r="AB75" i="2" s="1"/>
  <c r="AC75" i="2" s="1"/>
  <c r="AD75" i="2" s="1"/>
  <c r="AE75" i="2" s="1"/>
  <c r="AF75" i="2" s="1"/>
  <c r="AG75" i="2" s="1"/>
  <c r="AH75" i="2" s="1"/>
  <c r="AI75" i="2" s="1"/>
  <c r="AJ75" i="2" s="1"/>
  <c r="AK75" i="2" s="1"/>
  <c r="AL75" i="2" s="1"/>
  <c r="AM75" i="2" s="1"/>
  <c r="AN75" i="2" s="1"/>
  <c r="AO75" i="2" s="1"/>
  <c r="AP75" i="2" s="1"/>
  <c r="AQ75" i="2" s="1"/>
  <c r="AR75" i="2" s="1"/>
  <c r="AS75" i="2" s="1"/>
  <c r="AT75" i="2" s="1"/>
  <c r="AU75" i="2" s="1"/>
  <c r="AV75" i="2" s="1"/>
  <c r="AW75" i="2" s="1"/>
  <c r="AX75" i="2" s="1"/>
  <c r="AY75" i="2" s="1"/>
  <c r="AZ75" i="2" s="1"/>
  <c r="BA75" i="2" s="1"/>
  <c r="BB75" i="2" s="1"/>
  <c r="BC75" i="2" s="1"/>
  <c r="BD75" i="2" s="1"/>
  <c r="BE75" i="2" s="1"/>
  <c r="BF75" i="2" s="1"/>
  <c r="BG75" i="2" s="1"/>
  <c r="BH75" i="2" s="1"/>
  <c r="BI75" i="2" s="1"/>
  <c r="BJ75" i="2" s="1"/>
  <c r="BK75" i="2" s="1"/>
  <c r="BL75" i="2" s="1"/>
  <c r="BM75" i="2" s="1"/>
  <c r="BN75" i="2" s="1"/>
  <c r="BO75" i="2" s="1"/>
  <c r="BP75" i="2" s="1"/>
  <c r="BQ75" i="2" s="1"/>
  <c r="BR75" i="2" s="1"/>
  <c r="BS75" i="2" s="1"/>
  <c r="BT75" i="2" s="1"/>
  <c r="E66" i="2"/>
  <c r="E82" i="2"/>
  <c r="F82" i="2" s="1"/>
  <c r="G82" i="2" s="1"/>
  <c r="H82" i="2" s="1"/>
  <c r="I82" i="2" s="1"/>
  <c r="J82" i="2" s="1"/>
  <c r="K82" i="2" s="1"/>
  <c r="L82" i="2" s="1"/>
  <c r="M82" i="2" s="1"/>
  <c r="N82" i="2" s="1"/>
  <c r="O82" i="2" s="1"/>
  <c r="P82" i="2" s="1"/>
  <c r="Q82" i="2" s="1"/>
  <c r="R82" i="2" s="1"/>
  <c r="S82" i="2" s="1"/>
  <c r="T82" i="2" s="1"/>
  <c r="U82" i="2" s="1"/>
  <c r="V82" i="2" s="1"/>
  <c r="W82" i="2" s="1"/>
  <c r="X82" i="2" s="1"/>
  <c r="Y82" i="2" s="1"/>
  <c r="Z82" i="2" s="1"/>
  <c r="AA82" i="2" s="1"/>
  <c r="AB82" i="2" s="1"/>
  <c r="AC82" i="2" s="1"/>
  <c r="AD82" i="2" s="1"/>
  <c r="AE82" i="2" s="1"/>
  <c r="AF82" i="2" s="1"/>
  <c r="AG82" i="2" s="1"/>
  <c r="AH82" i="2" s="1"/>
  <c r="AI82" i="2" s="1"/>
  <c r="AJ82" i="2" s="1"/>
  <c r="AK82" i="2" s="1"/>
  <c r="AL82" i="2" s="1"/>
  <c r="AM82" i="2" s="1"/>
  <c r="AN82" i="2" s="1"/>
  <c r="AO82" i="2" s="1"/>
  <c r="AP82" i="2" s="1"/>
  <c r="AQ82" i="2" s="1"/>
  <c r="AR82" i="2" s="1"/>
  <c r="AS82" i="2" s="1"/>
  <c r="AT82" i="2" s="1"/>
  <c r="AU82" i="2" s="1"/>
  <c r="AV82" i="2" s="1"/>
  <c r="AW82" i="2" s="1"/>
  <c r="AX82" i="2" s="1"/>
  <c r="AY82" i="2" s="1"/>
  <c r="AZ82" i="2" s="1"/>
  <c r="BA82" i="2" s="1"/>
  <c r="BB82" i="2" s="1"/>
  <c r="BC82" i="2" s="1"/>
  <c r="BD82" i="2" s="1"/>
  <c r="BE82" i="2" s="1"/>
  <c r="BF82" i="2" s="1"/>
  <c r="BG82" i="2" s="1"/>
  <c r="BH82" i="2" s="1"/>
  <c r="BI82" i="2" s="1"/>
  <c r="BJ82" i="2" s="1"/>
  <c r="BK82" i="2" s="1"/>
  <c r="BL82" i="2" s="1"/>
  <c r="BM82" i="2" s="1"/>
  <c r="BN82" i="2" s="1"/>
  <c r="BO82" i="2" s="1"/>
  <c r="BP82" i="2" s="1"/>
  <c r="E59" i="2"/>
  <c r="F59" i="2" s="1"/>
  <c r="G59" i="2" s="1"/>
  <c r="H59" i="2" s="1"/>
  <c r="I59" i="2" s="1"/>
  <c r="J59" i="2" s="1"/>
  <c r="K59" i="2" s="1"/>
  <c r="L59" i="2" s="1"/>
  <c r="M59" i="2" s="1"/>
  <c r="N59" i="2" s="1"/>
  <c r="O59" i="2" s="1"/>
  <c r="P59" i="2" s="1"/>
  <c r="Q59" i="2" s="1"/>
  <c r="R59" i="2" s="1"/>
  <c r="S59" i="2" s="1"/>
  <c r="T59" i="2" s="1"/>
  <c r="U59" i="2" s="1"/>
  <c r="V59" i="2" s="1"/>
  <c r="W59" i="2" s="1"/>
  <c r="X59" i="2" s="1"/>
  <c r="Y59" i="2" s="1"/>
  <c r="Z59" i="2" s="1"/>
  <c r="AA59" i="2" s="1"/>
  <c r="AB59" i="2" s="1"/>
  <c r="AC59" i="2" s="1"/>
  <c r="AD59" i="2" s="1"/>
  <c r="AE59" i="2" s="1"/>
  <c r="AF59" i="2" s="1"/>
  <c r="AG59" i="2" s="1"/>
  <c r="AH59" i="2" s="1"/>
  <c r="AI59" i="2" s="1"/>
  <c r="AJ59" i="2" s="1"/>
  <c r="AK59" i="2" s="1"/>
  <c r="AL59" i="2" s="1"/>
  <c r="AM59" i="2" s="1"/>
  <c r="AN59" i="2" s="1"/>
  <c r="AO59" i="2" s="1"/>
  <c r="AP59" i="2" s="1"/>
  <c r="AQ59" i="2" s="1"/>
  <c r="AR59" i="2" s="1"/>
  <c r="AS59" i="2" s="1"/>
  <c r="AT59" i="2" s="1"/>
  <c r="AU59" i="2" s="1"/>
  <c r="AV59" i="2" s="1"/>
  <c r="AW59" i="2" s="1"/>
  <c r="AX59" i="2" s="1"/>
  <c r="AY59" i="2" s="1"/>
  <c r="AZ59" i="2" s="1"/>
  <c r="BA59" i="2" s="1"/>
  <c r="BB59" i="2" s="1"/>
  <c r="BC59" i="2" s="1"/>
  <c r="BD59" i="2" s="1"/>
  <c r="BE59" i="2" s="1"/>
  <c r="BF59" i="2" s="1"/>
  <c r="BG59" i="2" s="1"/>
  <c r="BH59" i="2" s="1"/>
  <c r="BI59" i="2" s="1"/>
  <c r="BJ59" i="2" s="1"/>
  <c r="BK59" i="2" s="1"/>
  <c r="BL59" i="2" s="1"/>
  <c r="BM59" i="2" s="1"/>
  <c r="BN59" i="2" s="1"/>
  <c r="BO59" i="2" s="1"/>
  <c r="BP59" i="2" s="1"/>
  <c r="BQ59" i="2" s="1"/>
  <c r="BR59" i="2" s="1"/>
  <c r="BS59" i="2" s="1"/>
  <c r="BT59" i="2" s="1"/>
  <c r="E91" i="2"/>
  <c r="F91" i="2" s="1"/>
  <c r="G91" i="2" s="1"/>
  <c r="H91" i="2" s="1"/>
  <c r="I91" i="2" s="1"/>
  <c r="J91" i="2" s="1"/>
  <c r="K91" i="2" s="1"/>
  <c r="L91" i="2" s="1"/>
  <c r="M91" i="2" s="1"/>
  <c r="N91" i="2" s="1"/>
  <c r="O91" i="2" s="1"/>
  <c r="P91" i="2" s="1"/>
  <c r="Q91" i="2" s="1"/>
  <c r="R91" i="2" s="1"/>
  <c r="S91" i="2" s="1"/>
  <c r="T91" i="2" s="1"/>
  <c r="U91" i="2" s="1"/>
  <c r="V91" i="2" s="1"/>
  <c r="W91" i="2" s="1"/>
  <c r="X91" i="2" s="1"/>
  <c r="Y91" i="2" s="1"/>
  <c r="Z91" i="2" s="1"/>
  <c r="AA91" i="2" s="1"/>
  <c r="AB91" i="2" s="1"/>
  <c r="AC91" i="2" s="1"/>
  <c r="AD91" i="2" s="1"/>
  <c r="AE91" i="2" s="1"/>
  <c r="AF91" i="2" s="1"/>
  <c r="AG91" i="2" s="1"/>
  <c r="AH91" i="2" s="1"/>
  <c r="AI91" i="2" s="1"/>
  <c r="AJ91" i="2" s="1"/>
  <c r="AK91" i="2" s="1"/>
  <c r="AL91" i="2" s="1"/>
  <c r="AM91" i="2" s="1"/>
  <c r="AN91" i="2" s="1"/>
  <c r="AO91" i="2" s="1"/>
  <c r="AP91" i="2" s="1"/>
  <c r="AQ91" i="2" s="1"/>
  <c r="AR91" i="2" s="1"/>
  <c r="AS91" i="2" s="1"/>
  <c r="AT91" i="2" s="1"/>
  <c r="AU91" i="2" s="1"/>
  <c r="AV91" i="2" s="1"/>
  <c r="AW91" i="2" s="1"/>
  <c r="AX91" i="2" s="1"/>
  <c r="AY91" i="2" s="1"/>
  <c r="AZ91" i="2" s="1"/>
  <c r="BA91" i="2" s="1"/>
  <c r="BB91" i="2" s="1"/>
  <c r="BC91" i="2" s="1"/>
  <c r="BD91" i="2" s="1"/>
  <c r="BE91" i="2" s="1"/>
  <c r="BF91" i="2" s="1"/>
  <c r="BG91" i="2" s="1"/>
  <c r="BH91" i="2" s="1"/>
  <c r="BI91" i="2" s="1"/>
  <c r="BJ91" i="2" s="1"/>
  <c r="BK91" i="2" s="1"/>
  <c r="BL91" i="2" s="1"/>
  <c r="BM91" i="2" s="1"/>
  <c r="BN91" i="2" s="1"/>
  <c r="BO91" i="2" s="1"/>
  <c r="BP91" i="2" s="1"/>
  <c r="BQ91" i="2" s="1"/>
  <c r="BR91" i="2" s="1"/>
  <c r="BS91" i="2" s="1"/>
  <c r="BT91" i="2" s="1"/>
  <c r="E50" i="2"/>
  <c r="E67" i="2"/>
  <c r="F67" i="2" s="1"/>
  <c r="G67" i="2" s="1"/>
  <c r="H67" i="2" s="1"/>
  <c r="I67" i="2" s="1"/>
  <c r="J67" i="2" s="1"/>
  <c r="K67" i="2" s="1"/>
  <c r="L67" i="2" s="1"/>
  <c r="M67" i="2" s="1"/>
  <c r="N67" i="2" s="1"/>
  <c r="O67" i="2" s="1"/>
  <c r="P67" i="2" s="1"/>
  <c r="Q67" i="2" s="1"/>
  <c r="R67" i="2" s="1"/>
  <c r="S67" i="2" s="1"/>
  <c r="T67" i="2" s="1"/>
  <c r="U67" i="2" s="1"/>
  <c r="V67" i="2" s="1"/>
  <c r="W67" i="2" s="1"/>
  <c r="X67" i="2" s="1"/>
  <c r="Y67" i="2" s="1"/>
  <c r="Z67" i="2" s="1"/>
  <c r="AA67" i="2" s="1"/>
  <c r="AB67" i="2" s="1"/>
  <c r="AC67" i="2" s="1"/>
  <c r="AD67" i="2" s="1"/>
  <c r="AE67" i="2" s="1"/>
  <c r="AF67" i="2" s="1"/>
  <c r="AG67" i="2" s="1"/>
  <c r="AH67" i="2" s="1"/>
  <c r="AI67" i="2" s="1"/>
  <c r="AJ67" i="2" s="1"/>
  <c r="AK67" i="2" s="1"/>
  <c r="AL67" i="2" s="1"/>
  <c r="AM67" i="2" s="1"/>
  <c r="AN67" i="2" s="1"/>
  <c r="AO67" i="2" s="1"/>
  <c r="AP67" i="2" s="1"/>
  <c r="AQ67" i="2" s="1"/>
  <c r="AR67" i="2" s="1"/>
  <c r="AS67" i="2" s="1"/>
  <c r="AT67" i="2" s="1"/>
  <c r="AU67" i="2" s="1"/>
  <c r="AV67" i="2" s="1"/>
  <c r="AW67" i="2" s="1"/>
  <c r="AX67" i="2" s="1"/>
  <c r="AY67" i="2" s="1"/>
  <c r="AZ67" i="2" s="1"/>
  <c r="BA67" i="2" s="1"/>
  <c r="BB67" i="2" s="1"/>
  <c r="BC67" i="2" s="1"/>
  <c r="BD67" i="2" s="1"/>
  <c r="BE67" i="2" s="1"/>
  <c r="BF67" i="2" s="1"/>
  <c r="BG67" i="2" s="1"/>
  <c r="BH67" i="2" s="1"/>
  <c r="BI67" i="2" s="1"/>
  <c r="BJ67" i="2" s="1"/>
  <c r="BK67" i="2" s="1"/>
  <c r="BL67" i="2" s="1"/>
  <c r="BM67" i="2" s="1"/>
  <c r="BN67" i="2" s="1"/>
  <c r="BO67" i="2" s="1"/>
  <c r="BP67" i="2" s="1"/>
  <c r="BQ67" i="2" s="1"/>
  <c r="BR67" i="2" s="1"/>
  <c r="BS67" i="2" s="1"/>
  <c r="BT67" i="2" s="1"/>
  <c r="E83" i="2"/>
  <c r="F83" i="2" s="1"/>
  <c r="G83" i="2" s="1"/>
  <c r="H83" i="2" s="1"/>
  <c r="I83" i="2" s="1"/>
  <c r="J83" i="2" s="1"/>
  <c r="K83" i="2" s="1"/>
  <c r="L83" i="2" s="1"/>
  <c r="M83" i="2" s="1"/>
  <c r="N83" i="2" s="1"/>
  <c r="O83" i="2" s="1"/>
  <c r="P83" i="2" s="1"/>
  <c r="Q83" i="2" s="1"/>
  <c r="R83" i="2" s="1"/>
  <c r="S83" i="2" s="1"/>
  <c r="T83" i="2" s="1"/>
  <c r="U83" i="2" s="1"/>
  <c r="V83" i="2" s="1"/>
  <c r="W83" i="2" s="1"/>
  <c r="X83" i="2" s="1"/>
  <c r="Y83" i="2" s="1"/>
  <c r="Z83" i="2" s="1"/>
  <c r="AA83" i="2" s="1"/>
  <c r="AB83" i="2" s="1"/>
  <c r="AC83" i="2" s="1"/>
  <c r="AD83" i="2" s="1"/>
  <c r="AE83" i="2" s="1"/>
  <c r="AF83" i="2" s="1"/>
  <c r="AG83" i="2" s="1"/>
  <c r="AH83" i="2" s="1"/>
  <c r="AI83" i="2" s="1"/>
  <c r="AJ83" i="2" s="1"/>
  <c r="AK83" i="2" s="1"/>
  <c r="AL83" i="2" s="1"/>
  <c r="AM83" i="2" s="1"/>
  <c r="AN83" i="2" s="1"/>
  <c r="AO83" i="2" s="1"/>
  <c r="AP83" i="2" s="1"/>
  <c r="AQ83" i="2" s="1"/>
  <c r="AR83" i="2" s="1"/>
  <c r="AS83" i="2" s="1"/>
  <c r="AT83" i="2" s="1"/>
  <c r="AU83" i="2" s="1"/>
  <c r="AV83" i="2" s="1"/>
  <c r="AW83" i="2" s="1"/>
  <c r="AX83" i="2" s="1"/>
  <c r="AY83" i="2" s="1"/>
  <c r="AZ83" i="2" s="1"/>
  <c r="BA83" i="2" s="1"/>
  <c r="BB83" i="2" s="1"/>
  <c r="BC83" i="2" s="1"/>
  <c r="BD83" i="2" s="1"/>
  <c r="BE83" i="2" s="1"/>
  <c r="BF83" i="2" s="1"/>
  <c r="BG83" i="2" s="1"/>
  <c r="BH83" i="2" s="1"/>
  <c r="BI83" i="2" s="1"/>
  <c r="BJ83" i="2" s="1"/>
  <c r="BK83" i="2" s="1"/>
  <c r="BL83" i="2" s="1"/>
  <c r="BM83" i="2" s="1"/>
  <c r="BN83" i="2" s="1"/>
  <c r="BO83" i="2" s="1"/>
  <c r="BP83" i="2" s="1"/>
  <c r="BQ83" i="2" s="1"/>
  <c r="BR83" i="2" s="1"/>
  <c r="BS83" i="2" s="1"/>
  <c r="BT83" i="2" s="1"/>
  <c r="BU51" i="2"/>
  <c r="AD23" i="52"/>
  <c r="AD10" i="52"/>
  <c r="AD8" i="52"/>
  <c r="AD11" i="52"/>
  <c r="AD20" i="52"/>
  <c r="AD12" i="52"/>
  <c r="AD16" i="52"/>
  <c r="AD5" i="52"/>
  <c r="AD15" i="52"/>
  <c r="AD6" i="52"/>
  <c r="AD7" i="52"/>
  <c r="AE80" i="52"/>
  <c r="AD30" i="52"/>
  <c r="AD3" i="52"/>
  <c r="AD21" i="52"/>
  <c r="AD14" i="52"/>
  <c r="AD28" i="52"/>
  <c r="AD19" i="52"/>
  <c r="E4" i="52"/>
  <c r="F4" i="52" s="1"/>
  <c r="E100" i="86"/>
  <c r="E100" i="82"/>
  <c r="E100" i="85"/>
  <c r="E53" i="2"/>
  <c r="F53" i="2" s="1"/>
  <c r="E93" i="2"/>
  <c r="D94" i="2"/>
  <c r="D86" i="2"/>
  <c r="E85" i="2"/>
  <c r="D70" i="2"/>
  <c r="E69" i="2"/>
  <c r="D62" i="2"/>
  <c r="E61" i="2"/>
  <c r="G4" i="52" l="1"/>
  <c r="P95" i="49"/>
  <c r="F50" i="2"/>
  <c r="F100" i="81"/>
  <c r="E109" i="13"/>
  <c r="E119" i="13"/>
  <c r="E111" i="13"/>
  <c r="E121" i="13"/>
  <c r="E112" i="13"/>
  <c r="E122" i="13"/>
  <c r="E116" i="13"/>
  <c r="E120" i="13"/>
  <c r="E108" i="13"/>
  <c r="E110" i="13"/>
  <c r="E117" i="13"/>
  <c r="E114" i="13"/>
  <c r="E113" i="13"/>
  <c r="F100" i="13"/>
  <c r="F107" i="13" s="1"/>
  <c r="AE15" i="52"/>
  <c r="AE23" i="52"/>
  <c r="E115" i="86"/>
  <c r="E113" i="86"/>
  <c r="E118" i="86"/>
  <c r="E107" i="86"/>
  <c r="H23" i="12" s="1"/>
  <c r="E110" i="86"/>
  <c r="E116" i="86"/>
  <c r="E121" i="86"/>
  <c r="E109" i="86"/>
  <c r="E108" i="86"/>
  <c r="E122" i="86"/>
  <c r="E120" i="86"/>
  <c r="E114" i="86"/>
  <c r="E112" i="86"/>
  <c r="E119" i="86"/>
  <c r="E117" i="86"/>
  <c r="E111" i="86"/>
  <c r="E122" i="85"/>
  <c r="E121" i="85"/>
  <c r="E108" i="85"/>
  <c r="E107" i="85"/>
  <c r="E114" i="85"/>
  <c r="E113" i="85"/>
  <c r="E120" i="85"/>
  <c r="E112" i="85"/>
  <c r="E119" i="85"/>
  <c r="E116" i="85"/>
  <c r="E111" i="85"/>
  <c r="E118" i="85"/>
  <c r="E115" i="85"/>
  <c r="E110" i="85"/>
  <c r="E117" i="85"/>
  <c r="E109" i="85"/>
  <c r="E111" i="82"/>
  <c r="E109" i="82"/>
  <c r="E115" i="82"/>
  <c r="E114" i="82"/>
  <c r="E118" i="82"/>
  <c r="E108" i="82"/>
  <c r="E107" i="82"/>
  <c r="E117" i="82"/>
  <c r="E116" i="82"/>
  <c r="E121" i="82"/>
  <c r="E120" i="82"/>
  <c r="E119" i="82"/>
  <c r="E113" i="82"/>
  <c r="E112" i="82"/>
  <c r="E110" i="82"/>
  <c r="E122" i="82"/>
  <c r="H79" i="12" s="1"/>
  <c r="E117" i="81"/>
  <c r="E109" i="81"/>
  <c r="E107" i="81"/>
  <c r="E113" i="81"/>
  <c r="E112" i="81"/>
  <c r="E111" i="81"/>
  <c r="E116" i="81"/>
  <c r="E108" i="81"/>
  <c r="E115" i="81"/>
  <c r="E114" i="81"/>
  <c r="E118" i="81"/>
  <c r="E120" i="81"/>
  <c r="E119" i="81"/>
  <c r="E110" i="81"/>
  <c r="E122" i="81"/>
  <c r="H78" i="12" s="1"/>
  <c r="E121" i="81"/>
  <c r="H82" i="12"/>
  <c r="F74" i="2"/>
  <c r="F100" i="84"/>
  <c r="H83" i="12"/>
  <c r="E101" i="81"/>
  <c r="F42" i="2"/>
  <c r="F66" i="2"/>
  <c r="F100" i="83"/>
  <c r="AE29" i="52"/>
  <c r="AE30" i="52"/>
  <c r="AE5" i="52"/>
  <c r="AE9" i="52"/>
  <c r="AE19" i="52"/>
  <c r="AE13" i="52"/>
  <c r="AE20" i="52"/>
  <c r="AE28" i="52"/>
  <c r="AE18" i="52"/>
  <c r="AE11" i="52"/>
  <c r="AE14" i="52"/>
  <c r="AE7" i="52"/>
  <c r="AE8" i="52"/>
  <c r="AE6" i="52"/>
  <c r="AE10" i="52"/>
  <c r="BQ82" i="2"/>
  <c r="BQ100" i="85"/>
  <c r="E101" i="82"/>
  <c r="E123" i="82" s="1"/>
  <c r="BQ90" i="2"/>
  <c r="BQ100" i="86"/>
  <c r="BQ58" i="2"/>
  <c r="BQ100" i="82"/>
  <c r="F100" i="82"/>
  <c r="BU67" i="2"/>
  <c r="BU43" i="2"/>
  <c r="BU91" i="2"/>
  <c r="BU75" i="2"/>
  <c r="BU83" i="2"/>
  <c r="BU59" i="2"/>
  <c r="AE16" i="52"/>
  <c r="AE26" i="52"/>
  <c r="AE24" i="52"/>
  <c r="AE21" i="52"/>
  <c r="AE25" i="52"/>
  <c r="AE22" i="52"/>
  <c r="AF80" i="52"/>
  <c r="AE31" i="52"/>
  <c r="AE3" i="52"/>
  <c r="AE27" i="52"/>
  <c r="AE17" i="52"/>
  <c r="AE12" i="52"/>
  <c r="E101" i="85"/>
  <c r="F100" i="85"/>
  <c r="F100" i="86"/>
  <c r="G100" i="82"/>
  <c r="E123" i="83"/>
  <c r="E54" i="2"/>
  <c r="F91" i="81" s="1"/>
  <c r="E94" i="2"/>
  <c r="F93" i="2"/>
  <c r="F85" i="2"/>
  <c r="E86" i="2"/>
  <c r="F69" i="2"/>
  <c r="E70" i="2"/>
  <c r="F61" i="2"/>
  <c r="E62" i="2"/>
  <c r="F54" i="2"/>
  <c r="G4" i="81" s="1"/>
  <c r="G91" i="81" s="1"/>
  <c r="G53" i="2"/>
  <c r="H45" i="4"/>
  <c r="G45" i="4"/>
  <c r="F45" i="4"/>
  <c r="E45" i="4"/>
  <c r="D45" i="4"/>
  <c r="C45" i="4"/>
  <c r="B45" i="4"/>
  <c r="H4" i="52" l="1"/>
  <c r="I4" i="52" s="1"/>
  <c r="J4" i="52" s="1"/>
  <c r="K4" i="52" s="1"/>
  <c r="L4" i="52" s="1"/>
  <c r="M4" i="52" s="1"/>
  <c r="N4" i="52" s="1"/>
  <c r="O4" i="52" s="1"/>
  <c r="P4" i="52" s="1"/>
  <c r="Q4" i="52" s="1"/>
  <c r="R4" i="52" s="1"/>
  <c r="S4" i="52" s="1"/>
  <c r="T4" i="52" s="1"/>
  <c r="U4" i="52" s="1"/>
  <c r="V4" i="52" s="1"/>
  <c r="W4" i="52" s="1"/>
  <c r="X4" i="52" s="1"/>
  <c r="Y4" i="52" s="1"/>
  <c r="Z4" i="52" s="1"/>
  <c r="AA4" i="52" s="1"/>
  <c r="AB4" i="52" s="1"/>
  <c r="AC4" i="52" s="1"/>
  <c r="AD4" i="52" s="1"/>
  <c r="AE4" i="52" s="1"/>
  <c r="AF4" i="52" s="1"/>
  <c r="AG4" i="52" s="1"/>
  <c r="P119" i="75"/>
  <c r="AF30" i="52"/>
  <c r="AF17" i="52"/>
  <c r="G50" i="2"/>
  <c r="G100" i="81"/>
  <c r="F112" i="13"/>
  <c r="F119" i="13"/>
  <c r="F113" i="13"/>
  <c r="F122" i="13"/>
  <c r="I77" i="12" s="1"/>
  <c r="F110" i="13"/>
  <c r="F120" i="13"/>
  <c r="F117" i="13"/>
  <c r="F111" i="13"/>
  <c r="F121" i="13"/>
  <c r="F116" i="13"/>
  <c r="F108" i="13"/>
  <c r="F109" i="13"/>
  <c r="F115" i="13"/>
  <c r="F118" i="13"/>
  <c r="F101" i="13"/>
  <c r="F114" i="13"/>
  <c r="G100" i="13"/>
  <c r="G107" i="13" s="1"/>
  <c r="F114" i="81"/>
  <c r="F107" i="81"/>
  <c r="F108" i="81"/>
  <c r="F115" i="81"/>
  <c r="F116" i="81"/>
  <c r="F110" i="81"/>
  <c r="F122" i="81"/>
  <c r="I78" i="12" s="1"/>
  <c r="F120" i="81"/>
  <c r="I58" i="12" s="1"/>
  <c r="F113" i="81"/>
  <c r="F119" i="81"/>
  <c r="F112" i="81"/>
  <c r="F117" i="81"/>
  <c r="F111" i="81"/>
  <c r="F109" i="81"/>
  <c r="F121" i="81"/>
  <c r="F118" i="81"/>
  <c r="BQ112" i="86"/>
  <c r="BQ114" i="86"/>
  <c r="BQ111" i="86"/>
  <c r="BQ107" i="86"/>
  <c r="BQ116" i="86"/>
  <c r="BQ113" i="86"/>
  <c r="BQ109" i="86"/>
  <c r="BQ118" i="86"/>
  <c r="BQ115" i="86"/>
  <c r="BQ108" i="86"/>
  <c r="BQ117" i="86"/>
  <c r="BQ110" i="86"/>
  <c r="BQ119" i="86"/>
  <c r="BQ120" i="86"/>
  <c r="BQ122" i="86"/>
  <c r="BT83" i="12" s="1"/>
  <c r="BQ121" i="86"/>
  <c r="F107" i="86"/>
  <c r="F109" i="86"/>
  <c r="F111" i="86"/>
  <c r="F108" i="86"/>
  <c r="F110" i="86"/>
  <c r="F112" i="86"/>
  <c r="F122" i="86"/>
  <c r="I83" i="12" s="1"/>
  <c r="F117" i="86"/>
  <c r="F120" i="86"/>
  <c r="F119" i="86"/>
  <c r="F113" i="86"/>
  <c r="F121" i="86"/>
  <c r="F118" i="86"/>
  <c r="F114" i="86"/>
  <c r="F115" i="86"/>
  <c r="F116" i="86"/>
  <c r="BQ116" i="85"/>
  <c r="BQ108" i="85"/>
  <c r="BQ117" i="85"/>
  <c r="BQ110" i="85"/>
  <c r="BQ109" i="85"/>
  <c r="BQ115" i="85"/>
  <c r="BQ121" i="85"/>
  <c r="BQ120" i="85"/>
  <c r="BQ107" i="85"/>
  <c r="BQ111" i="85"/>
  <c r="BQ112" i="85"/>
  <c r="BT32" i="12" s="1"/>
  <c r="BQ114" i="85"/>
  <c r="BQ122" i="85"/>
  <c r="BT82" i="12" s="1"/>
  <c r="BQ119" i="85"/>
  <c r="BQ118" i="85"/>
  <c r="BQ113" i="85"/>
  <c r="F108" i="85"/>
  <c r="F111" i="85"/>
  <c r="F113" i="85"/>
  <c r="F120" i="85"/>
  <c r="F116" i="85"/>
  <c r="F110" i="85"/>
  <c r="F115" i="85"/>
  <c r="F119" i="85"/>
  <c r="F109" i="85"/>
  <c r="F121" i="85"/>
  <c r="F107" i="85"/>
  <c r="I22" i="12" s="1"/>
  <c r="F122" i="85"/>
  <c r="I82" i="12" s="1"/>
  <c r="F117" i="85"/>
  <c r="F118" i="85"/>
  <c r="F112" i="85"/>
  <c r="F114" i="85"/>
  <c r="F107" i="84"/>
  <c r="F117" i="84"/>
  <c r="F121" i="84"/>
  <c r="F111" i="84"/>
  <c r="F116" i="84"/>
  <c r="F112" i="84"/>
  <c r="F110" i="84"/>
  <c r="F108" i="84"/>
  <c r="F109" i="84"/>
  <c r="F114" i="84"/>
  <c r="F115" i="84"/>
  <c r="F113" i="84"/>
  <c r="F118" i="84"/>
  <c r="F120" i="84"/>
  <c r="F119" i="84"/>
  <c r="F122" i="84"/>
  <c r="I81" i="12" s="1"/>
  <c r="F111" i="83"/>
  <c r="F116" i="83"/>
  <c r="F110" i="83"/>
  <c r="F118" i="83"/>
  <c r="F109" i="83"/>
  <c r="F112" i="83"/>
  <c r="F122" i="83"/>
  <c r="I80" i="12" s="1"/>
  <c r="F121" i="83"/>
  <c r="F115" i="83"/>
  <c r="F119" i="83"/>
  <c r="F117" i="83"/>
  <c r="F120" i="83"/>
  <c r="F113" i="83"/>
  <c r="F114" i="83"/>
  <c r="F108" i="83"/>
  <c r="F107" i="83"/>
  <c r="I20" i="12" s="1"/>
  <c r="F113" i="82"/>
  <c r="F117" i="82"/>
  <c r="F121" i="82"/>
  <c r="F109" i="82"/>
  <c r="F114" i="82"/>
  <c r="F112" i="82"/>
  <c r="F110" i="82"/>
  <c r="F116" i="82"/>
  <c r="F120" i="82"/>
  <c r="F107" i="82"/>
  <c r="I19" i="12" s="1"/>
  <c r="F111" i="82"/>
  <c r="F118" i="82"/>
  <c r="F115" i="82"/>
  <c r="F122" i="82"/>
  <c r="F119" i="82"/>
  <c r="I49" i="12" s="1"/>
  <c r="F108" i="82"/>
  <c r="BQ107" i="82"/>
  <c r="BQ119" i="82"/>
  <c r="BT49" i="12" s="1"/>
  <c r="BQ111" i="82"/>
  <c r="BQ113" i="82"/>
  <c r="BQ110" i="82"/>
  <c r="BQ117" i="82"/>
  <c r="BQ109" i="82"/>
  <c r="BQ108" i="82"/>
  <c r="BQ112" i="82"/>
  <c r="BQ114" i="82"/>
  <c r="BQ118" i="82"/>
  <c r="BQ115" i="82"/>
  <c r="BQ122" i="82"/>
  <c r="BT79" i="12" s="1"/>
  <c r="BQ121" i="82"/>
  <c r="BQ120" i="82"/>
  <c r="BT59" i="12" s="1"/>
  <c r="BQ116" i="82"/>
  <c r="G108" i="82"/>
  <c r="G112" i="82"/>
  <c r="J29" i="12" s="1"/>
  <c r="G116" i="82"/>
  <c r="G120" i="82"/>
  <c r="G111" i="82"/>
  <c r="G113" i="82"/>
  <c r="G117" i="82"/>
  <c r="G115" i="82"/>
  <c r="G121" i="82"/>
  <c r="G119" i="82"/>
  <c r="J49" i="12" s="1"/>
  <c r="G110" i="82"/>
  <c r="G114" i="82"/>
  <c r="G118" i="82"/>
  <c r="G109" i="82"/>
  <c r="G122" i="82"/>
  <c r="J79" i="12" s="1"/>
  <c r="G107" i="82"/>
  <c r="J19" i="12" s="1"/>
  <c r="G115" i="13"/>
  <c r="G112" i="13"/>
  <c r="G116" i="13"/>
  <c r="G114" i="13"/>
  <c r="G120" i="13"/>
  <c r="G101" i="13"/>
  <c r="F101" i="84"/>
  <c r="G74" i="2"/>
  <c r="G100" i="84"/>
  <c r="H77" i="12"/>
  <c r="F101" i="81"/>
  <c r="I79" i="12"/>
  <c r="F101" i="83"/>
  <c r="G66" i="2"/>
  <c r="G100" i="83"/>
  <c r="I29" i="12"/>
  <c r="AF20" i="52"/>
  <c r="AF12" i="52"/>
  <c r="AF8" i="52"/>
  <c r="AF16" i="52"/>
  <c r="AF7" i="52"/>
  <c r="AF31" i="52"/>
  <c r="AF28" i="52"/>
  <c r="H59" i="12"/>
  <c r="H19" i="12"/>
  <c r="H33" i="12"/>
  <c r="H30" i="12"/>
  <c r="BR90" i="2"/>
  <c r="BR100" i="86"/>
  <c r="BR82" i="2"/>
  <c r="BR100" i="85"/>
  <c r="H70" i="12"/>
  <c r="H63" i="12"/>
  <c r="E123" i="85"/>
  <c r="H50" i="12"/>
  <c r="BT23" i="12"/>
  <c r="BT63" i="12"/>
  <c r="BT53" i="12"/>
  <c r="BT33" i="12"/>
  <c r="BQ101" i="86"/>
  <c r="BQ123" i="86" s="1"/>
  <c r="BT93" i="12" s="1"/>
  <c r="BT22" i="12"/>
  <c r="BT62" i="12"/>
  <c r="BT52" i="12"/>
  <c r="BQ101" i="85"/>
  <c r="BQ123" i="85" s="1"/>
  <c r="BT92" i="12" s="1"/>
  <c r="H69" i="12"/>
  <c r="H73" i="12"/>
  <c r="H29" i="12"/>
  <c r="H49" i="12"/>
  <c r="H60" i="12"/>
  <c r="H20" i="12"/>
  <c r="H53" i="12"/>
  <c r="BQ101" i="82"/>
  <c r="BQ123" i="82" s="1"/>
  <c r="BT89" i="12" s="1"/>
  <c r="BT19" i="12"/>
  <c r="BT29" i="12"/>
  <c r="BR58" i="2"/>
  <c r="BR100" i="82"/>
  <c r="H68" i="12"/>
  <c r="H18" i="12"/>
  <c r="H48" i="12"/>
  <c r="H58" i="12"/>
  <c r="H28" i="12"/>
  <c r="I30" i="12"/>
  <c r="I60" i="12"/>
  <c r="I50" i="12"/>
  <c r="H39" i="12"/>
  <c r="AG80" i="52"/>
  <c r="AF32" i="52"/>
  <c r="AF3" i="52"/>
  <c r="AF23" i="52"/>
  <c r="AF10" i="52"/>
  <c r="AF26" i="52"/>
  <c r="AF6" i="52"/>
  <c r="AF25" i="52"/>
  <c r="AF27" i="52"/>
  <c r="AF14" i="52"/>
  <c r="AF29" i="52"/>
  <c r="AF15" i="52"/>
  <c r="AF22" i="52"/>
  <c r="AF11" i="52"/>
  <c r="AF21" i="52"/>
  <c r="AF5" i="52"/>
  <c r="AG5" i="52" s="1"/>
  <c r="AF13" i="52"/>
  <c r="AF19" i="52"/>
  <c r="AF9" i="52"/>
  <c r="AF18" i="52"/>
  <c r="AF24" i="52"/>
  <c r="G42" i="2"/>
  <c r="H40" i="12"/>
  <c r="I62" i="12"/>
  <c r="I52" i="12"/>
  <c r="I32" i="12"/>
  <c r="H42" i="12"/>
  <c r="H32" i="12"/>
  <c r="H52" i="12"/>
  <c r="H72" i="12"/>
  <c r="H22" i="12"/>
  <c r="H62" i="12"/>
  <c r="I59" i="12"/>
  <c r="I39" i="12"/>
  <c r="J59" i="12"/>
  <c r="G100" i="86"/>
  <c r="G100" i="85"/>
  <c r="H90" i="12"/>
  <c r="H89" i="12"/>
  <c r="F94" i="2"/>
  <c r="G93" i="2"/>
  <c r="G85" i="2"/>
  <c r="F86" i="2"/>
  <c r="G69" i="2"/>
  <c r="F70" i="2"/>
  <c r="F62" i="2"/>
  <c r="G61" i="2"/>
  <c r="G54" i="2"/>
  <c r="H4" i="81" s="1"/>
  <c r="H91" i="81" s="1"/>
  <c r="H53" i="2"/>
  <c r="L99" i="49"/>
  <c r="L98" i="49"/>
  <c r="L97" i="49"/>
  <c r="L96" i="49"/>
  <c r="L120" i="49" s="1"/>
  <c r="L95" i="49"/>
  <c r="L92" i="49"/>
  <c r="L91" i="49"/>
  <c r="L90" i="49"/>
  <c r="L87" i="49"/>
  <c r="L84" i="49"/>
  <c r="L83" i="49"/>
  <c r="L80" i="49"/>
  <c r="L79" i="49"/>
  <c r="L76" i="49"/>
  <c r="L75" i="49"/>
  <c r="L74" i="49"/>
  <c r="L71" i="49"/>
  <c r="L70" i="49"/>
  <c r="L69" i="49"/>
  <c r="L68" i="49"/>
  <c r="L67" i="49"/>
  <c r="L66" i="49"/>
  <c r="L65" i="49"/>
  <c r="L64" i="49"/>
  <c r="L61" i="49"/>
  <c r="L60" i="49"/>
  <c r="L59" i="49"/>
  <c r="L58" i="49"/>
  <c r="L57" i="49"/>
  <c r="L56" i="49"/>
  <c r="L55" i="49"/>
  <c r="L54" i="49"/>
  <c r="L53" i="49"/>
  <c r="L52" i="49"/>
  <c r="L51" i="49"/>
  <c r="L48" i="49"/>
  <c r="L47" i="49"/>
  <c r="L46" i="49"/>
  <c r="L45" i="49"/>
  <c r="L44" i="49"/>
  <c r="L43" i="49"/>
  <c r="L42" i="49"/>
  <c r="L41" i="49"/>
  <c r="L40" i="49"/>
  <c r="L39" i="49"/>
  <c r="L38" i="49"/>
  <c r="L35" i="49"/>
  <c r="L34" i="49"/>
  <c r="L33" i="49"/>
  <c r="L32" i="49"/>
  <c r="L31" i="49"/>
  <c r="L30" i="49"/>
  <c r="L29" i="49"/>
  <c r="L28" i="49"/>
  <c r="L27" i="49"/>
  <c r="L26" i="49"/>
  <c r="L25" i="49"/>
  <c r="L24" i="49"/>
  <c r="L23" i="49"/>
  <c r="L22" i="49"/>
  <c r="L21" i="49"/>
  <c r="L20" i="49"/>
  <c r="L19" i="49"/>
  <c r="L18" i="49"/>
  <c r="L17" i="49"/>
  <c r="L16" i="49"/>
  <c r="L9" i="49"/>
  <c r="L10" i="49"/>
  <c r="L11" i="49"/>
  <c r="L12" i="49"/>
  <c r="L13" i="49"/>
  <c r="L8" i="49"/>
  <c r="R119" i="75" l="1"/>
  <c r="R120" i="75" s="1"/>
  <c r="P120" i="75"/>
  <c r="P121" i="75" s="1"/>
  <c r="G111" i="13"/>
  <c r="G118" i="13"/>
  <c r="G113" i="13"/>
  <c r="G109" i="13"/>
  <c r="G122" i="13"/>
  <c r="G110" i="13"/>
  <c r="G117" i="13"/>
  <c r="G119" i="13"/>
  <c r="G108" i="13"/>
  <c r="G121" i="13"/>
  <c r="H50" i="2"/>
  <c r="H100" i="81"/>
  <c r="H100" i="13"/>
  <c r="H114" i="13" s="1"/>
  <c r="G108" i="81"/>
  <c r="G109" i="81"/>
  <c r="G122" i="81"/>
  <c r="J78" i="12" s="1"/>
  <c r="G110" i="81"/>
  <c r="G115" i="81"/>
  <c r="G118" i="81"/>
  <c r="G113" i="81"/>
  <c r="G107" i="81"/>
  <c r="J18" i="12" s="1"/>
  <c r="G119" i="81"/>
  <c r="J48" i="12" s="1"/>
  <c r="G112" i="81"/>
  <c r="J28" i="12" s="1"/>
  <c r="G121" i="81"/>
  <c r="G111" i="81"/>
  <c r="G116" i="81"/>
  <c r="G120" i="81"/>
  <c r="G114" i="81"/>
  <c r="G117" i="81"/>
  <c r="BR107" i="86"/>
  <c r="BR109" i="86"/>
  <c r="BR108" i="86"/>
  <c r="BR110" i="86"/>
  <c r="BR122" i="86"/>
  <c r="BU83" i="12" s="1"/>
  <c r="BR120" i="86"/>
  <c r="BR116" i="86"/>
  <c r="BR118" i="86"/>
  <c r="BR113" i="86"/>
  <c r="BR115" i="86"/>
  <c r="BR121" i="86"/>
  <c r="BR111" i="86"/>
  <c r="BR119" i="86"/>
  <c r="BR112" i="86"/>
  <c r="BR114" i="86"/>
  <c r="BR117" i="86"/>
  <c r="G114" i="86"/>
  <c r="G116" i="86"/>
  <c r="G113" i="86"/>
  <c r="G118" i="86"/>
  <c r="G115" i="86"/>
  <c r="G120" i="86"/>
  <c r="G108" i="86"/>
  <c r="G110" i="86"/>
  <c r="G111" i="86"/>
  <c r="G107" i="86"/>
  <c r="G112" i="86"/>
  <c r="J33" i="12" s="1"/>
  <c r="G121" i="86"/>
  <c r="G117" i="86"/>
  <c r="G109" i="86"/>
  <c r="G122" i="86"/>
  <c r="J83" i="12" s="1"/>
  <c r="G119" i="86"/>
  <c r="J53" i="12" s="1"/>
  <c r="G114" i="85"/>
  <c r="G119" i="85"/>
  <c r="G116" i="85"/>
  <c r="G113" i="85"/>
  <c r="G115" i="85"/>
  <c r="G117" i="85"/>
  <c r="G122" i="85"/>
  <c r="G107" i="85"/>
  <c r="J22" i="12" s="1"/>
  <c r="G109" i="85"/>
  <c r="G112" i="85"/>
  <c r="G108" i="85"/>
  <c r="G118" i="85"/>
  <c r="G111" i="85"/>
  <c r="G110" i="85"/>
  <c r="G120" i="85"/>
  <c r="G121" i="85"/>
  <c r="BR117" i="85"/>
  <c r="BR109" i="85"/>
  <c r="BR107" i="85"/>
  <c r="BU22" i="12" s="1"/>
  <c r="BR111" i="85"/>
  <c r="BR110" i="85"/>
  <c r="BR116" i="85"/>
  <c r="BR122" i="85"/>
  <c r="BU82" i="12" s="1"/>
  <c r="BR121" i="85"/>
  <c r="BR108" i="85"/>
  <c r="BR113" i="85"/>
  <c r="BR114" i="85"/>
  <c r="BR120" i="85"/>
  <c r="BU62" i="12" s="1"/>
  <c r="BR119" i="85"/>
  <c r="BR112" i="85"/>
  <c r="BU32" i="12" s="1"/>
  <c r="BR118" i="85"/>
  <c r="BR115" i="85"/>
  <c r="G110" i="84"/>
  <c r="G116" i="84"/>
  <c r="G109" i="84"/>
  <c r="G114" i="84"/>
  <c r="G107" i="84"/>
  <c r="G117" i="84"/>
  <c r="G115" i="84"/>
  <c r="G111" i="84"/>
  <c r="G113" i="84"/>
  <c r="G121" i="84"/>
  <c r="G122" i="84"/>
  <c r="G120" i="84"/>
  <c r="G112" i="84"/>
  <c r="G118" i="84"/>
  <c r="G108" i="84"/>
  <c r="G119" i="84"/>
  <c r="G107" i="83"/>
  <c r="J20" i="12" s="1"/>
  <c r="G121" i="83"/>
  <c r="J70" i="12" s="1"/>
  <c r="G108" i="83"/>
  <c r="G119" i="83"/>
  <c r="J50" i="12" s="1"/>
  <c r="G110" i="83"/>
  <c r="G112" i="83"/>
  <c r="J30" i="12" s="1"/>
  <c r="G113" i="83"/>
  <c r="J40" i="12" s="1"/>
  <c r="G116" i="83"/>
  <c r="G114" i="83"/>
  <c r="G109" i="83"/>
  <c r="G117" i="83"/>
  <c r="G120" i="83"/>
  <c r="J60" i="12" s="1"/>
  <c r="G111" i="83"/>
  <c r="G122" i="83"/>
  <c r="G115" i="83"/>
  <c r="G118" i="83"/>
  <c r="BR108" i="82"/>
  <c r="BR109" i="82"/>
  <c r="BR112" i="82"/>
  <c r="BU29" i="12" s="1"/>
  <c r="BR116" i="82"/>
  <c r="BR107" i="82"/>
  <c r="BU19" i="12" s="1"/>
  <c r="BR115" i="82"/>
  <c r="BR111" i="82"/>
  <c r="BR119" i="82"/>
  <c r="BU49" i="12" s="1"/>
  <c r="BR110" i="82"/>
  <c r="BR120" i="82"/>
  <c r="BU59" i="12" s="1"/>
  <c r="BR113" i="82"/>
  <c r="BR118" i="82"/>
  <c r="BR117" i="82"/>
  <c r="BR114" i="82"/>
  <c r="BR121" i="82"/>
  <c r="BR122" i="82"/>
  <c r="BU79" i="12" s="1"/>
  <c r="H108" i="13"/>
  <c r="H115" i="13"/>
  <c r="G101" i="84"/>
  <c r="J82" i="12"/>
  <c r="H74" i="2"/>
  <c r="H100" i="84"/>
  <c r="G101" i="83"/>
  <c r="G101" i="81"/>
  <c r="I69" i="12"/>
  <c r="BT73" i="12"/>
  <c r="BT43" i="12"/>
  <c r="I72" i="12"/>
  <c r="BT72" i="12"/>
  <c r="H66" i="2"/>
  <c r="H100" i="83"/>
  <c r="I70" i="12"/>
  <c r="BT69" i="12"/>
  <c r="J69" i="12"/>
  <c r="AG28" i="52"/>
  <c r="BT39" i="12"/>
  <c r="AG7" i="52"/>
  <c r="BT42" i="12"/>
  <c r="AG11" i="52"/>
  <c r="AG6" i="52"/>
  <c r="AG16" i="52"/>
  <c r="AG18" i="52"/>
  <c r="AG15" i="52"/>
  <c r="AG10" i="52"/>
  <c r="AG19" i="52"/>
  <c r="AG14" i="52"/>
  <c r="BU52" i="12"/>
  <c r="BR101" i="85"/>
  <c r="BR123" i="85" s="1"/>
  <c r="BU92" i="12" s="1"/>
  <c r="BU53" i="12"/>
  <c r="BU33" i="12"/>
  <c r="BU63" i="12"/>
  <c r="BU23" i="12"/>
  <c r="BR101" i="86"/>
  <c r="BR123" i="86" s="1"/>
  <c r="BU93" i="12" s="1"/>
  <c r="H92" i="12"/>
  <c r="BS82" i="2"/>
  <c r="BS100" i="85"/>
  <c r="BS90" i="2"/>
  <c r="BS100" i="86"/>
  <c r="BR101" i="82"/>
  <c r="BR123" i="82" s="1"/>
  <c r="BU89" i="12" s="1"/>
  <c r="BS58" i="2"/>
  <c r="BS100" i="82"/>
  <c r="I40" i="12"/>
  <c r="AG24" i="52"/>
  <c r="AG13" i="52"/>
  <c r="AG22" i="52"/>
  <c r="AG27" i="52"/>
  <c r="AG26" i="52"/>
  <c r="AG32" i="52"/>
  <c r="AG30" i="52"/>
  <c r="AG33" i="52"/>
  <c r="AH80" i="52"/>
  <c r="AG3" i="52"/>
  <c r="AG20" i="52"/>
  <c r="AG31" i="52"/>
  <c r="AG9" i="52"/>
  <c r="AG21" i="52"/>
  <c r="AG29" i="52"/>
  <c r="AG25" i="52"/>
  <c r="AG23" i="52"/>
  <c r="AG17" i="52"/>
  <c r="AG8" i="52"/>
  <c r="AG12" i="52"/>
  <c r="H42" i="2"/>
  <c r="J39" i="12"/>
  <c r="I42" i="12"/>
  <c r="J23" i="12"/>
  <c r="I63" i="12"/>
  <c r="I23" i="12"/>
  <c r="I53" i="12"/>
  <c r="I73" i="12"/>
  <c r="I33" i="12"/>
  <c r="J32" i="12"/>
  <c r="I18" i="12"/>
  <c r="I48" i="12"/>
  <c r="I68" i="12"/>
  <c r="I28" i="12"/>
  <c r="H100" i="86"/>
  <c r="H100" i="85"/>
  <c r="G94" i="2"/>
  <c r="H93" i="2"/>
  <c r="G86" i="2"/>
  <c r="H85" i="2"/>
  <c r="H69" i="2"/>
  <c r="G70" i="2"/>
  <c r="G62" i="2"/>
  <c r="H61" i="2"/>
  <c r="H54" i="2"/>
  <c r="I4" i="81" s="1"/>
  <c r="I91" i="81" s="1"/>
  <c r="I53" i="2"/>
  <c r="D14" i="22" l="1"/>
  <c r="C64" i="4" s="1"/>
  <c r="C65" i="4" s="1"/>
  <c r="R121" i="75"/>
  <c r="H109" i="13"/>
  <c r="H117" i="13"/>
  <c r="H121" i="13"/>
  <c r="H122" i="13"/>
  <c r="H116" i="13"/>
  <c r="H119" i="13"/>
  <c r="H118" i="13"/>
  <c r="H112" i="13"/>
  <c r="H111" i="13"/>
  <c r="H113" i="13"/>
  <c r="H120" i="13"/>
  <c r="H107" i="13"/>
  <c r="H101" i="13"/>
  <c r="H110" i="13"/>
  <c r="I50" i="2"/>
  <c r="I100" i="81"/>
  <c r="I100" i="13"/>
  <c r="I101" i="13" s="1"/>
  <c r="AH23" i="52"/>
  <c r="H108" i="81"/>
  <c r="H120" i="81"/>
  <c r="K58" i="12" s="1"/>
  <c r="H107" i="81"/>
  <c r="H112" i="81"/>
  <c r="H109" i="81"/>
  <c r="H115" i="81"/>
  <c r="H113" i="81"/>
  <c r="H121" i="81"/>
  <c r="H116" i="81"/>
  <c r="H118" i="81"/>
  <c r="H117" i="81"/>
  <c r="H110" i="81"/>
  <c r="H114" i="81"/>
  <c r="H119" i="81"/>
  <c r="H122" i="81"/>
  <c r="K78" i="12" s="1"/>
  <c r="H111" i="81"/>
  <c r="BS114" i="86"/>
  <c r="BS111" i="86"/>
  <c r="BS116" i="86"/>
  <c r="BS113" i="86"/>
  <c r="BS118" i="86"/>
  <c r="BS120" i="86"/>
  <c r="BV63" i="12" s="1"/>
  <c r="BS110" i="86"/>
  <c r="BS107" i="86"/>
  <c r="BS108" i="86"/>
  <c r="BS112" i="86"/>
  <c r="BS115" i="86"/>
  <c r="BS119" i="86"/>
  <c r="BS117" i="86"/>
  <c r="BS122" i="86"/>
  <c r="BV83" i="12" s="1"/>
  <c r="BS121" i="86"/>
  <c r="BS109" i="86"/>
  <c r="H109" i="86"/>
  <c r="H118" i="86"/>
  <c r="H111" i="86"/>
  <c r="H120" i="86"/>
  <c r="H108" i="86"/>
  <c r="H110" i="86"/>
  <c r="H112" i="86"/>
  <c r="H113" i="86"/>
  <c r="H114" i="86"/>
  <c r="H107" i="86"/>
  <c r="H116" i="86"/>
  <c r="H115" i="86"/>
  <c r="H122" i="86"/>
  <c r="K83" i="12" s="1"/>
  <c r="H121" i="86"/>
  <c r="H117" i="86"/>
  <c r="H119" i="86"/>
  <c r="BS110" i="85"/>
  <c r="BS108" i="85"/>
  <c r="BS112" i="85"/>
  <c r="BS111" i="85"/>
  <c r="BS117" i="85"/>
  <c r="BS122" i="85"/>
  <c r="BV82" i="12" s="1"/>
  <c r="BS109" i="85"/>
  <c r="BS113" i="85"/>
  <c r="BS116" i="85"/>
  <c r="BS114" i="85"/>
  <c r="BS107" i="85"/>
  <c r="BS120" i="85"/>
  <c r="BS118" i="85"/>
  <c r="BS115" i="85"/>
  <c r="BS119" i="85"/>
  <c r="BV52" i="12" s="1"/>
  <c r="BS121" i="85"/>
  <c r="H114" i="85"/>
  <c r="H117" i="85"/>
  <c r="H109" i="85"/>
  <c r="H113" i="85"/>
  <c r="H108" i="85"/>
  <c r="H122" i="85"/>
  <c r="K82" i="12" s="1"/>
  <c r="H121" i="85"/>
  <c r="H116" i="85"/>
  <c r="H119" i="85"/>
  <c r="H118" i="85"/>
  <c r="H120" i="85"/>
  <c r="H115" i="85"/>
  <c r="H107" i="85"/>
  <c r="H110" i="85"/>
  <c r="H112" i="85"/>
  <c r="H111" i="85"/>
  <c r="H112" i="84"/>
  <c r="H114" i="84"/>
  <c r="H116" i="84"/>
  <c r="H107" i="84"/>
  <c r="H111" i="84"/>
  <c r="H108" i="84"/>
  <c r="H110" i="84"/>
  <c r="H119" i="84"/>
  <c r="H118" i="84"/>
  <c r="H109" i="84"/>
  <c r="H115" i="84"/>
  <c r="H117" i="84"/>
  <c r="H120" i="84"/>
  <c r="H121" i="84"/>
  <c r="H113" i="84"/>
  <c r="H122" i="84"/>
  <c r="K81" i="12" s="1"/>
  <c r="H112" i="83"/>
  <c r="K30" i="12" s="1"/>
  <c r="H121" i="83"/>
  <c r="K70" i="12" s="1"/>
  <c r="H110" i="83"/>
  <c r="H109" i="83"/>
  <c r="H120" i="83"/>
  <c r="H113" i="83"/>
  <c r="H111" i="83"/>
  <c r="H118" i="83"/>
  <c r="H122" i="83"/>
  <c r="H117" i="83"/>
  <c r="H115" i="83"/>
  <c r="H107" i="83"/>
  <c r="H108" i="83"/>
  <c r="H119" i="83"/>
  <c r="K50" i="12" s="1"/>
  <c r="H114" i="83"/>
  <c r="H116" i="83"/>
  <c r="BS119" i="82"/>
  <c r="BS110" i="82"/>
  <c r="BS112" i="82"/>
  <c r="BV29" i="12" s="1"/>
  <c r="BS109" i="82"/>
  <c r="BS116" i="82"/>
  <c r="BS115" i="82"/>
  <c r="BS118" i="82"/>
  <c r="BS108" i="82"/>
  <c r="BS111" i="82"/>
  <c r="BS107" i="82"/>
  <c r="BS122" i="82"/>
  <c r="BV79" i="12" s="1"/>
  <c r="BS121" i="82"/>
  <c r="BS120" i="82"/>
  <c r="BV59" i="12" s="1"/>
  <c r="BS113" i="82"/>
  <c r="BS114" i="82"/>
  <c r="BS117" i="82"/>
  <c r="I121" i="13"/>
  <c r="I118" i="13"/>
  <c r="H101" i="84"/>
  <c r="J81" i="12"/>
  <c r="K20" i="12"/>
  <c r="I74" i="2"/>
  <c r="I100" i="84"/>
  <c r="J80" i="12"/>
  <c r="H101" i="83"/>
  <c r="K80" i="12"/>
  <c r="J77" i="12"/>
  <c r="K77" i="12"/>
  <c r="H101" i="81"/>
  <c r="BU73" i="12"/>
  <c r="J73" i="12"/>
  <c r="BU72" i="12"/>
  <c r="I66" i="2"/>
  <c r="I100" i="83"/>
  <c r="BU69" i="12"/>
  <c r="J68" i="12"/>
  <c r="BU42" i="12"/>
  <c r="AH9" i="52"/>
  <c r="BU39" i="12"/>
  <c r="BU43" i="12"/>
  <c r="J62" i="12"/>
  <c r="J63" i="12"/>
  <c r="BT90" i="2"/>
  <c r="BT100" i="86"/>
  <c r="BT82" i="2"/>
  <c r="BT100" i="85"/>
  <c r="BV33" i="12"/>
  <c r="BV23" i="12"/>
  <c r="BV53" i="12"/>
  <c r="BS101" i="86"/>
  <c r="BS123" i="86" s="1"/>
  <c r="BV93" i="12" s="1"/>
  <c r="BV62" i="12"/>
  <c r="BV22" i="12"/>
  <c r="BV32" i="12"/>
  <c r="BS101" i="85"/>
  <c r="BS123" i="85" s="1"/>
  <c r="BV92" i="12" s="1"/>
  <c r="BS101" i="82"/>
  <c r="BS123" i="82" s="1"/>
  <c r="BV89" i="12" s="1"/>
  <c r="BV49" i="12"/>
  <c r="BV19" i="12"/>
  <c r="BT58" i="2"/>
  <c r="BT100" i="82"/>
  <c r="AH30" i="52"/>
  <c r="AH27" i="52"/>
  <c r="AH4" i="52"/>
  <c r="AH11" i="52"/>
  <c r="AH17" i="52"/>
  <c r="AH21" i="52"/>
  <c r="AH28" i="52"/>
  <c r="AI80" i="52"/>
  <c r="AH34" i="52"/>
  <c r="AH3" i="52"/>
  <c r="AH15" i="52"/>
  <c r="AH16" i="52"/>
  <c r="AH22" i="52"/>
  <c r="AH7" i="52"/>
  <c r="AH19" i="52"/>
  <c r="AH12" i="52"/>
  <c r="AI12" i="52" s="1"/>
  <c r="AH25" i="52"/>
  <c r="AH31" i="52"/>
  <c r="AH33" i="52"/>
  <c r="AH5" i="52"/>
  <c r="AH32" i="52"/>
  <c r="AH13" i="52"/>
  <c r="AH6" i="52"/>
  <c r="AH8" i="52"/>
  <c r="AI8" i="52" s="1"/>
  <c r="AH29" i="52"/>
  <c r="AH20" i="52"/>
  <c r="AH10" i="52"/>
  <c r="AH18" i="52"/>
  <c r="AH26" i="52"/>
  <c r="AH24" i="52"/>
  <c r="AH14" i="52"/>
  <c r="I42" i="2"/>
  <c r="K52" i="12"/>
  <c r="K62" i="12"/>
  <c r="J52" i="12"/>
  <c r="J72" i="12"/>
  <c r="J42" i="12"/>
  <c r="K60" i="12"/>
  <c r="I100" i="86"/>
  <c r="I100" i="85"/>
  <c r="I93" i="2"/>
  <c r="H94" i="2"/>
  <c r="H86" i="2"/>
  <c r="I85" i="2"/>
  <c r="H70" i="2"/>
  <c r="I69" i="2"/>
  <c r="H62" i="2"/>
  <c r="I61" i="2"/>
  <c r="J53" i="2"/>
  <c r="I54" i="2"/>
  <c r="J4" i="81" s="1"/>
  <c r="J91" i="81" s="1"/>
  <c r="I117" i="13" l="1"/>
  <c r="I109" i="13"/>
  <c r="I119" i="13"/>
  <c r="I112" i="13"/>
  <c r="I107" i="13"/>
  <c r="I120" i="13"/>
  <c r="I110" i="13"/>
  <c r="I122" i="13"/>
  <c r="I108" i="13"/>
  <c r="I116" i="13"/>
  <c r="I115" i="13"/>
  <c r="I113" i="13"/>
  <c r="I114" i="13"/>
  <c r="I111" i="13"/>
  <c r="J50" i="2"/>
  <c r="J100" i="81"/>
  <c r="J100" i="13"/>
  <c r="J110" i="13" s="1"/>
  <c r="K40" i="12"/>
  <c r="AI26" i="52"/>
  <c r="AI32" i="52"/>
  <c r="AI22" i="52"/>
  <c r="AI16" i="52"/>
  <c r="AI5" i="52"/>
  <c r="AI18" i="52"/>
  <c r="AI29" i="52"/>
  <c r="AI25" i="52"/>
  <c r="AI34" i="52"/>
  <c r="I108" i="81"/>
  <c r="I109" i="81"/>
  <c r="I120" i="81"/>
  <c r="L58" i="12" s="1"/>
  <c r="I118" i="81"/>
  <c r="I110" i="81"/>
  <c r="I116" i="81"/>
  <c r="I107" i="81"/>
  <c r="I112" i="81"/>
  <c r="L28" i="12" s="1"/>
  <c r="I111" i="81"/>
  <c r="I117" i="81"/>
  <c r="I122" i="81"/>
  <c r="L78" i="12" s="1"/>
  <c r="I114" i="81"/>
  <c r="I113" i="81"/>
  <c r="I119" i="81"/>
  <c r="L48" i="12" s="1"/>
  <c r="I121" i="81"/>
  <c r="I115" i="81"/>
  <c r="BT109" i="86"/>
  <c r="BT118" i="86"/>
  <c r="BT120" i="86"/>
  <c r="BT108" i="86"/>
  <c r="BT111" i="86"/>
  <c r="BT112" i="86"/>
  <c r="BW33" i="12" s="1"/>
  <c r="BT113" i="86"/>
  <c r="BT114" i="86"/>
  <c r="BT107" i="86"/>
  <c r="BW23" i="12" s="1"/>
  <c r="BT116" i="86"/>
  <c r="BT122" i="86"/>
  <c r="BW83" i="12" s="1"/>
  <c r="BT115" i="86"/>
  <c r="BT110" i="86"/>
  <c r="BT121" i="86"/>
  <c r="BT117" i="86"/>
  <c r="BT119" i="86"/>
  <c r="I113" i="86"/>
  <c r="I115" i="86"/>
  <c r="I112" i="86"/>
  <c r="I108" i="86"/>
  <c r="I117" i="86"/>
  <c r="I114" i="86"/>
  <c r="I107" i="86"/>
  <c r="I110" i="86"/>
  <c r="I119" i="86"/>
  <c r="L53" i="12" s="1"/>
  <c r="I116" i="86"/>
  <c r="I109" i="86"/>
  <c r="I118" i="86"/>
  <c r="I111" i="86"/>
  <c r="I120" i="86"/>
  <c r="L63" i="12" s="1"/>
  <c r="I121" i="86"/>
  <c r="I122" i="86"/>
  <c r="L83" i="12" s="1"/>
  <c r="BT111" i="85"/>
  <c r="BT113" i="85"/>
  <c r="BT112" i="85"/>
  <c r="BT109" i="85"/>
  <c r="BT110" i="85"/>
  <c r="BT115" i="85"/>
  <c r="BT107" i="85"/>
  <c r="BT116" i="85"/>
  <c r="BT121" i="85"/>
  <c r="BT119" i="85"/>
  <c r="BT118" i="85"/>
  <c r="BT108" i="85"/>
  <c r="BT122" i="85"/>
  <c r="BW82" i="12" s="1"/>
  <c r="BT120" i="85"/>
  <c r="BW62" i="12" s="1"/>
  <c r="BT117" i="85"/>
  <c r="BT114" i="85"/>
  <c r="I122" i="85"/>
  <c r="L82" i="12" s="1"/>
  <c r="I117" i="85"/>
  <c r="I112" i="85"/>
  <c r="I113" i="85"/>
  <c r="I115" i="85"/>
  <c r="I114" i="85"/>
  <c r="I118" i="85"/>
  <c r="I116" i="85"/>
  <c r="I107" i="85"/>
  <c r="I121" i="85"/>
  <c r="I119" i="85"/>
  <c r="I110" i="85"/>
  <c r="I111" i="85"/>
  <c r="I109" i="85"/>
  <c r="I108" i="85"/>
  <c r="I120" i="85"/>
  <c r="I118" i="84"/>
  <c r="I107" i="84"/>
  <c r="I115" i="84"/>
  <c r="I108" i="84"/>
  <c r="I110" i="84"/>
  <c r="I112" i="84"/>
  <c r="I114" i="84"/>
  <c r="I116" i="84"/>
  <c r="I111" i="84"/>
  <c r="I120" i="84"/>
  <c r="I117" i="84"/>
  <c r="I122" i="84"/>
  <c r="L81" i="12" s="1"/>
  <c r="I121" i="84"/>
  <c r="I119" i="84"/>
  <c r="I113" i="84"/>
  <c r="I109" i="84"/>
  <c r="I118" i="83"/>
  <c r="I107" i="83"/>
  <c r="L20" i="12" s="1"/>
  <c r="I109" i="83"/>
  <c r="I110" i="83"/>
  <c r="I114" i="83"/>
  <c r="I108" i="83"/>
  <c r="I117" i="83"/>
  <c r="I116" i="83"/>
  <c r="I122" i="83"/>
  <c r="L80" i="12" s="1"/>
  <c r="I112" i="83"/>
  <c r="L30" i="12" s="1"/>
  <c r="I119" i="83"/>
  <c r="L50" i="12" s="1"/>
  <c r="I120" i="83"/>
  <c r="L60" i="12" s="1"/>
  <c r="I115" i="83"/>
  <c r="I111" i="83"/>
  <c r="I121" i="83"/>
  <c r="L70" i="12" s="1"/>
  <c r="I113" i="83"/>
  <c r="BT107" i="82"/>
  <c r="BW19" i="12" s="1"/>
  <c r="BT108" i="82"/>
  <c r="BT120" i="82"/>
  <c r="BW59" i="12" s="1"/>
  <c r="BT115" i="82"/>
  <c r="BT114" i="82"/>
  <c r="BT110" i="82"/>
  <c r="BT118" i="82"/>
  <c r="BT112" i="82"/>
  <c r="BT119" i="82"/>
  <c r="BW49" i="12" s="1"/>
  <c r="BT113" i="82"/>
  <c r="BT121" i="82"/>
  <c r="BT122" i="82"/>
  <c r="BW79" i="12" s="1"/>
  <c r="BT117" i="82"/>
  <c r="BT116" i="82"/>
  <c r="BT111" i="82"/>
  <c r="BT109" i="82"/>
  <c r="I101" i="84"/>
  <c r="J74" i="2"/>
  <c r="J100" i="84"/>
  <c r="L77" i="12"/>
  <c r="I101" i="81"/>
  <c r="BV42" i="12"/>
  <c r="BV73" i="12"/>
  <c r="K72" i="12"/>
  <c r="BV72" i="12"/>
  <c r="I101" i="83"/>
  <c r="J66" i="2"/>
  <c r="J100" i="83"/>
  <c r="BV69" i="12"/>
  <c r="AI4" i="52"/>
  <c r="BV39" i="12"/>
  <c r="BV43" i="12"/>
  <c r="BW22" i="12"/>
  <c r="BW52" i="12"/>
  <c r="BW32" i="12"/>
  <c r="BT101" i="85"/>
  <c r="BT123" i="85" s="1"/>
  <c r="BW92" i="12" s="1"/>
  <c r="K32" i="12"/>
  <c r="BW53" i="12"/>
  <c r="BW63" i="12"/>
  <c r="BT101" i="86"/>
  <c r="BT123" i="86" s="1"/>
  <c r="BW93" i="12" s="1"/>
  <c r="K22" i="12"/>
  <c r="BU90" i="2"/>
  <c r="BU100" i="86"/>
  <c r="BU82" i="2"/>
  <c r="BU100" i="85"/>
  <c r="BT101" i="82"/>
  <c r="BT123" i="82" s="1"/>
  <c r="BW89" i="12" s="1"/>
  <c r="BW29" i="12"/>
  <c r="BU58" i="2"/>
  <c r="BU100" i="82"/>
  <c r="K18" i="12"/>
  <c r="AI11" i="52"/>
  <c r="AI35" i="52"/>
  <c r="AJ80" i="52"/>
  <c r="AI3" i="52"/>
  <c r="AI30" i="52"/>
  <c r="AI21" i="52"/>
  <c r="AI14" i="52"/>
  <c r="AJ14" i="52" s="1"/>
  <c r="AI10" i="52"/>
  <c r="AI6" i="52"/>
  <c r="AI33" i="52"/>
  <c r="AI19" i="52"/>
  <c r="AJ19" i="52" s="1"/>
  <c r="AI15" i="52"/>
  <c r="AI9" i="52"/>
  <c r="AI27" i="52"/>
  <c r="AI17" i="52"/>
  <c r="AJ17" i="52" s="1"/>
  <c r="AI24" i="52"/>
  <c r="AI20" i="52"/>
  <c r="AI13" i="52"/>
  <c r="AI31" i="52"/>
  <c r="AJ31" i="52" s="1"/>
  <c r="AI7" i="52"/>
  <c r="AI23" i="52"/>
  <c r="AI28" i="52"/>
  <c r="J42" i="2"/>
  <c r="K42" i="12"/>
  <c r="K63" i="12"/>
  <c r="K73" i="12"/>
  <c r="K53" i="12"/>
  <c r="L23" i="12"/>
  <c r="L33" i="12"/>
  <c r="K23" i="12"/>
  <c r="K33" i="12"/>
  <c r="L32" i="12"/>
  <c r="K28" i="12"/>
  <c r="K68" i="12"/>
  <c r="K48" i="12"/>
  <c r="J100" i="85"/>
  <c r="J100" i="86"/>
  <c r="I94" i="2"/>
  <c r="J93" i="2"/>
  <c r="J85" i="2"/>
  <c r="I86" i="2"/>
  <c r="J69" i="2"/>
  <c r="I70" i="2"/>
  <c r="J61" i="2"/>
  <c r="I62" i="2"/>
  <c r="J54" i="2"/>
  <c r="K4" i="81" s="1"/>
  <c r="K91" i="81" s="1"/>
  <c r="K53" i="2"/>
  <c r="D250" i="7" l="1"/>
  <c r="D258" i="7"/>
  <c r="D248" i="7"/>
  <c r="D256" i="7"/>
  <c r="D246" i="7"/>
  <c r="D254" i="7"/>
  <c r="D252" i="7"/>
  <c r="D386" i="7"/>
  <c r="D380" i="7"/>
  <c r="D378" i="7"/>
  <c r="D390" i="7"/>
  <c r="D382" i="7"/>
  <c r="D384" i="7"/>
  <c r="D388" i="7"/>
  <c r="AJ23" i="52"/>
  <c r="AJ9" i="52"/>
  <c r="AJ20" i="52"/>
  <c r="AJ6" i="52"/>
  <c r="D355" i="7"/>
  <c r="D345" i="7"/>
  <c r="D357" i="7"/>
  <c r="D349" i="7"/>
  <c r="D351" i="7"/>
  <c r="D353" i="7"/>
  <c r="D347" i="7"/>
  <c r="J117" i="13"/>
  <c r="J107" i="13"/>
  <c r="J116" i="13"/>
  <c r="J120" i="13"/>
  <c r="J113" i="13"/>
  <c r="J118" i="13"/>
  <c r="J115" i="13"/>
  <c r="J114" i="13"/>
  <c r="J108" i="13"/>
  <c r="J121" i="13"/>
  <c r="J101" i="13"/>
  <c r="J122" i="13"/>
  <c r="J109" i="13"/>
  <c r="J119" i="13"/>
  <c r="J112" i="13"/>
  <c r="J111" i="13"/>
  <c r="K50" i="2"/>
  <c r="K100" i="81"/>
  <c r="K100" i="13"/>
  <c r="K101" i="13" s="1"/>
  <c r="AJ25" i="52"/>
  <c r="J111" i="81"/>
  <c r="J108" i="81"/>
  <c r="J122" i="81"/>
  <c r="M78" i="12" s="1"/>
  <c r="J109" i="81"/>
  <c r="J112" i="81"/>
  <c r="M28" i="12" s="1"/>
  <c r="J107" i="81"/>
  <c r="M18" i="12" s="1"/>
  <c r="J110" i="81"/>
  <c r="J114" i="81"/>
  <c r="J117" i="81"/>
  <c r="J119" i="81"/>
  <c r="J116" i="81"/>
  <c r="J113" i="81"/>
  <c r="J120" i="81"/>
  <c r="M58" i="12" s="1"/>
  <c r="J115" i="81"/>
  <c r="J118" i="81"/>
  <c r="J121" i="81"/>
  <c r="BU111" i="86"/>
  <c r="BU113" i="86"/>
  <c r="BU115" i="86"/>
  <c r="BU112" i="86"/>
  <c r="BU108" i="86"/>
  <c r="BU117" i="86"/>
  <c r="BU114" i="86"/>
  <c r="BU107" i="86"/>
  <c r="BU110" i="86"/>
  <c r="BU119" i="86"/>
  <c r="BX53" i="12" s="1"/>
  <c r="BU116" i="86"/>
  <c r="BU109" i="86"/>
  <c r="BU118" i="86"/>
  <c r="BU121" i="86"/>
  <c r="BU120" i="86"/>
  <c r="BU122" i="86"/>
  <c r="BX83" i="12" s="1"/>
  <c r="J108" i="86"/>
  <c r="J110" i="86"/>
  <c r="J107" i="86"/>
  <c r="M23" i="12" s="1"/>
  <c r="J111" i="86"/>
  <c r="J109" i="86"/>
  <c r="J121" i="86"/>
  <c r="J112" i="86"/>
  <c r="J115" i="86"/>
  <c r="J117" i="86"/>
  <c r="J113" i="86"/>
  <c r="J114" i="86"/>
  <c r="J122" i="86"/>
  <c r="M83" i="12" s="1"/>
  <c r="J120" i="86"/>
  <c r="M63" i="12" s="1"/>
  <c r="J116" i="86"/>
  <c r="J119" i="86"/>
  <c r="J118" i="86"/>
  <c r="J109" i="85"/>
  <c r="J107" i="85"/>
  <c r="M22" i="12" s="1"/>
  <c r="J120" i="85"/>
  <c r="J112" i="85"/>
  <c r="J111" i="85"/>
  <c r="J122" i="85"/>
  <c r="M82" i="12" s="1"/>
  <c r="J115" i="85"/>
  <c r="J113" i="85"/>
  <c r="J117" i="85"/>
  <c r="J116" i="85"/>
  <c r="J118" i="85"/>
  <c r="J114" i="85"/>
  <c r="J121" i="85"/>
  <c r="J119" i="85"/>
  <c r="M52" i="12" s="1"/>
  <c r="J108" i="85"/>
  <c r="J110" i="85"/>
  <c r="BU112" i="85"/>
  <c r="BU114" i="85"/>
  <c r="BU113" i="85"/>
  <c r="BU111" i="85"/>
  <c r="BU107" i="85"/>
  <c r="BU110" i="85"/>
  <c r="BU115" i="85"/>
  <c r="BU108" i="85"/>
  <c r="BU109" i="85"/>
  <c r="BU118" i="85"/>
  <c r="BU122" i="85"/>
  <c r="BX82" i="12" s="1"/>
  <c r="BU120" i="85"/>
  <c r="BX62" i="12" s="1"/>
  <c r="BU117" i="85"/>
  <c r="BU116" i="85"/>
  <c r="BU121" i="85"/>
  <c r="BU119" i="85"/>
  <c r="J108" i="84"/>
  <c r="J116" i="84"/>
  <c r="J122" i="84"/>
  <c r="J110" i="84"/>
  <c r="J115" i="84"/>
  <c r="J120" i="84"/>
  <c r="J111" i="84"/>
  <c r="J109" i="84"/>
  <c r="J107" i="84"/>
  <c r="J119" i="84"/>
  <c r="J118" i="84"/>
  <c r="J114" i="84"/>
  <c r="J112" i="84"/>
  <c r="J113" i="84"/>
  <c r="J117" i="84"/>
  <c r="J121" i="84"/>
  <c r="J110" i="83"/>
  <c r="J117" i="83"/>
  <c r="J108" i="83"/>
  <c r="J115" i="83"/>
  <c r="J109" i="83"/>
  <c r="J113" i="83"/>
  <c r="J118" i="83"/>
  <c r="J114" i="83"/>
  <c r="J112" i="83"/>
  <c r="M30" i="12" s="1"/>
  <c r="J116" i="83"/>
  <c r="J111" i="83"/>
  <c r="J107" i="83"/>
  <c r="M20" i="12" s="1"/>
  <c r="J121" i="83"/>
  <c r="J119" i="83"/>
  <c r="M50" i="12" s="1"/>
  <c r="J120" i="83"/>
  <c r="J122" i="83"/>
  <c r="BU109" i="82"/>
  <c r="BU118" i="82"/>
  <c r="BU108" i="82"/>
  <c r="BU115" i="82"/>
  <c r="BU107" i="82"/>
  <c r="BU111" i="82"/>
  <c r="BU117" i="82"/>
  <c r="BU112" i="82"/>
  <c r="BX29" i="12" s="1"/>
  <c r="BU113" i="82"/>
  <c r="BU120" i="82"/>
  <c r="BX59" i="12" s="1"/>
  <c r="BU122" i="82"/>
  <c r="BX79" i="12" s="1"/>
  <c r="BU110" i="82"/>
  <c r="BU121" i="82"/>
  <c r="BU119" i="82"/>
  <c r="BX49" i="12" s="1"/>
  <c r="BU116" i="82"/>
  <c r="BU114" i="82"/>
  <c r="K120" i="13"/>
  <c r="K117" i="13"/>
  <c r="J101" i="84"/>
  <c r="J101" i="83"/>
  <c r="L40" i="12"/>
  <c r="K74" i="2"/>
  <c r="K100" i="84"/>
  <c r="J101" i="81"/>
  <c r="BW73" i="12"/>
  <c r="L73" i="12"/>
  <c r="BW72" i="12"/>
  <c r="K66" i="2"/>
  <c r="K100" i="83"/>
  <c r="M70" i="12"/>
  <c r="BW69" i="12"/>
  <c r="BW43" i="12"/>
  <c r="BW42" i="12"/>
  <c r="BW39" i="12"/>
  <c r="BX22" i="12"/>
  <c r="BX52" i="12"/>
  <c r="BX32" i="12"/>
  <c r="BU101" i="85"/>
  <c r="BU123" i="85" s="1"/>
  <c r="BX92" i="12" s="1"/>
  <c r="BX23" i="12"/>
  <c r="BX33" i="12"/>
  <c r="BX63" i="12"/>
  <c r="BU101" i="86"/>
  <c r="BU123" i="86" s="1"/>
  <c r="BX93" i="12" s="1"/>
  <c r="BU101" i="82"/>
  <c r="BU123" i="82" s="1"/>
  <c r="BX89" i="12" s="1"/>
  <c r="BX19" i="12"/>
  <c r="L68" i="12"/>
  <c r="AJ4" i="52"/>
  <c r="AJ34" i="52"/>
  <c r="AJ30" i="52"/>
  <c r="AJ16" i="52"/>
  <c r="AJ29" i="52"/>
  <c r="AJ7" i="52"/>
  <c r="AJ24" i="52"/>
  <c r="AJ15" i="52"/>
  <c r="AJ10" i="52"/>
  <c r="AJ12" i="52"/>
  <c r="AJ26" i="52"/>
  <c r="AJ8" i="52"/>
  <c r="AJ22" i="52"/>
  <c r="AJ28" i="52"/>
  <c r="AJ13" i="52"/>
  <c r="AJ27" i="52"/>
  <c r="AJ33" i="52"/>
  <c r="AJ21" i="52"/>
  <c r="AJ35" i="52"/>
  <c r="AJ18" i="52"/>
  <c r="AK80" i="52"/>
  <c r="AK19" i="52" s="1"/>
  <c r="AJ36" i="52"/>
  <c r="AJ3" i="52"/>
  <c r="AJ5" i="52"/>
  <c r="AJ11" i="52"/>
  <c r="AJ32" i="52"/>
  <c r="K42" i="2"/>
  <c r="M33" i="12"/>
  <c r="L52" i="12"/>
  <c r="L62" i="12"/>
  <c r="L72" i="12"/>
  <c r="M32" i="12"/>
  <c r="L22" i="12"/>
  <c r="L42" i="12"/>
  <c r="M60" i="12"/>
  <c r="L18" i="12"/>
  <c r="K100" i="85"/>
  <c r="K100" i="86"/>
  <c r="J94" i="2"/>
  <c r="K93" i="2"/>
  <c r="K85" i="2"/>
  <c r="J86" i="2"/>
  <c r="J70" i="2"/>
  <c r="K69" i="2"/>
  <c r="J62" i="2"/>
  <c r="K61" i="2"/>
  <c r="K54" i="2"/>
  <c r="L4" i="81" s="1"/>
  <c r="L91" i="81" s="1"/>
  <c r="L53" i="2"/>
  <c r="H3" i="11"/>
  <c r="G3" i="11"/>
  <c r="F3" i="11"/>
  <c r="E3" i="11"/>
  <c r="D3" i="11"/>
  <c r="C3" i="11"/>
  <c r="B3" i="11"/>
  <c r="I3" i="5"/>
  <c r="H3" i="5"/>
  <c r="G3" i="5"/>
  <c r="F3" i="5"/>
  <c r="E3" i="5"/>
  <c r="D3" i="5"/>
  <c r="C3" i="5"/>
  <c r="I3" i="12"/>
  <c r="H3" i="12"/>
  <c r="G3" i="12"/>
  <c r="F3" i="12"/>
  <c r="E3" i="12"/>
  <c r="D3" i="12"/>
  <c r="C3" i="12"/>
  <c r="I17" i="22"/>
  <c r="H17" i="22"/>
  <c r="G17" i="22"/>
  <c r="F17" i="22"/>
  <c r="E17" i="22"/>
  <c r="D17" i="22"/>
  <c r="C17" i="22"/>
  <c r="I3" i="22"/>
  <c r="H3" i="22"/>
  <c r="G3" i="22"/>
  <c r="F3" i="22"/>
  <c r="E3" i="22"/>
  <c r="D3" i="22"/>
  <c r="M40" i="12" l="1"/>
  <c r="K115" i="13"/>
  <c r="K118" i="13"/>
  <c r="K109" i="13"/>
  <c r="K107" i="13"/>
  <c r="K119" i="13"/>
  <c r="K108" i="13"/>
  <c r="K113" i="13"/>
  <c r="K116" i="13"/>
  <c r="K122" i="13"/>
  <c r="N77" i="12" s="1"/>
  <c r="K114" i="13"/>
  <c r="K121" i="13"/>
  <c r="K112" i="13"/>
  <c r="K111" i="13"/>
  <c r="K110" i="13"/>
  <c r="L50" i="2"/>
  <c r="L100" i="81"/>
  <c r="L100" i="13"/>
  <c r="L116" i="13" s="1"/>
  <c r="AK21" i="52"/>
  <c r="AK12" i="52"/>
  <c r="AK36" i="52"/>
  <c r="K119" i="81"/>
  <c r="N48" i="12" s="1"/>
  <c r="K108" i="81"/>
  <c r="K122" i="81"/>
  <c r="N78" i="12" s="1"/>
  <c r="K121" i="81"/>
  <c r="K107" i="81"/>
  <c r="K111" i="81"/>
  <c r="K114" i="81"/>
  <c r="K113" i="81"/>
  <c r="K109" i="81"/>
  <c r="K117" i="81"/>
  <c r="K115" i="81"/>
  <c r="K110" i="81"/>
  <c r="K118" i="81"/>
  <c r="K116" i="81"/>
  <c r="K112" i="81"/>
  <c r="N28" i="12" s="1"/>
  <c r="K120" i="81"/>
  <c r="N58" i="12" s="1"/>
  <c r="K113" i="86"/>
  <c r="K107" i="86"/>
  <c r="N23" i="12" s="1"/>
  <c r="K115" i="86"/>
  <c r="K112" i="86"/>
  <c r="K110" i="86"/>
  <c r="K117" i="86"/>
  <c r="K114" i="86"/>
  <c r="K119" i="86"/>
  <c r="K109" i="86"/>
  <c r="K118" i="86"/>
  <c r="K121" i="86"/>
  <c r="K122" i="86"/>
  <c r="N83" i="12" s="1"/>
  <c r="K120" i="86"/>
  <c r="K116" i="86"/>
  <c r="K108" i="86"/>
  <c r="K111" i="86"/>
  <c r="K114" i="85"/>
  <c r="K112" i="85"/>
  <c r="K116" i="85"/>
  <c r="K115" i="85"/>
  <c r="K107" i="85"/>
  <c r="K113" i="85"/>
  <c r="K119" i="85"/>
  <c r="K109" i="85"/>
  <c r="K118" i="85"/>
  <c r="K108" i="85"/>
  <c r="K117" i="85"/>
  <c r="K111" i="85"/>
  <c r="K120" i="85"/>
  <c r="K122" i="85"/>
  <c r="N82" i="12" s="1"/>
  <c r="K110" i="85"/>
  <c r="K121" i="85"/>
  <c r="K109" i="84"/>
  <c r="K113" i="84"/>
  <c r="K112" i="84"/>
  <c r="K117" i="84"/>
  <c r="K116" i="84"/>
  <c r="K110" i="84"/>
  <c r="K121" i="84"/>
  <c r="K111" i="84"/>
  <c r="K119" i="84"/>
  <c r="K118" i="84"/>
  <c r="K108" i="84"/>
  <c r="K120" i="84"/>
  <c r="K107" i="84"/>
  <c r="K115" i="84"/>
  <c r="K114" i="84"/>
  <c r="K122" i="84"/>
  <c r="N81" i="12" s="1"/>
  <c r="K110" i="83"/>
  <c r="K109" i="83"/>
  <c r="K116" i="83"/>
  <c r="K107" i="83"/>
  <c r="N20" i="12" s="1"/>
  <c r="K122" i="83"/>
  <c r="K108" i="83"/>
  <c r="K112" i="83"/>
  <c r="K119" i="83"/>
  <c r="K115" i="83"/>
  <c r="K114" i="83"/>
  <c r="K120" i="83"/>
  <c r="N60" i="12" s="1"/>
  <c r="K113" i="83"/>
  <c r="K118" i="83"/>
  <c r="K111" i="83"/>
  <c r="K121" i="83"/>
  <c r="N70" i="12" s="1"/>
  <c r="K117" i="83"/>
  <c r="K101" i="84"/>
  <c r="M81" i="12"/>
  <c r="K101" i="83"/>
  <c r="N80" i="12"/>
  <c r="M80" i="12"/>
  <c r="L74" i="2"/>
  <c r="L100" i="84"/>
  <c r="K101" i="81"/>
  <c r="M77" i="12"/>
  <c r="N30" i="12"/>
  <c r="BX73" i="12"/>
  <c r="M73" i="12"/>
  <c r="BX72" i="12"/>
  <c r="M72" i="12"/>
  <c r="L66" i="2"/>
  <c r="L100" i="83"/>
  <c r="BX69" i="12"/>
  <c r="BX39" i="12"/>
  <c r="M68" i="12"/>
  <c r="AK32" i="52"/>
  <c r="AK17" i="52"/>
  <c r="AK28" i="52"/>
  <c r="AK7" i="52"/>
  <c r="BX43" i="12"/>
  <c r="AK11" i="52"/>
  <c r="AK9" i="52"/>
  <c r="AK29" i="52"/>
  <c r="AK5" i="52"/>
  <c r="AK18" i="52"/>
  <c r="AK8" i="52"/>
  <c r="AK16" i="52"/>
  <c r="BX42" i="12"/>
  <c r="AK14" i="52"/>
  <c r="AK27" i="52"/>
  <c r="AK15" i="52"/>
  <c r="AK23" i="52"/>
  <c r="AK13" i="52"/>
  <c r="M62" i="12"/>
  <c r="AK30" i="52"/>
  <c r="AK20" i="52"/>
  <c r="AK35" i="52"/>
  <c r="AK4" i="52"/>
  <c r="AK22" i="52"/>
  <c r="AK25" i="52"/>
  <c r="AK24" i="52"/>
  <c r="AL80" i="52"/>
  <c r="AK37" i="52"/>
  <c r="AK3" i="52"/>
  <c r="AK31" i="52"/>
  <c r="AK10" i="52"/>
  <c r="AK26" i="52"/>
  <c r="AK6" i="52"/>
  <c r="AK34" i="52"/>
  <c r="AK33" i="52"/>
  <c r="AL33" i="52" s="1"/>
  <c r="L42" i="2"/>
  <c r="N33" i="12"/>
  <c r="N53" i="12"/>
  <c r="M53" i="12"/>
  <c r="N62" i="12"/>
  <c r="M42" i="12"/>
  <c r="N50" i="12"/>
  <c r="M48" i="12"/>
  <c r="L100" i="85"/>
  <c r="L100" i="86"/>
  <c r="K94" i="2"/>
  <c r="L93" i="2"/>
  <c r="K86" i="2"/>
  <c r="L85" i="2"/>
  <c r="K70" i="2"/>
  <c r="L69" i="2"/>
  <c r="K62" i="2"/>
  <c r="L61" i="2"/>
  <c r="L54" i="2"/>
  <c r="M4" i="81" s="1"/>
  <c r="M91" i="81" s="1"/>
  <c r="M53" i="2"/>
  <c r="N40" i="12" l="1"/>
  <c r="L118" i="13"/>
  <c r="L114" i="13"/>
  <c r="M50" i="2"/>
  <c r="M100" i="81"/>
  <c r="L119" i="13"/>
  <c r="L112" i="13"/>
  <c r="L110" i="13"/>
  <c r="L117" i="13"/>
  <c r="L108" i="13"/>
  <c r="L115" i="13"/>
  <c r="L101" i="13"/>
  <c r="L113" i="13"/>
  <c r="L109" i="13"/>
  <c r="L121" i="13"/>
  <c r="L111" i="13"/>
  <c r="L122" i="13"/>
  <c r="L107" i="13"/>
  <c r="L120" i="13"/>
  <c r="M100" i="13"/>
  <c r="M118" i="13" s="1"/>
  <c r="AL5" i="52"/>
  <c r="AL32" i="52"/>
  <c r="AL15" i="52"/>
  <c r="L107" i="81"/>
  <c r="O18" i="12" s="1"/>
  <c r="L119" i="81"/>
  <c r="O48" i="12" s="1"/>
  <c r="L114" i="81"/>
  <c r="L110" i="81"/>
  <c r="L108" i="81"/>
  <c r="L111" i="81"/>
  <c r="L116" i="81"/>
  <c r="L113" i="81"/>
  <c r="L109" i="81"/>
  <c r="L112" i="81"/>
  <c r="L117" i="81"/>
  <c r="L115" i="81"/>
  <c r="L118" i="81"/>
  <c r="L120" i="81"/>
  <c r="O58" i="12" s="1"/>
  <c r="L122" i="81"/>
  <c r="O78" i="12" s="1"/>
  <c r="L121" i="81"/>
  <c r="L108" i="86"/>
  <c r="L111" i="86"/>
  <c r="L117" i="86"/>
  <c r="L110" i="86"/>
  <c r="L119" i="86"/>
  <c r="L107" i="86"/>
  <c r="O23" i="12" s="1"/>
  <c r="L109" i="86"/>
  <c r="L112" i="86"/>
  <c r="L113" i="86"/>
  <c r="L115" i="86"/>
  <c r="L118" i="86"/>
  <c r="L121" i="86"/>
  <c r="L116" i="86"/>
  <c r="L122" i="86"/>
  <c r="O83" i="12" s="1"/>
  <c r="L120" i="86"/>
  <c r="L114" i="86"/>
  <c r="L115" i="85"/>
  <c r="L107" i="85"/>
  <c r="O22" i="12" s="1"/>
  <c r="L117" i="85"/>
  <c r="L116" i="85"/>
  <c r="L108" i="85"/>
  <c r="L114" i="85"/>
  <c r="L120" i="85"/>
  <c r="L119" i="85"/>
  <c r="L113" i="85"/>
  <c r="L110" i="85"/>
  <c r="L109" i="85"/>
  <c r="L122" i="85"/>
  <c r="O82" i="12" s="1"/>
  <c r="L118" i="85"/>
  <c r="L111" i="85"/>
  <c r="L121" i="85"/>
  <c r="L112" i="85"/>
  <c r="O32" i="12" s="1"/>
  <c r="L111" i="84"/>
  <c r="L113" i="84"/>
  <c r="L115" i="84"/>
  <c r="L117" i="84"/>
  <c r="L112" i="84"/>
  <c r="L107" i="84"/>
  <c r="L110" i="84"/>
  <c r="L118" i="84"/>
  <c r="L114" i="84"/>
  <c r="L109" i="84"/>
  <c r="L108" i="84"/>
  <c r="L122" i="84"/>
  <c r="L119" i="84"/>
  <c r="L120" i="84"/>
  <c r="L116" i="84"/>
  <c r="L121" i="84"/>
  <c r="L119" i="83"/>
  <c r="L108" i="83"/>
  <c r="L115" i="83"/>
  <c r="L109" i="83"/>
  <c r="L110" i="83"/>
  <c r="L113" i="83"/>
  <c r="L121" i="83"/>
  <c r="O70" i="12" s="1"/>
  <c r="L107" i="83"/>
  <c r="O20" i="12" s="1"/>
  <c r="L111" i="83"/>
  <c r="L118" i="83"/>
  <c r="L112" i="83"/>
  <c r="L117" i="83"/>
  <c r="L114" i="83"/>
  <c r="L122" i="83"/>
  <c r="L116" i="83"/>
  <c r="L120" i="83"/>
  <c r="O60" i="12" s="1"/>
  <c r="M121" i="13"/>
  <c r="M109" i="13"/>
  <c r="M120" i="13"/>
  <c r="L101" i="84"/>
  <c r="L101" i="83"/>
  <c r="M74" i="2"/>
  <c r="M100" i="84"/>
  <c r="L101" i="81"/>
  <c r="O50" i="12"/>
  <c r="O30" i="12"/>
  <c r="M66" i="2"/>
  <c r="M100" i="83"/>
  <c r="AL28" i="52"/>
  <c r="AL13" i="52"/>
  <c r="AL10" i="52"/>
  <c r="AL19" i="52"/>
  <c r="AL7" i="52"/>
  <c r="AL6" i="52"/>
  <c r="AL20" i="52"/>
  <c r="AL26" i="52"/>
  <c r="AL24" i="52"/>
  <c r="AL22" i="52"/>
  <c r="AL14" i="52"/>
  <c r="AL16" i="52"/>
  <c r="AL8" i="52"/>
  <c r="AM80" i="52"/>
  <c r="AL38" i="52"/>
  <c r="AL3" i="52"/>
  <c r="AL29" i="52"/>
  <c r="AL17" i="52"/>
  <c r="AM17" i="52" s="1"/>
  <c r="AL9" i="52"/>
  <c r="AL35" i="52"/>
  <c r="AL4" i="52"/>
  <c r="AL18" i="52"/>
  <c r="AM18" i="52" s="1"/>
  <c r="AL34" i="52"/>
  <c r="AL31" i="52"/>
  <c r="AL11" i="52"/>
  <c r="AL30" i="52"/>
  <c r="AM30" i="52" s="1"/>
  <c r="AL36" i="52"/>
  <c r="AL25" i="52"/>
  <c r="AL37" i="52"/>
  <c r="AL21" i="52"/>
  <c r="AL12" i="52"/>
  <c r="AL27" i="52"/>
  <c r="AM27" i="52" s="1"/>
  <c r="AL23" i="52"/>
  <c r="M42" i="2"/>
  <c r="O53" i="12"/>
  <c r="O52" i="12"/>
  <c r="O62" i="12"/>
  <c r="N63" i="12"/>
  <c r="N73" i="12"/>
  <c r="N72" i="12"/>
  <c r="N52" i="12"/>
  <c r="N32" i="12"/>
  <c r="N42" i="12"/>
  <c r="N22" i="12"/>
  <c r="N18" i="12"/>
  <c r="N68" i="12"/>
  <c r="M100" i="85"/>
  <c r="M100" i="86"/>
  <c r="M93" i="2"/>
  <c r="L94" i="2"/>
  <c r="L86" i="2"/>
  <c r="M85" i="2"/>
  <c r="L70" i="2"/>
  <c r="M69" i="2"/>
  <c r="L62" i="2"/>
  <c r="M61" i="2"/>
  <c r="N53" i="2"/>
  <c r="M54" i="2"/>
  <c r="N4" i="81" s="1"/>
  <c r="N91" i="81" s="1"/>
  <c r="C4" i="10"/>
  <c r="I26" i="2"/>
  <c r="I27" i="2"/>
  <c r="I28" i="2"/>
  <c r="I29" i="2"/>
  <c r="I30" i="2"/>
  <c r="I31" i="2"/>
  <c r="I32" i="2"/>
  <c r="I25" i="2"/>
  <c r="M114" i="13" l="1"/>
  <c r="N50" i="2"/>
  <c r="N100" i="81"/>
  <c r="M111" i="13"/>
  <c r="M116" i="13"/>
  <c r="M110" i="13"/>
  <c r="M112" i="13"/>
  <c r="M108" i="13"/>
  <c r="M107" i="13"/>
  <c r="M115" i="13"/>
  <c r="M122" i="13"/>
  <c r="P77" i="12" s="1"/>
  <c r="M117" i="13"/>
  <c r="M101" i="13"/>
  <c r="M119" i="13"/>
  <c r="M113" i="13"/>
  <c r="N100" i="13"/>
  <c r="N111" i="13" s="1"/>
  <c r="AM26" i="52"/>
  <c r="M109" i="81"/>
  <c r="M117" i="81"/>
  <c r="M107" i="81"/>
  <c r="M121" i="81"/>
  <c r="M111" i="81"/>
  <c r="M110" i="81"/>
  <c r="M113" i="81"/>
  <c r="M116" i="81"/>
  <c r="M108" i="81"/>
  <c r="M112" i="81"/>
  <c r="P28" i="12" s="1"/>
  <c r="M118" i="81"/>
  <c r="M120" i="81"/>
  <c r="P58" i="12" s="1"/>
  <c r="M122" i="81"/>
  <c r="P78" i="12" s="1"/>
  <c r="M115" i="81"/>
  <c r="M119" i="81"/>
  <c r="M114" i="81"/>
  <c r="M112" i="86"/>
  <c r="M114" i="86"/>
  <c r="M107" i="86"/>
  <c r="M116" i="86"/>
  <c r="M113" i="86"/>
  <c r="M109" i="86"/>
  <c r="M118" i="86"/>
  <c r="M115" i="86"/>
  <c r="M108" i="86"/>
  <c r="M111" i="86"/>
  <c r="M117" i="86"/>
  <c r="M110" i="86"/>
  <c r="M119" i="86"/>
  <c r="M122" i="86"/>
  <c r="P83" i="12" s="1"/>
  <c r="M121" i="86"/>
  <c r="M120" i="86"/>
  <c r="M116" i="85"/>
  <c r="M114" i="85"/>
  <c r="M108" i="85"/>
  <c r="M118" i="85"/>
  <c r="M117" i="85"/>
  <c r="M109" i="85"/>
  <c r="M115" i="85"/>
  <c r="M121" i="85"/>
  <c r="M120" i="85"/>
  <c r="M107" i="85"/>
  <c r="M110" i="85"/>
  <c r="M113" i="85"/>
  <c r="M111" i="85"/>
  <c r="M122" i="85"/>
  <c r="P82" i="12" s="1"/>
  <c r="M119" i="85"/>
  <c r="M112" i="85"/>
  <c r="M117" i="84"/>
  <c r="M107" i="84"/>
  <c r="M108" i="84"/>
  <c r="M110" i="84"/>
  <c r="M109" i="84"/>
  <c r="M114" i="84"/>
  <c r="M111" i="84"/>
  <c r="M113" i="84"/>
  <c r="M115" i="84"/>
  <c r="M119" i="84"/>
  <c r="M112" i="84"/>
  <c r="M116" i="84"/>
  <c r="M118" i="84"/>
  <c r="M121" i="84"/>
  <c r="M120" i="84"/>
  <c r="M122" i="84"/>
  <c r="P81" i="12" s="1"/>
  <c r="M108" i="83"/>
  <c r="M118" i="83"/>
  <c r="M110" i="83"/>
  <c r="M107" i="83"/>
  <c r="P20" i="12" s="1"/>
  <c r="M114" i="83"/>
  <c r="M119" i="83"/>
  <c r="P50" i="12" s="1"/>
  <c r="M120" i="83"/>
  <c r="P60" i="12" s="1"/>
  <c r="M117" i="83"/>
  <c r="M109" i="83"/>
  <c r="M113" i="83"/>
  <c r="M112" i="83"/>
  <c r="P30" i="12" s="1"/>
  <c r="M115" i="83"/>
  <c r="M116" i="83"/>
  <c r="M122" i="83"/>
  <c r="P80" i="12" s="1"/>
  <c r="M121" i="83"/>
  <c r="P70" i="12" s="1"/>
  <c r="M111" i="83"/>
  <c r="M101" i="84"/>
  <c r="O81" i="12"/>
  <c r="M101" i="83"/>
  <c r="O80" i="12"/>
  <c r="N74" i="2"/>
  <c r="N100" i="84"/>
  <c r="O40" i="12"/>
  <c r="O77" i="12"/>
  <c r="M101" i="81"/>
  <c r="O73" i="12"/>
  <c r="O72" i="12"/>
  <c r="N66" i="2"/>
  <c r="N100" i="83"/>
  <c r="O68" i="12"/>
  <c r="O63" i="12"/>
  <c r="O33" i="12"/>
  <c r="AM14" i="52"/>
  <c r="AM13" i="52"/>
  <c r="AM15" i="52"/>
  <c r="AM21" i="52"/>
  <c r="AM7" i="52"/>
  <c r="AM33" i="52"/>
  <c r="AM23" i="52"/>
  <c r="AM25" i="52"/>
  <c r="AM31" i="52"/>
  <c r="AM35" i="52"/>
  <c r="AN80" i="52"/>
  <c r="AN27" i="52" s="1"/>
  <c r="AM39" i="52"/>
  <c r="AM3" i="52"/>
  <c r="AM24" i="52"/>
  <c r="AM22" i="52"/>
  <c r="AM12" i="52"/>
  <c r="AM5" i="52"/>
  <c r="AM19" i="52"/>
  <c r="AM11" i="52"/>
  <c r="AN11" i="52" s="1"/>
  <c r="AM4" i="52"/>
  <c r="AM29" i="52"/>
  <c r="AM10" i="52"/>
  <c r="AM28" i="52"/>
  <c r="AM6" i="52"/>
  <c r="AM37" i="52"/>
  <c r="AM16" i="52"/>
  <c r="AM36" i="52"/>
  <c r="AM34" i="52"/>
  <c r="AM9" i="52"/>
  <c r="AM38" i="52"/>
  <c r="AM8" i="52"/>
  <c r="AM32" i="52"/>
  <c r="AM20" i="52"/>
  <c r="N42" i="2"/>
  <c r="P33" i="12"/>
  <c r="P23" i="12"/>
  <c r="O42" i="12"/>
  <c r="O28" i="12"/>
  <c r="N100" i="86"/>
  <c r="N100" i="85"/>
  <c r="M94" i="2"/>
  <c r="N93" i="2"/>
  <c r="N85" i="2"/>
  <c r="M86" i="2"/>
  <c r="N69" i="2"/>
  <c r="M70" i="2"/>
  <c r="N61" i="2"/>
  <c r="M62" i="2"/>
  <c r="N54" i="2"/>
  <c r="O4" i="81" s="1"/>
  <c r="O91" i="81" s="1"/>
  <c r="O53" i="2"/>
  <c r="G11" i="4"/>
  <c r="H11" i="4"/>
  <c r="F11" i="4"/>
  <c r="E11" i="4"/>
  <c r="D11" i="4"/>
  <c r="C11" i="4"/>
  <c r="B11" i="4"/>
  <c r="C6" i="8"/>
  <c r="AN28" i="52" l="1"/>
  <c r="N118" i="13"/>
  <c r="N120" i="13"/>
  <c r="N114" i="13"/>
  <c r="N119" i="13"/>
  <c r="N122" i="13"/>
  <c r="Q77" i="12" s="1"/>
  <c r="N109" i="13"/>
  <c r="N101" i="13"/>
  <c r="O50" i="2"/>
  <c r="O100" i="81"/>
  <c r="N108" i="13"/>
  <c r="N107" i="13"/>
  <c r="N117" i="13"/>
  <c r="N121" i="13"/>
  <c r="N112" i="13"/>
  <c r="N113" i="13"/>
  <c r="N116" i="13"/>
  <c r="N115" i="13"/>
  <c r="N110" i="13"/>
  <c r="O100" i="13"/>
  <c r="O101" i="13" s="1"/>
  <c r="N118" i="81"/>
  <c r="N114" i="81"/>
  <c r="N109" i="81"/>
  <c r="N121" i="81"/>
  <c r="N108" i="81"/>
  <c r="N107" i="81"/>
  <c r="Q18" i="12" s="1"/>
  <c r="N110" i="81"/>
  <c r="N113" i="81"/>
  <c r="N112" i="81"/>
  <c r="Q28" i="12" s="1"/>
  <c r="N111" i="81"/>
  <c r="N117" i="81"/>
  <c r="N115" i="81"/>
  <c r="N119" i="81"/>
  <c r="Q48" i="12" s="1"/>
  <c r="N120" i="81"/>
  <c r="Q58" i="12" s="1"/>
  <c r="N116" i="81"/>
  <c r="N122" i="81"/>
  <c r="Q78" i="12" s="1"/>
  <c r="N107" i="86"/>
  <c r="N109" i="86"/>
  <c r="N108" i="86"/>
  <c r="N110" i="86"/>
  <c r="N111" i="86"/>
  <c r="N114" i="86"/>
  <c r="N122" i="86"/>
  <c r="Q83" i="12" s="1"/>
  <c r="N112" i="86"/>
  <c r="N113" i="86"/>
  <c r="N120" i="86"/>
  <c r="N118" i="86"/>
  <c r="N115" i="86"/>
  <c r="N119" i="86"/>
  <c r="N121" i="86"/>
  <c r="N117" i="86"/>
  <c r="N116" i="86"/>
  <c r="N117" i="85"/>
  <c r="N109" i="85"/>
  <c r="N118" i="85"/>
  <c r="N107" i="85"/>
  <c r="Q22" i="12" s="1"/>
  <c r="N111" i="85"/>
  <c r="N110" i="85"/>
  <c r="N116" i="85"/>
  <c r="N122" i="85"/>
  <c r="Q82" i="12" s="1"/>
  <c r="N121" i="85"/>
  <c r="N115" i="85"/>
  <c r="N108" i="85"/>
  <c r="N113" i="85"/>
  <c r="N120" i="85"/>
  <c r="N119" i="85"/>
  <c r="N114" i="85"/>
  <c r="N112" i="85"/>
  <c r="N108" i="84"/>
  <c r="N109" i="84"/>
  <c r="N114" i="84"/>
  <c r="N110" i="84"/>
  <c r="N107" i="84"/>
  <c r="N117" i="84"/>
  <c r="N112" i="84"/>
  <c r="N113" i="84"/>
  <c r="N111" i="84"/>
  <c r="N121" i="84"/>
  <c r="N115" i="84"/>
  <c r="N119" i="84"/>
  <c r="N116" i="84"/>
  <c r="N118" i="84"/>
  <c r="N122" i="84"/>
  <c r="N120" i="84"/>
  <c r="N117" i="83"/>
  <c r="N113" i="83"/>
  <c r="N110" i="83"/>
  <c r="N107" i="83"/>
  <c r="Q20" i="12" s="1"/>
  <c r="N108" i="83"/>
  <c r="N118" i="83"/>
  <c r="N111" i="83"/>
  <c r="N122" i="83"/>
  <c r="N120" i="83"/>
  <c r="N109" i="83"/>
  <c r="N112" i="83"/>
  <c r="Q30" i="12" s="1"/>
  <c r="N119" i="83"/>
  <c r="Q50" i="12" s="1"/>
  <c r="N114" i="83"/>
  <c r="N116" i="83"/>
  <c r="N115" i="83"/>
  <c r="N121" i="83"/>
  <c r="Q70" i="12" s="1"/>
  <c r="O107" i="13"/>
  <c r="O111" i="13"/>
  <c r="O113" i="13"/>
  <c r="O115" i="13"/>
  <c r="O114" i="13"/>
  <c r="O121" i="13"/>
  <c r="O118" i="13"/>
  <c r="O119" i="13"/>
  <c r="P40" i="12"/>
  <c r="N101" i="84"/>
  <c r="N101" i="83"/>
  <c r="O74" i="2"/>
  <c r="O100" i="84"/>
  <c r="N101" i="81"/>
  <c r="Q40" i="12"/>
  <c r="O66" i="2"/>
  <c r="O100" i="83"/>
  <c r="P42" i="12"/>
  <c r="AN20" i="52"/>
  <c r="AN37" i="52"/>
  <c r="AN9" i="52"/>
  <c r="P53" i="12"/>
  <c r="Q60" i="12"/>
  <c r="AN25" i="52"/>
  <c r="AN15" i="52"/>
  <c r="AN18" i="52"/>
  <c r="AN22" i="52"/>
  <c r="AN8" i="52"/>
  <c r="AN36" i="52"/>
  <c r="AO36" i="52" s="1"/>
  <c r="AN13" i="52"/>
  <c r="AN29" i="52"/>
  <c r="AN5" i="52"/>
  <c r="AO80" i="52"/>
  <c r="AO27" i="52" s="1"/>
  <c r="AN40" i="52"/>
  <c r="AN3" i="52"/>
  <c r="AN7" i="52"/>
  <c r="AO7" i="52" s="1"/>
  <c r="AN33" i="52"/>
  <c r="AO33" i="52" s="1"/>
  <c r="AN38" i="52"/>
  <c r="AN16" i="52"/>
  <c r="AN31" i="52"/>
  <c r="AN10" i="52"/>
  <c r="AO10" i="52" s="1"/>
  <c r="AN19" i="52"/>
  <c r="AN24" i="52"/>
  <c r="AN17" i="52"/>
  <c r="AO17" i="52" s="1"/>
  <c r="AN26" i="52"/>
  <c r="AO26" i="52" s="1"/>
  <c r="AN35" i="52"/>
  <c r="AN32" i="52"/>
  <c r="AN34" i="52"/>
  <c r="AN23" i="52"/>
  <c r="AN6" i="52"/>
  <c r="AO6" i="52" s="1"/>
  <c r="AN4" i="52"/>
  <c r="AO4" i="52" s="1"/>
  <c r="AN12" i="52"/>
  <c r="AN39" i="52"/>
  <c r="AN30" i="52"/>
  <c r="AN14" i="52"/>
  <c r="AN21" i="52"/>
  <c r="O42" i="2"/>
  <c r="Q63" i="12"/>
  <c r="P63" i="12"/>
  <c r="P73" i="12"/>
  <c r="P52" i="12"/>
  <c r="P22" i="12"/>
  <c r="P32" i="12"/>
  <c r="P62" i="12"/>
  <c r="Q32" i="12"/>
  <c r="Q62" i="12"/>
  <c r="Q52" i="12"/>
  <c r="P72" i="12"/>
  <c r="P68" i="12"/>
  <c r="P48" i="12"/>
  <c r="P18" i="12"/>
  <c r="C28" i="7"/>
  <c r="C201" i="7" s="1"/>
  <c r="O100" i="86"/>
  <c r="O100" i="85"/>
  <c r="N94" i="2"/>
  <c r="O93" i="2"/>
  <c r="O85" i="2"/>
  <c r="N86" i="2"/>
  <c r="O69" i="2"/>
  <c r="N70" i="2"/>
  <c r="N62" i="2"/>
  <c r="O61" i="2"/>
  <c r="O54" i="2"/>
  <c r="P4" i="81" s="1"/>
  <c r="P91" i="81" s="1"/>
  <c r="P53" i="2"/>
  <c r="C86" i="9"/>
  <c r="C28" i="8"/>
  <c r="C28" i="9"/>
  <c r="C50" i="7"/>
  <c r="C234" i="7" s="1"/>
  <c r="C72" i="7"/>
  <c r="C267" i="7" s="1"/>
  <c r="C94" i="7"/>
  <c r="C300" i="7" s="1"/>
  <c r="C116" i="7"/>
  <c r="C333" i="7" s="1"/>
  <c r="C138" i="7"/>
  <c r="C366" i="7" s="1"/>
  <c r="BU395" i="9" l="1"/>
  <c r="I395" i="9"/>
  <c r="BM395" i="9"/>
  <c r="BE395" i="9"/>
  <c r="AW395" i="9"/>
  <c r="AO395" i="9"/>
  <c r="AG395" i="9"/>
  <c r="Y395" i="9"/>
  <c r="Q395" i="9"/>
  <c r="H395" i="9"/>
  <c r="C394" i="9"/>
  <c r="G395" i="9"/>
  <c r="O395" i="9"/>
  <c r="W395" i="9"/>
  <c r="V395" i="9"/>
  <c r="BL395" i="9"/>
  <c r="AE395" i="9"/>
  <c r="AM395" i="9"/>
  <c r="AU395" i="9"/>
  <c r="BK395" i="9"/>
  <c r="BJ395" i="9"/>
  <c r="AN395" i="9"/>
  <c r="BC395" i="9"/>
  <c r="BB395" i="9"/>
  <c r="AF395" i="9"/>
  <c r="J395" i="9"/>
  <c r="BV395" i="9"/>
  <c r="K395" i="9"/>
  <c r="BW395" i="9"/>
  <c r="AZ395" i="9"/>
  <c r="BI395" i="9"/>
  <c r="BF395" i="9"/>
  <c r="BS395" i="9"/>
  <c r="BR395" i="9"/>
  <c r="AV395" i="9"/>
  <c r="R395" i="9"/>
  <c r="S395" i="9"/>
  <c r="BH395" i="9"/>
  <c r="BQ395" i="9"/>
  <c r="AL395" i="9"/>
  <c r="AJ395" i="9"/>
  <c r="BD395" i="9"/>
  <c r="Z395" i="9"/>
  <c r="AA395" i="9"/>
  <c r="BP395" i="9"/>
  <c r="M395" i="9"/>
  <c r="P395" i="9"/>
  <c r="AS395" i="9"/>
  <c r="BT395" i="9"/>
  <c r="AH395" i="9"/>
  <c r="AI395" i="9"/>
  <c r="L395" i="9"/>
  <c r="BX395" i="9"/>
  <c r="U395" i="9"/>
  <c r="N395" i="9"/>
  <c r="AP395" i="9"/>
  <c r="AQ395" i="9"/>
  <c r="T395" i="9"/>
  <c r="AC395" i="9"/>
  <c r="AD395" i="9"/>
  <c r="AX395" i="9"/>
  <c r="AY395" i="9"/>
  <c r="AB395" i="9"/>
  <c r="AK395" i="9"/>
  <c r="BG395" i="9"/>
  <c r="X395" i="9"/>
  <c r="BA395" i="9"/>
  <c r="AT395" i="9"/>
  <c r="AR395" i="9"/>
  <c r="BO395" i="9"/>
  <c r="BN395" i="9"/>
  <c r="BX220" i="9"/>
  <c r="BH220" i="9"/>
  <c r="AR220" i="9"/>
  <c r="AB220" i="9"/>
  <c r="L220" i="9"/>
  <c r="BW220" i="9"/>
  <c r="BG220" i="9"/>
  <c r="AQ220" i="9"/>
  <c r="AA220" i="9"/>
  <c r="K220" i="9"/>
  <c r="BF220" i="9"/>
  <c r="AJ220" i="9"/>
  <c r="R220" i="9"/>
  <c r="H220" i="9"/>
  <c r="Z220" i="9"/>
  <c r="Y220" i="9"/>
  <c r="BE220" i="9"/>
  <c r="AI220" i="9"/>
  <c r="Q220" i="9"/>
  <c r="C219" i="9"/>
  <c r="AX220" i="9"/>
  <c r="BV220" i="9"/>
  <c r="AZ220" i="9"/>
  <c r="AH220" i="9"/>
  <c r="J220" i="9"/>
  <c r="BU220" i="9"/>
  <c r="AY220" i="9"/>
  <c r="AG220" i="9"/>
  <c r="I220" i="9"/>
  <c r="BP220" i="9"/>
  <c r="BO220" i="9"/>
  <c r="AW220" i="9"/>
  <c r="BN220" i="9"/>
  <c r="AP220" i="9"/>
  <c r="T220" i="9"/>
  <c r="BM220" i="9"/>
  <c r="AO220" i="9"/>
  <c r="S220" i="9"/>
  <c r="U220" i="9"/>
  <c r="BJ220" i="9"/>
  <c r="AC220" i="9"/>
  <c r="BR220" i="9"/>
  <c r="P220" i="9"/>
  <c r="AK220" i="9"/>
  <c r="N220" i="9"/>
  <c r="AS220" i="9"/>
  <c r="V220" i="9"/>
  <c r="AE220" i="9"/>
  <c r="AN220" i="9"/>
  <c r="BA220" i="9"/>
  <c r="AD220" i="9"/>
  <c r="AM220" i="9"/>
  <c r="AV220" i="9"/>
  <c r="BI220" i="9"/>
  <c r="AL220" i="9"/>
  <c r="AU220" i="9"/>
  <c r="BD220" i="9"/>
  <c r="O220" i="9"/>
  <c r="X220" i="9"/>
  <c r="W220" i="9"/>
  <c r="AF220" i="9"/>
  <c r="AT220" i="9"/>
  <c r="BC220" i="9"/>
  <c r="BL220" i="9"/>
  <c r="BB220" i="9"/>
  <c r="G220" i="9"/>
  <c r="BK220" i="9"/>
  <c r="BT220" i="9"/>
  <c r="BS220" i="9"/>
  <c r="BQ220" i="9"/>
  <c r="M220" i="9"/>
  <c r="AO387" i="9"/>
  <c r="AG387" i="9"/>
  <c r="Y387" i="9"/>
  <c r="Q387" i="9"/>
  <c r="BU387" i="9"/>
  <c r="I387" i="9"/>
  <c r="BM387" i="9"/>
  <c r="BE387" i="9"/>
  <c r="AW387" i="9"/>
  <c r="H387" i="9"/>
  <c r="C386" i="9"/>
  <c r="G387" i="9"/>
  <c r="J387" i="9"/>
  <c r="BV387" i="9"/>
  <c r="K387" i="9"/>
  <c r="BW387" i="9"/>
  <c r="L387" i="9"/>
  <c r="BX387" i="9"/>
  <c r="AS387" i="9"/>
  <c r="R387" i="9"/>
  <c r="AH387" i="9"/>
  <c r="AI387" i="9"/>
  <c r="AX387" i="9"/>
  <c r="AY387" i="9"/>
  <c r="AZ387" i="9"/>
  <c r="U387" i="9"/>
  <c r="BN387" i="9"/>
  <c r="BO387" i="9"/>
  <c r="AR387" i="9"/>
  <c r="M387" i="9"/>
  <c r="V387" i="9"/>
  <c r="W387" i="9"/>
  <c r="BL387" i="9"/>
  <c r="BH387" i="9"/>
  <c r="AC387" i="9"/>
  <c r="AD387" i="9"/>
  <c r="AE387" i="9"/>
  <c r="BT387" i="9"/>
  <c r="AQ387" i="9"/>
  <c r="BS387" i="9"/>
  <c r="BP387" i="9"/>
  <c r="AK387" i="9"/>
  <c r="AL387" i="9"/>
  <c r="AM387" i="9"/>
  <c r="P387" i="9"/>
  <c r="BA387" i="9"/>
  <c r="AT387" i="9"/>
  <c r="AU387" i="9"/>
  <c r="X387" i="9"/>
  <c r="AP387" i="9"/>
  <c r="S387" i="9"/>
  <c r="BI387" i="9"/>
  <c r="BB387" i="9"/>
  <c r="BC387" i="9"/>
  <c r="AF387" i="9"/>
  <c r="Z387" i="9"/>
  <c r="AA387" i="9"/>
  <c r="T387" i="9"/>
  <c r="BQ387" i="9"/>
  <c r="BJ387" i="9"/>
  <c r="BK387" i="9"/>
  <c r="AN387" i="9"/>
  <c r="AB387" i="9"/>
  <c r="BR387" i="9"/>
  <c r="AV387" i="9"/>
  <c r="BD387" i="9"/>
  <c r="BG387" i="9"/>
  <c r="N387" i="9"/>
  <c r="BF387" i="9"/>
  <c r="AJ387" i="9"/>
  <c r="O387" i="9"/>
  <c r="BT251" i="9"/>
  <c r="AW251" i="9"/>
  <c r="AA251" i="9"/>
  <c r="BO251" i="9"/>
  <c r="AV251" i="9"/>
  <c r="Y251" i="9"/>
  <c r="BM251" i="9"/>
  <c r="AQ251" i="9"/>
  <c r="X251" i="9"/>
  <c r="BL251" i="9"/>
  <c r="AO251" i="9"/>
  <c r="S251" i="9"/>
  <c r="BD251" i="9"/>
  <c r="K251" i="9"/>
  <c r="AY251" i="9"/>
  <c r="I251" i="9"/>
  <c r="AG251" i="9"/>
  <c r="AN251" i="9"/>
  <c r="H251" i="9"/>
  <c r="BW251" i="9"/>
  <c r="BU251" i="9"/>
  <c r="AI251" i="9"/>
  <c r="C250" i="9"/>
  <c r="AF251" i="9"/>
  <c r="G251" i="9"/>
  <c r="BG251" i="9"/>
  <c r="Q251" i="9"/>
  <c r="BE251" i="9"/>
  <c r="P251" i="9"/>
  <c r="AU251" i="9"/>
  <c r="BC251" i="9"/>
  <c r="AC251" i="9"/>
  <c r="BJ251" i="9"/>
  <c r="R251" i="9"/>
  <c r="AR251" i="9"/>
  <c r="BK251" i="9"/>
  <c r="BS251" i="9"/>
  <c r="AS251" i="9"/>
  <c r="N251" i="9"/>
  <c r="AH251" i="9"/>
  <c r="O251" i="9"/>
  <c r="BA251" i="9"/>
  <c r="V251" i="9"/>
  <c r="AP251" i="9"/>
  <c r="BP251" i="9"/>
  <c r="W251" i="9"/>
  <c r="BI251" i="9"/>
  <c r="AD251" i="9"/>
  <c r="AX251" i="9"/>
  <c r="L251" i="9"/>
  <c r="BX251" i="9"/>
  <c r="Z251" i="9"/>
  <c r="M251" i="9"/>
  <c r="AL251" i="9"/>
  <c r="BF251" i="9"/>
  <c r="T251" i="9"/>
  <c r="AE251" i="9"/>
  <c r="U251" i="9"/>
  <c r="AT251" i="9"/>
  <c r="BN251" i="9"/>
  <c r="AB251" i="9"/>
  <c r="AM251" i="9"/>
  <c r="AK251" i="9"/>
  <c r="BB251" i="9"/>
  <c r="BV251" i="9"/>
  <c r="AJ251" i="9"/>
  <c r="BQ251" i="9"/>
  <c r="BR251" i="9"/>
  <c r="AZ251" i="9"/>
  <c r="BH251" i="9"/>
  <c r="J251" i="9"/>
  <c r="BK362" i="9"/>
  <c r="AU362" i="9"/>
  <c r="AE362" i="9"/>
  <c r="O362" i="9"/>
  <c r="BU362" i="9"/>
  <c r="BE362" i="9"/>
  <c r="AO362" i="9"/>
  <c r="Y362" i="9"/>
  <c r="I362" i="9"/>
  <c r="BT362" i="9"/>
  <c r="BD362" i="9"/>
  <c r="AN362" i="9"/>
  <c r="X362" i="9"/>
  <c r="BS362" i="9"/>
  <c r="BC362" i="9"/>
  <c r="AM362" i="9"/>
  <c r="W362" i="9"/>
  <c r="BR362" i="9"/>
  <c r="AL362" i="9"/>
  <c r="BM362" i="9"/>
  <c r="AG362" i="9"/>
  <c r="BL362" i="9"/>
  <c r="AF362" i="9"/>
  <c r="BJ362" i="9"/>
  <c r="AD362" i="9"/>
  <c r="BB362" i="9"/>
  <c r="V362" i="9"/>
  <c r="P362" i="9"/>
  <c r="N362" i="9"/>
  <c r="AV362" i="9"/>
  <c r="AW362" i="9"/>
  <c r="AT362" i="9"/>
  <c r="Q362" i="9"/>
  <c r="C361" i="9"/>
  <c r="H362" i="9"/>
  <c r="G362" i="9"/>
  <c r="AP362" i="9"/>
  <c r="S362" i="9"/>
  <c r="BH362" i="9"/>
  <c r="R362" i="9"/>
  <c r="BG362" i="9"/>
  <c r="AJ362" i="9"/>
  <c r="AH362" i="9"/>
  <c r="BW362" i="9"/>
  <c r="AZ362" i="9"/>
  <c r="U362" i="9"/>
  <c r="AX362" i="9"/>
  <c r="BP362" i="9"/>
  <c r="AC362" i="9"/>
  <c r="BF362" i="9"/>
  <c r="K362" i="9"/>
  <c r="BX362" i="9"/>
  <c r="AK362" i="9"/>
  <c r="AY362" i="9"/>
  <c r="BQ362" i="9"/>
  <c r="BN362" i="9"/>
  <c r="AA362" i="9"/>
  <c r="AS362" i="9"/>
  <c r="J362" i="9"/>
  <c r="AB362" i="9"/>
  <c r="BV362" i="9"/>
  <c r="AI362" i="9"/>
  <c r="L362" i="9"/>
  <c r="BA362" i="9"/>
  <c r="AQ362" i="9"/>
  <c r="T362" i="9"/>
  <c r="BI362" i="9"/>
  <c r="AR362" i="9"/>
  <c r="Z362" i="9"/>
  <c r="BO362" i="9"/>
  <c r="M362" i="9"/>
  <c r="BC350" i="9"/>
  <c r="AG350" i="9"/>
  <c r="N350" i="9"/>
  <c r="BU350" i="9"/>
  <c r="BB350" i="9"/>
  <c r="AE350" i="9"/>
  <c r="I350" i="9"/>
  <c r="BS350" i="9"/>
  <c r="AW350" i="9"/>
  <c r="AD350" i="9"/>
  <c r="BR350" i="9"/>
  <c r="AU350" i="9"/>
  <c r="Y350" i="9"/>
  <c r="AL350" i="9"/>
  <c r="BM350" i="9"/>
  <c r="W350" i="9"/>
  <c r="BK350" i="9"/>
  <c r="V350" i="9"/>
  <c r="AT350" i="9"/>
  <c r="O350" i="9"/>
  <c r="BJ350" i="9"/>
  <c r="BE350" i="9"/>
  <c r="AM350" i="9"/>
  <c r="Q350" i="9"/>
  <c r="AO350" i="9"/>
  <c r="G350" i="9"/>
  <c r="C349" i="9"/>
  <c r="H350" i="9"/>
  <c r="Z350" i="9"/>
  <c r="AV350" i="9"/>
  <c r="BG350" i="9"/>
  <c r="BH350" i="9"/>
  <c r="AC350" i="9"/>
  <c r="AH350" i="9"/>
  <c r="AX350" i="9"/>
  <c r="BT350" i="9"/>
  <c r="BN350" i="9"/>
  <c r="X350" i="9"/>
  <c r="AI350" i="9"/>
  <c r="AJ350" i="9"/>
  <c r="BQ350" i="9"/>
  <c r="R350" i="9"/>
  <c r="BD350" i="9"/>
  <c r="AA350" i="9"/>
  <c r="L350" i="9"/>
  <c r="AS350" i="9"/>
  <c r="AP350" i="9"/>
  <c r="BL350" i="9"/>
  <c r="AQ350" i="9"/>
  <c r="T350" i="9"/>
  <c r="BA350" i="9"/>
  <c r="BX350" i="9"/>
  <c r="U350" i="9"/>
  <c r="BF350" i="9"/>
  <c r="AY350" i="9"/>
  <c r="AB350" i="9"/>
  <c r="BI350" i="9"/>
  <c r="K350" i="9"/>
  <c r="BV350" i="9"/>
  <c r="BO350" i="9"/>
  <c r="AR350" i="9"/>
  <c r="BW350" i="9"/>
  <c r="AZ350" i="9"/>
  <c r="AF350" i="9"/>
  <c r="P350" i="9"/>
  <c r="BP350" i="9"/>
  <c r="M350" i="9"/>
  <c r="J350" i="9"/>
  <c r="S350" i="9"/>
  <c r="AN350" i="9"/>
  <c r="AK350" i="9"/>
  <c r="BE255" i="9"/>
  <c r="AI255" i="9"/>
  <c r="BL255" i="9"/>
  <c r="AO255" i="9"/>
  <c r="BT255" i="9"/>
  <c r="AQ255" i="9"/>
  <c r="Q255" i="9"/>
  <c r="BO255" i="9"/>
  <c r="AN255" i="9"/>
  <c r="P255" i="9"/>
  <c r="BM255" i="9"/>
  <c r="AG255" i="9"/>
  <c r="K255" i="9"/>
  <c r="BG255" i="9"/>
  <c r="AF255" i="9"/>
  <c r="I255" i="9"/>
  <c r="BD255" i="9"/>
  <c r="H255" i="9"/>
  <c r="AY255" i="9"/>
  <c r="C254" i="9"/>
  <c r="AW255" i="9"/>
  <c r="G255" i="9"/>
  <c r="AA255" i="9"/>
  <c r="AV255" i="9"/>
  <c r="Y255" i="9"/>
  <c r="BW255" i="9"/>
  <c r="X255" i="9"/>
  <c r="BU255" i="9"/>
  <c r="S255" i="9"/>
  <c r="AX255" i="9"/>
  <c r="BF255" i="9"/>
  <c r="BH255" i="9"/>
  <c r="M255" i="9"/>
  <c r="BR255" i="9"/>
  <c r="BC255" i="9"/>
  <c r="BN255" i="9"/>
  <c r="J255" i="9"/>
  <c r="BV255" i="9"/>
  <c r="L255" i="9"/>
  <c r="BX255" i="9"/>
  <c r="AC255" i="9"/>
  <c r="V255" i="9"/>
  <c r="R255" i="9"/>
  <c r="T255" i="9"/>
  <c r="AK255" i="9"/>
  <c r="AD255" i="9"/>
  <c r="O255" i="9"/>
  <c r="Z255" i="9"/>
  <c r="AB255" i="9"/>
  <c r="AS255" i="9"/>
  <c r="AL255" i="9"/>
  <c r="W255" i="9"/>
  <c r="AP255" i="9"/>
  <c r="BP255" i="9"/>
  <c r="U255" i="9"/>
  <c r="N255" i="9"/>
  <c r="BA255" i="9"/>
  <c r="AT255" i="9"/>
  <c r="BI255" i="9"/>
  <c r="BB255" i="9"/>
  <c r="AE255" i="9"/>
  <c r="BQ255" i="9"/>
  <c r="BJ255" i="9"/>
  <c r="AM255" i="9"/>
  <c r="AU255" i="9"/>
  <c r="AR255" i="9"/>
  <c r="BS255" i="9"/>
  <c r="AJ255" i="9"/>
  <c r="AH255" i="9"/>
  <c r="BK255" i="9"/>
  <c r="AZ255" i="9"/>
  <c r="AG284" i="9"/>
  <c r="Q284" i="9"/>
  <c r="BU284" i="9"/>
  <c r="I284" i="9"/>
  <c r="BM284" i="9"/>
  <c r="AW284" i="9"/>
  <c r="BE284" i="9"/>
  <c r="AO284" i="9"/>
  <c r="Y284" i="9"/>
  <c r="C283" i="9"/>
  <c r="H284" i="9"/>
  <c r="G284" i="9"/>
  <c r="BS284" i="9"/>
  <c r="O284" i="9"/>
  <c r="W284" i="9"/>
  <c r="AE284" i="9"/>
  <c r="AY284" i="9"/>
  <c r="Z284" i="9"/>
  <c r="AM284" i="9"/>
  <c r="BG284" i="9"/>
  <c r="AH284" i="9"/>
  <c r="K284" i="9"/>
  <c r="BH284" i="9"/>
  <c r="U284" i="9"/>
  <c r="BR284" i="9"/>
  <c r="BD284" i="9"/>
  <c r="S284" i="9"/>
  <c r="J284" i="9"/>
  <c r="BP284" i="9"/>
  <c r="AC284" i="9"/>
  <c r="N284" i="9"/>
  <c r="BL284" i="9"/>
  <c r="AA284" i="9"/>
  <c r="R284" i="9"/>
  <c r="L284" i="9"/>
  <c r="BX284" i="9"/>
  <c r="AK284" i="9"/>
  <c r="V284" i="9"/>
  <c r="BT284" i="9"/>
  <c r="AI284" i="9"/>
  <c r="AP284" i="9"/>
  <c r="T284" i="9"/>
  <c r="AS284" i="9"/>
  <c r="AD284" i="9"/>
  <c r="P284" i="9"/>
  <c r="AQ284" i="9"/>
  <c r="AX284" i="9"/>
  <c r="AB284" i="9"/>
  <c r="BA284" i="9"/>
  <c r="AL284" i="9"/>
  <c r="X284" i="9"/>
  <c r="BC284" i="9"/>
  <c r="BW284" i="9"/>
  <c r="BN284" i="9"/>
  <c r="AR284" i="9"/>
  <c r="BQ284" i="9"/>
  <c r="BB284" i="9"/>
  <c r="AN284" i="9"/>
  <c r="AU284" i="9"/>
  <c r="BO284" i="9"/>
  <c r="BF284" i="9"/>
  <c r="BI284" i="9"/>
  <c r="BK284" i="9"/>
  <c r="BV284" i="9"/>
  <c r="AJ284" i="9"/>
  <c r="AF284" i="9"/>
  <c r="AZ284" i="9"/>
  <c r="AV284" i="9"/>
  <c r="AT284" i="9"/>
  <c r="BJ284" i="9"/>
  <c r="M284" i="9"/>
  <c r="BJ356" i="9"/>
  <c r="AT356" i="9"/>
  <c r="AD356" i="9"/>
  <c r="N356" i="9"/>
  <c r="BU356" i="9"/>
  <c r="BE356" i="9"/>
  <c r="AO356" i="9"/>
  <c r="Y356" i="9"/>
  <c r="I356" i="9"/>
  <c r="BT356" i="9"/>
  <c r="BD356" i="9"/>
  <c r="AN356" i="9"/>
  <c r="X356" i="9"/>
  <c r="BS356" i="9"/>
  <c r="BC356" i="9"/>
  <c r="AM356" i="9"/>
  <c r="W356" i="9"/>
  <c r="AU356" i="9"/>
  <c r="O356" i="9"/>
  <c r="BR356" i="9"/>
  <c r="AL356" i="9"/>
  <c r="BM356" i="9"/>
  <c r="AG356" i="9"/>
  <c r="BB356" i="9"/>
  <c r="V356" i="9"/>
  <c r="Q356" i="9"/>
  <c r="P356" i="9"/>
  <c r="BL356" i="9"/>
  <c r="BK356" i="9"/>
  <c r="AW356" i="9"/>
  <c r="AV356" i="9"/>
  <c r="AF356" i="9"/>
  <c r="AE356" i="9"/>
  <c r="H356" i="9"/>
  <c r="C355" i="9"/>
  <c r="G356" i="9"/>
  <c r="AP356" i="9"/>
  <c r="AY356" i="9"/>
  <c r="AZ356" i="9"/>
  <c r="AK356" i="9"/>
  <c r="AX356" i="9"/>
  <c r="BN356" i="9"/>
  <c r="R356" i="9"/>
  <c r="AA356" i="9"/>
  <c r="AB356" i="9"/>
  <c r="M356" i="9"/>
  <c r="AH356" i="9"/>
  <c r="AQ356" i="9"/>
  <c r="T356" i="9"/>
  <c r="BQ356" i="9"/>
  <c r="BF356" i="9"/>
  <c r="BG356" i="9"/>
  <c r="AJ356" i="9"/>
  <c r="U356" i="9"/>
  <c r="BV356" i="9"/>
  <c r="BO356" i="9"/>
  <c r="AR356" i="9"/>
  <c r="AC356" i="9"/>
  <c r="BW356" i="9"/>
  <c r="BH356" i="9"/>
  <c r="AS356" i="9"/>
  <c r="BP356" i="9"/>
  <c r="BA356" i="9"/>
  <c r="K356" i="9"/>
  <c r="BX356" i="9"/>
  <c r="BI356" i="9"/>
  <c r="J356" i="9"/>
  <c r="S356" i="9"/>
  <c r="Z356" i="9"/>
  <c r="L356" i="9"/>
  <c r="AI356" i="9"/>
  <c r="S383" i="9"/>
  <c r="BU383" i="9"/>
  <c r="Q383" i="9"/>
  <c r="BE383" i="9"/>
  <c r="I383" i="9"/>
  <c r="AW383" i="9"/>
  <c r="AO383" i="9"/>
  <c r="K383" i="9"/>
  <c r="BM383" i="9"/>
  <c r="AG383" i="9"/>
  <c r="Y383" i="9"/>
  <c r="H383" i="9"/>
  <c r="C382" i="9"/>
  <c r="G383" i="9"/>
  <c r="V383" i="9"/>
  <c r="AP383" i="9"/>
  <c r="AA383" i="9"/>
  <c r="AZ383" i="9"/>
  <c r="AD383" i="9"/>
  <c r="AT383" i="9"/>
  <c r="BJ383" i="9"/>
  <c r="X383" i="9"/>
  <c r="R383" i="9"/>
  <c r="BO383" i="9"/>
  <c r="AB383" i="9"/>
  <c r="N383" i="9"/>
  <c r="BF383" i="9"/>
  <c r="BP383" i="9"/>
  <c r="U383" i="9"/>
  <c r="BK383" i="9"/>
  <c r="AU383" i="9"/>
  <c r="AL383" i="9"/>
  <c r="BN383" i="9"/>
  <c r="AI383" i="9"/>
  <c r="BX383" i="9"/>
  <c r="AC383" i="9"/>
  <c r="BS383" i="9"/>
  <c r="AH383" i="9"/>
  <c r="BQ383" i="9"/>
  <c r="BB383" i="9"/>
  <c r="P383" i="9"/>
  <c r="BV383" i="9"/>
  <c r="AQ383" i="9"/>
  <c r="AK383" i="9"/>
  <c r="O383" i="9"/>
  <c r="BR383" i="9"/>
  <c r="AF383" i="9"/>
  <c r="AY383" i="9"/>
  <c r="L383" i="9"/>
  <c r="AS383" i="9"/>
  <c r="W383" i="9"/>
  <c r="BL383" i="9"/>
  <c r="AN383" i="9"/>
  <c r="J383" i="9"/>
  <c r="BG383" i="9"/>
  <c r="T383" i="9"/>
  <c r="BA383" i="9"/>
  <c r="AE383" i="9"/>
  <c r="AV383" i="9"/>
  <c r="Z383" i="9"/>
  <c r="BW383" i="9"/>
  <c r="AJ383" i="9"/>
  <c r="BI383" i="9"/>
  <c r="AM383" i="9"/>
  <c r="BD383" i="9"/>
  <c r="AR383" i="9"/>
  <c r="M383" i="9"/>
  <c r="BH383" i="9"/>
  <c r="BT383" i="9"/>
  <c r="AX383" i="9"/>
  <c r="BC383" i="9"/>
  <c r="AG296" i="9"/>
  <c r="Y296" i="9"/>
  <c r="Y297" i="9" s="1"/>
  <c r="Q296" i="9"/>
  <c r="BU296" i="9"/>
  <c r="I296" i="9"/>
  <c r="AO296" i="9"/>
  <c r="BE296" i="9"/>
  <c r="BM296" i="9"/>
  <c r="AW296" i="9"/>
  <c r="H296" i="9"/>
  <c r="G296" i="9"/>
  <c r="C295" i="9"/>
  <c r="L296" i="9"/>
  <c r="BX296" i="9"/>
  <c r="AB296" i="9"/>
  <c r="AJ296" i="9"/>
  <c r="AR296" i="9"/>
  <c r="T296" i="9"/>
  <c r="T297" i="9" s="1"/>
  <c r="J296" i="9"/>
  <c r="BV296" i="9"/>
  <c r="BO296" i="9"/>
  <c r="AZ296" i="9"/>
  <c r="R296" i="9"/>
  <c r="K296" i="9"/>
  <c r="BW296" i="9"/>
  <c r="U296" i="9"/>
  <c r="N296" i="9"/>
  <c r="BS296" i="9"/>
  <c r="P296" i="9"/>
  <c r="BH296" i="9"/>
  <c r="Z296" i="9"/>
  <c r="S296" i="9"/>
  <c r="AC296" i="9"/>
  <c r="V296" i="9"/>
  <c r="V297" i="9" s="1"/>
  <c r="O296" i="9"/>
  <c r="X296" i="9"/>
  <c r="BP296" i="9"/>
  <c r="AH296" i="9"/>
  <c r="AA296" i="9"/>
  <c r="AP296" i="9"/>
  <c r="AI296" i="9"/>
  <c r="AS296" i="9"/>
  <c r="AS297" i="9" s="1"/>
  <c r="AL296" i="9"/>
  <c r="AE296" i="9"/>
  <c r="AN296" i="9"/>
  <c r="BF296" i="9"/>
  <c r="AY296" i="9"/>
  <c r="BI296" i="9"/>
  <c r="BB296" i="9"/>
  <c r="AU296" i="9"/>
  <c r="AU297" i="9" s="1"/>
  <c r="BD296" i="9"/>
  <c r="BK296" i="9"/>
  <c r="BT296" i="9"/>
  <c r="AD296" i="9"/>
  <c r="BA296" i="9"/>
  <c r="AM296" i="9"/>
  <c r="AT296" i="9"/>
  <c r="AV296" i="9"/>
  <c r="AV297" i="9" s="1"/>
  <c r="BJ296" i="9"/>
  <c r="AX296" i="9"/>
  <c r="AQ296" i="9"/>
  <c r="M296" i="9"/>
  <c r="BR296" i="9"/>
  <c r="BN296" i="9"/>
  <c r="BG296" i="9"/>
  <c r="AK296" i="9"/>
  <c r="AK297" i="9" s="1"/>
  <c r="W296" i="9"/>
  <c r="AF296" i="9"/>
  <c r="BQ296" i="9"/>
  <c r="BC296" i="9"/>
  <c r="BL296" i="9"/>
  <c r="BM230" i="9"/>
  <c r="AW230" i="9"/>
  <c r="AG230" i="9"/>
  <c r="Q230" i="9"/>
  <c r="BX230" i="9"/>
  <c r="BH230" i="9"/>
  <c r="AR230" i="9"/>
  <c r="AB230" i="9"/>
  <c r="L230" i="9"/>
  <c r="BW230" i="9"/>
  <c r="BG230" i="9"/>
  <c r="AQ230" i="9"/>
  <c r="AA230" i="9"/>
  <c r="K230" i="9"/>
  <c r="BN230" i="9"/>
  <c r="AJ230" i="9"/>
  <c r="J230" i="9"/>
  <c r="AY230" i="9"/>
  <c r="T230" i="9"/>
  <c r="BF230" i="9"/>
  <c r="AI230" i="9"/>
  <c r="I230" i="9"/>
  <c r="Y230" i="9"/>
  <c r="BE230" i="9"/>
  <c r="AH230" i="9"/>
  <c r="C229" i="9"/>
  <c r="AX230" i="9"/>
  <c r="AZ230" i="9"/>
  <c r="Z230" i="9"/>
  <c r="BV230" i="9"/>
  <c r="G230" i="9"/>
  <c r="BU230" i="9"/>
  <c r="BP230" i="9"/>
  <c r="AP230" i="9"/>
  <c r="S230" i="9"/>
  <c r="BO230" i="9"/>
  <c r="AO230" i="9"/>
  <c r="R230" i="9"/>
  <c r="H230" i="9"/>
  <c r="AC230" i="9"/>
  <c r="BJ230" i="9"/>
  <c r="O230" i="9"/>
  <c r="X230" i="9"/>
  <c r="AS230" i="9"/>
  <c r="N230" i="9"/>
  <c r="AE230" i="9"/>
  <c r="AN230" i="9"/>
  <c r="BA230" i="9"/>
  <c r="V230" i="9"/>
  <c r="AM230" i="9"/>
  <c r="AV230" i="9"/>
  <c r="BI230" i="9"/>
  <c r="AD230" i="9"/>
  <c r="AU230" i="9"/>
  <c r="BD230" i="9"/>
  <c r="BQ230" i="9"/>
  <c r="BR230" i="9"/>
  <c r="P230" i="9"/>
  <c r="W230" i="9"/>
  <c r="AF230" i="9"/>
  <c r="U230" i="9"/>
  <c r="AT230" i="9"/>
  <c r="BK230" i="9"/>
  <c r="BT230" i="9"/>
  <c r="AK230" i="9"/>
  <c r="BC230" i="9"/>
  <c r="BS230" i="9"/>
  <c r="BL230" i="9"/>
  <c r="AL230" i="9"/>
  <c r="BB230" i="9"/>
  <c r="M230" i="9"/>
  <c r="Y385" i="9"/>
  <c r="BU385" i="9"/>
  <c r="S385" i="9"/>
  <c r="BM385" i="9"/>
  <c r="Q385" i="9"/>
  <c r="BE385" i="9"/>
  <c r="K385" i="9"/>
  <c r="AW385" i="9"/>
  <c r="I385" i="9"/>
  <c r="AO385" i="9"/>
  <c r="AA385" i="9"/>
  <c r="AG385" i="9"/>
  <c r="G385" i="9"/>
  <c r="H385" i="9"/>
  <c r="C384" i="9"/>
  <c r="AH385" i="9"/>
  <c r="BG385" i="9"/>
  <c r="T385" i="9"/>
  <c r="AS385" i="9"/>
  <c r="J385" i="9"/>
  <c r="BV385" i="9"/>
  <c r="AI385" i="9"/>
  <c r="BH385" i="9"/>
  <c r="U385" i="9"/>
  <c r="W385" i="9"/>
  <c r="BN385" i="9"/>
  <c r="BW385" i="9"/>
  <c r="AJ385" i="9"/>
  <c r="V385" i="9"/>
  <c r="BL385" i="9"/>
  <c r="AR385" i="9"/>
  <c r="AD385" i="9"/>
  <c r="AE385" i="9"/>
  <c r="BT385" i="9"/>
  <c r="AV385" i="9"/>
  <c r="AZ385" i="9"/>
  <c r="M385" i="9"/>
  <c r="AL385" i="9"/>
  <c r="AM385" i="9"/>
  <c r="P385" i="9"/>
  <c r="R385" i="9"/>
  <c r="BP385" i="9"/>
  <c r="AC385" i="9"/>
  <c r="AT385" i="9"/>
  <c r="AU385" i="9"/>
  <c r="X385" i="9"/>
  <c r="Z385" i="9"/>
  <c r="BX385" i="9"/>
  <c r="AK385" i="9"/>
  <c r="BB385" i="9"/>
  <c r="BC385" i="9"/>
  <c r="AF385" i="9"/>
  <c r="AX385" i="9"/>
  <c r="L385" i="9"/>
  <c r="BI385" i="9"/>
  <c r="BR385" i="9"/>
  <c r="AP385" i="9"/>
  <c r="AQ385" i="9"/>
  <c r="BA385" i="9"/>
  <c r="BJ385" i="9"/>
  <c r="BK385" i="9"/>
  <c r="AN385" i="9"/>
  <c r="AY385" i="9"/>
  <c r="BS385" i="9"/>
  <c r="O385" i="9"/>
  <c r="BD385" i="9"/>
  <c r="N385" i="9"/>
  <c r="BO385" i="9"/>
  <c r="BQ385" i="9"/>
  <c r="AB385" i="9"/>
  <c r="BF385" i="9"/>
  <c r="BO317" i="9"/>
  <c r="AR317" i="9"/>
  <c r="Y317" i="9"/>
  <c r="BM317" i="9"/>
  <c r="AQ317" i="9"/>
  <c r="T317" i="9"/>
  <c r="AZ317" i="9"/>
  <c r="AA317" i="9"/>
  <c r="BX317" i="9"/>
  <c r="AY317" i="9"/>
  <c r="S317" i="9"/>
  <c r="BW317" i="9"/>
  <c r="AW317" i="9"/>
  <c r="Q317" i="9"/>
  <c r="BU317" i="9"/>
  <c r="AO317" i="9"/>
  <c r="L317" i="9"/>
  <c r="BG317" i="9"/>
  <c r="BE317" i="9"/>
  <c r="AJ317" i="9"/>
  <c r="AI317" i="9"/>
  <c r="AG317" i="9"/>
  <c r="BP317" i="9"/>
  <c r="K317" i="9"/>
  <c r="BH317" i="9"/>
  <c r="AB317" i="9"/>
  <c r="I317" i="9"/>
  <c r="H317" i="9"/>
  <c r="C316" i="9"/>
  <c r="G317" i="9"/>
  <c r="BQ317" i="9"/>
  <c r="U317" i="9"/>
  <c r="AC317" i="9"/>
  <c r="AK317" i="9"/>
  <c r="BB317" i="9"/>
  <c r="BJ317" i="9"/>
  <c r="W317" i="9"/>
  <c r="P317" i="9"/>
  <c r="J317" i="9"/>
  <c r="AP317" i="9"/>
  <c r="BR317" i="9"/>
  <c r="AE317" i="9"/>
  <c r="X317" i="9"/>
  <c r="R317" i="9"/>
  <c r="N317" i="9"/>
  <c r="M317" i="9"/>
  <c r="V317" i="9"/>
  <c r="AU317" i="9"/>
  <c r="AN317" i="9"/>
  <c r="AH317" i="9"/>
  <c r="BN317" i="9"/>
  <c r="BA317" i="9"/>
  <c r="AL317" i="9"/>
  <c r="BK317" i="9"/>
  <c r="BD317" i="9"/>
  <c r="AD317" i="9"/>
  <c r="O317" i="9"/>
  <c r="BT317" i="9"/>
  <c r="BV317" i="9"/>
  <c r="AT317" i="9"/>
  <c r="AM317" i="9"/>
  <c r="Z317" i="9"/>
  <c r="AX317" i="9"/>
  <c r="BC317" i="9"/>
  <c r="BS317" i="9"/>
  <c r="AS317" i="9"/>
  <c r="AV317" i="9"/>
  <c r="BI317" i="9"/>
  <c r="AF317" i="9"/>
  <c r="BF317" i="9"/>
  <c r="BL317" i="9"/>
  <c r="BR354" i="9"/>
  <c r="AW354" i="9"/>
  <c r="AG354" i="9"/>
  <c r="Q354" i="9"/>
  <c r="BM354" i="9"/>
  <c r="AV354" i="9"/>
  <c r="AF354" i="9"/>
  <c r="P354" i="9"/>
  <c r="BK354" i="9"/>
  <c r="AU354" i="9"/>
  <c r="AE354" i="9"/>
  <c r="O354" i="9"/>
  <c r="BJ354" i="9"/>
  <c r="AT354" i="9"/>
  <c r="AD354" i="9"/>
  <c r="N354" i="9"/>
  <c r="BD354" i="9"/>
  <c r="X354" i="9"/>
  <c r="BC354" i="9"/>
  <c r="W354" i="9"/>
  <c r="BB354" i="9"/>
  <c r="V354" i="9"/>
  <c r="BU354" i="9"/>
  <c r="AM354" i="9"/>
  <c r="AO354" i="9"/>
  <c r="AN354" i="9"/>
  <c r="AL354" i="9"/>
  <c r="Y354" i="9"/>
  <c r="I354" i="9"/>
  <c r="BS354" i="9"/>
  <c r="BE354" i="9"/>
  <c r="C353" i="9"/>
  <c r="G354" i="9"/>
  <c r="H354" i="9"/>
  <c r="BF354" i="9"/>
  <c r="J354" i="9"/>
  <c r="BV354" i="9"/>
  <c r="R354" i="9"/>
  <c r="Z354" i="9"/>
  <c r="AZ354" i="9"/>
  <c r="AH354" i="9"/>
  <c r="BH354" i="9"/>
  <c r="AS354" i="9"/>
  <c r="BG354" i="9"/>
  <c r="AP354" i="9"/>
  <c r="BP354" i="9"/>
  <c r="BA354" i="9"/>
  <c r="BO354" i="9"/>
  <c r="AX354" i="9"/>
  <c r="L354" i="9"/>
  <c r="BX354" i="9"/>
  <c r="BN354" i="9"/>
  <c r="T354" i="9"/>
  <c r="BQ354" i="9"/>
  <c r="S354" i="9"/>
  <c r="AJ354" i="9"/>
  <c r="U354" i="9"/>
  <c r="AI354" i="9"/>
  <c r="AY354" i="9"/>
  <c r="BT354" i="9"/>
  <c r="AA354" i="9"/>
  <c r="BW354" i="9"/>
  <c r="M354" i="9"/>
  <c r="AC354" i="9"/>
  <c r="AB354" i="9"/>
  <c r="AK354" i="9"/>
  <c r="AR354" i="9"/>
  <c r="BI354" i="9"/>
  <c r="K354" i="9"/>
  <c r="AQ354" i="9"/>
  <c r="BL354" i="9"/>
  <c r="BC352" i="9"/>
  <c r="AG352" i="9"/>
  <c r="Q352" i="9"/>
  <c r="BU352" i="9"/>
  <c r="BB352" i="9"/>
  <c r="AF352" i="9"/>
  <c r="P352" i="9"/>
  <c r="BS352" i="9"/>
  <c r="AW352" i="9"/>
  <c r="AE352" i="9"/>
  <c r="O352" i="9"/>
  <c r="BR352" i="9"/>
  <c r="AU352" i="9"/>
  <c r="AD352" i="9"/>
  <c r="N352" i="9"/>
  <c r="BM352" i="9"/>
  <c r="Y352" i="9"/>
  <c r="BK352" i="9"/>
  <c r="X352" i="9"/>
  <c r="BJ352" i="9"/>
  <c r="W352" i="9"/>
  <c r="AO352" i="9"/>
  <c r="BE352" i="9"/>
  <c r="AT352" i="9"/>
  <c r="AM352" i="9"/>
  <c r="AL352" i="9"/>
  <c r="V352" i="9"/>
  <c r="I352" i="9"/>
  <c r="C351" i="9"/>
  <c r="H352" i="9"/>
  <c r="BI352" i="9"/>
  <c r="BQ352" i="9"/>
  <c r="Z352" i="9"/>
  <c r="AQ352" i="9"/>
  <c r="BP352" i="9"/>
  <c r="BD352" i="9"/>
  <c r="M352" i="9"/>
  <c r="AH352" i="9"/>
  <c r="AY352" i="9"/>
  <c r="L352" i="9"/>
  <c r="BX352" i="9"/>
  <c r="U352" i="9"/>
  <c r="AC352" i="9"/>
  <c r="AX352" i="9"/>
  <c r="BO352" i="9"/>
  <c r="AB352" i="9"/>
  <c r="AS352" i="9"/>
  <c r="BN352" i="9"/>
  <c r="S352" i="9"/>
  <c r="AR352" i="9"/>
  <c r="AK352" i="9"/>
  <c r="G352" i="9"/>
  <c r="BA352" i="9"/>
  <c r="T352" i="9"/>
  <c r="K352" i="9"/>
  <c r="AJ352" i="9"/>
  <c r="J352" i="9"/>
  <c r="AA352" i="9"/>
  <c r="AZ352" i="9"/>
  <c r="AN352" i="9"/>
  <c r="R352" i="9"/>
  <c r="AI352" i="9"/>
  <c r="BH352" i="9"/>
  <c r="AV352" i="9"/>
  <c r="BW352" i="9"/>
  <c r="AP352" i="9"/>
  <c r="BG352" i="9"/>
  <c r="BL352" i="9"/>
  <c r="BF352" i="9"/>
  <c r="BT352" i="9"/>
  <c r="BV352" i="9"/>
  <c r="AW286" i="9"/>
  <c r="AG286" i="9"/>
  <c r="Y286" i="9"/>
  <c r="Q286" i="9"/>
  <c r="BM286" i="9"/>
  <c r="I286" i="9"/>
  <c r="BU286" i="9"/>
  <c r="BE286" i="9"/>
  <c r="AO286" i="9"/>
  <c r="K286" i="9"/>
  <c r="C285" i="9"/>
  <c r="AT286" i="9"/>
  <c r="BB286" i="9"/>
  <c r="H286" i="9"/>
  <c r="J286" i="9"/>
  <c r="BV286" i="9"/>
  <c r="BJ286" i="9"/>
  <c r="G286" i="9"/>
  <c r="BR286" i="9"/>
  <c r="Z286" i="9"/>
  <c r="N286" i="9"/>
  <c r="AH286" i="9"/>
  <c r="AR286" i="9"/>
  <c r="U286" i="9"/>
  <c r="V286" i="9"/>
  <c r="AP286" i="9"/>
  <c r="AZ286" i="9"/>
  <c r="AC286" i="9"/>
  <c r="R286" i="9"/>
  <c r="T286" i="9"/>
  <c r="M286" i="9"/>
  <c r="BC286" i="9"/>
  <c r="X286" i="9"/>
  <c r="BG286" i="9"/>
  <c r="AD286" i="9"/>
  <c r="AX286" i="9"/>
  <c r="AB286" i="9"/>
  <c r="AK286" i="9"/>
  <c r="BK286" i="9"/>
  <c r="AF286" i="9"/>
  <c r="BO286" i="9"/>
  <c r="AL286" i="9"/>
  <c r="BF286" i="9"/>
  <c r="AJ286" i="9"/>
  <c r="AS286" i="9"/>
  <c r="BS286" i="9"/>
  <c r="AN286" i="9"/>
  <c r="BW286" i="9"/>
  <c r="BN286" i="9"/>
  <c r="BH286" i="9"/>
  <c r="BA286" i="9"/>
  <c r="O286" i="9"/>
  <c r="AV286" i="9"/>
  <c r="S286" i="9"/>
  <c r="BP286" i="9"/>
  <c r="BI286" i="9"/>
  <c r="W286" i="9"/>
  <c r="BD286" i="9"/>
  <c r="AA286" i="9"/>
  <c r="AM286" i="9"/>
  <c r="BT286" i="9"/>
  <c r="AQ286" i="9"/>
  <c r="L286" i="9"/>
  <c r="P286" i="9"/>
  <c r="BX286" i="9"/>
  <c r="BQ286" i="9"/>
  <c r="BL286" i="9"/>
  <c r="AE286" i="9"/>
  <c r="AI286" i="9"/>
  <c r="AU286" i="9"/>
  <c r="AY286" i="9"/>
  <c r="BW253" i="9"/>
  <c r="BD253" i="9"/>
  <c r="AG253" i="9"/>
  <c r="K253" i="9"/>
  <c r="BU253" i="9"/>
  <c r="AY253" i="9"/>
  <c r="AF253" i="9"/>
  <c r="I253" i="9"/>
  <c r="BT253" i="9"/>
  <c r="AW253" i="9"/>
  <c r="AA253" i="9"/>
  <c r="BO253" i="9"/>
  <c r="AV253" i="9"/>
  <c r="Y253" i="9"/>
  <c r="AQ253" i="9"/>
  <c r="X253" i="9"/>
  <c r="BL253" i="9"/>
  <c r="AO253" i="9"/>
  <c r="S253" i="9"/>
  <c r="AN253" i="9"/>
  <c r="C252" i="9"/>
  <c r="BM253" i="9"/>
  <c r="AI253" i="9"/>
  <c r="BG253" i="9"/>
  <c r="Q253" i="9"/>
  <c r="BE253" i="9"/>
  <c r="P253" i="9"/>
  <c r="BS253" i="9"/>
  <c r="BK253" i="9"/>
  <c r="BF253" i="9"/>
  <c r="BN253" i="9"/>
  <c r="L253" i="9"/>
  <c r="BX253" i="9"/>
  <c r="BA253" i="9"/>
  <c r="AL253" i="9"/>
  <c r="J253" i="9"/>
  <c r="BV253" i="9"/>
  <c r="G253" i="9"/>
  <c r="R253" i="9"/>
  <c r="AE253" i="9"/>
  <c r="AB253" i="9"/>
  <c r="Z253" i="9"/>
  <c r="AU253" i="9"/>
  <c r="AJ253" i="9"/>
  <c r="M253" i="9"/>
  <c r="BJ253" i="9"/>
  <c r="BC253" i="9"/>
  <c r="AH253" i="9"/>
  <c r="AR253" i="9"/>
  <c r="U253" i="9"/>
  <c r="BR253" i="9"/>
  <c r="BI253" i="9"/>
  <c r="AD253" i="9"/>
  <c r="BQ253" i="9"/>
  <c r="AT253" i="9"/>
  <c r="BB253" i="9"/>
  <c r="O253" i="9"/>
  <c r="T253" i="9"/>
  <c r="AM253" i="9"/>
  <c r="AX253" i="9"/>
  <c r="BH253" i="9"/>
  <c r="AK253" i="9"/>
  <c r="N253" i="9"/>
  <c r="W253" i="9"/>
  <c r="AP253" i="9"/>
  <c r="H253" i="9"/>
  <c r="V253" i="9"/>
  <c r="AZ253" i="9"/>
  <c r="AC253" i="9"/>
  <c r="BP253" i="9"/>
  <c r="AS253" i="9"/>
  <c r="BM321" i="9"/>
  <c r="AQ321" i="9"/>
  <c r="V321" i="9"/>
  <c r="BH321" i="9"/>
  <c r="AO321" i="9"/>
  <c r="T321" i="9"/>
  <c r="BG321" i="9"/>
  <c r="AJ321" i="9"/>
  <c r="S321" i="9"/>
  <c r="BX321" i="9"/>
  <c r="AY321" i="9"/>
  <c r="AB321" i="9"/>
  <c r="L321" i="9"/>
  <c r="BE321" i="9"/>
  <c r="Q321" i="9"/>
  <c r="AZ321" i="9"/>
  <c r="N321" i="9"/>
  <c r="AW321" i="9"/>
  <c r="K321" i="9"/>
  <c r="AR321" i="9"/>
  <c r="I321" i="9"/>
  <c r="AI321" i="9"/>
  <c r="BU321" i="9"/>
  <c r="BP321" i="9"/>
  <c r="AG321" i="9"/>
  <c r="AA321" i="9"/>
  <c r="Y321" i="9"/>
  <c r="G321" i="9"/>
  <c r="C320" i="9"/>
  <c r="H321" i="9"/>
  <c r="AC321" i="9"/>
  <c r="AD321" i="9"/>
  <c r="AV321" i="9"/>
  <c r="BS321" i="9"/>
  <c r="AH321" i="9"/>
  <c r="AK321" i="9"/>
  <c r="AL321" i="9"/>
  <c r="O321" i="9"/>
  <c r="BD321" i="9"/>
  <c r="AP321" i="9"/>
  <c r="BA321" i="9"/>
  <c r="BB321" i="9"/>
  <c r="AE321" i="9"/>
  <c r="BT321" i="9"/>
  <c r="BF321" i="9"/>
  <c r="BQ321" i="9"/>
  <c r="BR321" i="9"/>
  <c r="AU321" i="9"/>
  <c r="X321" i="9"/>
  <c r="J321" i="9"/>
  <c r="BV321" i="9"/>
  <c r="BO321" i="9"/>
  <c r="U321" i="9"/>
  <c r="AM321" i="9"/>
  <c r="AS321" i="9"/>
  <c r="BW321" i="9"/>
  <c r="BI321" i="9"/>
  <c r="P321" i="9"/>
  <c r="BN321" i="9"/>
  <c r="AF321" i="9"/>
  <c r="BC321" i="9"/>
  <c r="R321" i="9"/>
  <c r="AN321" i="9"/>
  <c r="BK321" i="9"/>
  <c r="Z321" i="9"/>
  <c r="AT321" i="9"/>
  <c r="W321" i="9"/>
  <c r="BL321" i="9"/>
  <c r="AX321" i="9"/>
  <c r="BJ321" i="9"/>
  <c r="M321" i="9"/>
  <c r="BX222" i="9"/>
  <c r="BH222" i="9"/>
  <c r="AR222" i="9"/>
  <c r="AB222" i="9"/>
  <c r="L222" i="9"/>
  <c r="BW222" i="9"/>
  <c r="BG222" i="9"/>
  <c r="AQ222" i="9"/>
  <c r="AA222" i="9"/>
  <c r="K222" i="9"/>
  <c r="BN222" i="9"/>
  <c r="AP222" i="9"/>
  <c r="T222" i="9"/>
  <c r="C221" i="9"/>
  <c r="BV222" i="9"/>
  <c r="BU222" i="9"/>
  <c r="BM222" i="9"/>
  <c r="AO222" i="9"/>
  <c r="S222" i="9"/>
  <c r="BF222" i="9"/>
  <c r="AJ222" i="9"/>
  <c r="R222" i="9"/>
  <c r="G222" i="9"/>
  <c r="J222" i="9"/>
  <c r="I222" i="9"/>
  <c r="BE222" i="9"/>
  <c r="AI222" i="9"/>
  <c r="Q222" i="9"/>
  <c r="AH222" i="9"/>
  <c r="AG222" i="9"/>
  <c r="AZ222" i="9"/>
  <c r="AY222" i="9"/>
  <c r="BP222" i="9"/>
  <c r="AX222" i="9"/>
  <c r="Z222" i="9"/>
  <c r="H222" i="9"/>
  <c r="BO222" i="9"/>
  <c r="AW222" i="9"/>
  <c r="Y222" i="9"/>
  <c r="AK222" i="9"/>
  <c r="O222" i="9"/>
  <c r="X222" i="9"/>
  <c r="AL222" i="9"/>
  <c r="BR222" i="9"/>
  <c r="AD222" i="9"/>
  <c r="AE222" i="9"/>
  <c r="AN222" i="9"/>
  <c r="U222" i="9"/>
  <c r="AS222" i="9"/>
  <c r="AT222" i="9"/>
  <c r="V222" i="9"/>
  <c r="M222" i="9"/>
  <c r="BJ222" i="9"/>
  <c r="AM222" i="9"/>
  <c r="AV222" i="9"/>
  <c r="BA222" i="9"/>
  <c r="N222" i="9"/>
  <c r="BI222" i="9"/>
  <c r="AU222" i="9"/>
  <c r="BD222" i="9"/>
  <c r="BB222" i="9"/>
  <c r="P222" i="9"/>
  <c r="W222" i="9"/>
  <c r="AF222" i="9"/>
  <c r="BK222" i="9"/>
  <c r="BT222" i="9"/>
  <c r="AC222" i="9"/>
  <c r="BQ222" i="9"/>
  <c r="BC222" i="9"/>
  <c r="BS222" i="9"/>
  <c r="BL222" i="9"/>
  <c r="BX218" i="9"/>
  <c r="BH218" i="9"/>
  <c r="AR218" i="9"/>
  <c r="AB218" i="9"/>
  <c r="L218" i="9"/>
  <c r="AZ218" i="9"/>
  <c r="AY218" i="9"/>
  <c r="BW218" i="9"/>
  <c r="BG218" i="9"/>
  <c r="AQ218" i="9"/>
  <c r="AA218" i="9"/>
  <c r="K218" i="9"/>
  <c r="AJ218" i="9"/>
  <c r="BV218" i="9"/>
  <c r="BF218" i="9"/>
  <c r="AP218" i="9"/>
  <c r="Z218" i="9"/>
  <c r="J218" i="9"/>
  <c r="H218" i="9"/>
  <c r="C217" i="9"/>
  <c r="T218" i="9"/>
  <c r="S218" i="9"/>
  <c r="BU218" i="9"/>
  <c r="BE218" i="9"/>
  <c r="AO218" i="9"/>
  <c r="Y218" i="9"/>
  <c r="I218" i="9"/>
  <c r="BO218" i="9"/>
  <c r="BP218" i="9"/>
  <c r="AI218" i="9"/>
  <c r="G218" i="9"/>
  <c r="BN218" i="9"/>
  <c r="AX218" i="9"/>
  <c r="AH218" i="9"/>
  <c r="R218" i="9"/>
  <c r="BM218" i="9"/>
  <c r="AW218" i="9"/>
  <c r="AG218" i="9"/>
  <c r="Q218" i="9"/>
  <c r="U218" i="9"/>
  <c r="BJ218" i="9"/>
  <c r="AC218" i="9"/>
  <c r="BR218" i="9"/>
  <c r="AM218" i="9"/>
  <c r="P218" i="9"/>
  <c r="AK218" i="9"/>
  <c r="N218" i="9"/>
  <c r="AS218" i="9"/>
  <c r="V218" i="9"/>
  <c r="BC218" i="9"/>
  <c r="AF218" i="9"/>
  <c r="BA218" i="9"/>
  <c r="AD218" i="9"/>
  <c r="BK218" i="9"/>
  <c r="AN218" i="9"/>
  <c r="BI218" i="9"/>
  <c r="AL218" i="9"/>
  <c r="BS218" i="9"/>
  <c r="AV218" i="9"/>
  <c r="BB218" i="9"/>
  <c r="M218" i="9"/>
  <c r="BQ218" i="9"/>
  <c r="O218" i="9"/>
  <c r="X218" i="9"/>
  <c r="AE218" i="9"/>
  <c r="BL218" i="9"/>
  <c r="AT218" i="9"/>
  <c r="AU218" i="9"/>
  <c r="BD218" i="9"/>
  <c r="BT218" i="9"/>
  <c r="W218" i="9"/>
  <c r="Y290" i="9"/>
  <c r="BU290" i="9"/>
  <c r="Q290" i="9"/>
  <c r="BE290" i="9"/>
  <c r="I290" i="9"/>
  <c r="AW290" i="9"/>
  <c r="AO290" i="9"/>
  <c r="AA290" i="9"/>
  <c r="BM290" i="9"/>
  <c r="K290" i="9"/>
  <c r="G290" i="9"/>
  <c r="C289" i="9"/>
  <c r="S290" i="9"/>
  <c r="AG290" i="9"/>
  <c r="H290" i="9"/>
  <c r="BR290" i="9"/>
  <c r="AT290" i="9"/>
  <c r="BT290" i="9"/>
  <c r="BN290" i="9"/>
  <c r="X290" i="9"/>
  <c r="R290" i="9"/>
  <c r="AF290" i="9"/>
  <c r="Z290" i="9"/>
  <c r="AN290" i="9"/>
  <c r="AH290" i="9"/>
  <c r="AD290" i="9"/>
  <c r="N290" i="9"/>
  <c r="BV290" i="9"/>
  <c r="BW290" i="9"/>
  <c r="L290" i="9"/>
  <c r="BX290" i="9"/>
  <c r="BQ290" i="9"/>
  <c r="BC290" i="9"/>
  <c r="AL290" i="9"/>
  <c r="T290" i="9"/>
  <c r="M290" i="9"/>
  <c r="BK290" i="9"/>
  <c r="AB290" i="9"/>
  <c r="U290" i="9"/>
  <c r="BS290" i="9"/>
  <c r="AI290" i="9"/>
  <c r="AJ290" i="9"/>
  <c r="AC290" i="9"/>
  <c r="O290" i="9"/>
  <c r="P290" i="9"/>
  <c r="J290" i="9"/>
  <c r="AQ290" i="9"/>
  <c r="AR290" i="9"/>
  <c r="AK290" i="9"/>
  <c r="W290" i="9"/>
  <c r="V290" i="9"/>
  <c r="BD290" i="9"/>
  <c r="AX290" i="9"/>
  <c r="BG290" i="9"/>
  <c r="BH290" i="9"/>
  <c r="BA290" i="9"/>
  <c r="AM290" i="9"/>
  <c r="AS290" i="9"/>
  <c r="AE290" i="9"/>
  <c r="AZ290" i="9"/>
  <c r="BI290" i="9"/>
  <c r="AU290" i="9"/>
  <c r="BJ290" i="9"/>
  <c r="AY290" i="9"/>
  <c r="AV290" i="9"/>
  <c r="AP290" i="9"/>
  <c r="BL290" i="9"/>
  <c r="BF290" i="9"/>
  <c r="BB290" i="9"/>
  <c r="BP290" i="9"/>
  <c r="BO290" i="9"/>
  <c r="BE263" i="9"/>
  <c r="AI263" i="9"/>
  <c r="P263" i="9"/>
  <c r="BU263" i="9"/>
  <c r="AY263" i="9"/>
  <c r="AF263" i="9"/>
  <c r="I263" i="9"/>
  <c r="BT263" i="9"/>
  <c r="AW263" i="9"/>
  <c r="AA263" i="9"/>
  <c r="BO263" i="9"/>
  <c r="AV263" i="9"/>
  <c r="Y263" i="9"/>
  <c r="BL263" i="9"/>
  <c r="AO263" i="9"/>
  <c r="S263" i="9"/>
  <c r="AQ263" i="9"/>
  <c r="AN263" i="9"/>
  <c r="AG263" i="9"/>
  <c r="X263" i="9"/>
  <c r="BM263" i="9"/>
  <c r="H263" i="9"/>
  <c r="G263" i="9"/>
  <c r="C262" i="9"/>
  <c r="BG263" i="9"/>
  <c r="BD263" i="9"/>
  <c r="Q263" i="9"/>
  <c r="K263" i="9"/>
  <c r="BW263" i="9"/>
  <c r="V263" i="9"/>
  <c r="AD263" i="9"/>
  <c r="AL263" i="9"/>
  <c r="AT263" i="9"/>
  <c r="BB263" i="9"/>
  <c r="BF263" i="9"/>
  <c r="BJ263" i="9"/>
  <c r="BN263" i="9"/>
  <c r="AB263" i="9"/>
  <c r="BQ263" i="9"/>
  <c r="BC263" i="9"/>
  <c r="N263" i="9"/>
  <c r="J263" i="9"/>
  <c r="AJ263" i="9"/>
  <c r="M263" i="9"/>
  <c r="BK263" i="9"/>
  <c r="BR263" i="9"/>
  <c r="R263" i="9"/>
  <c r="AR263" i="9"/>
  <c r="U263" i="9"/>
  <c r="BS263" i="9"/>
  <c r="Z263" i="9"/>
  <c r="AZ263" i="9"/>
  <c r="AC263" i="9"/>
  <c r="O263" i="9"/>
  <c r="AH263" i="9"/>
  <c r="BH263" i="9"/>
  <c r="AK263" i="9"/>
  <c r="W263" i="9"/>
  <c r="AX263" i="9"/>
  <c r="L263" i="9"/>
  <c r="BX263" i="9"/>
  <c r="BA263" i="9"/>
  <c r="AM263" i="9"/>
  <c r="AE263" i="9"/>
  <c r="AU263" i="9"/>
  <c r="AP263" i="9"/>
  <c r="AS263" i="9"/>
  <c r="BI263" i="9"/>
  <c r="T263" i="9"/>
  <c r="BP263" i="9"/>
  <c r="BV263" i="9"/>
  <c r="AW323" i="9"/>
  <c r="AA323" i="9"/>
  <c r="BH323" i="9"/>
  <c r="AG323" i="9"/>
  <c r="I323" i="9"/>
  <c r="BE323" i="9"/>
  <c r="AB323" i="9"/>
  <c r="AZ323" i="9"/>
  <c r="Y323" i="9"/>
  <c r="BU323" i="9"/>
  <c r="AO323" i="9"/>
  <c r="Q323" i="9"/>
  <c r="BP323" i="9"/>
  <c r="L323" i="9"/>
  <c r="BM323" i="9"/>
  <c r="K323" i="9"/>
  <c r="AR323" i="9"/>
  <c r="AQ323" i="9"/>
  <c r="AJ323" i="9"/>
  <c r="BX323" i="9"/>
  <c r="AI323" i="9"/>
  <c r="T323" i="9"/>
  <c r="S323" i="9"/>
  <c r="G323" i="9"/>
  <c r="C322" i="9"/>
  <c r="H323" i="9"/>
  <c r="BS323" i="9"/>
  <c r="AP323" i="9"/>
  <c r="O323" i="9"/>
  <c r="AX323" i="9"/>
  <c r="AT323" i="9"/>
  <c r="BT323" i="9"/>
  <c r="BO323" i="9"/>
  <c r="M323" i="9"/>
  <c r="W323" i="9"/>
  <c r="BF323" i="9"/>
  <c r="BB323" i="9"/>
  <c r="P323" i="9"/>
  <c r="BW323" i="9"/>
  <c r="AE323" i="9"/>
  <c r="BN323" i="9"/>
  <c r="AM323" i="9"/>
  <c r="J323" i="9"/>
  <c r="BV323" i="9"/>
  <c r="BR323" i="9"/>
  <c r="AF323" i="9"/>
  <c r="AK323" i="9"/>
  <c r="BC323" i="9"/>
  <c r="Z323" i="9"/>
  <c r="V323" i="9"/>
  <c r="AV323" i="9"/>
  <c r="BA323" i="9"/>
  <c r="AL323" i="9"/>
  <c r="BL323" i="9"/>
  <c r="BG323" i="9"/>
  <c r="BI323" i="9"/>
  <c r="BJ323" i="9"/>
  <c r="BQ323" i="9"/>
  <c r="N323" i="9"/>
  <c r="AU323" i="9"/>
  <c r="R323" i="9"/>
  <c r="AH323" i="9"/>
  <c r="X323" i="9"/>
  <c r="U323" i="9"/>
  <c r="AN323" i="9"/>
  <c r="AC323" i="9"/>
  <c r="BK323" i="9"/>
  <c r="BD323" i="9"/>
  <c r="AY323" i="9"/>
  <c r="AS323" i="9"/>
  <c r="AD323" i="9"/>
  <c r="BM389" i="9"/>
  <c r="BE389" i="9"/>
  <c r="AW389" i="9"/>
  <c r="AO389" i="9"/>
  <c r="AG389" i="9"/>
  <c r="Y389" i="9"/>
  <c r="BU389" i="9"/>
  <c r="Q389" i="9"/>
  <c r="I389" i="9"/>
  <c r="G389" i="9"/>
  <c r="H389" i="9"/>
  <c r="C388" i="9"/>
  <c r="BQ389" i="9"/>
  <c r="AD389" i="9"/>
  <c r="BS389" i="9"/>
  <c r="AV389" i="9"/>
  <c r="AS389" i="9"/>
  <c r="BR389" i="9"/>
  <c r="AU389" i="9"/>
  <c r="X389" i="9"/>
  <c r="BK389" i="9"/>
  <c r="AN389" i="9"/>
  <c r="R389" i="9"/>
  <c r="BG389" i="9"/>
  <c r="L389" i="9"/>
  <c r="BX389" i="9"/>
  <c r="M389" i="9"/>
  <c r="N389" i="9"/>
  <c r="BD389" i="9"/>
  <c r="Z389" i="9"/>
  <c r="BO389" i="9"/>
  <c r="T389" i="9"/>
  <c r="AM389" i="9"/>
  <c r="P389" i="9"/>
  <c r="U389" i="9"/>
  <c r="V389" i="9"/>
  <c r="BL389" i="9"/>
  <c r="AH389" i="9"/>
  <c r="K389" i="9"/>
  <c r="BW389" i="9"/>
  <c r="AB389" i="9"/>
  <c r="BN389" i="9"/>
  <c r="AQ389" i="9"/>
  <c r="AC389" i="9"/>
  <c r="AL389" i="9"/>
  <c r="O389" i="9"/>
  <c r="BT389" i="9"/>
  <c r="AP389" i="9"/>
  <c r="S389" i="9"/>
  <c r="AJ389" i="9"/>
  <c r="BI389" i="9"/>
  <c r="AK389" i="9"/>
  <c r="AT389" i="9"/>
  <c r="W389" i="9"/>
  <c r="AX389" i="9"/>
  <c r="AA389" i="9"/>
  <c r="AR389" i="9"/>
  <c r="BA389" i="9"/>
  <c r="BB389" i="9"/>
  <c r="AE389" i="9"/>
  <c r="BF389" i="9"/>
  <c r="AI389" i="9"/>
  <c r="AZ389" i="9"/>
  <c r="BJ389" i="9"/>
  <c r="BH389" i="9"/>
  <c r="J389" i="9"/>
  <c r="BV389" i="9"/>
  <c r="AY389" i="9"/>
  <c r="AF389" i="9"/>
  <c r="BP389" i="9"/>
  <c r="BC389" i="9"/>
  <c r="BO319" i="9"/>
  <c r="AR319" i="9"/>
  <c r="Y319" i="9"/>
  <c r="BM319" i="9"/>
  <c r="AQ319" i="9"/>
  <c r="T319" i="9"/>
  <c r="BH319" i="9"/>
  <c r="BX319" i="9"/>
  <c r="AW319" i="9"/>
  <c r="Q319" i="9"/>
  <c r="BW319" i="9"/>
  <c r="AO319" i="9"/>
  <c r="N319" i="9"/>
  <c r="BU319" i="9"/>
  <c r="AJ319" i="9"/>
  <c r="L319" i="9"/>
  <c r="BP319" i="9"/>
  <c r="AI319" i="9"/>
  <c r="K319" i="9"/>
  <c r="BG319" i="9"/>
  <c r="AG319" i="9"/>
  <c r="S319" i="9"/>
  <c r="I319" i="9"/>
  <c r="BE319" i="9"/>
  <c r="AZ319" i="9"/>
  <c r="AB319" i="9"/>
  <c r="AY319" i="9"/>
  <c r="AA319" i="9"/>
  <c r="H319" i="9"/>
  <c r="C318" i="9"/>
  <c r="BF319" i="9"/>
  <c r="BI319" i="9"/>
  <c r="BN319" i="9"/>
  <c r="BQ319" i="9"/>
  <c r="AD319" i="9"/>
  <c r="O319" i="9"/>
  <c r="BT319" i="9"/>
  <c r="J319" i="9"/>
  <c r="BV319" i="9"/>
  <c r="M319" i="9"/>
  <c r="AL319" i="9"/>
  <c r="W319" i="9"/>
  <c r="P319" i="9"/>
  <c r="R319" i="9"/>
  <c r="U319" i="9"/>
  <c r="Z319" i="9"/>
  <c r="AC319" i="9"/>
  <c r="BB319" i="9"/>
  <c r="AM319" i="9"/>
  <c r="AF319" i="9"/>
  <c r="G319" i="9"/>
  <c r="AP319" i="9"/>
  <c r="AS319" i="9"/>
  <c r="BR319" i="9"/>
  <c r="BC319" i="9"/>
  <c r="AV319" i="9"/>
  <c r="BJ319" i="9"/>
  <c r="AE319" i="9"/>
  <c r="X319" i="9"/>
  <c r="AH319" i="9"/>
  <c r="AK319" i="9"/>
  <c r="AU319" i="9"/>
  <c r="AN319" i="9"/>
  <c r="AX319" i="9"/>
  <c r="BA319" i="9"/>
  <c r="BK319" i="9"/>
  <c r="BD319" i="9"/>
  <c r="V319" i="9"/>
  <c r="BS319" i="9"/>
  <c r="BL319" i="9"/>
  <c r="AT319" i="9"/>
  <c r="BU329" i="9"/>
  <c r="AO329" i="9"/>
  <c r="AO330" i="9" s="1"/>
  <c r="I329" i="9"/>
  <c r="BP329" i="9"/>
  <c r="AJ329" i="9"/>
  <c r="BM329" i="9"/>
  <c r="AG329" i="9"/>
  <c r="AR329" i="9"/>
  <c r="AB329" i="9"/>
  <c r="Y329" i="9"/>
  <c r="BE329" i="9"/>
  <c r="L329" i="9"/>
  <c r="L330" i="9" s="1"/>
  <c r="BH329" i="9"/>
  <c r="AZ329" i="9"/>
  <c r="AW329" i="9"/>
  <c r="T329" i="9"/>
  <c r="Q329" i="9"/>
  <c r="BX329" i="9"/>
  <c r="BX330" i="9" s="1"/>
  <c r="G329" i="9"/>
  <c r="C328" i="9"/>
  <c r="AD329" i="9"/>
  <c r="AE329" i="9"/>
  <c r="AE330" i="9" s="1"/>
  <c r="P329" i="9"/>
  <c r="J329" i="9"/>
  <c r="BV329" i="9"/>
  <c r="BO329" i="9"/>
  <c r="BO330" i="9" s="1"/>
  <c r="AC329" i="9"/>
  <c r="AL329" i="9"/>
  <c r="AM329" i="9"/>
  <c r="H329" i="9"/>
  <c r="H330" i="9" s="1"/>
  <c r="BB329" i="9"/>
  <c r="BC329" i="9"/>
  <c r="BC330" i="9" s="1"/>
  <c r="AN329" i="9"/>
  <c r="AH329" i="9"/>
  <c r="AH330" i="9" s="1"/>
  <c r="BR329" i="9"/>
  <c r="BS329" i="9"/>
  <c r="BD329" i="9"/>
  <c r="BD330" i="9" s="1"/>
  <c r="AX329" i="9"/>
  <c r="AX330" i="9" s="1"/>
  <c r="AQ329" i="9"/>
  <c r="BQ329" i="9"/>
  <c r="S329" i="9"/>
  <c r="U329" i="9"/>
  <c r="U330" i="9" s="1"/>
  <c r="BN329" i="9"/>
  <c r="X329" i="9"/>
  <c r="AA329" i="9"/>
  <c r="AK329" i="9"/>
  <c r="BJ329" i="9"/>
  <c r="BK329" i="9"/>
  <c r="AF329" i="9"/>
  <c r="R329" i="9"/>
  <c r="AI329" i="9"/>
  <c r="AS329" i="9"/>
  <c r="N329" i="9"/>
  <c r="O329" i="9"/>
  <c r="AV329" i="9"/>
  <c r="Z329" i="9"/>
  <c r="Z330" i="9" s="1"/>
  <c r="AY329" i="9"/>
  <c r="BA329" i="9"/>
  <c r="BA330" i="9" s="1"/>
  <c r="V329" i="9"/>
  <c r="V330" i="9" s="1"/>
  <c r="W329" i="9"/>
  <c r="BL329" i="9"/>
  <c r="BL330" i="9" s="1"/>
  <c r="AP329" i="9"/>
  <c r="BG329" i="9"/>
  <c r="BI329" i="9"/>
  <c r="BI330" i="9" s="1"/>
  <c r="AT329" i="9"/>
  <c r="AU329" i="9"/>
  <c r="BT329" i="9"/>
  <c r="BF329" i="9"/>
  <c r="BW329" i="9"/>
  <c r="K329" i="9"/>
  <c r="K330" i="9" s="1"/>
  <c r="M329" i="9"/>
  <c r="M330" i="9" s="1"/>
  <c r="BX224" i="9"/>
  <c r="BH224" i="9"/>
  <c r="AR224" i="9"/>
  <c r="AB224" i="9"/>
  <c r="L224" i="9"/>
  <c r="BW224" i="9"/>
  <c r="BG224" i="9"/>
  <c r="AQ224" i="9"/>
  <c r="AA224" i="9"/>
  <c r="K224" i="9"/>
  <c r="BP224" i="9"/>
  <c r="AX224" i="9"/>
  <c r="Z224" i="9"/>
  <c r="BE224" i="9"/>
  <c r="C223" i="9"/>
  <c r="BO224" i="9"/>
  <c r="AW224" i="9"/>
  <c r="Y224" i="9"/>
  <c r="AJ224" i="9"/>
  <c r="BN224" i="9"/>
  <c r="AP224" i="9"/>
  <c r="T224" i="9"/>
  <c r="BF224" i="9"/>
  <c r="BM224" i="9"/>
  <c r="AO224" i="9"/>
  <c r="S224" i="9"/>
  <c r="H224" i="9"/>
  <c r="AI224" i="9"/>
  <c r="R224" i="9"/>
  <c r="Q224" i="9"/>
  <c r="BV224" i="9"/>
  <c r="AZ224" i="9"/>
  <c r="AH224" i="9"/>
  <c r="J224" i="9"/>
  <c r="BU224" i="9"/>
  <c r="AY224" i="9"/>
  <c r="AG224" i="9"/>
  <c r="I224" i="9"/>
  <c r="AS224" i="9"/>
  <c r="N224" i="9"/>
  <c r="BA224" i="9"/>
  <c r="V224" i="9"/>
  <c r="O224" i="9"/>
  <c r="X224" i="9"/>
  <c r="BI224" i="9"/>
  <c r="AD224" i="9"/>
  <c r="BQ224" i="9"/>
  <c r="AL224" i="9"/>
  <c r="AE224" i="9"/>
  <c r="AN224" i="9"/>
  <c r="M224" i="9"/>
  <c r="AT224" i="9"/>
  <c r="AM224" i="9"/>
  <c r="AV224" i="9"/>
  <c r="U224" i="9"/>
  <c r="BB224" i="9"/>
  <c r="G224" i="9"/>
  <c r="AU224" i="9"/>
  <c r="BD224" i="9"/>
  <c r="AC224" i="9"/>
  <c r="BR224" i="9"/>
  <c r="W224" i="9"/>
  <c r="AF224" i="9"/>
  <c r="AK224" i="9"/>
  <c r="BC224" i="9"/>
  <c r="BL224" i="9"/>
  <c r="BK224" i="9"/>
  <c r="BT224" i="9"/>
  <c r="BS224" i="9"/>
  <c r="P224" i="9"/>
  <c r="BJ224" i="9"/>
  <c r="BM288" i="9"/>
  <c r="I288" i="9"/>
  <c r="AW288" i="9"/>
  <c r="AO288" i="9"/>
  <c r="AG288" i="9"/>
  <c r="Q288" i="9"/>
  <c r="BU288" i="9"/>
  <c r="H288" i="9"/>
  <c r="BE288" i="9"/>
  <c r="C287" i="9"/>
  <c r="Y288" i="9"/>
  <c r="G288" i="9"/>
  <c r="K288" i="9"/>
  <c r="V288" i="9"/>
  <c r="AD288" i="9"/>
  <c r="BT288" i="9"/>
  <c r="AL288" i="9"/>
  <c r="AT288" i="9"/>
  <c r="X288" i="9"/>
  <c r="BB288" i="9"/>
  <c r="AF288" i="9"/>
  <c r="AJ288" i="9"/>
  <c r="W288" i="9"/>
  <c r="BJ288" i="9"/>
  <c r="AN288" i="9"/>
  <c r="AR288" i="9"/>
  <c r="AE288" i="9"/>
  <c r="P288" i="9"/>
  <c r="AB288" i="9"/>
  <c r="AU288" i="9"/>
  <c r="R288" i="9"/>
  <c r="BW288" i="9"/>
  <c r="BA288" i="9"/>
  <c r="AV288" i="9"/>
  <c r="AZ288" i="9"/>
  <c r="BC288" i="9"/>
  <c r="Z288" i="9"/>
  <c r="S288" i="9"/>
  <c r="BI288" i="9"/>
  <c r="BD288" i="9"/>
  <c r="BH288" i="9"/>
  <c r="BK288" i="9"/>
  <c r="AH288" i="9"/>
  <c r="AA288" i="9"/>
  <c r="BQ288" i="9"/>
  <c r="N288" i="9"/>
  <c r="BL288" i="9"/>
  <c r="BP288" i="9"/>
  <c r="BS288" i="9"/>
  <c r="AP288" i="9"/>
  <c r="AI288" i="9"/>
  <c r="M288" i="9"/>
  <c r="BR288" i="9"/>
  <c r="BX288" i="9"/>
  <c r="AX288" i="9"/>
  <c r="AQ288" i="9"/>
  <c r="U288" i="9"/>
  <c r="L288" i="9"/>
  <c r="O288" i="9"/>
  <c r="BN288" i="9"/>
  <c r="BG288" i="9"/>
  <c r="AK288" i="9"/>
  <c r="AY288" i="9"/>
  <c r="AC288" i="9"/>
  <c r="T288" i="9"/>
  <c r="AM288" i="9"/>
  <c r="J288" i="9"/>
  <c r="BF288" i="9"/>
  <c r="BV288" i="9"/>
  <c r="BO288" i="9"/>
  <c r="AS288" i="9"/>
  <c r="BL257" i="9"/>
  <c r="AO257" i="9"/>
  <c r="S257" i="9"/>
  <c r="BE257" i="9"/>
  <c r="AI257" i="9"/>
  <c r="P257" i="9"/>
  <c r="BO257" i="9"/>
  <c r="AV257" i="9"/>
  <c r="Y257" i="9"/>
  <c r="AW257" i="9"/>
  <c r="K257" i="9"/>
  <c r="BW257" i="9"/>
  <c r="AQ257" i="9"/>
  <c r="I257" i="9"/>
  <c r="BU257" i="9"/>
  <c r="AN257" i="9"/>
  <c r="BT257" i="9"/>
  <c r="AG257" i="9"/>
  <c r="X257" i="9"/>
  <c r="C256" i="9"/>
  <c r="BD257" i="9"/>
  <c r="H257" i="9"/>
  <c r="Q257" i="9"/>
  <c r="BM257" i="9"/>
  <c r="BG257" i="9"/>
  <c r="AY257" i="9"/>
  <c r="AF257" i="9"/>
  <c r="AA257" i="9"/>
  <c r="AX257" i="9"/>
  <c r="BP257" i="9"/>
  <c r="BA257" i="9"/>
  <c r="T257" i="9"/>
  <c r="AH257" i="9"/>
  <c r="AB257" i="9"/>
  <c r="M257" i="9"/>
  <c r="BJ257" i="9"/>
  <c r="J257" i="9"/>
  <c r="BN257" i="9"/>
  <c r="BV257" i="9"/>
  <c r="R257" i="9"/>
  <c r="AJ257" i="9"/>
  <c r="U257" i="9"/>
  <c r="BR257" i="9"/>
  <c r="BX257" i="9"/>
  <c r="AK257" i="9"/>
  <c r="BB257" i="9"/>
  <c r="BS257" i="9"/>
  <c r="Z257" i="9"/>
  <c r="AS257" i="9"/>
  <c r="O257" i="9"/>
  <c r="BI257" i="9"/>
  <c r="W257" i="9"/>
  <c r="BQ257" i="9"/>
  <c r="N257" i="9"/>
  <c r="AE257" i="9"/>
  <c r="L257" i="9"/>
  <c r="V257" i="9"/>
  <c r="AM257" i="9"/>
  <c r="G257" i="9"/>
  <c r="AZ257" i="9"/>
  <c r="AL257" i="9"/>
  <c r="BC257" i="9"/>
  <c r="AU257" i="9"/>
  <c r="BK257" i="9"/>
  <c r="AR257" i="9"/>
  <c r="AD257" i="9"/>
  <c r="BF257" i="9"/>
  <c r="AP257" i="9"/>
  <c r="AT257" i="9"/>
  <c r="BH257" i="9"/>
  <c r="AC257" i="9"/>
  <c r="C223" i="8"/>
  <c r="D223" i="8"/>
  <c r="D217" i="8"/>
  <c r="C217" i="8"/>
  <c r="D390" i="8"/>
  <c r="D150" i="8" s="1"/>
  <c r="C390" i="8"/>
  <c r="D316" i="8"/>
  <c r="D102" i="8" s="1"/>
  <c r="C316" i="8"/>
  <c r="C322" i="8"/>
  <c r="D322" i="8"/>
  <c r="D105" i="8" s="1"/>
  <c r="C394" i="8"/>
  <c r="D394" i="8"/>
  <c r="D152" i="8" s="1"/>
  <c r="C359" i="8"/>
  <c r="D359" i="8"/>
  <c r="D129" i="8" s="1"/>
  <c r="C285" i="8"/>
  <c r="D285" i="8"/>
  <c r="D81" i="8" s="1"/>
  <c r="C250" i="8"/>
  <c r="D250" i="8"/>
  <c r="D58" i="8" s="1"/>
  <c r="C349" i="8"/>
  <c r="D349" i="8"/>
  <c r="D124" i="8" s="1"/>
  <c r="D386" i="8"/>
  <c r="D148" i="8" s="1"/>
  <c r="C386" i="8"/>
  <c r="D221" i="8"/>
  <c r="C221" i="8"/>
  <c r="D355" i="8"/>
  <c r="D127" i="8" s="1"/>
  <c r="C355" i="8"/>
  <c r="C229" i="8"/>
  <c r="D229" i="8"/>
  <c r="D42" i="8" s="1"/>
  <c r="C326" i="8"/>
  <c r="D326" i="8"/>
  <c r="D107" i="8" s="1"/>
  <c r="C252" i="8"/>
  <c r="D252" i="8"/>
  <c r="D59" i="8" s="1"/>
  <c r="C295" i="8"/>
  <c r="D295" i="8"/>
  <c r="D86" i="8" s="1"/>
  <c r="C392" i="8"/>
  <c r="D392" i="8"/>
  <c r="D151" i="8" s="1"/>
  <c r="C351" i="8"/>
  <c r="D351" i="8"/>
  <c r="D125" i="8" s="1"/>
  <c r="D361" i="8"/>
  <c r="D130" i="8" s="1"/>
  <c r="C361" i="8"/>
  <c r="C388" i="8"/>
  <c r="D388" i="8"/>
  <c r="D149" i="8" s="1"/>
  <c r="C254" i="8"/>
  <c r="D254" i="8"/>
  <c r="D60" i="8" s="1"/>
  <c r="C293" i="8"/>
  <c r="D293" i="8"/>
  <c r="D85" i="8" s="1"/>
  <c r="C324" i="8"/>
  <c r="D324" i="8"/>
  <c r="D106" i="8" s="1"/>
  <c r="D353" i="8"/>
  <c r="D126" i="8" s="1"/>
  <c r="C353" i="8"/>
  <c r="D258" i="8"/>
  <c r="D62" i="8" s="1"/>
  <c r="C258" i="8"/>
  <c r="C256" i="8"/>
  <c r="D256" i="8"/>
  <c r="D61" i="8" s="1"/>
  <c r="D289" i="8"/>
  <c r="D83" i="8" s="1"/>
  <c r="C289" i="8"/>
  <c r="C382" i="8"/>
  <c r="D382" i="8"/>
  <c r="D146" i="8" s="1"/>
  <c r="D287" i="8"/>
  <c r="D82" i="8" s="1"/>
  <c r="C287" i="8"/>
  <c r="D260" i="8"/>
  <c r="D63" i="8" s="1"/>
  <c r="C260" i="8"/>
  <c r="D357" i="8"/>
  <c r="D128" i="8" s="1"/>
  <c r="C357" i="8"/>
  <c r="C384" i="8"/>
  <c r="D384" i="8"/>
  <c r="D147" i="8" s="1"/>
  <c r="D328" i="8"/>
  <c r="D108" i="8" s="1"/>
  <c r="C328" i="8"/>
  <c r="D219" i="8"/>
  <c r="C219" i="8"/>
  <c r="C318" i="8"/>
  <c r="D318" i="8"/>
  <c r="D103" i="8" s="1"/>
  <c r="C262" i="8"/>
  <c r="D262" i="8"/>
  <c r="D64" i="8" s="1"/>
  <c r="D320" i="8"/>
  <c r="D104" i="8" s="1"/>
  <c r="C320" i="8"/>
  <c r="D227" i="8"/>
  <c r="C227" i="8"/>
  <c r="C291" i="8"/>
  <c r="D291" i="8"/>
  <c r="D84" i="8" s="1"/>
  <c r="D283" i="8"/>
  <c r="D80" i="8" s="1"/>
  <c r="C283" i="8"/>
  <c r="D225" i="8"/>
  <c r="C225" i="8"/>
  <c r="AO13" i="52"/>
  <c r="O108" i="13"/>
  <c r="J202" i="7"/>
  <c r="R202" i="7"/>
  <c r="Z202" i="7"/>
  <c r="N202" i="7"/>
  <c r="K202" i="7"/>
  <c r="S202" i="7"/>
  <c r="AA202" i="7"/>
  <c r="AD202" i="7"/>
  <c r="L202" i="7"/>
  <c r="T202" i="7"/>
  <c r="AB202" i="7"/>
  <c r="M202" i="7"/>
  <c r="U202" i="7"/>
  <c r="AC202" i="7"/>
  <c r="V202" i="7"/>
  <c r="G202" i="7"/>
  <c r="O202" i="7"/>
  <c r="W202" i="7"/>
  <c r="AE202" i="7"/>
  <c r="I202" i="7"/>
  <c r="Q202" i="7"/>
  <c r="H202" i="7"/>
  <c r="P202" i="7"/>
  <c r="X202" i="7"/>
  <c r="AF202" i="7"/>
  <c r="Y202" i="7"/>
  <c r="O110" i="13"/>
  <c r="O112" i="13"/>
  <c r="O109" i="13"/>
  <c r="O122" i="13"/>
  <c r="R77" i="12" s="1"/>
  <c r="O116" i="13"/>
  <c r="O120" i="13"/>
  <c r="O117" i="13"/>
  <c r="P50" i="2"/>
  <c r="P100" i="81"/>
  <c r="P100" i="13"/>
  <c r="BT334" i="7"/>
  <c r="BV334" i="7"/>
  <c r="BW334" i="7"/>
  <c r="BU334" i="7"/>
  <c r="BX334" i="7"/>
  <c r="BP334" i="7"/>
  <c r="AH334" i="7"/>
  <c r="T334" i="7"/>
  <c r="AJ334" i="7"/>
  <c r="AZ334" i="7"/>
  <c r="AK334" i="7"/>
  <c r="I334" i="7"/>
  <c r="U334" i="7"/>
  <c r="BQ334" i="7"/>
  <c r="V334" i="7"/>
  <c r="AL334" i="7"/>
  <c r="BB334" i="7"/>
  <c r="BR334" i="7"/>
  <c r="BS334" i="7"/>
  <c r="AS334" i="7"/>
  <c r="M334" i="7"/>
  <c r="BI334" i="7"/>
  <c r="BA334" i="7"/>
  <c r="W334" i="7"/>
  <c r="AE334" i="7"/>
  <c r="N334" i="7"/>
  <c r="AD334" i="7"/>
  <c r="AT334" i="7"/>
  <c r="BJ334" i="7"/>
  <c r="O334" i="7"/>
  <c r="AU334" i="7"/>
  <c r="BK334" i="7"/>
  <c r="AO334" i="7"/>
  <c r="BE334" i="7"/>
  <c r="J334" i="7"/>
  <c r="BF334" i="7"/>
  <c r="X334" i="7"/>
  <c r="AN334" i="7"/>
  <c r="BD334" i="7"/>
  <c r="BG334" i="7"/>
  <c r="BH334" i="7"/>
  <c r="Q334" i="7"/>
  <c r="AG334" i="7"/>
  <c r="AW334" i="7"/>
  <c r="BM334" i="7"/>
  <c r="BN334" i="7"/>
  <c r="BO334" i="7"/>
  <c r="P334" i="7"/>
  <c r="AF334" i="7"/>
  <c r="AV334" i="7"/>
  <c r="BL334" i="7"/>
  <c r="BC334" i="7"/>
  <c r="Y334" i="7"/>
  <c r="Z334" i="7"/>
  <c r="AP334" i="7"/>
  <c r="K334" i="7"/>
  <c r="AQ334" i="7"/>
  <c r="AA334" i="7"/>
  <c r="L334" i="7"/>
  <c r="AB334" i="7"/>
  <c r="AR334" i="7"/>
  <c r="AC334" i="7"/>
  <c r="R334" i="7"/>
  <c r="AX334" i="7"/>
  <c r="S334" i="7"/>
  <c r="AI334" i="7"/>
  <c r="AY334" i="7"/>
  <c r="AM334" i="7"/>
  <c r="AA268" i="7"/>
  <c r="BG268" i="7"/>
  <c r="O268" i="7"/>
  <c r="AK268" i="7"/>
  <c r="AU268" i="7"/>
  <c r="BW268" i="7"/>
  <c r="I268" i="7"/>
  <c r="S268" i="7"/>
  <c r="AY268" i="7"/>
  <c r="Z268" i="7"/>
  <c r="BF268" i="7"/>
  <c r="K268" i="7"/>
  <c r="BP268" i="7"/>
  <c r="AG268" i="7"/>
  <c r="AZ268" i="7"/>
  <c r="N268" i="7"/>
  <c r="AD268" i="7"/>
  <c r="AT268" i="7"/>
  <c r="AE268" i="7"/>
  <c r="J268" i="7"/>
  <c r="BV268" i="7"/>
  <c r="W268" i="7"/>
  <c r="AM268" i="7"/>
  <c r="V268" i="7"/>
  <c r="AL268" i="7"/>
  <c r="BD268" i="7"/>
  <c r="AI268" i="7"/>
  <c r="BH268" i="7"/>
  <c r="AO268" i="7"/>
  <c r="BB268" i="7"/>
  <c r="X268" i="7"/>
  <c r="Y268" i="7"/>
  <c r="AC268" i="7"/>
  <c r="AW268" i="7"/>
  <c r="BJ268" i="7"/>
  <c r="AF268" i="7"/>
  <c r="AS268" i="7"/>
  <c r="BI268" i="7"/>
  <c r="BM268" i="7"/>
  <c r="BT268" i="7"/>
  <c r="BR268" i="7"/>
  <c r="T268" i="7"/>
  <c r="AR268" i="7"/>
  <c r="L268" i="7"/>
  <c r="AP268" i="7"/>
  <c r="BO268" i="7"/>
  <c r="M268" i="7"/>
  <c r="BS268" i="7"/>
  <c r="BX268" i="7"/>
  <c r="BU268" i="7"/>
  <c r="AV268" i="7"/>
  <c r="AN268" i="7"/>
  <c r="AQ268" i="7"/>
  <c r="AB268" i="7"/>
  <c r="BL268" i="7"/>
  <c r="AJ268" i="7"/>
  <c r="BN268" i="7"/>
  <c r="U268" i="7"/>
  <c r="P268" i="7"/>
  <c r="AH268" i="7"/>
  <c r="R268" i="7"/>
  <c r="AX268" i="7"/>
  <c r="BC268" i="7"/>
  <c r="BA268" i="7"/>
  <c r="BQ268" i="7"/>
  <c r="Q268" i="7"/>
  <c r="BE268" i="7"/>
  <c r="BK268" i="7"/>
  <c r="AO23" i="52"/>
  <c r="AO19" i="52"/>
  <c r="AO40" i="52"/>
  <c r="AO22" i="52"/>
  <c r="AO14" i="52"/>
  <c r="AO32" i="52"/>
  <c r="AO31" i="52"/>
  <c r="AO28" i="52"/>
  <c r="BX235" i="7"/>
  <c r="BU235" i="7"/>
  <c r="BW235" i="7"/>
  <c r="BV235" i="7"/>
  <c r="BT235" i="7"/>
  <c r="AW235" i="7"/>
  <c r="K235" i="7"/>
  <c r="AA235" i="7"/>
  <c r="BQ235" i="7"/>
  <c r="V235" i="7"/>
  <c r="AL235" i="7"/>
  <c r="BB235" i="7"/>
  <c r="BR235" i="7"/>
  <c r="W235" i="7"/>
  <c r="AM235" i="7"/>
  <c r="BC235" i="7"/>
  <c r="BS235" i="7"/>
  <c r="BL235" i="7"/>
  <c r="U235" i="7"/>
  <c r="P235" i="7"/>
  <c r="AF235" i="7"/>
  <c r="AV235" i="7"/>
  <c r="J235" i="7"/>
  <c r="BG235" i="7"/>
  <c r="L235" i="7"/>
  <c r="AB235" i="7"/>
  <c r="AR235" i="7"/>
  <c r="BH235" i="7"/>
  <c r="Q235" i="7"/>
  <c r="AH235" i="7"/>
  <c r="R235" i="7"/>
  <c r="BF235" i="7"/>
  <c r="AP235" i="7"/>
  <c r="Y235" i="7"/>
  <c r="BM235" i="7"/>
  <c r="BE235" i="7"/>
  <c r="AG235" i="7"/>
  <c r="AX235" i="7"/>
  <c r="S235" i="7"/>
  <c r="AI235" i="7"/>
  <c r="AY235" i="7"/>
  <c r="BO235" i="7"/>
  <c r="Z235" i="7"/>
  <c r="T235" i="7"/>
  <c r="AJ235" i="7"/>
  <c r="AZ235" i="7"/>
  <c r="BP235" i="7"/>
  <c r="AO235" i="7"/>
  <c r="BN235" i="7"/>
  <c r="BI235" i="7"/>
  <c r="AD235" i="7"/>
  <c r="AT235" i="7"/>
  <c r="BJ235" i="7"/>
  <c r="O235" i="7"/>
  <c r="AE235" i="7"/>
  <c r="AU235" i="7"/>
  <c r="BK235" i="7"/>
  <c r="BD235" i="7"/>
  <c r="AK235" i="7"/>
  <c r="BA235" i="7"/>
  <c r="M235" i="7"/>
  <c r="AS235" i="7"/>
  <c r="N235" i="7"/>
  <c r="X235" i="7"/>
  <c r="AN235" i="7"/>
  <c r="AC235" i="7"/>
  <c r="I235" i="7"/>
  <c r="AQ235" i="7"/>
  <c r="BU367" i="7"/>
  <c r="BV367" i="7"/>
  <c r="BT367" i="7"/>
  <c r="BX367" i="7"/>
  <c r="BW367" i="7"/>
  <c r="BO367" i="7"/>
  <c r="T367" i="7"/>
  <c r="AM367" i="7"/>
  <c r="BS367" i="7"/>
  <c r="AF367" i="7"/>
  <c r="AQ367" i="7"/>
  <c r="K367" i="7"/>
  <c r="BC367" i="7"/>
  <c r="S367" i="7"/>
  <c r="AY367" i="7"/>
  <c r="Y367" i="7"/>
  <c r="Z367" i="7"/>
  <c r="AC367" i="7"/>
  <c r="O367" i="7"/>
  <c r="AO367" i="7"/>
  <c r="AP367" i="7"/>
  <c r="AR367" i="7"/>
  <c r="AS367" i="7"/>
  <c r="AD367" i="7"/>
  <c r="AA367" i="7"/>
  <c r="W367" i="7"/>
  <c r="BE367" i="7"/>
  <c r="BF367" i="7"/>
  <c r="BI367" i="7"/>
  <c r="BG367" i="7"/>
  <c r="BK367" i="7"/>
  <c r="AI367" i="7"/>
  <c r="I367" i="7"/>
  <c r="J367" i="7"/>
  <c r="L367" i="7"/>
  <c r="M367" i="7"/>
  <c r="AE367" i="7"/>
  <c r="N367" i="7"/>
  <c r="AT367" i="7"/>
  <c r="BJ367" i="7"/>
  <c r="AU367" i="7"/>
  <c r="X367" i="7"/>
  <c r="AB367" i="7"/>
  <c r="BD367" i="7"/>
  <c r="BH367" i="7"/>
  <c r="AN367" i="7"/>
  <c r="Q367" i="7"/>
  <c r="AG367" i="7"/>
  <c r="AW367" i="7"/>
  <c r="BM367" i="7"/>
  <c r="R367" i="7"/>
  <c r="AH367" i="7"/>
  <c r="AX367" i="7"/>
  <c r="BN367" i="7"/>
  <c r="AJ367" i="7"/>
  <c r="AZ367" i="7"/>
  <c r="BP367" i="7"/>
  <c r="U367" i="7"/>
  <c r="AK367" i="7"/>
  <c r="BA367" i="7"/>
  <c r="BQ367" i="7"/>
  <c r="V367" i="7"/>
  <c r="AL367" i="7"/>
  <c r="BB367" i="7"/>
  <c r="BR367" i="7"/>
  <c r="P367" i="7"/>
  <c r="AV367" i="7"/>
  <c r="BL367" i="7"/>
  <c r="AO30" i="52"/>
  <c r="AO25" i="52"/>
  <c r="AS301" i="7"/>
  <c r="AO301" i="7"/>
  <c r="BW301" i="7"/>
  <c r="P301" i="7"/>
  <c r="AV301" i="7"/>
  <c r="N301" i="7"/>
  <c r="BR301" i="7"/>
  <c r="AE301" i="7"/>
  <c r="AH301" i="7"/>
  <c r="AW301" i="7"/>
  <c r="AU301" i="7"/>
  <c r="AF301" i="7"/>
  <c r="BL301" i="7"/>
  <c r="AD301" i="7"/>
  <c r="AT301" i="7"/>
  <c r="BG301" i="7"/>
  <c r="AQ301" i="7"/>
  <c r="BP301" i="7"/>
  <c r="O301" i="7"/>
  <c r="BS301" i="7"/>
  <c r="AG301" i="7"/>
  <c r="BB301" i="7"/>
  <c r="BQ301" i="7"/>
  <c r="AM301" i="7"/>
  <c r="K301" i="7"/>
  <c r="V301" i="7"/>
  <c r="Y301" i="7"/>
  <c r="AZ301" i="7"/>
  <c r="AY301" i="7"/>
  <c r="AB301" i="7"/>
  <c r="AX301" i="7"/>
  <c r="Q301" i="7"/>
  <c r="AA301" i="7"/>
  <c r="W301" i="7"/>
  <c r="BC301" i="7"/>
  <c r="T301" i="7"/>
  <c r="S301" i="7"/>
  <c r="BH301" i="7"/>
  <c r="R301" i="7"/>
  <c r="BJ301" i="7"/>
  <c r="BK301" i="7"/>
  <c r="I301" i="7"/>
  <c r="AL301" i="7"/>
  <c r="BE301" i="7"/>
  <c r="BA301" i="7"/>
  <c r="BX301" i="7"/>
  <c r="U301" i="7"/>
  <c r="BV301" i="7"/>
  <c r="L301" i="7"/>
  <c r="AR301" i="7"/>
  <c r="X301" i="7"/>
  <c r="AI301" i="7"/>
  <c r="BO301" i="7"/>
  <c r="AJ301" i="7"/>
  <c r="Z301" i="7"/>
  <c r="J301" i="7"/>
  <c r="BT301" i="7"/>
  <c r="AC301" i="7"/>
  <c r="BM301" i="7"/>
  <c r="BF301" i="7"/>
  <c r="M301" i="7"/>
  <c r="BD301" i="7"/>
  <c r="BI301" i="7"/>
  <c r="AP301" i="7"/>
  <c r="BU301" i="7"/>
  <c r="BN301" i="7"/>
  <c r="AK301" i="7"/>
  <c r="AN301" i="7"/>
  <c r="BX202" i="7"/>
  <c r="BV202" i="7"/>
  <c r="BT202" i="7"/>
  <c r="BW202" i="7"/>
  <c r="BU202" i="7"/>
  <c r="AT202" i="7"/>
  <c r="BS202" i="7"/>
  <c r="AS202" i="7"/>
  <c r="BQ202" i="7"/>
  <c r="AR202" i="7"/>
  <c r="BR202" i="7"/>
  <c r="AK202" i="7"/>
  <c r="AL202" i="7"/>
  <c r="BA202" i="7"/>
  <c r="BB202" i="7"/>
  <c r="BE202" i="7"/>
  <c r="BM202" i="7"/>
  <c r="AG202" i="7"/>
  <c r="AO202" i="7"/>
  <c r="AW202" i="7"/>
  <c r="AH202" i="7"/>
  <c r="BP202" i="7"/>
  <c r="BC202" i="7"/>
  <c r="BD202" i="7"/>
  <c r="BF202" i="7"/>
  <c r="AZ202" i="7"/>
  <c r="AM202" i="7"/>
  <c r="AN202" i="7"/>
  <c r="AP202" i="7"/>
  <c r="BK202" i="7"/>
  <c r="BL202" i="7"/>
  <c r="AJ202" i="7"/>
  <c r="BN202" i="7"/>
  <c r="BH202" i="7"/>
  <c r="AU202" i="7"/>
  <c r="AV202" i="7"/>
  <c r="AX202" i="7"/>
  <c r="AQ202" i="7"/>
  <c r="AY202" i="7"/>
  <c r="BO202" i="7"/>
  <c r="AI202" i="7"/>
  <c r="BG202" i="7"/>
  <c r="BI202" i="7"/>
  <c r="BJ202" i="7"/>
  <c r="AO39" i="52"/>
  <c r="AO35" i="52"/>
  <c r="AO38" i="52"/>
  <c r="AO29" i="52"/>
  <c r="O118" i="81"/>
  <c r="O109" i="81"/>
  <c r="O107" i="81"/>
  <c r="O116" i="81"/>
  <c r="O110" i="81"/>
  <c r="O113" i="81"/>
  <c r="O115" i="81"/>
  <c r="O112" i="81"/>
  <c r="R28" i="12" s="1"/>
  <c r="O120" i="81"/>
  <c r="R58" i="12" s="1"/>
  <c r="O121" i="81"/>
  <c r="O114" i="81"/>
  <c r="O117" i="81"/>
  <c r="O108" i="81"/>
  <c r="O122" i="81"/>
  <c r="R78" i="12" s="1"/>
  <c r="O111" i="81"/>
  <c r="O119" i="81"/>
  <c r="R48" i="12" s="1"/>
  <c r="O112" i="86"/>
  <c r="R33" i="12" s="1"/>
  <c r="O114" i="86"/>
  <c r="O108" i="86"/>
  <c r="O116" i="86"/>
  <c r="O113" i="86"/>
  <c r="O118" i="86"/>
  <c r="O120" i="86"/>
  <c r="O111" i="86"/>
  <c r="O110" i="86"/>
  <c r="O109" i="86"/>
  <c r="O119" i="86"/>
  <c r="O121" i="86"/>
  <c r="O107" i="86"/>
  <c r="R23" i="12" s="1"/>
  <c r="O122" i="86"/>
  <c r="R83" i="12" s="1"/>
  <c r="O117" i="86"/>
  <c r="O115" i="86"/>
  <c r="O116" i="85"/>
  <c r="O118" i="85"/>
  <c r="O110" i="85"/>
  <c r="O108" i="85"/>
  <c r="O112" i="85"/>
  <c r="O111" i="85"/>
  <c r="O107" i="85"/>
  <c r="O117" i="85"/>
  <c r="O122" i="85"/>
  <c r="O109" i="85"/>
  <c r="O121" i="85"/>
  <c r="O115" i="85"/>
  <c r="O113" i="85"/>
  <c r="O120" i="85"/>
  <c r="O119" i="85"/>
  <c r="O114" i="85"/>
  <c r="O112" i="84"/>
  <c r="O115" i="84"/>
  <c r="O119" i="84"/>
  <c r="O117" i="84"/>
  <c r="O122" i="84"/>
  <c r="O108" i="84"/>
  <c r="O110" i="84"/>
  <c r="O113" i="84"/>
  <c r="O118" i="84"/>
  <c r="O107" i="84"/>
  <c r="O109" i="84"/>
  <c r="O114" i="84"/>
  <c r="O120" i="84"/>
  <c r="O111" i="84"/>
  <c r="O116" i="84"/>
  <c r="O121" i="84"/>
  <c r="O101" i="83"/>
  <c r="O116" i="83"/>
  <c r="O112" i="83"/>
  <c r="R30" i="12" s="1"/>
  <c r="O107" i="83"/>
  <c r="R20" i="12" s="1"/>
  <c r="O109" i="83"/>
  <c r="O108" i="83"/>
  <c r="O117" i="83"/>
  <c r="O113" i="83"/>
  <c r="O115" i="83"/>
  <c r="O121" i="83"/>
  <c r="O111" i="83"/>
  <c r="O118" i="83"/>
  <c r="O119" i="83"/>
  <c r="R50" i="12" s="1"/>
  <c r="O120" i="83"/>
  <c r="R60" i="12" s="1"/>
  <c r="O122" i="83"/>
  <c r="R80" i="12" s="1"/>
  <c r="O110" i="83"/>
  <c r="O114" i="83"/>
  <c r="R40" i="12" s="1"/>
  <c r="P101" i="13"/>
  <c r="P107" i="13"/>
  <c r="P109" i="13"/>
  <c r="P111" i="13"/>
  <c r="P113" i="13"/>
  <c r="P115" i="13"/>
  <c r="P108" i="13"/>
  <c r="P110" i="13"/>
  <c r="P112" i="13"/>
  <c r="P114" i="13"/>
  <c r="P117" i="13"/>
  <c r="P119" i="13"/>
  <c r="P118" i="13"/>
  <c r="P122" i="13"/>
  <c r="P121" i="13"/>
  <c r="P116" i="13"/>
  <c r="P120" i="13"/>
  <c r="O101" i="84"/>
  <c r="R81" i="12"/>
  <c r="Q81" i="12"/>
  <c r="Q80" i="12"/>
  <c r="P74" i="2"/>
  <c r="P100" i="84"/>
  <c r="O101" i="81"/>
  <c r="R70" i="12"/>
  <c r="Q73" i="12"/>
  <c r="Q72" i="12"/>
  <c r="P66" i="2"/>
  <c r="P100" i="83"/>
  <c r="Q68" i="12"/>
  <c r="AO5" i="52"/>
  <c r="AO8" i="52"/>
  <c r="AO9" i="52"/>
  <c r="AO21" i="52"/>
  <c r="AO12" i="52"/>
  <c r="AO34" i="52"/>
  <c r="AO18" i="52"/>
  <c r="AO37" i="52"/>
  <c r="AO24" i="52"/>
  <c r="AO16" i="52"/>
  <c r="AO11" i="52"/>
  <c r="AP80" i="52"/>
  <c r="AP10" i="52" s="1"/>
  <c r="AO41" i="52"/>
  <c r="AO3" i="52"/>
  <c r="AO15" i="52"/>
  <c r="AO20" i="52"/>
  <c r="P42" i="2"/>
  <c r="Q42" i="12"/>
  <c r="Q23" i="12"/>
  <c r="R53" i="12"/>
  <c r="Q53" i="12"/>
  <c r="Q33" i="12"/>
  <c r="R22" i="12"/>
  <c r="R52" i="12"/>
  <c r="P100" i="85"/>
  <c r="P100" i="86"/>
  <c r="O94" i="2"/>
  <c r="P93" i="2"/>
  <c r="O86" i="2"/>
  <c r="P85" i="2"/>
  <c r="P69" i="2"/>
  <c r="O70" i="2"/>
  <c r="O62" i="2"/>
  <c r="P61" i="2"/>
  <c r="P54" i="2"/>
  <c r="Q4" i="81" s="1"/>
  <c r="Q91" i="81" s="1"/>
  <c r="Q53" i="2"/>
  <c r="AB363" i="9" l="1"/>
  <c r="BX363" i="9"/>
  <c r="BM363" i="9"/>
  <c r="AN363" i="9"/>
  <c r="O363" i="9"/>
  <c r="AU330" i="9"/>
  <c r="R330" i="9"/>
  <c r="Y330" i="9"/>
  <c r="AY330" i="9"/>
  <c r="AN330" i="9"/>
  <c r="BV330" i="9"/>
  <c r="AP330" i="9"/>
  <c r="O330" i="9"/>
  <c r="BF330" i="9"/>
  <c r="BR330" i="9"/>
  <c r="AC330" i="9"/>
  <c r="I330" i="9"/>
  <c r="BP264" i="9"/>
  <c r="BA264" i="9"/>
  <c r="O264" i="9"/>
  <c r="BR264" i="9"/>
  <c r="AB264" i="9"/>
  <c r="V264" i="9"/>
  <c r="H264" i="9"/>
  <c r="BL264" i="9"/>
  <c r="AF264" i="9"/>
  <c r="W264" i="9"/>
  <c r="BS264" i="9"/>
  <c r="BB264" i="9"/>
  <c r="AN264" i="9"/>
  <c r="AA264" i="9"/>
  <c r="BS231" i="9"/>
  <c r="W231" i="9"/>
  <c r="AV231" i="9"/>
  <c r="X231" i="9"/>
  <c r="AX231" i="9"/>
  <c r="T231" i="9"/>
  <c r="AG231" i="9"/>
  <c r="E254" i="9"/>
  <c r="D254" i="9" s="1"/>
  <c r="AR363" i="9"/>
  <c r="BW363" i="9"/>
  <c r="G363" i="9"/>
  <c r="E361" i="9"/>
  <c r="P363" i="9"/>
  <c r="AK396" i="9"/>
  <c r="AP396" i="9"/>
  <c r="AS396" i="9"/>
  <c r="AL396" i="9"/>
  <c r="BF396" i="9"/>
  <c r="BB396" i="9"/>
  <c r="BL396" i="9"/>
  <c r="Y396" i="9"/>
  <c r="H297" i="9"/>
  <c r="AT330" i="9"/>
  <c r="AF330" i="9"/>
  <c r="S330" i="9"/>
  <c r="Q330" i="9"/>
  <c r="AB330" i="9"/>
  <c r="BU330" i="9"/>
  <c r="T264" i="9"/>
  <c r="BX264" i="9"/>
  <c r="BX67" i="9" s="1"/>
  <c r="BX33" i="5" s="1"/>
  <c r="AC264" i="9"/>
  <c r="BK264" i="9"/>
  <c r="BN264" i="9"/>
  <c r="BW264" i="9"/>
  <c r="BW67" i="9" s="1"/>
  <c r="BW33" i="5" s="1"/>
  <c r="BM264" i="9"/>
  <c r="Y264" i="9"/>
  <c r="AY264" i="9"/>
  <c r="BC231" i="9"/>
  <c r="P231" i="9"/>
  <c r="AM231" i="9"/>
  <c r="O231" i="9"/>
  <c r="AP231" i="9"/>
  <c r="AY231" i="9"/>
  <c r="BW231" i="9"/>
  <c r="AW231" i="9"/>
  <c r="BG297" i="9"/>
  <c r="AT297" i="9"/>
  <c r="BB297" i="9"/>
  <c r="AI297" i="9"/>
  <c r="AC297" i="9"/>
  <c r="BW297" i="9"/>
  <c r="AR297" i="9"/>
  <c r="AW297" i="9"/>
  <c r="AG297" i="9"/>
  <c r="BI363" i="9"/>
  <c r="J363" i="9"/>
  <c r="K363" i="9"/>
  <c r="AH363" i="9"/>
  <c r="H363" i="9"/>
  <c r="V363" i="9"/>
  <c r="AL363" i="9"/>
  <c r="BD363" i="9"/>
  <c r="AE363" i="9"/>
  <c r="BN396" i="9"/>
  <c r="AB396" i="9"/>
  <c r="N396" i="9"/>
  <c r="P396" i="9"/>
  <c r="BQ396" i="9"/>
  <c r="BI396" i="9"/>
  <c r="BC396" i="9"/>
  <c r="V396" i="9"/>
  <c r="AG396" i="9"/>
  <c r="BG231" i="9"/>
  <c r="U297" i="9"/>
  <c r="E256" i="9"/>
  <c r="D256" i="9" s="1"/>
  <c r="E223" i="9"/>
  <c r="D223" i="9" s="1"/>
  <c r="BK330" i="9"/>
  <c r="BQ330" i="9"/>
  <c r="J330" i="9"/>
  <c r="T330" i="9"/>
  <c r="AR330" i="9"/>
  <c r="BI264" i="9"/>
  <c r="L264" i="9"/>
  <c r="AZ264" i="9"/>
  <c r="M264" i="9"/>
  <c r="BJ264" i="9"/>
  <c r="K264" i="9"/>
  <c r="X264" i="9"/>
  <c r="AV264" i="9"/>
  <c r="BU264" i="9"/>
  <c r="BU67" i="9" s="1"/>
  <c r="BU33" i="5" s="1"/>
  <c r="E289" i="9"/>
  <c r="D289" i="9" s="1"/>
  <c r="AK231" i="9"/>
  <c r="BR231" i="9"/>
  <c r="V231" i="9"/>
  <c r="BJ231" i="9"/>
  <c r="BP231" i="9"/>
  <c r="AH231" i="9"/>
  <c r="J231" i="9"/>
  <c r="L231" i="9"/>
  <c r="BM231" i="9"/>
  <c r="BN297" i="9"/>
  <c r="AM297" i="9"/>
  <c r="BI297" i="9"/>
  <c r="AP297" i="9"/>
  <c r="S297" i="9"/>
  <c r="K297" i="9"/>
  <c r="AJ297" i="9"/>
  <c r="BM297" i="9"/>
  <c r="T363" i="9"/>
  <c r="AS363" i="9"/>
  <c r="BF363" i="9"/>
  <c r="AJ363" i="9"/>
  <c r="BB363" i="9"/>
  <c r="BR363" i="9"/>
  <c r="BT363" i="9"/>
  <c r="AU363" i="9"/>
  <c r="E250" i="9"/>
  <c r="D250" i="9" s="1"/>
  <c r="BO396" i="9"/>
  <c r="AY396" i="9"/>
  <c r="U396" i="9"/>
  <c r="M396" i="9"/>
  <c r="BH396" i="9"/>
  <c r="AZ396" i="9"/>
  <c r="AN396" i="9"/>
  <c r="W396" i="9"/>
  <c r="AO396" i="9"/>
  <c r="S231" i="9"/>
  <c r="BG330" i="9"/>
  <c r="AV330" i="9"/>
  <c r="BJ330" i="9"/>
  <c r="AQ330" i="9"/>
  <c r="BB330" i="9"/>
  <c r="P330" i="9"/>
  <c r="AW330" i="9"/>
  <c r="AG330" i="9"/>
  <c r="AS264" i="9"/>
  <c r="AX264" i="9"/>
  <c r="Z264" i="9"/>
  <c r="AJ264" i="9"/>
  <c r="BF264" i="9"/>
  <c r="Q264" i="9"/>
  <c r="AG264" i="9"/>
  <c r="BO264" i="9"/>
  <c r="P264" i="9"/>
  <c r="E252" i="9"/>
  <c r="D252" i="9" s="1"/>
  <c r="E351" i="9"/>
  <c r="D351" i="9" s="1"/>
  <c r="BT231" i="9"/>
  <c r="BQ231" i="9"/>
  <c r="BA231" i="9"/>
  <c r="AC231" i="9"/>
  <c r="BU231" i="9"/>
  <c r="BE231" i="9"/>
  <c r="AJ231" i="9"/>
  <c r="AB231" i="9"/>
  <c r="BL297" i="9"/>
  <c r="BR297" i="9"/>
  <c r="BA297" i="9"/>
  <c r="AY297" i="9"/>
  <c r="AA297" i="9"/>
  <c r="Z297" i="9"/>
  <c r="R297" i="9"/>
  <c r="AB297" i="9"/>
  <c r="BE297" i="9"/>
  <c r="E382" i="9"/>
  <c r="D382" i="9" s="1"/>
  <c r="E283" i="9"/>
  <c r="D283" i="9" s="1"/>
  <c r="E349" i="9"/>
  <c r="D349" i="9" s="1"/>
  <c r="AQ363" i="9"/>
  <c r="AA363" i="9"/>
  <c r="AC363" i="9"/>
  <c r="BG363" i="9"/>
  <c r="Q363" i="9"/>
  <c r="AD363" i="9"/>
  <c r="W363" i="9"/>
  <c r="I363" i="9"/>
  <c r="BK363" i="9"/>
  <c r="AR396" i="9"/>
  <c r="AX396" i="9"/>
  <c r="BX396" i="9"/>
  <c r="BP396" i="9"/>
  <c r="S396" i="9"/>
  <c r="BW396" i="9"/>
  <c r="BW155" i="9" s="1"/>
  <c r="BW37" i="5" s="1"/>
  <c r="BJ396" i="9"/>
  <c r="O396" i="9"/>
  <c r="AW396" i="9"/>
  <c r="AZ330" i="9"/>
  <c r="BD264" i="9"/>
  <c r="AI264" i="9"/>
  <c r="M231" i="9"/>
  <c r="BK231" i="9"/>
  <c r="BD231" i="9"/>
  <c r="AN231" i="9"/>
  <c r="H231" i="9"/>
  <c r="G231" i="9"/>
  <c r="E229" i="9"/>
  <c r="Y231" i="9"/>
  <c r="BN231" i="9"/>
  <c r="AR231" i="9"/>
  <c r="BC297" i="9"/>
  <c r="M297" i="9"/>
  <c r="AD297" i="9"/>
  <c r="BF297" i="9"/>
  <c r="AH297" i="9"/>
  <c r="BH297" i="9"/>
  <c r="AZ297" i="9"/>
  <c r="BX297" i="9"/>
  <c r="BX89" i="9" s="1"/>
  <c r="BX34" i="5" s="1"/>
  <c r="AO297" i="9"/>
  <c r="E355" i="9"/>
  <c r="D355" i="9" s="1"/>
  <c r="BA363" i="9"/>
  <c r="BN363" i="9"/>
  <c r="BP363" i="9"/>
  <c r="R363" i="9"/>
  <c r="AT363" i="9"/>
  <c r="BJ363" i="9"/>
  <c r="AM363" i="9"/>
  <c r="Y363" i="9"/>
  <c r="AT396" i="9"/>
  <c r="AD396" i="9"/>
  <c r="L396" i="9"/>
  <c r="AA396" i="9"/>
  <c r="R396" i="9"/>
  <c r="K396" i="9"/>
  <c r="BK396" i="9"/>
  <c r="G396" i="9"/>
  <c r="E394" i="9"/>
  <c r="D394" i="9" s="1"/>
  <c r="BE396" i="9"/>
  <c r="E287" i="9"/>
  <c r="D287" i="9" s="1"/>
  <c r="J264" i="9"/>
  <c r="BW330" i="9"/>
  <c r="N330" i="9"/>
  <c r="AA330" i="9"/>
  <c r="AM330" i="9"/>
  <c r="AD330" i="9"/>
  <c r="BH330" i="9"/>
  <c r="AJ330" i="9"/>
  <c r="AU264" i="9"/>
  <c r="AK264" i="9"/>
  <c r="U264" i="9"/>
  <c r="N264" i="9"/>
  <c r="AT264" i="9"/>
  <c r="BG264" i="9"/>
  <c r="AQ264" i="9"/>
  <c r="AW264" i="9"/>
  <c r="BE264" i="9"/>
  <c r="E217" i="9"/>
  <c r="D217" i="9" s="1"/>
  <c r="E353" i="9"/>
  <c r="D353" i="9" s="1"/>
  <c r="BB231" i="9"/>
  <c r="AT231" i="9"/>
  <c r="AU231" i="9"/>
  <c r="AE231" i="9"/>
  <c r="R231" i="9"/>
  <c r="BV231" i="9"/>
  <c r="I231" i="9"/>
  <c r="K231" i="9"/>
  <c r="BH231" i="9"/>
  <c r="BQ297" i="9"/>
  <c r="AQ297" i="9"/>
  <c r="BT297" i="9"/>
  <c r="AN297" i="9"/>
  <c r="BP297" i="9"/>
  <c r="P297" i="9"/>
  <c r="BO297" i="9"/>
  <c r="L297" i="9"/>
  <c r="I297" i="9"/>
  <c r="M363" i="9"/>
  <c r="L363" i="9"/>
  <c r="BQ363" i="9"/>
  <c r="AX363" i="9"/>
  <c r="BH363" i="9"/>
  <c r="AW363" i="9"/>
  <c r="AF363" i="9"/>
  <c r="BC363" i="9"/>
  <c r="AO363" i="9"/>
  <c r="BA396" i="9"/>
  <c r="AC396" i="9"/>
  <c r="AI396" i="9"/>
  <c r="Z396" i="9"/>
  <c r="AV396" i="9"/>
  <c r="BV396" i="9"/>
  <c r="AU396" i="9"/>
  <c r="BM396" i="9"/>
  <c r="AK330" i="9"/>
  <c r="BM330" i="9"/>
  <c r="W330" i="9"/>
  <c r="AS330" i="9"/>
  <c r="X330" i="9"/>
  <c r="BS330" i="9"/>
  <c r="AL330" i="9"/>
  <c r="BP330" i="9"/>
  <c r="E318" i="9"/>
  <c r="D318" i="9" s="1"/>
  <c r="E388" i="9"/>
  <c r="D388" i="9" s="1"/>
  <c r="AE264" i="9"/>
  <c r="BH264" i="9"/>
  <c r="AR264" i="9"/>
  <c r="BC264" i="9"/>
  <c r="AL264" i="9"/>
  <c r="S264" i="9"/>
  <c r="BT264" i="9"/>
  <c r="BT67" i="9" s="1"/>
  <c r="BT33" i="5" s="1"/>
  <c r="E320" i="9"/>
  <c r="D320" i="9" s="1"/>
  <c r="E285" i="9"/>
  <c r="D285" i="9" s="1"/>
  <c r="AL231" i="9"/>
  <c r="U231" i="9"/>
  <c r="AD231" i="9"/>
  <c r="N231" i="9"/>
  <c r="AO231" i="9"/>
  <c r="Z231" i="9"/>
  <c r="AI231" i="9"/>
  <c r="AA231" i="9"/>
  <c r="BX231" i="9"/>
  <c r="BX45" i="9" s="1"/>
  <c r="BX32" i="5" s="1"/>
  <c r="AF297" i="9"/>
  <c r="AX297" i="9"/>
  <c r="BK297" i="9"/>
  <c r="AE297" i="9"/>
  <c r="X297" i="9"/>
  <c r="BS297" i="9"/>
  <c r="BV297" i="9"/>
  <c r="BU297" i="9"/>
  <c r="BO363" i="9"/>
  <c r="AI363" i="9"/>
  <c r="AY363" i="9"/>
  <c r="U363" i="9"/>
  <c r="S363" i="9"/>
  <c r="AV363" i="9"/>
  <c r="BL363" i="9"/>
  <c r="BS363" i="9"/>
  <c r="BE363" i="9"/>
  <c r="E386" i="9"/>
  <c r="D386" i="9" s="1"/>
  <c r="X396" i="9"/>
  <c r="T396" i="9"/>
  <c r="AH396" i="9"/>
  <c r="BD396" i="9"/>
  <c r="BR396" i="9"/>
  <c r="J396" i="9"/>
  <c r="AM396" i="9"/>
  <c r="H396" i="9"/>
  <c r="I396" i="9"/>
  <c r="AP264" i="9"/>
  <c r="BT330" i="9"/>
  <c r="BT111" i="9" s="1"/>
  <c r="BT35" i="5" s="1"/>
  <c r="AI330" i="9"/>
  <c r="BN330" i="9"/>
  <c r="G330" i="9"/>
  <c r="E328" i="9"/>
  <c r="D328" i="9" s="1"/>
  <c r="BE330" i="9"/>
  <c r="E322" i="9"/>
  <c r="D322" i="9" s="1"/>
  <c r="BV264" i="9"/>
  <c r="BV67" i="9" s="1"/>
  <c r="BV33" i="5" s="1"/>
  <c r="AM264" i="9"/>
  <c r="AH264" i="9"/>
  <c r="R264" i="9"/>
  <c r="BQ264" i="9"/>
  <c r="AD264" i="9"/>
  <c r="G264" i="9"/>
  <c r="E262" i="9"/>
  <c r="D262" i="9" s="1"/>
  <c r="AO264" i="9"/>
  <c r="I264" i="9"/>
  <c r="E221" i="9"/>
  <c r="D221" i="9" s="1"/>
  <c r="E316" i="9"/>
  <c r="D316" i="9" s="1"/>
  <c r="E384" i="9"/>
  <c r="D384" i="9" s="1"/>
  <c r="BL231" i="9"/>
  <c r="AF231" i="9"/>
  <c r="BI231" i="9"/>
  <c r="AS231" i="9"/>
  <c r="BO231" i="9"/>
  <c r="AZ231" i="9"/>
  <c r="BF231" i="9"/>
  <c r="AQ231" i="9"/>
  <c r="Q231" i="9"/>
  <c r="W297" i="9"/>
  <c r="BJ297" i="9"/>
  <c r="BD297" i="9"/>
  <c r="AL297" i="9"/>
  <c r="O297" i="9"/>
  <c r="N297" i="9"/>
  <c r="J297" i="9"/>
  <c r="G297" i="9"/>
  <c r="E295" i="9"/>
  <c r="D295" i="9" s="1"/>
  <c r="Q297" i="9"/>
  <c r="Z363" i="9"/>
  <c r="BV363" i="9"/>
  <c r="BV133" i="9" s="1"/>
  <c r="BV36" i="5" s="1"/>
  <c r="AK363" i="9"/>
  <c r="AZ363" i="9"/>
  <c r="AP363" i="9"/>
  <c r="N363" i="9"/>
  <c r="AG363" i="9"/>
  <c r="X363" i="9"/>
  <c r="BU363" i="9"/>
  <c r="BU133" i="9" s="1"/>
  <c r="BU36" i="5" s="1"/>
  <c r="E219" i="9"/>
  <c r="D219" i="9" s="1"/>
  <c r="BG396" i="9"/>
  <c r="AQ396" i="9"/>
  <c r="BT396" i="9"/>
  <c r="BT155" i="9" s="1"/>
  <c r="BT37" i="5" s="1"/>
  <c r="AJ396" i="9"/>
  <c r="BS396" i="9"/>
  <c r="AF396" i="9"/>
  <c r="AE396" i="9"/>
  <c r="Q396" i="9"/>
  <c r="BU396" i="9"/>
  <c r="BU155" i="9" s="1"/>
  <c r="BU37" i="5" s="1"/>
  <c r="E201" i="7"/>
  <c r="Q50" i="2"/>
  <c r="Q100" i="81"/>
  <c r="Q100" i="13"/>
  <c r="Q117" i="13" s="1"/>
  <c r="P117" i="81"/>
  <c r="P120" i="81"/>
  <c r="S58" i="12" s="1"/>
  <c r="P113" i="81"/>
  <c r="P109" i="81"/>
  <c r="P108" i="81"/>
  <c r="P112" i="81"/>
  <c r="P115" i="81"/>
  <c r="P119" i="81"/>
  <c r="S48" i="12" s="1"/>
  <c r="P122" i="81"/>
  <c r="S78" i="12" s="1"/>
  <c r="P111" i="81"/>
  <c r="P116" i="81"/>
  <c r="P110" i="81"/>
  <c r="P121" i="81"/>
  <c r="P107" i="81"/>
  <c r="S18" i="12" s="1"/>
  <c r="P118" i="81"/>
  <c r="P114" i="81"/>
  <c r="P107" i="86"/>
  <c r="P116" i="86"/>
  <c r="P117" i="86"/>
  <c r="P109" i="86"/>
  <c r="P118" i="86"/>
  <c r="P111" i="86"/>
  <c r="P120" i="86"/>
  <c r="P108" i="86"/>
  <c r="P112" i="86"/>
  <c r="P114" i="86"/>
  <c r="P115" i="86"/>
  <c r="P119" i="86"/>
  <c r="P122" i="86"/>
  <c r="S83" i="12" s="1"/>
  <c r="P113" i="86"/>
  <c r="P121" i="86"/>
  <c r="P110" i="86"/>
  <c r="P107" i="85"/>
  <c r="P111" i="85"/>
  <c r="P109" i="85"/>
  <c r="P113" i="85"/>
  <c r="P112" i="85"/>
  <c r="P108" i="85"/>
  <c r="P117" i="85"/>
  <c r="P110" i="85"/>
  <c r="P122" i="85"/>
  <c r="S82" i="12" s="1"/>
  <c r="P115" i="85"/>
  <c r="P121" i="85"/>
  <c r="P119" i="85"/>
  <c r="P116" i="85"/>
  <c r="P118" i="85"/>
  <c r="P120" i="85"/>
  <c r="P114" i="85"/>
  <c r="R82" i="12"/>
  <c r="P110" i="84"/>
  <c r="P109" i="84"/>
  <c r="P115" i="84"/>
  <c r="P113" i="84"/>
  <c r="P112" i="84"/>
  <c r="P114" i="84"/>
  <c r="P116" i="84"/>
  <c r="P117" i="84"/>
  <c r="P107" i="84"/>
  <c r="P120" i="84"/>
  <c r="P108" i="84"/>
  <c r="P122" i="84"/>
  <c r="P119" i="84"/>
  <c r="P111" i="84"/>
  <c r="P118" i="84"/>
  <c r="P121" i="84"/>
  <c r="P101" i="83"/>
  <c r="P115" i="83"/>
  <c r="P111" i="83"/>
  <c r="P110" i="83"/>
  <c r="P119" i="83"/>
  <c r="S50" i="12" s="1"/>
  <c r="P108" i="83"/>
  <c r="P116" i="83"/>
  <c r="P109" i="83"/>
  <c r="P120" i="83"/>
  <c r="S60" i="12" s="1"/>
  <c r="P112" i="83"/>
  <c r="P107" i="83"/>
  <c r="S20" i="12" s="1"/>
  <c r="P122" i="83"/>
  <c r="S80" i="12" s="1"/>
  <c r="P114" i="83"/>
  <c r="P113" i="83"/>
  <c r="P117" i="83"/>
  <c r="P121" i="83"/>
  <c r="P118" i="83"/>
  <c r="Q114" i="13"/>
  <c r="Q122" i="13"/>
  <c r="Q113" i="13"/>
  <c r="P101" i="84"/>
  <c r="Q74" i="2"/>
  <c r="Q100" i="84"/>
  <c r="P101" i="81"/>
  <c r="R72" i="12"/>
  <c r="Q66" i="2"/>
  <c r="Q100" i="83"/>
  <c r="R68" i="12"/>
  <c r="BX111" i="9"/>
  <c r="BX35" i="5" s="1"/>
  <c r="BV111" i="9"/>
  <c r="BV35" i="5" s="1"/>
  <c r="BX67" i="7"/>
  <c r="BX13" i="5" s="1"/>
  <c r="BT45" i="8"/>
  <c r="BT22" i="5" s="1"/>
  <c r="BV45" i="9"/>
  <c r="BV32" i="5" s="1"/>
  <c r="BU45" i="8"/>
  <c r="BU22" i="5" s="1"/>
  <c r="BU111" i="9"/>
  <c r="BU35" i="5" s="1"/>
  <c r="BV45" i="8"/>
  <c r="BV22" i="5" s="1"/>
  <c r="BV89" i="9"/>
  <c r="BV34" i="5" s="1"/>
  <c r="BT133" i="9"/>
  <c r="BT36" i="5" s="1"/>
  <c r="BW111" i="8"/>
  <c r="BW25" i="5" s="1"/>
  <c r="BV155" i="9"/>
  <c r="BV37" i="5" s="1"/>
  <c r="BU89" i="9"/>
  <c r="BU34" i="5" s="1"/>
  <c r="BW45" i="9"/>
  <c r="BW32" i="5" s="1"/>
  <c r="BT133" i="8"/>
  <c r="BT26" i="5" s="1"/>
  <c r="BT89" i="9"/>
  <c r="BT34" i="5" s="1"/>
  <c r="BV155" i="8"/>
  <c r="BV27" i="5" s="1"/>
  <c r="BT67" i="8"/>
  <c r="BT23" i="5" s="1"/>
  <c r="BV89" i="8"/>
  <c r="BV24" i="5" s="1"/>
  <c r="BU133" i="8"/>
  <c r="BU26" i="5" s="1"/>
  <c r="BU89" i="8"/>
  <c r="BU24" i="5" s="1"/>
  <c r="BU45" i="9"/>
  <c r="BU32" i="5" s="1"/>
  <c r="BX67" i="8"/>
  <c r="BX23" i="5" s="1"/>
  <c r="BW89" i="8"/>
  <c r="BW24" i="5" s="1"/>
  <c r="BW155" i="8"/>
  <c r="BW27" i="5" s="1"/>
  <c r="BV133" i="8"/>
  <c r="BV26" i="5" s="1"/>
  <c r="BX133" i="9"/>
  <c r="BX36" i="5" s="1"/>
  <c r="BU111" i="8"/>
  <c r="BU25" i="5" s="1"/>
  <c r="BT45" i="9"/>
  <c r="BT32" i="5" s="1"/>
  <c r="BW67" i="8"/>
  <c r="BW23" i="5" s="1"/>
  <c r="BT89" i="8"/>
  <c r="BT24" i="5" s="1"/>
  <c r="BU155" i="8"/>
  <c r="BU27" i="5" s="1"/>
  <c r="BW133" i="8"/>
  <c r="BW26" i="5" s="1"/>
  <c r="BW133" i="9"/>
  <c r="BW36" i="5" s="1"/>
  <c r="BV111" i="8"/>
  <c r="BV25" i="5" s="1"/>
  <c r="BV67" i="8"/>
  <c r="BV23" i="5" s="1"/>
  <c r="BX89" i="8"/>
  <c r="BX24" i="5" s="1"/>
  <c r="AP20" i="52"/>
  <c r="BT155" i="8"/>
  <c r="BT27" i="5" s="1"/>
  <c r="BW111" i="9"/>
  <c r="BW35" i="5" s="1"/>
  <c r="BX45" i="8"/>
  <c r="BX22" i="5" s="1"/>
  <c r="BX133" i="8"/>
  <c r="BX26" i="5" s="1"/>
  <c r="BT111" i="8"/>
  <c r="BT25" i="5" s="1"/>
  <c r="BX155" i="9"/>
  <c r="BX37" i="5" s="1"/>
  <c r="BU67" i="8"/>
  <c r="BU23" i="5" s="1"/>
  <c r="BX155" i="8"/>
  <c r="BX27" i="5" s="1"/>
  <c r="BW45" i="8"/>
  <c r="BW22" i="5" s="1"/>
  <c r="BW89" i="9"/>
  <c r="BW34" i="5" s="1"/>
  <c r="BX111" i="8"/>
  <c r="BX25" i="5" s="1"/>
  <c r="BS67" i="7"/>
  <c r="BS13" i="5" s="1"/>
  <c r="BU67" i="7"/>
  <c r="BU13" i="5" s="1"/>
  <c r="BW155" i="7"/>
  <c r="BW17" i="5" s="1"/>
  <c r="BX133" i="7"/>
  <c r="BX16" i="5" s="1"/>
  <c r="BV45" i="7"/>
  <c r="BV12" i="5" s="1"/>
  <c r="BU111" i="7"/>
  <c r="BU15" i="5" s="1"/>
  <c r="BS155" i="7"/>
  <c r="BS17" i="5" s="1"/>
  <c r="BS89" i="7"/>
  <c r="BS14" i="5" s="1"/>
  <c r="BW89" i="7"/>
  <c r="BW14" i="5" s="1"/>
  <c r="BW67" i="7"/>
  <c r="BW13" i="5" s="1"/>
  <c r="BT45" i="7"/>
  <c r="BT12" i="5" s="1"/>
  <c r="BS111" i="7"/>
  <c r="BS15" i="5" s="1"/>
  <c r="BU155" i="7"/>
  <c r="BU17" i="5" s="1"/>
  <c r="BV133" i="7"/>
  <c r="BV16" i="5" s="1"/>
  <c r="BW111" i="7"/>
  <c r="BW15" i="5" s="1"/>
  <c r="BX155" i="7"/>
  <c r="BX17" i="5" s="1"/>
  <c r="BU89" i="7"/>
  <c r="BU14" i="5" s="1"/>
  <c r="BT67" i="7"/>
  <c r="BT13" i="5" s="1"/>
  <c r="BU133" i="7"/>
  <c r="BU16" i="5" s="1"/>
  <c r="BS45" i="7"/>
  <c r="BS12" i="5" s="1"/>
  <c r="BW45" i="7"/>
  <c r="BW12" i="5" s="1"/>
  <c r="BV111" i="7"/>
  <c r="BV15" i="5" s="1"/>
  <c r="BX111" i="7"/>
  <c r="BX15" i="5" s="1"/>
  <c r="BV155" i="7"/>
  <c r="BV17" i="5" s="1"/>
  <c r="BW133" i="7"/>
  <c r="BW16" i="5" s="1"/>
  <c r="BT89" i="7"/>
  <c r="BT14" i="5" s="1"/>
  <c r="BV67" i="7"/>
  <c r="BV13" i="5" s="1"/>
  <c r="BS133" i="7"/>
  <c r="BS16" i="5" s="1"/>
  <c r="BT133" i="7"/>
  <c r="BT16" i="5" s="1"/>
  <c r="BU45" i="7"/>
  <c r="BU12" i="5" s="1"/>
  <c r="BX45" i="7"/>
  <c r="BX12" i="5" s="1"/>
  <c r="BX89" i="7"/>
  <c r="BX14" i="5" s="1"/>
  <c r="BT111" i="7"/>
  <c r="BT15" i="5" s="1"/>
  <c r="BT155" i="7"/>
  <c r="BT17" i="5" s="1"/>
  <c r="BV89" i="7"/>
  <c r="BV14" i="5" s="1"/>
  <c r="S30" i="12"/>
  <c r="S70" i="12"/>
  <c r="AQ80" i="52"/>
  <c r="AQ10" i="52" s="1"/>
  <c r="AP42" i="52"/>
  <c r="AP3" i="52"/>
  <c r="AP29" i="52"/>
  <c r="AP9" i="52"/>
  <c r="AP19" i="52"/>
  <c r="AP4" i="52"/>
  <c r="AP24" i="52"/>
  <c r="AP12" i="52"/>
  <c r="AQ12" i="52" s="1"/>
  <c r="AP7" i="52"/>
  <c r="AP27" i="52"/>
  <c r="AP15" i="52"/>
  <c r="AP33" i="52"/>
  <c r="AP25" i="52"/>
  <c r="AP28" i="52"/>
  <c r="AP35" i="52"/>
  <c r="AP14" i="52"/>
  <c r="AQ14" i="52" s="1"/>
  <c r="AP37" i="52"/>
  <c r="AP21" i="52"/>
  <c r="AP31" i="52"/>
  <c r="AP23" i="52"/>
  <c r="AP6" i="52"/>
  <c r="AP40" i="52"/>
  <c r="AP5" i="52"/>
  <c r="AP11" i="52"/>
  <c r="AP18" i="52"/>
  <c r="AP36" i="52"/>
  <c r="AP17" i="52"/>
  <c r="AP39" i="52"/>
  <c r="AP41" i="52"/>
  <c r="AP26" i="52"/>
  <c r="AP30" i="52"/>
  <c r="AP38" i="52"/>
  <c r="AP32" i="52"/>
  <c r="AP16" i="52"/>
  <c r="AP34" i="52"/>
  <c r="AP22" i="52"/>
  <c r="AP13" i="52"/>
  <c r="AQ13" i="52" s="1"/>
  <c r="AP8" i="52"/>
  <c r="Q42" i="2"/>
  <c r="R73" i="12"/>
  <c r="S63" i="12"/>
  <c r="S23" i="12"/>
  <c r="R63" i="12"/>
  <c r="R42" i="12"/>
  <c r="S62" i="12"/>
  <c r="S32" i="12"/>
  <c r="R62" i="12"/>
  <c r="R32" i="12"/>
  <c r="R18" i="12"/>
  <c r="Q100" i="85"/>
  <c r="Q100" i="86"/>
  <c r="Q93" i="2"/>
  <c r="P94" i="2"/>
  <c r="P86" i="2"/>
  <c r="Q85" i="2"/>
  <c r="P70" i="2"/>
  <c r="Q69" i="2"/>
  <c r="P62" i="2"/>
  <c r="Q61" i="2"/>
  <c r="R53" i="2"/>
  <c r="Q54" i="2"/>
  <c r="R4" i="81" s="1"/>
  <c r="R91" i="81" s="1"/>
  <c r="A2" i="49"/>
  <c r="B2" i="39"/>
  <c r="B2" i="38"/>
  <c r="B2" i="37"/>
  <c r="B2" i="36"/>
  <c r="B2" i="35"/>
  <c r="B2" i="34"/>
  <c r="D361" i="9" l="1"/>
  <c r="D130" i="9" s="1"/>
  <c r="D131" i="9" s="1"/>
  <c r="F130" i="9"/>
  <c r="F131" i="9" s="1"/>
  <c r="D229" i="9"/>
  <c r="D42" i="9" s="1"/>
  <c r="D43" i="9" s="1"/>
  <c r="F42" i="9"/>
  <c r="F43" i="9" s="1"/>
  <c r="Q118" i="13"/>
  <c r="Q116" i="13"/>
  <c r="R50" i="2"/>
  <c r="R100" i="81"/>
  <c r="Q119" i="13"/>
  <c r="Q120" i="13"/>
  <c r="Q108" i="13"/>
  <c r="Q115" i="13"/>
  <c r="Q112" i="13"/>
  <c r="Q111" i="13"/>
  <c r="Q110" i="13"/>
  <c r="Q101" i="13"/>
  <c r="Q109" i="13"/>
  <c r="Q107" i="13"/>
  <c r="Q121" i="13"/>
  <c r="R100" i="13"/>
  <c r="R118" i="13" s="1"/>
  <c r="S40" i="12"/>
  <c r="AQ41" i="52"/>
  <c r="AQ6" i="52"/>
  <c r="Q117" i="81"/>
  <c r="Q107" i="81"/>
  <c r="Q108" i="81"/>
  <c r="Q120" i="81"/>
  <c r="T58" i="12" s="1"/>
  <c r="Q112" i="81"/>
  <c r="T28" i="12" s="1"/>
  <c r="Q111" i="81"/>
  <c r="Q109" i="81"/>
  <c r="Q122" i="81"/>
  <c r="T78" i="12" s="1"/>
  <c r="Q119" i="81"/>
  <c r="Q121" i="81"/>
  <c r="Q118" i="81"/>
  <c r="Q115" i="81"/>
  <c r="Q113" i="81"/>
  <c r="Q114" i="81"/>
  <c r="Q110" i="81"/>
  <c r="Q116" i="81"/>
  <c r="Q111" i="86"/>
  <c r="Q113" i="86"/>
  <c r="Q115" i="86"/>
  <c r="Q112" i="86"/>
  <c r="T33" i="12" s="1"/>
  <c r="Q108" i="86"/>
  <c r="Q117" i="86"/>
  <c r="Q114" i="86"/>
  <c r="Q107" i="86"/>
  <c r="Q110" i="86"/>
  <c r="Q119" i="86"/>
  <c r="Q116" i="86"/>
  <c r="Q109" i="86"/>
  <c r="Q118" i="86"/>
  <c r="Q122" i="86"/>
  <c r="T83" i="12" s="1"/>
  <c r="Q121" i="86"/>
  <c r="Q120" i="86"/>
  <c r="Q108" i="85"/>
  <c r="Q112" i="85"/>
  <c r="Q114" i="85"/>
  <c r="Q113" i="85"/>
  <c r="Q107" i="85"/>
  <c r="Q111" i="85"/>
  <c r="Q109" i="85"/>
  <c r="Q117" i="85"/>
  <c r="Q115" i="85"/>
  <c r="Q122" i="85"/>
  <c r="Q120" i="85"/>
  <c r="Q119" i="85"/>
  <c r="T52" i="12" s="1"/>
  <c r="Q121" i="85"/>
  <c r="Q116" i="85"/>
  <c r="Q118" i="85"/>
  <c r="Q110" i="85"/>
  <c r="Q116" i="84"/>
  <c r="Q117" i="84"/>
  <c r="Q120" i="84"/>
  <c r="Q108" i="84"/>
  <c r="Q110" i="84"/>
  <c r="Q112" i="84"/>
  <c r="Q113" i="84"/>
  <c r="Q114" i="84"/>
  <c r="Q107" i="84"/>
  <c r="Q115" i="84"/>
  <c r="Q111" i="84"/>
  <c r="Q118" i="84"/>
  <c r="Q119" i="84"/>
  <c r="Q109" i="84"/>
  <c r="Q122" i="84"/>
  <c r="T81" i="12" s="1"/>
  <c r="Q121" i="84"/>
  <c r="Q101" i="83"/>
  <c r="Q110" i="83"/>
  <c r="Q114" i="83"/>
  <c r="T40" i="12" s="1"/>
  <c r="Q118" i="83"/>
  <c r="Q107" i="83"/>
  <c r="T20" i="12" s="1"/>
  <c r="Q115" i="83"/>
  <c r="Q111" i="83"/>
  <c r="Q109" i="83"/>
  <c r="Q113" i="83"/>
  <c r="Q116" i="83"/>
  <c r="Q119" i="83"/>
  <c r="T50" i="12" s="1"/>
  <c r="Q121" i="83"/>
  <c r="T70" i="12" s="1"/>
  <c r="Q122" i="83"/>
  <c r="T80" i="12" s="1"/>
  <c r="Q108" i="83"/>
  <c r="Q117" i="83"/>
  <c r="Q112" i="83"/>
  <c r="T30" i="12" s="1"/>
  <c r="Q120" i="83"/>
  <c r="Q101" i="84"/>
  <c r="S81" i="12"/>
  <c r="R74" i="2"/>
  <c r="R100" i="84"/>
  <c r="T77" i="12"/>
  <c r="S77" i="12"/>
  <c r="Q101" i="81"/>
  <c r="T60" i="12"/>
  <c r="S73" i="12"/>
  <c r="R66" i="2"/>
  <c r="R100" i="83"/>
  <c r="S68" i="12"/>
  <c r="AQ23" i="52"/>
  <c r="AQ33" i="52"/>
  <c r="AQ9" i="52"/>
  <c r="AQ34" i="52"/>
  <c r="AQ17" i="52"/>
  <c r="AQ32" i="52"/>
  <c r="AQ18" i="52"/>
  <c r="AQ30" i="52"/>
  <c r="AQ5" i="52"/>
  <c r="AQ21" i="52"/>
  <c r="AQ28" i="52"/>
  <c r="AQ27" i="52"/>
  <c r="AQ4" i="52"/>
  <c r="AQ22" i="52"/>
  <c r="AQ38" i="52"/>
  <c r="AQ39" i="52"/>
  <c r="AQ11" i="52"/>
  <c r="AQ37" i="52"/>
  <c r="AQ25" i="52"/>
  <c r="AQ7" i="52"/>
  <c r="AQ19" i="52"/>
  <c r="AQ42" i="52"/>
  <c r="AR80" i="52"/>
  <c r="AQ43" i="52"/>
  <c r="AQ3" i="52"/>
  <c r="AQ8" i="52"/>
  <c r="AQ16" i="52"/>
  <c r="AR16" i="52" s="1"/>
  <c r="AQ26" i="52"/>
  <c r="AQ36" i="52"/>
  <c r="AQ40" i="52"/>
  <c r="AQ31" i="52"/>
  <c r="AR31" i="52" s="1"/>
  <c r="AQ35" i="52"/>
  <c r="AQ15" i="52"/>
  <c r="AQ24" i="52"/>
  <c r="AQ29" i="52"/>
  <c r="AR29" i="52" s="1"/>
  <c r="AQ20" i="52"/>
  <c r="R42" i="2"/>
  <c r="S33" i="12"/>
  <c r="T53" i="12"/>
  <c r="S53" i="12"/>
  <c r="S42" i="12"/>
  <c r="S52" i="12"/>
  <c r="T22" i="12"/>
  <c r="S22" i="12"/>
  <c r="S72" i="12"/>
  <c r="S28" i="12"/>
  <c r="R100" i="86"/>
  <c r="R100" i="85"/>
  <c r="Q94" i="2"/>
  <c r="R93" i="2"/>
  <c r="R85" i="2"/>
  <c r="Q86" i="2"/>
  <c r="R69" i="2"/>
  <c r="Q70" i="2"/>
  <c r="R61" i="2"/>
  <c r="Q62" i="2"/>
  <c r="R54" i="2"/>
  <c r="S4" i="81" s="1"/>
  <c r="S91" i="81" s="1"/>
  <c r="S53" i="2"/>
  <c r="R83" i="49"/>
  <c r="R84" i="49"/>
  <c r="R80" i="49"/>
  <c r="L85" i="49"/>
  <c r="L81" i="49"/>
  <c r="R8" i="49"/>
  <c r="R9" i="49"/>
  <c r="R10" i="49"/>
  <c r="R11" i="49"/>
  <c r="R12" i="49"/>
  <c r="R13" i="49"/>
  <c r="R16" i="49"/>
  <c r="R17" i="49"/>
  <c r="R19" i="49"/>
  <c r="R20" i="49"/>
  <c r="R21" i="49"/>
  <c r="R22" i="49"/>
  <c r="R23" i="49"/>
  <c r="R24" i="49"/>
  <c r="R25" i="49"/>
  <c r="R26" i="49"/>
  <c r="R27" i="49"/>
  <c r="R28" i="49"/>
  <c r="R29" i="49"/>
  <c r="R30" i="49"/>
  <c r="R31" i="49"/>
  <c r="R32" i="49"/>
  <c r="R33" i="49"/>
  <c r="R34" i="49"/>
  <c r="R35" i="49"/>
  <c r="R38" i="49"/>
  <c r="R39" i="49"/>
  <c r="R40" i="49"/>
  <c r="R41" i="49"/>
  <c r="R42" i="49"/>
  <c r="R43" i="49"/>
  <c r="R44" i="49"/>
  <c r="R45" i="49"/>
  <c r="R46" i="49"/>
  <c r="R47" i="49"/>
  <c r="R48" i="49"/>
  <c r="R52" i="49"/>
  <c r="R53" i="49"/>
  <c r="R54" i="49"/>
  <c r="R55" i="49"/>
  <c r="R56" i="49"/>
  <c r="R57" i="49"/>
  <c r="R58" i="49"/>
  <c r="R59" i="49"/>
  <c r="R60" i="49"/>
  <c r="R61" i="49"/>
  <c r="R64" i="49"/>
  <c r="R65" i="49"/>
  <c r="R66" i="49"/>
  <c r="R67" i="49"/>
  <c r="R68" i="49"/>
  <c r="R69" i="49"/>
  <c r="R71" i="49"/>
  <c r="R75" i="49"/>
  <c r="R76" i="49"/>
  <c r="R87" i="49"/>
  <c r="R88" i="49" s="1"/>
  <c r="R90" i="49"/>
  <c r="R91" i="49"/>
  <c r="R92" i="49"/>
  <c r="C45" i="2"/>
  <c r="D45" i="2" s="1"/>
  <c r="E45" i="2" s="1"/>
  <c r="E46" i="2" s="1"/>
  <c r="R95" i="49"/>
  <c r="R96" i="49"/>
  <c r="R97" i="49"/>
  <c r="R98" i="49"/>
  <c r="R99" i="49"/>
  <c r="A33" i="11"/>
  <c r="G168" i="7"/>
  <c r="G169" i="7" s="1"/>
  <c r="AJ3" i="31"/>
  <c r="AE3" i="31"/>
  <c r="Z3" i="31"/>
  <c r="U3" i="31"/>
  <c r="P3" i="31"/>
  <c r="AI91" i="31"/>
  <c r="H28" i="22" s="1"/>
  <c r="O91" i="31"/>
  <c r="D28" i="22" s="1"/>
  <c r="AD91" i="31"/>
  <c r="G28" i="22" s="1"/>
  <c r="J91" i="31"/>
  <c r="C28" i="22" s="1"/>
  <c r="Y91" i="31"/>
  <c r="F28" i="22" s="1"/>
  <c r="AN91" i="31"/>
  <c r="I28" i="22" s="1"/>
  <c r="T91" i="31"/>
  <c r="E28" i="22" s="1"/>
  <c r="E392" i="7"/>
  <c r="D392" i="7" s="1"/>
  <c r="E376" i="7"/>
  <c r="D376" i="7" s="1"/>
  <c r="E370" i="7"/>
  <c r="D370" i="7" s="1"/>
  <c r="H366" i="7"/>
  <c r="H367" i="7" s="1"/>
  <c r="E361" i="7"/>
  <c r="E343" i="7"/>
  <c r="D343" i="7" s="1"/>
  <c r="E341" i="7"/>
  <c r="D341" i="7" s="1"/>
  <c r="E339" i="7"/>
  <c r="D339" i="7" s="1"/>
  <c r="H333" i="7"/>
  <c r="H334" i="7" s="1"/>
  <c r="G333" i="7"/>
  <c r="G334" i="7" s="1"/>
  <c r="E326" i="7"/>
  <c r="E308" i="7"/>
  <c r="E306" i="7"/>
  <c r="E304" i="7"/>
  <c r="H300" i="7"/>
  <c r="H301" i="7" s="1"/>
  <c r="G300" i="7"/>
  <c r="G301" i="7" s="1"/>
  <c r="E275" i="7"/>
  <c r="H267" i="7"/>
  <c r="H268" i="7" s="1"/>
  <c r="E240" i="7"/>
  <c r="D240" i="7" s="1"/>
  <c r="E238" i="7"/>
  <c r="D238" i="7" s="1"/>
  <c r="H234" i="7"/>
  <c r="H235" i="7" s="1"/>
  <c r="G234" i="7"/>
  <c r="G235" i="7" s="1"/>
  <c r="H230" i="7"/>
  <c r="H231" i="7" s="1"/>
  <c r="E227" i="7"/>
  <c r="H174" i="7"/>
  <c r="G174" i="7"/>
  <c r="G175" i="7" s="1"/>
  <c r="H172" i="7"/>
  <c r="G172" i="7"/>
  <c r="G173" i="7" s="1"/>
  <c r="H170" i="7"/>
  <c r="H168" i="7"/>
  <c r="O99" i="49"/>
  <c r="Q99" i="49" s="1"/>
  <c r="O98" i="49"/>
  <c r="Q98" i="49" s="1"/>
  <c r="O97" i="49"/>
  <c r="Q97" i="49" s="1"/>
  <c r="O96" i="49"/>
  <c r="Q96" i="49" s="1"/>
  <c r="O95" i="49"/>
  <c r="Q95" i="49" s="1"/>
  <c r="O92" i="49"/>
  <c r="Q92" i="49" s="1"/>
  <c r="O91" i="49"/>
  <c r="Q91" i="49" s="1"/>
  <c r="O90" i="49"/>
  <c r="Q90" i="49" s="1"/>
  <c r="O87" i="49"/>
  <c r="Q87" i="49" s="1"/>
  <c r="Q88" i="49" s="1"/>
  <c r="O84" i="49"/>
  <c r="Q84" i="49" s="1"/>
  <c r="O83" i="49"/>
  <c r="Q83" i="49" s="1"/>
  <c r="O80" i="49"/>
  <c r="Q80" i="49" s="1"/>
  <c r="O79" i="49"/>
  <c r="O76" i="49"/>
  <c r="Q76" i="49" s="1"/>
  <c r="O75" i="49"/>
  <c r="Q75" i="49" s="1"/>
  <c r="O74" i="49"/>
  <c r="Q74" i="49" s="1"/>
  <c r="O71" i="49"/>
  <c r="O70" i="49"/>
  <c r="Q70" i="49" s="1"/>
  <c r="O69" i="49"/>
  <c r="Q69" i="49" s="1"/>
  <c r="O68" i="49"/>
  <c r="Q68" i="49" s="1"/>
  <c r="O67" i="49"/>
  <c r="Q67" i="49" s="1"/>
  <c r="O66" i="49"/>
  <c r="Q66" i="49" s="1"/>
  <c r="O65" i="49"/>
  <c r="Q65" i="49" s="1"/>
  <c r="O64" i="49"/>
  <c r="Q64" i="49" s="1"/>
  <c r="O61" i="49"/>
  <c r="Q61" i="49" s="1"/>
  <c r="O60" i="49"/>
  <c r="Q60" i="49" s="1"/>
  <c r="O59" i="49"/>
  <c r="Q59" i="49" s="1"/>
  <c r="O58" i="49"/>
  <c r="Q58" i="49" s="1"/>
  <c r="O57" i="49"/>
  <c r="O56" i="49"/>
  <c r="Q56" i="49" s="1"/>
  <c r="O55" i="49"/>
  <c r="Q55" i="49" s="1"/>
  <c r="O54" i="49"/>
  <c r="Q54" i="49" s="1"/>
  <c r="O53" i="49"/>
  <c r="Q53" i="49" s="1"/>
  <c r="O52" i="49"/>
  <c r="Q52" i="49" s="1"/>
  <c r="O51" i="49"/>
  <c r="O48" i="49"/>
  <c r="Q48" i="49" s="1"/>
  <c r="O47" i="49"/>
  <c r="Q47" i="49" s="1"/>
  <c r="O46" i="49"/>
  <c r="Q46" i="49" s="1"/>
  <c r="O45" i="49"/>
  <c r="Q45" i="49" s="1"/>
  <c r="O44" i="49"/>
  <c r="Q44" i="49" s="1"/>
  <c r="O43" i="49"/>
  <c r="Q43" i="49" s="1"/>
  <c r="O42" i="49"/>
  <c r="Q42" i="49" s="1"/>
  <c r="O41" i="49"/>
  <c r="O40" i="49"/>
  <c r="Q40" i="49" s="1"/>
  <c r="O39" i="49"/>
  <c r="Q39" i="49" s="1"/>
  <c r="O38" i="49"/>
  <c r="Q38" i="49" s="1"/>
  <c r="O22" i="49"/>
  <c r="Q22" i="49" s="1"/>
  <c r="O35" i="49"/>
  <c r="Q35" i="49" s="1"/>
  <c r="O34" i="49"/>
  <c r="Q34" i="49" s="1"/>
  <c r="O33" i="49"/>
  <c r="Q33" i="49" s="1"/>
  <c r="O32" i="49"/>
  <c r="Q32" i="49" s="1"/>
  <c r="O31" i="49"/>
  <c r="Q31" i="49" s="1"/>
  <c r="O30" i="49"/>
  <c r="Q30" i="49" s="1"/>
  <c r="O29" i="49"/>
  <c r="Q29" i="49" s="1"/>
  <c r="O28" i="49"/>
  <c r="Q28" i="49" s="1"/>
  <c r="O27" i="49"/>
  <c r="Q27" i="49" s="1"/>
  <c r="O26" i="49"/>
  <c r="Q26" i="49" s="1"/>
  <c r="O25" i="49"/>
  <c r="Q25" i="49" s="1"/>
  <c r="O24" i="49"/>
  <c r="Q24" i="49" s="1"/>
  <c r="O23" i="49"/>
  <c r="Q23" i="49" s="1"/>
  <c r="O21" i="49"/>
  <c r="Q21" i="49" s="1"/>
  <c r="O20" i="49"/>
  <c r="Q20" i="49" s="1"/>
  <c r="O19" i="49"/>
  <c r="Q19" i="49" s="1"/>
  <c r="O18" i="49"/>
  <c r="Q18" i="49" s="1"/>
  <c r="O17" i="49"/>
  <c r="Q17" i="49" s="1"/>
  <c r="O16" i="49"/>
  <c r="Q16" i="49" s="1"/>
  <c r="O13" i="49"/>
  <c r="Q13" i="49" s="1"/>
  <c r="O12" i="49"/>
  <c r="Q12" i="49" s="1"/>
  <c r="O11" i="49"/>
  <c r="Q11" i="49" s="1"/>
  <c r="O10" i="49"/>
  <c r="Q10" i="49" s="1"/>
  <c r="O9" i="49"/>
  <c r="Q9" i="49" s="1"/>
  <c r="O8" i="49"/>
  <c r="Q8" i="49" s="1"/>
  <c r="L88" i="49"/>
  <c r="L77" i="49"/>
  <c r="B95" i="49"/>
  <c r="L93" i="49"/>
  <c r="L72" i="49"/>
  <c r="L62" i="49"/>
  <c r="L49" i="49"/>
  <c r="L36" i="49"/>
  <c r="L14" i="49"/>
  <c r="Q41" i="49"/>
  <c r="Q51" i="49"/>
  <c r="Q57" i="49"/>
  <c r="Q71" i="49"/>
  <c r="Q79" i="49"/>
  <c r="A43" i="12"/>
  <c r="A42" i="12"/>
  <c r="A41" i="12"/>
  <c r="A40" i="12"/>
  <c r="A39" i="12"/>
  <c r="A38" i="12"/>
  <c r="A37" i="12"/>
  <c r="A3" i="13"/>
  <c r="D111" i="13"/>
  <c r="B33" i="11"/>
  <c r="A4" i="49"/>
  <c r="A1" i="13"/>
  <c r="B394" i="7"/>
  <c r="B392" i="7"/>
  <c r="B390" i="7"/>
  <c r="B388" i="7"/>
  <c r="B386" i="7"/>
  <c r="B384" i="7"/>
  <c r="B382" i="7"/>
  <c r="B366" i="7"/>
  <c r="B361" i="7"/>
  <c r="B359" i="7"/>
  <c r="B357" i="7"/>
  <c r="B355" i="7"/>
  <c r="B353" i="7"/>
  <c r="B351" i="7"/>
  <c r="B349" i="7"/>
  <c r="B333" i="7"/>
  <c r="B328" i="7"/>
  <c r="B326" i="7"/>
  <c r="B324" i="7"/>
  <c r="B322" i="7"/>
  <c r="B320" i="7"/>
  <c r="B318" i="7"/>
  <c r="B316" i="7"/>
  <c r="B300" i="7"/>
  <c r="B295" i="7"/>
  <c r="B293" i="7"/>
  <c r="B291" i="7"/>
  <c r="B289" i="7"/>
  <c r="B287" i="7"/>
  <c r="B285" i="7"/>
  <c r="B283" i="7"/>
  <c r="B267" i="7"/>
  <c r="B262" i="7"/>
  <c r="B260" i="7"/>
  <c r="B258" i="7"/>
  <c r="B256" i="7"/>
  <c r="B254" i="7"/>
  <c r="B252" i="7"/>
  <c r="B250" i="7"/>
  <c r="B234" i="7"/>
  <c r="B229" i="7"/>
  <c r="B227" i="7"/>
  <c r="B225" i="7"/>
  <c r="B223" i="7"/>
  <c r="B221" i="7"/>
  <c r="B219" i="7"/>
  <c r="B217" i="7"/>
  <c r="B201" i="7"/>
  <c r="K3" i="31"/>
  <c r="F3" i="31"/>
  <c r="A1" i="5"/>
  <c r="A3" i="22"/>
  <c r="A1" i="11"/>
  <c r="A3" i="12"/>
  <c r="A3" i="5"/>
  <c r="A1" i="12"/>
  <c r="A1" i="9"/>
  <c r="A1" i="8"/>
  <c r="A1" i="7"/>
  <c r="B2" i="20"/>
  <c r="B60" i="21"/>
  <c r="D115" i="13"/>
  <c r="D10" i="13"/>
  <c r="D99" i="13" s="1"/>
  <c r="A93" i="12"/>
  <c r="A92" i="12"/>
  <c r="A91" i="12"/>
  <c r="A90" i="12"/>
  <c r="A89" i="12"/>
  <c r="A88" i="12"/>
  <c r="A87" i="12"/>
  <c r="A73" i="12"/>
  <c r="A72" i="12"/>
  <c r="A71" i="12"/>
  <c r="A70" i="12"/>
  <c r="A69" i="12"/>
  <c r="A68" i="12"/>
  <c r="A67" i="12"/>
  <c r="A63" i="12"/>
  <c r="A62" i="12"/>
  <c r="A61" i="12"/>
  <c r="A60" i="12"/>
  <c r="A59" i="12"/>
  <c r="A58" i="12"/>
  <c r="A57" i="12"/>
  <c r="A53" i="12"/>
  <c r="A52" i="12"/>
  <c r="A51" i="12"/>
  <c r="A50" i="12"/>
  <c r="A49" i="12"/>
  <c r="A48" i="12"/>
  <c r="A47" i="12"/>
  <c r="A33" i="12"/>
  <c r="A32" i="12"/>
  <c r="A31" i="12"/>
  <c r="A30" i="12"/>
  <c r="A29" i="12"/>
  <c r="A28" i="12"/>
  <c r="A27" i="12"/>
  <c r="A23" i="12"/>
  <c r="A22" i="12"/>
  <c r="A21" i="12"/>
  <c r="A20" i="12"/>
  <c r="A19" i="12"/>
  <c r="A18" i="12"/>
  <c r="A17" i="12"/>
  <c r="A37" i="5"/>
  <c r="A36" i="5"/>
  <c r="A35" i="5"/>
  <c r="A34" i="5"/>
  <c r="A33" i="5"/>
  <c r="A32" i="5"/>
  <c r="A31" i="5"/>
  <c r="A27" i="5"/>
  <c r="A26" i="5"/>
  <c r="A25" i="5"/>
  <c r="A24" i="5"/>
  <c r="A23" i="5"/>
  <c r="A22" i="5"/>
  <c r="A21" i="5"/>
  <c r="A17" i="5"/>
  <c r="A16" i="5"/>
  <c r="A15" i="5"/>
  <c r="A14" i="5"/>
  <c r="A13" i="5"/>
  <c r="A12" i="5"/>
  <c r="A11" i="5"/>
  <c r="AN16" i="31"/>
  <c r="I19" i="22" s="1"/>
  <c r="AI16" i="31"/>
  <c r="H19" i="22" s="1"/>
  <c r="Y16" i="31"/>
  <c r="F19" i="22" s="1"/>
  <c r="AN64" i="31"/>
  <c r="I27" i="22" s="1"/>
  <c r="AI64" i="31"/>
  <c r="H27" i="22" s="1"/>
  <c r="Y64" i="31"/>
  <c r="F27" i="22" s="1"/>
  <c r="T64" i="31"/>
  <c r="E27" i="22" s="1"/>
  <c r="AN58" i="31"/>
  <c r="I26" i="22" s="1"/>
  <c r="AD58" i="31"/>
  <c r="G26" i="22" s="1"/>
  <c r="Y58" i="31"/>
  <c r="F26" i="22" s="1"/>
  <c r="O58" i="31"/>
  <c r="D26" i="22" s="1"/>
  <c r="J58" i="31"/>
  <c r="C26" i="22" s="1"/>
  <c r="Y52" i="31"/>
  <c r="F25" i="22" s="1"/>
  <c r="AN52" i="31"/>
  <c r="I25" i="22" s="1"/>
  <c r="AD52" i="31"/>
  <c r="G25" i="22" s="1"/>
  <c r="T52" i="31"/>
  <c r="E25" i="22" s="1"/>
  <c r="AI46" i="31"/>
  <c r="H24" i="22" s="1"/>
  <c r="AD46" i="31"/>
  <c r="G24" i="22" s="1"/>
  <c r="T46" i="31"/>
  <c r="E24" i="22" s="1"/>
  <c r="J46" i="31"/>
  <c r="C24" i="22" s="1"/>
  <c r="AD40" i="31"/>
  <c r="G23" i="22" s="1"/>
  <c r="Y40" i="31"/>
  <c r="F23" i="22" s="1"/>
  <c r="J40" i="31"/>
  <c r="C23" i="22" s="1"/>
  <c r="AN34" i="31"/>
  <c r="I22" i="22" s="1"/>
  <c r="AI34" i="31"/>
  <c r="H22" i="22" s="1"/>
  <c r="AD34" i="31"/>
  <c r="G22" i="22" s="1"/>
  <c r="T34" i="31"/>
  <c r="E22" i="22" s="1"/>
  <c r="J34" i="31"/>
  <c r="C22" i="22" s="1"/>
  <c r="J28" i="31"/>
  <c r="C21" i="22" s="1"/>
  <c r="AN28" i="31"/>
  <c r="I21" i="22" s="1"/>
  <c r="AD28" i="31"/>
  <c r="G21" i="22" s="1"/>
  <c r="Y28" i="31"/>
  <c r="F21" i="22" s="1"/>
  <c r="O28" i="31"/>
  <c r="D21" i="22" s="1"/>
  <c r="AD22" i="31"/>
  <c r="G20" i="22" s="1"/>
  <c r="AN22" i="31"/>
  <c r="I20" i="22" s="1"/>
  <c r="AI22" i="31"/>
  <c r="H20" i="22" s="1"/>
  <c r="Y22" i="31"/>
  <c r="F20" i="22" s="1"/>
  <c r="T22" i="31"/>
  <c r="E20" i="22" s="1"/>
  <c r="O22" i="31"/>
  <c r="D20" i="22" s="1"/>
  <c r="J22" i="31"/>
  <c r="C20" i="22" s="1"/>
  <c r="O16" i="31"/>
  <c r="D19" i="22" s="1"/>
  <c r="D361" i="7" l="1"/>
  <c r="D130" i="7" s="1"/>
  <c r="F130" i="7"/>
  <c r="E394" i="7"/>
  <c r="E374" i="7"/>
  <c r="D374" i="7" s="1"/>
  <c r="E372" i="7"/>
  <c r="D372" i="7" s="1"/>
  <c r="E359" i="7"/>
  <c r="D359" i="7" s="1"/>
  <c r="E337" i="7"/>
  <c r="D337" i="7" s="1"/>
  <c r="E310" i="7"/>
  <c r="E302" i="7"/>
  <c r="E295" i="7"/>
  <c r="F86" i="7" s="1"/>
  <c r="E293" i="7"/>
  <c r="E277" i="7"/>
  <c r="E273" i="7"/>
  <c r="E271" i="7"/>
  <c r="E269" i="7"/>
  <c r="E244" i="7"/>
  <c r="D244" i="7" s="1"/>
  <c r="E236" i="7"/>
  <c r="D236" i="7" s="1"/>
  <c r="R115" i="13"/>
  <c r="R111" i="13"/>
  <c r="R112" i="13"/>
  <c r="R109" i="13"/>
  <c r="S50" i="2"/>
  <c r="S100" i="81"/>
  <c r="R116" i="13"/>
  <c r="R107" i="13"/>
  <c r="R117" i="13"/>
  <c r="R114" i="13"/>
  <c r="R101" i="13"/>
  <c r="R113" i="13"/>
  <c r="R110" i="13"/>
  <c r="R119" i="13"/>
  <c r="R108" i="13"/>
  <c r="R121" i="13"/>
  <c r="R120" i="13"/>
  <c r="R122" i="13"/>
  <c r="U77" i="12" s="1"/>
  <c r="S100" i="13"/>
  <c r="S110" i="13" s="1"/>
  <c r="D101" i="13"/>
  <c r="C99" i="13"/>
  <c r="R117" i="81"/>
  <c r="R107" i="81"/>
  <c r="U18" i="12" s="1"/>
  <c r="R108" i="81"/>
  <c r="R122" i="81"/>
  <c r="U78" i="12" s="1"/>
  <c r="R112" i="81"/>
  <c r="R114" i="81"/>
  <c r="R109" i="81"/>
  <c r="R120" i="81"/>
  <c r="U58" i="12" s="1"/>
  <c r="R110" i="81"/>
  <c r="R116" i="81"/>
  <c r="R115" i="81"/>
  <c r="R113" i="81"/>
  <c r="R121" i="81"/>
  <c r="R111" i="81"/>
  <c r="R118" i="81"/>
  <c r="R119" i="81"/>
  <c r="U48" i="12" s="1"/>
  <c r="R108" i="86"/>
  <c r="R110" i="86"/>
  <c r="R107" i="86"/>
  <c r="U23" i="12" s="1"/>
  <c r="R109" i="86"/>
  <c r="R118" i="86"/>
  <c r="R114" i="86"/>
  <c r="R121" i="86"/>
  <c r="R119" i="86"/>
  <c r="R116" i="86"/>
  <c r="R120" i="86"/>
  <c r="R115" i="86"/>
  <c r="R111" i="86"/>
  <c r="R122" i="86"/>
  <c r="U83" i="12" s="1"/>
  <c r="R117" i="86"/>
  <c r="R113" i="86"/>
  <c r="R112" i="86"/>
  <c r="R107" i="85"/>
  <c r="R109" i="85"/>
  <c r="R108" i="85"/>
  <c r="R113" i="85"/>
  <c r="R115" i="85"/>
  <c r="R114" i="85"/>
  <c r="R110" i="85"/>
  <c r="R112" i="85"/>
  <c r="R111" i="85"/>
  <c r="R117" i="85"/>
  <c r="R119" i="85"/>
  <c r="U52" i="12" s="1"/>
  <c r="R121" i="85"/>
  <c r="R122" i="85"/>
  <c r="U82" i="12" s="1"/>
  <c r="R116" i="85"/>
  <c r="R118" i="85"/>
  <c r="R120" i="85"/>
  <c r="T82" i="12"/>
  <c r="R107" i="84"/>
  <c r="R114" i="84"/>
  <c r="R108" i="84"/>
  <c r="R113" i="84"/>
  <c r="R109" i="84"/>
  <c r="R120" i="84"/>
  <c r="R110" i="84"/>
  <c r="R119" i="84"/>
  <c r="R118" i="84"/>
  <c r="R117" i="84"/>
  <c r="R116" i="84"/>
  <c r="R111" i="84"/>
  <c r="R112" i="84"/>
  <c r="R122" i="84"/>
  <c r="R121" i="84"/>
  <c r="R115" i="84"/>
  <c r="R101" i="83"/>
  <c r="R109" i="83"/>
  <c r="R113" i="83"/>
  <c r="R110" i="83"/>
  <c r="R117" i="83"/>
  <c r="R114" i="83"/>
  <c r="R108" i="83"/>
  <c r="R107" i="83"/>
  <c r="R120" i="83"/>
  <c r="R122" i="83"/>
  <c r="U80" i="12" s="1"/>
  <c r="R119" i="83"/>
  <c r="U50" i="12" s="1"/>
  <c r="R115" i="83"/>
  <c r="R118" i="83"/>
  <c r="R116" i="83"/>
  <c r="R112" i="83"/>
  <c r="U30" i="12" s="1"/>
  <c r="R121" i="83"/>
  <c r="R111" i="83"/>
  <c r="S111" i="13"/>
  <c r="S112" i="13"/>
  <c r="S116" i="13"/>
  <c r="S118" i="13"/>
  <c r="S120" i="13"/>
  <c r="S117" i="13"/>
  <c r="R101" i="84"/>
  <c r="S74" i="2"/>
  <c r="S100" i="84"/>
  <c r="R101" i="81"/>
  <c r="U20" i="12"/>
  <c r="U60" i="12"/>
  <c r="T73" i="12"/>
  <c r="T72" i="12"/>
  <c r="S66" i="2"/>
  <c r="S100" i="83"/>
  <c r="D121" i="13"/>
  <c r="C10" i="13"/>
  <c r="BR133" i="7"/>
  <c r="BR16" i="5" s="1"/>
  <c r="AR32" i="52"/>
  <c r="BR155" i="7"/>
  <c r="BR17" i="5" s="1"/>
  <c r="AR33" i="52"/>
  <c r="D120" i="13"/>
  <c r="BQ155" i="7"/>
  <c r="BQ17" i="5" s="1"/>
  <c r="AR4" i="52"/>
  <c r="AA67" i="7"/>
  <c r="AA13" i="5" s="1"/>
  <c r="AE67" i="7"/>
  <c r="AE13" i="5" s="1"/>
  <c r="E209" i="7"/>
  <c r="E211" i="7"/>
  <c r="BI45" i="7"/>
  <c r="BI12" i="5" s="1"/>
  <c r="BM45" i="7"/>
  <c r="BM12" i="5" s="1"/>
  <c r="R67" i="7"/>
  <c r="R13" i="5" s="1"/>
  <c r="V67" i="7"/>
  <c r="V13" i="5" s="1"/>
  <c r="Z67" i="7"/>
  <c r="Z13" i="5" s="1"/>
  <c r="AD67" i="7"/>
  <c r="AD13" i="5" s="1"/>
  <c r="AH67" i="7"/>
  <c r="AH13" i="5" s="1"/>
  <c r="Y45" i="7"/>
  <c r="Y12" i="5" s="1"/>
  <c r="AG45" i="7"/>
  <c r="AG12" i="5" s="1"/>
  <c r="AO45" i="7"/>
  <c r="AO12" i="5" s="1"/>
  <c r="BA45" i="7"/>
  <c r="BA12" i="5" s="1"/>
  <c r="AP67" i="7"/>
  <c r="AP13" i="5" s="1"/>
  <c r="AX67" i="7"/>
  <c r="AX13" i="5" s="1"/>
  <c r="BF67" i="7"/>
  <c r="BF13" i="5" s="1"/>
  <c r="BN67" i="7"/>
  <c r="BN13" i="5" s="1"/>
  <c r="Y89" i="7"/>
  <c r="Y14" i="5" s="1"/>
  <c r="AG89" i="7"/>
  <c r="AG14" i="5" s="1"/>
  <c r="AO89" i="7"/>
  <c r="AO14" i="5" s="1"/>
  <c r="AW89" i="7"/>
  <c r="AW14" i="5" s="1"/>
  <c r="BE89" i="7"/>
  <c r="BE14" i="5" s="1"/>
  <c r="Y111" i="7"/>
  <c r="Y15" i="5" s="1"/>
  <c r="AG111" i="7"/>
  <c r="AG15" i="5" s="1"/>
  <c r="AO111" i="7"/>
  <c r="AO15" i="5" s="1"/>
  <c r="BE111" i="7"/>
  <c r="BE15" i="5" s="1"/>
  <c r="BI111" i="7"/>
  <c r="BI15" i="5" s="1"/>
  <c r="O133" i="7"/>
  <c r="O16" i="5" s="1"/>
  <c r="W133" i="7"/>
  <c r="W16" i="5" s="1"/>
  <c r="AE133" i="7"/>
  <c r="AE16" i="5" s="1"/>
  <c r="AM133" i="7"/>
  <c r="AM16" i="5" s="1"/>
  <c r="AU133" i="7"/>
  <c r="AU16" i="5" s="1"/>
  <c r="BC133" i="7"/>
  <c r="BC16" i="5" s="1"/>
  <c r="BK133" i="7"/>
  <c r="BK16" i="5" s="1"/>
  <c r="S155" i="7"/>
  <c r="S17" i="5" s="1"/>
  <c r="AA155" i="7"/>
  <c r="AA17" i="5" s="1"/>
  <c r="AM155" i="7"/>
  <c r="AM17" i="5" s="1"/>
  <c r="AY155" i="7"/>
  <c r="AY17" i="5" s="1"/>
  <c r="BK155" i="7"/>
  <c r="BK17" i="5" s="1"/>
  <c r="V45" i="7"/>
  <c r="V12" i="5" s="1"/>
  <c r="AD45" i="7"/>
  <c r="AD12" i="5" s="1"/>
  <c r="AL45" i="7"/>
  <c r="AL12" i="5" s="1"/>
  <c r="AX45" i="7"/>
  <c r="AX12" i="5" s="1"/>
  <c r="BJ45" i="7"/>
  <c r="BJ12" i="5" s="1"/>
  <c r="W67" i="7"/>
  <c r="W13" i="5" s="1"/>
  <c r="AM67" i="7"/>
  <c r="AM13" i="5" s="1"/>
  <c r="AQ67" i="7"/>
  <c r="AQ13" i="5" s="1"/>
  <c r="AY67" i="7"/>
  <c r="AY13" i="5" s="1"/>
  <c r="BG67" i="7"/>
  <c r="BG13" i="5" s="1"/>
  <c r="R89" i="7"/>
  <c r="R14" i="5" s="1"/>
  <c r="Z89" i="7"/>
  <c r="Z14" i="5" s="1"/>
  <c r="AH89" i="7"/>
  <c r="AH14" i="5" s="1"/>
  <c r="AP89" i="7"/>
  <c r="AP14" i="5" s="1"/>
  <c r="AT89" i="7"/>
  <c r="AT14" i="5" s="1"/>
  <c r="BB89" i="7"/>
  <c r="BB14" i="5" s="1"/>
  <c r="BJ89" i="7"/>
  <c r="BJ14" i="5" s="1"/>
  <c r="AX111" i="7"/>
  <c r="AX15" i="5" s="1"/>
  <c r="BF111" i="7"/>
  <c r="BF15" i="5" s="1"/>
  <c r="BN111" i="7"/>
  <c r="BN15" i="5" s="1"/>
  <c r="P133" i="7"/>
  <c r="P16" i="5" s="1"/>
  <c r="X133" i="7"/>
  <c r="X16" i="5" s="1"/>
  <c r="AF133" i="7"/>
  <c r="AF16" i="5" s="1"/>
  <c r="BD133" i="7"/>
  <c r="BD16" i="5" s="1"/>
  <c r="BL133" i="7"/>
  <c r="BL16" i="5" s="1"/>
  <c r="P155" i="7"/>
  <c r="P17" i="5" s="1"/>
  <c r="X155" i="7"/>
  <c r="X17" i="5" s="1"/>
  <c r="AF155" i="7"/>
  <c r="AF17" i="5" s="1"/>
  <c r="AJ155" i="7"/>
  <c r="AJ17" i="5" s="1"/>
  <c r="AR155" i="7"/>
  <c r="AR17" i="5" s="1"/>
  <c r="AZ155" i="7"/>
  <c r="AZ17" i="5" s="1"/>
  <c r="BD155" i="7"/>
  <c r="BD17" i="5" s="1"/>
  <c r="BL155" i="7"/>
  <c r="BL17" i="5" s="1"/>
  <c r="BP133" i="7"/>
  <c r="BP16" i="5" s="1"/>
  <c r="BP67" i="7"/>
  <c r="BP13" i="5" s="1"/>
  <c r="O45" i="7"/>
  <c r="O12" i="5" s="1"/>
  <c r="S45" i="7"/>
  <c r="S12" i="5" s="1"/>
  <c r="W45" i="7"/>
  <c r="W12" i="5" s="1"/>
  <c r="AA45" i="7"/>
  <c r="AA12" i="5" s="1"/>
  <c r="AE45" i="7"/>
  <c r="AE12" i="5" s="1"/>
  <c r="AI45" i="7"/>
  <c r="AI12" i="5" s="1"/>
  <c r="AM45" i="7"/>
  <c r="AM12" i="5" s="1"/>
  <c r="AQ45" i="7"/>
  <c r="AQ12" i="5" s="1"/>
  <c r="AU45" i="7"/>
  <c r="AU12" i="5" s="1"/>
  <c r="AY45" i="7"/>
  <c r="AY12" i="5" s="1"/>
  <c r="BC45" i="7"/>
  <c r="BC12" i="5" s="1"/>
  <c r="BG45" i="7"/>
  <c r="BG12" i="5" s="1"/>
  <c r="BK45" i="7"/>
  <c r="BK12" i="5" s="1"/>
  <c r="P67" i="7"/>
  <c r="P13" i="5" s="1"/>
  <c r="T67" i="7"/>
  <c r="T13" i="5" s="1"/>
  <c r="AB67" i="7"/>
  <c r="AB13" i="5" s="1"/>
  <c r="AF67" i="7"/>
  <c r="AF13" i="5" s="1"/>
  <c r="AJ67" i="7"/>
  <c r="AJ13" i="5" s="1"/>
  <c r="AR67" i="7"/>
  <c r="AR13" i="5" s="1"/>
  <c r="AV67" i="7"/>
  <c r="AV13" i="5" s="1"/>
  <c r="AZ67" i="7"/>
  <c r="AZ13" i="5" s="1"/>
  <c r="BH67" i="7"/>
  <c r="BH13" i="5" s="1"/>
  <c r="BL67" i="7"/>
  <c r="BL13" i="5" s="1"/>
  <c r="O89" i="7"/>
  <c r="O14" i="5" s="1"/>
  <c r="S89" i="7"/>
  <c r="S14" i="5" s="1"/>
  <c r="W89" i="7"/>
  <c r="W14" i="5" s="1"/>
  <c r="AA89" i="7"/>
  <c r="AA14" i="5" s="1"/>
  <c r="AE89" i="7"/>
  <c r="AE14" i="5" s="1"/>
  <c r="AI89" i="7"/>
  <c r="AI14" i="5" s="1"/>
  <c r="AM89" i="7"/>
  <c r="AM14" i="5" s="1"/>
  <c r="AQ89" i="7"/>
  <c r="AQ14" i="5" s="1"/>
  <c r="AU89" i="7"/>
  <c r="AU14" i="5" s="1"/>
  <c r="AY89" i="7"/>
  <c r="AY14" i="5" s="1"/>
  <c r="BC89" i="7"/>
  <c r="BC14" i="5" s="1"/>
  <c r="BG89" i="7"/>
  <c r="BG14" i="5" s="1"/>
  <c r="BK89" i="7"/>
  <c r="BK14" i="5" s="1"/>
  <c r="O111" i="7"/>
  <c r="O15" i="5" s="1"/>
  <c r="S111" i="7"/>
  <c r="S15" i="5" s="1"/>
  <c r="W111" i="7"/>
  <c r="W15" i="5" s="1"/>
  <c r="AA111" i="7"/>
  <c r="AA15" i="5" s="1"/>
  <c r="AE111" i="7"/>
  <c r="AE15" i="5" s="1"/>
  <c r="AI111" i="7"/>
  <c r="AI15" i="5" s="1"/>
  <c r="AM111" i="7"/>
  <c r="AM15" i="5" s="1"/>
  <c r="AQ111" i="7"/>
  <c r="AQ15" i="5" s="1"/>
  <c r="AU111" i="7"/>
  <c r="AU15" i="5" s="1"/>
  <c r="AY111" i="7"/>
  <c r="AY15" i="5" s="1"/>
  <c r="BC111" i="7"/>
  <c r="BC15" i="5" s="1"/>
  <c r="BG111" i="7"/>
  <c r="BG15" i="5" s="1"/>
  <c r="BK111" i="7"/>
  <c r="BK15" i="5" s="1"/>
  <c r="Q133" i="7"/>
  <c r="Q16" i="5" s="1"/>
  <c r="U133" i="7"/>
  <c r="U16" i="5" s="1"/>
  <c r="Y133" i="7"/>
  <c r="Y16" i="5" s="1"/>
  <c r="AG133" i="7"/>
  <c r="AG16" i="5" s="1"/>
  <c r="AK133" i="7"/>
  <c r="AK16" i="5" s="1"/>
  <c r="AO133" i="7"/>
  <c r="AO16" i="5" s="1"/>
  <c r="AS133" i="7"/>
  <c r="AS16" i="5" s="1"/>
  <c r="AW133" i="7"/>
  <c r="AW16" i="5" s="1"/>
  <c r="BA133" i="7"/>
  <c r="BA16" i="5" s="1"/>
  <c r="BE133" i="7"/>
  <c r="BE16" i="5" s="1"/>
  <c r="BM133" i="7"/>
  <c r="BM16" i="5" s="1"/>
  <c r="Q155" i="7"/>
  <c r="Q17" i="5" s="1"/>
  <c r="U155" i="7"/>
  <c r="U17" i="5" s="1"/>
  <c r="Y155" i="7"/>
  <c r="Y17" i="5" s="1"/>
  <c r="AC155" i="7"/>
  <c r="AC17" i="5" s="1"/>
  <c r="AG155" i="7"/>
  <c r="AG17" i="5" s="1"/>
  <c r="AK155" i="7"/>
  <c r="AK17" i="5" s="1"/>
  <c r="AO155" i="7"/>
  <c r="AO17" i="5" s="1"/>
  <c r="AS155" i="7"/>
  <c r="AS17" i="5" s="1"/>
  <c r="AW155" i="7"/>
  <c r="AW17" i="5" s="1"/>
  <c r="BA155" i="7"/>
  <c r="BA17" i="5" s="1"/>
  <c r="BE155" i="7"/>
  <c r="BE17" i="5" s="1"/>
  <c r="BM155" i="7"/>
  <c r="BM17" i="5" s="1"/>
  <c r="BR89" i="7"/>
  <c r="BR14" i="5" s="1"/>
  <c r="BP45" i="7"/>
  <c r="BP12" i="5" s="1"/>
  <c r="U45" i="7"/>
  <c r="U12" i="5" s="1"/>
  <c r="AC45" i="7"/>
  <c r="AC12" i="5" s="1"/>
  <c r="AK45" i="7"/>
  <c r="AK12" i="5" s="1"/>
  <c r="AS45" i="7"/>
  <c r="AS12" i="5" s="1"/>
  <c r="BE45" i="7"/>
  <c r="BE12" i="5" s="1"/>
  <c r="AL67" i="7"/>
  <c r="AL13" i="5" s="1"/>
  <c r="AT67" i="7"/>
  <c r="AT13" i="5" s="1"/>
  <c r="BB67" i="7"/>
  <c r="BB13" i="5" s="1"/>
  <c r="AC89" i="7"/>
  <c r="AC14" i="5" s="1"/>
  <c r="AS89" i="7"/>
  <c r="AS14" i="5" s="1"/>
  <c r="BA89" i="7"/>
  <c r="BA14" i="5" s="1"/>
  <c r="BI89" i="7"/>
  <c r="BI14" i="5" s="1"/>
  <c r="U111" i="7"/>
  <c r="U15" i="5" s="1"/>
  <c r="AC111" i="7"/>
  <c r="AC15" i="5" s="1"/>
  <c r="BM111" i="7"/>
  <c r="BM15" i="5" s="1"/>
  <c r="AQ133" i="7"/>
  <c r="AQ16" i="5" s="1"/>
  <c r="BG133" i="7"/>
  <c r="BG16" i="5" s="1"/>
  <c r="O155" i="7"/>
  <c r="O17" i="5" s="1"/>
  <c r="W155" i="7"/>
  <c r="W17" i="5" s="1"/>
  <c r="AE155" i="7"/>
  <c r="AE17" i="5" s="1"/>
  <c r="AI155" i="7"/>
  <c r="AI17" i="5" s="1"/>
  <c r="AQ155" i="7"/>
  <c r="AQ17" i="5" s="1"/>
  <c r="AU155" i="7"/>
  <c r="AU17" i="5" s="1"/>
  <c r="BC155" i="7"/>
  <c r="BC17" i="5" s="1"/>
  <c r="BG155" i="7"/>
  <c r="BG17" i="5" s="1"/>
  <c r="R45" i="7"/>
  <c r="R12" i="5" s="1"/>
  <c r="Z45" i="7"/>
  <c r="Z12" i="5" s="1"/>
  <c r="AH45" i="7"/>
  <c r="AH12" i="5" s="1"/>
  <c r="AP45" i="7"/>
  <c r="AP12" i="5" s="1"/>
  <c r="AT45" i="7"/>
  <c r="AT12" i="5" s="1"/>
  <c r="BB45" i="7"/>
  <c r="BB12" i="5" s="1"/>
  <c r="BN45" i="7"/>
  <c r="BN12" i="5" s="1"/>
  <c r="O67" i="7"/>
  <c r="O13" i="5" s="1"/>
  <c r="S67" i="7"/>
  <c r="S13" i="5" s="1"/>
  <c r="AU67" i="7"/>
  <c r="AU13" i="5" s="1"/>
  <c r="BC67" i="7"/>
  <c r="BC13" i="5" s="1"/>
  <c r="BK67" i="7"/>
  <c r="BK13" i="5" s="1"/>
  <c r="V89" i="7"/>
  <c r="V14" i="5" s="1"/>
  <c r="AD89" i="7"/>
  <c r="AD14" i="5" s="1"/>
  <c r="AL89" i="7"/>
  <c r="AL14" i="5" s="1"/>
  <c r="AX89" i="7"/>
  <c r="AX14" i="5" s="1"/>
  <c r="BF89" i="7"/>
  <c r="BF14" i="5" s="1"/>
  <c r="BN89" i="7"/>
  <c r="BN14" i="5" s="1"/>
  <c r="R111" i="7"/>
  <c r="R15" i="5" s="1"/>
  <c r="V111" i="7"/>
  <c r="V15" i="5" s="1"/>
  <c r="Z111" i="7"/>
  <c r="Z15" i="5" s="1"/>
  <c r="AD111" i="7"/>
  <c r="AD15" i="5" s="1"/>
  <c r="AH111" i="7"/>
  <c r="AH15" i="5" s="1"/>
  <c r="AP111" i="7"/>
  <c r="AP15" i="5" s="1"/>
  <c r="AT111" i="7"/>
  <c r="AT15" i="5" s="1"/>
  <c r="BB111" i="7"/>
  <c r="BB15" i="5" s="1"/>
  <c r="BJ111" i="7"/>
  <c r="BJ15" i="5" s="1"/>
  <c r="T133" i="7"/>
  <c r="T16" i="5" s="1"/>
  <c r="AB133" i="7"/>
  <c r="AB16" i="5" s="1"/>
  <c r="AR133" i="7"/>
  <c r="AR16" i="5" s="1"/>
  <c r="AZ133" i="7"/>
  <c r="AZ16" i="5" s="1"/>
  <c r="BH133" i="7"/>
  <c r="BH16" i="5" s="1"/>
  <c r="T155" i="7"/>
  <c r="T17" i="5" s="1"/>
  <c r="AB155" i="7"/>
  <c r="AB17" i="5" s="1"/>
  <c r="AN155" i="7"/>
  <c r="AN17" i="5" s="1"/>
  <c r="AV155" i="7"/>
  <c r="AV17" i="5" s="1"/>
  <c r="BH155" i="7"/>
  <c r="BH17" i="5" s="1"/>
  <c r="P45" i="7"/>
  <c r="P12" i="5" s="1"/>
  <c r="X45" i="7"/>
  <c r="X12" i="5" s="1"/>
  <c r="AF45" i="7"/>
  <c r="AF12" i="5" s="1"/>
  <c r="AJ45" i="7"/>
  <c r="AJ12" i="5" s="1"/>
  <c r="AN45" i="7"/>
  <c r="AN12" i="5" s="1"/>
  <c r="AR45" i="7"/>
  <c r="AR12" i="5" s="1"/>
  <c r="AZ45" i="7"/>
  <c r="AZ12" i="5" s="1"/>
  <c r="BD45" i="7"/>
  <c r="BD12" i="5" s="1"/>
  <c r="BH45" i="7"/>
  <c r="BH12" i="5" s="1"/>
  <c r="BL45" i="7"/>
  <c r="BL12" i="5" s="1"/>
  <c r="Q67" i="7"/>
  <c r="Q13" i="5" s="1"/>
  <c r="U67" i="7"/>
  <c r="U13" i="5" s="1"/>
  <c r="Y67" i="7"/>
  <c r="Y13" i="5" s="1"/>
  <c r="AC67" i="7"/>
  <c r="AC13" i="5" s="1"/>
  <c r="AG67" i="7"/>
  <c r="AG13" i="5" s="1"/>
  <c r="AK67" i="7"/>
  <c r="AK13" i="5" s="1"/>
  <c r="AO67" i="7"/>
  <c r="AO13" i="5" s="1"/>
  <c r="AS67" i="7"/>
  <c r="AS13" i="5" s="1"/>
  <c r="AW67" i="7"/>
  <c r="AW13" i="5" s="1"/>
  <c r="BA67" i="7"/>
  <c r="BA13" i="5" s="1"/>
  <c r="BE67" i="7"/>
  <c r="BE13" i="5" s="1"/>
  <c r="BI67" i="7"/>
  <c r="BI13" i="5" s="1"/>
  <c r="BM67" i="7"/>
  <c r="BM13" i="5" s="1"/>
  <c r="P89" i="7"/>
  <c r="P14" i="5" s="1"/>
  <c r="T89" i="7"/>
  <c r="T14" i="5" s="1"/>
  <c r="X89" i="7"/>
  <c r="X14" i="5" s="1"/>
  <c r="AB89" i="7"/>
  <c r="AB14" i="5" s="1"/>
  <c r="AF89" i="7"/>
  <c r="AF14" i="5" s="1"/>
  <c r="AJ89" i="7"/>
  <c r="AJ14" i="5" s="1"/>
  <c r="AN89" i="7"/>
  <c r="AN14" i="5" s="1"/>
  <c r="AV89" i="7"/>
  <c r="AV14" i="5" s="1"/>
  <c r="AZ89" i="7"/>
  <c r="AZ14" i="5" s="1"/>
  <c r="BD89" i="7"/>
  <c r="BD14" i="5" s="1"/>
  <c r="BL89" i="7"/>
  <c r="BL14" i="5" s="1"/>
  <c r="P111" i="7"/>
  <c r="P15" i="5" s="1"/>
  <c r="T111" i="7"/>
  <c r="T15" i="5" s="1"/>
  <c r="X111" i="7"/>
  <c r="X15" i="5" s="1"/>
  <c r="AB111" i="7"/>
  <c r="AB15" i="5" s="1"/>
  <c r="AF111" i="7"/>
  <c r="AF15" i="5" s="1"/>
  <c r="AJ111" i="7"/>
  <c r="AJ15" i="5" s="1"/>
  <c r="AN111" i="7"/>
  <c r="AN15" i="5" s="1"/>
  <c r="AR111" i="7"/>
  <c r="AR15" i="5" s="1"/>
  <c r="AV111" i="7"/>
  <c r="AV15" i="5" s="1"/>
  <c r="AZ111" i="7"/>
  <c r="AZ15" i="5" s="1"/>
  <c r="BD111" i="7"/>
  <c r="BD15" i="5" s="1"/>
  <c r="BH111" i="7"/>
  <c r="BH15" i="5" s="1"/>
  <c r="R133" i="7"/>
  <c r="R16" i="5" s="1"/>
  <c r="V133" i="7"/>
  <c r="V16" i="5" s="1"/>
  <c r="Z133" i="7"/>
  <c r="Z16" i="5" s="1"/>
  <c r="AD133" i="7"/>
  <c r="AD16" i="5" s="1"/>
  <c r="AH133" i="7"/>
  <c r="AH16" i="5" s="1"/>
  <c r="AL133" i="7"/>
  <c r="AL16" i="5" s="1"/>
  <c r="AT133" i="7"/>
  <c r="AT16" i="5" s="1"/>
  <c r="AX133" i="7"/>
  <c r="AX16" i="5" s="1"/>
  <c r="BB133" i="7"/>
  <c r="BB16" i="5" s="1"/>
  <c r="BJ133" i="7"/>
  <c r="BJ16" i="5" s="1"/>
  <c r="BP111" i="7"/>
  <c r="BP15" i="5" s="1"/>
  <c r="AR17" i="52"/>
  <c r="AR28" i="52"/>
  <c r="AR24" i="52"/>
  <c r="AR40" i="52"/>
  <c r="AR8" i="52"/>
  <c r="AR9" i="52"/>
  <c r="AR34" i="52"/>
  <c r="AR25" i="52"/>
  <c r="AR38" i="52"/>
  <c r="AR6" i="52"/>
  <c r="AR41" i="52"/>
  <c r="AR20" i="52"/>
  <c r="AR35" i="52"/>
  <c r="AR26" i="52"/>
  <c r="AR43" i="52"/>
  <c r="AR23" i="52"/>
  <c r="AR19" i="52"/>
  <c r="AR11" i="52"/>
  <c r="AR13" i="52"/>
  <c r="AR15" i="52"/>
  <c r="AR36" i="52"/>
  <c r="AR12" i="52"/>
  <c r="AR5" i="52"/>
  <c r="AR42" i="52"/>
  <c r="AR37" i="52"/>
  <c r="AR22" i="52"/>
  <c r="AR21" i="52"/>
  <c r="AS80" i="52"/>
  <c r="AR44" i="52"/>
  <c r="AR3" i="52"/>
  <c r="AR14" i="52"/>
  <c r="AR30" i="52"/>
  <c r="AR7" i="52"/>
  <c r="AR39" i="52"/>
  <c r="AR27" i="52"/>
  <c r="AR18" i="52"/>
  <c r="AS18" i="52" s="1"/>
  <c r="AR10" i="52"/>
  <c r="S42" i="2"/>
  <c r="K45" i="9"/>
  <c r="K32" i="5" s="1"/>
  <c r="O45" i="9"/>
  <c r="O32" i="5" s="1"/>
  <c r="P45" i="9"/>
  <c r="P32" i="5" s="1"/>
  <c r="L67" i="9"/>
  <c r="L33" i="5" s="1"/>
  <c r="P67" i="9"/>
  <c r="P33" i="5" s="1"/>
  <c r="L89" i="9"/>
  <c r="L34" i="5" s="1"/>
  <c r="P89" i="9"/>
  <c r="P34" i="5" s="1"/>
  <c r="I45" i="9"/>
  <c r="I32" i="5" s="1"/>
  <c r="M45" i="9"/>
  <c r="M32" i="5" s="1"/>
  <c r="Q45" i="9"/>
  <c r="Q32" i="5" s="1"/>
  <c r="I67" i="9"/>
  <c r="I33" i="5" s="1"/>
  <c r="M67" i="9"/>
  <c r="M33" i="5" s="1"/>
  <c r="Q67" i="9"/>
  <c r="Q33" i="5" s="1"/>
  <c r="M89" i="9"/>
  <c r="M34" i="5" s="1"/>
  <c r="Q89" i="9"/>
  <c r="Q34" i="5" s="1"/>
  <c r="I111" i="9"/>
  <c r="I35" i="5" s="1"/>
  <c r="M111" i="9"/>
  <c r="M35" i="5" s="1"/>
  <c r="I133" i="9"/>
  <c r="I36" i="5" s="1"/>
  <c r="I155" i="9"/>
  <c r="I37" i="5" s="1"/>
  <c r="J45" i="9"/>
  <c r="J32" i="5" s="1"/>
  <c r="N45" i="9"/>
  <c r="N32" i="5" s="1"/>
  <c r="J67" i="9"/>
  <c r="J33" i="5" s="1"/>
  <c r="N67" i="9"/>
  <c r="N33" i="5" s="1"/>
  <c r="J89" i="9"/>
  <c r="J34" i="5" s="1"/>
  <c r="N89" i="9"/>
  <c r="N34" i="5" s="1"/>
  <c r="J111" i="9"/>
  <c r="J35" i="5" s="1"/>
  <c r="J133" i="9"/>
  <c r="J36" i="5" s="1"/>
  <c r="J155" i="9"/>
  <c r="J37" i="5" s="1"/>
  <c r="K67" i="9"/>
  <c r="K33" i="5" s="1"/>
  <c r="O67" i="9"/>
  <c r="O33" i="5" s="1"/>
  <c r="K89" i="9"/>
  <c r="K34" i="5" s="1"/>
  <c r="O89" i="9"/>
  <c r="O34" i="5" s="1"/>
  <c r="K111" i="9"/>
  <c r="K35" i="5" s="1"/>
  <c r="K133" i="9"/>
  <c r="K36" i="5" s="1"/>
  <c r="K155" i="9"/>
  <c r="K37" i="5" s="1"/>
  <c r="U63" i="12"/>
  <c r="U53" i="12"/>
  <c r="T63" i="12"/>
  <c r="T23" i="12"/>
  <c r="T42" i="12"/>
  <c r="T62" i="12"/>
  <c r="U62" i="12"/>
  <c r="U32" i="12"/>
  <c r="T32" i="12"/>
  <c r="T18" i="12"/>
  <c r="T48" i="12"/>
  <c r="T68" i="12"/>
  <c r="J89" i="7"/>
  <c r="J14" i="5" s="1"/>
  <c r="J111" i="7"/>
  <c r="J15" i="5" s="1"/>
  <c r="N133" i="7"/>
  <c r="N16" i="5" s="1"/>
  <c r="L67" i="7"/>
  <c r="L13" i="5" s="1"/>
  <c r="L89" i="7"/>
  <c r="L14" i="5" s="1"/>
  <c r="L111" i="7"/>
  <c r="L15" i="5" s="1"/>
  <c r="L155" i="7"/>
  <c r="L17" i="5" s="1"/>
  <c r="J67" i="7"/>
  <c r="J13" i="5" s="1"/>
  <c r="N89" i="7"/>
  <c r="N14" i="5" s="1"/>
  <c r="N111" i="7"/>
  <c r="N15" i="5" s="1"/>
  <c r="J133" i="7"/>
  <c r="J16" i="5" s="1"/>
  <c r="K67" i="7"/>
  <c r="K13" i="5" s="1"/>
  <c r="K89" i="7"/>
  <c r="K14" i="5" s="1"/>
  <c r="K111" i="7"/>
  <c r="K15" i="5" s="1"/>
  <c r="K133" i="7"/>
  <c r="K16" i="5" s="1"/>
  <c r="K155" i="7"/>
  <c r="K17" i="5" s="1"/>
  <c r="I67" i="7"/>
  <c r="I13" i="5" s="1"/>
  <c r="M67" i="7"/>
  <c r="M13" i="5" s="1"/>
  <c r="I89" i="7"/>
  <c r="I14" i="5" s="1"/>
  <c r="M89" i="7"/>
  <c r="M14" i="5" s="1"/>
  <c r="I111" i="7"/>
  <c r="I15" i="5" s="1"/>
  <c r="M111" i="7"/>
  <c r="M15" i="5" s="1"/>
  <c r="I133" i="7"/>
  <c r="I16" i="5" s="1"/>
  <c r="M133" i="7"/>
  <c r="M16" i="5" s="1"/>
  <c r="E368" i="7"/>
  <c r="D368" i="7" s="1"/>
  <c r="X67" i="7"/>
  <c r="X13" i="5" s="1"/>
  <c r="AN133" i="7"/>
  <c r="AN16" i="5" s="1"/>
  <c r="U89" i="7"/>
  <c r="U14" i="5" s="1"/>
  <c r="AR89" i="7"/>
  <c r="AR14" i="5" s="1"/>
  <c r="AL111" i="7"/>
  <c r="AL15" i="5" s="1"/>
  <c r="L133" i="7"/>
  <c r="L16" i="5" s="1"/>
  <c r="S133" i="7"/>
  <c r="S16" i="5" s="1"/>
  <c r="AP133" i="7"/>
  <c r="AP16" i="5" s="1"/>
  <c r="M155" i="7"/>
  <c r="M17" i="5" s="1"/>
  <c r="AV45" i="7"/>
  <c r="AV12" i="5" s="1"/>
  <c r="AN67" i="7"/>
  <c r="AN13" i="5" s="1"/>
  <c r="AV133" i="7"/>
  <c r="AV16" i="5" s="1"/>
  <c r="AY133" i="7"/>
  <c r="AY16" i="5" s="1"/>
  <c r="BI133" i="7"/>
  <c r="BI16" i="5" s="1"/>
  <c r="BI155" i="7"/>
  <c r="BI17" i="5" s="1"/>
  <c r="BO67" i="7"/>
  <c r="BO13" i="5" s="1"/>
  <c r="AB45" i="7"/>
  <c r="AB12" i="5" s="1"/>
  <c r="BJ67" i="7"/>
  <c r="BJ13" i="5" s="1"/>
  <c r="N67" i="7"/>
  <c r="N13" i="5" s="1"/>
  <c r="BM89" i="7"/>
  <c r="BM14" i="5" s="1"/>
  <c r="Q89" i="7"/>
  <c r="Q14" i="5" s="1"/>
  <c r="AK89" i="7"/>
  <c r="AK14" i="5" s="1"/>
  <c r="AW111" i="7"/>
  <c r="AW15" i="5" s="1"/>
  <c r="BA111" i="7"/>
  <c r="BA15" i="5" s="1"/>
  <c r="BF133" i="7"/>
  <c r="BF16" i="5" s="1"/>
  <c r="AC133" i="7"/>
  <c r="AC16" i="5" s="1"/>
  <c r="T45" i="7"/>
  <c r="T12" i="5" s="1"/>
  <c r="BF45" i="7"/>
  <c r="BF12" i="5" s="1"/>
  <c r="BD67" i="7"/>
  <c r="BD13" i="5" s="1"/>
  <c r="AI67" i="7"/>
  <c r="AI13" i="5" s="1"/>
  <c r="E260" i="7"/>
  <c r="D260" i="7" s="1"/>
  <c r="BH89" i="7"/>
  <c r="BH14" i="5" s="1"/>
  <c r="Q111" i="7"/>
  <c r="Q15" i="5" s="1"/>
  <c r="AS111" i="7"/>
  <c r="AS15" i="5" s="1"/>
  <c r="AA133" i="7"/>
  <c r="AA16" i="5" s="1"/>
  <c r="AI133" i="7"/>
  <c r="AI16" i="5" s="1"/>
  <c r="BN133" i="7"/>
  <c r="BN16" i="5" s="1"/>
  <c r="I155" i="7"/>
  <c r="I17" i="5" s="1"/>
  <c r="S100" i="85"/>
  <c r="S100" i="86"/>
  <c r="G57" i="12"/>
  <c r="D107" i="13"/>
  <c r="G17" i="12" s="1"/>
  <c r="O34" i="31"/>
  <c r="D22" i="22" s="1"/>
  <c r="O46" i="31"/>
  <c r="D24" i="22" s="1"/>
  <c r="AI58" i="31"/>
  <c r="H26" i="22" s="1"/>
  <c r="T16" i="31"/>
  <c r="E19" i="22" s="1"/>
  <c r="T28" i="31"/>
  <c r="E21" i="22" s="1"/>
  <c r="AI40" i="31"/>
  <c r="H23" i="22" s="1"/>
  <c r="Y46" i="31"/>
  <c r="F24" i="22" s="1"/>
  <c r="J52" i="31"/>
  <c r="C25" i="22" s="1"/>
  <c r="AI52" i="31"/>
  <c r="H25" i="22" s="1"/>
  <c r="AD64" i="31"/>
  <c r="G27" i="22" s="1"/>
  <c r="Y34" i="31"/>
  <c r="F22" i="22" s="1"/>
  <c r="O40" i="31"/>
  <c r="D23" i="22" s="1"/>
  <c r="AN40" i="31"/>
  <c r="I23" i="22" s="1"/>
  <c r="O52" i="31"/>
  <c r="D25" i="22" s="1"/>
  <c r="J64" i="31"/>
  <c r="C27" i="22" s="1"/>
  <c r="AI28" i="31"/>
  <c r="H21" i="22" s="1"/>
  <c r="T40" i="31"/>
  <c r="E23" i="22" s="1"/>
  <c r="AN46" i="31"/>
  <c r="I24" i="22" s="1"/>
  <c r="T58" i="31"/>
  <c r="E26" i="22" s="1"/>
  <c r="O64" i="31"/>
  <c r="D27" i="22" s="1"/>
  <c r="J16" i="31"/>
  <c r="C19" i="22" s="1"/>
  <c r="AD16" i="31"/>
  <c r="G19" i="22" s="1"/>
  <c r="Q62" i="49"/>
  <c r="Q93" i="49"/>
  <c r="Q85" i="49"/>
  <c r="Q14" i="49"/>
  <c r="R94" i="2"/>
  <c r="S93" i="2"/>
  <c r="S85" i="2"/>
  <c r="R86" i="2"/>
  <c r="S69" i="2"/>
  <c r="R70" i="2"/>
  <c r="R62" i="2"/>
  <c r="S61" i="2"/>
  <c r="S54" i="2"/>
  <c r="T4" i="81" s="1"/>
  <c r="T91" i="81" s="1"/>
  <c r="T53" i="2"/>
  <c r="D118" i="13"/>
  <c r="D109" i="13"/>
  <c r="D110" i="13"/>
  <c r="D117" i="13"/>
  <c r="Q72" i="49"/>
  <c r="Q120" i="49"/>
  <c r="Q81" i="49"/>
  <c r="Q77" i="49"/>
  <c r="Q49" i="49"/>
  <c r="Q36" i="49"/>
  <c r="G133" i="8"/>
  <c r="G26" i="5" s="1"/>
  <c r="BR111" i="7"/>
  <c r="BR15" i="5" s="1"/>
  <c r="E229" i="7"/>
  <c r="F42" i="7" s="1"/>
  <c r="BP89" i="7"/>
  <c r="BP14" i="5" s="1"/>
  <c r="G267" i="7"/>
  <c r="G268" i="7" s="1"/>
  <c r="G89" i="7" s="1"/>
  <c r="G170" i="7"/>
  <c r="G171" i="7" s="1"/>
  <c r="G198" i="7" s="1"/>
  <c r="E262" i="7"/>
  <c r="E242" i="7"/>
  <c r="D242" i="7" s="1"/>
  <c r="E207" i="7"/>
  <c r="BR67" i="7"/>
  <c r="BR13" i="5" s="1"/>
  <c r="BO111" i="7"/>
  <c r="BO15" i="5" s="1"/>
  <c r="BR45" i="7"/>
  <c r="BR12" i="5" s="1"/>
  <c r="BO45" i="7"/>
  <c r="BO12" i="5" s="1"/>
  <c r="BO155" i="7"/>
  <c r="BO17" i="5" s="1"/>
  <c r="BO89" i="7"/>
  <c r="BO14" i="5" s="1"/>
  <c r="D116" i="13"/>
  <c r="C12" i="22"/>
  <c r="B62" i="4" s="1"/>
  <c r="L121" i="49"/>
  <c r="G111" i="8"/>
  <c r="G25" i="5" s="1"/>
  <c r="G67" i="8"/>
  <c r="G23" i="5" s="1"/>
  <c r="G155" i="8"/>
  <c r="G27" i="5" s="1"/>
  <c r="G89" i="8"/>
  <c r="G24" i="5" s="1"/>
  <c r="G45" i="8"/>
  <c r="G22" i="5" s="1"/>
  <c r="Q45" i="7"/>
  <c r="Q12" i="5" s="1"/>
  <c r="AW45" i="7"/>
  <c r="AW12" i="5" s="1"/>
  <c r="BO133" i="7"/>
  <c r="BO16" i="5" s="1"/>
  <c r="BQ133" i="7"/>
  <c r="BQ16" i="5" s="1"/>
  <c r="BQ111" i="7"/>
  <c r="BQ15" i="5" s="1"/>
  <c r="BQ67" i="7"/>
  <c r="BQ13" i="5" s="1"/>
  <c r="BQ89" i="7"/>
  <c r="BQ14" i="5" s="1"/>
  <c r="BQ45" i="7"/>
  <c r="BQ12" i="5" s="1"/>
  <c r="D46" i="2"/>
  <c r="C46" i="2"/>
  <c r="F45" i="2"/>
  <c r="F46" i="2" s="1"/>
  <c r="BL155" i="9"/>
  <c r="BL37" i="5" s="1"/>
  <c r="BH155" i="9"/>
  <c r="BH37" i="5" s="1"/>
  <c r="BM67" i="9"/>
  <c r="BM33" i="5" s="1"/>
  <c r="AY45" i="9"/>
  <c r="AY32" i="5" s="1"/>
  <c r="AQ45" i="9"/>
  <c r="AQ32" i="5" s="1"/>
  <c r="AZ155" i="9"/>
  <c r="AZ37" i="5" s="1"/>
  <c r="AR155" i="9"/>
  <c r="AR37" i="5" s="1"/>
  <c r="BJ155" i="9"/>
  <c r="BJ37" i="5" s="1"/>
  <c r="BK67" i="9"/>
  <c r="BK33" i="5" s="1"/>
  <c r="BG89" i="9"/>
  <c r="BG34" i="5" s="1"/>
  <c r="BJ45" i="9"/>
  <c r="BJ32" i="5" s="1"/>
  <c r="BE45" i="9"/>
  <c r="BE32" i="5" s="1"/>
  <c r="AT155" i="9"/>
  <c r="AT37" i="5" s="1"/>
  <c r="BD111" i="9"/>
  <c r="BD35" i="5" s="1"/>
  <c r="BD89" i="9"/>
  <c r="BD34" i="5" s="1"/>
  <c r="AP133" i="9"/>
  <c r="AP36" i="5" s="1"/>
  <c r="BK111" i="9"/>
  <c r="BK35" i="5" s="1"/>
  <c r="BF89" i="9"/>
  <c r="BF34" i="5" s="1"/>
  <c r="BE89" i="9"/>
  <c r="BE34" i="5" s="1"/>
  <c r="AF67" i="9"/>
  <c r="AF33" i="5" s="1"/>
  <c r="AI67" i="9"/>
  <c r="AI33" i="5" s="1"/>
  <c r="BA67" i="9"/>
  <c r="BA33" i="5" s="1"/>
  <c r="BN45" i="9"/>
  <c r="BN32" i="5" s="1"/>
  <c r="AS45" i="9"/>
  <c r="AS32" i="5" s="1"/>
  <c r="AV155" i="9"/>
  <c r="AV37" i="5" s="1"/>
  <c r="X155" i="9"/>
  <c r="X37" i="5" s="1"/>
  <c r="AX155" i="9"/>
  <c r="AX37" i="5" s="1"/>
  <c r="AP155" i="9"/>
  <c r="AP37" i="5" s="1"/>
  <c r="AL155" i="9"/>
  <c r="AL37" i="5" s="1"/>
  <c r="AH155" i="9"/>
  <c r="AH37" i="5" s="1"/>
  <c r="BE155" i="9"/>
  <c r="BE37" i="5" s="1"/>
  <c r="AZ133" i="9"/>
  <c r="AZ36" i="5" s="1"/>
  <c r="AY133" i="9"/>
  <c r="AY36" i="5" s="1"/>
  <c r="BA89" i="9"/>
  <c r="BA34" i="5" s="1"/>
  <c r="BL45" i="9"/>
  <c r="BL32" i="5" s="1"/>
  <c r="AR133" i="9"/>
  <c r="AR36" i="5" s="1"/>
  <c r="BN133" i="9"/>
  <c r="BN36" i="5" s="1"/>
  <c r="Z133" i="9"/>
  <c r="Z36" i="5" s="1"/>
  <c r="BN111" i="9"/>
  <c r="BN35" i="5" s="1"/>
  <c r="BF111" i="9"/>
  <c r="BF35" i="5" s="1"/>
  <c r="AT111" i="9"/>
  <c r="AT35" i="5" s="1"/>
  <c r="AP111" i="9"/>
  <c r="AP35" i="5" s="1"/>
  <c r="AL111" i="9"/>
  <c r="AL35" i="5" s="1"/>
  <c r="AD111" i="9"/>
  <c r="AD35" i="5" s="1"/>
  <c r="V111" i="9"/>
  <c r="V35" i="5" s="1"/>
  <c r="BM111" i="9"/>
  <c r="BM35" i="5" s="1"/>
  <c r="BE111" i="9"/>
  <c r="BE35" i="5" s="1"/>
  <c r="AW111" i="9"/>
  <c r="AW35" i="5" s="1"/>
  <c r="AO111" i="9"/>
  <c r="AO35" i="5" s="1"/>
  <c r="BH111" i="9"/>
  <c r="BH35" i="5" s="1"/>
  <c r="P111" i="9"/>
  <c r="P35" i="5" s="1"/>
  <c r="AY111" i="9"/>
  <c r="AY35" i="5" s="1"/>
  <c r="AM111" i="9"/>
  <c r="AM35" i="5" s="1"/>
  <c r="AA111" i="9"/>
  <c r="AA35" i="5" s="1"/>
  <c r="S111" i="9"/>
  <c r="S35" i="5" s="1"/>
  <c r="T89" i="9"/>
  <c r="T34" i="5" s="1"/>
  <c r="W89" i="9"/>
  <c r="W34" i="5" s="1"/>
  <c r="BB89" i="9"/>
  <c r="BB34" i="5" s="1"/>
  <c r="AP89" i="9"/>
  <c r="AP34" i="5" s="1"/>
  <c r="AW89" i="9"/>
  <c r="AW34" i="5" s="1"/>
  <c r="BJ67" i="9"/>
  <c r="BJ33" i="5" s="1"/>
  <c r="BB67" i="9"/>
  <c r="BB33" i="5" s="1"/>
  <c r="AT67" i="9"/>
  <c r="AT33" i="5" s="1"/>
  <c r="AH67" i="9"/>
  <c r="AH33" i="5" s="1"/>
  <c r="BI67" i="9"/>
  <c r="BI33" i="5" s="1"/>
  <c r="BL67" i="9"/>
  <c r="BL33" i="5" s="1"/>
  <c r="BH67" i="9"/>
  <c r="BH33" i="5" s="1"/>
  <c r="BD67" i="9"/>
  <c r="BD33" i="5" s="1"/>
  <c r="AV67" i="9"/>
  <c r="AV33" i="5" s="1"/>
  <c r="BG67" i="9"/>
  <c r="BG33" i="5" s="1"/>
  <c r="BC67" i="9"/>
  <c r="BC33" i="5" s="1"/>
  <c r="AY67" i="9"/>
  <c r="AY33" i="5" s="1"/>
  <c r="AU67" i="9"/>
  <c r="AU33" i="5" s="1"/>
  <c r="BI45" i="9"/>
  <c r="BI32" i="5" s="1"/>
  <c r="BA45" i="9"/>
  <c r="BA32" i="5" s="1"/>
  <c r="AW45" i="9"/>
  <c r="AW32" i="5" s="1"/>
  <c r="AO45" i="9"/>
  <c r="AO32" i="5" s="1"/>
  <c r="BH45" i="9"/>
  <c r="BH32" i="5" s="1"/>
  <c r="AR45" i="9"/>
  <c r="AR32" i="5" s="1"/>
  <c r="AN45" i="9"/>
  <c r="AN32" i="5" s="1"/>
  <c r="BG45" i="9"/>
  <c r="BG32" i="5" s="1"/>
  <c r="BF45" i="9"/>
  <c r="BF32" i="5" s="1"/>
  <c r="BB45" i="9"/>
  <c r="BB32" i="5" s="1"/>
  <c r="AD45" i="9"/>
  <c r="AD32" i="5" s="1"/>
  <c r="AO133" i="9"/>
  <c r="AO36" i="5" s="1"/>
  <c r="BL133" i="9"/>
  <c r="BL36" i="5" s="1"/>
  <c r="BD133" i="9"/>
  <c r="BD36" i="5" s="1"/>
  <c r="BI111" i="9"/>
  <c r="BI35" i="5" s="1"/>
  <c r="BA111" i="9"/>
  <c r="BA35" i="5" s="1"/>
  <c r="AS111" i="9"/>
  <c r="AS35" i="5" s="1"/>
  <c r="AK111" i="9"/>
  <c r="AK35" i="5" s="1"/>
  <c r="AG111" i="9"/>
  <c r="AG35" i="5" s="1"/>
  <c r="AC111" i="9"/>
  <c r="AC35" i="5" s="1"/>
  <c r="Y111" i="9"/>
  <c r="Y35" i="5" s="1"/>
  <c r="U111" i="9"/>
  <c r="U35" i="5" s="1"/>
  <c r="Q111" i="9"/>
  <c r="Q35" i="5" s="1"/>
  <c r="BL111" i="9"/>
  <c r="BL35" i="5" s="1"/>
  <c r="AZ111" i="9"/>
  <c r="AZ35" i="5" s="1"/>
  <c r="AR111" i="9"/>
  <c r="AR35" i="5" s="1"/>
  <c r="AN111" i="9"/>
  <c r="AN35" i="5" s="1"/>
  <c r="BG111" i="9"/>
  <c r="BG35" i="5" s="1"/>
  <c r="BC111" i="9"/>
  <c r="BC35" i="5" s="1"/>
  <c r="AQ111" i="9"/>
  <c r="AQ35" i="5" s="1"/>
  <c r="W111" i="9"/>
  <c r="W35" i="5" s="1"/>
  <c r="BJ111" i="9"/>
  <c r="BJ35" i="5" s="1"/>
  <c r="BB111" i="9"/>
  <c r="BB35" i="5" s="1"/>
  <c r="AX111" i="9"/>
  <c r="AX35" i="5" s="1"/>
  <c r="BK89" i="9"/>
  <c r="BK34" i="5" s="1"/>
  <c r="BC89" i="9"/>
  <c r="BC34" i="5" s="1"/>
  <c r="AY89" i="9"/>
  <c r="AY34" i="5" s="1"/>
  <c r="AU89" i="9"/>
  <c r="AU34" i="5" s="1"/>
  <c r="AQ89" i="9"/>
  <c r="AQ34" i="5" s="1"/>
  <c r="AM89" i="9"/>
  <c r="AM34" i="5" s="1"/>
  <c r="AI89" i="9"/>
  <c r="AI34" i="5" s="1"/>
  <c r="AE89" i="9"/>
  <c r="AE34" i="5" s="1"/>
  <c r="S89" i="9"/>
  <c r="S34" i="5" s="1"/>
  <c r="BN89" i="9"/>
  <c r="BN34" i="5" s="1"/>
  <c r="BJ89" i="9"/>
  <c r="BJ34" i="5" s="1"/>
  <c r="AX89" i="9"/>
  <c r="AX34" i="5" s="1"/>
  <c r="AT89" i="9"/>
  <c r="AT34" i="5" s="1"/>
  <c r="Y89" i="9"/>
  <c r="Y34" i="5" s="1"/>
  <c r="BE67" i="9"/>
  <c r="BE33" i="5" s="1"/>
  <c r="AW67" i="9"/>
  <c r="AW33" i="5" s="1"/>
  <c r="AZ67" i="9"/>
  <c r="AZ33" i="5" s="1"/>
  <c r="AR67" i="9"/>
  <c r="AR33" i="5" s="1"/>
  <c r="AN67" i="9"/>
  <c r="AN33" i="5" s="1"/>
  <c r="AB67" i="9"/>
  <c r="AB33" i="5" s="1"/>
  <c r="BN67" i="9"/>
  <c r="BN33" i="5" s="1"/>
  <c r="BF67" i="9"/>
  <c r="BF33" i="5" s="1"/>
  <c r="AX67" i="9"/>
  <c r="AX33" i="5" s="1"/>
  <c r="BC45" i="9"/>
  <c r="BC32" i="5" s="1"/>
  <c r="AP45" i="9"/>
  <c r="AP32" i="5" s="1"/>
  <c r="AZ45" i="9"/>
  <c r="AZ32" i="5" s="1"/>
  <c r="BK45" i="9"/>
  <c r="BK32" i="5" s="1"/>
  <c r="AU45" i="9"/>
  <c r="AU32" i="5" s="1"/>
  <c r="S45" i="9"/>
  <c r="S32" i="5" s="1"/>
  <c r="AH45" i="9"/>
  <c r="AH32" i="5" s="1"/>
  <c r="BM45" i="9"/>
  <c r="BM32" i="5" s="1"/>
  <c r="BS155" i="9"/>
  <c r="BS37" i="5" s="1"/>
  <c r="BO155" i="9"/>
  <c r="BO37" i="5" s="1"/>
  <c r="BK155" i="9"/>
  <c r="BK37" i="5" s="1"/>
  <c r="BG155" i="9"/>
  <c r="BG37" i="5" s="1"/>
  <c r="BC155" i="9"/>
  <c r="BC37" i="5" s="1"/>
  <c r="AY155" i="9"/>
  <c r="AY37" i="5" s="1"/>
  <c r="AU155" i="9"/>
  <c r="AU37" i="5" s="1"/>
  <c r="AQ155" i="9"/>
  <c r="AQ37" i="5" s="1"/>
  <c r="AM155" i="9"/>
  <c r="AM37" i="5" s="1"/>
  <c r="AI155" i="9"/>
  <c r="AI37" i="5" s="1"/>
  <c r="AE155" i="9"/>
  <c r="AE37" i="5" s="1"/>
  <c r="AA155" i="9"/>
  <c r="AA37" i="5" s="1"/>
  <c r="W155" i="9"/>
  <c r="W37" i="5" s="1"/>
  <c r="S155" i="9"/>
  <c r="S37" i="5" s="1"/>
  <c r="O155" i="9"/>
  <c r="O37" i="5" s="1"/>
  <c r="BN155" i="9"/>
  <c r="BN37" i="5" s="1"/>
  <c r="BF155" i="9"/>
  <c r="BF37" i="5" s="1"/>
  <c r="BB155" i="9"/>
  <c r="BB37" i="5" s="1"/>
  <c r="AD155" i="9"/>
  <c r="AD37" i="5" s="1"/>
  <c r="Z155" i="9"/>
  <c r="Z37" i="5" s="1"/>
  <c r="V155" i="9"/>
  <c r="V37" i="5" s="1"/>
  <c r="R155" i="9"/>
  <c r="R37" i="5" s="1"/>
  <c r="N155" i="9"/>
  <c r="N37" i="5" s="1"/>
  <c r="BD155" i="9"/>
  <c r="BD37" i="5" s="1"/>
  <c r="AN155" i="9"/>
  <c r="AN37" i="5" s="1"/>
  <c r="AJ155" i="9"/>
  <c r="AJ37" i="5" s="1"/>
  <c r="AF155" i="9"/>
  <c r="AF37" i="5" s="1"/>
  <c r="AB155" i="9"/>
  <c r="AB37" i="5" s="1"/>
  <c r="T155" i="9"/>
  <c r="T37" i="5" s="1"/>
  <c r="BA133" i="9"/>
  <c r="BA36" i="5" s="1"/>
  <c r="AS133" i="9"/>
  <c r="AS36" i="5" s="1"/>
  <c r="AV111" i="9"/>
  <c r="AV35" i="5" s="1"/>
  <c r="AJ111" i="9"/>
  <c r="AJ35" i="5" s="1"/>
  <c r="X111" i="9"/>
  <c r="X35" i="5" s="1"/>
  <c r="AU111" i="9"/>
  <c r="AU35" i="5" s="1"/>
  <c r="AE111" i="9"/>
  <c r="AE35" i="5" s="1"/>
  <c r="AD133" i="9"/>
  <c r="AD36" i="5" s="1"/>
  <c r="Y133" i="9"/>
  <c r="Y36" i="5" s="1"/>
  <c r="AN133" i="9"/>
  <c r="AN36" i="5" s="1"/>
  <c r="AB133" i="9"/>
  <c r="AB36" i="5" s="1"/>
  <c r="AF111" i="9"/>
  <c r="AF35" i="5" s="1"/>
  <c r="AB111" i="9"/>
  <c r="AB35" i="5" s="1"/>
  <c r="AI111" i="9"/>
  <c r="AI35" i="5" s="1"/>
  <c r="AH111" i="9"/>
  <c r="AH35" i="5" s="1"/>
  <c r="Z111" i="9"/>
  <c r="Z35" i="5" s="1"/>
  <c r="R111" i="9"/>
  <c r="R35" i="5" s="1"/>
  <c r="AL89" i="9"/>
  <c r="AL34" i="5" s="1"/>
  <c r="AH89" i="9"/>
  <c r="AH34" i="5" s="1"/>
  <c r="AD89" i="9"/>
  <c r="AD34" i="5" s="1"/>
  <c r="Z89" i="9"/>
  <c r="Z34" i="5" s="1"/>
  <c r="AG89" i="9"/>
  <c r="AG34" i="5" s="1"/>
  <c r="AC89" i="9"/>
  <c r="AC34" i="5" s="1"/>
  <c r="AJ89" i="9"/>
  <c r="AJ34" i="5" s="1"/>
  <c r="X89" i="9"/>
  <c r="X34" i="5" s="1"/>
  <c r="AE67" i="9"/>
  <c r="AE33" i="5" s="1"/>
  <c r="AD67" i="9"/>
  <c r="AD33" i="5" s="1"/>
  <c r="Z67" i="9"/>
  <c r="Z33" i="5" s="1"/>
  <c r="R67" i="9"/>
  <c r="R33" i="5" s="1"/>
  <c r="AM45" i="9"/>
  <c r="AM32" i="5" s="1"/>
  <c r="AI45" i="9"/>
  <c r="AI32" i="5" s="1"/>
  <c r="AE45" i="9"/>
  <c r="AE32" i="5" s="1"/>
  <c r="AA45" i="9"/>
  <c r="AA32" i="5" s="1"/>
  <c r="W45" i="9"/>
  <c r="W32" i="5" s="1"/>
  <c r="AL45" i="9"/>
  <c r="AL32" i="5" s="1"/>
  <c r="AK45" i="9"/>
  <c r="AK32" i="5" s="1"/>
  <c r="AG45" i="9"/>
  <c r="AG32" i="5" s="1"/>
  <c r="AC45" i="9"/>
  <c r="AC32" i="5" s="1"/>
  <c r="U45" i="9"/>
  <c r="U32" i="5" s="1"/>
  <c r="BH133" i="9"/>
  <c r="BH36" i="5" s="1"/>
  <c r="AV133" i="9"/>
  <c r="AV36" i="5" s="1"/>
  <c r="AJ133" i="9"/>
  <c r="AJ36" i="5" s="1"/>
  <c r="AF133" i="9"/>
  <c r="AF36" i="5" s="1"/>
  <c r="BK133" i="9"/>
  <c r="BK36" i="5" s="1"/>
  <c r="BG133" i="9"/>
  <c r="BG36" i="5" s="1"/>
  <c r="BC133" i="9"/>
  <c r="BC36" i="5" s="1"/>
  <c r="AU133" i="9"/>
  <c r="AU36" i="5" s="1"/>
  <c r="AQ133" i="9"/>
  <c r="AQ36" i="5" s="1"/>
  <c r="AM133" i="9"/>
  <c r="AM36" i="5" s="1"/>
  <c r="BJ133" i="9"/>
  <c r="BJ36" i="5" s="1"/>
  <c r="BF133" i="9"/>
  <c r="BF36" i="5" s="1"/>
  <c r="BB133" i="9"/>
  <c r="BB36" i="5" s="1"/>
  <c r="AX133" i="9"/>
  <c r="AX36" i="5" s="1"/>
  <c r="AT133" i="9"/>
  <c r="AT36" i="5" s="1"/>
  <c r="AL133" i="9"/>
  <c r="AL36" i="5" s="1"/>
  <c r="AH133" i="9"/>
  <c r="AH36" i="5" s="1"/>
  <c r="BQ133" i="9"/>
  <c r="BQ36" i="5" s="1"/>
  <c r="BM133" i="9"/>
  <c r="BM36" i="5" s="1"/>
  <c r="BI133" i="9"/>
  <c r="BI36" i="5" s="1"/>
  <c r="BE133" i="9"/>
  <c r="BE36" i="5" s="1"/>
  <c r="AW133" i="9"/>
  <c r="AW36" i="5" s="1"/>
  <c r="AK133" i="9"/>
  <c r="AK36" i="5" s="1"/>
  <c r="AG133" i="9"/>
  <c r="AG36" i="5" s="1"/>
  <c r="AC133" i="9"/>
  <c r="AC36" i="5" s="1"/>
  <c r="U133" i="9"/>
  <c r="U36" i="5" s="1"/>
  <c r="Q133" i="9"/>
  <c r="Q36" i="5" s="1"/>
  <c r="M133" i="9"/>
  <c r="M36" i="5" s="1"/>
  <c r="V89" i="9"/>
  <c r="V34" i="5" s="1"/>
  <c r="R89" i="9"/>
  <c r="R34" i="5" s="1"/>
  <c r="AA89" i="9"/>
  <c r="AA34" i="5" s="1"/>
  <c r="X133" i="9"/>
  <c r="X36" i="5" s="1"/>
  <c r="T133" i="9"/>
  <c r="T36" i="5" s="1"/>
  <c r="P133" i="9"/>
  <c r="P36" i="5" s="1"/>
  <c r="AI133" i="9"/>
  <c r="AI36" i="5" s="1"/>
  <c r="AE133" i="9"/>
  <c r="AE36" i="5" s="1"/>
  <c r="AA133" i="9"/>
  <c r="AA36" i="5" s="1"/>
  <c r="W133" i="9"/>
  <c r="W36" i="5" s="1"/>
  <c r="S133" i="9"/>
  <c r="S36" i="5" s="1"/>
  <c r="O133" i="9"/>
  <c r="O36" i="5" s="1"/>
  <c r="V133" i="9"/>
  <c r="V36" i="5" s="1"/>
  <c r="N133" i="9"/>
  <c r="N36" i="5" s="1"/>
  <c r="BS67" i="9"/>
  <c r="BS33" i="5" s="1"/>
  <c r="BO67" i="9"/>
  <c r="BO33" i="5" s="1"/>
  <c r="AQ67" i="9"/>
  <c r="AQ33" i="5" s="1"/>
  <c r="AM67" i="9"/>
  <c r="AM33" i="5" s="1"/>
  <c r="AA67" i="9"/>
  <c r="AA33" i="5" s="1"/>
  <c r="W67" i="9"/>
  <c r="W33" i="5" s="1"/>
  <c r="S67" i="9"/>
  <c r="S33" i="5" s="1"/>
  <c r="AP67" i="9"/>
  <c r="AP33" i="5" s="1"/>
  <c r="AL67" i="9"/>
  <c r="AL33" i="5" s="1"/>
  <c r="V67" i="9"/>
  <c r="V33" i="5" s="1"/>
  <c r="AS67" i="9"/>
  <c r="AS33" i="5" s="1"/>
  <c r="AO67" i="9"/>
  <c r="AO33" i="5" s="1"/>
  <c r="AK67" i="9"/>
  <c r="AK33" i="5" s="1"/>
  <c r="AG67" i="9"/>
  <c r="AG33" i="5" s="1"/>
  <c r="AC67" i="9"/>
  <c r="AC33" i="5" s="1"/>
  <c r="Y67" i="9"/>
  <c r="Y33" i="5" s="1"/>
  <c r="U67" i="9"/>
  <c r="U33" i="5" s="1"/>
  <c r="BP67" i="9"/>
  <c r="BP33" i="5" s="1"/>
  <c r="AJ67" i="9"/>
  <c r="AJ33" i="5" s="1"/>
  <c r="X67" i="9"/>
  <c r="X33" i="5" s="1"/>
  <c r="T67" i="9"/>
  <c r="T33" i="5" s="1"/>
  <c r="AX45" i="9"/>
  <c r="AX32" i="5" s="1"/>
  <c r="AT45" i="9"/>
  <c r="AT32" i="5" s="1"/>
  <c r="Z45" i="9"/>
  <c r="Z32" i="5" s="1"/>
  <c r="V45" i="9"/>
  <c r="V32" i="5" s="1"/>
  <c r="R45" i="9"/>
  <c r="R32" i="5" s="1"/>
  <c r="BQ45" i="9"/>
  <c r="BQ32" i="5" s="1"/>
  <c r="Y45" i="9"/>
  <c r="Y32" i="5" s="1"/>
  <c r="AF45" i="9"/>
  <c r="AF32" i="5" s="1"/>
  <c r="AB45" i="9"/>
  <c r="AB32" i="5" s="1"/>
  <c r="X45" i="9"/>
  <c r="X32" i="5" s="1"/>
  <c r="T45" i="9"/>
  <c r="T32" i="5" s="1"/>
  <c r="BQ111" i="9"/>
  <c r="BQ35" i="5" s="1"/>
  <c r="BR155" i="9"/>
  <c r="BR37" i="5" s="1"/>
  <c r="BP133" i="9"/>
  <c r="BP36" i="5" s="1"/>
  <c r="BR133" i="9"/>
  <c r="BR36" i="5" s="1"/>
  <c r="R133" i="9"/>
  <c r="R36" i="5" s="1"/>
  <c r="BQ67" i="9"/>
  <c r="BQ33" i="5" s="1"/>
  <c r="BR45" i="9"/>
  <c r="BR32" i="5" s="1"/>
  <c r="BQ89" i="9"/>
  <c r="BQ34" i="5" s="1"/>
  <c r="BM89" i="9"/>
  <c r="BM34" i="5" s="1"/>
  <c r="BI89" i="9"/>
  <c r="BI34" i="5" s="1"/>
  <c r="AS89" i="9"/>
  <c r="AS34" i="5" s="1"/>
  <c r="AO89" i="9"/>
  <c r="AO34" i="5" s="1"/>
  <c r="AK89" i="9"/>
  <c r="AK34" i="5" s="1"/>
  <c r="U89" i="9"/>
  <c r="U34" i="5" s="1"/>
  <c r="BP89" i="9"/>
  <c r="BP34" i="5" s="1"/>
  <c r="BL89" i="9"/>
  <c r="BL34" i="5" s="1"/>
  <c r="BH89" i="9"/>
  <c r="BH34" i="5" s="1"/>
  <c r="AZ89" i="9"/>
  <c r="AZ34" i="5" s="1"/>
  <c r="AV89" i="9"/>
  <c r="AV34" i="5" s="1"/>
  <c r="AR89" i="9"/>
  <c r="AR34" i="5" s="1"/>
  <c r="AN89" i="9"/>
  <c r="AN34" i="5" s="1"/>
  <c r="AF89" i="9"/>
  <c r="AF34" i="5" s="1"/>
  <c r="AB89" i="9"/>
  <c r="AB34" i="5" s="1"/>
  <c r="BS133" i="9"/>
  <c r="BS36" i="5" s="1"/>
  <c r="BO133" i="9"/>
  <c r="BO36" i="5" s="1"/>
  <c r="BS111" i="9"/>
  <c r="BS35" i="5" s="1"/>
  <c r="BO111" i="9"/>
  <c r="BO35" i="5" s="1"/>
  <c r="O111" i="9"/>
  <c r="O35" i="5" s="1"/>
  <c r="BP45" i="9"/>
  <c r="BP32" i="5" s="1"/>
  <c r="BD45" i="9"/>
  <c r="BD32" i="5" s="1"/>
  <c r="AV45" i="9"/>
  <c r="AV32" i="5" s="1"/>
  <c r="AJ45" i="9"/>
  <c r="AJ32" i="5" s="1"/>
  <c r="BS89" i="9"/>
  <c r="BS34" i="5" s="1"/>
  <c r="BO89" i="9"/>
  <c r="BO34" i="5" s="1"/>
  <c r="BR89" i="9"/>
  <c r="BR34" i="5" s="1"/>
  <c r="BR67" i="9"/>
  <c r="BR33" i="5" s="1"/>
  <c r="BM155" i="9"/>
  <c r="BM37" i="5" s="1"/>
  <c r="BI155" i="9"/>
  <c r="BI37" i="5" s="1"/>
  <c r="BA155" i="9"/>
  <c r="BA37" i="5" s="1"/>
  <c r="AW155" i="9"/>
  <c r="AW37" i="5" s="1"/>
  <c r="AS155" i="9"/>
  <c r="AS37" i="5" s="1"/>
  <c r="AO155" i="9"/>
  <c r="AO37" i="5" s="1"/>
  <c r="AK155" i="9"/>
  <c r="AK37" i="5" s="1"/>
  <c r="AG155" i="9"/>
  <c r="AG37" i="5" s="1"/>
  <c r="AC155" i="9"/>
  <c r="AC37" i="5" s="1"/>
  <c r="Y155" i="9"/>
  <c r="Y37" i="5" s="1"/>
  <c r="U155" i="9"/>
  <c r="U37" i="5" s="1"/>
  <c r="Q155" i="9"/>
  <c r="Q37" i="5" s="1"/>
  <c r="M155" i="9"/>
  <c r="M37" i="5" s="1"/>
  <c r="BP111" i="9"/>
  <c r="BP35" i="5" s="1"/>
  <c r="T111" i="9"/>
  <c r="T35" i="5" s="1"/>
  <c r="BS45" i="9"/>
  <c r="BS32" i="5" s="1"/>
  <c r="BO45" i="9"/>
  <c r="BO32" i="5" s="1"/>
  <c r="BQ155" i="9"/>
  <c r="BQ37" i="5" s="1"/>
  <c r="BR111" i="9"/>
  <c r="BR35" i="5" s="1"/>
  <c r="N111" i="9"/>
  <c r="N35" i="5" s="1"/>
  <c r="BP155" i="9"/>
  <c r="BP37" i="5" s="1"/>
  <c r="P155" i="9"/>
  <c r="P37" i="5" s="1"/>
  <c r="G366" i="7"/>
  <c r="G367" i="7" s="1"/>
  <c r="J155" i="7"/>
  <c r="J17" i="5" s="1"/>
  <c r="N155" i="7"/>
  <c r="N17" i="5" s="1"/>
  <c r="R155" i="7"/>
  <c r="R17" i="5" s="1"/>
  <c r="V155" i="7"/>
  <c r="V17" i="5" s="1"/>
  <c r="Z155" i="7"/>
  <c r="Z17" i="5" s="1"/>
  <c r="AD155" i="7"/>
  <c r="AD17" i="5" s="1"/>
  <c r="AH155" i="7"/>
  <c r="AH17" i="5" s="1"/>
  <c r="AL155" i="7"/>
  <c r="AL17" i="5" s="1"/>
  <c r="AP155" i="7"/>
  <c r="AP17" i="5" s="1"/>
  <c r="AT155" i="7"/>
  <c r="AT17" i="5" s="1"/>
  <c r="AX155" i="7"/>
  <c r="AX17" i="5" s="1"/>
  <c r="BB155" i="7"/>
  <c r="BB17" i="5" s="1"/>
  <c r="BF155" i="7"/>
  <c r="BF17" i="5" s="1"/>
  <c r="BJ155" i="7"/>
  <c r="BJ17" i="5" s="1"/>
  <c r="BN155" i="7"/>
  <c r="BN17" i="5" s="1"/>
  <c r="BP155" i="7"/>
  <c r="BP17" i="5" s="1"/>
  <c r="P88" i="49"/>
  <c r="R85" i="49"/>
  <c r="P81" i="49"/>
  <c r="R79" i="49"/>
  <c r="R81" i="49" s="1"/>
  <c r="P93" i="49"/>
  <c r="P49" i="49"/>
  <c r="P85" i="49"/>
  <c r="R49" i="49"/>
  <c r="R18" i="49"/>
  <c r="R36" i="49" s="1"/>
  <c r="P36" i="49"/>
  <c r="R14" i="49"/>
  <c r="P14" i="49"/>
  <c r="R70" i="49"/>
  <c r="R72" i="49" s="1"/>
  <c r="P72" i="49"/>
  <c r="R51" i="49"/>
  <c r="R62" i="49" s="1"/>
  <c r="P62" i="49"/>
  <c r="R93" i="49"/>
  <c r="R74" i="49"/>
  <c r="R77" i="49" s="1"/>
  <c r="P77" i="49"/>
  <c r="D394" i="7" l="1"/>
  <c r="D152" i="7" s="1"/>
  <c r="F152" i="7"/>
  <c r="D262" i="7"/>
  <c r="D64" i="7" s="1"/>
  <c r="F64" i="7"/>
  <c r="G133" i="7"/>
  <c r="G16" i="5" s="1"/>
  <c r="E335" i="7"/>
  <c r="D335" i="7" s="1"/>
  <c r="G111" i="7"/>
  <c r="G15" i="5" s="1"/>
  <c r="E328" i="7"/>
  <c r="F108" i="7" s="1"/>
  <c r="G14" i="5"/>
  <c r="S108" i="13"/>
  <c r="S115" i="13"/>
  <c r="T50" i="2"/>
  <c r="T100" i="81"/>
  <c r="S121" i="13"/>
  <c r="S109" i="13"/>
  <c r="S122" i="13"/>
  <c r="V77" i="12" s="1"/>
  <c r="S107" i="13"/>
  <c r="S113" i="13"/>
  <c r="S114" i="13"/>
  <c r="S101" i="13"/>
  <c r="S119" i="13"/>
  <c r="T100" i="13"/>
  <c r="T101" i="13" s="1"/>
  <c r="AS30" i="52"/>
  <c r="S113" i="81"/>
  <c r="S109" i="81"/>
  <c r="S119" i="81"/>
  <c r="S118" i="81"/>
  <c r="S107" i="81"/>
  <c r="V18" i="12" s="1"/>
  <c r="S115" i="81"/>
  <c r="S111" i="81"/>
  <c r="S110" i="81"/>
  <c r="S114" i="81"/>
  <c r="S116" i="81"/>
  <c r="S117" i="81"/>
  <c r="S121" i="81"/>
  <c r="S108" i="81"/>
  <c r="S122" i="81"/>
  <c r="V78" i="12" s="1"/>
  <c r="S112" i="81"/>
  <c r="V28" i="12" s="1"/>
  <c r="S120" i="81"/>
  <c r="V58" i="12" s="1"/>
  <c r="S113" i="86"/>
  <c r="S115" i="86"/>
  <c r="S111" i="86"/>
  <c r="S112" i="86"/>
  <c r="S117" i="86"/>
  <c r="S114" i="86"/>
  <c r="S109" i="86"/>
  <c r="S110" i="86"/>
  <c r="S119" i="86"/>
  <c r="V53" i="12" s="1"/>
  <c r="S108" i="86"/>
  <c r="S107" i="86"/>
  <c r="S122" i="86"/>
  <c r="V83" i="12" s="1"/>
  <c r="S116" i="86"/>
  <c r="S121" i="86"/>
  <c r="S120" i="86"/>
  <c r="S118" i="86"/>
  <c r="S108" i="85"/>
  <c r="S109" i="85"/>
  <c r="S114" i="85"/>
  <c r="S116" i="85"/>
  <c r="S115" i="85"/>
  <c r="S110" i="85"/>
  <c r="S107" i="85"/>
  <c r="S113" i="85"/>
  <c r="S119" i="85"/>
  <c r="V52" i="12" s="1"/>
  <c r="S111" i="85"/>
  <c r="S117" i="85"/>
  <c r="S120" i="85"/>
  <c r="S122" i="85"/>
  <c r="V82" i="12" s="1"/>
  <c r="S112" i="85"/>
  <c r="S118" i="85"/>
  <c r="S121" i="85"/>
  <c r="S111" i="84"/>
  <c r="S118" i="84"/>
  <c r="S108" i="84"/>
  <c r="S110" i="84"/>
  <c r="S115" i="84"/>
  <c r="S109" i="84"/>
  <c r="S121" i="84"/>
  <c r="S120" i="84"/>
  <c r="S122" i="84"/>
  <c r="V81" i="12" s="1"/>
  <c r="S107" i="84"/>
  <c r="S112" i="84"/>
  <c r="S114" i="84"/>
  <c r="S113" i="84"/>
  <c r="S116" i="84"/>
  <c r="S117" i="84"/>
  <c r="S119" i="84"/>
  <c r="S101" i="83"/>
  <c r="S108" i="83"/>
  <c r="S112" i="83"/>
  <c r="S114" i="83"/>
  <c r="S109" i="83"/>
  <c r="S116" i="83"/>
  <c r="S113" i="83"/>
  <c r="S107" i="83"/>
  <c r="V20" i="12" s="1"/>
  <c r="S122" i="83"/>
  <c r="V80" i="12" s="1"/>
  <c r="S111" i="83"/>
  <c r="S117" i="83"/>
  <c r="S119" i="83"/>
  <c r="S121" i="83"/>
  <c r="V70" i="12" s="1"/>
  <c r="S118" i="83"/>
  <c r="S115" i="83"/>
  <c r="S110" i="83"/>
  <c r="S120" i="83"/>
  <c r="V60" i="12" s="1"/>
  <c r="T116" i="13"/>
  <c r="S101" i="84"/>
  <c r="U81" i="12"/>
  <c r="E297" i="9"/>
  <c r="E231" i="9"/>
  <c r="T74" i="2"/>
  <c r="T100" i="84"/>
  <c r="S101" i="81"/>
  <c r="U70" i="12"/>
  <c r="G67" i="12"/>
  <c r="U40" i="12"/>
  <c r="V30" i="12"/>
  <c r="V50" i="12"/>
  <c r="U73" i="12"/>
  <c r="U72" i="12"/>
  <c r="T66" i="2"/>
  <c r="T100" i="83"/>
  <c r="U68" i="12"/>
  <c r="E363" i="9"/>
  <c r="E267" i="7"/>
  <c r="H67" i="7"/>
  <c r="H13" i="5" s="1"/>
  <c r="H155" i="7"/>
  <c r="H17" i="5" s="1"/>
  <c r="H111" i="9"/>
  <c r="H35" i="5" s="1"/>
  <c r="H67" i="9"/>
  <c r="H33" i="5" s="1"/>
  <c r="AK111" i="7"/>
  <c r="AK15" i="5" s="1"/>
  <c r="BL111" i="7"/>
  <c r="BL15" i="5" s="1"/>
  <c r="E366" i="7"/>
  <c r="H111" i="7"/>
  <c r="H15" i="5" s="1"/>
  <c r="AJ133" i="7"/>
  <c r="AJ16" i="5" s="1"/>
  <c r="E333" i="7"/>
  <c r="E300" i="7"/>
  <c r="H133" i="7"/>
  <c r="H16" i="5" s="1"/>
  <c r="H89" i="7"/>
  <c r="H14" i="5" s="1"/>
  <c r="F297" i="7"/>
  <c r="H89" i="9"/>
  <c r="H34" i="5" s="1"/>
  <c r="E234" i="7"/>
  <c r="G23" i="8"/>
  <c r="G21" i="5" s="1"/>
  <c r="G111" i="9"/>
  <c r="G45" i="9"/>
  <c r="G32" i="5" s="1"/>
  <c r="G133" i="9"/>
  <c r="G36" i="5" s="1"/>
  <c r="G89" i="9"/>
  <c r="F264" i="9"/>
  <c r="AS40" i="52"/>
  <c r="AS39" i="52"/>
  <c r="AS31" i="52"/>
  <c r="AS4" i="52"/>
  <c r="AS33" i="52"/>
  <c r="AS20" i="52"/>
  <c r="AS42" i="52"/>
  <c r="AS15" i="52"/>
  <c r="AS25" i="52"/>
  <c r="AS8" i="52"/>
  <c r="AS10" i="52"/>
  <c r="AS7" i="52"/>
  <c r="AS44" i="52"/>
  <c r="AS29" i="52"/>
  <c r="AS11" i="52"/>
  <c r="AS43" i="52"/>
  <c r="AS21" i="52"/>
  <c r="AS5" i="52"/>
  <c r="AS41" i="52"/>
  <c r="AS34" i="52"/>
  <c r="AT80" i="52"/>
  <c r="AS45" i="52"/>
  <c r="AS3" i="52"/>
  <c r="AS13" i="52"/>
  <c r="AS19" i="52"/>
  <c r="AS26" i="52"/>
  <c r="AS22" i="52"/>
  <c r="AS12" i="52"/>
  <c r="AS28" i="52"/>
  <c r="AT28" i="52" s="1"/>
  <c r="AS23" i="52"/>
  <c r="AS24" i="52"/>
  <c r="AS27" i="52"/>
  <c r="AS14" i="52"/>
  <c r="AS16" i="52"/>
  <c r="AS6" i="52"/>
  <c r="AS17" i="52"/>
  <c r="AS35" i="52"/>
  <c r="AT35" i="52" s="1"/>
  <c r="AS37" i="52"/>
  <c r="AS36" i="52"/>
  <c r="AS38" i="52"/>
  <c r="AS9" i="52"/>
  <c r="AT9" i="52" s="1"/>
  <c r="AS32" i="52"/>
  <c r="T42" i="2"/>
  <c r="L155" i="9"/>
  <c r="L37" i="5" s="1"/>
  <c r="L133" i="9"/>
  <c r="L36" i="5" s="1"/>
  <c r="G155" i="9"/>
  <c r="O38" i="12"/>
  <c r="N38" i="12"/>
  <c r="K38" i="12"/>
  <c r="Q38" i="12"/>
  <c r="L38" i="12"/>
  <c r="I38" i="12"/>
  <c r="S38" i="12"/>
  <c r="R38" i="12"/>
  <c r="T38" i="12"/>
  <c r="J38" i="12"/>
  <c r="P38" i="12"/>
  <c r="M38" i="12"/>
  <c r="E123" i="81"/>
  <c r="H88" i="12" s="1"/>
  <c r="V23" i="12"/>
  <c r="V33" i="12"/>
  <c r="V63" i="12"/>
  <c r="U33" i="12"/>
  <c r="U42" i="12"/>
  <c r="V62" i="12"/>
  <c r="V22" i="12"/>
  <c r="U22" i="12"/>
  <c r="U28" i="12"/>
  <c r="U38" i="12"/>
  <c r="D113" i="81"/>
  <c r="G155" i="7"/>
  <c r="G17" i="5" s="1"/>
  <c r="T100" i="86"/>
  <c r="T100" i="85"/>
  <c r="E91" i="86"/>
  <c r="E91" i="82"/>
  <c r="E91" i="84"/>
  <c r="E91" i="83"/>
  <c r="F91" i="86"/>
  <c r="F91" i="84"/>
  <c r="F91" i="83"/>
  <c r="F91" i="82"/>
  <c r="T10" i="31"/>
  <c r="Y10" i="31"/>
  <c r="AI10" i="31"/>
  <c r="AI92" i="31" s="1"/>
  <c r="H29" i="22" s="1"/>
  <c r="O10" i="31"/>
  <c r="D18" i="22" s="1"/>
  <c r="AN10" i="31"/>
  <c r="G23" i="7"/>
  <c r="G11" i="5" s="1"/>
  <c r="G45" i="7"/>
  <c r="G67" i="7"/>
  <c r="Q121" i="49"/>
  <c r="S94" i="2"/>
  <c r="T93" i="2"/>
  <c r="S86" i="2"/>
  <c r="T85" i="2"/>
  <c r="S70" i="2"/>
  <c r="T69" i="2"/>
  <c r="S62" i="2"/>
  <c r="T61" i="2"/>
  <c r="T54" i="2"/>
  <c r="U4" i="81" s="1"/>
  <c r="U91" i="81" s="1"/>
  <c r="U53" i="2"/>
  <c r="D119" i="13"/>
  <c r="C5" i="22"/>
  <c r="B55" i="4" s="1"/>
  <c r="C9" i="22"/>
  <c r="B59" i="4" s="1"/>
  <c r="C4" i="22"/>
  <c r="C7" i="22"/>
  <c r="B57" i="4" s="1"/>
  <c r="C6" i="22"/>
  <c r="B56" i="4" s="1"/>
  <c r="C13" i="22"/>
  <c r="C8" i="22"/>
  <c r="B58" i="4" s="1"/>
  <c r="C10" i="22"/>
  <c r="B60" i="4" s="1"/>
  <c r="C11" i="22"/>
  <c r="B61" i="4" s="1"/>
  <c r="I166" i="8"/>
  <c r="I166" i="9"/>
  <c r="H166" i="9"/>
  <c r="I5" i="9"/>
  <c r="I5" i="8"/>
  <c r="H166" i="8"/>
  <c r="H166" i="7"/>
  <c r="H5" i="9"/>
  <c r="I5" i="7"/>
  <c r="H5" i="8"/>
  <c r="E4" i="13"/>
  <c r="H5" i="7"/>
  <c r="F4" i="13"/>
  <c r="I166" i="7"/>
  <c r="G45" i="2"/>
  <c r="G46" i="2" s="1"/>
  <c r="I89" i="9"/>
  <c r="I34" i="5" s="1"/>
  <c r="L111" i="9"/>
  <c r="L35" i="5" s="1"/>
  <c r="H45" i="9"/>
  <c r="H32" i="5" s="1"/>
  <c r="H155" i="9"/>
  <c r="H37" i="5" s="1"/>
  <c r="H133" i="9"/>
  <c r="H36" i="5" s="1"/>
  <c r="D112" i="13"/>
  <c r="T121" i="13" l="1"/>
  <c r="H175" i="7"/>
  <c r="H193" i="7"/>
  <c r="H179" i="7"/>
  <c r="H187" i="7"/>
  <c r="H189" i="7"/>
  <c r="H177" i="7"/>
  <c r="H195" i="7"/>
  <c r="H183" i="7"/>
  <c r="H181" i="7"/>
  <c r="H185" i="7"/>
  <c r="H197" i="7"/>
  <c r="H191" i="7"/>
  <c r="T113" i="13"/>
  <c r="T117" i="13"/>
  <c r="T119" i="13"/>
  <c r="I191" i="7"/>
  <c r="I189" i="7"/>
  <c r="I197" i="7"/>
  <c r="I187" i="7"/>
  <c r="I175" i="7"/>
  <c r="I193" i="7"/>
  <c r="I195" i="7"/>
  <c r="I183" i="7"/>
  <c r="I177" i="7"/>
  <c r="I181" i="7"/>
  <c r="I185" i="7"/>
  <c r="I179" i="7"/>
  <c r="I173" i="7"/>
  <c r="T108" i="13"/>
  <c r="G13" i="5"/>
  <c r="G12" i="5"/>
  <c r="T111" i="13"/>
  <c r="T109" i="13"/>
  <c r="T107" i="13"/>
  <c r="T120" i="13"/>
  <c r="T112" i="13"/>
  <c r="T115" i="13"/>
  <c r="T110" i="13"/>
  <c r="T118" i="13"/>
  <c r="T114" i="13"/>
  <c r="U50" i="2"/>
  <c r="U100" i="81"/>
  <c r="T122" i="13"/>
  <c r="W77" i="12" s="1"/>
  <c r="U100" i="13"/>
  <c r="U119" i="13" s="1"/>
  <c r="AT14" i="52"/>
  <c r="AT19" i="52"/>
  <c r="T116" i="81"/>
  <c r="T122" i="81"/>
  <c r="W78" i="12" s="1"/>
  <c r="T107" i="81"/>
  <c r="T108" i="81"/>
  <c r="T119" i="81"/>
  <c r="W48" i="12" s="1"/>
  <c r="T113" i="81"/>
  <c r="T110" i="81"/>
  <c r="T114" i="81"/>
  <c r="T121" i="81"/>
  <c r="T111" i="81"/>
  <c r="T115" i="81"/>
  <c r="T109" i="81"/>
  <c r="T120" i="81"/>
  <c r="W58" i="12" s="1"/>
  <c r="T112" i="81"/>
  <c r="W28" i="12" s="1"/>
  <c r="T118" i="81"/>
  <c r="T117" i="81"/>
  <c r="T115" i="86"/>
  <c r="T116" i="86"/>
  <c r="T108" i="86"/>
  <c r="T117" i="86"/>
  <c r="T110" i="86"/>
  <c r="T119" i="86"/>
  <c r="T107" i="86"/>
  <c r="W23" i="12" s="1"/>
  <c r="T109" i="86"/>
  <c r="T113" i="86"/>
  <c r="T111" i="86"/>
  <c r="T112" i="86"/>
  <c r="T121" i="86"/>
  <c r="T118" i="86"/>
  <c r="T122" i="86"/>
  <c r="W83" i="12" s="1"/>
  <c r="T120" i="86"/>
  <c r="W63" i="12" s="1"/>
  <c r="T114" i="86"/>
  <c r="T109" i="85"/>
  <c r="T115" i="85"/>
  <c r="T107" i="85"/>
  <c r="T117" i="85"/>
  <c r="T116" i="85"/>
  <c r="T111" i="85"/>
  <c r="T110" i="85"/>
  <c r="T108" i="85"/>
  <c r="T114" i="85"/>
  <c r="T120" i="85"/>
  <c r="T122" i="85"/>
  <c r="W82" i="12" s="1"/>
  <c r="T113" i="85"/>
  <c r="T121" i="85"/>
  <c r="T112" i="85"/>
  <c r="T118" i="85"/>
  <c r="T119" i="85"/>
  <c r="W52" i="12" s="1"/>
  <c r="T109" i="84"/>
  <c r="T108" i="84"/>
  <c r="T119" i="84"/>
  <c r="T111" i="84"/>
  <c r="T113" i="84"/>
  <c r="T118" i="84"/>
  <c r="T114" i="84"/>
  <c r="T112" i="84"/>
  <c r="T115" i="84"/>
  <c r="T117" i="84"/>
  <c r="T107" i="84"/>
  <c r="T110" i="84"/>
  <c r="T121" i="84"/>
  <c r="T116" i="84"/>
  <c r="T120" i="84"/>
  <c r="T122" i="84"/>
  <c r="T101" i="83"/>
  <c r="T107" i="83"/>
  <c r="T111" i="83"/>
  <c r="T119" i="83"/>
  <c r="T108" i="83"/>
  <c r="T115" i="83"/>
  <c r="T113" i="83"/>
  <c r="W40" i="12" s="1"/>
  <c r="T112" i="83"/>
  <c r="W30" i="12" s="1"/>
  <c r="T109" i="83"/>
  <c r="T121" i="83"/>
  <c r="T120" i="83"/>
  <c r="W60" i="12" s="1"/>
  <c r="T117" i="83"/>
  <c r="T116" i="83"/>
  <c r="T118" i="83"/>
  <c r="T114" i="83"/>
  <c r="T110" i="83"/>
  <c r="T122" i="83"/>
  <c r="H173" i="7"/>
  <c r="H171" i="7"/>
  <c r="H169" i="7"/>
  <c r="U110" i="13"/>
  <c r="U116" i="13"/>
  <c r="U113" i="13"/>
  <c r="U112" i="13"/>
  <c r="U118" i="13"/>
  <c r="I169" i="7"/>
  <c r="I171" i="7"/>
  <c r="T101" i="84"/>
  <c r="V40" i="12"/>
  <c r="U74" i="2"/>
  <c r="U100" i="84"/>
  <c r="F83" i="13"/>
  <c r="F44" i="13"/>
  <c r="F75" i="13"/>
  <c r="F91" i="13"/>
  <c r="E44" i="13"/>
  <c r="E75" i="13"/>
  <c r="E83" i="13"/>
  <c r="E91" i="13"/>
  <c r="F231" i="9"/>
  <c r="G67" i="9"/>
  <c r="G33" i="5" s="1"/>
  <c r="T101" i="81"/>
  <c r="W50" i="12"/>
  <c r="W20" i="12"/>
  <c r="V73" i="12"/>
  <c r="U66" i="2"/>
  <c r="U100" i="83"/>
  <c r="W70" i="12"/>
  <c r="V68" i="12"/>
  <c r="F297" i="9"/>
  <c r="F396" i="7"/>
  <c r="F264" i="7"/>
  <c r="F363" i="7"/>
  <c r="F330" i="9"/>
  <c r="F330" i="7"/>
  <c r="F363" i="9"/>
  <c r="F396" i="9"/>
  <c r="H38" i="12"/>
  <c r="B54" i="4"/>
  <c r="B63" i="4"/>
  <c r="E330" i="9"/>
  <c r="C34" i="5"/>
  <c r="D34" i="5" s="1"/>
  <c r="E264" i="9"/>
  <c r="AT34" i="52"/>
  <c r="AT43" i="52"/>
  <c r="AT7" i="52"/>
  <c r="AT15" i="52"/>
  <c r="AT4" i="52"/>
  <c r="AT32" i="52"/>
  <c r="AT37" i="52"/>
  <c r="AT16" i="52"/>
  <c r="AT23" i="52"/>
  <c r="AT26" i="52"/>
  <c r="AT45" i="52"/>
  <c r="AU80" i="52"/>
  <c r="AT46" i="52"/>
  <c r="AT3" i="52"/>
  <c r="AT41" i="52"/>
  <c r="AT11" i="52"/>
  <c r="AT10" i="52"/>
  <c r="AT31" i="52"/>
  <c r="AT38" i="52"/>
  <c r="AT17" i="52"/>
  <c r="AU17" i="52" s="1"/>
  <c r="AT27" i="52"/>
  <c r="AT12" i="52"/>
  <c r="AT13" i="52"/>
  <c r="AT30" i="52"/>
  <c r="AT5" i="52"/>
  <c r="AT29" i="52"/>
  <c r="AT8" i="52"/>
  <c r="AT20" i="52"/>
  <c r="AU20" i="52" s="1"/>
  <c r="AT39" i="52"/>
  <c r="AT42" i="52"/>
  <c r="AT36" i="52"/>
  <c r="AT6" i="52"/>
  <c r="AT24" i="52"/>
  <c r="AT22" i="52"/>
  <c r="AT18" i="52"/>
  <c r="AT21" i="52"/>
  <c r="AT44" i="52"/>
  <c r="AT25" i="52"/>
  <c r="AT33" i="52"/>
  <c r="AT40" i="52"/>
  <c r="U42" i="2"/>
  <c r="E396" i="9"/>
  <c r="L45" i="9"/>
  <c r="L32" i="5" s="1"/>
  <c r="C32" i="5"/>
  <c r="C36" i="5"/>
  <c r="D36" i="5" s="1"/>
  <c r="G37" i="5"/>
  <c r="G35" i="5"/>
  <c r="G34" i="5"/>
  <c r="S43" i="12"/>
  <c r="R43" i="12"/>
  <c r="Q43" i="12"/>
  <c r="P43" i="12"/>
  <c r="O43" i="12"/>
  <c r="U43" i="12"/>
  <c r="T43" i="12"/>
  <c r="N43" i="12"/>
  <c r="F101" i="86"/>
  <c r="I43" i="12"/>
  <c r="L43" i="12"/>
  <c r="K43" i="12"/>
  <c r="M43" i="12"/>
  <c r="E101" i="86"/>
  <c r="E123" i="86" s="1"/>
  <c r="H93" i="12" s="1"/>
  <c r="J43" i="12"/>
  <c r="V43" i="12"/>
  <c r="W53" i="12"/>
  <c r="W32" i="12"/>
  <c r="W22" i="12"/>
  <c r="W62" i="12"/>
  <c r="V32" i="12"/>
  <c r="V42" i="12"/>
  <c r="V72" i="12"/>
  <c r="V38" i="12"/>
  <c r="V48" i="12"/>
  <c r="I100" i="82"/>
  <c r="H100" i="82"/>
  <c r="D113" i="86"/>
  <c r="G38" i="12"/>
  <c r="U100" i="86"/>
  <c r="U100" i="85"/>
  <c r="G123" i="83"/>
  <c r="J90" i="12" s="1"/>
  <c r="G101" i="85"/>
  <c r="G123" i="85" s="1"/>
  <c r="J92" i="12" s="1"/>
  <c r="F101" i="82"/>
  <c r="F101" i="85"/>
  <c r="F83" i="81"/>
  <c r="F75" i="81"/>
  <c r="F12" i="81"/>
  <c r="F44" i="81"/>
  <c r="F75" i="85"/>
  <c r="F44" i="85"/>
  <c r="F12" i="85"/>
  <c r="F83" i="85"/>
  <c r="E83" i="84"/>
  <c r="E44" i="84"/>
  <c r="E12" i="84"/>
  <c r="E75" i="84"/>
  <c r="F12" i="83"/>
  <c r="F75" i="83"/>
  <c r="F44" i="83"/>
  <c r="F83" i="83"/>
  <c r="E83" i="82"/>
  <c r="E75" i="82"/>
  <c r="E12" i="82"/>
  <c r="E44" i="82"/>
  <c r="C33" i="5"/>
  <c r="D33" i="5" s="1"/>
  <c r="F75" i="84"/>
  <c r="F12" i="84"/>
  <c r="F44" i="84"/>
  <c r="F83" i="84"/>
  <c r="E75" i="81"/>
  <c r="E44" i="81"/>
  <c r="E12" i="81"/>
  <c r="E83" i="81"/>
  <c r="E44" i="85"/>
  <c r="E12" i="85"/>
  <c r="E75" i="85"/>
  <c r="E83" i="85"/>
  <c r="G91" i="84"/>
  <c r="G91" i="83"/>
  <c r="G91" i="82"/>
  <c r="G91" i="86"/>
  <c r="D91" i="86"/>
  <c r="D91" i="82"/>
  <c r="D91" i="84"/>
  <c r="D91" i="83"/>
  <c r="F12" i="82"/>
  <c r="F75" i="82"/>
  <c r="F83" i="82"/>
  <c r="F44" i="82"/>
  <c r="F75" i="86"/>
  <c r="F44" i="86"/>
  <c r="F83" i="86"/>
  <c r="F12" i="86"/>
  <c r="E83" i="83"/>
  <c r="E75" i="83"/>
  <c r="E12" i="83"/>
  <c r="E44" i="83"/>
  <c r="E83" i="86"/>
  <c r="E75" i="86"/>
  <c r="E44" i="86"/>
  <c r="E12" i="86"/>
  <c r="G47" i="12"/>
  <c r="G41" i="4"/>
  <c r="C41" i="4"/>
  <c r="F41" i="4"/>
  <c r="D41" i="4"/>
  <c r="AD10" i="31"/>
  <c r="G18" i="22" s="1"/>
  <c r="H18" i="22"/>
  <c r="J92" i="31"/>
  <c r="C29" i="22" s="1"/>
  <c r="C18" i="22"/>
  <c r="O92" i="31"/>
  <c r="D29" i="22" s="1"/>
  <c r="C66" i="4" s="1"/>
  <c r="G66" i="4"/>
  <c r="G9" i="11"/>
  <c r="Y92" i="31"/>
  <c r="F29" i="22" s="1"/>
  <c r="F18" i="22"/>
  <c r="I18" i="22"/>
  <c r="AN92" i="31"/>
  <c r="I29" i="22" s="1"/>
  <c r="E18" i="22"/>
  <c r="T92" i="31"/>
  <c r="E29" i="22" s="1"/>
  <c r="E12" i="13"/>
  <c r="F12" i="13"/>
  <c r="U93" i="2"/>
  <c r="T94" i="2"/>
  <c r="T86" i="2"/>
  <c r="U85" i="2"/>
  <c r="T70" i="2"/>
  <c r="U69" i="2"/>
  <c r="T62" i="2"/>
  <c r="U61" i="2"/>
  <c r="D4" i="13"/>
  <c r="G5" i="9"/>
  <c r="G166" i="8"/>
  <c r="G166" i="9"/>
  <c r="G5" i="8"/>
  <c r="G166" i="7"/>
  <c r="V53" i="2"/>
  <c r="U54" i="2"/>
  <c r="V4" i="81" s="1"/>
  <c r="V91" i="81" s="1"/>
  <c r="H45" i="2"/>
  <c r="H46" i="2" s="1"/>
  <c r="J166" i="7"/>
  <c r="J5" i="7"/>
  <c r="J166" i="8"/>
  <c r="J166" i="9"/>
  <c r="G4" i="13"/>
  <c r="J5" i="9"/>
  <c r="J5" i="8"/>
  <c r="C37" i="5"/>
  <c r="D37" i="5" s="1"/>
  <c r="E15" i="22"/>
  <c r="G27" i="12"/>
  <c r="D113" i="13"/>
  <c r="G37" i="12" s="1"/>
  <c r="D15" i="22"/>
  <c r="H15" i="22"/>
  <c r="G15" i="22"/>
  <c r="H198" i="7" l="1"/>
  <c r="I198" i="7"/>
  <c r="AU26" i="52"/>
  <c r="J189" i="7"/>
  <c r="J197" i="7"/>
  <c r="J195" i="7"/>
  <c r="J179" i="7"/>
  <c r="J191" i="7"/>
  <c r="J177" i="7"/>
  <c r="J193" i="7"/>
  <c r="J187" i="7"/>
  <c r="J175" i="7"/>
  <c r="J183" i="7"/>
  <c r="J185" i="7"/>
  <c r="J181" i="7"/>
  <c r="J173" i="7"/>
  <c r="AU30" i="52"/>
  <c r="V50" i="2"/>
  <c r="V100" i="81"/>
  <c r="U115" i="13"/>
  <c r="U114" i="13"/>
  <c r="U107" i="13"/>
  <c r="U101" i="13"/>
  <c r="U117" i="13"/>
  <c r="U108" i="13"/>
  <c r="U120" i="13"/>
  <c r="U111" i="13"/>
  <c r="U109" i="13"/>
  <c r="U121" i="13"/>
  <c r="U122" i="13"/>
  <c r="V100" i="13"/>
  <c r="U116" i="81"/>
  <c r="U108" i="81"/>
  <c r="U107" i="81"/>
  <c r="X18" i="12" s="1"/>
  <c r="U121" i="81"/>
  <c r="U111" i="81"/>
  <c r="U109" i="81"/>
  <c r="U113" i="81"/>
  <c r="U110" i="81"/>
  <c r="U114" i="81"/>
  <c r="U120" i="81"/>
  <c r="X58" i="12" s="1"/>
  <c r="U115" i="81"/>
  <c r="U122" i="81"/>
  <c r="X78" i="12" s="1"/>
  <c r="U118" i="81"/>
  <c r="U117" i="81"/>
  <c r="U112" i="81"/>
  <c r="X28" i="12" s="1"/>
  <c r="U119" i="81"/>
  <c r="X48" i="12" s="1"/>
  <c r="I23" i="9"/>
  <c r="I31" i="5" s="1"/>
  <c r="U110" i="86"/>
  <c r="U119" i="86"/>
  <c r="U112" i="86"/>
  <c r="U114" i="86"/>
  <c r="U107" i="86"/>
  <c r="X23" i="12" s="1"/>
  <c r="U116" i="86"/>
  <c r="U113" i="86"/>
  <c r="U109" i="86"/>
  <c r="U118" i="86"/>
  <c r="U115" i="86"/>
  <c r="U108" i="86"/>
  <c r="U111" i="86"/>
  <c r="U117" i="86"/>
  <c r="U121" i="86"/>
  <c r="U120" i="86"/>
  <c r="U122" i="86"/>
  <c r="X83" i="12" s="1"/>
  <c r="U110" i="85"/>
  <c r="U119" i="85"/>
  <c r="U116" i="85"/>
  <c r="U108" i="85"/>
  <c r="U118" i="85"/>
  <c r="U117" i="85"/>
  <c r="U111" i="85"/>
  <c r="U109" i="85"/>
  <c r="U115" i="85"/>
  <c r="U121" i="85"/>
  <c r="U107" i="85"/>
  <c r="U112" i="85"/>
  <c r="U113" i="85"/>
  <c r="U120" i="85"/>
  <c r="U122" i="85"/>
  <c r="U114" i="85"/>
  <c r="U115" i="84"/>
  <c r="U112" i="84"/>
  <c r="U119" i="84"/>
  <c r="U116" i="84"/>
  <c r="U107" i="84"/>
  <c r="U109" i="84"/>
  <c r="U111" i="84"/>
  <c r="U114" i="84"/>
  <c r="U113" i="84"/>
  <c r="U118" i="84"/>
  <c r="U122" i="84"/>
  <c r="X81" i="12" s="1"/>
  <c r="U108" i="84"/>
  <c r="U117" i="84"/>
  <c r="U110" i="84"/>
  <c r="U121" i="84"/>
  <c r="U120" i="84"/>
  <c r="U101" i="83"/>
  <c r="U112" i="83"/>
  <c r="U118" i="83"/>
  <c r="U107" i="83"/>
  <c r="U108" i="83"/>
  <c r="U114" i="83"/>
  <c r="U111" i="83"/>
  <c r="U119" i="83"/>
  <c r="U120" i="83"/>
  <c r="X60" i="12" s="1"/>
  <c r="U115" i="83"/>
  <c r="U117" i="83"/>
  <c r="U113" i="83"/>
  <c r="U109" i="83"/>
  <c r="U122" i="83"/>
  <c r="X80" i="12" s="1"/>
  <c r="U110" i="83"/>
  <c r="U121" i="83"/>
  <c r="U116" i="83"/>
  <c r="W80" i="12"/>
  <c r="H107" i="82"/>
  <c r="H108" i="82"/>
  <c r="H120" i="82"/>
  <c r="H112" i="82"/>
  <c r="H115" i="82"/>
  <c r="H114" i="82"/>
  <c r="H109" i="82"/>
  <c r="H110" i="82"/>
  <c r="H118" i="82"/>
  <c r="H119" i="82"/>
  <c r="H122" i="82"/>
  <c r="K79" i="12" s="1"/>
  <c r="H121" i="82"/>
  <c r="H116" i="82"/>
  <c r="H113" i="82"/>
  <c r="H111" i="82"/>
  <c r="H117" i="82"/>
  <c r="I110" i="82"/>
  <c r="I109" i="82"/>
  <c r="I116" i="82"/>
  <c r="I108" i="82"/>
  <c r="I115" i="82"/>
  <c r="I114" i="82"/>
  <c r="I107" i="82"/>
  <c r="I111" i="82"/>
  <c r="I118" i="82"/>
  <c r="I112" i="82"/>
  <c r="I122" i="82"/>
  <c r="L79" i="12" s="1"/>
  <c r="I117" i="82"/>
  <c r="I120" i="82"/>
  <c r="I113" i="82"/>
  <c r="I119" i="82"/>
  <c r="I121" i="82"/>
  <c r="V101" i="13"/>
  <c r="V107" i="13"/>
  <c r="V108" i="13"/>
  <c r="V117" i="13"/>
  <c r="V119" i="13"/>
  <c r="V112" i="13"/>
  <c r="V109" i="13"/>
  <c r="V111" i="13"/>
  <c r="V113" i="13"/>
  <c r="V115" i="13"/>
  <c r="V110" i="13"/>
  <c r="V114" i="13"/>
  <c r="V116" i="13"/>
  <c r="V122" i="13"/>
  <c r="V121" i="13"/>
  <c r="V118" i="13"/>
  <c r="V120" i="13"/>
  <c r="J169" i="7"/>
  <c r="J171" i="7"/>
  <c r="U101" i="84"/>
  <c r="W81" i="12"/>
  <c r="V74" i="2"/>
  <c r="V100" i="84"/>
  <c r="G83" i="13"/>
  <c r="G44" i="13"/>
  <c r="G91" i="13"/>
  <c r="G75" i="13"/>
  <c r="D44" i="13"/>
  <c r="D75" i="13"/>
  <c r="D83" i="13"/>
  <c r="D91" i="13"/>
  <c r="X77" i="12"/>
  <c r="U101" i="81"/>
  <c r="X20" i="12"/>
  <c r="X50" i="12"/>
  <c r="X30" i="12"/>
  <c r="X70" i="12"/>
  <c r="W73" i="12"/>
  <c r="W72" i="12"/>
  <c r="V66" i="2"/>
  <c r="V100" i="83"/>
  <c r="W68" i="12"/>
  <c r="H43" i="12"/>
  <c r="D123" i="81"/>
  <c r="G88" i="12" s="1"/>
  <c r="E123" i="13"/>
  <c r="H17" i="12"/>
  <c r="AU16" i="52"/>
  <c r="AU4" i="52"/>
  <c r="AU33" i="52"/>
  <c r="AU18" i="52"/>
  <c r="AU36" i="52"/>
  <c r="AU11" i="52"/>
  <c r="AU15" i="52"/>
  <c r="AU25" i="52"/>
  <c r="AU42" i="52"/>
  <c r="AU23" i="52"/>
  <c r="AU13" i="52"/>
  <c r="AU38" i="52"/>
  <c r="AU28" i="52"/>
  <c r="AU44" i="52"/>
  <c r="AU24" i="52"/>
  <c r="AU19" i="52"/>
  <c r="AU43" i="52"/>
  <c r="AU37" i="52"/>
  <c r="AU29" i="52"/>
  <c r="AU12" i="52"/>
  <c r="AU31" i="52"/>
  <c r="AU14" i="52"/>
  <c r="AV80" i="52"/>
  <c r="AV20" i="52" s="1"/>
  <c r="AU47" i="52"/>
  <c r="AU3" i="52"/>
  <c r="AU22" i="52"/>
  <c r="AU7" i="52"/>
  <c r="AU8" i="52"/>
  <c r="AU41" i="52"/>
  <c r="AU45" i="52"/>
  <c r="AU40" i="52"/>
  <c r="AV40" i="52" s="1"/>
  <c r="AU21" i="52"/>
  <c r="AU6" i="52"/>
  <c r="AU35" i="52"/>
  <c r="AU34" i="52"/>
  <c r="AU39" i="52"/>
  <c r="AU5" i="52"/>
  <c r="AU27" i="52"/>
  <c r="AU10" i="52"/>
  <c r="AV10" i="52" s="1"/>
  <c r="AU46" i="52"/>
  <c r="AU9" i="52"/>
  <c r="AU32" i="52"/>
  <c r="V42" i="2"/>
  <c r="C35" i="5"/>
  <c r="D35" i="5" s="1"/>
  <c r="X33" i="12"/>
  <c r="X53" i="12"/>
  <c r="X63" i="12"/>
  <c r="W33" i="12"/>
  <c r="W43" i="12"/>
  <c r="X52" i="12"/>
  <c r="X62" i="12"/>
  <c r="X22" i="12"/>
  <c r="W42" i="12"/>
  <c r="L19" i="12"/>
  <c r="L59" i="12"/>
  <c r="L29" i="12"/>
  <c r="L49" i="12"/>
  <c r="W38" i="12"/>
  <c r="W18" i="12"/>
  <c r="G43" i="12"/>
  <c r="D101" i="86"/>
  <c r="V100" i="86"/>
  <c r="V100" i="85"/>
  <c r="H101" i="82"/>
  <c r="H123" i="82" s="1"/>
  <c r="K89" i="12" s="1"/>
  <c r="F123" i="86"/>
  <c r="F123" i="82"/>
  <c r="F123" i="83"/>
  <c r="F123" i="85"/>
  <c r="G101" i="82"/>
  <c r="G123" i="82" s="1"/>
  <c r="J89" i="12" s="1"/>
  <c r="F123" i="81"/>
  <c r="G123" i="81"/>
  <c r="J88" i="12" s="1"/>
  <c r="G101" i="86"/>
  <c r="G123" i="86" s="1"/>
  <c r="J93" i="12" s="1"/>
  <c r="D44" i="84"/>
  <c r="D83" i="84"/>
  <c r="D75" i="84"/>
  <c r="D12" i="84"/>
  <c r="D75" i="86"/>
  <c r="D12" i="86"/>
  <c r="D44" i="86"/>
  <c r="D83" i="86"/>
  <c r="G75" i="83"/>
  <c r="G44" i="83"/>
  <c r="G12" i="83"/>
  <c r="G83" i="83"/>
  <c r="G83" i="86"/>
  <c r="G44" i="86"/>
  <c r="G12" i="86"/>
  <c r="G75" i="86"/>
  <c r="H91" i="86"/>
  <c r="H91" i="84"/>
  <c r="H91" i="83"/>
  <c r="H91" i="82"/>
  <c r="D75" i="81"/>
  <c r="D44" i="81"/>
  <c r="D12" i="81"/>
  <c r="D83" i="81"/>
  <c r="G75" i="81"/>
  <c r="G44" i="81"/>
  <c r="G83" i="81"/>
  <c r="G12" i="81"/>
  <c r="G75" i="85"/>
  <c r="G12" i="85"/>
  <c r="G44" i="85"/>
  <c r="G83" i="85"/>
  <c r="D75" i="82"/>
  <c r="D44" i="82"/>
  <c r="D12" i="82"/>
  <c r="D83" i="82"/>
  <c r="G83" i="84"/>
  <c r="G75" i="84"/>
  <c r="G12" i="84"/>
  <c r="G44" i="84"/>
  <c r="I91" i="86"/>
  <c r="I91" i="84"/>
  <c r="I91" i="82"/>
  <c r="I91" i="83"/>
  <c r="D75" i="83"/>
  <c r="D44" i="83"/>
  <c r="D12" i="83"/>
  <c r="D83" i="83"/>
  <c r="D83" i="85"/>
  <c r="D75" i="85"/>
  <c r="D44" i="85"/>
  <c r="D12" i="85"/>
  <c r="G83" i="82"/>
  <c r="G12" i="82"/>
  <c r="G44" i="82"/>
  <c r="G75" i="82"/>
  <c r="H37" i="12"/>
  <c r="I17" i="12"/>
  <c r="H57" i="12"/>
  <c r="H67" i="12"/>
  <c r="H47" i="12"/>
  <c r="H27" i="12"/>
  <c r="AD92" i="31"/>
  <c r="G29" i="22" s="1"/>
  <c r="F9" i="11" s="1"/>
  <c r="B39" i="11" s="1"/>
  <c r="C9" i="11"/>
  <c r="A39" i="11" s="1"/>
  <c r="B66" i="4"/>
  <c r="B9" i="11"/>
  <c r="H66" i="4"/>
  <c r="H9" i="11"/>
  <c r="D66" i="4"/>
  <c r="D9" i="11"/>
  <c r="E66" i="4"/>
  <c r="E9" i="11"/>
  <c r="I27" i="12"/>
  <c r="G12" i="13"/>
  <c r="D12" i="13"/>
  <c r="U94" i="2"/>
  <c r="V93" i="2"/>
  <c r="V85" i="2"/>
  <c r="U86" i="2"/>
  <c r="V69" i="2"/>
  <c r="U70" i="2"/>
  <c r="V61" i="2"/>
  <c r="U62" i="2"/>
  <c r="V54" i="2"/>
  <c r="W4" i="81" s="1"/>
  <c r="W91" i="81" s="1"/>
  <c r="W53" i="2"/>
  <c r="I45" i="2"/>
  <c r="I46" i="2" s="1"/>
  <c r="C8" i="11"/>
  <c r="D8" i="11"/>
  <c r="G8" i="11"/>
  <c r="F8" i="11"/>
  <c r="B38" i="11" s="1"/>
  <c r="L166" i="8"/>
  <c r="L5" i="8"/>
  <c r="L5" i="7"/>
  <c r="L166" i="7"/>
  <c r="L5" i="9"/>
  <c r="I4" i="13"/>
  <c r="L166" i="9"/>
  <c r="H4" i="13"/>
  <c r="K166" i="8"/>
  <c r="K5" i="8"/>
  <c r="K5" i="7"/>
  <c r="K166" i="7"/>
  <c r="K5" i="9"/>
  <c r="K166" i="9"/>
  <c r="F123" i="13"/>
  <c r="I87" i="12" s="1"/>
  <c r="I47" i="12"/>
  <c r="I67" i="12"/>
  <c r="I57" i="12"/>
  <c r="E6" i="5"/>
  <c r="D70" i="4" s="1"/>
  <c r="D6" i="5"/>
  <c r="C70" i="4" s="1"/>
  <c r="H6" i="5"/>
  <c r="G70" i="4" s="1"/>
  <c r="F6" i="5"/>
  <c r="E70" i="4" s="1"/>
  <c r="I6" i="5"/>
  <c r="H70" i="4" s="1"/>
  <c r="D123" i="13"/>
  <c r="D13" i="11"/>
  <c r="B13" i="11"/>
  <c r="H13" i="11"/>
  <c r="F13" i="11"/>
  <c r="G13" i="11"/>
  <c r="C13" i="11"/>
  <c r="E13" i="11"/>
  <c r="K191" i="7" l="1"/>
  <c r="K179" i="7"/>
  <c r="K187" i="7"/>
  <c r="K177" i="7"/>
  <c r="K193" i="7"/>
  <c r="K175" i="7"/>
  <c r="K195" i="7"/>
  <c r="K173" i="7"/>
  <c r="K185" i="7"/>
  <c r="K183" i="7"/>
  <c r="K189" i="7"/>
  <c r="K197" i="7"/>
  <c r="K181" i="7"/>
  <c r="L187" i="7"/>
  <c r="L177" i="7"/>
  <c r="L195" i="7"/>
  <c r="L193" i="7"/>
  <c r="L191" i="7"/>
  <c r="L179" i="7"/>
  <c r="L189" i="7"/>
  <c r="L175" i="7"/>
  <c r="L173" i="7"/>
  <c r="L181" i="7"/>
  <c r="L183" i="7"/>
  <c r="L197" i="7"/>
  <c r="L185" i="7"/>
  <c r="J198" i="7"/>
  <c r="W50" i="2"/>
  <c r="W100" i="81"/>
  <c r="J23" i="9"/>
  <c r="J31" i="5" s="1"/>
  <c r="W100" i="13"/>
  <c r="W109" i="13" s="1"/>
  <c r="AV34" i="52"/>
  <c r="V112" i="81"/>
  <c r="Y28" i="12" s="1"/>
  <c r="V118" i="81"/>
  <c r="V111" i="81"/>
  <c r="V109" i="81"/>
  <c r="V108" i="81"/>
  <c r="V110" i="81"/>
  <c r="V113" i="81"/>
  <c r="V119" i="81"/>
  <c r="Y48" i="12" s="1"/>
  <c r="V117" i="81"/>
  <c r="V116" i="81"/>
  <c r="V120" i="81"/>
  <c r="Y58" i="12" s="1"/>
  <c r="V122" i="81"/>
  <c r="Y78" i="12" s="1"/>
  <c r="V107" i="81"/>
  <c r="Y18" i="12" s="1"/>
  <c r="V115" i="81"/>
  <c r="V121" i="81"/>
  <c r="V114" i="81"/>
  <c r="V107" i="86"/>
  <c r="Y23" i="12" s="1"/>
  <c r="V109" i="86"/>
  <c r="V111" i="86"/>
  <c r="V108" i="86"/>
  <c r="V110" i="86"/>
  <c r="V115" i="86"/>
  <c r="V114" i="86"/>
  <c r="V122" i="86"/>
  <c r="Y83" i="12" s="1"/>
  <c r="V116" i="86"/>
  <c r="V119" i="86"/>
  <c r="V117" i="86"/>
  <c r="V112" i="86"/>
  <c r="V121" i="86"/>
  <c r="V118" i="86"/>
  <c r="V113" i="86"/>
  <c r="V120" i="86"/>
  <c r="X82" i="12"/>
  <c r="V120" i="85"/>
  <c r="V117" i="85"/>
  <c r="V109" i="85"/>
  <c r="V118" i="85"/>
  <c r="V113" i="85"/>
  <c r="V107" i="85"/>
  <c r="Y22" i="12" s="1"/>
  <c r="V111" i="85"/>
  <c r="V110" i="85"/>
  <c r="V116" i="85"/>
  <c r="V122" i="85"/>
  <c r="Y82" i="12" s="1"/>
  <c r="V108" i="85"/>
  <c r="V112" i="85"/>
  <c r="Y32" i="12" s="1"/>
  <c r="V115" i="85"/>
  <c r="V114" i="85"/>
  <c r="V121" i="85"/>
  <c r="V119" i="85"/>
  <c r="Y52" i="12" s="1"/>
  <c r="V108" i="84"/>
  <c r="V107" i="84"/>
  <c r="V113" i="84"/>
  <c r="V112" i="84"/>
  <c r="V115" i="84"/>
  <c r="V110" i="84"/>
  <c r="V119" i="84"/>
  <c r="V111" i="84"/>
  <c r="V109" i="84"/>
  <c r="V114" i="84"/>
  <c r="V122" i="84"/>
  <c r="V121" i="84"/>
  <c r="V116" i="84"/>
  <c r="V118" i="84"/>
  <c r="V117" i="84"/>
  <c r="V120" i="84"/>
  <c r="V101" i="83"/>
  <c r="V122" i="83"/>
  <c r="Y80" i="12" s="1"/>
  <c r="V117" i="83"/>
  <c r="V113" i="83"/>
  <c r="Y40" i="12" s="1"/>
  <c r="V111" i="83"/>
  <c r="V110" i="83"/>
  <c r="V107" i="83"/>
  <c r="Y20" i="12" s="1"/>
  <c r="V118" i="83"/>
  <c r="V121" i="83"/>
  <c r="V108" i="83"/>
  <c r="V119" i="83"/>
  <c r="Y50" i="12" s="1"/>
  <c r="V109" i="83"/>
  <c r="V120" i="83"/>
  <c r="Y60" i="12" s="1"/>
  <c r="V114" i="83"/>
  <c r="V116" i="83"/>
  <c r="V112" i="83"/>
  <c r="Y30" i="12" s="1"/>
  <c r="V115" i="83"/>
  <c r="W108" i="13"/>
  <c r="W112" i="13"/>
  <c r="W116" i="13"/>
  <c r="W107" i="13"/>
  <c r="W113" i="13"/>
  <c r="W115" i="13"/>
  <c r="W119" i="13"/>
  <c r="W122" i="13"/>
  <c r="K169" i="7"/>
  <c r="K171" i="7"/>
  <c r="L169" i="7"/>
  <c r="L171" i="7"/>
  <c r="H23" i="9"/>
  <c r="H31" i="5" s="1"/>
  <c r="V101" i="84"/>
  <c r="W74" i="2"/>
  <c r="W100" i="84"/>
  <c r="X40" i="12"/>
  <c r="I75" i="13"/>
  <c r="I83" i="13"/>
  <c r="I44" i="13"/>
  <c r="I91" i="13"/>
  <c r="H83" i="13"/>
  <c r="H44" i="13"/>
  <c r="H91" i="13"/>
  <c r="H75" i="13"/>
  <c r="Y77" i="12"/>
  <c r="V101" i="81"/>
  <c r="X73" i="12"/>
  <c r="X72" i="12"/>
  <c r="W66" i="2"/>
  <c r="W100" i="83"/>
  <c r="Y70" i="12"/>
  <c r="L69" i="12"/>
  <c r="X68" i="12"/>
  <c r="K19" i="12"/>
  <c r="K49" i="12"/>
  <c r="K59" i="12"/>
  <c r="K69" i="12"/>
  <c r="K29" i="12"/>
  <c r="D123" i="86"/>
  <c r="H87" i="12"/>
  <c r="X43" i="12"/>
  <c r="L39" i="12"/>
  <c r="AV4" i="52"/>
  <c r="AV46" i="52"/>
  <c r="AV39" i="52"/>
  <c r="AV21" i="52"/>
  <c r="AV8" i="52"/>
  <c r="AV47" i="52"/>
  <c r="AV12" i="52"/>
  <c r="AV19" i="52"/>
  <c r="AV38" i="52"/>
  <c r="AV25" i="52"/>
  <c r="AW80" i="52"/>
  <c r="AW20" i="52" s="1"/>
  <c r="AV48" i="52"/>
  <c r="AV3" i="52"/>
  <c r="AV18" i="52"/>
  <c r="AV24" i="52"/>
  <c r="AV13" i="52"/>
  <c r="AV36" i="52"/>
  <c r="AV32" i="52"/>
  <c r="AV27" i="52"/>
  <c r="AV35" i="52"/>
  <c r="AV45" i="52"/>
  <c r="AV22" i="52"/>
  <c r="AV30" i="52"/>
  <c r="AV14" i="52"/>
  <c r="AV37" i="52"/>
  <c r="AV44" i="52"/>
  <c r="AV23" i="52"/>
  <c r="AW23" i="52" s="1"/>
  <c r="AV11" i="52"/>
  <c r="AV33" i="52"/>
  <c r="AV7" i="52"/>
  <c r="AV29" i="52"/>
  <c r="AV15" i="52"/>
  <c r="AV9" i="52"/>
  <c r="AV5" i="52"/>
  <c r="AV6" i="52"/>
  <c r="AV41" i="52"/>
  <c r="AV26" i="52"/>
  <c r="AV31" i="52"/>
  <c r="AV43" i="52"/>
  <c r="AV28" i="52"/>
  <c r="AV42" i="52"/>
  <c r="AV17" i="52"/>
  <c r="AV16" i="52"/>
  <c r="W42" i="2"/>
  <c r="G6" i="5"/>
  <c r="X42" i="12"/>
  <c r="Y33" i="12"/>
  <c r="Y53" i="12"/>
  <c r="Y63" i="12"/>
  <c r="Y62" i="12"/>
  <c r="X32" i="12"/>
  <c r="K39" i="12"/>
  <c r="X38" i="12"/>
  <c r="I45" i="7"/>
  <c r="I12" i="5" s="1"/>
  <c r="I111" i="8"/>
  <c r="I25" i="5" s="1"/>
  <c r="I133" i="8"/>
  <c r="I26" i="5" s="1"/>
  <c r="I155" i="8"/>
  <c r="I27" i="5" s="1"/>
  <c r="I67" i="8"/>
  <c r="I23" i="5" s="1"/>
  <c r="I89" i="8"/>
  <c r="I24" i="5" s="1"/>
  <c r="I23" i="7"/>
  <c r="I11" i="5" s="1"/>
  <c r="W100" i="85"/>
  <c r="W100" i="86"/>
  <c r="H101" i="85"/>
  <c r="I101" i="85"/>
  <c r="I123" i="85" s="1"/>
  <c r="L92" i="12" s="1"/>
  <c r="I123" i="81"/>
  <c r="L88" i="12" s="1"/>
  <c r="I101" i="82"/>
  <c r="I101" i="86"/>
  <c r="I123" i="86" s="1"/>
  <c r="L93" i="12" s="1"/>
  <c r="I123" i="83"/>
  <c r="L90" i="12" s="1"/>
  <c r="J58" i="12"/>
  <c r="I92" i="12"/>
  <c r="I89" i="12"/>
  <c r="H101" i="86"/>
  <c r="H123" i="86" s="1"/>
  <c r="K93" i="12" s="1"/>
  <c r="I88" i="12"/>
  <c r="I90" i="12"/>
  <c r="I93" i="12"/>
  <c r="I83" i="82"/>
  <c r="I75" i="82"/>
  <c r="I44" i="82"/>
  <c r="I12" i="82"/>
  <c r="I83" i="86"/>
  <c r="I75" i="86"/>
  <c r="I12" i="86"/>
  <c r="I44" i="86"/>
  <c r="H75" i="81"/>
  <c r="H12" i="81"/>
  <c r="H44" i="81"/>
  <c r="H83" i="81"/>
  <c r="I75" i="84"/>
  <c r="I12" i="84"/>
  <c r="I44" i="84"/>
  <c r="I83" i="84"/>
  <c r="H75" i="82"/>
  <c r="H12" i="82"/>
  <c r="H44" i="82"/>
  <c r="H83" i="82"/>
  <c r="H83" i="84"/>
  <c r="H12" i="84"/>
  <c r="H44" i="84"/>
  <c r="H75" i="84"/>
  <c r="I75" i="81"/>
  <c r="I12" i="81"/>
  <c r="I44" i="81"/>
  <c r="I83" i="81"/>
  <c r="H75" i="83"/>
  <c r="H12" i="83"/>
  <c r="H44" i="83"/>
  <c r="H83" i="83"/>
  <c r="J91" i="86"/>
  <c r="J91" i="82"/>
  <c r="J91" i="83"/>
  <c r="J91" i="84"/>
  <c r="I83" i="83"/>
  <c r="I75" i="83"/>
  <c r="I44" i="83"/>
  <c r="I12" i="83"/>
  <c r="I44" i="85"/>
  <c r="I83" i="85"/>
  <c r="I12" i="85"/>
  <c r="I75" i="85"/>
  <c r="H83" i="85"/>
  <c r="H75" i="85"/>
  <c r="H12" i="85"/>
  <c r="H44" i="85"/>
  <c r="H75" i="86"/>
  <c r="H44" i="86"/>
  <c r="H12" i="86"/>
  <c r="H83" i="86"/>
  <c r="I37" i="12"/>
  <c r="J100" i="82"/>
  <c r="F66" i="4"/>
  <c r="I12" i="13"/>
  <c r="H12" i="13"/>
  <c r="V94" i="2"/>
  <c r="W93" i="2"/>
  <c r="W85" i="2"/>
  <c r="V86" i="2"/>
  <c r="W69" i="2"/>
  <c r="V70" i="2"/>
  <c r="V62" i="2"/>
  <c r="W61" i="2"/>
  <c r="J45" i="2"/>
  <c r="K45" i="2" s="1"/>
  <c r="W54" i="2"/>
  <c r="X4" i="81" s="1"/>
  <c r="X91" i="81" s="1"/>
  <c r="X53" i="2"/>
  <c r="H23" i="8"/>
  <c r="H21" i="5" s="1"/>
  <c r="H111" i="8"/>
  <c r="H25" i="5" s="1"/>
  <c r="H133" i="8"/>
  <c r="H26" i="5" s="1"/>
  <c r="I45" i="8"/>
  <c r="I22" i="5" s="1"/>
  <c r="H89" i="8"/>
  <c r="H24" i="5" s="1"/>
  <c r="H67" i="8"/>
  <c r="H23" i="5" s="1"/>
  <c r="H155" i="8"/>
  <c r="H27" i="5" s="1"/>
  <c r="I23" i="8"/>
  <c r="I21" i="5" s="1"/>
  <c r="H45" i="8"/>
  <c r="H22" i="5" s="1"/>
  <c r="C19" i="11"/>
  <c r="A38" i="11"/>
  <c r="M166" i="9"/>
  <c r="M166" i="7"/>
  <c r="M5" i="8"/>
  <c r="M5" i="9"/>
  <c r="M5" i="7"/>
  <c r="J4" i="13"/>
  <c r="M166" i="8"/>
  <c r="J47" i="12"/>
  <c r="G123" i="13"/>
  <c r="J87" i="12" s="1"/>
  <c r="G87" i="12"/>
  <c r="F19" i="11"/>
  <c r="G19" i="11"/>
  <c r="D19" i="11"/>
  <c r="B43" i="11"/>
  <c r="A43" i="11"/>
  <c r="K198" i="7" l="1"/>
  <c r="W118" i="13"/>
  <c r="W101" i="13"/>
  <c r="W121" i="13"/>
  <c r="L198" i="7"/>
  <c r="M177" i="7"/>
  <c r="M195" i="7"/>
  <c r="M179" i="7"/>
  <c r="M197" i="7"/>
  <c r="M191" i="7"/>
  <c r="M187" i="7"/>
  <c r="M189" i="7"/>
  <c r="M183" i="7"/>
  <c r="M173" i="7"/>
  <c r="M175" i="7"/>
  <c r="M193" i="7"/>
  <c r="M181" i="7"/>
  <c r="M185" i="7"/>
  <c r="X50" i="2"/>
  <c r="X100" i="81"/>
  <c r="W117" i="13"/>
  <c r="W110" i="13"/>
  <c r="W114" i="13"/>
  <c r="W111" i="13"/>
  <c r="W120" i="13"/>
  <c r="X100" i="13"/>
  <c r="X110" i="13" s="1"/>
  <c r="AW28" i="52"/>
  <c r="AW15" i="52"/>
  <c r="AW41" i="52"/>
  <c r="W115" i="81"/>
  <c r="W113" i="81"/>
  <c r="W118" i="81"/>
  <c r="W117" i="81"/>
  <c r="W109" i="81"/>
  <c r="W107" i="81"/>
  <c r="Z18" i="12" s="1"/>
  <c r="W110" i="81"/>
  <c r="W112" i="81"/>
  <c r="Z28" i="12" s="1"/>
  <c r="W111" i="81"/>
  <c r="W121" i="81"/>
  <c r="W116" i="81"/>
  <c r="W120" i="81"/>
  <c r="W122" i="81"/>
  <c r="Z78" i="12" s="1"/>
  <c r="W119" i="81"/>
  <c r="Z48" i="12" s="1"/>
  <c r="W114" i="81"/>
  <c r="W108" i="81"/>
  <c r="W112" i="86"/>
  <c r="W108" i="86"/>
  <c r="W114" i="86"/>
  <c r="W110" i="86"/>
  <c r="W116" i="86"/>
  <c r="W113" i="86"/>
  <c r="W107" i="86"/>
  <c r="W118" i="86"/>
  <c r="W120" i="86"/>
  <c r="W109" i="86"/>
  <c r="W117" i="86"/>
  <c r="W111" i="86"/>
  <c r="W121" i="86"/>
  <c r="W119" i="86"/>
  <c r="Z53" i="12" s="1"/>
  <c r="W115" i="86"/>
  <c r="W122" i="86"/>
  <c r="Z83" i="12" s="1"/>
  <c r="W121" i="85"/>
  <c r="W110" i="85"/>
  <c r="W113" i="85"/>
  <c r="W108" i="85"/>
  <c r="W112" i="85"/>
  <c r="W111" i="85"/>
  <c r="W107" i="85"/>
  <c r="W117" i="85"/>
  <c r="W109" i="85"/>
  <c r="W114" i="85"/>
  <c r="W118" i="85"/>
  <c r="W115" i="85"/>
  <c r="W122" i="85"/>
  <c r="Z82" i="12" s="1"/>
  <c r="W120" i="85"/>
  <c r="Z62" i="12" s="1"/>
  <c r="W116" i="85"/>
  <c r="W119" i="85"/>
  <c r="W117" i="84"/>
  <c r="W115" i="84"/>
  <c r="W110" i="84"/>
  <c r="W107" i="84"/>
  <c r="W113" i="84"/>
  <c r="W111" i="84"/>
  <c r="W118" i="84"/>
  <c r="W112" i="84"/>
  <c r="W109" i="84"/>
  <c r="W114" i="84"/>
  <c r="W119" i="84"/>
  <c r="W122" i="84"/>
  <c r="W120" i="84"/>
  <c r="W116" i="84"/>
  <c r="W108" i="84"/>
  <c r="W121" i="84"/>
  <c r="W101" i="83"/>
  <c r="W121" i="83"/>
  <c r="W110" i="83"/>
  <c r="W116" i="83"/>
  <c r="W112" i="83"/>
  <c r="Z30" i="12" s="1"/>
  <c r="W119" i="83"/>
  <c r="Z50" i="12" s="1"/>
  <c r="W114" i="83"/>
  <c r="W109" i="83"/>
  <c r="W117" i="83"/>
  <c r="W113" i="83"/>
  <c r="W108" i="83"/>
  <c r="W115" i="83"/>
  <c r="W111" i="83"/>
  <c r="W120" i="83"/>
  <c r="Z60" i="12" s="1"/>
  <c r="W118" i="83"/>
  <c r="W122" i="83"/>
  <c r="Z80" i="12" s="1"/>
  <c r="W107" i="83"/>
  <c r="J107" i="82"/>
  <c r="J119" i="82"/>
  <c r="J111" i="82"/>
  <c r="J114" i="82"/>
  <c r="J110" i="82"/>
  <c r="J113" i="82"/>
  <c r="J108" i="82"/>
  <c r="J109" i="82"/>
  <c r="J117" i="82"/>
  <c r="J121" i="82"/>
  <c r="J118" i="82"/>
  <c r="J116" i="82"/>
  <c r="J112" i="82"/>
  <c r="J115" i="82"/>
  <c r="J122" i="82"/>
  <c r="M79" i="12" s="1"/>
  <c r="J120" i="82"/>
  <c r="X108" i="13"/>
  <c r="X121" i="13"/>
  <c r="M171" i="7"/>
  <c r="M169" i="7"/>
  <c r="L23" i="9"/>
  <c r="L31" i="5" s="1"/>
  <c r="W101" i="84"/>
  <c r="Z81" i="12"/>
  <c r="Y81" i="12"/>
  <c r="X74" i="2"/>
  <c r="X100" i="84"/>
  <c r="J83" i="13"/>
  <c r="J44" i="13"/>
  <c r="J91" i="13"/>
  <c r="J75" i="13"/>
  <c r="Z77" i="12"/>
  <c r="W101" i="81"/>
  <c r="Z70" i="12"/>
  <c r="Z20" i="12"/>
  <c r="Y73" i="12"/>
  <c r="Y72" i="12"/>
  <c r="X66" i="2"/>
  <c r="X100" i="83"/>
  <c r="Y68" i="12"/>
  <c r="AW39" i="52"/>
  <c r="AW30" i="52"/>
  <c r="AX30" i="52" s="1"/>
  <c r="G93" i="12"/>
  <c r="H123" i="81"/>
  <c r="K88" i="12" s="1"/>
  <c r="J37" i="12"/>
  <c r="F70" i="4"/>
  <c r="AX80" i="52"/>
  <c r="AW49" i="52"/>
  <c r="AW3" i="52"/>
  <c r="AW43" i="52"/>
  <c r="AW29" i="52"/>
  <c r="AW38" i="52"/>
  <c r="AW46" i="52"/>
  <c r="AW22" i="52"/>
  <c r="AW18" i="52"/>
  <c r="AX18" i="52" s="1"/>
  <c r="AW40" i="52"/>
  <c r="AW17" i="52"/>
  <c r="AW31" i="52"/>
  <c r="AW5" i="52"/>
  <c r="AW7" i="52"/>
  <c r="AW12" i="52"/>
  <c r="AW33" i="52"/>
  <c r="AW37" i="52"/>
  <c r="AX37" i="52" s="1"/>
  <c r="AW45" i="52"/>
  <c r="AW36" i="52"/>
  <c r="AW10" i="52"/>
  <c r="AW8" i="52"/>
  <c r="AX8" i="52" s="1"/>
  <c r="AW27" i="52"/>
  <c r="AW24" i="52"/>
  <c r="AW19" i="52"/>
  <c r="AW16" i="52"/>
  <c r="AW6" i="52"/>
  <c r="AW44" i="52"/>
  <c r="AW32" i="52"/>
  <c r="AW4" i="52"/>
  <c r="AX4" i="52" s="1"/>
  <c r="AW42" i="52"/>
  <c r="AW26" i="52"/>
  <c r="AW9" i="52"/>
  <c r="AW34" i="52"/>
  <c r="AW47" i="52"/>
  <c r="AW11" i="52"/>
  <c r="AW14" i="52"/>
  <c r="AW35" i="52"/>
  <c r="AX35" i="52" s="1"/>
  <c r="AW13" i="52"/>
  <c r="AW48" i="52"/>
  <c r="AW25" i="52"/>
  <c r="AW21" i="52"/>
  <c r="Y38" i="12"/>
  <c r="X42" i="2"/>
  <c r="Y43" i="12"/>
  <c r="Z63" i="12"/>
  <c r="Z23" i="12"/>
  <c r="Z33" i="12"/>
  <c r="Y42" i="12"/>
  <c r="Z22" i="12"/>
  <c r="Z32" i="12"/>
  <c r="Z52" i="12"/>
  <c r="J45" i="7"/>
  <c r="J12" i="5" s="1"/>
  <c r="J67" i="8"/>
  <c r="J23" i="5" s="1"/>
  <c r="J155" i="8"/>
  <c r="J27" i="5" s="1"/>
  <c r="X100" i="86"/>
  <c r="X100" i="85"/>
  <c r="H123" i="83"/>
  <c r="J123" i="83"/>
  <c r="M90" i="12" s="1"/>
  <c r="J101" i="82"/>
  <c r="J123" i="82" s="1"/>
  <c r="M89" i="12" s="1"/>
  <c r="I123" i="82"/>
  <c r="H123" i="85"/>
  <c r="J12" i="83"/>
  <c r="J75" i="83"/>
  <c r="J83" i="83"/>
  <c r="J44" i="83"/>
  <c r="J44" i="82"/>
  <c r="J75" i="82"/>
  <c r="J12" i="82"/>
  <c r="J83" i="82"/>
  <c r="J75" i="84"/>
  <c r="J12" i="84"/>
  <c r="J44" i="84"/>
  <c r="J83" i="84"/>
  <c r="J12" i="86"/>
  <c r="J83" i="86"/>
  <c r="J75" i="86"/>
  <c r="J44" i="86"/>
  <c r="J83" i="81"/>
  <c r="J75" i="81"/>
  <c r="J12" i="81"/>
  <c r="J44" i="81"/>
  <c r="J75" i="85"/>
  <c r="J12" i="85"/>
  <c r="J83" i="85"/>
  <c r="J44" i="85"/>
  <c r="J57" i="12"/>
  <c r="J17" i="12"/>
  <c r="J27" i="12"/>
  <c r="J46" i="2"/>
  <c r="J67" i="12"/>
  <c r="J12" i="13"/>
  <c r="W94" i="2"/>
  <c r="X93" i="2"/>
  <c r="W86" i="2"/>
  <c r="X85" i="2"/>
  <c r="X69" i="2"/>
  <c r="W70" i="2"/>
  <c r="W62" i="2"/>
  <c r="X61" i="2"/>
  <c r="X54" i="2"/>
  <c r="Y4" i="81" s="1"/>
  <c r="Y91" i="81" s="1"/>
  <c r="Y53" i="2"/>
  <c r="B48" i="11"/>
  <c r="L45" i="2"/>
  <c r="K46" i="2"/>
  <c r="H123" i="13"/>
  <c r="K87" i="12" s="1"/>
  <c r="K47" i="12"/>
  <c r="K37" i="12"/>
  <c r="K67" i="12"/>
  <c r="K57" i="12"/>
  <c r="A48" i="11"/>
  <c r="M198" i="7" l="1"/>
  <c r="X119" i="13"/>
  <c r="X116" i="13"/>
  <c r="X117" i="13"/>
  <c r="X101" i="13"/>
  <c r="X118" i="13"/>
  <c r="X115" i="13"/>
  <c r="X113" i="13"/>
  <c r="X111" i="13"/>
  <c r="X109" i="13"/>
  <c r="X120" i="13"/>
  <c r="X107" i="13"/>
  <c r="X114" i="13"/>
  <c r="X112" i="13"/>
  <c r="X122" i="13"/>
  <c r="AA77" i="12" s="1"/>
  <c r="Y50" i="2"/>
  <c r="Y100" i="81"/>
  <c r="Y100" i="13"/>
  <c r="Y101" i="13" s="1"/>
  <c r="AX15" i="52"/>
  <c r="Z40" i="12"/>
  <c r="X115" i="81"/>
  <c r="X109" i="81"/>
  <c r="X120" i="81"/>
  <c r="AA58" i="12" s="1"/>
  <c r="X110" i="81"/>
  <c r="X112" i="81"/>
  <c r="AA28" i="12" s="1"/>
  <c r="X122" i="81"/>
  <c r="AA78" i="12" s="1"/>
  <c r="X113" i="81"/>
  <c r="X117" i="81"/>
  <c r="X107" i="81"/>
  <c r="AA18" i="12" s="1"/>
  <c r="X121" i="81"/>
  <c r="X111" i="81"/>
  <c r="X116" i="81"/>
  <c r="X108" i="81"/>
  <c r="X114" i="81"/>
  <c r="X118" i="81"/>
  <c r="X119" i="81"/>
  <c r="AA48" i="12" s="1"/>
  <c r="X114" i="86"/>
  <c r="X110" i="86"/>
  <c r="X115" i="86"/>
  <c r="X107" i="86"/>
  <c r="X116" i="86"/>
  <c r="X109" i="86"/>
  <c r="X118" i="86"/>
  <c r="X111" i="86"/>
  <c r="X120" i="86"/>
  <c r="X108" i="86"/>
  <c r="X112" i="86"/>
  <c r="X117" i="86"/>
  <c r="X119" i="86"/>
  <c r="X122" i="86"/>
  <c r="AA83" i="12" s="1"/>
  <c r="X113" i="86"/>
  <c r="X121" i="86"/>
  <c r="X108" i="85"/>
  <c r="X107" i="85"/>
  <c r="AA22" i="12" s="1"/>
  <c r="X122" i="85"/>
  <c r="AA82" i="12" s="1"/>
  <c r="X111" i="85"/>
  <c r="X115" i="85"/>
  <c r="X109" i="85"/>
  <c r="X113" i="85"/>
  <c r="X112" i="85"/>
  <c r="X110" i="85"/>
  <c r="X114" i="85"/>
  <c r="X117" i="85"/>
  <c r="X118" i="85"/>
  <c r="X116" i="85"/>
  <c r="X121" i="85"/>
  <c r="X119" i="85"/>
  <c r="X120" i="85"/>
  <c r="AA62" i="12" s="1"/>
  <c r="X108" i="84"/>
  <c r="X110" i="84"/>
  <c r="X112" i="84"/>
  <c r="X114" i="84"/>
  <c r="X116" i="84"/>
  <c r="X117" i="84"/>
  <c r="X107" i="84"/>
  <c r="X113" i="84"/>
  <c r="X111" i="84"/>
  <c r="X115" i="84"/>
  <c r="X109" i="84"/>
  <c r="X120" i="84"/>
  <c r="X122" i="84"/>
  <c r="X118" i="84"/>
  <c r="X121" i="84"/>
  <c r="X119" i="84"/>
  <c r="X101" i="83"/>
  <c r="X120" i="83"/>
  <c r="AA60" i="12" s="1"/>
  <c r="X115" i="83"/>
  <c r="X111" i="83"/>
  <c r="X118" i="83"/>
  <c r="X108" i="83"/>
  <c r="X110" i="83"/>
  <c r="X116" i="83"/>
  <c r="X117" i="83"/>
  <c r="X119" i="83"/>
  <c r="AA50" i="12" s="1"/>
  <c r="X122" i="83"/>
  <c r="AA80" i="12" s="1"/>
  <c r="X109" i="83"/>
  <c r="X112" i="83"/>
  <c r="AA30" i="12" s="1"/>
  <c r="X113" i="83"/>
  <c r="X114" i="83"/>
  <c r="X121" i="83"/>
  <c r="AA70" i="12" s="1"/>
  <c r="X107" i="83"/>
  <c r="AA20" i="12" s="1"/>
  <c r="K23" i="9"/>
  <c r="K31" i="5" s="1"/>
  <c r="M23" i="9"/>
  <c r="M31" i="5" s="1"/>
  <c r="X101" i="84"/>
  <c r="Y74" i="2"/>
  <c r="Y100" i="84"/>
  <c r="X101" i="81"/>
  <c r="Z73" i="12"/>
  <c r="Z72" i="12"/>
  <c r="Y66" i="2"/>
  <c r="Y100" i="83"/>
  <c r="Z68" i="12"/>
  <c r="AX5" i="52"/>
  <c r="AX29" i="52"/>
  <c r="AX21" i="52"/>
  <c r="AX34" i="52"/>
  <c r="AX16" i="52"/>
  <c r="J23" i="8"/>
  <c r="J21" i="5" s="1"/>
  <c r="J45" i="8"/>
  <c r="J22" i="5" s="1"/>
  <c r="J133" i="8"/>
  <c r="J26" i="5" s="1"/>
  <c r="M49" i="12"/>
  <c r="Z42" i="12"/>
  <c r="AX25" i="52"/>
  <c r="AX9" i="52"/>
  <c r="AX19" i="52"/>
  <c r="AX39" i="52"/>
  <c r="AX33" i="52"/>
  <c r="AX31" i="52"/>
  <c r="AX22" i="52"/>
  <c r="AX23" i="52"/>
  <c r="AX48" i="52"/>
  <c r="AX11" i="52"/>
  <c r="AX26" i="52"/>
  <c r="AX44" i="52"/>
  <c r="AX24" i="52"/>
  <c r="AX20" i="52"/>
  <c r="AX36" i="52"/>
  <c r="AX12" i="52"/>
  <c r="AX17" i="52"/>
  <c r="AX46" i="52"/>
  <c r="AY80" i="52"/>
  <c r="AY8" i="52" s="1"/>
  <c r="AX50" i="52"/>
  <c r="AX3" i="52"/>
  <c r="AX14" i="52"/>
  <c r="AX32" i="52"/>
  <c r="AX10" i="52"/>
  <c r="AX43" i="52"/>
  <c r="AX13" i="52"/>
  <c r="AX47" i="52"/>
  <c r="AY47" i="52" s="1"/>
  <c r="AX42" i="52"/>
  <c r="AX6" i="52"/>
  <c r="AX27" i="52"/>
  <c r="AX41" i="52"/>
  <c r="AX45" i="52"/>
  <c r="AX7" i="52"/>
  <c r="AX40" i="52"/>
  <c r="AX38" i="52"/>
  <c r="AY38" i="52" s="1"/>
  <c r="AX49" i="52"/>
  <c r="AX28" i="52"/>
  <c r="Y42" i="2"/>
  <c r="Z43" i="12"/>
  <c r="AA53" i="12"/>
  <c r="AA63" i="12"/>
  <c r="AA33" i="12"/>
  <c r="AA23" i="12"/>
  <c r="AA52" i="12"/>
  <c r="AA32" i="12"/>
  <c r="Z58" i="12"/>
  <c r="Z38" i="12"/>
  <c r="K45" i="7"/>
  <c r="K12" i="5" s="1"/>
  <c r="K89" i="8"/>
  <c r="K24" i="5" s="1"/>
  <c r="K133" i="8"/>
  <c r="K26" i="5" s="1"/>
  <c r="K23" i="7"/>
  <c r="K11" i="5" s="1"/>
  <c r="E205" i="7"/>
  <c r="M19" i="12"/>
  <c r="M59" i="12"/>
  <c r="M69" i="12"/>
  <c r="M29" i="12"/>
  <c r="M39" i="12"/>
  <c r="K100" i="82"/>
  <c r="Y100" i="86"/>
  <c r="Y100" i="85"/>
  <c r="L89" i="12"/>
  <c r="J101" i="85"/>
  <c r="K90" i="12"/>
  <c r="K92" i="12"/>
  <c r="J101" i="86"/>
  <c r="K101" i="85"/>
  <c r="K123" i="85" s="1"/>
  <c r="N92" i="12" s="1"/>
  <c r="J123" i="81"/>
  <c r="L91" i="86"/>
  <c r="L91" i="84"/>
  <c r="L91" i="83"/>
  <c r="L91" i="82"/>
  <c r="K91" i="86"/>
  <c r="K91" i="84"/>
  <c r="K91" i="83"/>
  <c r="K91" i="82"/>
  <c r="N166" i="7"/>
  <c r="K4" i="13"/>
  <c r="N5" i="8"/>
  <c r="N5" i="9"/>
  <c r="N166" i="9"/>
  <c r="N166" i="8"/>
  <c r="N5" i="7"/>
  <c r="K27" i="12"/>
  <c r="K17" i="12"/>
  <c r="Y93" i="2"/>
  <c r="X94" i="2"/>
  <c r="X86" i="2"/>
  <c r="Y85" i="2"/>
  <c r="X70" i="2"/>
  <c r="Y69" i="2"/>
  <c r="X62" i="2"/>
  <c r="Y61" i="2"/>
  <c r="Z53" i="2"/>
  <c r="Y54" i="2"/>
  <c r="Z4" i="81" s="1"/>
  <c r="Z91" i="81" s="1"/>
  <c r="J89" i="8"/>
  <c r="J24" i="5" s="1"/>
  <c r="J111" i="8"/>
  <c r="J25" i="5" s="1"/>
  <c r="K23" i="8"/>
  <c r="K21" i="5" s="1"/>
  <c r="J23" i="7"/>
  <c r="J11" i="5" s="1"/>
  <c r="O5" i="9"/>
  <c r="O166" i="7"/>
  <c r="O166" i="9"/>
  <c r="O5" i="7"/>
  <c r="L4" i="13"/>
  <c r="O5" i="8"/>
  <c r="O166" i="8"/>
  <c r="M45" i="2"/>
  <c r="L46" i="2"/>
  <c r="L67" i="12"/>
  <c r="L47" i="12"/>
  <c r="L27" i="12"/>
  <c r="I123" i="13"/>
  <c r="L87" i="12" s="1"/>
  <c r="AY41" i="52" l="1"/>
  <c r="AA40" i="12"/>
  <c r="O187" i="7"/>
  <c r="O193" i="7"/>
  <c r="O195" i="7"/>
  <c r="O189" i="7"/>
  <c r="O191" i="7"/>
  <c r="O177" i="7"/>
  <c r="O175" i="7"/>
  <c r="O179" i="7"/>
  <c r="O183" i="7"/>
  <c r="O197" i="7"/>
  <c r="O185" i="7"/>
  <c r="O173" i="7"/>
  <c r="O181" i="7"/>
  <c r="N187" i="7"/>
  <c r="N189" i="7"/>
  <c r="N195" i="7"/>
  <c r="N173" i="7"/>
  <c r="N191" i="7"/>
  <c r="N177" i="7"/>
  <c r="N193" i="7"/>
  <c r="N175" i="7"/>
  <c r="N185" i="7"/>
  <c r="N183" i="7"/>
  <c r="N197" i="7"/>
  <c r="N179" i="7"/>
  <c r="N181" i="7"/>
  <c r="Y110" i="13"/>
  <c r="Y107" i="13"/>
  <c r="Y118" i="13"/>
  <c r="Y113" i="13"/>
  <c r="Y115" i="13"/>
  <c r="Y109" i="13"/>
  <c r="Y119" i="13"/>
  <c r="Y116" i="13"/>
  <c r="Y111" i="13"/>
  <c r="Y108" i="13"/>
  <c r="Y112" i="13"/>
  <c r="Y122" i="13"/>
  <c r="AB77" i="12" s="1"/>
  <c r="Z50" i="2"/>
  <c r="Z100" i="81"/>
  <c r="Y114" i="13"/>
  <c r="Y121" i="13"/>
  <c r="Y117" i="13"/>
  <c r="Y120" i="13"/>
  <c r="Z100" i="13"/>
  <c r="Z101" i="13" s="1"/>
  <c r="Y111" i="81"/>
  <c r="Y109" i="81"/>
  <c r="Y117" i="81"/>
  <c r="Y114" i="81"/>
  <c r="Y108" i="81"/>
  <c r="Y107" i="81"/>
  <c r="AB18" i="12" s="1"/>
  <c r="Y112" i="81"/>
  <c r="AB28" i="12" s="1"/>
  <c r="Y113" i="81"/>
  <c r="Y121" i="81"/>
  <c r="Y120" i="81"/>
  <c r="AB58" i="12" s="1"/>
  <c r="Y110" i="81"/>
  <c r="Y118" i="81"/>
  <c r="Y115" i="81"/>
  <c r="Y122" i="81"/>
  <c r="AB78" i="12" s="1"/>
  <c r="Y116" i="81"/>
  <c r="Y119" i="81"/>
  <c r="AB48" i="12" s="1"/>
  <c r="Y109" i="86"/>
  <c r="Y118" i="86"/>
  <c r="Y111" i="86"/>
  <c r="Y113" i="86"/>
  <c r="Y115" i="86"/>
  <c r="Y112" i="86"/>
  <c r="AB33" i="12" s="1"/>
  <c r="Y108" i="86"/>
  <c r="Y117" i="86"/>
  <c r="Y114" i="86"/>
  <c r="Y107" i="86"/>
  <c r="Y110" i="86"/>
  <c r="Y119" i="86"/>
  <c r="Y116" i="86"/>
  <c r="Y120" i="86"/>
  <c r="AB63" i="12" s="1"/>
  <c r="Y122" i="86"/>
  <c r="AB83" i="12" s="1"/>
  <c r="Y121" i="86"/>
  <c r="Y108" i="85"/>
  <c r="Y109" i="85"/>
  <c r="Y112" i="85"/>
  <c r="Y115" i="85"/>
  <c r="Y114" i="85"/>
  <c r="Y113" i="85"/>
  <c r="Y107" i="85"/>
  <c r="Y111" i="85"/>
  <c r="Y116" i="85"/>
  <c r="Y118" i="85"/>
  <c r="Y117" i="85"/>
  <c r="Y122" i="85"/>
  <c r="AB82" i="12" s="1"/>
  <c r="Y120" i="85"/>
  <c r="Y119" i="85"/>
  <c r="Y121" i="85"/>
  <c r="Y110" i="85"/>
  <c r="Y114" i="84"/>
  <c r="Y118" i="84"/>
  <c r="Y111" i="84"/>
  <c r="Y115" i="84"/>
  <c r="Y108" i="84"/>
  <c r="Y110" i="84"/>
  <c r="Y117" i="84"/>
  <c r="Y112" i="84"/>
  <c r="Y116" i="84"/>
  <c r="Y107" i="84"/>
  <c r="Y121" i="84"/>
  <c r="Y109" i="84"/>
  <c r="Y119" i="84"/>
  <c r="Y120" i="84"/>
  <c r="Y113" i="84"/>
  <c r="Y122" i="84"/>
  <c r="AB81" i="12" s="1"/>
  <c r="Y101" i="83"/>
  <c r="Y109" i="83"/>
  <c r="Y119" i="83"/>
  <c r="AB50" i="12" s="1"/>
  <c r="Y110" i="83"/>
  <c r="Y114" i="83"/>
  <c r="Y118" i="83"/>
  <c r="Y117" i="83"/>
  <c r="Y107" i="83"/>
  <c r="AB20" i="12" s="1"/>
  <c r="Y115" i="83"/>
  <c r="Y111" i="83"/>
  <c r="Y108" i="83"/>
  <c r="Y113" i="83"/>
  <c r="Y116" i="83"/>
  <c r="Y121" i="83"/>
  <c r="AB70" i="12" s="1"/>
  <c r="Y112" i="83"/>
  <c r="Y120" i="83"/>
  <c r="AB60" i="12" s="1"/>
  <c r="Y122" i="83"/>
  <c r="AB80" i="12" s="1"/>
  <c r="K109" i="82"/>
  <c r="K108" i="82"/>
  <c r="K107" i="82"/>
  <c r="K114" i="82"/>
  <c r="K111" i="82"/>
  <c r="K112" i="82"/>
  <c r="K110" i="82"/>
  <c r="K120" i="82"/>
  <c r="K118" i="82"/>
  <c r="K115" i="82"/>
  <c r="K117" i="82"/>
  <c r="K113" i="82"/>
  <c r="K116" i="82"/>
  <c r="K119" i="82"/>
  <c r="K122" i="82"/>
  <c r="N79" i="12" s="1"/>
  <c r="K121" i="82"/>
  <c r="Z113" i="13"/>
  <c r="Z118" i="13"/>
  <c r="Z121" i="13"/>
  <c r="Z108" i="13"/>
  <c r="Z110" i="13"/>
  <c r="Z112" i="13"/>
  <c r="Z114" i="13"/>
  <c r="Z120" i="13"/>
  <c r="Z117" i="13"/>
  <c r="Z111" i="13"/>
  <c r="Z119" i="13"/>
  <c r="Z122" i="13"/>
  <c r="Z115" i="13"/>
  <c r="N171" i="7"/>
  <c r="N169" i="7"/>
  <c r="O169" i="7"/>
  <c r="O171" i="7"/>
  <c r="Y101" i="84"/>
  <c r="AA81" i="12"/>
  <c r="Z74" i="2"/>
  <c r="Z100" i="84"/>
  <c r="K75" i="13"/>
  <c r="K83" i="13"/>
  <c r="K44" i="13"/>
  <c r="K91" i="13"/>
  <c r="L44" i="13"/>
  <c r="L91" i="13"/>
  <c r="L75" i="13"/>
  <c r="L83" i="13"/>
  <c r="Y101" i="81"/>
  <c r="AB30" i="12"/>
  <c r="AA73" i="12"/>
  <c r="AA72" i="12"/>
  <c r="Z66" i="2"/>
  <c r="Z100" i="83"/>
  <c r="AA68" i="12"/>
  <c r="K67" i="8"/>
  <c r="K23" i="5" s="1"/>
  <c r="K111" i="8"/>
  <c r="K25" i="5" s="1"/>
  <c r="L17" i="12"/>
  <c r="L37" i="12"/>
  <c r="AY21" i="52"/>
  <c r="AY36" i="52"/>
  <c r="AY26" i="52"/>
  <c r="AY22" i="52"/>
  <c r="AY19" i="52"/>
  <c r="AY49" i="52"/>
  <c r="AY45" i="52"/>
  <c r="AY42" i="52"/>
  <c r="AY10" i="52"/>
  <c r="AY50" i="52"/>
  <c r="AY37" i="52"/>
  <c r="AZ80" i="52"/>
  <c r="AZ8" i="52" s="1"/>
  <c r="AY51" i="52"/>
  <c r="AY3" i="52"/>
  <c r="AY30" i="52"/>
  <c r="AY11" i="52"/>
  <c r="AY31" i="52"/>
  <c r="AY16" i="52"/>
  <c r="AY40" i="52"/>
  <c r="AY27" i="52"/>
  <c r="AZ27" i="52" s="1"/>
  <c r="AY13" i="52"/>
  <c r="AY14" i="52"/>
  <c r="AY18" i="52"/>
  <c r="AY4" i="52"/>
  <c r="AZ4" i="52" s="1"/>
  <c r="AY17" i="52"/>
  <c r="AY24" i="52"/>
  <c r="AY48" i="52"/>
  <c r="AY33" i="52"/>
  <c r="AZ33" i="52" s="1"/>
  <c r="AY25" i="52"/>
  <c r="AY34" i="52"/>
  <c r="AY32" i="52"/>
  <c r="AY46" i="52"/>
  <c r="AY20" i="52"/>
  <c r="AY9" i="52"/>
  <c r="AY28" i="52"/>
  <c r="AZ28" i="52" s="1"/>
  <c r="AY7" i="52"/>
  <c r="AY6" i="52"/>
  <c r="AY43" i="52"/>
  <c r="AY5" i="52"/>
  <c r="AY35" i="52"/>
  <c r="AY12" i="52"/>
  <c r="AY44" i="52"/>
  <c r="AY23" i="52"/>
  <c r="AZ23" i="52" s="1"/>
  <c r="AY39" i="52"/>
  <c r="AY29" i="52"/>
  <c r="AY15" i="52"/>
  <c r="Z42" i="2"/>
  <c r="AA43" i="12"/>
  <c r="AB53" i="12"/>
  <c r="AB23" i="12"/>
  <c r="AB52" i="12"/>
  <c r="AB62" i="12"/>
  <c r="AB22" i="12"/>
  <c r="AB32" i="12"/>
  <c r="AA42" i="12"/>
  <c r="AA38" i="12"/>
  <c r="L45" i="7"/>
  <c r="L12" i="5" s="1"/>
  <c r="L155" i="8"/>
  <c r="L27" i="5" s="1"/>
  <c r="L111" i="8"/>
  <c r="L25" i="5" s="1"/>
  <c r="L133" i="8"/>
  <c r="L26" i="5" s="1"/>
  <c r="L89" i="8"/>
  <c r="L24" i="5" s="1"/>
  <c r="L23" i="7"/>
  <c r="L11" i="5" s="1"/>
  <c r="Z100" i="85"/>
  <c r="L100" i="82"/>
  <c r="Z100" i="86"/>
  <c r="M88" i="12"/>
  <c r="K123" i="83"/>
  <c r="J123" i="86"/>
  <c r="K101" i="86"/>
  <c r="K123" i="86" s="1"/>
  <c r="N93" i="12" s="1"/>
  <c r="J123" i="85"/>
  <c r="K101" i="82"/>
  <c r="L101" i="86"/>
  <c r="L123" i="86" s="1"/>
  <c r="O93" i="12" s="1"/>
  <c r="L123" i="83"/>
  <c r="O90" i="12" s="1"/>
  <c r="L101" i="85"/>
  <c r="L123" i="85" s="1"/>
  <c r="O92" i="12" s="1"/>
  <c r="L123" i="81"/>
  <c r="O88" i="12" s="1"/>
  <c r="M91" i="86"/>
  <c r="M91" i="84"/>
  <c r="M91" i="83"/>
  <c r="M91" i="82"/>
  <c r="K75" i="82"/>
  <c r="K44" i="82"/>
  <c r="K12" i="82"/>
  <c r="K83" i="82"/>
  <c r="K75" i="85"/>
  <c r="K12" i="85"/>
  <c r="K44" i="85"/>
  <c r="K83" i="85"/>
  <c r="K83" i="83"/>
  <c r="K12" i="83"/>
  <c r="K44" i="83"/>
  <c r="K75" i="83"/>
  <c r="L75" i="84"/>
  <c r="L44" i="84"/>
  <c r="L12" i="84"/>
  <c r="L83" i="84"/>
  <c r="K83" i="84"/>
  <c r="K75" i="84"/>
  <c r="K12" i="84"/>
  <c r="K44" i="84"/>
  <c r="L75" i="82"/>
  <c r="L44" i="82"/>
  <c r="L12" i="82"/>
  <c r="L83" i="82"/>
  <c r="L83" i="85"/>
  <c r="L75" i="85"/>
  <c r="L12" i="85"/>
  <c r="L44" i="85"/>
  <c r="L75" i="83"/>
  <c r="L44" i="83"/>
  <c r="L12" i="83"/>
  <c r="L83" i="83"/>
  <c r="K83" i="81"/>
  <c r="K12" i="81"/>
  <c r="K75" i="81"/>
  <c r="K44" i="81"/>
  <c r="K75" i="86"/>
  <c r="K12" i="86"/>
  <c r="K44" i="86"/>
  <c r="K83" i="86"/>
  <c r="L75" i="81"/>
  <c r="L44" i="81"/>
  <c r="L12" i="81"/>
  <c r="L83" i="81"/>
  <c r="L75" i="86"/>
  <c r="L12" i="86"/>
  <c r="L44" i="86"/>
  <c r="L83" i="86"/>
  <c r="K12" i="13"/>
  <c r="L57" i="12"/>
  <c r="L12" i="13"/>
  <c r="Y94" i="2"/>
  <c r="Z93" i="2"/>
  <c r="Z85" i="2"/>
  <c r="Y86" i="2"/>
  <c r="Z69" i="2"/>
  <c r="Y70" i="2"/>
  <c r="Z61" i="2"/>
  <c r="Y62" i="2"/>
  <c r="Z54" i="2"/>
  <c r="AA4" i="81" s="1"/>
  <c r="AA91" i="81" s="1"/>
  <c r="AA53" i="2"/>
  <c r="L45" i="8"/>
  <c r="L22" i="5" s="1"/>
  <c r="K45" i="8"/>
  <c r="K22" i="5" s="1"/>
  <c r="K155" i="8"/>
  <c r="K27" i="5" s="1"/>
  <c r="P5" i="9"/>
  <c r="P166" i="9"/>
  <c r="P5" i="8"/>
  <c r="P5" i="7"/>
  <c r="P166" i="8"/>
  <c r="M4" i="13"/>
  <c r="P166" i="7"/>
  <c r="N45" i="2"/>
  <c r="M46" i="2"/>
  <c r="M57" i="12"/>
  <c r="M47" i="12"/>
  <c r="M37" i="12"/>
  <c r="M67" i="12"/>
  <c r="O198" i="7" l="1"/>
  <c r="N198" i="7"/>
  <c r="P187" i="7"/>
  <c r="P177" i="7"/>
  <c r="P193" i="7"/>
  <c r="P195" i="7"/>
  <c r="P191" i="7"/>
  <c r="P189" i="7"/>
  <c r="P175" i="7"/>
  <c r="P197" i="7"/>
  <c r="P173" i="7"/>
  <c r="P181" i="7"/>
  <c r="P183" i="7"/>
  <c r="P185" i="7"/>
  <c r="P179" i="7"/>
  <c r="Z109" i="13"/>
  <c r="Z116" i="13"/>
  <c r="Z107" i="13"/>
  <c r="AA50" i="2"/>
  <c r="AA100" i="81"/>
  <c r="AA100" i="13"/>
  <c r="AA109" i="13" s="1"/>
  <c r="AZ5" i="52"/>
  <c r="AZ32" i="52"/>
  <c r="Z114" i="81"/>
  <c r="Z119" i="81"/>
  <c r="AC48" i="12" s="1"/>
  <c r="Z117" i="81"/>
  <c r="Z111" i="81"/>
  <c r="Z108" i="81"/>
  <c r="Z109" i="81"/>
  <c r="Z112" i="81"/>
  <c r="AC28" i="12" s="1"/>
  <c r="Z122" i="81"/>
  <c r="AC78" i="12" s="1"/>
  <c r="Z115" i="81"/>
  <c r="Z116" i="81"/>
  <c r="Z107" i="81"/>
  <c r="AC18" i="12" s="1"/>
  <c r="Z113" i="81"/>
  <c r="Z120" i="81"/>
  <c r="AC58" i="12" s="1"/>
  <c r="Z121" i="81"/>
  <c r="Z118" i="81"/>
  <c r="Z110" i="81"/>
  <c r="Z111" i="86"/>
  <c r="Z108" i="86"/>
  <c r="Z110" i="86"/>
  <c r="Z107" i="86"/>
  <c r="Z109" i="86"/>
  <c r="Z115" i="86"/>
  <c r="Z116" i="86"/>
  <c r="Z117" i="86"/>
  <c r="Z121" i="86"/>
  <c r="Z114" i="86"/>
  <c r="Z120" i="86"/>
  <c r="Z112" i="86"/>
  <c r="Z113" i="86"/>
  <c r="Z122" i="86"/>
  <c r="AC83" i="12" s="1"/>
  <c r="Z119" i="86"/>
  <c r="AC53" i="12" s="1"/>
  <c r="Z118" i="86"/>
  <c r="Z107" i="85"/>
  <c r="Z109" i="85"/>
  <c r="Z113" i="85"/>
  <c r="Z117" i="85"/>
  <c r="Z115" i="85"/>
  <c r="Z114" i="85"/>
  <c r="Z108" i="85"/>
  <c r="Z112" i="85"/>
  <c r="AC32" i="12" s="1"/>
  <c r="Z116" i="85"/>
  <c r="Z119" i="85"/>
  <c r="Z111" i="85"/>
  <c r="Z121" i="85"/>
  <c r="Z110" i="85"/>
  <c r="Z118" i="85"/>
  <c r="Z122" i="85"/>
  <c r="AC82" i="12" s="1"/>
  <c r="Z120" i="85"/>
  <c r="Z107" i="84"/>
  <c r="Z108" i="84"/>
  <c r="Z112" i="84"/>
  <c r="Z117" i="84"/>
  <c r="Z111" i="84"/>
  <c r="Z120" i="84"/>
  <c r="Z114" i="84"/>
  <c r="Z109" i="84"/>
  <c r="Z122" i="84"/>
  <c r="Z121" i="84"/>
  <c r="Z116" i="84"/>
  <c r="Z119" i="84"/>
  <c r="Z110" i="84"/>
  <c r="Z115" i="84"/>
  <c r="Z118" i="84"/>
  <c r="Z113" i="84"/>
  <c r="Z101" i="83"/>
  <c r="Z108" i="83"/>
  <c r="Z109" i="83"/>
  <c r="Z113" i="83"/>
  <c r="Z117" i="83"/>
  <c r="Z116" i="83"/>
  <c r="Z114" i="83"/>
  <c r="Z115" i="83"/>
  <c r="Z120" i="83"/>
  <c r="Z122" i="83"/>
  <c r="AC80" i="12" s="1"/>
  <c r="Z112" i="83"/>
  <c r="Z110" i="83"/>
  <c r="Z119" i="83"/>
  <c r="AC50" i="12" s="1"/>
  <c r="Z111" i="83"/>
  <c r="Z107" i="83"/>
  <c r="AC20" i="12" s="1"/>
  <c r="Z121" i="83"/>
  <c r="AC70" i="12" s="1"/>
  <c r="Z118" i="83"/>
  <c r="L118" i="82"/>
  <c r="L121" i="82"/>
  <c r="L109" i="82"/>
  <c r="L110" i="82"/>
  <c r="L113" i="82"/>
  <c r="L112" i="82"/>
  <c r="O29" i="12" s="1"/>
  <c r="L107" i="82"/>
  <c r="L108" i="82"/>
  <c r="L116" i="82"/>
  <c r="L120" i="82"/>
  <c r="L114" i="82"/>
  <c r="L111" i="82"/>
  <c r="L117" i="82"/>
  <c r="L115" i="82"/>
  <c r="L119" i="82"/>
  <c r="O49" i="12" s="1"/>
  <c r="L122" i="82"/>
  <c r="O79" i="12" s="1"/>
  <c r="AA113" i="13"/>
  <c r="AA116" i="13"/>
  <c r="AA119" i="13"/>
  <c r="AA121" i="13"/>
  <c r="AA118" i="13"/>
  <c r="AA122" i="13"/>
  <c r="P169" i="7"/>
  <c r="P171" i="7"/>
  <c r="O23" i="9"/>
  <c r="O31" i="5" s="1"/>
  <c r="AB40" i="12"/>
  <c r="Z101" i="84"/>
  <c r="AC81" i="12"/>
  <c r="AA74" i="2"/>
  <c r="AA100" i="84"/>
  <c r="M44" i="13"/>
  <c r="M75" i="13"/>
  <c r="M91" i="13"/>
  <c r="M83" i="13"/>
  <c r="AC77" i="12"/>
  <c r="Z101" i="81"/>
  <c r="AC60" i="12"/>
  <c r="AC30" i="12"/>
  <c r="AB73" i="12"/>
  <c r="AB72" i="12"/>
  <c r="AA66" i="2"/>
  <c r="AA100" i="83"/>
  <c r="AB68" i="12"/>
  <c r="AZ44" i="52"/>
  <c r="AZ9" i="52"/>
  <c r="AZ38" i="52"/>
  <c r="AZ22" i="52"/>
  <c r="AZ37" i="52"/>
  <c r="AZ35" i="52"/>
  <c r="AZ46" i="52"/>
  <c r="AZ17" i="52"/>
  <c r="AZ31" i="52"/>
  <c r="AZ50" i="52"/>
  <c r="AZ36" i="52"/>
  <c r="AZ11" i="52"/>
  <c r="AZ15" i="52"/>
  <c r="AZ43" i="52"/>
  <c r="AZ47" i="52"/>
  <c r="AZ39" i="52"/>
  <c r="AZ7" i="52"/>
  <c r="BA7" i="52" s="1"/>
  <c r="AZ25" i="52"/>
  <c r="AZ13" i="52"/>
  <c r="AZ51" i="52"/>
  <c r="H45" i="7"/>
  <c r="H12" i="5" s="1"/>
  <c r="L23" i="8"/>
  <c r="L21" i="5" s="1"/>
  <c r="H23" i="7"/>
  <c r="H11" i="5" s="1"/>
  <c r="J123" i="13"/>
  <c r="AB42" i="12"/>
  <c r="AZ10" i="52"/>
  <c r="AZ19" i="52"/>
  <c r="AZ29" i="52"/>
  <c r="AZ12" i="52"/>
  <c r="AZ6" i="52"/>
  <c r="AZ20" i="52"/>
  <c r="AZ34" i="52"/>
  <c r="AZ24" i="52"/>
  <c r="BA24" i="52" s="1"/>
  <c r="AZ14" i="52"/>
  <c r="AZ16" i="52"/>
  <c r="BA80" i="52"/>
  <c r="BA4" i="52" s="1"/>
  <c r="AZ52" i="52"/>
  <c r="AZ3" i="52"/>
  <c r="AZ26" i="52"/>
  <c r="AZ42" i="52"/>
  <c r="BA23" i="52"/>
  <c r="BA8" i="52"/>
  <c r="AZ45" i="52"/>
  <c r="AZ48" i="52"/>
  <c r="BA48" i="52" s="1"/>
  <c r="AZ18" i="52"/>
  <c r="AZ40" i="52"/>
  <c r="AZ30" i="52"/>
  <c r="AZ41" i="52"/>
  <c r="BA41" i="52" s="1"/>
  <c r="AZ21" i="52"/>
  <c r="AZ49" i="52"/>
  <c r="BA49" i="52" s="1"/>
  <c r="AA42" i="2"/>
  <c r="AB38" i="12"/>
  <c r="AB43" i="12"/>
  <c r="AC33" i="12"/>
  <c r="AC63" i="12"/>
  <c r="AC23" i="12"/>
  <c r="AC52" i="12"/>
  <c r="AC62" i="12"/>
  <c r="AC22" i="12"/>
  <c r="L101" i="82"/>
  <c r="L123" i="82" s="1"/>
  <c r="O89" i="12" s="1"/>
  <c r="O19" i="12"/>
  <c r="O59" i="12"/>
  <c r="M45" i="7"/>
  <c r="M12" i="5" s="1"/>
  <c r="M67" i="8"/>
  <c r="M23" i="5" s="1"/>
  <c r="M155" i="8"/>
  <c r="M27" i="5" s="1"/>
  <c r="M23" i="7"/>
  <c r="M11" i="5" s="1"/>
  <c r="E203" i="7"/>
  <c r="N59" i="12"/>
  <c r="N29" i="12"/>
  <c r="N19" i="12"/>
  <c r="N49" i="12"/>
  <c r="N69" i="12"/>
  <c r="M100" i="82"/>
  <c r="AA100" i="86"/>
  <c r="AA100" i="85"/>
  <c r="K123" i="81"/>
  <c r="N88" i="12" s="1"/>
  <c r="M92" i="12"/>
  <c r="N90" i="12"/>
  <c r="M101" i="85"/>
  <c r="M123" i="85" s="1"/>
  <c r="P92" i="12" s="1"/>
  <c r="M123" i="81"/>
  <c r="P88" i="12" s="1"/>
  <c r="M101" i="86"/>
  <c r="K123" i="82"/>
  <c r="N39" i="12"/>
  <c r="M93" i="12"/>
  <c r="M83" i="83"/>
  <c r="M75" i="83"/>
  <c r="M12" i="83"/>
  <c r="M44" i="83"/>
  <c r="M83" i="84"/>
  <c r="M44" i="84"/>
  <c r="M12" i="84"/>
  <c r="M75" i="84"/>
  <c r="M83" i="85"/>
  <c r="M12" i="85"/>
  <c r="M44" i="85"/>
  <c r="M75" i="85"/>
  <c r="N91" i="86"/>
  <c r="N91" i="83"/>
  <c r="N91" i="82"/>
  <c r="N91" i="84"/>
  <c r="M83" i="82"/>
  <c r="M75" i="82"/>
  <c r="M12" i="82"/>
  <c r="M44" i="82"/>
  <c r="M75" i="81"/>
  <c r="M12" i="81"/>
  <c r="M44" i="81"/>
  <c r="M83" i="81"/>
  <c r="M83" i="86"/>
  <c r="M75" i="86"/>
  <c r="M12" i="86"/>
  <c r="M44" i="86"/>
  <c r="M27" i="12"/>
  <c r="M17" i="12"/>
  <c r="M12" i="13"/>
  <c r="Z94" i="2"/>
  <c r="AA93" i="2"/>
  <c r="AA85" i="2"/>
  <c r="Z86" i="2"/>
  <c r="AA69" i="2"/>
  <c r="Z70" i="2"/>
  <c r="Z62" i="2"/>
  <c r="AA61" i="2"/>
  <c r="AA54" i="2"/>
  <c r="AB4" i="81" s="1"/>
  <c r="AB91" i="81" s="1"/>
  <c r="AB53" i="2"/>
  <c r="M23" i="8"/>
  <c r="M21" i="5" s="1"/>
  <c r="L67" i="8"/>
  <c r="L23" i="5" s="1"/>
  <c r="Q166" i="9"/>
  <c r="Q5" i="8"/>
  <c r="Q5" i="9"/>
  <c r="Q5" i="7"/>
  <c r="Q166" i="7"/>
  <c r="N4" i="13"/>
  <c r="Q166" i="8"/>
  <c r="O45" i="2"/>
  <c r="N46" i="2"/>
  <c r="N47" i="12"/>
  <c r="N57" i="12"/>
  <c r="N27" i="12"/>
  <c r="N37" i="12"/>
  <c r="N67" i="12"/>
  <c r="K123" i="13"/>
  <c r="N87" i="12" s="1"/>
  <c r="Q197" i="7" l="1"/>
  <c r="Q175" i="7"/>
  <c r="Q179" i="7"/>
  <c r="Q177" i="7"/>
  <c r="Q191" i="7"/>
  <c r="Q193" i="7"/>
  <c r="Q195" i="7"/>
  <c r="Q183" i="7"/>
  <c r="Q173" i="7"/>
  <c r="Q185" i="7"/>
  <c r="Q187" i="7"/>
  <c r="Q181" i="7"/>
  <c r="Q189" i="7"/>
  <c r="BA19" i="52"/>
  <c r="BA32" i="52"/>
  <c r="BA17" i="52"/>
  <c r="BA12" i="52"/>
  <c r="P198" i="7"/>
  <c r="AA114" i="13"/>
  <c r="AA108" i="13"/>
  <c r="AA107" i="13"/>
  <c r="AA117" i="13"/>
  <c r="AA101" i="13"/>
  <c r="AA112" i="13"/>
  <c r="AA110" i="13"/>
  <c r="AA120" i="13"/>
  <c r="AA111" i="13"/>
  <c r="AA115" i="13"/>
  <c r="AB50" i="2"/>
  <c r="AB100" i="81"/>
  <c r="AB100" i="13"/>
  <c r="AB101" i="13" s="1"/>
  <c r="BA5" i="52"/>
  <c r="AA109" i="81"/>
  <c r="AA114" i="81"/>
  <c r="AA107" i="81"/>
  <c r="AD18" i="12" s="1"/>
  <c r="AA113" i="81"/>
  <c r="AA119" i="81"/>
  <c r="AD48" i="12" s="1"/>
  <c r="AA108" i="81"/>
  <c r="AA111" i="81"/>
  <c r="AA122" i="81"/>
  <c r="AA120" i="81"/>
  <c r="AA110" i="81"/>
  <c r="AA121" i="81"/>
  <c r="AA115" i="81"/>
  <c r="AA117" i="81"/>
  <c r="AA112" i="81"/>
  <c r="AD28" i="12" s="1"/>
  <c r="AA116" i="81"/>
  <c r="AA118" i="81"/>
  <c r="AA107" i="86"/>
  <c r="AD23" i="12" s="1"/>
  <c r="AA109" i="86"/>
  <c r="AA113" i="86"/>
  <c r="AA115" i="86"/>
  <c r="AA112" i="86"/>
  <c r="AD33" i="12" s="1"/>
  <c r="AA117" i="86"/>
  <c r="AA114" i="86"/>
  <c r="AA119" i="86"/>
  <c r="AA111" i="86"/>
  <c r="AA120" i="86"/>
  <c r="AA118" i="86"/>
  <c r="AA110" i="86"/>
  <c r="AA121" i="86"/>
  <c r="AA108" i="86"/>
  <c r="AA122" i="86"/>
  <c r="AD83" i="12" s="1"/>
  <c r="AA116" i="86"/>
  <c r="AA108" i="85"/>
  <c r="AA109" i="85"/>
  <c r="AA114" i="85"/>
  <c r="AA117" i="85"/>
  <c r="AA116" i="85"/>
  <c r="AA115" i="85"/>
  <c r="AA107" i="85"/>
  <c r="AA113" i="85"/>
  <c r="AA119" i="85"/>
  <c r="AA118" i="85"/>
  <c r="AA121" i="85"/>
  <c r="AA112" i="85"/>
  <c r="AA111" i="85"/>
  <c r="AA120" i="85"/>
  <c r="AA110" i="85"/>
  <c r="AA122" i="85"/>
  <c r="AD82" i="12" s="1"/>
  <c r="AA108" i="84"/>
  <c r="AA116" i="84"/>
  <c r="AA109" i="84"/>
  <c r="AA113" i="84"/>
  <c r="AA110" i="84"/>
  <c r="AA112" i="84"/>
  <c r="AA117" i="84"/>
  <c r="AA119" i="84"/>
  <c r="AA111" i="84"/>
  <c r="AA114" i="84"/>
  <c r="AA120" i="84"/>
  <c r="AA107" i="84"/>
  <c r="AA122" i="84"/>
  <c r="AA115" i="84"/>
  <c r="AA118" i="84"/>
  <c r="AA121" i="84"/>
  <c r="AA101" i="83"/>
  <c r="AA107" i="83"/>
  <c r="AA122" i="83"/>
  <c r="AD80" i="12" s="1"/>
  <c r="AA108" i="83"/>
  <c r="AA112" i="83"/>
  <c r="AD30" i="12" s="1"/>
  <c r="AA109" i="83"/>
  <c r="AA116" i="83"/>
  <c r="AA110" i="83"/>
  <c r="AA115" i="83"/>
  <c r="AA118" i="83"/>
  <c r="AA113" i="83"/>
  <c r="AA111" i="83"/>
  <c r="AA119" i="83"/>
  <c r="AD50" i="12" s="1"/>
  <c r="AA121" i="83"/>
  <c r="AD70" i="12" s="1"/>
  <c r="AA120" i="83"/>
  <c r="AA114" i="83"/>
  <c r="AA117" i="83"/>
  <c r="M108" i="82"/>
  <c r="M122" i="82"/>
  <c r="P79" i="12" s="1"/>
  <c r="M107" i="82"/>
  <c r="M112" i="82"/>
  <c r="M114" i="82"/>
  <c r="M113" i="82"/>
  <c r="M110" i="82"/>
  <c r="M109" i="82"/>
  <c r="M117" i="82"/>
  <c r="M121" i="82"/>
  <c r="M120" i="82"/>
  <c r="M111" i="82"/>
  <c r="M115" i="82"/>
  <c r="M119" i="82"/>
  <c r="P49" i="12" s="1"/>
  <c r="M118" i="82"/>
  <c r="M116" i="82"/>
  <c r="AB119" i="13"/>
  <c r="AB121" i="13"/>
  <c r="AB114" i="13"/>
  <c r="AB109" i="13"/>
  <c r="AB116" i="13"/>
  <c r="AB122" i="13"/>
  <c r="P23" i="9"/>
  <c r="P31" i="5" s="1"/>
  <c r="N23" i="9"/>
  <c r="N31" i="5" s="1"/>
  <c r="Q171" i="7"/>
  <c r="Q169" i="7"/>
  <c r="AA101" i="84"/>
  <c r="AD81" i="12"/>
  <c r="AB74" i="2"/>
  <c r="AB100" i="84"/>
  <c r="AC40" i="12"/>
  <c r="N83" i="13"/>
  <c r="N75" i="13"/>
  <c r="N44" i="13"/>
  <c r="N91" i="13"/>
  <c r="AD77" i="12"/>
  <c r="AD78" i="12"/>
  <c r="AA101" i="81"/>
  <c r="AC73" i="12"/>
  <c r="AC72" i="12"/>
  <c r="AD60" i="12"/>
  <c r="AD20" i="12"/>
  <c r="AB66" i="2"/>
  <c r="AB100" i="83"/>
  <c r="O69" i="12"/>
  <c r="AC68" i="12"/>
  <c r="BA40" i="52"/>
  <c r="BA42" i="52"/>
  <c r="BA10" i="52"/>
  <c r="M123" i="86"/>
  <c r="M87" i="12"/>
  <c r="BA21" i="52"/>
  <c r="BA18" i="52"/>
  <c r="BA29" i="52"/>
  <c r="BA36" i="52"/>
  <c r="BA35" i="52"/>
  <c r="BA52" i="52"/>
  <c r="BA47" i="52"/>
  <c r="BA34" i="52"/>
  <c r="BA15" i="52"/>
  <c r="BA20" i="52"/>
  <c r="BA30" i="52"/>
  <c r="BA45" i="52"/>
  <c r="BA13" i="52"/>
  <c r="BA37" i="52"/>
  <c r="BA27" i="52"/>
  <c r="BA14" i="52"/>
  <c r="BA6" i="52"/>
  <c r="BA9" i="52"/>
  <c r="BB80" i="52"/>
  <c r="BA53" i="52"/>
  <c r="BA3" i="52"/>
  <c r="BA33" i="52"/>
  <c r="BA43" i="52"/>
  <c r="BA51" i="52"/>
  <c r="BA38" i="52"/>
  <c r="BA46" i="52"/>
  <c r="BA31" i="52"/>
  <c r="BA28" i="52"/>
  <c r="BA22" i="52"/>
  <c r="BA26" i="52"/>
  <c r="BA11" i="52"/>
  <c r="BA50" i="52"/>
  <c r="BA44" i="52"/>
  <c r="BA25" i="52"/>
  <c r="BA16" i="52"/>
  <c r="BA39" i="52"/>
  <c r="AB42" i="2"/>
  <c r="O39" i="12"/>
  <c r="AD63" i="12"/>
  <c r="AD53" i="12"/>
  <c r="AC43" i="12"/>
  <c r="AD52" i="12"/>
  <c r="AD62" i="12"/>
  <c r="AD22" i="12"/>
  <c r="AD32" i="12"/>
  <c r="AC42" i="12"/>
  <c r="M101" i="82"/>
  <c r="M123" i="82" s="1"/>
  <c r="P89" i="12" s="1"/>
  <c r="P59" i="12"/>
  <c r="AC38" i="12"/>
  <c r="N45" i="7"/>
  <c r="N12" i="5" s="1"/>
  <c r="O17" i="12"/>
  <c r="F264" i="8"/>
  <c r="N23" i="7"/>
  <c r="N11" i="5" s="1"/>
  <c r="AB100" i="85"/>
  <c r="N100" i="82"/>
  <c r="AB100" i="86"/>
  <c r="N101" i="85"/>
  <c r="N123" i="85" s="1"/>
  <c r="Q92" i="12" s="1"/>
  <c r="N123" i="81"/>
  <c r="Q88" i="12" s="1"/>
  <c r="N101" i="86"/>
  <c r="N123" i="86" s="1"/>
  <c r="Q93" i="12" s="1"/>
  <c r="N123" i="83"/>
  <c r="Q90" i="12" s="1"/>
  <c r="N89" i="12"/>
  <c r="M123" i="83"/>
  <c r="P90" i="12" s="1"/>
  <c r="N83" i="82"/>
  <c r="N12" i="82"/>
  <c r="N44" i="82"/>
  <c r="N75" i="82"/>
  <c r="O91" i="84"/>
  <c r="O91" i="83"/>
  <c r="O91" i="82"/>
  <c r="O91" i="86"/>
  <c r="N83" i="83"/>
  <c r="N12" i="83"/>
  <c r="N75" i="83"/>
  <c r="N44" i="83"/>
  <c r="N75" i="85"/>
  <c r="N44" i="85"/>
  <c r="N12" i="85"/>
  <c r="N83" i="85"/>
  <c r="N83" i="81"/>
  <c r="N75" i="81"/>
  <c r="N12" i="81"/>
  <c r="N44" i="81"/>
  <c r="N75" i="84"/>
  <c r="N12" i="84"/>
  <c r="N44" i="84"/>
  <c r="N83" i="84"/>
  <c r="N44" i="86"/>
  <c r="N12" i="86"/>
  <c r="N75" i="86"/>
  <c r="N83" i="86"/>
  <c r="N17" i="12"/>
  <c r="N12" i="13"/>
  <c r="AA94" i="2"/>
  <c r="AB93" i="2"/>
  <c r="AA86" i="2"/>
  <c r="AB85" i="2"/>
  <c r="AA70" i="2"/>
  <c r="AB69" i="2"/>
  <c r="AA62" i="2"/>
  <c r="AB61" i="2"/>
  <c r="AB54" i="2"/>
  <c r="AC4" i="81" s="1"/>
  <c r="AC91" i="81" s="1"/>
  <c r="AC53" i="2"/>
  <c r="M111" i="8"/>
  <c r="M25" i="5" s="1"/>
  <c r="N45" i="8"/>
  <c r="N22" i="5" s="1"/>
  <c r="M89" i="8"/>
  <c r="M24" i="5" s="1"/>
  <c r="M45" i="8"/>
  <c r="M22" i="5" s="1"/>
  <c r="M133" i="8"/>
  <c r="M26" i="5" s="1"/>
  <c r="N23" i="8"/>
  <c r="N21" i="5" s="1"/>
  <c r="R166" i="7"/>
  <c r="R5" i="9"/>
  <c r="R5" i="8"/>
  <c r="O4" i="13"/>
  <c r="R166" i="9"/>
  <c r="R5" i="7"/>
  <c r="R166" i="8"/>
  <c r="P45" i="2"/>
  <c r="O46" i="2"/>
  <c r="O47" i="12"/>
  <c r="O67" i="12"/>
  <c r="L123" i="13"/>
  <c r="O87" i="12" s="1"/>
  <c r="O57" i="12"/>
  <c r="BB12" i="52" l="1"/>
  <c r="R191" i="7"/>
  <c r="R179" i="7"/>
  <c r="R187" i="7"/>
  <c r="R193" i="7"/>
  <c r="R175" i="7"/>
  <c r="R195" i="7"/>
  <c r="R177" i="7"/>
  <c r="R185" i="7"/>
  <c r="R197" i="7"/>
  <c r="R183" i="7"/>
  <c r="R181" i="7"/>
  <c r="R173" i="7"/>
  <c r="R189" i="7"/>
  <c r="Q198" i="7"/>
  <c r="AB110" i="13"/>
  <c r="AB112" i="13"/>
  <c r="AB120" i="13"/>
  <c r="AB111" i="13"/>
  <c r="AC50" i="2"/>
  <c r="AC100" i="81"/>
  <c r="AB118" i="13"/>
  <c r="AB108" i="13"/>
  <c r="AB107" i="13"/>
  <c r="AB117" i="13"/>
  <c r="AB115" i="13"/>
  <c r="AB113" i="13"/>
  <c r="AC100" i="13"/>
  <c r="AB110" i="81"/>
  <c r="AB109" i="81"/>
  <c r="AB116" i="81"/>
  <c r="AB114" i="81"/>
  <c r="AB117" i="81"/>
  <c r="AB107" i="81"/>
  <c r="AE18" i="12" s="1"/>
  <c r="AB108" i="81"/>
  <c r="AB113" i="81"/>
  <c r="AB111" i="81"/>
  <c r="AB115" i="81"/>
  <c r="AB112" i="81"/>
  <c r="AE28" i="12" s="1"/>
  <c r="AB120" i="81"/>
  <c r="AE58" i="12" s="1"/>
  <c r="AB119" i="81"/>
  <c r="AE48" i="12" s="1"/>
  <c r="AB121" i="81"/>
  <c r="AB118" i="81"/>
  <c r="AB122" i="81"/>
  <c r="AE78" i="12" s="1"/>
  <c r="AB113" i="86"/>
  <c r="AB114" i="86"/>
  <c r="AB115" i="86"/>
  <c r="AB116" i="86"/>
  <c r="AB108" i="86"/>
  <c r="AB117" i="86"/>
  <c r="AB110" i="86"/>
  <c r="AB119" i="86"/>
  <c r="AB107" i="86"/>
  <c r="AB109" i="86"/>
  <c r="AB111" i="86"/>
  <c r="AB118" i="86"/>
  <c r="AB112" i="86"/>
  <c r="AB121" i="86"/>
  <c r="AB120" i="86"/>
  <c r="AE63" i="12" s="1"/>
  <c r="AB122" i="86"/>
  <c r="AE83" i="12" s="1"/>
  <c r="AB109" i="85"/>
  <c r="AB115" i="85"/>
  <c r="AB107" i="85"/>
  <c r="AB117" i="85"/>
  <c r="AB116" i="85"/>
  <c r="AB108" i="85"/>
  <c r="AB114" i="85"/>
  <c r="AB120" i="85"/>
  <c r="AE62" i="12" s="1"/>
  <c r="AB122" i="85"/>
  <c r="AE82" i="12" s="1"/>
  <c r="AB110" i="85"/>
  <c r="AB113" i="85"/>
  <c r="AB111" i="85"/>
  <c r="AB121" i="85"/>
  <c r="AB119" i="85"/>
  <c r="AB112" i="85"/>
  <c r="AB118" i="85"/>
  <c r="AB107" i="84"/>
  <c r="AB108" i="84"/>
  <c r="AB109" i="84"/>
  <c r="AB111" i="84"/>
  <c r="AB113" i="84"/>
  <c r="AB115" i="84"/>
  <c r="AB117" i="84"/>
  <c r="AB116" i="84"/>
  <c r="AB112" i="84"/>
  <c r="AB110" i="84"/>
  <c r="AB114" i="84"/>
  <c r="AB121" i="84"/>
  <c r="AB119" i="84"/>
  <c r="AB118" i="84"/>
  <c r="AB120" i="84"/>
  <c r="AB122" i="84"/>
  <c r="AB101" i="83"/>
  <c r="AB121" i="83"/>
  <c r="AE70" i="12" s="1"/>
  <c r="AB107" i="83"/>
  <c r="AB111" i="83"/>
  <c r="AB108" i="83"/>
  <c r="AB110" i="83"/>
  <c r="AB115" i="83"/>
  <c r="AB114" i="83"/>
  <c r="AB118" i="83"/>
  <c r="AB109" i="83"/>
  <c r="AB112" i="83"/>
  <c r="AB113" i="83"/>
  <c r="AB120" i="83"/>
  <c r="AE60" i="12" s="1"/>
  <c r="AB122" i="83"/>
  <c r="AE80" i="12" s="1"/>
  <c r="AB117" i="83"/>
  <c r="AB116" i="83"/>
  <c r="AB119" i="83"/>
  <c r="N117" i="82"/>
  <c r="N108" i="82"/>
  <c r="N109" i="82"/>
  <c r="N121" i="82"/>
  <c r="N120" i="82"/>
  <c r="N112" i="82"/>
  <c r="N107" i="82"/>
  <c r="N115" i="82"/>
  <c r="N111" i="82"/>
  <c r="N119" i="82"/>
  <c r="N113" i="82"/>
  <c r="N114" i="82"/>
  <c r="N110" i="82"/>
  <c r="N122" i="82"/>
  <c r="Q79" i="12" s="1"/>
  <c r="N118" i="82"/>
  <c r="N116" i="82"/>
  <c r="Q23" i="9"/>
  <c r="Q31" i="5" s="1"/>
  <c r="AC101" i="13"/>
  <c r="AC116" i="13"/>
  <c r="AC108" i="13"/>
  <c r="AC112" i="13"/>
  <c r="AC111" i="13"/>
  <c r="AC117" i="13"/>
  <c r="AC114" i="13"/>
  <c r="AC119" i="13"/>
  <c r="AC109" i="13"/>
  <c r="AC121" i="13"/>
  <c r="AC113" i="13"/>
  <c r="AC110" i="13"/>
  <c r="AC120" i="13"/>
  <c r="AC118" i="13"/>
  <c r="AC115" i="13"/>
  <c r="AC107" i="13"/>
  <c r="AC122" i="13"/>
  <c r="R169" i="7"/>
  <c r="R171" i="7"/>
  <c r="AB101" i="84"/>
  <c r="AE81" i="12"/>
  <c r="AC74" i="2"/>
  <c r="AC100" i="84"/>
  <c r="AD40" i="12"/>
  <c r="O83" i="13"/>
  <c r="O44" i="13"/>
  <c r="O91" i="13"/>
  <c r="O75" i="13"/>
  <c r="AE77" i="12"/>
  <c r="AB101" i="81"/>
  <c r="AE30" i="12"/>
  <c r="AE20" i="12"/>
  <c r="AD73" i="12"/>
  <c r="AD72" i="12"/>
  <c r="AE50" i="12"/>
  <c r="AC66" i="2"/>
  <c r="AC100" i="83"/>
  <c r="AD68" i="12"/>
  <c r="BB43" i="52"/>
  <c r="BB45" i="52"/>
  <c r="N133" i="8"/>
  <c r="N26" i="5" s="1"/>
  <c r="F363" i="8"/>
  <c r="N89" i="8"/>
  <c r="N24" i="5" s="1"/>
  <c r="F297" i="8"/>
  <c r="N111" i="8"/>
  <c r="N25" i="5" s="1"/>
  <c r="F330" i="8"/>
  <c r="F231" i="7"/>
  <c r="N155" i="8"/>
  <c r="N27" i="5" s="1"/>
  <c r="F396" i="8"/>
  <c r="P93" i="12"/>
  <c r="BB29" i="52"/>
  <c r="BB39" i="52"/>
  <c r="BB50" i="52"/>
  <c r="BB28" i="52"/>
  <c r="BB27" i="52"/>
  <c r="BB41" i="52"/>
  <c r="BB10" i="52"/>
  <c r="BB37" i="52"/>
  <c r="BB11" i="52"/>
  <c r="BB34" i="52"/>
  <c r="BB7" i="52"/>
  <c r="BB33" i="52"/>
  <c r="BB20" i="52"/>
  <c r="BB47" i="52"/>
  <c r="BB25" i="52"/>
  <c r="BB26" i="52"/>
  <c r="BB6" i="52"/>
  <c r="BB9" i="52"/>
  <c r="BB32" i="52"/>
  <c r="BB23" i="52"/>
  <c r="BB38" i="52"/>
  <c r="BB24" i="52"/>
  <c r="BB18" i="52"/>
  <c r="BB4" i="52"/>
  <c r="BB8" i="52"/>
  <c r="BC80" i="52"/>
  <c r="BB54" i="52"/>
  <c r="BB3" i="52"/>
  <c r="BB5" i="52"/>
  <c r="BB14" i="52"/>
  <c r="BB16" i="52"/>
  <c r="BB31" i="52"/>
  <c r="BB40" i="52"/>
  <c r="BB46" i="52"/>
  <c r="BC46" i="52" s="1"/>
  <c r="BB42" i="52"/>
  <c r="BB19" i="52"/>
  <c r="BB17" i="52"/>
  <c r="BB44" i="52"/>
  <c r="BB22" i="52"/>
  <c r="BB48" i="52"/>
  <c r="BB52" i="52"/>
  <c r="BB15" i="52"/>
  <c r="BC15" i="52" s="1"/>
  <c r="BB13" i="52"/>
  <c r="BB51" i="52"/>
  <c r="BB53" i="52"/>
  <c r="BB36" i="52"/>
  <c r="BB21" i="52"/>
  <c r="BB35" i="52"/>
  <c r="BB49" i="52"/>
  <c r="BB30" i="52"/>
  <c r="BC30" i="52" s="1"/>
  <c r="AC42" i="2"/>
  <c r="P39" i="12"/>
  <c r="AD38" i="12"/>
  <c r="AD43" i="12"/>
  <c r="AE53" i="12"/>
  <c r="AE33" i="12"/>
  <c r="AE23" i="12"/>
  <c r="AD42" i="12"/>
  <c r="AE22" i="12"/>
  <c r="AE52" i="12"/>
  <c r="AE32" i="12"/>
  <c r="P29" i="12"/>
  <c r="P69" i="12"/>
  <c r="N101" i="82"/>
  <c r="N123" i="82" s="1"/>
  <c r="Q89" i="12" s="1"/>
  <c r="Q29" i="12"/>
  <c r="Q19" i="12"/>
  <c r="P19" i="12"/>
  <c r="AD58" i="12"/>
  <c r="O37" i="12"/>
  <c r="P17" i="12"/>
  <c r="O100" i="82"/>
  <c r="AC100" i="86"/>
  <c r="AC100" i="85"/>
  <c r="O101" i="86"/>
  <c r="O123" i="86" s="1"/>
  <c r="R93" i="12" s="1"/>
  <c r="O123" i="83"/>
  <c r="R90" i="12" s="1"/>
  <c r="O123" i="81"/>
  <c r="R88" i="12" s="1"/>
  <c r="O101" i="85"/>
  <c r="O123" i="85" s="1"/>
  <c r="R92" i="12" s="1"/>
  <c r="O75" i="83"/>
  <c r="O44" i="83"/>
  <c r="O12" i="83"/>
  <c r="O83" i="83"/>
  <c r="O83" i="81"/>
  <c r="O12" i="81"/>
  <c r="O44" i="81"/>
  <c r="O75" i="81"/>
  <c r="O75" i="85"/>
  <c r="O44" i="85"/>
  <c r="O12" i="85"/>
  <c r="O83" i="85"/>
  <c r="O83" i="82"/>
  <c r="O12" i="82"/>
  <c r="O44" i="82"/>
  <c r="O75" i="82"/>
  <c r="P91" i="86"/>
  <c r="P91" i="82"/>
  <c r="P91" i="84"/>
  <c r="P91" i="83"/>
  <c r="O75" i="86"/>
  <c r="O44" i="86"/>
  <c r="O12" i="86"/>
  <c r="O83" i="86"/>
  <c r="O83" i="84"/>
  <c r="O75" i="84"/>
  <c r="O44" i="84"/>
  <c r="O12" i="84"/>
  <c r="O27" i="12"/>
  <c r="O12" i="13"/>
  <c r="AC93" i="2"/>
  <c r="AB94" i="2"/>
  <c r="AB86" i="2"/>
  <c r="AC85" i="2"/>
  <c r="AB70" i="2"/>
  <c r="AC69" i="2"/>
  <c r="AB62" i="2"/>
  <c r="AC61" i="2"/>
  <c r="AD53" i="2"/>
  <c r="AC54" i="2"/>
  <c r="AD4" i="81" s="1"/>
  <c r="AD91" i="81" s="1"/>
  <c r="O67" i="8"/>
  <c r="O23" i="5" s="1"/>
  <c r="O89" i="8"/>
  <c r="O24" i="5" s="1"/>
  <c r="O23" i="7"/>
  <c r="O11" i="5" s="1"/>
  <c r="N67" i="8"/>
  <c r="N23" i="5" s="1"/>
  <c r="O111" i="8"/>
  <c r="O25" i="5" s="1"/>
  <c r="O23" i="8"/>
  <c r="O21" i="5" s="1"/>
  <c r="O133" i="8"/>
  <c r="O26" i="5" s="1"/>
  <c r="S166" i="8"/>
  <c r="S5" i="7"/>
  <c r="S166" i="7"/>
  <c r="P4" i="13"/>
  <c r="S166" i="9"/>
  <c r="S5" i="9"/>
  <c r="S5" i="8"/>
  <c r="Q45" i="2"/>
  <c r="P46" i="2"/>
  <c r="P47" i="12"/>
  <c r="P27" i="12"/>
  <c r="P67" i="12"/>
  <c r="P57" i="12"/>
  <c r="M123" i="13"/>
  <c r="P87" i="12" s="1"/>
  <c r="S177" i="7" l="1"/>
  <c r="S193" i="7"/>
  <c r="S187" i="7"/>
  <c r="S175" i="7"/>
  <c r="S189" i="7"/>
  <c r="S191" i="7"/>
  <c r="S195" i="7"/>
  <c r="S197" i="7"/>
  <c r="S185" i="7"/>
  <c r="S179" i="7"/>
  <c r="S173" i="7"/>
  <c r="S183" i="7"/>
  <c r="S181" i="7"/>
  <c r="R198" i="7"/>
  <c r="AD50" i="2"/>
  <c r="AD100" i="81"/>
  <c r="AD100" i="13"/>
  <c r="AD108" i="13" s="1"/>
  <c r="BC35" i="52"/>
  <c r="BC48" i="52"/>
  <c r="BC31" i="52"/>
  <c r="BC4" i="52"/>
  <c r="BC26" i="52"/>
  <c r="AC113" i="81"/>
  <c r="AC116" i="81"/>
  <c r="AC108" i="81"/>
  <c r="AC109" i="81"/>
  <c r="AC107" i="81"/>
  <c r="AF18" i="12" s="1"/>
  <c r="AC121" i="81"/>
  <c r="AC111" i="81"/>
  <c r="AC114" i="81"/>
  <c r="AC120" i="81"/>
  <c r="AC117" i="81"/>
  <c r="AC122" i="81"/>
  <c r="AF78" i="12" s="1"/>
  <c r="AC119" i="81"/>
  <c r="AF48" i="12" s="1"/>
  <c r="AC110" i="81"/>
  <c r="AC112" i="81"/>
  <c r="AF28" i="12" s="1"/>
  <c r="AC118" i="81"/>
  <c r="AC115" i="81"/>
  <c r="AC108" i="86"/>
  <c r="AC117" i="86"/>
  <c r="AC110" i="86"/>
  <c r="AC119" i="86"/>
  <c r="AC112" i="86"/>
  <c r="AC114" i="86"/>
  <c r="AC107" i="86"/>
  <c r="AC116" i="86"/>
  <c r="AC113" i="86"/>
  <c r="AC109" i="86"/>
  <c r="AC118" i="86"/>
  <c r="AC115" i="86"/>
  <c r="AC122" i="86"/>
  <c r="AF83" i="12" s="1"/>
  <c r="AC121" i="86"/>
  <c r="AC120" i="86"/>
  <c r="AC111" i="86"/>
  <c r="AC107" i="85"/>
  <c r="AC116" i="85"/>
  <c r="AC108" i="85"/>
  <c r="AC118" i="85"/>
  <c r="AC117" i="85"/>
  <c r="AC110" i="85"/>
  <c r="AC109" i="85"/>
  <c r="AC115" i="85"/>
  <c r="AC121" i="85"/>
  <c r="AC112" i="85"/>
  <c r="AF32" i="12" s="1"/>
  <c r="AC120" i="85"/>
  <c r="AC113" i="85"/>
  <c r="AC111" i="85"/>
  <c r="AC114" i="85"/>
  <c r="AC122" i="85"/>
  <c r="AF82" i="12" s="1"/>
  <c r="AC119" i="85"/>
  <c r="AF52" i="12" s="1"/>
  <c r="AC113" i="84"/>
  <c r="AC115" i="84"/>
  <c r="AC117" i="84"/>
  <c r="AC118" i="84"/>
  <c r="AC119" i="84"/>
  <c r="AC112" i="84"/>
  <c r="AC116" i="84"/>
  <c r="AC108" i="84"/>
  <c r="AC110" i="84"/>
  <c r="AC107" i="84"/>
  <c r="AC109" i="84"/>
  <c r="AC114" i="84"/>
  <c r="AC111" i="84"/>
  <c r="AC120" i="84"/>
  <c r="AC122" i="84"/>
  <c r="AF81" i="12" s="1"/>
  <c r="AC121" i="84"/>
  <c r="AC101" i="83"/>
  <c r="AC120" i="83"/>
  <c r="AF60" i="12" s="1"/>
  <c r="AC117" i="83"/>
  <c r="AC108" i="83"/>
  <c r="AC118" i="83"/>
  <c r="AC107" i="83"/>
  <c r="AF20" i="12" s="1"/>
  <c r="AC114" i="83"/>
  <c r="AC113" i="83"/>
  <c r="AF40" i="12" s="1"/>
  <c r="AC116" i="83"/>
  <c r="AC111" i="83"/>
  <c r="AC109" i="83"/>
  <c r="AC112" i="83"/>
  <c r="AC119" i="83"/>
  <c r="AF50" i="12" s="1"/>
  <c r="AC121" i="83"/>
  <c r="AF70" i="12" s="1"/>
  <c r="AC115" i="83"/>
  <c r="AC110" i="83"/>
  <c r="AC122" i="83"/>
  <c r="AF80" i="12" s="1"/>
  <c r="O107" i="82"/>
  <c r="O120" i="82"/>
  <c r="O110" i="82"/>
  <c r="O109" i="82"/>
  <c r="O118" i="82"/>
  <c r="O108" i="82"/>
  <c r="O112" i="82"/>
  <c r="O117" i="82"/>
  <c r="O121" i="82"/>
  <c r="O115" i="82"/>
  <c r="O119" i="82"/>
  <c r="O111" i="82"/>
  <c r="O122" i="82"/>
  <c r="R79" i="12" s="1"/>
  <c r="O116" i="82"/>
  <c r="O113" i="82"/>
  <c r="O114" i="82"/>
  <c r="S169" i="7"/>
  <c r="S171" i="7"/>
  <c r="AD101" i="13"/>
  <c r="AD107" i="13"/>
  <c r="AD116" i="13"/>
  <c r="AD110" i="13"/>
  <c r="AD118" i="13"/>
  <c r="AD111" i="13"/>
  <c r="AD114" i="13"/>
  <c r="AD120" i="13"/>
  <c r="AD121" i="13"/>
  <c r="AD117" i="13"/>
  <c r="R23" i="9"/>
  <c r="R31" i="5" s="1"/>
  <c r="AC101" i="84"/>
  <c r="AE40" i="12"/>
  <c r="AD74" i="2"/>
  <c r="AD100" i="84"/>
  <c r="P75" i="13"/>
  <c r="P44" i="13"/>
  <c r="P91" i="13"/>
  <c r="P83" i="13"/>
  <c r="AF77" i="12"/>
  <c r="AC101" i="81"/>
  <c r="AF30" i="12"/>
  <c r="AE73" i="12"/>
  <c r="AE72" i="12"/>
  <c r="AD66" i="2"/>
  <c r="AD100" i="83"/>
  <c r="Q69" i="12"/>
  <c r="AE68" i="12"/>
  <c r="AE42" i="12"/>
  <c r="BC39" i="52"/>
  <c r="BC29" i="52"/>
  <c r="BC36" i="52"/>
  <c r="BC44" i="52"/>
  <c r="BC14" i="52"/>
  <c r="BC41" i="52"/>
  <c r="BC51" i="52"/>
  <c r="BC19" i="52"/>
  <c r="BC23" i="52"/>
  <c r="BC50" i="52"/>
  <c r="BC27" i="52"/>
  <c r="BC24" i="52"/>
  <c r="BC9" i="52"/>
  <c r="BC47" i="52"/>
  <c r="BC34" i="52"/>
  <c r="BC43" i="52"/>
  <c r="BC49" i="52"/>
  <c r="BC53" i="52"/>
  <c r="BC52" i="52"/>
  <c r="BC17" i="52"/>
  <c r="BC40" i="52"/>
  <c r="BC5" i="52"/>
  <c r="BC45" i="52"/>
  <c r="BC8" i="52"/>
  <c r="BC38" i="52"/>
  <c r="BC6" i="52"/>
  <c r="BC20" i="52"/>
  <c r="BC11" i="52"/>
  <c r="BC21" i="52"/>
  <c r="BC13" i="52"/>
  <c r="BC22" i="52"/>
  <c r="BC42" i="52"/>
  <c r="BC16" i="52"/>
  <c r="BC54" i="52"/>
  <c r="BC33" i="52"/>
  <c r="BC37" i="52"/>
  <c r="BD80" i="52"/>
  <c r="BC55" i="52"/>
  <c r="BD55" i="52" s="1"/>
  <c r="BC3" i="52"/>
  <c r="BC28" i="52"/>
  <c r="BC18" i="52"/>
  <c r="BD18" i="52" s="1"/>
  <c r="BC32" i="52"/>
  <c r="BD32" i="52" s="1"/>
  <c r="BC25" i="52"/>
  <c r="BC7" i="52"/>
  <c r="BC10" i="52"/>
  <c r="BD10" i="52" s="1"/>
  <c r="BC12" i="52"/>
  <c r="BD12" i="52" s="1"/>
  <c r="AD42" i="2"/>
  <c r="AF63" i="12"/>
  <c r="AF53" i="12"/>
  <c r="AF33" i="12"/>
  <c r="AF23" i="12"/>
  <c r="AE43" i="12"/>
  <c r="AF62" i="12"/>
  <c r="AF22" i="12"/>
  <c r="Q59" i="12"/>
  <c r="Q49" i="12"/>
  <c r="O101" i="82"/>
  <c r="O123" i="82" s="1"/>
  <c r="R89" i="12" s="1"/>
  <c r="R49" i="12"/>
  <c r="R29" i="12"/>
  <c r="R59" i="12"/>
  <c r="Q39" i="12"/>
  <c r="AE38" i="12"/>
  <c r="P37" i="12"/>
  <c r="Q17" i="12"/>
  <c r="AD100" i="85"/>
  <c r="AD100" i="86"/>
  <c r="P100" i="82"/>
  <c r="P101" i="86"/>
  <c r="P123" i="86" s="1"/>
  <c r="S93" i="12" s="1"/>
  <c r="P123" i="83"/>
  <c r="S90" i="12" s="1"/>
  <c r="P123" i="81"/>
  <c r="S88" i="12" s="1"/>
  <c r="P101" i="85"/>
  <c r="P123" i="85" s="1"/>
  <c r="S92" i="12" s="1"/>
  <c r="P75" i="84"/>
  <c r="P12" i="84"/>
  <c r="P83" i="84"/>
  <c r="P44" i="84"/>
  <c r="P75" i="82"/>
  <c r="P12" i="82"/>
  <c r="P44" i="82"/>
  <c r="P83" i="82"/>
  <c r="P75" i="81"/>
  <c r="P12" i="81"/>
  <c r="P44" i="81"/>
  <c r="P83" i="81"/>
  <c r="P83" i="85"/>
  <c r="P75" i="85"/>
  <c r="P12" i="85"/>
  <c r="P44" i="85"/>
  <c r="Q91" i="86"/>
  <c r="Q91" i="84"/>
  <c r="Q91" i="83"/>
  <c r="Q91" i="82"/>
  <c r="P75" i="83"/>
  <c r="P12" i="83"/>
  <c r="P44" i="83"/>
  <c r="P83" i="83"/>
  <c r="P75" i="86"/>
  <c r="P44" i="86"/>
  <c r="P12" i="86"/>
  <c r="P83" i="86"/>
  <c r="P12" i="13"/>
  <c r="AC94" i="2"/>
  <c r="AD93" i="2"/>
  <c r="AD85" i="2"/>
  <c r="AC86" i="2"/>
  <c r="AD69" i="2"/>
  <c r="AC70" i="2"/>
  <c r="AD61" i="2"/>
  <c r="AC62" i="2"/>
  <c r="AD54" i="2"/>
  <c r="AE4" i="81" s="1"/>
  <c r="AE91" i="81" s="1"/>
  <c r="AE53" i="2"/>
  <c r="P155" i="8"/>
  <c r="P27" i="5" s="1"/>
  <c r="O155" i="8"/>
  <c r="O27" i="5" s="1"/>
  <c r="P89" i="8"/>
  <c r="P24" i="5" s="1"/>
  <c r="P111" i="8"/>
  <c r="P25" i="5" s="1"/>
  <c r="P67" i="8"/>
  <c r="P23" i="5" s="1"/>
  <c r="P23" i="8"/>
  <c r="P21" i="5" s="1"/>
  <c r="O45" i="8"/>
  <c r="O22" i="5" s="1"/>
  <c r="P23" i="7"/>
  <c r="P11" i="5" s="1"/>
  <c r="P45" i="8"/>
  <c r="P22" i="5" s="1"/>
  <c r="P133" i="8"/>
  <c r="P26" i="5" s="1"/>
  <c r="T5" i="9"/>
  <c r="T166" i="7"/>
  <c r="Q4" i="13"/>
  <c r="T166" i="9"/>
  <c r="T5" i="8"/>
  <c r="T5" i="7"/>
  <c r="T166" i="8"/>
  <c r="Q46" i="2"/>
  <c r="R45" i="2"/>
  <c r="N123" i="13"/>
  <c r="Q87" i="12" s="1"/>
  <c r="Q27" i="12"/>
  <c r="Q47" i="12"/>
  <c r="Q67" i="12"/>
  <c r="Q57" i="12"/>
  <c r="S198" i="7" l="1"/>
  <c r="BD28" i="52"/>
  <c r="BD8" i="52"/>
  <c r="BD43" i="52"/>
  <c r="T195" i="7"/>
  <c r="T193" i="7"/>
  <c r="T191" i="7"/>
  <c r="T189" i="7"/>
  <c r="T175" i="7"/>
  <c r="T197" i="7"/>
  <c r="T187" i="7"/>
  <c r="T173" i="7"/>
  <c r="T185" i="7"/>
  <c r="T183" i="7"/>
  <c r="T179" i="7"/>
  <c r="T177" i="7"/>
  <c r="T181" i="7"/>
  <c r="BD7" i="52"/>
  <c r="BD33" i="52"/>
  <c r="BD48" i="52"/>
  <c r="AD113" i="13"/>
  <c r="AE50" i="2"/>
  <c r="AE100" i="81"/>
  <c r="AD122" i="13"/>
  <c r="AG77" i="12" s="1"/>
  <c r="AD109" i="13"/>
  <c r="AD119" i="13"/>
  <c r="AD112" i="13"/>
  <c r="AD115" i="13"/>
  <c r="AE100" i="13"/>
  <c r="AE110" i="13" s="1"/>
  <c r="BD23" i="52"/>
  <c r="BD46" i="52"/>
  <c r="BD5" i="52"/>
  <c r="BE5" i="52" s="1"/>
  <c r="BD25" i="52"/>
  <c r="BD14" i="52"/>
  <c r="BD17" i="52"/>
  <c r="BD44" i="52"/>
  <c r="AD113" i="81"/>
  <c r="AD112" i="81"/>
  <c r="AG28" i="12" s="1"/>
  <c r="AD122" i="81"/>
  <c r="AG78" i="12" s="1"/>
  <c r="AD108" i="81"/>
  <c r="AD118" i="81"/>
  <c r="AD109" i="81"/>
  <c r="AD110" i="81"/>
  <c r="AD114" i="81"/>
  <c r="AD111" i="81"/>
  <c r="AD115" i="81"/>
  <c r="AD116" i="81"/>
  <c r="AD120" i="81"/>
  <c r="AG58" i="12" s="1"/>
  <c r="AD117" i="81"/>
  <c r="AD121" i="81"/>
  <c r="AD119" i="81"/>
  <c r="AG48" i="12" s="1"/>
  <c r="AD107" i="81"/>
  <c r="AG18" i="12" s="1"/>
  <c r="AD114" i="86"/>
  <c r="AD107" i="86"/>
  <c r="AD111" i="86"/>
  <c r="AD109" i="86"/>
  <c r="AD108" i="86"/>
  <c r="AD110" i="86"/>
  <c r="AD113" i="86"/>
  <c r="AD122" i="86"/>
  <c r="AG83" i="12" s="1"/>
  <c r="AD118" i="86"/>
  <c r="AD117" i="86"/>
  <c r="AD112" i="86"/>
  <c r="AD119" i="86"/>
  <c r="AD115" i="86"/>
  <c r="AD121" i="86"/>
  <c r="AD116" i="86"/>
  <c r="AD120" i="86"/>
  <c r="AD108" i="85"/>
  <c r="AD117" i="85"/>
  <c r="AD109" i="85"/>
  <c r="AD118" i="85"/>
  <c r="AD107" i="85"/>
  <c r="AG22" i="12" s="1"/>
  <c r="AD111" i="85"/>
  <c r="AD110" i="85"/>
  <c r="AD116" i="85"/>
  <c r="AD122" i="85"/>
  <c r="AG82" i="12" s="1"/>
  <c r="AD115" i="85"/>
  <c r="AD113" i="85"/>
  <c r="AD120" i="85"/>
  <c r="AG62" i="12" s="1"/>
  <c r="AD121" i="85"/>
  <c r="AD114" i="85"/>
  <c r="AD119" i="85"/>
  <c r="AD112" i="85"/>
  <c r="AG32" i="12" s="1"/>
  <c r="AD110" i="84"/>
  <c r="AD118" i="84"/>
  <c r="AD119" i="84"/>
  <c r="AD108" i="84"/>
  <c r="AD107" i="84"/>
  <c r="AD113" i="84"/>
  <c r="AD109" i="84"/>
  <c r="AD114" i="84"/>
  <c r="AD112" i="84"/>
  <c r="AD111" i="84"/>
  <c r="AD116" i="84"/>
  <c r="AD120" i="84"/>
  <c r="AD122" i="84"/>
  <c r="AG81" i="12" s="1"/>
  <c r="AD117" i="84"/>
  <c r="AD121" i="84"/>
  <c r="AD115" i="84"/>
  <c r="AD101" i="83"/>
  <c r="AD118" i="83"/>
  <c r="AD119" i="83"/>
  <c r="AG50" i="12" s="1"/>
  <c r="AD117" i="83"/>
  <c r="AD113" i="83"/>
  <c r="AD112" i="83"/>
  <c r="AG30" i="12" s="1"/>
  <c r="AD116" i="83"/>
  <c r="AD107" i="83"/>
  <c r="AG20" i="12" s="1"/>
  <c r="AD110" i="83"/>
  <c r="AD108" i="83"/>
  <c r="AD111" i="83"/>
  <c r="AD115" i="83"/>
  <c r="AD121" i="83"/>
  <c r="AG70" i="12" s="1"/>
  <c r="AD109" i="83"/>
  <c r="AD122" i="83"/>
  <c r="AG80" i="12" s="1"/>
  <c r="AD114" i="83"/>
  <c r="AD120" i="83"/>
  <c r="AG60" i="12" s="1"/>
  <c r="P116" i="82"/>
  <c r="P107" i="82"/>
  <c r="S19" i="12" s="1"/>
  <c r="P108" i="82"/>
  <c r="P120" i="82"/>
  <c r="P112" i="82"/>
  <c r="P115" i="82"/>
  <c r="P111" i="82"/>
  <c r="P114" i="82"/>
  <c r="P109" i="82"/>
  <c r="P110" i="82"/>
  <c r="P118" i="82"/>
  <c r="P117" i="82"/>
  <c r="P119" i="82"/>
  <c r="P121" i="82"/>
  <c r="P122" i="82"/>
  <c r="S79" i="12" s="1"/>
  <c r="P113" i="82"/>
  <c r="T171" i="7"/>
  <c r="T169" i="7"/>
  <c r="S23" i="9"/>
  <c r="S31" i="5" s="1"/>
  <c r="AE108" i="13"/>
  <c r="AE107" i="13"/>
  <c r="AE115" i="13"/>
  <c r="AE118" i="13"/>
  <c r="AD101" i="84"/>
  <c r="AE74" i="2"/>
  <c r="AE100" i="84"/>
  <c r="Q75" i="13"/>
  <c r="Q83" i="13"/>
  <c r="Q44" i="13"/>
  <c r="Q91" i="13"/>
  <c r="AD101" i="81"/>
  <c r="AF73" i="12"/>
  <c r="AF72" i="12"/>
  <c r="AE66" i="2"/>
  <c r="AE100" i="83"/>
  <c r="AF68" i="12"/>
  <c r="BD27" i="52"/>
  <c r="BD54" i="52"/>
  <c r="BD6" i="52"/>
  <c r="AF42" i="12"/>
  <c r="BD53" i="52"/>
  <c r="BD30" i="52"/>
  <c r="BD21" i="52"/>
  <c r="BD16" i="52"/>
  <c r="BD38" i="52"/>
  <c r="BD40" i="52"/>
  <c r="BD49" i="52"/>
  <c r="BD9" i="52"/>
  <c r="BD26" i="52"/>
  <c r="BD22" i="52"/>
  <c r="BD52" i="52"/>
  <c r="BD34" i="52"/>
  <c r="BD36" i="52"/>
  <c r="BD29" i="52"/>
  <c r="BD39" i="52"/>
  <c r="BD41" i="52"/>
  <c r="BD13" i="52"/>
  <c r="BD51" i="52"/>
  <c r="BD31" i="52"/>
  <c r="BD47" i="52"/>
  <c r="BE80" i="52"/>
  <c r="BE55" i="52" s="1"/>
  <c r="BD56" i="52"/>
  <c r="BD3" i="52"/>
  <c r="BD15" i="52"/>
  <c r="BD20" i="52"/>
  <c r="BD35" i="52"/>
  <c r="BD45" i="52"/>
  <c r="BD37" i="52"/>
  <c r="BD4" i="52"/>
  <c r="BE4" i="52" s="1"/>
  <c r="BD42" i="52"/>
  <c r="BE42" i="52" s="1"/>
  <c r="BD11" i="52"/>
  <c r="BD19" i="52"/>
  <c r="BD24" i="52"/>
  <c r="BD50" i="52"/>
  <c r="AF38" i="12"/>
  <c r="AE42" i="2"/>
  <c r="AG63" i="12"/>
  <c r="AG23" i="12"/>
  <c r="AG53" i="12"/>
  <c r="AG33" i="12"/>
  <c r="AF43" i="12"/>
  <c r="AG52" i="12"/>
  <c r="R19" i="12"/>
  <c r="R39" i="12"/>
  <c r="P101" i="82"/>
  <c r="P123" i="82" s="1"/>
  <c r="S89" i="12" s="1"/>
  <c r="S59" i="12"/>
  <c r="S29" i="12"/>
  <c r="R69" i="12"/>
  <c r="AF58" i="12"/>
  <c r="Q37" i="12"/>
  <c r="R17" i="12"/>
  <c r="Q100" i="82"/>
  <c r="AE100" i="85"/>
  <c r="AE100" i="86"/>
  <c r="Q101" i="85"/>
  <c r="Q123" i="85" s="1"/>
  <c r="T92" i="12" s="1"/>
  <c r="Q123" i="81"/>
  <c r="T88" i="12" s="1"/>
  <c r="Q101" i="86"/>
  <c r="Q123" i="86" s="1"/>
  <c r="T93" i="12" s="1"/>
  <c r="Q123" i="83"/>
  <c r="T90" i="12" s="1"/>
  <c r="R91" i="86"/>
  <c r="R91" i="84"/>
  <c r="R91" i="83"/>
  <c r="R91" i="82"/>
  <c r="Q83" i="83"/>
  <c r="Q75" i="83"/>
  <c r="Q12" i="83"/>
  <c r="Q44" i="83"/>
  <c r="Q75" i="84"/>
  <c r="Q44" i="84"/>
  <c r="Q12" i="84"/>
  <c r="Q83" i="84"/>
  <c r="Q75" i="81"/>
  <c r="Q44" i="81"/>
  <c r="Q12" i="81"/>
  <c r="Q83" i="81"/>
  <c r="Q75" i="85"/>
  <c r="Q44" i="85"/>
  <c r="Q12" i="85"/>
  <c r="Q83" i="85"/>
  <c r="Q83" i="82"/>
  <c r="Q75" i="82"/>
  <c r="Q12" i="82"/>
  <c r="Q44" i="82"/>
  <c r="Q83" i="86"/>
  <c r="Q75" i="86"/>
  <c r="Q12" i="86"/>
  <c r="Q44" i="86"/>
  <c r="Q12" i="13"/>
  <c r="AD94" i="2"/>
  <c r="AE93" i="2"/>
  <c r="AE85" i="2"/>
  <c r="AD86" i="2"/>
  <c r="AE69" i="2"/>
  <c r="AD70" i="2"/>
  <c r="AD62" i="2"/>
  <c r="AE61" i="2"/>
  <c r="AE54" i="2"/>
  <c r="AF4" i="81" s="1"/>
  <c r="AF91" i="81" s="1"/>
  <c r="AF53" i="2"/>
  <c r="Q133" i="8"/>
  <c r="Q26" i="5" s="1"/>
  <c r="Q67" i="8"/>
  <c r="Q23" i="5" s="1"/>
  <c r="Q45" i="8"/>
  <c r="Q22" i="5" s="1"/>
  <c r="Q23" i="8"/>
  <c r="Q21" i="5" s="1"/>
  <c r="Q111" i="8"/>
  <c r="Q25" i="5" s="1"/>
  <c r="Q89" i="8"/>
  <c r="Q24" i="5" s="1"/>
  <c r="Q23" i="7"/>
  <c r="Q11" i="5" s="1"/>
  <c r="Q155" i="8"/>
  <c r="Q27" i="5" s="1"/>
  <c r="U166" i="8"/>
  <c r="U5" i="9"/>
  <c r="R4" i="13"/>
  <c r="U166" i="7"/>
  <c r="U5" i="7"/>
  <c r="U166" i="9"/>
  <c r="U5" i="8"/>
  <c r="O123" i="13"/>
  <c r="R87" i="12" s="1"/>
  <c r="R27" i="12"/>
  <c r="R67" i="12"/>
  <c r="R47" i="12"/>
  <c r="R57" i="12"/>
  <c r="S45" i="2"/>
  <c r="R46" i="2"/>
  <c r="U195" i="7" l="1"/>
  <c r="U179" i="7"/>
  <c r="U191" i="7"/>
  <c r="U189" i="7"/>
  <c r="U177" i="7"/>
  <c r="U175" i="7"/>
  <c r="U193" i="7"/>
  <c r="U183" i="7"/>
  <c r="U181" i="7"/>
  <c r="U187" i="7"/>
  <c r="U197" i="7"/>
  <c r="U185" i="7"/>
  <c r="U173" i="7"/>
  <c r="T198" i="7"/>
  <c r="AF50" i="2"/>
  <c r="AF100" i="81"/>
  <c r="AE113" i="13"/>
  <c r="AE101" i="13"/>
  <c r="AE120" i="13"/>
  <c r="AE111" i="13"/>
  <c r="AE119" i="13"/>
  <c r="AE122" i="13"/>
  <c r="AH77" i="12" s="1"/>
  <c r="AE109" i="13"/>
  <c r="AE114" i="13"/>
  <c r="AE121" i="13"/>
  <c r="AE112" i="13"/>
  <c r="AE117" i="13"/>
  <c r="AE116" i="13"/>
  <c r="AF100" i="13"/>
  <c r="AF110" i="13" s="1"/>
  <c r="BE50" i="52"/>
  <c r="AE112" i="81"/>
  <c r="AH28" i="12" s="1"/>
  <c r="AE115" i="81"/>
  <c r="AE108" i="81"/>
  <c r="AE109" i="81"/>
  <c r="AE107" i="81"/>
  <c r="AH18" i="12" s="1"/>
  <c r="AE113" i="81"/>
  <c r="AE110" i="81"/>
  <c r="AE120" i="81"/>
  <c r="AH58" i="12" s="1"/>
  <c r="AE114" i="81"/>
  <c r="AE116" i="81"/>
  <c r="AE117" i="81"/>
  <c r="AE122" i="81"/>
  <c r="AH78" i="12" s="1"/>
  <c r="AE111" i="81"/>
  <c r="AE118" i="81"/>
  <c r="AE119" i="81"/>
  <c r="AH48" i="12" s="1"/>
  <c r="AE121" i="81"/>
  <c r="AE108" i="86"/>
  <c r="AE109" i="86"/>
  <c r="AE112" i="86"/>
  <c r="AE114" i="86"/>
  <c r="AE116" i="86"/>
  <c r="AE113" i="86"/>
  <c r="AE118" i="86"/>
  <c r="AE120" i="86"/>
  <c r="AE110" i="86"/>
  <c r="AE111" i="86"/>
  <c r="AE119" i="86"/>
  <c r="AE115" i="86"/>
  <c r="AE121" i="86"/>
  <c r="AE122" i="86"/>
  <c r="AH83" i="12" s="1"/>
  <c r="AE117" i="86"/>
  <c r="AE107" i="86"/>
  <c r="AE109" i="85"/>
  <c r="AE107" i="85"/>
  <c r="AH22" i="12" s="1"/>
  <c r="AE110" i="85"/>
  <c r="AE108" i="85"/>
  <c r="AE112" i="85"/>
  <c r="AE111" i="85"/>
  <c r="AE117" i="85"/>
  <c r="AE114" i="85"/>
  <c r="AE119" i="85"/>
  <c r="AH52" i="12" s="1"/>
  <c r="AE122" i="85"/>
  <c r="AH82" i="12" s="1"/>
  <c r="AE116" i="85"/>
  <c r="AE121" i="85"/>
  <c r="AE115" i="85"/>
  <c r="AE113" i="85"/>
  <c r="AE120" i="85"/>
  <c r="AE118" i="85"/>
  <c r="AE111" i="84"/>
  <c r="AE116" i="84"/>
  <c r="AE115" i="84"/>
  <c r="AE107" i="84"/>
  <c r="AE112" i="84"/>
  <c r="AE119" i="84"/>
  <c r="AE113" i="84"/>
  <c r="AE122" i="84"/>
  <c r="AE118" i="84"/>
  <c r="AE108" i="84"/>
  <c r="AE109" i="84"/>
  <c r="AE114" i="84"/>
  <c r="AE117" i="84"/>
  <c r="AE120" i="84"/>
  <c r="AE121" i="84"/>
  <c r="AE110" i="84"/>
  <c r="AE101" i="83"/>
  <c r="AE117" i="83"/>
  <c r="AE115" i="83"/>
  <c r="AE116" i="83"/>
  <c r="AE107" i="83"/>
  <c r="AE112" i="83"/>
  <c r="AH30" i="12" s="1"/>
  <c r="AE111" i="83"/>
  <c r="AE110" i="83"/>
  <c r="AE109" i="83"/>
  <c r="AE114" i="83"/>
  <c r="AE108" i="83"/>
  <c r="AE113" i="83"/>
  <c r="AE118" i="83"/>
  <c r="AE120" i="83"/>
  <c r="AH60" i="12" s="1"/>
  <c r="AE121" i="83"/>
  <c r="AH70" i="12" s="1"/>
  <c r="AE119" i="83"/>
  <c r="AH50" i="12" s="1"/>
  <c r="AE122" i="83"/>
  <c r="AH80" i="12" s="1"/>
  <c r="Q111" i="82"/>
  <c r="Q110" i="82"/>
  <c r="Q117" i="82"/>
  <c r="Q109" i="82"/>
  <c r="Q112" i="82"/>
  <c r="T29" i="12" s="1"/>
  <c r="Q119" i="82"/>
  <c r="T49" i="12" s="1"/>
  <c r="Q108" i="82"/>
  <c r="Q118" i="82"/>
  <c r="Q107" i="82"/>
  <c r="Q120" i="82"/>
  <c r="Q113" i="82"/>
  <c r="Q116" i="82"/>
  <c r="Q115" i="82"/>
  <c r="Q121" i="82"/>
  <c r="Q122" i="82"/>
  <c r="T79" i="12" s="1"/>
  <c r="Q114" i="82"/>
  <c r="T23" i="9"/>
  <c r="T31" i="5" s="1"/>
  <c r="U171" i="7"/>
  <c r="U169" i="7"/>
  <c r="AE101" i="84"/>
  <c r="AH81" i="12"/>
  <c r="AF74" i="2"/>
  <c r="AF100" i="84"/>
  <c r="AG40" i="12"/>
  <c r="R75" i="13"/>
  <c r="R83" i="13"/>
  <c r="R44" i="13"/>
  <c r="R91" i="13"/>
  <c r="AE101" i="81"/>
  <c r="AH20" i="12"/>
  <c r="AG73" i="12"/>
  <c r="AG72" i="12"/>
  <c r="AF66" i="2"/>
  <c r="AF100" i="83"/>
  <c r="S69" i="12"/>
  <c r="AG68" i="12"/>
  <c r="BE24" i="52"/>
  <c r="BE20" i="52"/>
  <c r="BE19" i="52"/>
  <c r="BE31" i="52"/>
  <c r="BE11" i="52"/>
  <c r="BE51" i="52"/>
  <c r="BE9" i="52"/>
  <c r="BE10" i="52"/>
  <c r="BE39" i="52"/>
  <c r="BE45" i="52"/>
  <c r="BE17" i="52"/>
  <c r="BE25" i="52"/>
  <c r="BE38" i="52"/>
  <c r="BE44" i="52"/>
  <c r="BE36" i="52"/>
  <c r="BE26" i="52"/>
  <c r="BE14" i="52"/>
  <c r="BE49" i="52"/>
  <c r="BE34" i="52"/>
  <c r="BE43" i="52"/>
  <c r="BE35" i="52"/>
  <c r="BE56" i="52"/>
  <c r="BE54" i="52"/>
  <c r="BE6" i="52"/>
  <c r="BE21" i="52"/>
  <c r="BF80" i="52"/>
  <c r="BE57" i="52"/>
  <c r="BF57" i="52" s="1"/>
  <c r="BE3" i="52"/>
  <c r="BE8" i="52"/>
  <c r="BE52" i="52"/>
  <c r="BE41" i="52"/>
  <c r="BE7" i="52"/>
  <c r="BE16" i="52"/>
  <c r="BE48" i="52"/>
  <c r="BF48" i="52" s="1"/>
  <c r="BE32" i="52"/>
  <c r="BF32" i="52" s="1"/>
  <c r="BE30" i="52"/>
  <c r="BE22" i="52"/>
  <c r="BE28" i="52"/>
  <c r="BE37" i="52"/>
  <c r="BE15" i="52"/>
  <c r="BE18" i="52"/>
  <c r="BE13" i="52"/>
  <c r="BF13" i="52" s="1"/>
  <c r="BE29" i="52"/>
  <c r="BE40" i="52"/>
  <c r="BE47" i="52"/>
  <c r="BE23" i="52"/>
  <c r="BE27" i="52"/>
  <c r="BE12" i="52"/>
  <c r="BE46" i="52"/>
  <c r="BE33" i="52"/>
  <c r="BF33" i="52" s="1"/>
  <c r="BE53" i="52"/>
  <c r="AF42" i="2"/>
  <c r="AG42" i="12"/>
  <c r="AH33" i="12"/>
  <c r="AH23" i="12"/>
  <c r="AH63" i="12"/>
  <c r="AH53" i="12"/>
  <c r="AG43" i="12"/>
  <c r="AH32" i="12"/>
  <c r="AH62" i="12"/>
  <c r="Q101" i="82"/>
  <c r="Q123" i="82" s="1"/>
  <c r="T89" i="12" s="1"/>
  <c r="T59" i="12"/>
  <c r="S39" i="12"/>
  <c r="S49" i="12"/>
  <c r="AG38" i="12"/>
  <c r="R37" i="12"/>
  <c r="AF100" i="86"/>
  <c r="AF100" i="85"/>
  <c r="R100" i="82"/>
  <c r="R101" i="85"/>
  <c r="R123" i="85" s="1"/>
  <c r="U92" i="12" s="1"/>
  <c r="R123" i="81"/>
  <c r="U88" i="12" s="1"/>
  <c r="R101" i="86"/>
  <c r="R123" i="86" s="1"/>
  <c r="U93" i="12" s="1"/>
  <c r="R123" i="83"/>
  <c r="U90" i="12" s="1"/>
  <c r="S91" i="86"/>
  <c r="S91" i="84"/>
  <c r="S91" i="83"/>
  <c r="S91" i="82"/>
  <c r="R75" i="82"/>
  <c r="R83" i="82"/>
  <c r="R44" i="82"/>
  <c r="R12" i="82"/>
  <c r="R83" i="86"/>
  <c r="R12" i="86"/>
  <c r="R44" i="86"/>
  <c r="R75" i="86"/>
  <c r="R83" i="83"/>
  <c r="R12" i="83"/>
  <c r="R75" i="83"/>
  <c r="R44" i="83"/>
  <c r="R75" i="84"/>
  <c r="R12" i="84"/>
  <c r="R44" i="84"/>
  <c r="R83" i="84"/>
  <c r="R83" i="81"/>
  <c r="R75" i="81"/>
  <c r="R12" i="81"/>
  <c r="R44" i="81"/>
  <c r="R75" i="85"/>
  <c r="R12" i="85"/>
  <c r="R83" i="85"/>
  <c r="R44" i="85"/>
  <c r="R12" i="13"/>
  <c r="AE94" i="2"/>
  <c r="AF93" i="2"/>
  <c r="AE86" i="2"/>
  <c r="AF85" i="2"/>
  <c r="AF69" i="2"/>
  <c r="AE70" i="2"/>
  <c r="AE62" i="2"/>
  <c r="AF61" i="2"/>
  <c r="AF54" i="2"/>
  <c r="AG4" i="81" s="1"/>
  <c r="AG91" i="81" s="1"/>
  <c r="AG53" i="2"/>
  <c r="R111" i="8"/>
  <c r="R25" i="5" s="1"/>
  <c r="R155" i="8"/>
  <c r="R27" i="5" s="1"/>
  <c r="R23" i="7"/>
  <c r="R11" i="5" s="1"/>
  <c r="R45" i="8"/>
  <c r="R22" i="5" s="1"/>
  <c r="R23" i="8"/>
  <c r="R21" i="5" s="1"/>
  <c r="R133" i="8"/>
  <c r="R26" i="5" s="1"/>
  <c r="R89" i="8"/>
  <c r="R24" i="5" s="1"/>
  <c r="R67" i="8"/>
  <c r="R23" i="5" s="1"/>
  <c r="V5" i="8"/>
  <c r="V166" i="9"/>
  <c r="V166" i="7"/>
  <c r="V5" i="7"/>
  <c r="V5" i="9"/>
  <c r="S4" i="13"/>
  <c r="V166" i="8"/>
  <c r="P123" i="13"/>
  <c r="S87" i="12" s="1"/>
  <c r="S57" i="12"/>
  <c r="S27" i="12"/>
  <c r="S67" i="12"/>
  <c r="S47" i="12"/>
  <c r="T45" i="2"/>
  <c r="S46" i="2"/>
  <c r="U198" i="7" l="1"/>
  <c r="V189" i="7"/>
  <c r="V195" i="7"/>
  <c r="V191" i="7"/>
  <c r="V177" i="7"/>
  <c r="V193" i="7"/>
  <c r="V175" i="7"/>
  <c r="V197" i="7"/>
  <c r="V179" i="7"/>
  <c r="V187" i="7"/>
  <c r="V173" i="7"/>
  <c r="V185" i="7"/>
  <c r="V181" i="7"/>
  <c r="V183" i="7"/>
  <c r="BF23" i="52"/>
  <c r="BF28" i="52"/>
  <c r="BF52" i="52"/>
  <c r="AF114" i="13"/>
  <c r="AF121" i="13"/>
  <c r="AF109" i="13"/>
  <c r="AF112" i="13"/>
  <c r="AF108" i="13"/>
  <c r="AF119" i="13"/>
  <c r="AF122" i="13"/>
  <c r="AI77" i="12" s="1"/>
  <c r="AF117" i="13"/>
  <c r="AF118" i="13"/>
  <c r="AF113" i="13"/>
  <c r="AF111" i="13"/>
  <c r="AF101" i="13"/>
  <c r="AG50" i="2"/>
  <c r="AG100" i="81"/>
  <c r="AF116" i="13"/>
  <c r="AF107" i="13"/>
  <c r="AF115" i="13"/>
  <c r="AF120" i="13"/>
  <c r="AG100" i="13"/>
  <c r="AG113" i="13" s="1"/>
  <c r="BF41" i="52"/>
  <c r="BF54" i="52"/>
  <c r="BF51" i="52"/>
  <c r="BF47" i="52"/>
  <c r="BF38" i="52"/>
  <c r="BF43" i="52"/>
  <c r="BF17" i="52"/>
  <c r="BF19" i="52"/>
  <c r="BF46" i="52"/>
  <c r="BF18" i="52"/>
  <c r="BF39" i="52"/>
  <c r="AF110" i="81"/>
  <c r="AF112" i="81"/>
  <c r="AI28" i="12" s="1"/>
  <c r="AF118" i="81"/>
  <c r="AF115" i="81"/>
  <c r="AF120" i="81"/>
  <c r="AI58" i="12" s="1"/>
  <c r="AF108" i="81"/>
  <c r="AF117" i="81"/>
  <c r="AF107" i="81"/>
  <c r="AI18" i="12" s="1"/>
  <c r="AF109" i="81"/>
  <c r="AF113" i="81"/>
  <c r="AF114" i="81"/>
  <c r="AF111" i="81"/>
  <c r="AF119" i="81"/>
  <c r="AI48" i="12" s="1"/>
  <c r="AF116" i="81"/>
  <c r="AF122" i="81"/>
  <c r="AI78" i="12" s="1"/>
  <c r="AF121" i="81"/>
  <c r="U23" i="9"/>
  <c r="U31" i="5" s="1"/>
  <c r="AF112" i="86"/>
  <c r="AF113" i="86"/>
  <c r="AF114" i="86"/>
  <c r="AF115" i="86"/>
  <c r="AF107" i="86"/>
  <c r="AF116" i="86"/>
  <c r="AF110" i="86"/>
  <c r="AF109" i="86"/>
  <c r="AF118" i="86"/>
  <c r="AF111" i="86"/>
  <c r="AF120" i="86"/>
  <c r="AF108" i="86"/>
  <c r="AF119" i="86"/>
  <c r="AF121" i="86"/>
  <c r="AF122" i="86"/>
  <c r="AI83" i="12" s="1"/>
  <c r="AF117" i="86"/>
  <c r="AF110" i="85"/>
  <c r="AF107" i="85"/>
  <c r="AF108" i="85"/>
  <c r="AF111" i="85"/>
  <c r="AF109" i="85"/>
  <c r="AF113" i="85"/>
  <c r="AF112" i="85"/>
  <c r="AF120" i="85"/>
  <c r="AI62" i="12" s="1"/>
  <c r="AF122" i="85"/>
  <c r="AI82" i="12" s="1"/>
  <c r="AF115" i="85"/>
  <c r="AF117" i="85"/>
  <c r="AF118" i="85"/>
  <c r="AF116" i="85"/>
  <c r="AF121" i="85"/>
  <c r="AF114" i="85"/>
  <c r="AF119" i="85"/>
  <c r="AI52" i="12" s="1"/>
  <c r="AF115" i="84"/>
  <c r="AF111" i="84"/>
  <c r="AF109" i="84"/>
  <c r="AF108" i="84"/>
  <c r="AF110" i="84"/>
  <c r="AF112" i="84"/>
  <c r="AF113" i="84"/>
  <c r="AF118" i="84"/>
  <c r="AF114" i="84"/>
  <c r="AF107" i="84"/>
  <c r="AF116" i="84"/>
  <c r="AF119" i="84"/>
  <c r="AF120" i="84"/>
  <c r="AF122" i="84"/>
  <c r="AI81" i="12" s="1"/>
  <c r="AF121" i="84"/>
  <c r="AF117" i="84"/>
  <c r="AF101" i="83"/>
  <c r="AF116" i="83"/>
  <c r="AF109" i="83"/>
  <c r="AF110" i="83"/>
  <c r="AF115" i="83"/>
  <c r="AF111" i="83"/>
  <c r="AF114" i="83"/>
  <c r="AF108" i="83"/>
  <c r="AF120" i="83"/>
  <c r="AF112" i="83"/>
  <c r="AI30" i="12" s="1"/>
  <c r="AF119" i="83"/>
  <c r="AI50" i="12" s="1"/>
  <c r="AF107" i="83"/>
  <c r="AI20" i="12" s="1"/>
  <c r="AF122" i="83"/>
  <c r="AI80" i="12" s="1"/>
  <c r="AF113" i="83"/>
  <c r="AI40" i="12" s="1"/>
  <c r="AF117" i="83"/>
  <c r="AF118" i="83"/>
  <c r="AF121" i="83"/>
  <c r="R115" i="82"/>
  <c r="R107" i="82"/>
  <c r="R119" i="82"/>
  <c r="R110" i="82"/>
  <c r="R111" i="82"/>
  <c r="R114" i="82"/>
  <c r="R113" i="82"/>
  <c r="R108" i="82"/>
  <c r="R109" i="82"/>
  <c r="R117" i="82"/>
  <c r="R112" i="82"/>
  <c r="U29" i="12" s="1"/>
  <c r="R116" i="82"/>
  <c r="R121" i="82"/>
  <c r="R122" i="82"/>
  <c r="U79" i="12" s="1"/>
  <c r="R118" i="82"/>
  <c r="R120" i="82"/>
  <c r="AG111" i="13"/>
  <c r="AG110" i="13"/>
  <c r="V171" i="7"/>
  <c r="V169" i="7"/>
  <c r="AF101" i="84"/>
  <c r="AG74" i="2"/>
  <c r="AG100" i="84"/>
  <c r="AH40" i="12"/>
  <c r="S75" i="13"/>
  <c r="S83" i="13"/>
  <c r="S44" i="13"/>
  <c r="S91" i="13"/>
  <c r="AF101" i="81"/>
  <c r="AI60" i="12"/>
  <c r="AI70" i="12"/>
  <c r="AH73" i="12"/>
  <c r="AH72" i="12"/>
  <c r="AG66" i="2"/>
  <c r="AG100" i="83"/>
  <c r="AH68" i="12"/>
  <c r="BF34" i="52"/>
  <c r="BF25" i="52"/>
  <c r="BF5" i="52"/>
  <c r="BF49" i="52"/>
  <c r="BF12" i="52"/>
  <c r="BF40" i="52"/>
  <c r="BF15" i="52"/>
  <c r="BF55" i="52"/>
  <c r="BF35" i="52"/>
  <c r="BF22" i="52"/>
  <c r="BF16" i="52"/>
  <c r="BF8" i="52"/>
  <c r="BF4" i="52"/>
  <c r="BF50" i="52"/>
  <c r="BF14" i="52"/>
  <c r="BF10" i="52"/>
  <c r="BF53" i="52"/>
  <c r="BF27" i="52"/>
  <c r="BF29" i="52"/>
  <c r="BF37" i="52"/>
  <c r="BF21" i="52"/>
  <c r="BF42" i="52"/>
  <c r="BF6" i="52"/>
  <c r="BF30" i="52"/>
  <c r="BF7" i="52"/>
  <c r="BF24" i="52"/>
  <c r="BG80" i="52"/>
  <c r="BF58" i="52"/>
  <c r="BF3" i="52"/>
  <c r="BF36" i="52"/>
  <c r="BF26" i="52"/>
  <c r="BF44" i="52"/>
  <c r="BF45" i="52"/>
  <c r="BF20" i="52"/>
  <c r="BF9" i="52"/>
  <c r="BF56" i="52"/>
  <c r="BF31" i="52"/>
  <c r="BF11" i="52"/>
  <c r="AG42" i="2"/>
  <c r="T39" i="12"/>
  <c r="AH43" i="12"/>
  <c r="AI63" i="12"/>
  <c r="AI33" i="12"/>
  <c r="AI23" i="12"/>
  <c r="AI53" i="12"/>
  <c r="AI32" i="12"/>
  <c r="AI22" i="12"/>
  <c r="AH42" i="12"/>
  <c r="T19" i="12"/>
  <c r="T69" i="12"/>
  <c r="R101" i="82"/>
  <c r="R123" i="82" s="1"/>
  <c r="U89" i="12" s="1"/>
  <c r="U19" i="12"/>
  <c r="AH38" i="12"/>
  <c r="S37" i="12"/>
  <c r="S17" i="12"/>
  <c r="T17" i="12"/>
  <c r="S100" i="82"/>
  <c r="AG100" i="85"/>
  <c r="AG100" i="86"/>
  <c r="S101" i="86"/>
  <c r="S123" i="86" s="1"/>
  <c r="V93" i="12" s="1"/>
  <c r="S123" i="83"/>
  <c r="V90" i="12" s="1"/>
  <c r="S123" i="81"/>
  <c r="V88" i="12" s="1"/>
  <c r="S101" i="85"/>
  <c r="S123" i="85" s="1"/>
  <c r="V92" i="12" s="1"/>
  <c r="T91" i="86"/>
  <c r="T91" i="84"/>
  <c r="T91" i="82"/>
  <c r="T91" i="83"/>
  <c r="S83" i="86"/>
  <c r="S12" i="86"/>
  <c r="S44" i="86"/>
  <c r="S75" i="86"/>
  <c r="S75" i="83"/>
  <c r="S12" i="83"/>
  <c r="S44" i="83"/>
  <c r="S83" i="83"/>
  <c r="S83" i="84"/>
  <c r="S75" i="84"/>
  <c r="S12" i="84"/>
  <c r="S44" i="84"/>
  <c r="S83" i="81"/>
  <c r="S12" i="81"/>
  <c r="S44" i="81"/>
  <c r="S75" i="81"/>
  <c r="S75" i="82"/>
  <c r="S44" i="82"/>
  <c r="S12" i="82"/>
  <c r="S83" i="82"/>
  <c r="S75" i="85"/>
  <c r="S12" i="85"/>
  <c r="S44" i="85"/>
  <c r="S83" i="85"/>
  <c r="S12" i="13"/>
  <c r="AG93" i="2"/>
  <c r="AF94" i="2"/>
  <c r="AF86" i="2"/>
  <c r="AG85" i="2"/>
  <c r="AF70" i="2"/>
  <c r="AG69" i="2"/>
  <c r="AF62" i="2"/>
  <c r="AG61" i="2"/>
  <c r="AH53" i="2"/>
  <c r="AG54" i="2"/>
  <c r="AH4" i="81" s="1"/>
  <c r="AH91" i="81" s="1"/>
  <c r="S23" i="7"/>
  <c r="S11" i="5" s="1"/>
  <c r="S89" i="8"/>
  <c r="S24" i="5" s="1"/>
  <c r="S133" i="8"/>
  <c r="S26" i="5" s="1"/>
  <c r="S45" i="8"/>
  <c r="S22" i="5" s="1"/>
  <c r="S155" i="8"/>
  <c r="S27" i="5" s="1"/>
  <c r="S111" i="8"/>
  <c r="S25" i="5" s="1"/>
  <c r="S23" i="8"/>
  <c r="S21" i="5" s="1"/>
  <c r="S67" i="8"/>
  <c r="S23" i="5" s="1"/>
  <c r="W166" i="7"/>
  <c r="W5" i="7"/>
  <c r="W166" i="8"/>
  <c r="W5" i="8"/>
  <c r="T4" i="13"/>
  <c r="W166" i="9"/>
  <c r="W5" i="9"/>
  <c r="Q123" i="13"/>
  <c r="T87" i="12" s="1"/>
  <c r="T27" i="12"/>
  <c r="T67" i="12"/>
  <c r="T47" i="12"/>
  <c r="T57" i="12"/>
  <c r="U45" i="2"/>
  <c r="T46" i="2"/>
  <c r="V198" i="7" l="1"/>
  <c r="W193" i="7"/>
  <c r="W195" i="7"/>
  <c r="W191" i="7"/>
  <c r="W177" i="7"/>
  <c r="W179" i="7"/>
  <c r="W175" i="7"/>
  <c r="W189" i="7"/>
  <c r="W183" i="7"/>
  <c r="W187" i="7"/>
  <c r="W197" i="7"/>
  <c r="W185" i="7"/>
  <c r="W173" i="7"/>
  <c r="W181" i="7"/>
  <c r="AG119" i="13"/>
  <c r="AG114" i="13"/>
  <c r="AG121" i="13"/>
  <c r="AG115" i="13"/>
  <c r="AG116" i="13"/>
  <c r="AG120" i="13"/>
  <c r="AG117" i="13"/>
  <c r="AG118" i="13"/>
  <c r="AG122" i="13"/>
  <c r="AJ77" i="12" s="1"/>
  <c r="AG108" i="13"/>
  <c r="AG109" i="13"/>
  <c r="AG107" i="13"/>
  <c r="AG101" i="13"/>
  <c r="AG112" i="13"/>
  <c r="AH50" i="2"/>
  <c r="AH100" i="81"/>
  <c r="AH100" i="13"/>
  <c r="AH108" i="13" s="1"/>
  <c r="BG41" i="52"/>
  <c r="BG8" i="52"/>
  <c r="AG112" i="81"/>
  <c r="AJ28" i="12" s="1"/>
  <c r="AG111" i="81"/>
  <c r="AG117" i="81"/>
  <c r="AG108" i="81"/>
  <c r="AG107" i="81"/>
  <c r="AJ18" i="12" s="1"/>
  <c r="AG109" i="81"/>
  <c r="AG115" i="81"/>
  <c r="AG121" i="81"/>
  <c r="AG120" i="81"/>
  <c r="AJ58" i="12" s="1"/>
  <c r="AG118" i="81"/>
  <c r="AG113" i="81"/>
  <c r="AG116" i="81"/>
  <c r="AG122" i="81"/>
  <c r="AJ78" i="12" s="1"/>
  <c r="AG110" i="81"/>
  <c r="AG119" i="81"/>
  <c r="AJ48" i="12" s="1"/>
  <c r="AG114" i="81"/>
  <c r="AG107" i="86"/>
  <c r="AG110" i="86"/>
  <c r="AG119" i="86"/>
  <c r="AG116" i="86"/>
  <c r="AG109" i="86"/>
  <c r="AG118" i="86"/>
  <c r="AG111" i="86"/>
  <c r="AG113" i="86"/>
  <c r="AG115" i="86"/>
  <c r="AG112" i="86"/>
  <c r="AG108" i="86"/>
  <c r="AG117" i="86"/>
  <c r="AG114" i="86"/>
  <c r="AG121" i="86"/>
  <c r="AG122" i="86"/>
  <c r="AJ83" i="12" s="1"/>
  <c r="AG120" i="86"/>
  <c r="AG111" i="85"/>
  <c r="AG108" i="85"/>
  <c r="AG112" i="85"/>
  <c r="AG114" i="85"/>
  <c r="AG113" i="85"/>
  <c r="AG109" i="85"/>
  <c r="AG110" i="85"/>
  <c r="AG116" i="85"/>
  <c r="AG121" i="85"/>
  <c r="AG107" i="85"/>
  <c r="AG117" i="85"/>
  <c r="AG115" i="85"/>
  <c r="AG118" i="85"/>
  <c r="AG122" i="85"/>
  <c r="AJ82" i="12" s="1"/>
  <c r="AG120" i="85"/>
  <c r="AG119" i="85"/>
  <c r="AJ52" i="12" s="1"/>
  <c r="AG112" i="84"/>
  <c r="AG107" i="84"/>
  <c r="AG113" i="84"/>
  <c r="AG114" i="84"/>
  <c r="AG116" i="84"/>
  <c r="AG118" i="84"/>
  <c r="AG108" i="84"/>
  <c r="AG109" i="84"/>
  <c r="AG110" i="84"/>
  <c r="AG117" i="84"/>
  <c r="AG122" i="84"/>
  <c r="AG115" i="84"/>
  <c r="AG121" i="84"/>
  <c r="AG119" i="84"/>
  <c r="AG111" i="84"/>
  <c r="AG120" i="84"/>
  <c r="AG101" i="83"/>
  <c r="AG115" i="83"/>
  <c r="AG113" i="83"/>
  <c r="AG109" i="83"/>
  <c r="AG110" i="83"/>
  <c r="AG114" i="83"/>
  <c r="AG108" i="83"/>
  <c r="AG118" i="83"/>
  <c r="AG107" i="83"/>
  <c r="AJ20" i="12" s="1"/>
  <c r="AG112" i="83"/>
  <c r="AG111" i="83"/>
  <c r="AG116" i="83"/>
  <c r="AG117" i="83"/>
  <c r="AG121" i="83"/>
  <c r="AJ70" i="12" s="1"/>
  <c r="AG122" i="83"/>
  <c r="AJ80" i="12" s="1"/>
  <c r="AG119" i="83"/>
  <c r="AJ50" i="12" s="1"/>
  <c r="AG120" i="83"/>
  <c r="S110" i="82"/>
  <c r="S117" i="82"/>
  <c r="S109" i="82"/>
  <c r="S108" i="82"/>
  <c r="S107" i="82"/>
  <c r="S118" i="82"/>
  <c r="S111" i="82"/>
  <c r="S116" i="82"/>
  <c r="S122" i="82"/>
  <c r="V79" i="12" s="1"/>
  <c r="S114" i="82"/>
  <c r="S119" i="82"/>
  <c r="S113" i="82"/>
  <c r="S115" i="82"/>
  <c r="S121" i="82"/>
  <c r="S120" i="82"/>
  <c r="V59" i="12" s="1"/>
  <c r="S112" i="82"/>
  <c r="V23" i="9"/>
  <c r="V31" i="5" s="1"/>
  <c r="AH115" i="13"/>
  <c r="AH119" i="13"/>
  <c r="W169" i="7"/>
  <c r="W171" i="7"/>
  <c r="AG101" i="84"/>
  <c r="AJ81" i="12"/>
  <c r="AH74" i="2"/>
  <c r="AH100" i="84"/>
  <c r="T44" i="13"/>
  <c r="T75" i="13"/>
  <c r="T83" i="13"/>
  <c r="T91" i="13"/>
  <c r="AG101" i="81"/>
  <c r="AJ60" i="12"/>
  <c r="AJ30" i="12"/>
  <c r="AI73" i="12"/>
  <c r="AI72" i="12"/>
  <c r="AH66" i="2"/>
  <c r="AH100" i="83"/>
  <c r="U69" i="12"/>
  <c r="AI68" i="12"/>
  <c r="BG30" i="52"/>
  <c r="BG55" i="52"/>
  <c r="BG26" i="52"/>
  <c r="BG21" i="52"/>
  <c r="BG35" i="52"/>
  <c r="BG16" i="52"/>
  <c r="BG37" i="52"/>
  <c r="BG23" i="52"/>
  <c r="BG29" i="52"/>
  <c r="BG28" i="52"/>
  <c r="BG31" i="52"/>
  <c r="BG12" i="52"/>
  <c r="BG33" i="52"/>
  <c r="BG18" i="52"/>
  <c r="BG32" i="52"/>
  <c r="BG56" i="52"/>
  <c r="BG25" i="52"/>
  <c r="BG5" i="52"/>
  <c r="BG44" i="52"/>
  <c r="BG58" i="52"/>
  <c r="BG57" i="52"/>
  <c r="BG34" i="52"/>
  <c r="BG42" i="52"/>
  <c r="BG9" i="52"/>
  <c r="BG22" i="52"/>
  <c r="BG15" i="52"/>
  <c r="BG14" i="52"/>
  <c r="BG38" i="52"/>
  <c r="BG39" i="52"/>
  <c r="BG53" i="52"/>
  <c r="BG36" i="52"/>
  <c r="BG52" i="52"/>
  <c r="BG17" i="52"/>
  <c r="BG46" i="52"/>
  <c r="BG43" i="52"/>
  <c r="BG4" i="52"/>
  <c r="BH80" i="52"/>
  <c r="BG59" i="52"/>
  <c r="BG3" i="52"/>
  <c r="BG47" i="52"/>
  <c r="BG54" i="52"/>
  <c r="BH54" i="52" s="1"/>
  <c r="BG50" i="52"/>
  <c r="BG11" i="52"/>
  <c r="BG20" i="52"/>
  <c r="BG49" i="52"/>
  <c r="BH49" i="52" s="1"/>
  <c r="BG40" i="52"/>
  <c r="BG24" i="52"/>
  <c r="BG13" i="52"/>
  <c r="BG6" i="52"/>
  <c r="BH6" i="52" s="1"/>
  <c r="BG45" i="52"/>
  <c r="BG48" i="52"/>
  <c r="BG51" i="52"/>
  <c r="BG10" i="52"/>
  <c r="BH10" i="52" s="1"/>
  <c r="BG19" i="52"/>
  <c r="BG7" i="52"/>
  <c r="BG27" i="52"/>
  <c r="AH42" i="2"/>
  <c r="AI43" i="12"/>
  <c r="AJ23" i="12"/>
  <c r="AJ33" i="12"/>
  <c r="AJ63" i="12"/>
  <c r="AJ53" i="12"/>
  <c r="AI42" i="12"/>
  <c r="AJ32" i="12"/>
  <c r="AJ22" i="12"/>
  <c r="AJ62" i="12"/>
  <c r="S101" i="82"/>
  <c r="S123" i="82" s="1"/>
  <c r="V89" i="12" s="1"/>
  <c r="V49" i="12"/>
  <c r="V29" i="12"/>
  <c r="U49" i="12"/>
  <c r="U59" i="12"/>
  <c r="U39" i="12"/>
  <c r="AI38" i="12"/>
  <c r="T37" i="12"/>
  <c r="AH100" i="85"/>
  <c r="T100" i="82"/>
  <c r="AH100" i="86"/>
  <c r="T101" i="86"/>
  <c r="T123" i="86" s="1"/>
  <c r="W93" i="12" s="1"/>
  <c r="T123" i="83"/>
  <c r="W90" i="12" s="1"/>
  <c r="T101" i="85"/>
  <c r="T123" i="85" s="1"/>
  <c r="W92" i="12" s="1"/>
  <c r="T123" i="81"/>
  <c r="W88" i="12" s="1"/>
  <c r="T75" i="81"/>
  <c r="T44" i="81"/>
  <c r="T12" i="81"/>
  <c r="T83" i="81"/>
  <c r="T44" i="84"/>
  <c r="T75" i="84"/>
  <c r="T83" i="84"/>
  <c r="T12" i="84"/>
  <c r="T75" i="83"/>
  <c r="T44" i="83"/>
  <c r="T12" i="83"/>
  <c r="T83" i="83"/>
  <c r="T83" i="85"/>
  <c r="T75" i="85"/>
  <c r="T44" i="85"/>
  <c r="T12" i="85"/>
  <c r="U91" i="86"/>
  <c r="U91" i="82"/>
  <c r="U91" i="83"/>
  <c r="U91" i="84"/>
  <c r="T75" i="82"/>
  <c r="T44" i="82"/>
  <c r="T12" i="82"/>
  <c r="T83" i="82"/>
  <c r="T75" i="86"/>
  <c r="T12" i="86"/>
  <c r="T44" i="86"/>
  <c r="T83" i="86"/>
  <c r="T12" i="13"/>
  <c r="AG94" i="2"/>
  <c r="AH93" i="2"/>
  <c r="AH85" i="2"/>
  <c r="AG86" i="2"/>
  <c r="AH69" i="2"/>
  <c r="AG70" i="2"/>
  <c r="AH61" i="2"/>
  <c r="AG62" i="2"/>
  <c r="AH54" i="2"/>
  <c r="AI4" i="81" s="1"/>
  <c r="AI91" i="81" s="1"/>
  <c r="AI53" i="2"/>
  <c r="T45" i="8"/>
  <c r="T22" i="5" s="1"/>
  <c r="T133" i="8"/>
  <c r="T26" i="5" s="1"/>
  <c r="T23" i="7"/>
  <c r="T11" i="5" s="1"/>
  <c r="T111" i="8"/>
  <c r="T25" i="5" s="1"/>
  <c r="T23" i="8"/>
  <c r="T21" i="5" s="1"/>
  <c r="T67" i="8"/>
  <c r="T23" i="5" s="1"/>
  <c r="T89" i="8"/>
  <c r="T24" i="5" s="1"/>
  <c r="T155" i="8"/>
  <c r="T27" i="5" s="1"/>
  <c r="X166" i="8"/>
  <c r="X5" i="7"/>
  <c r="X5" i="9"/>
  <c r="X5" i="8"/>
  <c r="X166" i="9"/>
  <c r="X166" i="7"/>
  <c r="U4" i="13"/>
  <c r="R123" i="13"/>
  <c r="U87" i="12" s="1"/>
  <c r="U57" i="12"/>
  <c r="U67" i="12"/>
  <c r="U47" i="12"/>
  <c r="U27" i="12"/>
  <c r="V45" i="2"/>
  <c r="U46" i="2"/>
  <c r="X177" i="7" l="1"/>
  <c r="X193" i="7"/>
  <c r="X195" i="7"/>
  <c r="X191" i="7"/>
  <c r="X179" i="7"/>
  <c r="X189" i="7"/>
  <c r="X175" i="7"/>
  <c r="X187" i="7"/>
  <c r="X183" i="7"/>
  <c r="X197" i="7"/>
  <c r="X181" i="7"/>
  <c r="X185" i="7"/>
  <c r="X173" i="7"/>
  <c r="AH117" i="13"/>
  <c r="AH112" i="13"/>
  <c r="AH122" i="13"/>
  <c r="AK77" i="12" s="1"/>
  <c r="AH110" i="13"/>
  <c r="AH118" i="13"/>
  <c r="AH109" i="13"/>
  <c r="AH111" i="13"/>
  <c r="AH107" i="13"/>
  <c r="AH121" i="13"/>
  <c r="AH101" i="13"/>
  <c r="AH116" i="13"/>
  <c r="W198" i="7"/>
  <c r="AH120" i="13"/>
  <c r="AH114" i="13"/>
  <c r="AH113" i="13"/>
  <c r="AI50" i="2"/>
  <c r="AI100" i="81"/>
  <c r="AI100" i="13"/>
  <c r="AI101" i="13" s="1"/>
  <c r="AH114" i="81"/>
  <c r="AH108" i="81"/>
  <c r="AH122" i="81"/>
  <c r="AK78" i="12" s="1"/>
  <c r="AH107" i="81"/>
  <c r="AK18" i="12" s="1"/>
  <c r="AH111" i="81"/>
  <c r="AH112" i="81"/>
  <c r="AK28" i="12" s="1"/>
  <c r="AH109" i="81"/>
  <c r="AH120" i="81"/>
  <c r="AK58" i="12" s="1"/>
  <c r="AH118" i="81"/>
  <c r="AH113" i="81"/>
  <c r="AH117" i="81"/>
  <c r="AH115" i="81"/>
  <c r="AH119" i="81"/>
  <c r="AK48" i="12" s="1"/>
  <c r="AH116" i="81"/>
  <c r="AH121" i="81"/>
  <c r="AH110" i="81"/>
  <c r="AH113" i="86"/>
  <c r="AH108" i="86"/>
  <c r="AH110" i="86"/>
  <c r="AH107" i="86"/>
  <c r="AH109" i="86"/>
  <c r="AH119" i="86"/>
  <c r="AH118" i="86"/>
  <c r="AH111" i="86"/>
  <c r="AH121" i="86"/>
  <c r="AH115" i="86"/>
  <c r="AH114" i="86"/>
  <c r="AH116" i="86"/>
  <c r="AH112" i="86"/>
  <c r="AH117" i="86"/>
  <c r="AH122" i="86"/>
  <c r="AK83" i="12" s="1"/>
  <c r="AH120" i="86"/>
  <c r="AH112" i="85"/>
  <c r="AK32" i="12" s="1"/>
  <c r="AH107" i="85"/>
  <c r="AH109" i="85"/>
  <c r="AH113" i="85"/>
  <c r="AH115" i="85"/>
  <c r="AH114" i="85"/>
  <c r="AH110" i="85"/>
  <c r="AH122" i="85"/>
  <c r="AK82" i="12" s="1"/>
  <c r="AH111" i="85"/>
  <c r="AH118" i="85"/>
  <c r="AH108" i="85"/>
  <c r="AH117" i="85"/>
  <c r="AH119" i="85"/>
  <c r="AH120" i="85"/>
  <c r="AH116" i="85"/>
  <c r="AH121" i="85"/>
  <c r="AH110" i="84"/>
  <c r="AH115" i="84"/>
  <c r="AH114" i="84"/>
  <c r="AH120" i="84"/>
  <c r="AH107" i="84"/>
  <c r="AH109" i="84"/>
  <c r="AH108" i="84"/>
  <c r="AH119" i="84"/>
  <c r="AH113" i="84"/>
  <c r="AH122" i="84"/>
  <c r="AH121" i="84"/>
  <c r="AH116" i="84"/>
  <c r="AH111" i="84"/>
  <c r="AH112" i="84"/>
  <c r="AH117" i="84"/>
  <c r="AH118" i="84"/>
  <c r="AH101" i="83"/>
  <c r="AH110" i="83"/>
  <c r="AH114" i="83"/>
  <c r="AH107" i="83"/>
  <c r="AK20" i="12" s="1"/>
  <c r="AH108" i="83"/>
  <c r="AH109" i="83"/>
  <c r="AH113" i="83"/>
  <c r="AH112" i="83"/>
  <c r="AK30" i="12" s="1"/>
  <c r="AH117" i="83"/>
  <c r="AH111" i="83"/>
  <c r="AH121" i="83"/>
  <c r="AH120" i="83"/>
  <c r="AK60" i="12" s="1"/>
  <c r="AH122" i="83"/>
  <c r="AK80" i="12" s="1"/>
  <c r="AH115" i="83"/>
  <c r="AH118" i="83"/>
  <c r="AH116" i="83"/>
  <c r="AH119" i="83"/>
  <c r="AK50" i="12" s="1"/>
  <c r="T114" i="82"/>
  <c r="T118" i="82"/>
  <c r="T109" i="82"/>
  <c r="T110" i="82"/>
  <c r="T111" i="82"/>
  <c r="T113" i="82"/>
  <c r="T112" i="82"/>
  <c r="W29" i="12" s="1"/>
  <c r="T107" i="82"/>
  <c r="W19" i="12" s="1"/>
  <c r="T108" i="82"/>
  <c r="T116" i="82"/>
  <c r="T117" i="82"/>
  <c r="T119" i="82"/>
  <c r="T121" i="82"/>
  <c r="T122" i="82"/>
  <c r="W79" i="12" s="1"/>
  <c r="T120" i="82"/>
  <c r="W59" i="12" s="1"/>
  <c r="T115" i="82"/>
  <c r="AI111" i="13"/>
  <c r="AI115" i="13"/>
  <c r="AI110" i="13"/>
  <c r="AI112" i="13"/>
  <c r="AI118" i="13"/>
  <c r="AI120" i="13"/>
  <c r="AI117" i="13"/>
  <c r="AI119" i="13"/>
  <c r="X169" i="7"/>
  <c r="X171" i="7"/>
  <c r="W23" i="9"/>
  <c r="W31" i="5" s="1"/>
  <c r="AH101" i="84"/>
  <c r="AK81" i="12"/>
  <c r="AJ40" i="12"/>
  <c r="AI74" i="2"/>
  <c r="AI100" i="84"/>
  <c r="U44" i="13"/>
  <c r="U91" i="13"/>
  <c r="U75" i="13"/>
  <c r="U83" i="13"/>
  <c r="AH101" i="81"/>
  <c r="AJ73" i="12"/>
  <c r="AJ72" i="12"/>
  <c r="AI66" i="2"/>
  <c r="AI100" i="83"/>
  <c r="AK70" i="12"/>
  <c r="V69" i="12"/>
  <c r="AJ68" i="12"/>
  <c r="BH25" i="52"/>
  <c r="BH19" i="52"/>
  <c r="BH45" i="52"/>
  <c r="BH40" i="52"/>
  <c r="BH50" i="52"/>
  <c r="BH59" i="52"/>
  <c r="BH32" i="52"/>
  <c r="BH57" i="52"/>
  <c r="BH4" i="52"/>
  <c r="BH52" i="52"/>
  <c r="BH38" i="52"/>
  <c r="BH9" i="52"/>
  <c r="BH41" i="52"/>
  <c r="BH31" i="52"/>
  <c r="BH58" i="52"/>
  <c r="BH16" i="52"/>
  <c r="BH43" i="52"/>
  <c r="BH14" i="52"/>
  <c r="BH55" i="52"/>
  <c r="BH35" i="52"/>
  <c r="BH27" i="52"/>
  <c r="BH51" i="52"/>
  <c r="BH13" i="52"/>
  <c r="BH20" i="52"/>
  <c r="BH47" i="52"/>
  <c r="BH29" i="52"/>
  <c r="BH30" i="52"/>
  <c r="BH12" i="52"/>
  <c r="BH46" i="52"/>
  <c r="BH53" i="52"/>
  <c r="BH15" i="52"/>
  <c r="BH34" i="52"/>
  <c r="BH56" i="52"/>
  <c r="BH44" i="52"/>
  <c r="BI80" i="52"/>
  <c r="BI10" i="52" s="1"/>
  <c r="BH60" i="52"/>
  <c r="BH3" i="52"/>
  <c r="BH33" i="52"/>
  <c r="BH36" i="52"/>
  <c r="BH42" i="52"/>
  <c r="BH28" i="52"/>
  <c r="BH7" i="52"/>
  <c r="BH48" i="52"/>
  <c r="BI48" i="52" s="1"/>
  <c r="BH24" i="52"/>
  <c r="BH11" i="52"/>
  <c r="BH5" i="52"/>
  <c r="BH18" i="52"/>
  <c r="BH8" i="52"/>
  <c r="BH17" i="52"/>
  <c r="BH39" i="52"/>
  <c r="BH22" i="52"/>
  <c r="BI22" i="52" s="1"/>
  <c r="BH26" i="52"/>
  <c r="BH23" i="52"/>
  <c r="BH21" i="52"/>
  <c r="BH37" i="52"/>
  <c r="AI42" i="2"/>
  <c r="AJ43" i="12"/>
  <c r="AJ42" i="12"/>
  <c r="AK62" i="12"/>
  <c r="AK22" i="12"/>
  <c r="AK52" i="12"/>
  <c r="V39" i="12"/>
  <c r="V19" i="12"/>
  <c r="T101" i="82"/>
  <c r="T123" i="82" s="1"/>
  <c r="W89" i="12" s="1"/>
  <c r="AJ38" i="12"/>
  <c r="U37" i="12"/>
  <c r="V17" i="12"/>
  <c r="U17" i="12"/>
  <c r="AI100" i="86"/>
  <c r="AI100" i="85"/>
  <c r="U100" i="82"/>
  <c r="U101" i="85"/>
  <c r="U123" i="85" s="1"/>
  <c r="X92" i="12" s="1"/>
  <c r="U123" i="81"/>
  <c r="X88" i="12" s="1"/>
  <c r="U101" i="86"/>
  <c r="U123" i="86" s="1"/>
  <c r="X93" i="12" s="1"/>
  <c r="U123" i="83"/>
  <c r="X90" i="12" s="1"/>
  <c r="U75" i="85"/>
  <c r="U83" i="85"/>
  <c r="U44" i="85"/>
  <c r="U12" i="85"/>
  <c r="U83" i="83"/>
  <c r="U75" i="83"/>
  <c r="U12" i="83"/>
  <c r="U44" i="83"/>
  <c r="V91" i="86"/>
  <c r="V91" i="84"/>
  <c r="V91" i="83"/>
  <c r="V91" i="82"/>
  <c r="U83" i="82"/>
  <c r="U75" i="82"/>
  <c r="U12" i="82"/>
  <c r="U44" i="82"/>
  <c r="U75" i="81"/>
  <c r="U12" i="81"/>
  <c r="U44" i="81"/>
  <c r="U83" i="81"/>
  <c r="U83" i="84"/>
  <c r="U44" i="84"/>
  <c r="U12" i="84"/>
  <c r="U75" i="84"/>
  <c r="U83" i="86"/>
  <c r="U75" i="86"/>
  <c r="U44" i="86"/>
  <c r="U12" i="86"/>
  <c r="U12" i="13"/>
  <c r="AH94" i="2"/>
  <c r="AI93" i="2"/>
  <c r="AI85" i="2"/>
  <c r="AH86" i="2"/>
  <c r="AI69" i="2"/>
  <c r="AH70" i="2"/>
  <c r="AH62" i="2"/>
  <c r="AI61" i="2"/>
  <c r="AI54" i="2"/>
  <c r="AJ4" i="81" s="1"/>
  <c r="AJ91" i="81" s="1"/>
  <c r="AJ53" i="2"/>
  <c r="U23" i="7"/>
  <c r="U11" i="5" s="1"/>
  <c r="U133" i="8"/>
  <c r="U26" i="5" s="1"/>
  <c r="U45" i="8"/>
  <c r="U22" i="5" s="1"/>
  <c r="U111" i="8"/>
  <c r="U25" i="5" s="1"/>
  <c r="U89" i="8"/>
  <c r="U24" i="5" s="1"/>
  <c r="U67" i="8"/>
  <c r="U23" i="5" s="1"/>
  <c r="U23" i="8"/>
  <c r="U21" i="5" s="1"/>
  <c r="U155" i="8"/>
  <c r="U27" i="5" s="1"/>
  <c r="Y166" i="8"/>
  <c r="V4" i="13"/>
  <c r="Y5" i="9"/>
  <c r="Y166" i="7"/>
  <c r="Y5" i="8"/>
  <c r="Y5" i="7"/>
  <c r="Y166" i="9"/>
  <c r="S123" i="13"/>
  <c r="V87" i="12" s="1"/>
  <c r="V47" i="12"/>
  <c r="V57" i="12"/>
  <c r="V67" i="12"/>
  <c r="V27" i="12"/>
  <c r="W45" i="2"/>
  <c r="V46" i="2"/>
  <c r="BI8" i="52" l="1"/>
  <c r="BI42" i="52"/>
  <c r="BI37" i="52"/>
  <c r="AK40" i="12"/>
  <c r="BI23" i="52"/>
  <c r="BI11" i="52"/>
  <c r="Y175" i="7"/>
  <c r="Y189" i="7"/>
  <c r="Y179" i="7"/>
  <c r="Y187" i="7"/>
  <c r="Y177" i="7"/>
  <c r="Y173" i="7"/>
  <c r="Y191" i="7"/>
  <c r="Y195" i="7"/>
  <c r="Y181" i="7"/>
  <c r="Y185" i="7"/>
  <c r="Y183" i="7"/>
  <c r="Y193" i="7"/>
  <c r="Y197" i="7"/>
  <c r="BI26" i="52"/>
  <c r="BI24" i="52"/>
  <c r="BI60" i="52"/>
  <c r="BI41" i="52"/>
  <c r="X198" i="7"/>
  <c r="BI39" i="52"/>
  <c r="BI7" i="52"/>
  <c r="AJ50" i="2"/>
  <c r="AJ100" i="81"/>
  <c r="AI122" i="13"/>
  <c r="AL77" i="12" s="1"/>
  <c r="AI108" i="13"/>
  <c r="AI113" i="13"/>
  <c r="AI109" i="13"/>
  <c r="AI116" i="13"/>
  <c r="AI107" i="13"/>
  <c r="AI121" i="13"/>
  <c r="AI114" i="13"/>
  <c r="AJ100" i="13"/>
  <c r="AJ101" i="13" s="1"/>
  <c r="BI18" i="52"/>
  <c r="BI36" i="52"/>
  <c r="BI21" i="52"/>
  <c r="BI5" i="52"/>
  <c r="BI58" i="52"/>
  <c r="AI111" i="81"/>
  <c r="AI114" i="81"/>
  <c r="AI109" i="81"/>
  <c r="AI119" i="81"/>
  <c r="AI122" i="81"/>
  <c r="AL78" i="12" s="1"/>
  <c r="AI110" i="81"/>
  <c r="AI107" i="81"/>
  <c r="AL18" i="12" s="1"/>
  <c r="AI120" i="81"/>
  <c r="AL58" i="12" s="1"/>
  <c r="AI108" i="81"/>
  <c r="AI116" i="81"/>
  <c r="AI112" i="81"/>
  <c r="AL28" i="12" s="1"/>
  <c r="AI117" i="81"/>
  <c r="AI121" i="81"/>
  <c r="AI113" i="81"/>
  <c r="AI118" i="81"/>
  <c r="AI115" i="81"/>
  <c r="X23" i="9"/>
  <c r="X31" i="5" s="1"/>
  <c r="AI111" i="86"/>
  <c r="AI113" i="86"/>
  <c r="AI115" i="86"/>
  <c r="AI112" i="86"/>
  <c r="AI117" i="86"/>
  <c r="AI114" i="86"/>
  <c r="AI107" i="86"/>
  <c r="AL23" i="12" s="1"/>
  <c r="AI119" i="86"/>
  <c r="AI108" i="86"/>
  <c r="AI109" i="86"/>
  <c r="AI110" i="86"/>
  <c r="AI116" i="86"/>
  <c r="AI120" i="86"/>
  <c r="AL63" i="12" s="1"/>
  <c r="AI121" i="86"/>
  <c r="AI122" i="86"/>
  <c r="AL83" i="12" s="1"/>
  <c r="AI118" i="86"/>
  <c r="AI107" i="85"/>
  <c r="AI110" i="85"/>
  <c r="AI109" i="85"/>
  <c r="AI108" i="85"/>
  <c r="AI114" i="85"/>
  <c r="AI116" i="85"/>
  <c r="AI115" i="85"/>
  <c r="AI113" i="85"/>
  <c r="AI119" i="85"/>
  <c r="AI121" i="85"/>
  <c r="AI118" i="85"/>
  <c r="AI111" i="85"/>
  <c r="AI117" i="85"/>
  <c r="AI120" i="85"/>
  <c r="AL62" i="12" s="1"/>
  <c r="AI122" i="85"/>
  <c r="AL82" i="12" s="1"/>
  <c r="AI112" i="85"/>
  <c r="AI111" i="84"/>
  <c r="AI108" i="84"/>
  <c r="AI114" i="84"/>
  <c r="AI117" i="84"/>
  <c r="AI116" i="84"/>
  <c r="AI118" i="84"/>
  <c r="AI119" i="84"/>
  <c r="AI121" i="84"/>
  <c r="AI122" i="84"/>
  <c r="AI107" i="84"/>
  <c r="AI112" i="84"/>
  <c r="AI120" i="84"/>
  <c r="AI113" i="84"/>
  <c r="AI110" i="84"/>
  <c r="AI115" i="84"/>
  <c r="AI109" i="84"/>
  <c r="AI101" i="83"/>
  <c r="AI113" i="83"/>
  <c r="AI111" i="83"/>
  <c r="AI107" i="83"/>
  <c r="AI108" i="83"/>
  <c r="AI112" i="83"/>
  <c r="AL30" i="12" s="1"/>
  <c r="AI109" i="83"/>
  <c r="AI116" i="83"/>
  <c r="AI114" i="83"/>
  <c r="AI117" i="83"/>
  <c r="AI115" i="83"/>
  <c r="AI119" i="83"/>
  <c r="AI121" i="83"/>
  <c r="AL70" i="12" s="1"/>
  <c r="AI122" i="83"/>
  <c r="AL80" i="12" s="1"/>
  <c r="AI118" i="83"/>
  <c r="AI110" i="83"/>
  <c r="AI120" i="83"/>
  <c r="AL60" i="12" s="1"/>
  <c r="U109" i="82"/>
  <c r="U108" i="82"/>
  <c r="U122" i="82"/>
  <c r="X79" i="12" s="1"/>
  <c r="U107" i="82"/>
  <c r="U116" i="82"/>
  <c r="U110" i="82"/>
  <c r="U117" i="82"/>
  <c r="U113" i="82"/>
  <c r="U119" i="82"/>
  <c r="X49" i="12" s="1"/>
  <c r="U121" i="82"/>
  <c r="U118" i="82"/>
  <c r="U111" i="82"/>
  <c r="U120" i="82"/>
  <c r="U112" i="82"/>
  <c r="U114" i="82"/>
  <c r="U115" i="82"/>
  <c r="AJ119" i="13"/>
  <c r="Y169" i="7"/>
  <c r="Y171" i="7"/>
  <c r="AI101" i="84"/>
  <c r="AL81" i="12"/>
  <c r="AJ74" i="2"/>
  <c r="AJ100" i="84"/>
  <c r="V83" i="13"/>
  <c r="V75" i="13"/>
  <c r="V44" i="13"/>
  <c r="V91" i="13"/>
  <c r="AI101" i="81"/>
  <c r="AK72" i="12"/>
  <c r="AL20" i="12"/>
  <c r="AL50" i="12"/>
  <c r="U101" i="82"/>
  <c r="U123" i="82" s="1"/>
  <c r="X89" i="12" s="1"/>
  <c r="AJ66" i="2"/>
  <c r="AJ100" i="83"/>
  <c r="W69" i="12"/>
  <c r="AK68" i="12"/>
  <c r="AK38" i="12"/>
  <c r="BI59" i="52"/>
  <c r="BI17" i="52"/>
  <c r="BI28" i="52"/>
  <c r="BI52" i="52"/>
  <c r="AL53" i="12"/>
  <c r="AL33" i="12"/>
  <c r="BI31" i="52"/>
  <c r="BI45" i="52"/>
  <c r="BI19" i="52"/>
  <c r="BI15" i="52"/>
  <c r="BI30" i="52"/>
  <c r="BI13" i="52"/>
  <c r="BI55" i="52"/>
  <c r="BI54" i="52"/>
  <c r="BI38" i="52"/>
  <c r="BI44" i="52"/>
  <c r="BI53" i="52"/>
  <c r="BI29" i="52"/>
  <c r="BI51" i="52"/>
  <c r="BI14" i="52"/>
  <c r="BI6" i="52"/>
  <c r="BI25" i="52"/>
  <c r="BI33" i="52"/>
  <c r="BI49" i="52"/>
  <c r="BI4" i="52"/>
  <c r="BI56" i="52"/>
  <c r="BI46" i="52"/>
  <c r="BI47" i="52"/>
  <c r="BI27" i="52"/>
  <c r="BI43" i="52"/>
  <c r="BI57" i="52"/>
  <c r="BJ80" i="52"/>
  <c r="BI61" i="52"/>
  <c r="BI3" i="52"/>
  <c r="BI32" i="52"/>
  <c r="BI40" i="52"/>
  <c r="BI34" i="52"/>
  <c r="BI12" i="52"/>
  <c r="BI20" i="52"/>
  <c r="BI35" i="52"/>
  <c r="BJ35" i="52" s="1"/>
  <c r="BI16" i="52"/>
  <c r="BI9" i="52"/>
  <c r="BI50" i="52"/>
  <c r="AJ42" i="2"/>
  <c r="AK23" i="12"/>
  <c r="AK43" i="12"/>
  <c r="AK63" i="12"/>
  <c r="AK53" i="12"/>
  <c r="AK33" i="12"/>
  <c r="AK73" i="12"/>
  <c r="AK42" i="12"/>
  <c r="AL22" i="12"/>
  <c r="AL52" i="12"/>
  <c r="AL32" i="12"/>
  <c r="W39" i="12"/>
  <c r="X59" i="12"/>
  <c r="X29" i="12"/>
  <c r="W49" i="12"/>
  <c r="AL48" i="12"/>
  <c r="V37" i="12"/>
  <c r="W17" i="12"/>
  <c r="V100" i="82"/>
  <c r="AJ100" i="85"/>
  <c r="AJ100" i="86"/>
  <c r="V101" i="85"/>
  <c r="V123" i="85" s="1"/>
  <c r="Y92" i="12" s="1"/>
  <c r="V123" i="81"/>
  <c r="Y88" i="12" s="1"/>
  <c r="V101" i="86"/>
  <c r="V123" i="86" s="1"/>
  <c r="Y93" i="12" s="1"/>
  <c r="V123" i="83"/>
  <c r="Y90" i="12" s="1"/>
  <c r="W91" i="84"/>
  <c r="W91" i="83"/>
  <c r="W91" i="82"/>
  <c r="W91" i="86"/>
  <c r="V12" i="82"/>
  <c r="V75" i="82"/>
  <c r="V83" i="82"/>
  <c r="V44" i="82"/>
  <c r="V83" i="83"/>
  <c r="V44" i="83"/>
  <c r="V12" i="83"/>
  <c r="V75" i="83"/>
  <c r="V83" i="81"/>
  <c r="V75" i="81"/>
  <c r="V12" i="81"/>
  <c r="V44" i="81"/>
  <c r="V75" i="86"/>
  <c r="V83" i="86"/>
  <c r="V44" i="86"/>
  <c r="V12" i="86"/>
  <c r="V12" i="85"/>
  <c r="V44" i="85"/>
  <c r="V83" i="85"/>
  <c r="V75" i="85"/>
  <c r="V75" i="84"/>
  <c r="V12" i="84"/>
  <c r="V44" i="84"/>
  <c r="V83" i="84"/>
  <c r="V12" i="13"/>
  <c r="AI94" i="2"/>
  <c r="AJ93" i="2"/>
  <c r="AI86" i="2"/>
  <c r="AJ85" i="2"/>
  <c r="AI70" i="2"/>
  <c r="AJ69" i="2"/>
  <c r="AI62" i="2"/>
  <c r="AJ61" i="2"/>
  <c r="AJ54" i="2"/>
  <c r="AK4" i="81" s="1"/>
  <c r="AK91" i="81" s="1"/>
  <c r="AK53" i="2"/>
  <c r="V155" i="8"/>
  <c r="V27" i="5" s="1"/>
  <c r="V133" i="8"/>
  <c r="V26" i="5" s="1"/>
  <c r="V89" i="8"/>
  <c r="V24" i="5" s="1"/>
  <c r="V67" i="8"/>
  <c r="V23" i="5" s="1"/>
  <c r="V23" i="7"/>
  <c r="V11" i="5" s="1"/>
  <c r="V23" i="8"/>
  <c r="V21" i="5" s="1"/>
  <c r="V45" i="8"/>
  <c r="V22" i="5" s="1"/>
  <c r="V111" i="8"/>
  <c r="V25" i="5" s="1"/>
  <c r="Z166" i="9"/>
  <c r="W4" i="13"/>
  <c r="Z5" i="9"/>
  <c r="Z5" i="8"/>
  <c r="Z166" i="8"/>
  <c r="Z5" i="7"/>
  <c r="Z166" i="7"/>
  <c r="T123" i="13"/>
  <c r="W87" i="12" s="1"/>
  <c r="W27" i="12"/>
  <c r="W67" i="12"/>
  <c r="W47" i="12"/>
  <c r="W57" i="12"/>
  <c r="X45" i="2"/>
  <c r="W46" i="2"/>
  <c r="AL40" i="12" l="1"/>
  <c r="Z177" i="7"/>
  <c r="Z179" i="7"/>
  <c r="Z195" i="7"/>
  <c r="Z193" i="7"/>
  <c r="Z175" i="7"/>
  <c r="Z187" i="7"/>
  <c r="Z189" i="7"/>
  <c r="Z191" i="7"/>
  <c r="Z183" i="7"/>
  <c r="Z197" i="7"/>
  <c r="Z181" i="7"/>
  <c r="Z185" i="7"/>
  <c r="Z173" i="7"/>
  <c r="Y198" i="7"/>
  <c r="AJ122" i="13"/>
  <c r="AJ118" i="13"/>
  <c r="AJ112" i="13"/>
  <c r="AJ111" i="13"/>
  <c r="AJ110" i="13"/>
  <c r="AJ109" i="13"/>
  <c r="AJ108" i="13"/>
  <c r="AJ107" i="13"/>
  <c r="AJ121" i="13"/>
  <c r="AJ115" i="13"/>
  <c r="AJ117" i="13"/>
  <c r="AJ116" i="13"/>
  <c r="AJ114" i="13"/>
  <c r="AK50" i="2"/>
  <c r="AK100" i="81"/>
  <c r="AK100" i="13"/>
  <c r="AK114" i="13" s="1"/>
  <c r="AJ120" i="13"/>
  <c r="AJ113" i="13"/>
  <c r="BJ21" i="52"/>
  <c r="BJ4" i="52"/>
  <c r="BJ53" i="52"/>
  <c r="AJ111" i="81"/>
  <c r="AJ110" i="81"/>
  <c r="AJ116" i="81"/>
  <c r="AJ107" i="81"/>
  <c r="AM18" i="12" s="1"/>
  <c r="AJ114" i="81"/>
  <c r="AJ109" i="81"/>
  <c r="AJ118" i="81"/>
  <c r="AJ122" i="81"/>
  <c r="AM78" i="12" s="1"/>
  <c r="AJ119" i="81"/>
  <c r="AM48" i="12" s="1"/>
  <c r="AJ113" i="81"/>
  <c r="AJ117" i="81"/>
  <c r="AJ115" i="81"/>
  <c r="AJ112" i="81"/>
  <c r="AM28" i="12" s="1"/>
  <c r="AJ108" i="81"/>
  <c r="AJ120" i="81"/>
  <c r="AM58" i="12" s="1"/>
  <c r="AJ121" i="81"/>
  <c r="AJ111" i="86"/>
  <c r="AJ112" i="86"/>
  <c r="AJ113" i="86"/>
  <c r="AJ114" i="86"/>
  <c r="AJ115" i="86"/>
  <c r="AJ116" i="86"/>
  <c r="AJ108" i="86"/>
  <c r="AJ117" i="86"/>
  <c r="AJ110" i="86"/>
  <c r="AJ119" i="86"/>
  <c r="AJ107" i="86"/>
  <c r="AJ109" i="86"/>
  <c r="AJ120" i="86"/>
  <c r="AJ121" i="86"/>
  <c r="AJ118" i="86"/>
  <c r="AJ122" i="86"/>
  <c r="AM83" i="12" s="1"/>
  <c r="AJ108" i="85"/>
  <c r="AJ109" i="85"/>
  <c r="AJ110" i="85"/>
  <c r="AJ115" i="85"/>
  <c r="AJ111" i="85"/>
  <c r="AJ107" i="85"/>
  <c r="AM22" i="12" s="1"/>
  <c r="AJ117" i="85"/>
  <c r="AJ116" i="85"/>
  <c r="AJ119" i="85"/>
  <c r="AJ118" i="85"/>
  <c r="AJ114" i="85"/>
  <c r="AJ120" i="85"/>
  <c r="AM62" i="12" s="1"/>
  <c r="AJ113" i="85"/>
  <c r="AJ112" i="85"/>
  <c r="AJ121" i="85"/>
  <c r="AJ122" i="85"/>
  <c r="AM82" i="12" s="1"/>
  <c r="AJ107" i="84"/>
  <c r="AJ109" i="84"/>
  <c r="AJ114" i="84"/>
  <c r="AJ110" i="84"/>
  <c r="AJ111" i="84"/>
  <c r="AJ113" i="84"/>
  <c r="AJ115" i="84"/>
  <c r="AJ117" i="84"/>
  <c r="AJ122" i="84"/>
  <c r="AJ121" i="84"/>
  <c r="AJ108" i="84"/>
  <c r="AJ116" i="84"/>
  <c r="AJ118" i="84"/>
  <c r="AJ119" i="84"/>
  <c r="AJ112" i="84"/>
  <c r="AJ120" i="84"/>
  <c r="AJ101" i="83"/>
  <c r="AJ109" i="83"/>
  <c r="AJ112" i="83"/>
  <c r="AM30" i="12" s="1"/>
  <c r="AJ107" i="83"/>
  <c r="AM20" i="12" s="1"/>
  <c r="AJ111" i="83"/>
  <c r="AJ108" i="83"/>
  <c r="AJ115" i="83"/>
  <c r="AJ120" i="83"/>
  <c r="AM60" i="12" s="1"/>
  <c r="AJ119" i="83"/>
  <c r="AJ116" i="83"/>
  <c r="AJ118" i="83"/>
  <c r="AJ117" i="83"/>
  <c r="AJ110" i="83"/>
  <c r="AJ114" i="83"/>
  <c r="AJ113" i="83"/>
  <c r="AJ122" i="83"/>
  <c r="AM80" i="12" s="1"/>
  <c r="AJ121" i="83"/>
  <c r="V113" i="82"/>
  <c r="V122" i="82"/>
  <c r="Y79" i="12" s="1"/>
  <c r="V117" i="82"/>
  <c r="V108" i="82"/>
  <c r="V109" i="82"/>
  <c r="V121" i="82"/>
  <c r="V112" i="82"/>
  <c r="V110" i="82"/>
  <c r="V107" i="82"/>
  <c r="Y19" i="12" s="1"/>
  <c r="V115" i="82"/>
  <c r="V119" i="82"/>
  <c r="Y49" i="12" s="1"/>
  <c r="V118" i="82"/>
  <c r="V120" i="82"/>
  <c r="V116" i="82"/>
  <c r="V114" i="82"/>
  <c r="V111" i="82"/>
  <c r="Y23" i="9"/>
  <c r="Y31" i="5" s="1"/>
  <c r="Z169" i="7"/>
  <c r="Z171" i="7"/>
  <c r="AK122" i="13"/>
  <c r="AK108" i="13"/>
  <c r="AK111" i="13"/>
  <c r="AJ101" i="84"/>
  <c r="AM81" i="12"/>
  <c r="AK74" i="2"/>
  <c r="AK100" i="84"/>
  <c r="W83" i="13"/>
  <c r="W44" i="13"/>
  <c r="W91" i="13"/>
  <c r="W75" i="13"/>
  <c r="AM77" i="12"/>
  <c r="AJ101" i="81"/>
  <c r="AM50" i="12"/>
  <c r="AL73" i="12"/>
  <c r="AL72" i="12"/>
  <c r="AK66" i="2"/>
  <c r="AK100" i="83"/>
  <c r="AM70" i="12"/>
  <c r="X69" i="12"/>
  <c r="AL68" i="12"/>
  <c r="BJ52" i="52"/>
  <c r="BJ6" i="52"/>
  <c r="BJ40" i="52"/>
  <c r="AL43" i="12"/>
  <c r="AM63" i="12"/>
  <c r="BJ49" i="52"/>
  <c r="BJ14" i="52"/>
  <c r="BJ60" i="52"/>
  <c r="BJ51" i="52"/>
  <c r="BJ50" i="52"/>
  <c r="BJ32" i="52"/>
  <c r="BJ27" i="52"/>
  <c r="BJ19" i="52"/>
  <c r="BJ31" i="52"/>
  <c r="BJ11" i="52"/>
  <c r="BJ38" i="52"/>
  <c r="BJ18" i="52"/>
  <c r="BJ46" i="52"/>
  <c r="BJ26" i="52"/>
  <c r="BJ7" i="52"/>
  <c r="BJ57" i="52"/>
  <c r="BJ13" i="52"/>
  <c r="BJ28" i="52"/>
  <c r="BJ15" i="52"/>
  <c r="BJ20" i="52"/>
  <c r="BJ36" i="52"/>
  <c r="BJ24" i="52"/>
  <c r="BJ44" i="52"/>
  <c r="BJ17" i="52"/>
  <c r="BJ5" i="52"/>
  <c r="BJ16" i="52"/>
  <c r="BJ34" i="52"/>
  <c r="BJ61" i="52"/>
  <c r="BJ37" i="52"/>
  <c r="BJ59" i="52"/>
  <c r="BJ54" i="52"/>
  <c r="BJ58" i="52"/>
  <c r="BJ29" i="52"/>
  <c r="BJ10" i="52"/>
  <c r="BJ23" i="52"/>
  <c r="BJ33" i="52"/>
  <c r="BJ9" i="52"/>
  <c r="BJ12" i="52"/>
  <c r="BJ48" i="52"/>
  <c r="BJ25" i="52"/>
  <c r="BJ47" i="52"/>
  <c r="BJ41" i="52"/>
  <c r="BJ8" i="52"/>
  <c r="BJ55" i="52"/>
  <c r="BK80" i="52"/>
  <c r="BJ62" i="52"/>
  <c r="BJ3" i="52"/>
  <c r="BJ22" i="52"/>
  <c r="BJ43" i="52"/>
  <c r="BJ56" i="52"/>
  <c r="BJ42" i="52"/>
  <c r="BJ45" i="52"/>
  <c r="BJ30" i="52"/>
  <c r="BK30" i="52" s="1"/>
  <c r="BJ39" i="52"/>
  <c r="AK42" i="2"/>
  <c r="X39" i="12"/>
  <c r="AM52" i="12"/>
  <c r="AM32" i="12"/>
  <c r="AL42" i="12"/>
  <c r="V101" i="82"/>
  <c r="V123" i="82" s="1"/>
  <c r="Y89" i="12" s="1"/>
  <c r="Y59" i="12"/>
  <c r="Y29" i="12"/>
  <c r="X19" i="12"/>
  <c r="AL38" i="12"/>
  <c r="W37" i="12"/>
  <c r="X17" i="12"/>
  <c r="AK100" i="86"/>
  <c r="W100" i="82"/>
  <c r="AK100" i="85"/>
  <c r="W101" i="86"/>
  <c r="W123" i="86" s="1"/>
  <c r="Z93" i="12" s="1"/>
  <c r="W123" i="83"/>
  <c r="Z90" i="12" s="1"/>
  <c r="W123" i="81"/>
  <c r="Z88" i="12" s="1"/>
  <c r="W101" i="85"/>
  <c r="W123" i="85" s="1"/>
  <c r="Z92" i="12" s="1"/>
  <c r="X91" i="86"/>
  <c r="X91" i="84"/>
  <c r="X91" i="83"/>
  <c r="X91" i="82"/>
  <c r="W83" i="83"/>
  <c r="W12" i="83"/>
  <c r="W44" i="83"/>
  <c r="W75" i="83"/>
  <c r="W75" i="86"/>
  <c r="W44" i="86"/>
  <c r="W12" i="86"/>
  <c r="W83" i="86"/>
  <c r="W83" i="84"/>
  <c r="W75" i="84"/>
  <c r="W12" i="84"/>
  <c r="W44" i="84"/>
  <c r="W75" i="82"/>
  <c r="W44" i="82"/>
  <c r="W12" i="82"/>
  <c r="W83" i="82"/>
  <c r="W75" i="81"/>
  <c r="W44" i="81"/>
  <c r="W12" i="81"/>
  <c r="W83" i="81"/>
  <c r="W75" i="85"/>
  <c r="W44" i="85"/>
  <c r="W12" i="85"/>
  <c r="W83" i="85"/>
  <c r="W12" i="13"/>
  <c r="AK93" i="2"/>
  <c r="AJ94" i="2"/>
  <c r="AJ86" i="2"/>
  <c r="AK85" i="2"/>
  <c r="AJ70" i="2"/>
  <c r="AK69" i="2"/>
  <c r="AJ62" i="2"/>
  <c r="AK61" i="2"/>
  <c r="AL53" i="2"/>
  <c r="AK54" i="2"/>
  <c r="AL4" i="81" s="1"/>
  <c r="AL91" i="81" s="1"/>
  <c r="W23" i="7"/>
  <c r="W11" i="5" s="1"/>
  <c r="W111" i="8"/>
  <c r="W25" i="5" s="1"/>
  <c r="W23" i="8"/>
  <c r="W21" i="5" s="1"/>
  <c r="W155" i="8"/>
  <c r="W27" i="5" s="1"/>
  <c r="W133" i="8"/>
  <c r="W26" i="5" s="1"/>
  <c r="W67" i="8"/>
  <c r="W23" i="5" s="1"/>
  <c r="W45" i="8"/>
  <c r="W22" i="5" s="1"/>
  <c r="W89" i="8"/>
  <c r="W24" i="5" s="1"/>
  <c r="AA5" i="8"/>
  <c r="AA5" i="7"/>
  <c r="AA5" i="9"/>
  <c r="AA166" i="7"/>
  <c r="AA166" i="9"/>
  <c r="AA166" i="8"/>
  <c r="X4" i="13"/>
  <c r="U123" i="13"/>
  <c r="X87" i="12" s="1"/>
  <c r="X47" i="12"/>
  <c r="X27" i="12"/>
  <c r="X67" i="12"/>
  <c r="X57" i="12"/>
  <c r="Y45" i="2"/>
  <c r="X46" i="2"/>
  <c r="AK119" i="13" l="1"/>
  <c r="AK120" i="13"/>
  <c r="AK118" i="13"/>
  <c r="AK116" i="13"/>
  <c r="AA187" i="7"/>
  <c r="AA193" i="7"/>
  <c r="AA173" i="7"/>
  <c r="AA175" i="7"/>
  <c r="AA189" i="7"/>
  <c r="AA195" i="7"/>
  <c r="AA179" i="7"/>
  <c r="AA197" i="7"/>
  <c r="AA185" i="7"/>
  <c r="AA177" i="7"/>
  <c r="AA191" i="7"/>
  <c r="AA183" i="7"/>
  <c r="AA181" i="7"/>
  <c r="AK109" i="13"/>
  <c r="AK117" i="13"/>
  <c r="AK107" i="13"/>
  <c r="AK112" i="13"/>
  <c r="Z198" i="7"/>
  <c r="AK115" i="13"/>
  <c r="AK110" i="13"/>
  <c r="AK121" i="13"/>
  <c r="AK101" i="13"/>
  <c r="AK113" i="13"/>
  <c r="AL50" i="2"/>
  <c r="AL100" i="81"/>
  <c r="AL100" i="13"/>
  <c r="AL118" i="13" s="1"/>
  <c r="AK111" i="81"/>
  <c r="AK110" i="81"/>
  <c r="AK109" i="81"/>
  <c r="AK113" i="81"/>
  <c r="AK107" i="81"/>
  <c r="AN18" i="12" s="1"/>
  <c r="AK121" i="81"/>
  <c r="AK114" i="81"/>
  <c r="AK112" i="81"/>
  <c r="AN28" i="12" s="1"/>
  <c r="AK117" i="81"/>
  <c r="AK118" i="81"/>
  <c r="AK116" i="81"/>
  <c r="AK115" i="81"/>
  <c r="AK120" i="81"/>
  <c r="AN58" i="12" s="1"/>
  <c r="AK122" i="81"/>
  <c r="AN78" i="12" s="1"/>
  <c r="AK119" i="81"/>
  <c r="AN48" i="12" s="1"/>
  <c r="AK108" i="81"/>
  <c r="AK109" i="86"/>
  <c r="AK118" i="86"/>
  <c r="AK115" i="86"/>
  <c r="AK108" i="86"/>
  <c r="AK117" i="86"/>
  <c r="AK110" i="86"/>
  <c r="AK119" i="86"/>
  <c r="AN53" i="12" s="1"/>
  <c r="AK112" i="86"/>
  <c r="AK114" i="86"/>
  <c r="AK111" i="86"/>
  <c r="AK107" i="86"/>
  <c r="AN23" i="12" s="1"/>
  <c r="AK116" i="86"/>
  <c r="AK113" i="86"/>
  <c r="AK122" i="86"/>
  <c r="AN83" i="12" s="1"/>
  <c r="AK121" i="86"/>
  <c r="AK120" i="86"/>
  <c r="AK109" i="85"/>
  <c r="AK107" i="85"/>
  <c r="AN22" i="12" s="1"/>
  <c r="AK116" i="85"/>
  <c r="AK111" i="85"/>
  <c r="AK108" i="85"/>
  <c r="AK118" i="85"/>
  <c r="AK117" i="85"/>
  <c r="AK112" i="85"/>
  <c r="AK119" i="85"/>
  <c r="AN52" i="12" s="1"/>
  <c r="AK110" i="85"/>
  <c r="AK115" i="85"/>
  <c r="AK113" i="85"/>
  <c r="AK121" i="85"/>
  <c r="AK120" i="85"/>
  <c r="AN62" i="12" s="1"/>
  <c r="AK122" i="85"/>
  <c r="AN82" i="12" s="1"/>
  <c r="AK114" i="85"/>
  <c r="AK111" i="84"/>
  <c r="AK110" i="84"/>
  <c r="AK113" i="84"/>
  <c r="AK115" i="84"/>
  <c r="AK112" i="84"/>
  <c r="AK117" i="84"/>
  <c r="AK116" i="84"/>
  <c r="AK119" i="84"/>
  <c r="AK107" i="84"/>
  <c r="AK108" i="84"/>
  <c r="AK109" i="84"/>
  <c r="AK121" i="84"/>
  <c r="AK120" i="84"/>
  <c r="AK122" i="84"/>
  <c r="AK118" i="84"/>
  <c r="AK114" i="84"/>
  <c r="AK101" i="83"/>
  <c r="AK111" i="83"/>
  <c r="AK118" i="83"/>
  <c r="AK107" i="83"/>
  <c r="AN20" i="12" s="1"/>
  <c r="AK108" i="83"/>
  <c r="AK122" i="83"/>
  <c r="AN80" i="12" s="1"/>
  <c r="AK110" i="83"/>
  <c r="AK114" i="83"/>
  <c r="AK115" i="83"/>
  <c r="AK117" i="83"/>
  <c r="AK113" i="83"/>
  <c r="AK119" i="83"/>
  <c r="AK120" i="83"/>
  <c r="AN60" i="12" s="1"/>
  <c r="AK109" i="83"/>
  <c r="AK112" i="83"/>
  <c r="AN30" i="12" s="1"/>
  <c r="AK116" i="83"/>
  <c r="AK121" i="83"/>
  <c r="W108" i="82"/>
  <c r="W115" i="82"/>
  <c r="W107" i="82"/>
  <c r="Z19" i="12" s="1"/>
  <c r="W121" i="82"/>
  <c r="W110" i="82"/>
  <c r="W109" i="82"/>
  <c r="W116" i="82"/>
  <c r="W119" i="82"/>
  <c r="Z49" i="12" s="1"/>
  <c r="W111" i="82"/>
  <c r="W118" i="82"/>
  <c r="W120" i="82"/>
  <c r="W113" i="82"/>
  <c r="W114" i="82"/>
  <c r="W117" i="82"/>
  <c r="W112" i="82"/>
  <c r="Z29" i="12" s="1"/>
  <c r="W122" i="82"/>
  <c r="Z79" i="12" s="1"/>
  <c r="AL120" i="13"/>
  <c r="AL119" i="13"/>
  <c r="Z23" i="9"/>
  <c r="Z31" i="5" s="1"/>
  <c r="AA169" i="7"/>
  <c r="AA171" i="7"/>
  <c r="AK101" i="84"/>
  <c r="AN81" i="12"/>
  <c r="AL74" i="2"/>
  <c r="AL100" i="84"/>
  <c r="X75" i="13"/>
  <c r="X44" i="13"/>
  <c r="X91" i="13"/>
  <c r="X83" i="13"/>
  <c r="AN77" i="12"/>
  <c r="AK101" i="81"/>
  <c r="AM40" i="12"/>
  <c r="AN70" i="12"/>
  <c r="AN50" i="12"/>
  <c r="AM72" i="12"/>
  <c r="AL66" i="2"/>
  <c r="AL100" i="83"/>
  <c r="Y69" i="12"/>
  <c r="AM68" i="12"/>
  <c r="BK43" i="52"/>
  <c r="AM23" i="12"/>
  <c r="AM43" i="12"/>
  <c r="AM73" i="12"/>
  <c r="AM53" i="12"/>
  <c r="AN33" i="12"/>
  <c r="AM33" i="12"/>
  <c r="BK17" i="52"/>
  <c r="BK59" i="52"/>
  <c r="BK32" i="52"/>
  <c r="BK25" i="52"/>
  <c r="BK58" i="52"/>
  <c r="BK42" i="52"/>
  <c r="BK44" i="52"/>
  <c r="BK6" i="52"/>
  <c r="BK55" i="52"/>
  <c r="BK33" i="52"/>
  <c r="BK7" i="52"/>
  <c r="BK35" i="52"/>
  <c r="BK18" i="52"/>
  <c r="BK39" i="52"/>
  <c r="BK56" i="52"/>
  <c r="BK62" i="52"/>
  <c r="BK34" i="52"/>
  <c r="BL80" i="52"/>
  <c r="BK63" i="52"/>
  <c r="BK3" i="52"/>
  <c r="BK15" i="52"/>
  <c r="BK13" i="52"/>
  <c r="BK52" i="52"/>
  <c r="BK41" i="52"/>
  <c r="BK12" i="52"/>
  <c r="BK10" i="52"/>
  <c r="BL10" i="52" s="1"/>
  <c r="BK54" i="52"/>
  <c r="BK37" i="52"/>
  <c r="BK50" i="52"/>
  <c r="BK51" i="52"/>
  <c r="BK60" i="52"/>
  <c r="BK16" i="52"/>
  <c r="BK45" i="52"/>
  <c r="BK22" i="52"/>
  <c r="BL22" i="52" s="1"/>
  <c r="BK40" i="52"/>
  <c r="BK11" i="52"/>
  <c r="BK57" i="52"/>
  <c r="BK53" i="52"/>
  <c r="BK47" i="52"/>
  <c r="BK9" i="52"/>
  <c r="BK29" i="52"/>
  <c r="BK24" i="52"/>
  <c r="BL24" i="52" s="1"/>
  <c r="BK36" i="52"/>
  <c r="BK38" i="52"/>
  <c r="BK31" i="52"/>
  <c r="BK46" i="52"/>
  <c r="BK28" i="52"/>
  <c r="BK21" i="52"/>
  <c r="BK14" i="52"/>
  <c r="BK5" i="52"/>
  <c r="BL5" i="52" s="1"/>
  <c r="BK8" i="52"/>
  <c r="BK48" i="52"/>
  <c r="BK23" i="52"/>
  <c r="BK19" i="52"/>
  <c r="BK27" i="52"/>
  <c r="BK20" i="52"/>
  <c r="BK4" i="52"/>
  <c r="BK26" i="52"/>
  <c r="BL26" i="52" s="1"/>
  <c r="BK61" i="52"/>
  <c r="BK49" i="52"/>
  <c r="AL42" i="2"/>
  <c r="AM42" i="12"/>
  <c r="AM38" i="12"/>
  <c r="Y39" i="12"/>
  <c r="AN32" i="12"/>
  <c r="W101" i="82"/>
  <c r="W123" i="82" s="1"/>
  <c r="Z89" i="12" s="1"/>
  <c r="Z59" i="12"/>
  <c r="X37" i="12"/>
  <c r="Y17" i="12"/>
  <c r="AL100" i="85"/>
  <c r="X100" i="82"/>
  <c r="AL100" i="86"/>
  <c r="X101" i="86"/>
  <c r="X123" i="86" s="1"/>
  <c r="AA93" i="12" s="1"/>
  <c r="X123" i="83"/>
  <c r="AA90" i="12" s="1"/>
  <c r="X123" i="81"/>
  <c r="AA88" i="12" s="1"/>
  <c r="X101" i="85"/>
  <c r="X123" i="85" s="1"/>
  <c r="AA92" i="12" s="1"/>
  <c r="Y91" i="86"/>
  <c r="Y91" i="83"/>
  <c r="Y91" i="82"/>
  <c r="Y91" i="84"/>
  <c r="X75" i="82"/>
  <c r="X12" i="82"/>
  <c r="X44" i="82"/>
  <c r="X83" i="82"/>
  <c r="X12" i="84"/>
  <c r="X83" i="84"/>
  <c r="X75" i="84"/>
  <c r="X44" i="84"/>
  <c r="X83" i="85"/>
  <c r="X75" i="85"/>
  <c r="X12" i="85"/>
  <c r="X44" i="85"/>
  <c r="X75" i="83"/>
  <c r="X12" i="83"/>
  <c r="X44" i="83"/>
  <c r="X83" i="83"/>
  <c r="X75" i="81"/>
  <c r="X12" i="81"/>
  <c r="X44" i="81"/>
  <c r="X83" i="81"/>
  <c r="X75" i="86"/>
  <c r="X44" i="86"/>
  <c r="X12" i="86"/>
  <c r="X83" i="86"/>
  <c r="X12" i="13"/>
  <c r="AK94" i="2"/>
  <c r="AL93" i="2"/>
  <c r="AL85" i="2"/>
  <c r="AK86" i="2"/>
  <c r="AL69" i="2"/>
  <c r="AK70" i="2"/>
  <c r="AL61" i="2"/>
  <c r="AK62" i="2"/>
  <c r="AL54" i="2"/>
  <c r="AM4" i="81" s="1"/>
  <c r="AM91" i="81" s="1"/>
  <c r="AM53" i="2"/>
  <c r="X67" i="8"/>
  <c r="X23" i="5" s="1"/>
  <c r="X133" i="8"/>
  <c r="X26" i="5" s="1"/>
  <c r="X23" i="8"/>
  <c r="X21" i="5" s="1"/>
  <c r="X23" i="7"/>
  <c r="X11" i="5" s="1"/>
  <c r="X89" i="8"/>
  <c r="X24" i="5" s="1"/>
  <c r="X45" i="8"/>
  <c r="X22" i="5" s="1"/>
  <c r="X111" i="8"/>
  <c r="X25" i="5" s="1"/>
  <c r="X155" i="8"/>
  <c r="X27" i="5" s="1"/>
  <c r="AB5" i="7"/>
  <c r="AB166" i="8"/>
  <c r="Y4" i="13"/>
  <c r="AB166" i="7"/>
  <c r="AB5" i="9"/>
  <c r="AB166" i="9"/>
  <c r="AB5" i="8"/>
  <c r="V123" i="13"/>
  <c r="Y87" i="12" s="1"/>
  <c r="Y57" i="12"/>
  <c r="Y47" i="12"/>
  <c r="Y27" i="12"/>
  <c r="Y67" i="12"/>
  <c r="Z45" i="2"/>
  <c r="Y46" i="2"/>
  <c r="AB193" i="7" l="1"/>
  <c r="AB191" i="7"/>
  <c r="AB179" i="7"/>
  <c r="AB189" i="7"/>
  <c r="AB175" i="7"/>
  <c r="AB187" i="7"/>
  <c r="AB177" i="7"/>
  <c r="AB183" i="7"/>
  <c r="AB185" i="7"/>
  <c r="AB195" i="7"/>
  <c r="AB173" i="7"/>
  <c r="AB181" i="7"/>
  <c r="AB197" i="7"/>
  <c r="AA198" i="7"/>
  <c r="AM50" i="2"/>
  <c r="AM100" i="81"/>
  <c r="AL122" i="13"/>
  <c r="AL114" i="13"/>
  <c r="AL112" i="13"/>
  <c r="AL115" i="13"/>
  <c r="AL121" i="13"/>
  <c r="AL116" i="13"/>
  <c r="AL113" i="13"/>
  <c r="AL107" i="13"/>
  <c r="AL111" i="13"/>
  <c r="AL110" i="13"/>
  <c r="AL109" i="13"/>
  <c r="AL101" i="13"/>
  <c r="AL108" i="13"/>
  <c r="AL117" i="13"/>
  <c r="AM100" i="13"/>
  <c r="AM115" i="13" s="1"/>
  <c r="AL110" i="81"/>
  <c r="AL115" i="81"/>
  <c r="AL113" i="81"/>
  <c r="AL119" i="81"/>
  <c r="AO48" i="12" s="1"/>
  <c r="AL112" i="81"/>
  <c r="AO28" i="12" s="1"/>
  <c r="AL118" i="81"/>
  <c r="AL109" i="81"/>
  <c r="AL108" i="81"/>
  <c r="AL121" i="81"/>
  <c r="AL107" i="81"/>
  <c r="AO18" i="12" s="1"/>
  <c r="AL114" i="81"/>
  <c r="AL122" i="81"/>
  <c r="AO78" i="12" s="1"/>
  <c r="AL120" i="81"/>
  <c r="AO58" i="12" s="1"/>
  <c r="AL116" i="81"/>
  <c r="AL111" i="81"/>
  <c r="AL117" i="81"/>
  <c r="AL107" i="86"/>
  <c r="AO23" i="12" s="1"/>
  <c r="AL109" i="86"/>
  <c r="AL108" i="86"/>
  <c r="AL110" i="86"/>
  <c r="AL116" i="86"/>
  <c r="AL115" i="86"/>
  <c r="AL122" i="86"/>
  <c r="AO83" i="12" s="1"/>
  <c r="AL111" i="86"/>
  <c r="AL119" i="86"/>
  <c r="AO53" i="12" s="1"/>
  <c r="AL120" i="86"/>
  <c r="AL117" i="86"/>
  <c r="AL112" i="86"/>
  <c r="AL114" i="86"/>
  <c r="AL118" i="86"/>
  <c r="AL113" i="86"/>
  <c r="AL121" i="86"/>
  <c r="AL110" i="85"/>
  <c r="AL108" i="85"/>
  <c r="AL117" i="85"/>
  <c r="AL113" i="85"/>
  <c r="AL109" i="85"/>
  <c r="AL107" i="85"/>
  <c r="AL111" i="85"/>
  <c r="AL121" i="85"/>
  <c r="AL119" i="85"/>
  <c r="AO52" i="12" s="1"/>
  <c r="AL118" i="85"/>
  <c r="AL116" i="85"/>
  <c r="AL115" i="85"/>
  <c r="AL112" i="85"/>
  <c r="AL122" i="85"/>
  <c r="AO82" i="12" s="1"/>
  <c r="AL120" i="85"/>
  <c r="AO62" i="12" s="1"/>
  <c r="AL114" i="85"/>
  <c r="AL109" i="84"/>
  <c r="AL114" i="84"/>
  <c r="AL115" i="84"/>
  <c r="AL113" i="84"/>
  <c r="AL108" i="84"/>
  <c r="AL107" i="84"/>
  <c r="AL118" i="84"/>
  <c r="AL111" i="84"/>
  <c r="AL116" i="84"/>
  <c r="AL112" i="84"/>
  <c r="AL110" i="84"/>
  <c r="AL120" i="84"/>
  <c r="AL122" i="84"/>
  <c r="AL117" i="84"/>
  <c r="AL121" i="84"/>
  <c r="AL119" i="84"/>
  <c r="AL101" i="83"/>
  <c r="AL107" i="83"/>
  <c r="AO20" i="12" s="1"/>
  <c r="AL117" i="83"/>
  <c r="AL109" i="83"/>
  <c r="AL121" i="83"/>
  <c r="AL113" i="83"/>
  <c r="AL108" i="83"/>
  <c r="AL111" i="83"/>
  <c r="AL115" i="83"/>
  <c r="AL118" i="83"/>
  <c r="AL122" i="83"/>
  <c r="AO80" i="12" s="1"/>
  <c r="AL110" i="83"/>
  <c r="AL114" i="83"/>
  <c r="AL116" i="83"/>
  <c r="AL120" i="83"/>
  <c r="AO60" i="12" s="1"/>
  <c r="AL112" i="83"/>
  <c r="AO30" i="12" s="1"/>
  <c r="AL119" i="83"/>
  <c r="AO50" i="12" s="1"/>
  <c r="X112" i="82"/>
  <c r="X121" i="82"/>
  <c r="X116" i="82"/>
  <c r="X107" i="82"/>
  <c r="X108" i="82"/>
  <c r="X120" i="82"/>
  <c r="AA59" i="12" s="1"/>
  <c r="X115" i="82"/>
  <c r="X114" i="82"/>
  <c r="X111" i="82"/>
  <c r="X118" i="82"/>
  <c r="X119" i="82"/>
  <c r="AA49" i="12" s="1"/>
  <c r="X110" i="82"/>
  <c r="X122" i="82"/>
  <c r="AA79" i="12" s="1"/>
  <c r="X117" i="82"/>
  <c r="X109" i="82"/>
  <c r="X113" i="82"/>
  <c r="AB169" i="7"/>
  <c r="AB171" i="7"/>
  <c r="AA23" i="9"/>
  <c r="AA31" i="5" s="1"/>
  <c r="AL101" i="84"/>
  <c r="AO81" i="12"/>
  <c r="AM74" i="2"/>
  <c r="AM100" i="84"/>
  <c r="Y75" i="13"/>
  <c r="Y83" i="13"/>
  <c r="Y44" i="13"/>
  <c r="Y91" i="13"/>
  <c r="AN40" i="12"/>
  <c r="AO77" i="12"/>
  <c r="AL101" i="81"/>
  <c r="AN73" i="12"/>
  <c r="AN72" i="12"/>
  <c r="AM66" i="2"/>
  <c r="AM100" i="83"/>
  <c r="AO70" i="12"/>
  <c r="Z69" i="12"/>
  <c r="AN68" i="12"/>
  <c r="BM80" i="52"/>
  <c r="BL3" i="52"/>
  <c r="BL34" i="52"/>
  <c r="BL20" i="52"/>
  <c r="BL21" i="52"/>
  <c r="BL6" i="52"/>
  <c r="BL19" i="52"/>
  <c r="BL46" i="52"/>
  <c r="BL53" i="52"/>
  <c r="BL51" i="52"/>
  <c r="BL13" i="52"/>
  <c r="BL49" i="52"/>
  <c r="BL48" i="52"/>
  <c r="BL35" i="52"/>
  <c r="AN43" i="12"/>
  <c r="AN63" i="12"/>
  <c r="AO63" i="12"/>
  <c r="AO33" i="12"/>
  <c r="AO40" i="12"/>
  <c r="BL33" i="52"/>
  <c r="BL55" i="52"/>
  <c r="BL61" i="52"/>
  <c r="BL27" i="52"/>
  <c r="BL8" i="52"/>
  <c r="BL31" i="52"/>
  <c r="BL29" i="52"/>
  <c r="BL57" i="52"/>
  <c r="BL45" i="52"/>
  <c r="BL50" i="52"/>
  <c r="BL12" i="52"/>
  <c r="BL15" i="52"/>
  <c r="BL43" i="52"/>
  <c r="BL62" i="52"/>
  <c r="BL56" i="52"/>
  <c r="BL7" i="52"/>
  <c r="BL32" i="52"/>
  <c r="BL28" i="52"/>
  <c r="BL36" i="52"/>
  <c r="BL47" i="52"/>
  <c r="BL40" i="52"/>
  <c r="BL60" i="52"/>
  <c r="BL54" i="52"/>
  <c r="BL52" i="52"/>
  <c r="BL63" i="52"/>
  <c r="BL25" i="52"/>
  <c r="BL64" i="52"/>
  <c r="BL59" i="52"/>
  <c r="BL4" i="52"/>
  <c r="BL23" i="52"/>
  <c r="BL14" i="52"/>
  <c r="BL39" i="52"/>
  <c r="BL42" i="52"/>
  <c r="BL38" i="52"/>
  <c r="BL9" i="52"/>
  <c r="BL11" i="52"/>
  <c r="BL16" i="52"/>
  <c r="BL37" i="52"/>
  <c r="BL41" i="52"/>
  <c r="BL30" i="52"/>
  <c r="BL17" i="52"/>
  <c r="BL18" i="52"/>
  <c r="BL58" i="52"/>
  <c r="BL44" i="52"/>
  <c r="AM42" i="2"/>
  <c r="AO32" i="12"/>
  <c r="AO22" i="12"/>
  <c r="AN42" i="12"/>
  <c r="X101" i="82"/>
  <c r="X123" i="82" s="1"/>
  <c r="AA89" i="12" s="1"/>
  <c r="AA29" i="12"/>
  <c r="AA19" i="12"/>
  <c r="Z39" i="12"/>
  <c r="AN38" i="12"/>
  <c r="Y37" i="12"/>
  <c r="Z17" i="12"/>
  <c r="AM100" i="86"/>
  <c r="AM100" i="85"/>
  <c r="Y100" i="82"/>
  <c r="Y101" i="85"/>
  <c r="Y123" i="85" s="1"/>
  <c r="AB92" i="12" s="1"/>
  <c r="Y123" i="81"/>
  <c r="AB88" i="12" s="1"/>
  <c r="Y101" i="86"/>
  <c r="Y123" i="86" s="1"/>
  <c r="AB93" i="12" s="1"/>
  <c r="Y123" i="83"/>
  <c r="AB90" i="12" s="1"/>
  <c r="Z91" i="86"/>
  <c r="Z91" i="82"/>
  <c r="Z91" i="84"/>
  <c r="Z91" i="83"/>
  <c r="Y75" i="84"/>
  <c r="Y44" i="84"/>
  <c r="Y12" i="84"/>
  <c r="Y83" i="84"/>
  <c r="Y83" i="85"/>
  <c r="Y44" i="85"/>
  <c r="Y75" i="85"/>
  <c r="Y12" i="85"/>
  <c r="Y75" i="81"/>
  <c r="Y44" i="81"/>
  <c r="Y12" i="81"/>
  <c r="Y83" i="81"/>
  <c r="Y83" i="83"/>
  <c r="Y75" i="83"/>
  <c r="Y12" i="83"/>
  <c r="Y44" i="83"/>
  <c r="Y83" i="82"/>
  <c r="Y75" i="82"/>
  <c r="Y44" i="82"/>
  <c r="Y12" i="82"/>
  <c r="Y83" i="86"/>
  <c r="Y75" i="86"/>
  <c r="Y12" i="86"/>
  <c r="Y44" i="86"/>
  <c r="Y12" i="13"/>
  <c r="AL94" i="2"/>
  <c r="AM93" i="2"/>
  <c r="AM85" i="2"/>
  <c r="AL86" i="2"/>
  <c r="AM69" i="2"/>
  <c r="AL70" i="2"/>
  <c r="AL62" i="2"/>
  <c r="AM61" i="2"/>
  <c r="AM54" i="2"/>
  <c r="AN4" i="81" s="1"/>
  <c r="AN91" i="81" s="1"/>
  <c r="AN53" i="2"/>
  <c r="Y133" i="8"/>
  <c r="Y26" i="5" s="1"/>
  <c r="Y89" i="8"/>
  <c r="Y24" i="5" s="1"/>
  <c r="Y111" i="8"/>
  <c r="Y25" i="5" s="1"/>
  <c r="Y23" i="8"/>
  <c r="Y21" i="5" s="1"/>
  <c r="Y155" i="8"/>
  <c r="Y27" i="5" s="1"/>
  <c r="Y67" i="8"/>
  <c r="Y23" i="5" s="1"/>
  <c r="Y23" i="7"/>
  <c r="Y11" i="5" s="1"/>
  <c r="Y45" i="8"/>
  <c r="Y22" i="5" s="1"/>
  <c r="AC166" i="7"/>
  <c r="AC166" i="8"/>
  <c r="AC5" i="7"/>
  <c r="AC5" i="9"/>
  <c r="Z4" i="13"/>
  <c r="AC166" i="9"/>
  <c r="AC5" i="8"/>
  <c r="W123" i="13"/>
  <c r="Z87" i="12" s="1"/>
  <c r="Z47" i="12"/>
  <c r="Z27" i="12"/>
  <c r="Z67" i="12"/>
  <c r="Z57" i="12"/>
  <c r="AA45" i="2"/>
  <c r="Z46" i="2"/>
  <c r="AM121" i="13" l="1"/>
  <c r="AB198" i="7"/>
  <c r="AM122" i="13"/>
  <c r="AM111" i="13"/>
  <c r="AC175" i="7"/>
  <c r="AC191" i="7"/>
  <c r="AC187" i="7"/>
  <c r="AC189" i="7"/>
  <c r="AC193" i="7"/>
  <c r="AC177" i="7"/>
  <c r="AC179" i="7"/>
  <c r="AC195" i="7"/>
  <c r="AC181" i="7"/>
  <c r="AC183" i="7"/>
  <c r="AC185" i="7"/>
  <c r="AC197" i="7"/>
  <c r="AC198" i="7" s="1"/>
  <c r="AC173" i="7"/>
  <c r="AM113" i="13"/>
  <c r="AM119" i="13"/>
  <c r="AM109" i="13"/>
  <c r="AM120" i="13"/>
  <c r="AM107" i="13"/>
  <c r="AM114" i="13"/>
  <c r="AM118" i="13"/>
  <c r="AM108" i="13"/>
  <c r="AM110" i="13"/>
  <c r="AM116" i="13"/>
  <c r="AN50" i="2"/>
  <c r="AN100" i="81"/>
  <c r="AM117" i="13"/>
  <c r="AM101" i="13"/>
  <c r="AM112" i="13"/>
  <c r="AN100" i="13"/>
  <c r="AN118" i="13" s="1"/>
  <c r="AM110" i="81"/>
  <c r="AM113" i="81"/>
  <c r="AM107" i="81"/>
  <c r="AM115" i="81"/>
  <c r="AM122" i="81"/>
  <c r="AP78" i="12" s="1"/>
  <c r="AM109" i="81"/>
  <c r="AM118" i="81"/>
  <c r="AM116" i="81"/>
  <c r="AM114" i="81"/>
  <c r="AM120" i="81"/>
  <c r="AM111" i="81"/>
  <c r="AM112" i="81"/>
  <c r="AM117" i="81"/>
  <c r="AM119" i="81"/>
  <c r="AM121" i="81"/>
  <c r="AM108" i="81"/>
  <c r="AB23" i="9"/>
  <c r="AB31" i="5" s="1"/>
  <c r="AM112" i="86"/>
  <c r="AM114" i="86"/>
  <c r="AM107" i="86"/>
  <c r="AM108" i="86"/>
  <c r="AM111" i="86"/>
  <c r="AM116" i="86"/>
  <c r="AM113" i="86"/>
  <c r="AM118" i="86"/>
  <c r="AM120" i="86"/>
  <c r="AM122" i="86"/>
  <c r="AP83" i="12" s="1"/>
  <c r="AM110" i="86"/>
  <c r="AM117" i="86"/>
  <c r="AM109" i="86"/>
  <c r="AM115" i="86"/>
  <c r="AM121" i="86"/>
  <c r="AM119" i="86"/>
  <c r="AM109" i="85"/>
  <c r="AM113" i="85"/>
  <c r="AM110" i="85"/>
  <c r="AM108" i="85"/>
  <c r="AM112" i="85"/>
  <c r="AP32" i="12" s="1"/>
  <c r="AM111" i="85"/>
  <c r="AM120" i="85"/>
  <c r="AM118" i="85"/>
  <c r="AM119" i="85"/>
  <c r="AM114" i="85"/>
  <c r="AM115" i="85"/>
  <c r="AM117" i="85"/>
  <c r="AM122" i="85"/>
  <c r="AP82" i="12" s="1"/>
  <c r="AM121" i="85"/>
  <c r="AM107" i="85"/>
  <c r="AM116" i="85"/>
  <c r="AM107" i="84"/>
  <c r="AM113" i="84"/>
  <c r="AM117" i="84"/>
  <c r="AM109" i="84"/>
  <c r="AM114" i="84"/>
  <c r="AM108" i="84"/>
  <c r="AM112" i="84"/>
  <c r="AM122" i="84"/>
  <c r="AP81" i="12" s="1"/>
  <c r="AM115" i="84"/>
  <c r="AM111" i="84"/>
  <c r="AM118" i="84"/>
  <c r="AM121" i="84"/>
  <c r="AM110" i="84"/>
  <c r="AM120" i="84"/>
  <c r="AM119" i="84"/>
  <c r="AM116" i="84"/>
  <c r="AM101" i="83"/>
  <c r="AM116" i="83"/>
  <c r="AM118" i="83"/>
  <c r="AM120" i="83"/>
  <c r="AM112" i="83"/>
  <c r="AP30" i="12" s="1"/>
  <c r="AM109" i="83"/>
  <c r="AM113" i="83"/>
  <c r="AM115" i="83"/>
  <c r="AM111" i="83"/>
  <c r="AM107" i="83"/>
  <c r="AM110" i="83"/>
  <c r="AM119" i="83"/>
  <c r="AP50" i="12" s="1"/>
  <c r="AM108" i="83"/>
  <c r="AM114" i="83"/>
  <c r="AM121" i="83"/>
  <c r="AM117" i="83"/>
  <c r="AM122" i="83"/>
  <c r="AP80" i="12" s="1"/>
  <c r="Y107" i="82"/>
  <c r="Y111" i="82"/>
  <c r="Y110" i="82"/>
  <c r="Y109" i="82"/>
  <c r="Y120" i="82"/>
  <c r="AB59" i="12" s="1"/>
  <c r="Y108" i="82"/>
  <c r="Y115" i="82"/>
  <c r="Y116" i="82"/>
  <c r="Y121" i="82"/>
  <c r="Y119" i="82"/>
  <c r="AB49" i="12" s="1"/>
  <c r="Y122" i="82"/>
  <c r="AB79" i="12" s="1"/>
  <c r="Y117" i="82"/>
  <c r="Y114" i="82"/>
  <c r="Y118" i="82"/>
  <c r="Y112" i="82"/>
  <c r="AB29" i="12" s="1"/>
  <c r="Y113" i="82"/>
  <c r="AC171" i="7"/>
  <c r="AC169" i="7"/>
  <c r="AN115" i="13"/>
  <c r="AM101" i="84"/>
  <c r="AN74" i="2"/>
  <c r="AN100" i="84"/>
  <c r="Z83" i="13"/>
  <c r="Z44" i="13"/>
  <c r="Z91" i="13"/>
  <c r="Z75" i="13"/>
  <c r="AP77" i="12"/>
  <c r="AM101" i="81"/>
  <c r="AP60" i="12"/>
  <c r="AP20" i="12"/>
  <c r="AO73" i="12"/>
  <c r="AO72" i="12"/>
  <c r="AN66" i="2"/>
  <c r="AN100" i="83"/>
  <c r="AP70" i="12"/>
  <c r="AA69" i="12"/>
  <c r="AO68" i="12"/>
  <c r="BN80" i="52"/>
  <c r="BM3" i="52"/>
  <c r="AO43" i="12"/>
  <c r="AP33" i="12"/>
  <c r="AP23" i="12"/>
  <c r="AP63" i="12"/>
  <c r="AA39" i="12"/>
  <c r="BM61" i="52"/>
  <c r="BN61" i="52" s="1"/>
  <c r="BM65" i="52"/>
  <c r="BN66" i="52"/>
  <c r="BM64" i="52"/>
  <c r="BN64" i="52" s="1"/>
  <c r="BM22" i="52"/>
  <c r="BM34" i="52"/>
  <c r="BM54" i="52"/>
  <c r="BN54" i="52" s="1"/>
  <c r="BM21" i="52"/>
  <c r="BN21" i="52" s="1"/>
  <c r="BM41" i="52"/>
  <c r="BM9" i="52"/>
  <c r="BM14" i="52"/>
  <c r="BN14" i="52" s="1"/>
  <c r="BM7" i="52"/>
  <c r="BN7" i="52" s="1"/>
  <c r="BM50" i="52"/>
  <c r="BM31" i="52"/>
  <c r="BM19" i="52"/>
  <c r="BN19" i="52" s="1"/>
  <c r="BM40" i="52"/>
  <c r="BN40" i="52" s="1"/>
  <c r="BM20" i="52"/>
  <c r="BM58" i="52"/>
  <c r="BM10" i="52"/>
  <c r="BN10" i="52" s="1"/>
  <c r="BM24" i="52"/>
  <c r="BN24" i="52" s="1"/>
  <c r="BM8" i="52"/>
  <c r="BM6" i="52"/>
  <c r="BM47" i="52"/>
  <c r="BN47" i="52" s="1"/>
  <c r="BM17" i="52"/>
  <c r="BN17" i="52" s="1"/>
  <c r="BM16" i="52"/>
  <c r="BM42" i="52"/>
  <c r="BM4" i="52"/>
  <c r="BN4" i="52" s="1"/>
  <c r="BM15" i="52"/>
  <c r="BN15" i="52" s="1"/>
  <c r="BM57" i="52"/>
  <c r="BM56" i="52"/>
  <c r="BM59" i="52"/>
  <c r="BN59" i="52" s="1"/>
  <c r="BM32" i="52"/>
  <c r="BN32" i="52" s="1"/>
  <c r="BM18" i="52"/>
  <c r="BM51" i="52"/>
  <c r="BM46" i="52"/>
  <c r="BN46" i="52" s="1"/>
  <c r="BM27" i="52"/>
  <c r="BN27" i="52" s="1"/>
  <c r="BM52" i="52"/>
  <c r="BM28" i="52"/>
  <c r="BM30" i="52"/>
  <c r="BN30" i="52" s="1"/>
  <c r="BM11" i="52"/>
  <c r="BN11" i="52" s="1"/>
  <c r="BM39" i="52"/>
  <c r="BM33" i="52"/>
  <c r="BM12" i="52"/>
  <c r="BN12" i="52" s="1"/>
  <c r="BM29" i="52"/>
  <c r="BN29" i="52" s="1"/>
  <c r="BM5" i="52"/>
  <c r="BM63" i="52"/>
  <c r="BM48" i="52"/>
  <c r="BN48" i="52" s="1"/>
  <c r="BM44" i="52"/>
  <c r="BM13" i="52"/>
  <c r="BN13" i="52" s="1"/>
  <c r="BM53" i="52"/>
  <c r="BN53" i="52" s="1"/>
  <c r="BM62" i="52"/>
  <c r="BM55" i="52"/>
  <c r="BM60" i="52"/>
  <c r="BN60" i="52" s="1"/>
  <c r="BM49" i="52"/>
  <c r="BN49" i="52" s="1"/>
  <c r="BM37" i="52"/>
  <c r="BM38" i="52"/>
  <c r="BM23" i="52"/>
  <c r="BN23" i="52" s="1"/>
  <c r="BM43" i="52"/>
  <c r="BN43" i="52" s="1"/>
  <c r="BM45" i="52"/>
  <c r="BM35" i="52"/>
  <c r="BM26" i="52"/>
  <c r="BN26" i="52" s="1"/>
  <c r="BM36" i="52"/>
  <c r="BN36" i="52" s="1"/>
  <c r="BM25" i="52"/>
  <c r="AN42" i="2"/>
  <c r="AO42" i="12"/>
  <c r="AP62" i="12"/>
  <c r="AP22" i="12"/>
  <c r="AP52" i="12"/>
  <c r="Y101" i="82"/>
  <c r="Y123" i="82" s="1"/>
  <c r="AB89" i="12" s="1"/>
  <c r="AB19" i="12"/>
  <c r="AO38" i="12"/>
  <c r="Z37" i="12"/>
  <c r="AA17" i="12"/>
  <c r="AN100" i="85"/>
  <c r="AN100" i="86"/>
  <c r="Z100" i="82"/>
  <c r="Z101" i="85"/>
  <c r="Z123" i="85" s="1"/>
  <c r="AC92" i="12" s="1"/>
  <c r="Z123" i="81"/>
  <c r="AC88" i="12" s="1"/>
  <c r="Z101" i="86"/>
  <c r="Z123" i="86" s="1"/>
  <c r="AC93" i="12" s="1"/>
  <c r="Z123" i="83"/>
  <c r="AC90" i="12" s="1"/>
  <c r="AA91" i="86"/>
  <c r="AA91" i="84"/>
  <c r="AA91" i="83"/>
  <c r="AA91" i="82"/>
  <c r="Z83" i="81"/>
  <c r="Z75" i="81"/>
  <c r="Z12" i="81"/>
  <c r="Z44" i="81"/>
  <c r="Z12" i="86"/>
  <c r="Z75" i="86"/>
  <c r="Z83" i="86"/>
  <c r="Z44" i="86"/>
  <c r="Z75" i="84"/>
  <c r="Z44" i="84"/>
  <c r="Z12" i="84"/>
  <c r="Z83" i="84"/>
  <c r="Z44" i="82"/>
  <c r="Z83" i="82"/>
  <c r="Z12" i="82"/>
  <c r="Z75" i="82"/>
  <c r="Z12" i="83"/>
  <c r="Z75" i="83"/>
  <c r="Z83" i="83"/>
  <c r="Z44" i="83"/>
  <c r="Z75" i="85"/>
  <c r="Z44" i="85"/>
  <c r="Z12" i="85"/>
  <c r="Z83" i="85"/>
  <c r="Z12" i="13"/>
  <c r="AM94" i="2"/>
  <c r="AN93" i="2"/>
  <c r="AM86" i="2"/>
  <c r="AN85" i="2"/>
  <c r="AM70" i="2"/>
  <c r="AN69" i="2"/>
  <c r="AM62" i="2"/>
  <c r="AN61" i="2"/>
  <c r="AN54" i="2"/>
  <c r="AO4" i="81" s="1"/>
  <c r="AO91" i="81" s="1"/>
  <c r="AO53" i="2"/>
  <c r="Z67" i="8"/>
  <c r="Z23" i="5" s="1"/>
  <c r="Z155" i="8"/>
  <c r="Z27" i="5" s="1"/>
  <c r="Z133" i="8"/>
  <c r="Z26" i="5" s="1"/>
  <c r="Z45" i="8"/>
  <c r="Z22" i="5" s="1"/>
  <c r="Z23" i="8"/>
  <c r="Z21" i="5" s="1"/>
  <c r="Z111" i="8"/>
  <c r="Z25" i="5" s="1"/>
  <c r="Z23" i="7"/>
  <c r="Z11" i="5" s="1"/>
  <c r="Z89" i="8"/>
  <c r="Z24" i="5" s="1"/>
  <c r="AD5" i="8"/>
  <c r="AD166" i="9"/>
  <c r="AA4" i="13"/>
  <c r="AD5" i="9"/>
  <c r="AD5" i="7"/>
  <c r="AD166" i="8"/>
  <c r="AD166" i="7"/>
  <c r="X123" i="13"/>
  <c r="AA87" i="12" s="1"/>
  <c r="AA57" i="12"/>
  <c r="AA27" i="12"/>
  <c r="AA67" i="12"/>
  <c r="AA47" i="12"/>
  <c r="AB45" i="2"/>
  <c r="AA46" i="2"/>
  <c r="AD175" i="7" l="1"/>
  <c r="AD191" i="7"/>
  <c r="AD177" i="7"/>
  <c r="AD189" i="7"/>
  <c r="AD193" i="7"/>
  <c r="AD179" i="7"/>
  <c r="AD187" i="7"/>
  <c r="AD195" i="7"/>
  <c r="AD173" i="7"/>
  <c r="AD183" i="7"/>
  <c r="AD181" i="7"/>
  <c r="AD185" i="7"/>
  <c r="AD197" i="7"/>
  <c r="AN109" i="13"/>
  <c r="AN107" i="13"/>
  <c r="AN108" i="13"/>
  <c r="AN110" i="13"/>
  <c r="AN111" i="13"/>
  <c r="AN121" i="13"/>
  <c r="AN117" i="13"/>
  <c r="AN116" i="13"/>
  <c r="AN112" i="13"/>
  <c r="AN114" i="13"/>
  <c r="AN119" i="13"/>
  <c r="AN101" i="13"/>
  <c r="AO50" i="2"/>
  <c r="AO100" i="81"/>
  <c r="AN122" i="13"/>
  <c r="AN120" i="13"/>
  <c r="AN113" i="13"/>
  <c r="AO100" i="13"/>
  <c r="AO101" i="13" s="1"/>
  <c r="AP40" i="12"/>
  <c r="AN114" i="81"/>
  <c r="AN110" i="81"/>
  <c r="AN112" i="81"/>
  <c r="AQ28" i="12" s="1"/>
  <c r="AN109" i="81"/>
  <c r="AN107" i="81"/>
  <c r="AQ18" i="12" s="1"/>
  <c r="AN115" i="81"/>
  <c r="AN108" i="81"/>
  <c r="AN120" i="81"/>
  <c r="AQ58" i="12" s="1"/>
  <c r="AN122" i="81"/>
  <c r="AN119" i="81"/>
  <c r="AQ48" i="12" s="1"/>
  <c r="AN111" i="81"/>
  <c r="AN116" i="81"/>
  <c r="AN121" i="81"/>
  <c r="AN118" i="81"/>
  <c r="AN113" i="81"/>
  <c r="AN117" i="81"/>
  <c r="AN111" i="86"/>
  <c r="AN112" i="86"/>
  <c r="AN113" i="86"/>
  <c r="AN114" i="86"/>
  <c r="AN115" i="86"/>
  <c r="AN107" i="86"/>
  <c r="AN116" i="86"/>
  <c r="AN109" i="86"/>
  <c r="AN118" i="86"/>
  <c r="AN110" i="86"/>
  <c r="AN120" i="86"/>
  <c r="AN108" i="86"/>
  <c r="AN117" i="86"/>
  <c r="AN119" i="86"/>
  <c r="AQ53" i="12" s="1"/>
  <c r="AN122" i="86"/>
  <c r="AQ83" i="12" s="1"/>
  <c r="AN121" i="86"/>
  <c r="AN110" i="85"/>
  <c r="AN107" i="85"/>
  <c r="AN115" i="85"/>
  <c r="AN111" i="85"/>
  <c r="AN109" i="85"/>
  <c r="AN113" i="85"/>
  <c r="AN112" i="85"/>
  <c r="AN121" i="85"/>
  <c r="AN119" i="85"/>
  <c r="AN118" i="85"/>
  <c r="AN120" i="85"/>
  <c r="AN122" i="85"/>
  <c r="AQ82" i="12" s="1"/>
  <c r="AN117" i="85"/>
  <c r="AN114" i="85"/>
  <c r="AN108" i="85"/>
  <c r="AN116" i="85"/>
  <c r="AN108" i="84"/>
  <c r="AN110" i="84"/>
  <c r="AN112" i="84"/>
  <c r="AN113" i="84"/>
  <c r="AN109" i="84"/>
  <c r="AN114" i="84"/>
  <c r="AN116" i="84"/>
  <c r="AN111" i="84"/>
  <c r="AN121" i="84"/>
  <c r="AN117" i="84"/>
  <c r="AN120" i="84"/>
  <c r="AN107" i="84"/>
  <c r="AN118" i="84"/>
  <c r="AN115" i="84"/>
  <c r="AN119" i="84"/>
  <c r="AN122" i="84"/>
  <c r="AQ81" i="12" s="1"/>
  <c r="AN101" i="83"/>
  <c r="AN117" i="83"/>
  <c r="AN107" i="83"/>
  <c r="AN115" i="83"/>
  <c r="AN119" i="83"/>
  <c r="AN111" i="83"/>
  <c r="AN118" i="83"/>
  <c r="AN108" i="83"/>
  <c r="AN109" i="83"/>
  <c r="AN120" i="83"/>
  <c r="AN116" i="83"/>
  <c r="AN122" i="83"/>
  <c r="AQ80" i="12" s="1"/>
  <c r="AN113" i="83"/>
  <c r="AN112" i="83"/>
  <c r="AQ30" i="12" s="1"/>
  <c r="AN110" i="83"/>
  <c r="AN114" i="83"/>
  <c r="AN121" i="83"/>
  <c r="Z115" i="82"/>
  <c r="Z107" i="82"/>
  <c r="Z119" i="82"/>
  <c r="Z120" i="82"/>
  <c r="Z111" i="82"/>
  <c r="Z114" i="82"/>
  <c r="Z113" i="82"/>
  <c r="Z117" i="82"/>
  <c r="Z116" i="82"/>
  <c r="Z112" i="82"/>
  <c r="Z109" i="82"/>
  <c r="Z108" i="82"/>
  <c r="Z121" i="82"/>
  <c r="Z122" i="82"/>
  <c r="AC79" i="12" s="1"/>
  <c r="Z118" i="82"/>
  <c r="Z110" i="82"/>
  <c r="AO121" i="13"/>
  <c r="AO116" i="13"/>
  <c r="AD171" i="7"/>
  <c r="AD169" i="7"/>
  <c r="AC23" i="9"/>
  <c r="AC31" i="5" s="1"/>
  <c r="AN101" i="84"/>
  <c r="AO74" i="2"/>
  <c r="AO100" i="84"/>
  <c r="AA75" i="13"/>
  <c r="AA83" i="13"/>
  <c r="AA44" i="13"/>
  <c r="AA91" i="13"/>
  <c r="AQ77" i="12"/>
  <c r="AQ78" i="12"/>
  <c r="AN101" i="81"/>
  <c r="AQ60" i="12"/>
  <c r="AQ50" i="12"/>
  <c r="AQ70" i="12"/>
  <c r="AQ20" i="12"/>
  <c r="AP73" i="12"/>
  <c r="AP72" i="12"/>
  <c r="AO66" i="2"/>
  <c r="AO100" i="83"/>
  <c r="AB69" i="12"/>
  <c r="BO80" i="52"/>
  <c r="BO23" i="52" s="1"/>
  <c r="BN3" i="52"/>
  <c r="AP43" i="12"/>
  <c r="AP53" i="12"/>
  <c r="AQ33" i="12"/>
  <c r="AQ23" i="12"/>
  <c r="BN35" i="52"/>
  <c r="BN38" i="52"/>
  <c r="BN55" i="52"/>
  <c r="BN63" i="52"/>
  <c r="BN33" i="52"/>
  <c r="BN28" i="52"/>
  <c r="BN51" i="52"/>
  <c r="BN56" i="52"/>
  <c r="BN42" i="52"/>
  <c r="BN6" i="52"/>
  <c r="BN58" i="52"/>
  <c r="BN31" i="52"/>
  <c r="BN9" i="52"/>
  <c r="BN34" i="52"/>
  <c r="BN25" i="52"/>
  <c r="BN45" i="52"/>
  <c r="BN37" i="52"/>
  <c r="BN62" i="52"/>
  <c r="BN44" i="52"/>
  <c r="BN5" i="52"/>
  <c r="BN39" i="52"/>
  <c r="BN52" i="52"/>
  <c r="BN18" i="52"/>
  <c r="BN57" i="52"/>
  <c r="BN16" i="52"/>
  <c r="BN8" i="52"/>
  <c r="BN20" i="52"/>
  <c r="BN50" i="52"/>
  <c r="BN41" i="52"/>
  <c r="BN22" i="52"/>
  <c r="BN65" i="52"/>
  <c r="AO42" i="2"/>
  <c r="AQ32" i="12"/>
  <c r="AQ62" i="12"/>
  <c r="AQ22" i="12"/>
  <c r="AQ52" i="12"/>
  <c r="AP42" i="12"/>
  <c r="Z101" i="82"/>
  <c r="Z123" i="82" s="1"/>
  <c r="AC89" i="12" s="1"/>
  <c r="AC59" i="12"/>
  <c r="AC19" i="12"/>
  <c r="AC29" i="12"/>
  <c r="AC49" i="12"/>
  <c r="AB39" i="12"/>
  <c r="AP38" i="12"/>
  <c r="AP48" i="12"/>
  <c r="AP68" i="12"/>
  <c r="AP58" i="12"/>
  <c r="AP18" i="12"/>
  <c r="AP28" i="12"/>
  <c r="AA37" i="12"/>
  <c r="AB17" i="12"/>
  <c r="AO100" i="85"/>
  <c r="AA100" i="82"/>
  <c r="AO100" i="86"/>
  <c r="AA101" i="86"/>
  <c r="AA123" i="86" s="1"/>
  <c r="AD93" i="12" s="1"/>
  <c r="AA123" i="83"/>
  <c r="AD90" i="12" s="1"/>
  <c r="AA123" i="81"/>
  <c r="AD88" i="12" s="1"/>
  <c r="AA101" i="85"/>
  <c r="AA123" i="85" s="1"/>
  <c r="AD92" i="12" s="1"/>
  <c r="AA75" i="83"/>
  <c r="AA44" i="83"/>
  <c r="AA12" i="83"/>
  <c r="AA83" i="83"/>
  <c r="AB91" i="86"/>
  <c r="AB91" i="84"/>
  <c r="AB91" i="83"/>
  <c r="AB91" i="82"/>
  <c r="AA83" i="84"/>
  <c r="AA75" i="84"/>
  <c r="AA12" i="84"/>
  <c r="AA44" i="84"/>
  <c r="AA83" i="81"/>
  <c r="AA12" i="81"/>
  <c r="AA75" i="81"/>
  <c r="AA44" i="81"/>
  <c r="AA83" i="86"/>
  <c r="AA12" i="86"/>
  <c r="AA44" i="86"/>
  <c r="AA75" i="86"/>
  <c r="AA83" i="82"/>
  <c r="AA12" i="82"/>
  <c r="AA44" i="82"/>
  <c r="AA75" i="82"/>
  <c r="AA75" i="85"/>
  <c r="AA44" i="85"/>
  <c r="AA12" i="85"/>
  <c r="AA83" i="85"/>
  <c r="AA12" i="13"/>
  <c r="AO93" i="2"/>
  <c r="AN94" i="2"/>
  <c r="AN86" i="2"/>
  <c r="AO85" i="2"/>
  <c r="AN70" i="2"/>
  <c r="AO69" i="2"/>
  <c r="AN62" i="2"/>
  <c r="AO61" i="2"/>
  <c r="AP53" i="2"/>
  <c r="AO54" i="2"/>
  <c r="AP4" i="81" s="1"/>
  <c r="AP91" i="81" s="1"/>
  <c r="AA133" i="8"/>
  <c r="AA26" i="5" s="1"/>
  <c r="AA89" i="8"/>
  <c r="AA24" i="5" s="1"/>
  <c r="AA155" i="8"/>
  <c r="AA27" i="5" s="1"/>
  <c r="AA23" i="7"/>
  <c r="AA11" i="5" s="1"/>
  <c r="AA111" i="8"/>
  <c r="AA25" i="5" s="1"/>
  <c r="AA45" i="8"/>
  <c r="AA22" i="5" s="1"/>
  <c r="AA23" i="8"/>
  <c r="AA21" i="5" s="1"/>
  <c r="AA67" i="8"/>
  <c r="AA23" i="5" s="1"/>
  <c r="AB4" i="13"/>
  <c r="AE5" i="7"/>
  <c r="AE5" i="8"/>
  <c r="AE5" i="9"/>
  <c r="AE166" i="7"/>
  <c r="AE166" i="9"/>
  <c r="AE166" i="8"/>
  <c r="Y123" i="13"/>
  <c r="AB87" i="12" s="1"/>
  <c r="AB67" i="12"/>
  <c r="AB27" i="12"/>
  <c r="AB47" i="12"/>
  <c r="AB57" i="12"/>
  <c r="AC45" i="2"/>
  <c r="AB46" i="2"/>
  <c r="AE189" i="7" l="1"/>
  <c r="AE191" i="7"/>
  <c r="AE177" i="7"/>
  <c r="AE179" i="7"/>
  <c r="AE175" i="7"/>
  <c r="AE187" i="7"/>
  <c r="AE193" i="7"/>
  <c r="AE185" i="7"/>
  <c r="AE173" i="7"/>
  <c r="AE197" i="7"/>
  <c r="AE181" i="7"/>
  <c r="AE195" i="7"/>
  <c r="AE183" i="7"/>
  <c r="AQ40" i="12"/>
  <c r="AD198" i="7"/>
  <c r="BO65" i="52"/>
  <c r="AO115" i="13"/>
  <c r="BO29" i="52"/>
  <c r="AO113" i="13"/>
  <c r="AO114" i="13"/>
  <c r="AO107" i="13"/>
  <c r="AO112" i="13"/>
  <c r="AO119" i="13"/>
  <c r="AO108" i="13"/>
  <c r="AO111" i="13"/>
  <c r="AO120" i="13"/>
  <c r="AO109" i="13"/>
  <c r="AO122" i="13"/>
  <c r="AR77" i="12" s="1"/>
  <c r="AO117" i="13"/>
  <c r="AO118" i="13"/>
  <c r="AO110" i="13"/>
  <c r="AP50" i="2"/>
  <c r="AP100" i="81"/>
  <c r="AP100" i="13"/>
  <c r="AP113" i="13" s="1"/>
  <c r="AO112" i="81"/>
  <c r="AR28" i="12" s="1"/>
  <c r="AO111" i="81"/>
  <c r="AO109" i="81"/>
  <c r="AO117" i="81"/>
  <c r="AO108" i="81"/>
  <c r="AO120" i="81"/>
  <c r="AR58" i="12" s="1"/>
  <c r="AO107" i="81"/>
  <c r="AO115" i="81"/>
  <c r="AO122" i="81"/>
  <c r="AR78" i="12" s="1"/>
  <c r="AO119" i="81"/>
  <c r="AO116" i="81"/>
  <c r="AO110" i="81"/>
  <c r="AO113" i="81"/>
  <c r="AO118" i="81"/>
  <c r="AO121" i="81"/>
  <c r="AO114" i="81"/>
  <c r="AO108" i="86"/>
  <c r="AO117" i="86"/>
  <c r="AO114" i="86"/>
  <c r="AO107" i="86"/>
  <c r="AO110" i="86"/>
  <c r="AO119" i="86"/>
  <c r="AO116" i="86"/>
  <c r="AO109" i="86"/>
  <c r="AO118" i="86"/>
  <c r="AO111" i="86"/>
  <c r="AO113" i="86"/>
  <c r="AO115" i="86"/>
  <c r="AO112" i="86"/>
  <c r="AO121" i="86"/>
  <c r="AO120" i="86"/>
  <c r="AO122" i="86"/>
  <c r="AR83" i="12" s="1"/>
  <c r="AO111" i="85"/>
  <c r="AO108" i="85"/>
  <c r="AO115" i="85"/>
  <c r="AO112" i="85"/>
  <c r="AO114" i="85"/>
  <c r="AO113" i="85"/>
  <c r="AO122" i="85"/>
  <c r="AR82" i="12" s="1"/>
  <c r="AO120" i="85"/>
  <c r="AR62" i="12" s="1"/>
  <c r="AO119" i="85"/>
  <c r="AO110" i="85"/>
  <c r="AO121" i="85"/>
  <c r="AO117" i="85"/>
  <c r="AO116" i="85"/>
  <c r="AO107" i="85"/>
  <c r="AR22" i="12" s="1"/>
  <c r="AO109" i="85"/>
  <c r="AO118" i="85"/>
  <c r="AO110" i="84"/>
  <c r="AO112" i="84"/>
  <c r="AO114" i="84"/>
  <c r="AO107" i="84"/>
  <c r="AO116" i="84"/>
  <c r="AO118" i="84"/>
  <c r="AO111" i="84"/>
  <c r="AO108" i="84"/>
  <c r="AO117" i="84"/>
  <c r="AO120" i="84"/>
  <c r="AO122" i="84"/>
  <c r="AO109" i="84"/>
  <c r="AO119" i="84"/>
  <c r="AO121" i="84"/>
  <c r="AO113" i="84"/>
  <c r="AO115" i="84"/>
  <c r="AO101" i="83"/>
  <c r="AO108" i="83"/>
  <c r="AO109" i="83"/>
  <c r="AO110" i="83"/>
  <c r="AO114" i="83"/>
  <c r="AO116" i="83"/>
  <c r="AO118" i="83"/>
  <c r="AO117" i="83"/>
  <c r="AO107" i="83"/>
  <c r="AR20" i="12" s="1"/>
  <c r="AO111" i="83"/>
  <c r="AO113" i="83"/>
  <c r="AO122" i="83"/>
  <c r="AR80" i="12" s="1"/>
  <c r="AO121" i="83"/>
  <c r="AO112" i="83"/>
  <c r="AR30" i="12" s="1"/>
  <c r="AO119" i="83"/>
  <c r="AR50" i="12" s="1"/>
  <c r="AO115" i="83"/>
  <c r="AO120" i="83"/>
  <c r="AA111" i="82"/>
  <c r="AA113" i="82"/>
  <c r="AA110" i="82"/>
  <c r="AA109" i="82"/>
  <c r="AA108" i="82"/>
  <c r="AA107" i="82"/>
  <c r="AA114" i="82"/>
  <c r="AA119" i="82"/>
  <c r="AA118" i="82"/>
  <c r="AA116" i="82"/>
  <c r="AA117" i="82"/>
  <c r="AA122" i="82"/>
  <c r="AD79" i="12" s="1"/>
  <c r="AA120" i="82"/>
  <c r="AD59" i="12" s="1"/>
  <c r="AA115" i="82"/>
  <c r="AA112" i="82"/>
  <c r="AD29" i="12" s="1"/>
  <c r="AA121" i="82"/>
  <c r="AE169" i="7"/>
  <c r="AE171" i="7"/>
  <c r="AD23" i="9"/>
  <c r="AD31" i="5" s="1"/>
  <c r="AO101" i="84"/>
  <c r="AR81" i="12"/>
  <c r="AP74" i="2"/>
  <c r="AP100" i="84"/>
  <c r="AB44" i="13"/>
  <c r="AB75" i="13"/>
  <c r="AB83" i="13"/>
  <c r="AB91" i="13"/>
  <c r="AO101" i="81"/>
  <c r="AQ72" i="12"/>
  <c r="AR60" i="12"/>
  <c r="AP66" i="2"/>
  <c r="AP100" i="83"/>
  <c r="AR70" i="12"/>
  <c r="AC69" i="12"/>
  <c r="AQ68" i="12"/>
  <c r="BP80" i="52"/>
  <c r="BP68" i="52" s="1"/>
  <c r="BO3" i="52"/>
  <c r="BO66" i="52"/>
  <c r="AQ63" i="12"/>
  <c r="AR33" i="12"/>
  <c r="AR63" i="12"/>
  <c r="AQ43" i="12"/>
  <c r="AQ73" i="12"/>
  <c r="AR40" i="12"/>
  <c r="BO34" i="52"/>
  <c r="BO35" i="52"/>
  <c r="BO5" i="52"/>
  <c r="BO67" i="52"/>
  <c r="BO37" i="52"/>
  <c r="BO4" i="52"/>
  <c r="BO15" i="52"/>
  <c r="BP15" i="52" s="1"/>
  <c r="BO22" i="52"/>
  <c r="BP22" i="52" s="1"/>
  <c r="BO25" i="52"/>
  <c r="BO31" i="52"/>
  <c r="BO14" i="52"/>
  <c r="BO33" i="52"/>
  <c r="BO8" i="52"/>
  <c r="BO58" i="52"/>
  <c r="BP58" i="52" s="1"/>
  <c r="BO7" i="52"/>
  <c r="BP7" i="52" s="1"/>
  <c r="BO12" i="52"/>
  <c r="BP12" i="52" s="1"/>
  <c r="BO11" i="52"/>
  <c r="BO52" i="52"/>
  <c r="BO59" i="52"/>
  <c r="BO53" i="52"/>
  <c r="BP53" i="52" s="1"/>
  <c r="BO32" i="52"/>
  <c r="BO26" i="52"/>
  <c r="BP26" i="52" s="1"/>
  <c r="BO19" i="52"/>
  <c r="BP19" i="52" s="1"/>
  <c r="BO63" i="52"/>
  <c r="BP63" i="52" s="1"/>
  <c r="BO16" i="52"/>
  <c r="BO42" i="52"/>
  <c r="BO40" i="52"/>
  <c r="BO48" i="52"/>
  <c r="BP48" i="52" s="1"/>
  <c r="BO61" i="52"/>
  <c r="BO10" i="52"/>
  <c r="BP10" i="52" s="1"/>
  <c r="BO51" i="52"/>
  <c r="BP51" i="52" s="1"/>
  <c r="BO55" i="52"/>
  <c r="BP55" i="52" s="1"/>
  <c r="BO50" i="52"/>
  <c r="BO18" i="52"/>
  <c r="BP18" i="52" s="1"/>
  <c r="BO43" i="52"/>
  <c r="BP43" i="52" s="1"/>
  <c r="BO39" i="52"/>
  <c r="BP39" i="52" s="1"/>
  <c r="BO64" i="52"/>
  <c r="BO24" i="52"/>
  <c r="BP24" i="52" s="1"/>
  <c r="BO46" i="52"/>
  <c r="BP46" i="52" s="1"/>
  <c r="BO13" i="52"/>
  <c r="BP13" i="52" s="1"/>
  <c r="BO41" i="52"/>
  <c r="BO49" i="52"/>
  <c r="BP49" i="52" s="1"/>
  <c r="BO6" i="52"/>
  <c r="BP6" i="52" s="1"/>
  <c r="BO62" i="52"/>
  <c r="BP62" i="52" s="1"/>
  <c r="BO54" i="52"/>
  <c r="BO47" i="52"/>
  <c r="BP47" i="52" s="1"/>
  <c r="BO28" i="52"/>
  <c r="BP28" i="52" s="1"/>
  <c r="BO38" i="52"/>
  <c r="BP38" i="52" s="1"/>
  <c r="BO20" i="52"/>
  <c r="BO27" i="52"/>
  <c r="BP27" i="52" s="1"/>
  <c r="BO9" i="52"/>
  <c r="BP9" i="52" s="1"/>
  <c r="BO44" i="52"/>
  <c r="BP44" i="52" s="1"/>
  <c r="BO21" i="52"/>
  <c r="BP21" i="52" s="1"/>
  <c r="BO17" i="52"/>
  <c r="BP17" i="52" s="1"/>
  <c r="BO30" i="52"/>
  <c r="BP30" i="52" s="1"/>
  <c r="BO60" i="52"/>
  <c r="BP60" i="52" s="1"/>
  <c r="BO57" i="52"/>
  <c r="BP57" i="52" s="1"/>
  <c r="BO36" i="52"/>
  <c r="BP36" i="52" s="1"/>
  <c r="BO56" i="52"/>
  <c r="BP56" i="52" s="1"/>
  <c r="BO45" i="52"/>
  <c r="BP45" i="52" s="1"/>
  <c r="AP42" i="2"/>
  <c r="AQ38" i="12"/>
  <c r="AC39" i="12"/>
  <c r="AQ42" i="12"/>
  <c r="AR52" i="12"/>
  <c r="AR32" i="12"/>
  <c r="AA101" i="82"/>
  <c r="AA123" i="82" s="1"/>
  <c r="AD89" i="12" s="1"/>
  <c r="AD49" i="12"/>
  <c r="AD19" i="12"/>
  <c r="AB37" i="12"/>
  <c r="AC17" i="12"/>
  <c r="AP100" i="85"/>
  <c r="AP100" i="86"/>
  <c r="AB100" i="82"/>
  <c r="AB101" i="86"/>
  <c r="AB123" i="86" s="1"/>
  <c r="AE93" i="12" s="1"/>
  <c r="AB123" i="83"/>
  <c r="AE90" i="12" s="1"/>
  <c r="AB101" i="85"/>
  <c r="AB123" i="85" s="1"/>
  <c r="AE92" i="12" s="1"/>
  <c r="AB123" i="81"/>
  <c r="AE88" i="12" s="1"/>
  <c r="AB83" i="84"/>
  <c r="AB12" i="84"/>
  <c r="AB75" i="84"/>
  <c r="AB44" i="84"/>
  <c r="AC91" i="86"/>
  <c r="AC91" i="84"/>
  <c r="AC91" i="83"/>
  <c r="AC91" i="82"/>
  <c r="AB75" i="82"/>
  <c r="AB44" i="82"/>
  <c r="AB12" i="82"/>
  <c r="AB83" i="82"/>
  <c r="AB75" i="81"/>
  <c r="AB44" i="81"/>
  <c r="AB12" i="81"/>
  <c r="AB83" i="81"/>
  <c r="AB75" i="86"/>
  <c r="AB12" i="86"/>
  <c r="AB44" i="86"/>
  <c r="AB83" i="86"/>
  <c r="AB83" i="85"/>
  <c r="AB75" i="85"/>
  <c r="AB44" i="85"/>
  <c r="AB12" i="85"/>
  <c r="AB75" i="83"/>
  <c r="AB44" i="83"/>
  <c r="AB12" i="83"/>
  <c r="AB83" i="83"/>
  <c r="AB12" i="13"/>
  <c r="AO94" i="2"/>
  <c r="AP93" i="2"/>
  <c r="AP85" i="2"/>
  <c r="AO86" i="2"/>
  <c r="AP69" i="2"/>
  <c r="AO70" i="2"/>
  <c r="AP61" i="2"/>
  <c r="AO62" i="2"/>
  <c r="AP54" i="2"/>
  <c r="AQ4" i="81" s="1"/>
  <c r="AQ91" i="81" s="1"/>
  <c r="AQ53" i="2"/>
  <c r="AB23" i="8"/>
  <c r="AB21" i="5" s="1"/>
  <c r="AB23" i="7"/>
  <c r="AB11" i="5" s="1"/>
  <c r="AB45" i="8"/>
  <c r="AB22" i="5" s="1"/>
  <c r="AB111" i="8"/>
  <c r="AB25" i="5" s="1"/>
  <c r="AB67" i="8"/>
  <c r="AB23" i="5" s="1"/>
  <c r="AB155" i="8"/>
  <c r="AB27" i="5" s="1"/>
  <c r="AB89" i="8"/>
  <c r="AB24" i="5" s="1"/>
  <c r="AB133" i="8"/>
  <c r="AB26" i="5" s="1"/>
  <c r="AF5" i="9"/>
  <c r="AF166" i="8"/>
  <c r="AF5" i="8"/>
  <c r="AF166" i="7"/>
  <c r="AF5" i="7"/>
  <c r="AF166" i="9"/>
  <c r="AC4" i="13"/>
  <c r="Z123" i="13"/>
  <c r="AC87" i="12" s="1"/>
  <c r="AC57" i="12"/>
  <c r="AC67" i="12"/>
  <c r="AC27" i="12"/>
  <c r="AC47" i="12"/>
  <c r="AC46" i="2"/>
  <c r="AD45" i="2"/>
  <c r="BP33" i="52" l="1"/>
  <c r="BP67" i="52"/>
  <c r="BP40" i="52"/>
  <c r="BP59" i="52"/>
  <c r="BP14" i="52"/>
  <c r="BP5" i="52"/>
  <c r="AE198" i="7"/>
  <c r="AF191" i="7"/>
  <c r="AF179" i="7"/>
  <c r="AF189" i="7"/>
  <c r="AF175" i="7"/>
  <c r="AF197" i="7"/>
  <c r="AF187" i="7"/>
  <c r="AF185" i="7"/>
  <c r="AF193" i="7"/>
  <c r="AF183" i="7"/>
  <c r="AF195" i="7"/>
  <c r="AF173" i="7"/>
  <c r="AF181" i="7"/>
  <c r="AF177" i="7"/>
  <c r="AP108" i="13"/>
  <c r="AP115" i="13"/>
  <c r="AP120" i="13"/>
  <c r="AQ50" i="2"/>
  <c r="AQ100" i="81"/>
  <c r="AP111" i="13"/>
  <c r="AP116" i="13"/>
  <c r="AP118" i="13"/>
  <c r="AP114" i="13"/>
  <c r="AP122" i="13"/>
  <c r="AS77" i="12" s="1"/>
  <c r="AP112" i="13"/>
  <c r="AP121" i="13"/>
  <c r="AP110" i="13"/>
  <c r="AP109" i="13"/>
  <c r="AP119" i="13"/>
  <c r="AP107" i="13"/>
  <c r="AP101" i="13"/>
  <c r="AP117" i="13"/>
  <c r="AQ100" i="13"/>
  <c r="AQ112" i="13" s="1"/>
  <c r="BP4" i="52"/>
  <c r="BP54" i="52"/>
  <c r="BP64" i="52"/>
  <c r="BP61" i="52"/>
  <c r="BP32" i="52"/>
  <c r="BP8" i="52"/>
  <c r="BP37" i="52"/>
  <c r="BP42" i="52"/>
  <c r="BP52" i="52"/>
  <c r="BP66" i="52"/>
  <c r="BP20" i="52"/>
  <c r="BP41" i="52"/>
  <c r="BP50" i="52"/>
  <c r="AP118" i="81"/>
  <c r="AP114" i="81"/>
  <c r="AP108" i="81"/>
  <c r="AP122" i="81"/>
  <c r="AS78" i="12" s="1"/>
  <c r="AP112" i="81"/>
  <c r="AP113" i="81"/>
  <c r="AP121" i="81"/>
  <c r="AP109" i="81"/>
  <c r="AP110" i="81"/>
  <c r="AP119" i="81"/>
  <c r="AS48" i="12" s="1"/>
  <c r="AP107" i="81"/>
  <c r="AS18" i="12" s="1"/>
  <c r="AP116" i="81"/>
  <c r="AP120" i="81"/>
  <c r="AS58" i="12" s="1"/>
  <c r="AP117" i="81"/>
  <c r="AP111" i="81"/>
  <c r="AP115" i="81"/>
  <c r="AE23" i="9"/>
  <c r="AE31" i="5" s="1"/>
  <c r="AP110" i="86"/>
  <c r="AP111" i="86"/>
  <c r="AP108" i="86"/>
  <c r="AP115" i="86"/>
  <c r="AP107" i="86"/>
  <c r="AS23" i="12" s="1"/>
  <c r="AP109" i="86"/>
  <c r="AP119" i="86"/>
  <c r="AP120" i="86"/>
  <c r="AP122" i="86"/>
  <c r="AS83" i="12" s="1"/>
  <c r="AP118" i="86"/>
  <c r="AP117" i="86"/>
  <c r="AP112" i="86"/>
  <c r="AP116" i="86"/>
  <c r="AP121" i="86"/>
  <c r="AP113" i="86"/>
  <c r="AP114" i="86"/>
  <c r="AP112" i="85"/>
  <c r="AP118" i="85"/>
  <c r="AP107" i="85"/>
  <c r="AP109" i="85"/>
  <c r="AP117" i="85"/>
  <c r="AP113" i="85"/>
  <c r="AP115" i="85"/>
  <c r="AP114" i="85"/>
  <c r="AP116" i="85"/>
  <c r="AP110" i="85"/>
  <c r="AP121" i="85"/>
  <c r="AP122" i="85"/>
  <c r="AS82" i="12" s="1"/>
  <c r="AP120" i="85"/>
  <c r="AP108" i="85"/>
  <c r="AP111" i="85"/>
  <c r="AP119" i="85"/>
  <c r="AP122" i="84"/>
  <c r="AP119" i="84"/>
  <c r="AP107" i="84"/>
  <c r="AP113" i="84"/>
  <c r="AP114" i="84"/>
  <c r="AP112" i="84"/>
  <c r="AP108" i="84"/>
  <c r="AP116" i="84"/>
  <c r="AP109" i="84"/>
  <c r="AP120" i="84"/>
  <c r="AP110" i="84"/>
  <c r="AP115" i="84"/>
  <c r="AP121" i="84"/>
  <c r="AP118" i="84"/>
  <c r="AP111" i="84"/>
  <c r="AP117" i="84"/>
  <c r="AP101" i="83"/>
  <c r="AP115" i="83"/>
  <c r="AP108" i="83"/>
  <c r="AP109" i="83"/>
  <c r="AP110" i="83"/>
  <c r="AP113" i="83"/>
  <c r="AP117" i="83"/>
  <c r="AP116" i="83"/>
  <c r="AP107" i="83"/>
  <c r="AS20" i="12" s="1"/>
  <c r="AP114" i="83"/>
  <c r="AP120" i="83"/>
  <c r="AP122" i="83"/>
  <c r="AS80" i="12" s="1"/>
  <c r="AP118" i="83"/>
  <c r="AP112" i="83"/>
  <c r="AS30" i="12" s="1"/>
  <c r="AP119" i="83"/>
  <c r="AS50" i="12" s="1"/>
  <c r="AP111" i="83"/>
  <c r="AP121" i="83"/>
  <c r="AB120" i="82"/>
  <c r="AE59" i="12" s="1"/>
  <c r="AB114" i="82"/>
  <c r="AB111" i="82"/>
  <c r="AB118" i="82"/>
  <c r="AB109" i="82"/>
  <c r="AB110" i="82"/>
  <c r="AB113" i="82"/>
  <c r="AB112" i="82"/>
  <c r="AB117" i="82"/>
  <c r="AB122" i="82"/>
  <c r="AE79" i="12" s="1"/>
  <c r="AB119" i="82"/>
  <c r="AB108" i="82"/>
  <c r="AB107" i="82"/>
  <c r="AE19" i="12" s="1"/>
  <c r="AB121" i="82"/>
  <c r="AB116" i="82"/>
  <c r="AB115" i="82"/>
  <c r="AQ101" i="13"/>
  <c r="AF169" i="7"/>
  <c r="AF171" i="7"/>
  <c r="AP101" i="84"/>
  <c r="AS81" i="12"/>
  <c r="AQ74" i="2"/>
  <c r="AQ100" i="84"/>
  <c r="AC44" i="13"/>
  <c r="AC75" i="13"/>
  <c r="AC83" i="13"/>
  <c r="AC91" i="13"/>
  <c r="AP101" i="81"/>
  <c r="AS70" i="12"/>
  <c r="AS60" i="12"/>
  <c r="AR73" i="12"/>
  <c r="AR72" i="12"/>
  <c r="AQ66" i="2"/>
  <c r="AQ100" i="83"/>
  <c r="AD69" i="12"/>
  <c r="BQ80" i="52"/>
  <c r="BP3" i="52"/>
  <c r="BP23" i="52"/>
  <c r="BP31" i="52"/>
  <c r="BP35" i="52"/>
  <c r="BP29" i="52"/>
  <c r="BQ13" i="52"/>
  <c r="BP16" i="52"/>
  <c r="BQ16" i="52" s="1"/>
  <c r="BP11" i="52"/>
  <c r="BQ11" i="52" s="1"/>
  <c r="BP25" i="52"/>
  <c r="BQ25" i="52" s="1"/>
  <c r="BP34" i="52"/>
  <c r="BP65" i="52"/>
  <c r="AR43" i="12"/>
  <c r="AR23" i="12"/>
  <c r="AS53" i="12"/>
  <c r="AS33" i="12"/>
  <c r="AR53" i="12"/>
  <c r="P41" i="80"/>
  <c r="R41" i="80" s="1"/>
  <c r="R49" i="80" s="1"/>
  <c r="I6" i="22" s="1"/>
  <c r="AQ42" i="2"/>
  <c r="AR68" i="12"/>
  <c r="AR48" i="12"/>
  <c r="AR38" i="12"/>
  <c r="AR18" i="12"/>
  <c r="AD39" i="12"/>
  <c r="AR42" i="12"/>
  <c r="AS52" i="12"/>
  <c r="AS62" i="12"/>
  <c r="AS22" i="12"/>
  <c r="AS32" i="12"/>
  <c r="AB101" i="82"/>
  <c r="AB123" i="82" s="1"/>
  <c r="AE89" i="12" s="1"/>
  <c r="AE49" i="12"/>
  <c r="AE29" i="12"/>
  <c r="AC37" i="12"/>
  <c r="AD17" i="12"/>
  <c r="AC100" i="82"/>
  <c r="AQ100" i="85"/>
  <c r="AQ100" i="86"/>
  <c r="AC101" i="85"/>
  <c r="AC123" i="85" s="1"/>
  <c r="AF92" i="12" s="1"/>
  <c r="AC123" i="81"/>
  <c r="AF88" i="12" s="1"/>
  <c r="AC123" i="83"/>
  <c r="AF90" i="12" s="1"/>
  <c r="AC101" i="86"/>
  <c r="AC123" i="86" s="1"/>
  <c r="AF93" i="12" s="1"/>
  <c r="AC83" i="82"/>
  <c r="AC75" i="82"/>
  <c r="AC12" i="82"/>
  <c r="AC44" i="82"/>
  <c r="AC83" i="83"/>
  <c r="AC75" i="83"/>
  <c r="AC12" i="83"/>
  <c r="AC44" i="83"/>
  <c r="AC83" i="84"/>
  <c r="AC44" i="84"/>
  <c r="AC12" i="84"/>
  <c r="AC75" i="84"/>
  <c r="AD91" i="84"/>
  <c r="AD91" i="82"/>
  <c r="AD91" i="86"/>
  <c r="AD91" i="83"/>
  <c r="AC12" i="85"/>
  <c r="AC83" i="85"/>
  <c r="AC75" i="85"/>
  <c r="AC44" i="85"/>
  <c r="AC83" i="86"/>
  <c r="AC75" i="86"/>
  <c r="AC44" i="86"/>
  <c r="AC12" i="86"/>
  <c r="AC75" i="81"/>
  <c r="AC44" i="81"/>
  <c r="AC12" i="81"/>
  <c r="AC83" i="81"/>
  <c r="AC12" i="13"/>
  <c r="AP94" i="2"/>
  <c r="AQ93" i="2"/>
  <c r="AQ85" i="2"/>
  <c r="AP86" i="2"/>
  <c r="AQ69" i="2"/>
  <c r="AP70" i="2"/>
  <c r="AP62" i="2"/>
  <c r="AQ61" i="2"/>
  <c r="AQ54" i="2"/>
  <c r="AR4" i="81" s="1"/>
  <c r="AR91" i="81" s="1"/>
  <c r="AR53" i="2"/>
  <c r="AC67" i="8"/>
  <c r="AC23" i="5" s="1"/>
  <c r="AC155" i="8"/>
  <c r="AC27" i="5" s="1"/>
  <c r="AC133" i="8"/>
  <c r="AC26" i="5" s="1"/>
  <c r="AC23" i="7"/>
  <c r="AC11" i="5" s="1"/>
  <c r="AC89" i="8"/>
  <c r="AC24" i="5" s="1"/>
  <c r="AC45" i="8"/>
  <c r="AC22" i="5" s="1"/>
  <c r="AC111" i="8"/>
  <c r="AC25" i="5" s="1"/>
  <c r="AC23" i="8"/>
  <c r="AC21" i="5" s="1"/>
  <c r="AG5" i="7"/>
  <c r="AG5" i="9"/>
  <c r="AG166" i="9"/>
  <c r="AG5" i="8"/>
  <c r="AG166" i="8"/>
  <c r="AD4" i="13"/>
  <c r="AG166" i="7"/>
  <c r="AA123" i="13"/>
  <c r="AD87" i="12" s="1"/>
  <c r="AD27" i="12"/>
  <c r="AD47" i="12"/>
  <c r="AD67" i="12"/>
  <c r="AD57" i="12"/>
  <c r="AE45" i="2"/>
  <c r="AD46" i="2"/>
  <c r="AG179" i="7" l="1"/>
  <c r="AG195" i="7"/>
  <c r="AG177" i="7"/>
  <c r="AG193" i="7"/>
  <c r="AG191" i="7"/>
  <c r="AG187" i="7"/>
  <c r="AG189" i="7"/>
  <c r="AG175" i="7"/>
  <c r="AG197" i="7"/>
  <c r="AG181" i="7"/>
  <c r="AG183" i="7"/>
  <c r="AG173" i="7"/>
  <c r="AG185" i="7"/>
  <c r="BQ50" i="52"/>
  <c r="AF198" i="7"/>
  <c r="BQ19" i="52"/>
  <c r="BQ69" i="52"/>
  <c r="BQ41" i="52"/>
  <c r="BQ68" i="52"/>
  <c r="AQ122" i="13"/>
  <c r="AQ113" i="13"/>
  <c r="AQ111" i="13"/>
  <c r="AQ108" i="13"/>
  <c r="AR50" i="2"/>
  <c r="AR100" i="81"/>
  <c r="AQ119" i="13"/>
  <c r="AQ110" i="13"/>
  <c r="AQ115" i="13"/>
  <c r="AQ109" i="13"/>
  <c r="AQ121" i="13"/>
  <c r="AQ107" i="13"/>
  <c r="AQ120" i="13"/>
  <c r="AQ116" i="13"/>
  <c r="AQ118" i="13"/>
  <c r="AQ114" i="13"/>
  <c r="AQ117" i="13"/>
  <c r="AR100" i="13"/>
  <c r="AR101" i="13" s="1"/>
  <c r="BQ52" i="52"/>
  <c r="BQ36" i="52"/>
  <c r="BQ32" i="52"/>
  <c r="BQ10" i="52"/>
  <c r="BQ62" i="52"/>
  <c r="BQ17" i="52"/>
  <c r="BQ44" i="52"/>
  <c r="BQ22" i="52"/>
  <c r="BQ23" i="52"/>
  <c r="BQ33" i="52"/>
  <c r="BQ58" i="52"/>
  <c r="BQ38" i="52"/>
  <c r="BQ5" i="52"/>
  <c r="BQ53" i="52"/>
  <c r="BQ26" i="52"/>
  <c r="BQ14" i="52"/>
  <c r="BQ6" i="52"/>
  <c r="BQ54" i="52"/>
  <c r="BQ35" i="52"/>
  <c r="BQ40" i="52"/>
  <c r="BQ9" i="52"/>
  <c r="BQ21" i="52"/>
  <c r="BQ31" i="52"/>
  <c r="BQ18" i="52"/>
  <c r="BR18" i="52" s="1"/>
  <c r="BQ8" i="52"/>
  <c r="AQ111" i="81"/>
  <c r="AQ114" i="81"/>
  <c r="AQ119" i="81"/>
  <c r="AQ107" i="81"/>
  <c r="AT18" i="12" s="1"/>
  <c r="AQ122" i="81"/>
  <c r="AT78" i="12" s="1"/>
  <c r="AQ109" i="81"/>
  <c r="AQ110" i="81"/>
  <c r="AQ115" i="81"/>
  <c r="AQ120" i="81"/>
  <c r="AQ113" i="81"/>
  <c r="AQ117" i="81"/>
  <c r="AQ108" i="81"/>
  <c r="AQ121" i="81"/>
  <c r="AQ116" i="81"/>
  <c r="AQ118" i="81"/>
  <c r="AQ112" i="81"/>
  <c r="AT28" i="12" s="1"/>
  <c r="AQ110" i="86"/>
  <c r="AQ107" i="86"/>
  <c r="AT23" i="12" s="1"/>
  <c r="AQ111" i="86"/>
  <c r="AQ113" i="86"/>
  <c r="AQ109" i="86"/>
  <c r="AQ115" i="86"/>
  <c r="AQ112" i="86"/>
  <c r="AQ117" i="86"/>
  <c r="AQ114" i="86"/>
  <c r="AQ119" i="86"/>
  <c r="AQ122" i="86"/>
  <c r="AT83" i="12" s="1"/>
  <c r="AQ118" i="86"/>
  <c r="AQ108" i="86"/>
  <c r="AQ116" i="86"/>
  <c r="AQ120" i="86"/>
  <c r="AT63" i="12" s="1"/>
  <c r="AQ121" i="86"/>
  <c r="AQ107" i="85"/>
  <c r="AQ113" i="85"/>
  <c r="AQ119" i="85"/>
  <c r="AQ118" i="85"/>
  <c r="AQ108" i="85"/>
  <c r="AQ112" i="85"/>
  <c r="AT32" i="12" s="1"/>
  <c r="AQ117" i="85"/>
  <c r="AQ114" i="85"/>
  <c r="AQ116" i="85"/>
  <c r="AQ115" i="85"/>
  <c r="AQ110" i="85"/>
  <c r="AQ122" i="85"/>
  <c r="AT82" i="12" s="1"/>
  <c r="AQ121" i="85"/>
  <c r="AQ111" i="85"/>
  <c r="AQ109" i="85"/>
  <c r="AQ120" i="85"/>
  <c r="AT62" i="12" s="1"/>
  <c r="AQ112" i="84"/>
  <c r="AQ117" i="84"/>
  <c r="AQ108" i="84"/>
  <c r="AQ116" i="84"/>
  <c r="AQ107" i="84"/>
  <c r="AQ109" i="84"/>
  <c r="AQ119" i="84"/>
  <c r="AQ122" i="84"/>
  <c r="AT81" i="12" s="1"/>
  <c r="AQ121" i="84"/>
  <c r="AQ114" i="84"/>
  <c r="AQ115" i="84"/>
  <c r="AQ111" i="84"/>
  <c r="AQ118" i="84"/>
  <c r="AQ113" i="84"/>
  <c r="AQ110" i="84"/>
  <c r="AQ120" i="84"/>
  <c r="AQ101" i="83"/>
  <c r="AQ107" i="83"/>
  <c r="AQ108" i="83"/>
  <c r="AQ112" i="83"/>
  <c r="AQ114" i="83"/>
  <c r="AQ109" i="83"/>
  <c r="AQ116" i="83"/>
  <c r="AQ115" i="83"/>
  <c r="AQ118" i="83"/>
  <c r="AQ111" i="83"/>
  <c r="AQ110" i="83"/>
  <c r="AQ119" i="83"/>
  <c r="AQ121" i="83"/>
  <c r="AT70" i="12" s="1"/>
  <c r="AQ117" i="83"/>
  <c r="AQ122" i="83"/>
  <c r="AT80" i="12" s="1"/>
  <c r="AQ120" i="83"/>
  <c r="AT60" i="12" s="1"/>
  <c r="AQ113" i="83"/>
  <c r="AC109" i="82"/>
  <c r="AC108" i="82"/>
  <c r="AC122" i="82"/>
  <c r="AF79" i="12" s="1"/>
  <c r="AC107" i="82"/>
  <c r="AF19" i="12" s="1"/>
  <c r="AC114" i="82"/>
  <c r="AC111" i="82"/>
  <c r="AC113" i="82"/>
  <c r="AC110" i="82"/>
  <c r="AC117" i="82"/>
  <c r="AC121" i="82"/>
  <c r="AC118" i="82"/>
  <c r="AC112" i="82"/>
  <c r="AF29" i="12" s="1"/>
  <c r="AC119" i="82"/>
  <c r="AF49" i="12" s="1"/>
  <c r="AC115" i="82"/>
  <c r="AC116" i="82"/>
  <c r="AC120" i="82"/>
  <c r="AF59" i="12" s="1"/>
  <c r="AF23" i="9"/>
  <c r="AF31" i="5" s="1"/>
  <c r="AG171" i="7"/>
  <c r="AG169" i="7"/>
  <c r="AR115" i="13"/>
  <c r="AR122" i="13"/>
  <c r="AQ101" i="84"/>
  <c r="AS40" i="12"/>
  <c r="AR74" i="2"/>
  <c r="AR100" i="84"/>
  <c r="AD83" i="13"/>
  <c r="AD44" i="13"/>
  <c r="AD75" i="13"/>
  <c r="AD91" i="13"/>
  <c r="AT77" i="12"/>
  <c r="AQ101" i="81"/>
  <c r="AT20" i="12"/>
  <c r="AT50" i="12"/>
  <c r="AT30" i="12"/>
  <c r="AS72" i="12"/>
  <c r="AR66" i="2"/>
  <c r="AR100" i="83"/>
  <c r="AE69" i="12"/>
  <c r="AS68" i="12"/>
  <c r="BR80" i="52"/>
  <c r="BR70" i="52" s="1"/>
  <c r="BQ3" i="52"/>
  <c r="BQ56" i="52"/>
  <c r="BQ45" i="52"/>
  <c r="BQ15" i="52"/>
  <c r="BQ12" i="52"/>
  <c r="BQ55" i="52"/>
  <c r="BQ42" i="52"/>
  <c r="BQ59" i="52"/>
  <c r="BR59" i="52" s="1"/>
  <c r="BQ67" i="52"/>
  <c r="BR67" i="52" s="1"/>
  <c r="BQ37" i="52"/>
  <c r="BQ4" i="52"/>
  <c r="BQ7" i="52"/>
  <c r="BQ63" i="52"/>
  <c r="BQ51" i="52"/>
  <c r="BQ46" i="52"/>
  <c r="BQ65" i="52"/>
  <c r="BQ60" i="52"/>
  <c r="BQ20" i="52"/>
  <c r="BQ49" i="52"/>
  <c r="BQ48" i="52"/>
  <c r="BQ61" i="52"/>
  <c r="BQ66" i="52"/>
  <c r="BQ24" i="52"/>
  <c r="BQ28" i="52"/>
  <c r="BQ34" i="52"/>
  <c r="BQ29" i="52"/>
  <c r="BQ57" i="52"/>
  <c r="BQ27" i="52"/>
  <c r="BQ43" i="52"/>
  <c r="BQ39" i="52"/>
  <c r="BQ64" i="52"/>
  <c r="BQ47" i="52"/>
  <c r="BQ30" i="52"/>
  <c r="AT33" i="12"/>
  <c r="AS43" i="12"/>
  <c r="AS63" i="12"/>
  <c r="AS73" i="12"/>
  <c r="P49" i="80"/>
  <c r="H56" i="4"/>
  <c r="AR42" i="2"/>
  <c r="AS38" i="12"/>
  <c r="AS28" i="12"/>
  <c r="AE39" i="12"/>
  <c r="AD37" i="12"/>
  <c r="AT52" i="12"/>
  <c r="AT22" i="12"/>
  <c r="AS42" i="12"/>
  <c r="AC101" i="82"/>
  <c r="AC123" i="82" s="1"/>
  <c r="AF89" i="12" s="1"/>
  <c r="AE17" i="12"/>
  <c r="AD100" i="82"/>
  <c r="AR100" i="86"/>
  <c r="AR100" i="85"/>
  <c r="AD101" i="85"/>
  <c r="AD123" i="85" s="1"/>
  <c r="AG92" i="12" s="1"/>
  <c r="AD123" i="81"/>
  <c r="AG88" i="12" s="1"/>
  <c r="AD101" i="86"/>
  <c r="AD123" i="86" s="1"/>
  <c r="AG93" i="12" s="1"/>
  <c r="AD123" i="83"/>
  <c r="AG90" i="12" s="1"/>
  <c r="AE91" i="84"/>
  <c r="AE91" i="83"/>
  <c r="AE91" i="82"/>
  <c r="AE91" i="86"/>
  <c r="AD83" i="81"/>
  <c r="AD75" i="81"/>
  <c r="AD12" i="81"/>
  <c r="AD44" i="81"/>
  <c r="AD44" i="86"/>
  <c r="AD12" i="86"/>
  <c r="AD75" i="86"/>
  <c r="AD83" i="86"/>
  <c r="AD12" i="85"/>
  <c r="AD44" i="85"/>
  <c r="AD83" i="85"/>
  <c r="AD75" i="85"/>
  <c r="AD83" i="82"/>
  <c r="AD44" i="82"/>
  <c r="AD12" i="82"/>
  <c r="AD75" i="82"/>
  <c r="AD83" i="83"/>
  <c r="AD12" i="83"/>
  <c r="AD75" i="83"/>
  <c r="AD44" i="83"/>
  <c r="AD75" i="84"/>
  <c r="AD12" i="84"/>
  <c r="AD44" i="84"/>
  <c r="AD83" i="84"/>
  <c r="AD12" i="13"/>
  <c r="AQ94" i="2"/>
  <c r="AR93" i="2"/>
  <c r="AQ86" i="2"/>
  <c r="AR85" i="2"/>
  <c r="AQ70" i="2"/>
  <c r="AR69" i="2"/>
  <c r="AQ62" i="2"/>
  <c r="AR61" i="2"/>
  <c r="AR54" i="2"/>
  <c r="AS4" i="81" s="1"/>
  <c r="AS91" i="81" s="1"/>
  <c r="AS53" i="2"/>
  <c r="AD67" i="8"/>
  <c r="AD23" i="5" s="1"/>
  <c r="AD23" i="7"/>
  <c r="AD11" i="5" s="1"/>
  <c r="AD133" i="8"/>
  <c r="AD26" i="5" s="1"/>
  <c r="AD155" i="8"/>
  <c r="AD27" i="5" s="1"/>
  <c r="AD23" i="8"/>
  <c r="AD21" i="5" s="1"/>
  <c r="AD89" i="8"/>
  <c r="AD24" i="5" s="1"/>
  <c r="AD111" i="8"/>
  <c r="AD25" i="5" s="1"/>
  <c r="AD45" i="8"/>
  <c r="AD22" i="5" s="1"/>
  <c r="AH166" i="8"/>
  <c r="AH5" i="9"/>
  <c r="AE4" i="13"/>
  <c r="AH5" i="8"/>
  <c r="AH166" i="9"/>
  <c r="AH5" i="7"/>
  <c r="AH166" i="7"/>
  <c r="AB123" i="13"/>
  <c r="AE87" i="12" s="1"/>
  <c r="AE27" i="12"/>
  <c r="AE57" i="12"/>
  <c r="AE67" i="12"/>
  <c r="AE47" i="12"/>
  <c r="AF45" i="2"/>
  <c r="AE46" i="2"/>
  <c r="AT40" i="12" l="1"/>
  <c r="BR33" i="52"/>
  <c r="BR57" i="52"/>
  <c r="BR49" i="52"/>
  <c r="AR111" i="13"/>
  <c r="AR107" i="13"/>
  <c r="BR53" i="52"/>
  <c r="BR68" i="52"/>
  <c r="AH187" i="7"/>
  <c r="AH193" i="7"/>
  <c r="AH175" i="7"/>
  <c r="AH195" i="7"/>
  <c r="AH189" i="7"/>
  <c r="AH197" i="7"/>
  <c r="AH179" i="7"/>
  <c r="AH177" i="7"/>
  <c r="AH173" i="7"/>
  <c r="AH191" i="7"/>
  <c r="AH181" i="7"/>
  <c r="AH183" i="7"/>
  <c r="AH185" i="7"/>
  <c r="BR69" i="52"/>
  <c r="AG198" i="7"/>
  <c r="AR119" i="13"/>
  <c r="AR112" i="13"/>
  <c r="AR116" i="13"/>
  <c r="AR110" i="13"/>
  <c r="AR120" i="13"/>
  <c r="AR108" i="13"/>
  <c r="AR121" i="13"/>
  <c r="AR118" i="13"/>
  <c r="AR117" i="13"/>
  <c r="AR109" i="13"/>
  <c r="AR113" i="13"/>
  <c r="AR114" i="13"/>
  <c r="AS50" i="2"/>
  <c r="AS100" i="81"/>
  <c r="AS100" i="13"/>
  <c r="AS121" i="13" s="1"/>
  <c r="BR6" i="52"/>
  <c r="BR9" i="52"/>
  <c r="BR29" i="52"/>
  <c r="BR20" i="52"/>
  <c r="BR40" i="52"/>
  <c r="BR36" i="52"/>
  <c r="AR111" i="81"/>
  <c r="AR109" i="81"/>
  <c r="AR110" i="81"/>
  <c r="AR116" i="81"/>
  <c r="AR107" i="81"/>
  <c r="AR119" i="81"/>
  <c r="AU48" i="12" s="1"/>
  <c r="AR108" i="81"/>
  <c r="AR114" i="81"/>
  <c r="AR112" i="81"/>
  <c r="AR117" i="81"/>
  <c r="AR120" i="81"/>
  <c r="AU58" i="12" s="1"/>
  <c r="AR115" i="81"/>
  <c r="AR113" i="81"/>
  <c r="AR118" i="81"/>
  <c r="AR121" i="81"/>
  <c r="AR122" i="81"/>
  <c r="AU78" i="12" s="1"/>
  <c r="AR111" i="86"/>
  <c r="AR112" i="86"/>
  <c r="AR113" i="86"/>
  <c r="AR114" i="86"/>
  <c r="AR115" i="86"/>
  <c r="AR116" i="86"/>
  <c r="AR108" i="86"/>
  <c r="AR117" i="86"/>
  <c r="AR110" i="86"/>
  <c r="AR119" i="86"/>
  <c r="AR107" i="86"/>
  <c r="AR109" i="86"/>
  <c r="AR120" i="86"/>
  <c r="AR122" i="86"/>
  <c r="AU83" i="12" s="1"/>
  <c r="AR118" i="86"/>
  <c r="AR121" i="86"/>
  <c r="AR108" i="85"/>
  <c r="AR114" i="85"/>
  <c r="AR120" i="85"/>
  <c r="AR119" i="85"/>
  <c r="AU52" i="12" s="1"/>
  <c r="AR109" i="85"/>
  <c r="AR115" i="85"/>
  <c r="AR107" i="85"/>
  <c r="AU22" i="12" s="1"/>
  <c r="AR117" i="85"/>
  <c r="AR116" i="85"/>
  <c r="AR110" i="85"/>
  <c r="AR112" i="85"/>
  <c r="AR113" i="85"/>
  <c r="AR118" i="85"/>
  <c r="AR122" i="85"/>
  <c r="AU82" i="12" s="1"/>
  <c r="AR111" i="85"/>
  <c r="AR121" i="85"/>
  <c r="AR107" i="84"/>
  <c r="AR109" i="84"/>
  <c r="AR111" i="84"/>
  <c r="AR118" i="84"/>
  <c r="AR113" i="84"/>
  <c r="AR115" i="84"/>
  <c r="AR112" i="84"/>
  <c r="AR117" i="84"/>
  <c r="AR114" i="84"/>
  <c r="AR120" i="84"/>
  <c r="AR116" i="84"/>
  <c r="AR119" i="84"/>
  <c r="AR122" i="84"/>
  <c r="AR110" i="84"/>
  <c r="AR108" i="84"/>
  <c r="AR121" i="84"/>
  <c r="AR101" i="83"/>
  <c r="AR113" i="83"/>
  <c r="AR107" i="83"/>
  <c r="AU20" i="12" s="1"/>
  <c r="AR111" i="83"/>
  <c r="AR110" i="83"/>
  <c r="AR108" i="83"/>
  <c r="AR115" i="83"/>
  <c r="AR109" i="83"/>
  <c r="AR114" i="83"/>
  <c r="AR121" i="83"/>
  <c r="AR118" i="83"/>
  <c r="AR116" i="83"/>
  <c r="AR112" i="83"/>
  <c r="AU30" i="12" s="1"/>
  <c r="AR120" i="83"/>
  <c r="AU60" i="12" s="1"/>
  <c r="AR119" i="83"/>
  <c r="AU50" i="12" s="1"/>
  <c r="AR117" i="83"/>
  <c r="AR122" i="83"/>
  <c r="AU80" i="12" s="1"/>
  <c r="AD111" i="82"/>
  <c r="AD119" i="82"/>
  <c r="AG49" i="12" s="1"/>
  <c r="AD113" i="82"/>
  <c r="AD122" i="82"/>
  <c r="AG79" i="12" s="1"/>
  <c r="AD117" i="82"/>
  <c r="AD108" i="82"/>
  <c r="AD109" i="82"/>
  <c r="AD112" i="82"/>
  <c r="AG29" i="12" s="1"/>
  <c r="AD110" i="82"/>
  <c r="AD118" i="82"/>
  <c r="AD121" i="82"/>
  <c r="AD107" i="82"/>
  <c r="AD114" i="82"/>
  <c r="AD116" i="82"/>
  <c r="AD115" i="82"/>
  <c r="AD120" i="82"/>
  <c r="AG59" i="12" s="1"/>
  <c r="AH169" i="7"/>
  <c r="AH171" i="7"/>
  <c r="AG23" i="9"/>
  <c r="AG31" i="5" s="1"/>
  <c r="AS108" i="13"/>
  <c r="AS114" i="13"/>
  <c r="AS117" i="13"/>
  <c r="AS113" i="13"/>
  <c r="AR101" i="84"/>
  <c r="AU81" i="12"/>
  <c r="AS74" i="2"/>
  <c r="AS100" i="84"/>
  <c r="AE44" i="13"/>
  <c r="AE91" i="13"/>
  <c r="AE83" i="13"/>
  <c r="AE75" i="13"/>
  <c r="AU77" i="12"/>
  <c r="AR101" i="81"/>
  <c r="AT73" i="12"/>
  <c r="AT72" i="12"/>
  <c r="AS66" i="2"/>
  <c r="AS100" i="83"/>
  <c r="AU70" i="12"/>
  <c r="AF69" i="12"/>
  <c r="AT68" i="12"/>
  <c r="BR64" i="52"/>
  <c r="BR24" i="52"/>
  <c r="BR46" i="52"/>
  <c r="BR51" i="52"/>
  <c r="BR63" i="52"/>
  <c r="BR12" i="52"/>
  <c r="BR16" i="52"/>
  <c r="BR17" i="52"/>
  <c r="BR39" i="52"/>
  <c r="BR66" i="52"/>
  <c r="BR10" i="52"/>
  <c r="BR19" i="52"/>
  <c r="BR7" i="52"/>
  <c r="BR15" i="52"/>
  <c r="BR22" i="52"/>
  <c r="BR54" i="52"/>
  <c r="BR43" i="52"/>
  <c r="BR61" i="52"/>
  <c r="BR26" i="52"/>
  <c r="BR58" i="52"/>
  <c r="BR4" i="52"/>
  <c r="BR45" i="52"/>
  <c r="BR21" i="52"/>
  <c r="BR62" i="52"/>
  <c r="BR27" i="52"/>
  <c r="BR48" i="52"/>
  <c r="BR32" i="52"/>
  <c r="BR8" i="52"/>
  <c r="BR37" i="52"/>
  <c r="BR56" i="52"/>
  <c r="BR44" i="52"/>
  <c r="BS80" i="52"/>
  <c r="BS71" i="52" s="1"/>
  <c r="BR3" i="52"/>
  <c r="BR5" i="52"/>
  <c r="BR30" i="52"/>
  <c r="BR34" i="52"/>
  <c r="BR60" i="52"/>
  <c r="BR41" i="52"/>
  <c r="BR50" i="52"/>
  <c r="BR42" i="52"/>
  <c r="BS42" i="52" s="1"/>
  <c r="BR14" i="52"/>
  <c r="BR31" i="52"/>
  <c r="BR35" i="52"/>
  <c r="BR23" i="52"/>
  <c r="BR47" i="52"/>
  <c r="BR28" i="52"/>
  <c r="BS28" i="52" s="1"/>
  <c r="BR65" i="52"/>
  <c r="BR38" i="52"/>
  <c r="BR13" i="52"/>
  <c r="BR55" i="52"/>
  <c r="BR52" i="52"/>
  <c r="BR11" i="52"/>
  <c r="BR25" i="52"/>
  <c r="AT43" i="12"/>
  <c r="AT53" i="12"/>
  <c r="AU23" i="12"/>
  <c r="AU33" i="12"/>
  <c r="AU63" i="12"/>
  <c r="AU53" i="12"/>
  <c r="AS42" i="2"/>
  <c r="AT38" i="12"/>
  <c r="AT48" i="12"/>
  <c r="AT58" i="12"/>
  <c r="AT42" i="12"/>
  <c r="AU62" i="12"/>
  <c r="AU32" i="12"/>
  <c r="AD101" i="82"/>
  <c r="AD123" i="82" s="1"/>
  <c r="AG89" i="12" s="1"/>
  <c r="AG19" i="12"/>
  <c r="AF39" i="12"/>
  <c r="AE37" i="12"/>
  <c r="AF17" i="12"/>
  <c r="AS100" i="86"/>
  <c r="AS100" i="85"/>
  <c r="AE100" i="82"/>
  <c r="AE101" i="86"/>
  <c r="AE123" i="86" s="1"/>
  <c r="AH93" i="12" s="1"/>
  <c r="AE123" i="83"/>
  <c r="AH90" i="12" s="1"/>
  <c r="AE123" i="81"/>
  <c r="AH88" i="12" s="1"/>
  <c r="AE101" i="85"/>
  <c r="AE123" i="85" s="1"/>
  <c r="AH92" i="12" s="1"/>
  <c r="AF91" i="86"/>
  <c r="AF91" i="82"/>
  <c r="AF91" i="83"/>
  <c r="AF91" i="84"/>
  <c r="AE83" i="83"/>
  <c r="AE12" i="83"/>
  <c r="AE44" i="83"/>
  <c r="AE75" i="83"/>
  <c r="AE75" i="86"/>
  <c r="AE44" i="86"/>
  <c r="AE12" i="86"/>
  <c r="AE83" i="86"/>
  <c r="AE83" i="84"/>
  <c r="AE75" i="84"/>
  <c r="AE44" i="84"/>
  <c r="AE12" i="84"/>
  <c r="AE75" i="82"/>
  <c r="AE12" i="82"/>
  <c r="AE44" i="82"/>
  <c r="AE83" i="82"/>
  <c r="AE83" i="81"/>
  <c r="AE12" i="81"/>
  <c r="AE44" i="81"/>
  <c r="AE75" i="81"/>
  <c r="AE75" i="85"/>
  <c r="AE12" i="85"/>
  <c r="AE44" i="85"/>
  <c r="AE83" i="85"/>
  <c r="AE12" i="13"/>
  <c r="AS93" i="2"/>
  <c r="AR94" i="2"/>
  <c r="AR86" i="2"/>
  <c r="AS85" i="2"/>
  <c r="AR70" i="2"/>
  <c r="AS69" i="2"/>
  <c r="AR62" i="2"/>
  <c r="AS61" i="2"/>
  <c r="AT53" i="2"/>
  <c r="AS54" i="2"/>
  <c r="AT4" i="81" s="1"/>
  <c r="AT91" i="81" s="1"/>
  <c r="AE45" i="8"/>
  <c r="AE22" i="5" s="1"/>
  <c r="AE23" i="8"/>
  <c r="AE21" i="5" s="1"/>
  <c r="AE111" i="8"/>
  <c r="AE25" i="5" s="1"/>
  <c r="AE67" i="8"/>
  <c r="AE23" i="5" s="1"/>
  <c r="AE133" i="8"/>
  <c r="AE26" i="5" s="1"/>
  <c r="AE89" i="8"/>
  <c r="AE24" i="5" s="1"/>
  <c r="AE23" i="7"/>
  <c r="AE11" i="5" s="1"/>
  <c r="AE155" i="8"/>
  <c r="AE27" i="5" s="1"/>
  <c r="AI5" i="7"/>
  <c r="AI166" i="7"/>
  <c r="AF4" i="13"/>
  <c r="AI166" i="8"/>
  <c r="AI5" i="9"/>
  <c r="AI166" i="9"/>
  <c r="AI5" i="8"/>
  <c r="AC123" i="13"/>
  <c r="AF87" i="12" s="1"/>
  <c r="AF67" i="12"/>
  <c r="AF47" i="12"/>
  <c r="AF57" i="12"/>
  <c r="AF27" i="12"/>
  <c r="AG45" i="2"/>
  <c r="AF46" i="2"/>
  <c r="AH198" i="7" l="1"/>
  <c r="BS69" i="52"/>
  <c r="BS68" i="52"/>
  <c r="AS111" i="13"/>
  <c r="AS110" i="13"/>
  <c r="BS70" i="52"/>
  <c r="BT70" i="52" s="1"/>
  <c r="AS115" i="13"/>
  <c r="AS112" i="13"/>
  <c r="AS109" i="13"/>
  <c r="AS118" i="13"/>
  <c r="AS101" i="13"/>
  <c r="AI193" i="7"/>
  <c r="AI187" i="7"/>
  <c r="AI175" i="7"/>
  <c r="AI191" i="7"/>
  <c r="AI189" i="7"/>
  <c r="AI179" i="7"/>
  <c r="AI177" i="7"/>
  <c r="AI185" i="7"/>
  <c r="AI197" i="7"/>
  <c r="AI195" i="7"/>
  <c r="AI173" i="7"/>
  <c r="AI183" i="7"/>
  <c r="AI181" i="7"/>
  <c r="BS52" i="52"/>
  <c r="BS59" i="52"/>
  <c r="AS107" i="13"/>
  <c r="AS116" i="13"/>
  <c r="BS55" i="52"/>
  <c r="BS18" i="52"/>
  <c r="AS122" i="13"/>
  <c r="AS120" i="13"/>
  <c r="BS32" i="52"/>
  <c r="BT32" i="52" s="1"/>
  <c r="AS119" i="13"/>
  <c r="AU40" i="12"/>
  <c r="AT50" i="2"/>
  <c r="AT100" i="81"/>
  <c r="AT100" i="13"/>
  <c r="AT101" i="13" s="1"/>
  <c r="BS40" i="52"/>
  <c r="BS50" i="52"/>
  <c r="BS35" i="52"/>
  <c r="AS120" i="81"/>
  <c r="AV58" i="12" s="1"/>
  <c r="AS111" i="81"/>
  <c r="AS113" i="81"/>
  <c r="AS109" i="81"/>
  <c r="AS107" i="81"/>
  <c r="AV18" i="12" s="1"/>
  <c r="AS121" i="81"/>
  <c r="AS114" i="81"/>
  <c r="AS117" i="81"/>
  <c r="AS116" i="81"/>
  <c r="AS110" i="81"/>
  <c r="AS118" i="81"/>
  <c r="AS112" i="81"/>
  <c r="AV28" i="12" s="1"/>
  <c r="AS122" i="81"/>
  <c r="AV78" i="12" s="1"/>
  <c r="AS115" i="81"/>
  <c r="AS108" i="81"/>
  <c r="AS119" i="81"/>
  <c r="AS107" i="86"/>
  <c r="AS116" i="86"/>
  <c r="AS113" i="86"/>
  <c r="AS109" i="86"/>
  <c r="AS118" i="86"/>
  <c r="AS115" i="86"/>
  <c r="AS108" i="86"/>
  <c r="AS117" i="86"/>
  <c r="AS110" i="86"/>
  <c r="AS119" i="86"/>
  <c r="AS112" i="86"/>
  <c r="AS114" i="86"/>
  <c r="AS111" i="86"/>
  <c r="AS120" i="86"/>
  <c r="AS122" i="86"/>
  <c r="AV83" i="12" s="1"/>
  <c r="AS121" i="86"/>
  <c r="AS109" i="85"/>
  <c r="AS115" i="85"/>
  <c r="AS121" i="85"/>
  <c r="AS120" i="85"/>
  <c r="AS107" i="85"/>
  <c r="AV22" i="12" s="1"/>
  <c r="AS116" i="85"/>
  <c r="AS108" i="85"/>
  <c r="AS117" i="85"/>
  <c r="AS110" i="85"/>
  <c r="AS119" i="85"/>
  <c r="AS118" i="85"/>
  <c r="AS112" i="85"/>
  <c r="AV32" i="12" s="1"/>
  <c r="AS113" i="85"/>
  <c r="AS111" i="85"/>
  <c r="AS114" i="85"/>
  <c r="AS122" i="85"/>
  <c r="AV82" i="12" s="1"/>
  <c r="AS109" i="84"/>
  <c r="AS111" i="84"/>
  <c r="AS113" i="84"/>
  <c r="AS115" i="84"/>
  <c r="AS117" i="84"/>
  <c r="AS110" i="84"/>
  <c r="AS107" i="84"/>
  <c r="AS114" i="84"/>
  <c r="AS119" i="84"/>
  <c r="AS121" i="84"/>
  <c r="AS118" i="84"/>
  <c r="AS120" i="84"/>
  <c r="AS122" i="84"/>
  <c r="AV81" i="12" s="1"/>
  <c r="AS112" i="84"/>
  <c r="AS116" i="84"/>
  <c r="AS108" i="84"/>
  <c r="AS101" i="83"/>
  <c r="AS108" i="83"/>
  <c r="AS118" i="83"/>
  <c r="AS109" i="83"/>
  <c r="AS112" i="83"/>
  <c r="AV30" i="12" s="1"/>
  <c r="AS107" i="83"/>
  <c r="AV20" i="12" s="1"/>
  <c r="AS114" i="83"/>
  <c r="AS110" i="83"/>
  <c r="AS113" i="83"/>
  <c r="AS116" i="83"/>
  <c r="AS115" i="83"/>
  <c r="AS121" i="83"/>
  <c r="AV70" i="12" s="1"/>
  <c r="AS119" i="83"/>
  <c r="AV50" i="12" s="1"/>
  <c r="AS120" i="83"/>
  <c r="AV60" i="12" s="1"/>
  <c r="AS122" i="83"/>
  <c r="AV80" i="12" s="1"/>
  <c r="AS111" i="83"/>
  <c r="AS117" i="83"/>
  <c r="AE108" i="82"/>
  <c r="AE107" i="82"/>
  <c r="AE117" i="82"/>
  <c r="AE121" i="82"/>
  <c r="AE110" i="82"/>
  <c r="AE112" i="82"/>
  <c r="AH29" i="12" s="1"/>
  <c r="AE109" i="82"/>
  <c r="AE116" i="82"/>
  <c r="AE113" i="82"/>
  <c r="AE114" i="82"/>
  <c r="AE119" i="82"/>
  <c r="AH49" i="12" s="1"/>
  <c r="AE115" i="82"/>
  <c r="AE111" i="82"/>
  <c r="AE118" i="82"/>
  <c r="AE122" i="82"/>
  <c r="AH79" i="12" s="1"/>
  <c r="AE120" i="82"/>
  <c r="AH23" i="9"/>
  <c r="AH31" i="5" s="1"/>
  <c r="AI169" i="7"/>
  <c r="AI171" i="7"/>
  <c r="AT107" i="13"/>
  <c r="AT117" i="13"/>
  <c r="AS101" i="84"/>
  <c r="AT74" i="2"/>
  <c r="AT100" i="84"/>
  <c r="AF75" i="13"/>
  <c r="AF44" i="13"/>
  <c r="AF91" i="13"/>
  <c r="AF83" i="13"/>
  <c r="AV77" i="12"/>
  <c r="AS101" i="81"/>
  <c r="AU73" i="12"/>
  <c r="AU72" i="12"/>
  <c r="AT66" i="2"/>
  <c r="AT100" i="83"/>
  <c r="AG69" i="12"/>
  <c r="AU68" i="12"/>
  <c r="BT80" i="52"/>
  <c r="BT72" i="52" s="1"/>
  <c r="BS3" i="52"/>
  <c r="BS8" i="52"/>
  <c r="BS4" i="52"/>
  <c r="BS15" i="52"/>
  <c r="BS12" i="52"/>
  <c r="BS58" i="52"/>
  <c r="BS7" i="52"/>
  <c r="BS63" i="52"/>
  <c r="BS13" i="52"/>
  <c r="BS29" i="52"/>
  <c r="BS41" i="52"/>
  <c r="BS20" i="52"/>
  <c r="BT20" i="52" s="1"/>
  <c r="BS48" i="52"/>
  <c r="BT48" i="52" s="1"/>
  <c r="BS26" i="52"/>
  <c r="BS19" i="52"/>
  <c r="BS51" i="52"/>
  <c r="BS38" i="52"/>
  <c r="BS36" i="52"/>
  <c r="BS60" i="52"/>
  <c r="BS9" i="52"/>
  <c r="BT9" i="52" s="1"/>
  <c r="BS27" i="52"/>
  <c r="BT27" i="52" s="1"/>
  <c r="BS61" i="52"/>
  <c r="BS10" i="52"/>
  <c r="BS46" i="52"/>
  <c r="BS65" i="52"/>
  <c r="BS57" i="52"/>
  <c r="BS34" i="52"/>
  <c r="BS33" i="52"/>
  <c r="BT33" i="52" s="1"/>
  <c r="BS53" i="52"/>
  <c r="BT53" i="52" s="1"/>
  <c r="BS43" i="52"/>
  <c r="BS66" i="52"/>
  <c r="BS24" i="52"/>
  <c r="BS30" i="52"/>
  <c r="BS44" i="52"/>
  <c r="BS62" i="52"/>
  <c r="BT62" i="52" s="1"/>
  <c r="BS49" i="52"/>
  <c r="BT49" i="52" s="1"/>
  <c r="BS39" i="52"/>
  <c r="BS64" i="52"/>
  <c r="BS25" i="52"/>
  <c r="BS47" i="52"/>
  <c r="BS31" i="52"/>
  <c r="BS5" i="52"/>
  <c r="BS56" i="52"/>
  <c r="BT56" i="52" s="1"/>
  <c r="BS21" i="52"/>
  <c r="BT21" i="52" s="1"/>
  <c r="BS54" i="52"/>
  <c r="BS17" i="52"/>
  <c r="BS67" i="52"/>
  <c r="BT67" i="52" s="1"/>
  <c r="BS11" i="52"/>
  <c r="BS23" i="52"/>
  <c r="BS14" i="52"/>
  <c r="BS37" i="52"/>
  <c r="BT37" i="52" s="1"/>
  <c r="BS45" i="52"/>
  <c r="BT45" i="52" s="1"/>
  <c r="BS22" i="52"/>
  <c r="BS16" i="52"/>
  <c r="BS6" i="52"/>
  <c r="BT6" i="52" s="1"/>
  <c r="AU43" i="12"/>
  <c r="AV63" i="12"/>
  <c r="AV53" i="12"/>
  <c r="AV33" i="12"/>
  <c r="AV23" i="12"/>
  <c r="AU38" i="12"/>
  <c r="AT42" i="2"/>
  <c r="AU28" i="12"/>
  <c r="AU18" i="12"/>
  <c r="AG39" i="12"/>
  <c r="AU42" i="12"/>
  <c r="AV62" i="12"/>
  <c r="AV52" i="12"/>
  <c r="AE101" i="82"/>
  <c r="AE123" i="82" s="1"/>
  <c r="AH89" i="12" s="1"/>
  <c r="AH59" i="12"/>
  <c r="AH19" i="12"/>
  <c r="AF37" i="12"/>
  <c r="AG17" i="12"/>
  <c r="AF100" i="82"/>
  <c r="AT100" i="85"/>
  <c r="AT100" i="86"/>
  <c r="AF101" i="86"/>
  <c r="AF123" i="86" s="1"/>
  <c r="AI93" i="12" s="1"/>
  <c r="AF123" i="83"/>
  <c r="AI90" i="12" s="1"/>
  <c r="AF123" i="81"/>
  <c r="AI88" i="12" s="1"/>
  <c r="AF101" i="85"/>
  <c r="AF123" i="85" s="1"/>
  <c r="AI92" i="12" s="1"/>
  <c r="AG91" i="86"/>
  <c r="AG91" i="84"/>
  <c r="AG91" i="83"/>
  <c r="AG91" i="82"/>
  <c r="AF83" i="85"/>
  <c r="AF75" i="85"/>
  <c r="AF12" i="85"/>
  <c r="AF44" i="85"/>
  <c r="AF75" i="83"/>
  <c r="AF12" i="83"/>
  <c r="AF44" i="83"/>
  <c r="AF83" i="83"/>
  <c r="AF75" i="82"/>
  <c r="AF12" i="82"/>
  <c r="AF44" i="82"/>
  <c r="AF83" i="82"/>
  <c r="AF75" i="84"/>
  <c r="AF12" i="84"/>
  <c r="AF83" i="84"/>
  <c r="AF44" i="84"/>
  <c r="AF75" i="81"/>
  <c r="AF12" i="81"/>
  <c r="AF44" i="81"/>
  <c r="AF83" i="81"/>
  <c r="AF75" i="86"/>
  <c r="AF44" i="86"/>
  <c r="AF12" i="86"/>
  <c r="AF83" i="86"/>
  <c r="AF12" i="13"/>
  <c r="AS94" i="2"/>
  <c r="AT93" i="2"/>
  <c r="AT85" i="2"/>
  <c r="AS86" i="2"/>
  <c r="AT69" i="2"/>
  <c r="AS70" i="2"/>
  <c r="AT61" i="2"/>
  <c r="AS62" i="2"/>
  <c r="AT54" i="2"/>
  <c r="AU4" i="81" s="1"/>
  <c r="AU91" i="81" s="1"/>
  <c r="AU53" i="2"/>
  <c r="AF23" i="7"/>
  <c r="AF11" i="5" s="1"/>
  <c r="AF111" i="8"/>
  <c r="AF25" i="5" s="1"/>
  <c r="AF89" i="8"/>
  <c r="AF24" i="5" s="1"/>
  <c r="AF133" i="8"/>
  <c r="AF26" i="5" s="1"/>
  <c r="AF67" i="8"/>
  <c r="AF23" i="5" s="1"/>
  <c r="AF45" i="8"/>
  <c r="AF22" i="5" s="1"/>
  <c r="AF155" i="8"/>
  <c r="AF27" i="5" s="1"/>
  <c r="AF23" i="8"/>
  <c r="AF21" i="5" s="1"/>
  <c r="AG4" i="13"/>
  <c r="AJ166" i="9"/>
  <c r="AJ5" i="9"/>
  <c r="AJ5" i="8"/>
  <c r="AJ166" i="8"/>
  <c r="AJ5" i="7"/>
  <c r="AJ166" i="7"/>
  <c r="AD123" i="13"/>
  <c r="AG87" i="12" s="1"/>
  <c r="AG47" i="12"/>
  <c r="AG27" i="12"/>
  <c r="AG57" i="12"/>
  <c r="AG67" i="12"/>
  <c r="AH45" i="2"/>
  <c r="AG46" i="2"/>
  <c r="AT112" i="13" l="1"/>
  <c r="AT111" i="13"/>
  <c r="AT118" i="13"/>
  <c r="AT109" i="13"/>
  <c r="BT40" i="52"/>
  <c r="BU70" i="52"/>
  <c r="P8" i="80" s="1"/>
  <c r="AT122" i="13"/>
  <c r="AT110" i="13"/>
  <c r="AT119" i="13"/>
  <c r="AI198" i="7"/>
  <c r="AT120" i="13"/>
  <c r="AT108" i="13"/>
  <c r="BT71" i="52"/>
  <c r="AJ191" i="7"/>
  <c r="AJ179" i="7"/>
  <c r="AJ189" i="7"/>
  <c r="AJ175" i="7"/>
  <c r="AJ197" i="7"/>
  <c r="AJ187" i="7"/>
  <c r="AJ177" i="7"/>
  <c r="AJ195" i="7"/>
  <c r="AJ185" i="7"/>
  <c r="AJ173" i="7"/>
  <c r="AJ181" i="7"/>
  <c r="AJ193" i="7"/>
  <c r="AJ183" i="7"/>
  <c r="AT116" i="13"/>
  <c r="AT115" i="13"/>
  <c r="BT68" i="52"/>
  <c r="BU68" i="52" s="1"/>
  <c r="AT121" i="13"/>
  <c r="AT114" i="13"/>
  <c r="AT113" i="13"/>
  <c r="BT69" i="52"/>
  <c r="AU50" i="2"/>
  <c r="AU100" i="81"/>
  <c r="AU100" i="13"/>
  <c r="AU101" i="13" s="1"/>
  <c r="BT35" i="52"/>
  <c r="BU35" i="52" s="1"/>
  <c r="BT14" i="52"/>
  <c r="BT5" i="52"/>
  <c r="BT44" i="52"/>
  <c r="BT34" i="52"/>
  <c r="BT60" i="52"/>
  <c r="BT41" i="52"/>
  <c r="BT50" i="52"/>
  <c r="BT42" i="52"/>
  <c r="BT23" i="52"/>
  <c r="BT31" i="52"/>
  <c r="BT30" i="52"/>
  <c r="BT57" i="52"/>
  <c r="BT36" i="52"/>
  <c r="BT29" i="52"/>
  <c r="BT18" i="52"/>
  <c r="BT11" i="52"/>
  <c r="BU11" i="52" s="1"/>
  <c r="BT47" i="52"/>
  <c r="BT25" i="52"/>
  <c r="BT15" i="52"/>
  <c r="BT16" i="52"/>
  <c r="BT17" i="52"/>
  <c r="BT66" i="52"/>
  <c r="BT10" i="52"/>
  <c r="BT19" i="52"/>
  <c r="BT7" i="52"/>
  <c r="BT4" i="52"/>
  <c r="BT22" i="52"/>
  <c r="BT54" i="52"/>
  <c r="BT39" i="52"/>
  <c r="BT43" i="52"/>
  <c r="BT61" i="52"/>
  <c r="BT26" i="52"/>
  <c r="BT58" i="52"/>
  <c r="BT8" i="52"/>
  <c r="AT114" i="81"/>
  <c r="AT110" i="81"/>
  <c r="AT113" i="81"/>
  <c r="AT112" i="81"/>
  <c r="AW28" i="12" s="1"/>
  <c r="AT118" i="81"/>
  <c r="AT108" i="81"/>
  <c r="AT109" i="81"/>
  <c r="AT107" i="81"/>
  <c r="AT121" i="81"/>
  <c r="AT120" i="81"/>
  <c r="AW58" i="12" s="1"/>
  <c r="AT116" i="81"/>
  <c r="AT115" i="81"/>
  <c r="AT111" i="81"/>
  <c r="AT122" i="81"/>
  <c r="AW78" i="12" s="1"/>
  <c r="AT117" i="81"/>
  <c r="AT119" i="81"/>
  <c r="AW48" i="12" s="1"/>
  <c r="AT110" i="86"/>
  <c r="AT107" i="86"/>
  <c r="AT109" i="86"/>
  <c r="AT108" i="86"/>
  <c r="AT111" i="86"/>
  <c r="AT121" i="86"/>
  <c r="AT114" i="86"/>
  <c r="AT112" i="86"/>
  <c r="AT113" i="86"/>
  <c r="AT116" i="86"/>
  <c r="AT118" i="86"/>
  <c r="AT117" i="86"/>
  <c r="AT120" i="86"/>
  <c r="AT122" i="86"/>
  <c r="AW83" i="12" s="1"/>
  <c r="AT119" i="86"/>
  <c r="AW53" i="12" s="1"/>
  <c r="AT115" i="86"/>
  <c r="AT110" i="85"/>
  <c r="AT116" i="85"/>
  <c r="AT122" i="85"/>
  <c r="AW82" i="12" s="1"/>
  <c r="AT121" i="85"/>
  <c r="AT108" i="85"/>
  <c r="AT117" i="85"/>
  <c r="AT109" i="85"/>
  <c r="AT107" i="85"/>
  <c r="AW22" i="12" s="1"/>
  <c r="AT111" i="85"/>
  <c r="AT114" i="85"/>
  <c r="AT112" i="85"/>
  <c r="AT115" i="85"/>
  <c r="AT119" i="85"/>
  <c r="AT118" i="85"/>
  <c r="AT113" i="85"/>
  <c r="AT120" i="85"/>
  <c r="AT121" i="84"/>
  <c r="AT119" i="84"/>
  <c r="AT109" i="84"/>
  <c r="AT114" i="84"/>
  <c r="AT110" i="84"/>
  <c r="AT108" i="84"/>
  <c r="AT107" i="84"/>
  <c r="AT112" i="84"/>
  <c r="AT113" i="84"/>
  <c r="AT111" i="84"/>
  <c r="AT117" i="84"/>
  <c r="AT115" i="84"/>
  <c r="AT120" i="84"/>
  <c r="AT118" i="84"/>
  <c r="AT122" i="84"/>
  <c r="AW81" i="12" s="1"/>
  <c r="AT116" i="84"/>
  <c r="AT101" i="83"/>
  <c r="AT108" i="83"/>
  <c r="AT111" i="83"/>
  <c r="AT117" i="83"/>
  <c r="AT110" i="83"/>
  <c r="AT113" i="83"/>
  <c r="AW40" i="12" s="1"/>
  <c r="AT107" i="83"/>
  <c r="AW20" i="12" s="1"/>
  <c r="AT112" i="83"/>
  <c r="AW30" i="12" s="1"/>
  <c r="AT119" i="83"/>
  <c r="AW50" i="12" s="1"/>
  <c r="AT114" i="83"/>
  <c r="AT115" i="83"/>
  <c r="AT121" i="83"/>
  <c r="AT120" i="83"/>
  <c r="AW60" i="12" s="1"/>
  <c r="AT118" i="83"/>
  <c r="AT109" i="83"/>
  <c r="AT122" i="83"/>
  <c r="AW80" i="12" s="1"/>
  <c r="AT116" i="83"/>
  <c r="AF109" i="82"/>
  <c r="AF110" i="82"/>
  <c r="AF118" i="82"/>
  <c r="AF112" i="82"/>
  <c r="AF117" i="82"/>
  <c r="AF121" i="82"/>
  <c r="AF116" i="82"/>
  <c r="AF107" i="82"/>
  <c r="AI19" i="12" s="1"/>
  <c r="AF108" i="82"/>
  <c r="AF111" i="82"/>
  <c r="AF120" i="82"/>
  <c r="AF119" i="82"/>
  <c r="AI49" i="12" s="1"/>
  <c r="AF115" i="82"/>
  <c r="AF114" i="82"/>
  <c r="AF122" i="82"/>
  <c r="AI79" i="12" s="1"/>
  <c r="AF113" i="82"/>
  <c r="AI23" i="9"/>
  <c r="AI31" i="5" s="1"/>
  <c r="AU107" i="13"/>
  <c r="AU109" i="13"/>
  <c r="AU111" i="13"/>
  <c r="AU113" i="13"/>
  <c r="AU115" i="13"/>
  <c r="AU121" i="13"/>
  <c r="AU108" i="13"/>
  <c r="AU110" i="13"/>
  <c r="AU116" i="13"/>
  <c r="AU118" i="13"/>
  <c r="AU117" i="13"/>
  <c r="AU114" i="13"/>
  <c r="AU122" i="13"/>
  <c r="AU112" i="13"/>
  <c r="AU120" i="13"/>
  <c r="AU119" i="13"/>
  <c r="AJ171" i="7"/>
  <c r="AJ169" i="7"/>
  <c r="AT101" i="84"/>
  <c r="AV40" i="12"/>
  <c r="AU74" i="2"/>
  <c r="AU100" i="84"/>
  <c r="AG75" i="13"/>
  <c r="AG83" i="13"/>
  <c r="AG44" i="13"/>
  <c r="AG91" i="13"/>
  <c r="AW77" i="12"/>
  <c r="AT101" i="81"/>
  <c r="AV73" i="12"/>
  <c r="AV72" i="12"/>
  <c r="AU66" i="2"/>
  <c r="AU100" i="83"/>
  <c r="AW70" i="12"/>
  <c r="AH69" i="12"/>
  <c r="BU32" i="52"/>
  <c r="BU9" i="52"/>
  <c r="BU20" i="52"/>
  <c r="BU80" i="52"/>
  <c r="BT3" i="52"/>
  <c r="BT28" i="52"/>
  <c r="BT65" i="52"/>
  <c r="BT38" i="52"/>
  <c r="BU38" i="52" s="1"/>
  <c r="BT13" i="52"/>
  <c r="BT55" i="52"/>
  <c r="BT59" i="52"/>
  <c r="BU59" i="52" s="1"/>
  <c r="BT64" i="52"/>
  <c r="BT24" i="52"/>
  <c r="BT46" i="52"/>
  <c r="BT51" i="52"/>
  <c r="BT63" i="52"/>
  <c r="BU63" i="52" s="1"/>
  <c r="BT12" i="52"/>
  <c r="BT52" i="52"/>
  <c r="AV43" i="12"/>
  <c r="AW33" i="12"/>
  <c r="AW63" i="12"/>
  <c r="AW23" i="12"/>
  <c r="AU42" i="2"/>
  <c r="AV48" i="12"/>
  <c r="AV38" i="12"/>
  <c r="AV68" i="12"/>
  <c r="AV42" i="12"/>
  <c r="AW32" i="12"/>
  <c r="AW62" i="12"/>
  <c r="AW52" i="12"/>
  <c r="AF101" i="82"/>
  <c r="AF123" i="82" s="1"/>
  <c r="AI89" i="12" s="1"/>
  <c r="AI59" i="12"/>
  <c r="AI29" i="12"/>
  <c r="AH39" i="12"/>
  <c r="AG37" i="12"/>
  <c r="AH17" i="12"/>
  <c r="AU100" i="85"/>
  <c r="AG100" i="82"/>
  <c r="AU100" i="86"/>
  <c r="AG101" i="85"/>
  <c r="AG123" i="85" s="1"/>
  <c r="AJ92" i="12" s="1"/>
  <c r="AG123" i="81"/>
  <c r="AJ88" i="12" s="1"/>
  <c r="AG101" i="86"/>
  <c r="AG123" i="86" s="1"/>
  <c r="AJ93" i="12" s="1"/>
  <c r="AG123" i="83"/>
  <c r="AJ90" i="12" s="1"/>
  <c r="AG83" i="83"/>
  <c r="AG75" i="83"/>
  <c r="AG12" i="83"/>
  <c r="AG44" i="83"/>
  <c r="AG75" i="84"/>
  <c r="AG12" i="84"/>
  <c r="AG44" i="84"/>
  <c r="AG83" i="84"/>
  <c r="AG83" i="82"/>
  <c r="AG75" i="82"/>
  <c r="AG12" i="82"/>
  <c r="AG44" i="82"/>
  <c r="AG12" i="85"/>
  <c r="AG83" i="85"/>
  <c r="AG75" i="85"/>
  <c r="AG44" i="85"/>
  <c r="AH91" i="86"/>
  <c r="AH91" i="84"/>
  <c r="AH91" i="83"/>
  <c r="AH91" i="82"/>
  <c r="AG75" i="81"/>
  <c r="AG12" i="81"/>
  <c r="AG44" i="81"/>
  <c r="AG83" i="81"/>
  <c r="AG83" i="86"/>
  <c r="AG75" i="86"/>
  <c r="AG12" i="86"/>
  <c r="AG44" i="86"/>
  <c r="AG12" i="13"/>
  <c r="AT94" i="2"/>
  <c r="AU93" i="2"/>
  <c r="AU85" i="2"/>
  <c r="AT86" i="2"/>
  <c r="AU69" i="2"/>
  <c r="AT70" i="2"/>
  <c r="AT62" i="2"/>
  <c r="AU61" i="2"/>
  <c r="AU54" i="2"/>
  <c r="AV4" i="81" s="1"/>
  <c r="AV91" i="81" s="1"/>
  <c r="AV53" i="2"/>
  <c r="AG111" i="8"/>
  <c r="AG25" i="5" s="1"/>
  <c r="AG155" i="8"/>
  <c r="AG27" i="5" s="1"/>
  <c r="AG133" i="8"/>
  <c r="AG26" i="5" s="1"/>
  <c r="AG45" i="8"/>
  <c r="AG22" i="5" s="1"/>
  <c r="AG67" i="8"/>
  <c r="AG23" i="5" s="1"/>
  <c r="AG89" i="8"/>
  <c r="AG24" i="5" s="1"/>
  <c r="AG23" i="8"/>
  <c r="AG21" i="5" s="1"/>
  <c r="AG23" i="7"/>
  <c r="AG11" i="5" s="1"/>
  <c r="AK5" i="8"/>
  <c r="AK166" i="9"/>
  <c r="AH4" i="13"/>
  <c r="AK166" i="8"/>
  <c r="AK166" i="7"/>
  <c r="AK5" i="7"/>
  <c r="AK5" i="9"/>
  <c r="AE123" i="13"/>
  <c r="AH87" i="12" s="1"/>
  <c r="AH27" i="12"/>
  <c r="AH67" i="12"/>
  <c r="AH57" i="12"/>
  <c r="AH47" i="12"/>
  <c r="AI45" i="2"/>
  <c r="AH46" i="2"/>
  <c r="BU3" i="52" l="1"/>
  <c r="BU73" i="52"/>
  <c r="BU8" i="52"/>
  <c r="BU58" i="52"/>
  <c r="BU71" i="52"/>
  <c r="P14" i="80"/>
  <c r="P121" i="80" s="1"/>
  <c r="R8" i="80"/>
  <c r="R14" i="80" s="1"/>
  <c r="BU51" i="52"/>
  <c r="BU65" i="52"/>
  <c r="BU17" i="52"/>
  <c r="BU72" i="52"/>
  <c r="AK191" i="7"/>
  <c r="AK177" i="7"/>
  <c r="AK175" i="7"/>
  <c r="AK187" i="7"/>
  <c r="AK189" i="7"/>
  <c r="AK195" i="7"/>
  <c r="AK179" i="7"/>
  <c r="AK197" i="7"/>
  <c r="AK173" i="7"/>
  <c r="AK181" i="7"/>
  <c r="AK193" i="7"/>
  <c r="AK185" i="7"/>
  <c r="AK183" i="7"/>
  <c r="BU67" i="52"/>
  <c r="BU54" i="52"/>
  <c r="BU57" i="52"/>
  <c r="BU34" i="52"/>
  <c r="BU69" i="52"/>
  <c r="AJ198" i="7"/>
  <c r="BU64" i="52"/>
  <c r="BU30" i="52"/>
  <c r="AV50" i="2"/>
  <c r="AV100" i="81"/>
  <c r="AV100" i="13"/>
  <c r="AV113" i="13" s="1"/>
  <c r="BU61" i="52"/>
  <c r="BU39" i="52"/>
  <c r="AU113" i="81"/>
  <c r="AU110" i="81"/>
  <c r="AU112" i="81"/>
  <c r="AU115" i="81"/>
  <c r="AU118" i="81"/>
  <c r="AU109" i="81"/>
  <c r="AU108" i="81"/>
  <c r="AU107" i="81"/>
  <c r="AX18" i="12" s="1"/>
  <c r="AU116" i="81"/>
  <c r="AU114" i="81"/>
  <c r="AU119" i="81"/>
  <c r="AU117" i="81"/>
  <c r="AU120" i="81"/>
  <c r="AX58" i="12" s="1"/>
  <c r="AU121" i="81"/>
  <c r="AU111" i="81"/>
  <c r="AU122" i="81"/>
  <c r="AX78" i="12" s="1"/>
  <c r="AU120" i="86"/>
  <c r="AX63" i="12" s="1"/>
  <c r="AU109" i="86"/>
  <c r="AU108" i="86"/>
  <c r="AU112" i="86"/>
  <c r="AU114" i="86"/>
  <c r="AU111" i="86"/>
  <c r="AU116" i="86"/>
  <c r="AU113" i="86"/>
  <c r="AU118" i="86"/>
  <c r="AU115" i="86"/>
  <c r="AU107" i="86"/>
  <c r="AU119" i="86"/>
  <c r="AU121" i="86"/>
  <c r="AU110" i="86"/>
  <c r="AU122" i="86"/>
  <c r="AX83" i="12" s="1"/>
  <c r="AU117" i="86"/>
  <c r="AU117" i="85"/>
  <c r="AU122" i="85"/>
  <c r="AX82" i="12" s="1"/>
  <c r="AU109" i="85"/>
  <c r="AU110" i="85"/>
  <c r="AU108" i="85"/>
  <c r="AU112" i="85"/>
  <c r="AU111" i="85"/>
  <c r="AU120" i="85"/>
  <c r="AU114" i="85"/>
  <c r="AU118" i="85"/>
  <c r="AU119" i="85"/>
  <c r="AU116" i="85"/>
  <c r="AU115" i="85"/>
  <c r="AU107" i="85"/>
  <c r="AX22" i="12" s="1"/>
  <c r="AU113" i="85"/>
  <c r="AU121" i="85"/>
  <c r="AU112" i="84"/>
  <c r="AU111" i="84"/>
  <c r="AU116" i="84"/>
  <c r="AU115" i="84"/>
  <c r="AU107" i="84"/>
  <c r="AU121" i="84"/>
  <c r="AU114" i="84"/>
  <c r="AU113" i="84"/>
  <c r="AU119" i="84"/>
  <c r="AU117" i="84"/>
  <c r="AU108" i="84"/>
  <c r="AU122" i="84"/>
  <c r="AU109" i="84"/>
  <c r="AU118" i="84"/>
  <c r="AU110" i="84"/>
  <c r="AU120" i="84"/>
  <c r="AU101" i="83"/>
  <c r="AU109" i="83"/>
  <c r="AU116" i="83"/>
  <c r="AU107" i="83"/>
  <c r="AU110" i="83"/>
  <c r="AU112" i="83"/>
  <c r="AX30" i="12" s="1"/>
  <c r="AU111" i="83"/>
  <c r="AU114" i="83"/>
  <c r="AU117" i="83"/>
  <c r="AU122" i="83"/>
  <c r="AX80" i="12" s="1"/>
  <c r="AU119" i="83"/>
  <c r="AU108" i="83"/>
  <c r="AU118" i="83"/>
  <c r="AU115" i="83"/>
  <c r="AU113" i="83"/>
  <c r="AU120" i="83"/>
  <c r="AX60" i="12" s="1"/>
  <c r="AU121" i="83"/>
  <c r="AX70" i="12" s="1"/>
  <c r="AG107" i="82"/>
  <c r="AJ19" i="12" s="1"/>
  <c r="AG111" i="82"/>
  <c r="AG110" i="82"/>
  <c r="AG112" i="82"/>
  <c r="AG109" i="82"/>
  <c r="AG116" i="82"/>
  <c r="AG108" i="82"/>
  <c r="AG115" i="82"/>
  <c r="AG114" i="82"/>
  <c r="AG117" i="82"/>
  <c r="AG119" i="82"/>
  <c r="AG121" i="82"/>
  <c r="AG118" i="82"/>
  <c r="AG120" i="82"/>
  <c r="AJ59" i="12" s="1"/>
  <c r="AG113" i="82"/>
  <c r="AG122" i="82"/>
  <c r="AJ79" i="12" s="1"/>
  <c r="AJ23" i="9"/>
  <c r="AJ31" i="5" s="1"/>
  <c r="AV111" i="13"/>
  <c r="AV108" i="13"/>
  <c r="AV112" i="13"/>
  <c r="AV122" i="13"/>
  <c r="AV117" i="13"/>
  <c r="AV114" i="13"/>
  <c r="AK171" i="7"/>
  <c r="AK169" i="7"/>
  <c r="AU101" i="84"/>
  <c r="AX81" i="12"/>
  <c r="AV74" i="2"/>
  <c r="AV100" i="84"/>
  <c r="AH75" i="13"/>
  <c r="AH83" i="13"/>
  <c r="AH44" i="13"/>
  <c r="AH91" i="13"/>
  <c r="AX77" i="12"/>
  <c r="AU101" i="81"/>
  <c r="AX20" i="12"/>
  <c r="AX50" i="12"/>
  <c r="AW73" i="12"/>
  <c r="AW72" i="12"/>
  <c r="AV66" i="2"/>
  <c r="AV100" i="83"/>
  <c r="AI69" i="12"/>
  <c r="AW68" i="12"/>
  <c r="BU26" i="52"/>
  <c r="BU5" i="52"/>
  <c r="BU53" i="52"/>
  <c r="BU7" i="52"/>
  <c r="BU6" i="52"/>
  <c r="BU50" i="52"/>
  <c r="BU43" i="52"/>
  <c r="BU14" i="52"/>
  <c r="BU62" i="52"/>
  <c r="BU19" i="52"/>
  <c r="BU46" i="52"/>
  <c r="BU55" i="52"/>
  <c r="BU42" i="52"/>
  <c r="BU41" i="52"/>
  <c r="BU45" i="52"/>
  <c r="BU4" i="52"/>
  <c r="BU56" i="52"/>
  <c r="BU10" i="52"/>
  <c r="BU24" i="52"/>
  <c r="BU13" i="52"/>
  <c r="BU36" i="52"/>
  <c r="BU60" i="52"/>
  <c r="BU40" i="52"/>
  <c r="BU49" i="52"/>
  <c r="BU37" i="52"/>
  <c r="BU66" i="52"/>
  <c r="BU52" i="52"/>
  <c r="BU16" i="52"/>
  <c r="BU28" i="52"/>
  <c r="BU47" i="52"/>
  <c r="BU31" i="52"/>
  <c r="BU33" i="52"/>
  <c r="BU48" i="52"/>
  <c r="BU21" i="52"/>
  <c r="BU22" i="52"/>
  <c r="BU12" i="52"/>
  <c r="BU18" i="52"/>
  <c r="BU25" i="52"/>
  <c r="BU23" i="52"/>
  <c r="BU44" i="52"/>
  <c r="BU27" i="52"/>
  <c r="BU15" i="52"/>
  <c r="BU29" i="52"/>
  <c r="AW43" i="12"/>
  <c r="AX23" i="12"/>
  <c r="AX33" i="12"/>
  <c r="AX53" i="12"/>
  <c r="AV42" i="2"/>
  <c r="AW18" i="12"/>
  <c r="AW38" i="12"/>
  <c r="AX52" i="12"/>
  <c r="AX62" i="12"/>
  <c r="AX32" i="12"/>
  <c r="AW42" i="12"/>
  <c r="AG101" i="82"/>
  <c r="AG123" i="82" s="1"/>
  <c r="AJ89" i="12" s="1"/>
  <c r="AJ29" i="12"/>
  <c r="AJ49" i="12"/>
  <c r="AI39" i="12"/>
  <c r="AH37" i="12"/>
  <c r="AI17" i="12"/>
  <c r="AH100" i="82"/>
  <c r="AV100" i="86"/>
  <c r="AV100" i="85"/>
  <c r="AH101" i="85"/>
  <c r="AH123" i="85" s="1"/>
  <c r="AK92" i="12" s="1"/>
  <c r="AH123" i="81"/>
  <c r="AK88" i="12" s="1"/>
  <c r="AH101" i="86"/>
  <c r="AH123" i="86" s="1"/>
  <c r="AK93" i="12" s="1"/>
  <c r="AH123" i="83"/>
  <c r="AK90" i="12" s="1"/>
  <c r="AH75" i="84"/>
  <c r="AH44" i="84"/>
  <c r="AH12" i="84"/>
  <c r="AH83" i="84"/>
  <c r="AH83" i="86"/>
  <c r="AH12" i="86"/>
  <c r="AH44" i="86"/>
  <c r="AH75" i="86"/>
  <c r="AH83" i="83"/>
  <c r="AH12" i="83"/>
  <c r="AH75" i="83"/>
  <c r="AH44" i="83"/>
  <c r="AI91" i="86"/>
  <c r="AI91" i="84"/>
  <c r="AI91" i="83"/>
  <c r="AI91" i="82"/>
  <c r="AH83" i="82"/>
  <c r="AH44" i="82"/>
  <c r="AH75" i="82"/>
  <c r="AH12" i="82"/>
  <c r="AH83" i="81"/>
  <c r="AH75" i="81"/>
  <c r="AH12" i="81"/>
  <c r="AH44" i="81"/>
  <c r="AH75" i="85"/>
  <c r="AH83" i="85"/>
  <c r="AH44" i="85"/>
  <c r="AH12" i="85"/>
  <c r="AH12" i="13"/>
  <c r="AU94" i="2"/>
  <c r="AV93" i="2"/>
  <c r="AU86" i="2"/>
  <c r="AV85" i="2"/>
  <c r="AU70" i="2"/>
  <c r="AV69" i="2"/>
  <c r="AU62" i="2"/>
  <c r="AV61" i="2"/>
  <c r="AV54" i="2"/>
  <c r="AW4" i="81" s="1"/>
  <c r="AW91" i="81" s="1"/>
  <c r="AW53" i="2"/>
  <c r="AH45" i="8"/>
  <c r="AH22" i="5" s="1"/>
  <c r="AH23" i="7"/>
  <c r="AH11" i="5" s="1"/>
  <c r="AH133" i="8"/>
  <c r="AH26" i="5" s="1"/>
  <c r="AH111" i="8"/>
  <c r="AH25" i="5" s="1"/>
  <c r="AH89" i="8"/>
  <c r="AH24" i="5" s="1"/>
  <c r="AH155" i="8"/>
  <c r="AH27" i="5" s="1"/>
  <c r="AH67" i="8"/>
  <c r="AH23" i="5" s="1"/>
  <c r="AH23" i="8"/>
  <c r="AH21" i="5" s="1"/>
  <c r="AI4" i="13"/>
  <c r="AL5" i="7"/>
  <c r="AL166" i="8"/>
  <c r="AL5" i="9"/>
  <c r="AL166" i="7"/>
  <c r="AL5" i="8"/>
  <c r="AL166" i="9"/>
  <c r="AF123" i="13"/>
  <c r="AI87" i="12" s="1"/>
  <c r="AI57" i="12"/>
  <c r="AI27" i="12"/>
  <c r="AI47" i="12"/>
  <c r="AI67" i="12"/>
  <c r="AJ45" i="2"/>
  <c r="AI46" i="2"/>
  <c r="P119" i="49" l="1"/>
  <c r="R119" i="49" s="1"/>
  <c r="R120" i="49" s="1"/>
  <c r="P119" i="77"/>
  <c r="I4" i="22"/>
  <c r="R121" i="80"/>
  <c r="AK198" i="7"/>
  <c r="AL191" i="7"/>
  <c r="AL177" i="7"/>
  <c r="AL175" i="7"/>
  <c r="AL189" i="7"/>
  <c r="AL187" i="7"/>
  <c r="AL195" i="7"/>
  <c r="AL179" i="7"/>
  <c r="AL193" i="7"/>
  <c r="AL183" i="7"/>
  <c r="AL181" i="7"/>
  <c r="AL197" i="7"/>
  <c r="AL185" i="7"/>
  <c r="AL173" i="7"/>
  <c r="AV109" i="13"/>
  <c r="AV116" i="13"/>
  <c r="AV101" i="13"/>
  <c r="AW50" i="2"/>
  <c r="AW100" i="81"/>
  <c r="AV118" i="13"/>
  <c r="AV107" i="13"/>
  <c r="AV121" i="13"/>
  <c r="AV110" i="13"/>
  <c r="AV120" i="13"/>
  <c r="AV115" i="13"/>
  <c r="AV119" i="13"/>
  <c r="AW100" i="13"/>
  <c r="AW101" i="13" s="1"/>
  <c r="AX40" i="12"/>
  <c r="AV110" i="81"/>
  <c r="AV112" i="81"/>
  <c r="AY28" i="12" s="1"/>
  <c r="AV108" i="81"/>
  <c r="AV120" i="81"/>
  <c r="AY58" i="12" s="1"/>
  <c r="AV109" i="81"/>
  <c r="AV121" i="81"/>
  <c r="AV119" i="81"/>
  <c r="AY48" i="12" s="1"/>
  <c r="AV118" i="81"/>
  <c r="AV115" i="81"/>
  <c r="AV107" i="81"/>
  <c r="AV111" i="81"/>
  <c r="AV116" i="81"/>
  <c r="AV114" i="81"/>
  <c r="AV113" i="81"/>
  <c r="AV117" i="81"/>
  <c r="AV122" i="81"/>
  <c r="AY78" i="12" s="1"/>
  <c r="AV111" i="86"/>
  <c r="AV112" i="86"/>
  <c r="AY33" i="12" s="1"/>
  <c r="AV113" i="86"/>
  <c r="AV114" i="86"/>
  <c r="AV115" i="86"/>
  <c r="AV107" i="86"/>
  <c r="AY23" i="12" s="1"/>
  <c r="AV116" i="86"/>
  <c r="AV109" i="86"/>
  <c r="AV118" i="86"/>
  <c r="AV120" i="86"/>
  <c r="AY63" i="12" s="1"/>
  <c r="AV108" i="86"/>
  <c r="AV110" i="86"/>
  <c r="AV121" i="86"/>
  <c r="AV119" i="86"/>
  <c r="AV117" i="86"/>
  <c r="AV122" i="86"/>
  <c r="AY83" i="12" s="1"/>
  <c r="AV110" i="85"/>
  <c r="AV107" i="85"/>
  <c r="AV111" i="85"/>
  <c r="AV109" i="85"/>
  <c r="AV113" i="85"/>
  <c r="AV112" i="85"/>
  <c r="AY32" i="12" s="1"/>
  <c r="AV116" i="85"/>
  <c r="AV114" i="85"/>
  <c r="AV121" i="85"/>
  <c r="AV119" i="85"/>
  <c r="AY52" i="12" s="1"/>
  <c r="AV118" i="85"/>
  <c r="AV120" i="85"/>
  <c r="AV122" i="85"/>
  <c r="AY82" i="12" s="1"/>
  <c r="AV115" i="85"/>
  <c r="AV108" i="85"/>
  <c r="AV117" i="85"/>
  <c r="AV111" i="84"/>
  <c r="AV118" i="84"/>
  <c r="AV108" i="84"/>
  <c r="AV109" i="84"/>
  <c r="AV115" i="84"/>
  <c r="AV113" i="84"/>
  <c r="AV110" i="84"/>
  <c r="AV112" i="84"/>
  <c r="AV114" i="84"/>
  <c r="AV117" i="84"/>
  <c r="AV116" i="84"/>
  <c r="AV107" i="84"/>
  <c r="AV121" i="84"/>
  <c r="AV119" i="84"/>
  <c r="AV120" i="84"/>
  <c r="AV122" i="84"/>
  <c r="AY81" i="12" s="1"/>
  <c r="AV101" i="83"/>
  <c r="AV108" i="83"/>
  <c r="AV115" i="83"/>
  <c r="AV112" i="83"/>
  <c r="AV111" i="83"/>
  <c r="AV118" i="83"/>
  <c r="AV110" i="83"/>
  <c r="AV121" i="83"/>
  <c r="AV107" i="83"/>
  <c r="AY20" i="12" s="1"/>
  <c r="AV119" i="83"/>
  <c r="AY50" i="12" s="1"/>
  <c r="AV114" i="83"/>
  <c r="AV120" i="83"/>
  <c r="AY60" i="12" s="1"/>
  <c r="AV109" i="83"/>
  <c r="AV116" i="83"/>
  <c r="AV122" i="83"/>
  <c r="AY80" i="12" s="1"/>
  <c r="AV113" i="83"/>
  <c r="AV117" i="83"/>
  <c r="AH108" i="82"/>
  <c r="AH109" i="82"/>
  <c r="AH117" i="82"/>
  <c r="AH115" i="82"/>
  <c r="AH107" i="82"/>
  <c r="AK19" i="12" s="1"/>
  <c r="AH119" i="82"/>
  <c r="AK49" i="12" s="1"/>
  <c r="AH111" i="82"/>
  <c r="AH114" i="82"/>
  <c r="AH112" i="82"/>
  <c r="AK29" i="12" s="1"/>
  <c r="AH118" i="82"/>
  <c r="AH120" i="82"/>
  <c r="AK59" i="12" s="1"/>
  <c r="AH113" i="82"/>
  <c r="AH116" i="82"/>
  <c r="AH110" i="82"/>
  <c r="AH121" i="82"/>
  <c r="AH122" i="82"/>
  <c r="AK79" i="12" s="1"/>
  <c r="AW109" i="13"/>
  <c r="AW121" i="13"/>
  <c r="AL171" i="7"/>
  <c r="AL169" i="7"/>
  <c r="AK23" i="9"/>
  <c r="AK31" i="5" s="1"/>
  <c r="AV101" i="84"/>
  <c r="AW74" i="2"/>
  <c r="AW100" i="84"/>
  <c r="AI75" i="13"/>
  <c r="AI83" i="13"/>
  <c r="AI44" i="13"/>
  <c r="AI91" i="13"/>
  <c r="AY77" i="12"/>
  <c r="AV101" i="81"/>
  <c r="AY30" i="12"/>
  <c r="AX73" i="12"/>
  <c r="AX72" i="12"/>
  <c r="AW66" i="2"/>
  <c r="AW100" i="83"/>
  <c r="AY70" i="12"/>
  <c r="AJ69" i="12"/>
  <c r="AX43" i="12"/>
  <c r="AY53" i="12"/>
  <c r="AW42" i="2"/>
  <c r="AX68" i="12"/>
  <c r="AX48" i="12"/>
  <c r="AX28" i="12"/>
  <c r="AX38" i="12"/>
  <c r="AX42" i="12"/>
  <c r="AY62" i="12"/>
  <c r="AY22" i="12"/>
  <c r="AH101" i="82"/>
  <c r="AH123" i="82" s="1"/>
  <c r="AK89" i="12" s="1"/>
  <c r="AJ39" i="12"/>
  <c r="AJ17" i="12"/>
  <c r="AI37" i="12"/>
  <c r="AI100" i="82"/>
  <c r="AW100" i="86"/>
  <c r="AW100" i="85"/>
  <c r="AI101" i="86"/>
  <c r="AI123" i="86" s="1"/>
  <c r="AL93" i="12" s="1"/>
  <c r="AI123" i="83"/>
  <c r="AL90" i="12" s="1"/>
  <c r="AI123" i="81"/>
  <c r="AL88" i="12" s="1"/>
  <c r="AI101" i="85"/>
  <c r="AI123" i="85" s="1"/>
  <c r="AL92" i="12" s="1"/>
  <c r="AI83" i="82"/>
  <c r="AI12" i="82"/>
  <c r="AI44" i="82"/>
  <c r="AI75" i="82"/>
  <c r="AI75" i="85"/>
  <c r="AI44" i="85"/>
  <c r="AI12" i="85"/>
  <c r="AI83" i="85"/>
  <c r="AI83" i="84"/>
  <c r="AI75" i="84"/>
  <c r="AI12" i="84"/>
  <c r="AI44" i="84"/>
  <c r="AJ91" i="86"/>
  <c r="AJ91" i="83"/>
  <c r="AJ91" i="82"/>
  <c r="AJ91" i="84"/>
  <c r="AI75" i="83"/>
  <c r="AI44" i="83"/>
  <c r="AI12" i="83"/>
  <c r="AI83" i="83"/>
  <c r="AI75" i="81"/>
  <c r="AI12" i="81"/>
  <c r="AI83" i="81"/>
  <c r="AI44" i="81"/>
  <c r="AI83" i="86"/>
  <c r="AI12" i="86"/>
  <c r="AI44" i="86"/>
  <c r="AI75" i="86"/>
  <c r="AI12" i="13"/>
  <c r="AW93" i="2"/>
  <c r="AV94" i="2"/>
  <c r="AV86" i="2"/>
  <c r="AW85" i="2"/>
  <c r="AV70" i="2"/>
  <c r="AW69" i="2"/>
  <c r="AV62" i="2"/>
  <c r="AW61" i="2"/>
  <c r="AX53" i="2"/>
  <c r="AW54" i="2"/>
  <c r="AX4" i="81" s="1"/>
  <c r="AX91" i="81" s="1"/>
  <c r="AI133" i="8"/>
  <c r="AI26" i="5" s="1"/>
  <c r="AI45" i="8"/>
  <c r="AI22" i="5" s="1"/>
  <c r="AI155" i="8"/>
  <c r="AI27" i="5" s="1"/>
  <c r="AI111" i="8"/>
  <c r="AI25" i="5" s="1"/>
  <c r="AI23" i="8"/>
  <c r="AI21" i="5" s="1"/>
  <c r="AI23" i="7"/>
  <c r="AI11" i="5" s="1"/>
  <c r="AI89" i="8"/>
  <c r="AI24" i="5" s="1"/>
  <c r="AI67" i="8"/>
  <c r="AI23" i="5" s="1"/>
  <c r="AM5" i="8"/>
  <c r="AM5" i="7"/>
  <c r="AM166" i="9"/>
  <c r="AM166" i="8"/>
  <c r="AM5" i="9"/>
  <c r="AJ4" i="13"/>
  <c r="AM166" i="7"/>
  <c r="AG123" i="13"/>
  <c r="AJ87" i="12" s="1"/>
  <c r="AJ47" i="12"/>
  <c r="AJ67" i="12"/>
  <c r="AJ27" i="12"/>
  <c r="AJ57" i="12"/>
  <c r="AK45" i="2"/>
  <c r="AJ46" i="2"/>
  <c r="P120" i="49" l="1"/>
  <c r="P121" i="49" s="1"/>
  <c r="R119" i="77"/>
  <c r="R120" i="77" s="1"/>
  <c r="P120" i="77"/>
  <c r="P121" i="77" s="1"/>
  <c r="R121" i="49"/>
  <c r="C14" i="22"/>
  <c r="AM191" i="7"/>
  <c r="AM177" i="7"/>
  <c r="AM179" i="7"/>
  <c r="AM175" i="7"/>
  <c r="AM193" i="7"/>
  <c r="AM173" i="7"/>
  <c r="AM187" i="7"/>
  <c r="AM195" i="7"/>
  <c r="AM185" i="7"/>
  <c r="AM181" i="7"/>
  <c r="AM197" i="7"/>
  <c r="AM189" i="7"/>
  <c r="AM183" i="7"/>
  <c r="AL198" i="7"/>
  <c r="H54" i="4"/>
  <c r="H65" i="4" s="1"/>
  <c r="H41" i="4" s="1"/>
  <c r="I15" i="22"/>
  <c r="AW119" i="13"/>
  <c r="AW118" i="13"/>
  <c r="AW120" i="13"/>
  <c r="AW117" i="13"/>
  <c r="AW108" i="13"/>
  <c r="AX50" i="2"/>
  <c r="AX100" i="81"/>
  <c r="AW110" i="13"/>
  <c r="AW113" i="13"/>
  <c r="AW107" i="13"/>
  <c r="AW114" i="13"/>
  <c r="AW111" i="13"/>
  <c r="AW112" i="13"/>
  <c r="AW115" i="13"/>
  <c r="AW116" i="13"/>
  <c r="AW122" i="13"/>
  <c r="AX100" i="13"/>
  <c r="AX115" i="13" s="1"/>
  <c r="AW119" i="81"/>
  <c r="AW107" i="81"/>
  <c r="AZ18" i="12" s="1"/>
  <c r="AW109" i="81"/>
  <c r="AW112" i="81"/>
  <c r="AZ28" i="12" s="1"/>
  <c r="AW111" i="81"/>
  <c r="AW117" i="81"/>
  <c r="AW108" i="81"/>
  <c r="AW120" i="81"/>
  <c r="AZ58" i="12" s="1"/>
  <c r="AW115" i="81"/>
  <c r="AW122" i="81"/>
  <c r="AZ78" i="12" s="1"/>
  <c r="AW114" i="81"/>
  <c r="AW121" i="81"/>
  <c r="AW113" i="81"/>
  <c r="AW110" i="81"/>
  <c r="AW118" i="81"/>
  <c r="AW116" i="81"/>
  <c r="AW115" i="86"/>
  <c r="AW112" i="86"/>
  <c r="AW108" i="86"/>
  <c r="AW117" i="86"/>
  <c r="AW114" i="86"/>
  <c r="AW107" i="86"/>
  <c r="AZ23" i="12" s="1"/>
  <c r="AW110" i="86"/>
  <c r="AW119" i="86"/>
  <c r="AW116" i="86"/>
  <c r="AW109" i="86"/>
  <c r="AW118" i="86"/>
  <c r="AW111" i="86"/>
  <c r="AW113" i="86"/>
  <c r="AW120" i="86"/>
  <c r="AZ63" i="12" s="1"/>
  <c r="AW121" i="86"/>
  <c r="AW122" i="86"/>
  <c r="AZ83" i="12" s="1"/>
  <c r="AW111" i="85"/>
  <c r="AW108" i="85"/>
  <c r="AW112" i="85"/>
  <c r="AW107" i="85"/>
  <c r="AW114" i="85"/>
  <c r="AW113" i="85"/>
  <c r="AW110" i="85"/>
  <c r="AW118" i="85"/>
  <c r="AW122" i="85"/>
  <c r="AZ82" i="12" s="1"/>
  <c r="AW116" i="85"/>
  <c r="AW120" i="85"/>
  <c r="AZ62" i="12" s="1"/>
  <c r="AW119" i="85"/>
  <c r="AW121" i="85"/>
  <c r="AW117" i="85"/>
  <c r="AW115" i="85"/>
  <c r="AW109" i="85"/>
  <c r="AW108" i="84"/>
  <c r="AW109" i="84"/>
  <c r="AW110" i="84"/>
  <c r="AW112" i="84"/>
  <c r="AW114" i="84"/>
  <c r="AW117" i="84"/>
  <c r="AW116" i="84"/>
  <c r="AW115" i="84"/>
  <c r="AW111" i="84"/>
  <c r="AW120" i="84"/>
  <c r="AW113" i="84"/>
  <c r="AW122" i="84"/>
  <c r="AW119" i="84"/>
  <c r="AW121" i="84"/>
  <c r="AW118" i="84"/>
  <c r="AW107" i="84"/>
  <c r="AW101" i="83"/>
  <c r="AW107" i="83"/>
  <c r="AZ20" i="12" s="1"/>
  <c r="AW111" i="83"/>
  <c r="AW109" i="83"/>
  <c r="AW110" i="83"/>
  <c r="AW114" i="83"/>
  <c r="AW118" i="83"/>
  <c r="AW117" i="83"/>
  <c r="AW112" i="83"/>
  <c r="AZ30" i="12" s="1"/>
  <c r="AW115" i="83"/>
  <c r="AW120" i="83"/>
  <c r="AZ60" i="12" s="1"/>
  <c r="AW122" i="83"/>
  <c r="AZ80" i="12" s="1"/>
  <c r="AW108" i="83"/>
  <c r="AW116" i="83"/>
  <c r="AW121" i="83"/>
  <c r="AW119" i="83"/>
  <c r="AZ50" i="12" s="1"/>
  <c r="AW113" i="83"/>
  <c r="AI111" i="82"/>
  <c r="AI110" i="82"/>
  <c r="AI109" i="82"/>
  <c r="AI108" i="82"/>
  <c r="AI107" i="82"/>
  <c r="AL19" i="12" s="1"/>
  <c r="AI114" i="82"/>
  <c r="AI112" i="82"/>
  <c r="AL29" i="12" s="1"/>
  <c r="AI122" i="82"/>
  <c r="AL79" i="12" s="1"/>
  <c r="AI118" i="82"/>
  <c r="AI116" i="82"/>
  <c r="AI113" i="82"/>
  <c r="AI115" i="82"/>
  <c r="AI119" i="82"/>
  <c r="AL49" i="12" s="1"/>
  <c r="AI120" i="82"/>
  <c r="AL59" i="12" s="1"/>
  <c r="AI117" i="82"/>
  <c r="AI121" i="82"/>
  <c r="AX112" i="13"/>
  <c r="AX114" i="13"/>
  <c r="AX116" i="13"/>
  <c r="AX120" i="13"/>
  <c r="AX107" i="13"/>
  <c r="AX122" i="13"/>
  <c r="AX113" i="13"/>
  <c r="AX119" i="13"/>
  <c r="AX111" i="13"/>
  <c r="AX121" i="13"/>
  <c r="AL23" i="9"/>
  <c r="AL31" i="5" s="1"/>
  <c r="AM169" i="7"/>
  <c r="AM171" i="7"/>
  <c r="AW101" i="84"/>
  <c r="AZ81" i="12"/>
  <c r="AX74" i="2"/>
  <c r="AX100" i="84"/>
  <c r="AJ44" i="13"/>
  <c r="AJ91" i="13"/>
  <c r="AJ75" i="13"/>
  <c r="AJ83" i="13"/>
  <c r="AZ77" i="12"/>
  <c r="AW101" i="81"/>
  <c r="AY40" i="12"/>
  <c r="AY73" i="12"/>
  <c r="AY72" i="12"/>
  <c r="AZ40" i="12"/>
  <c r="AX66" i="2"/>
  <c r="AX100" i="83"/>
  <c r="AZ70" i="12"/>
  <c r="AK69" i="12"/>
  <c r="AY68" i="12"/>
  <c r="AZ53" i="12"/>
  <c r="AZ33" i="12"/>
  <c r="AY43" i="12"/>
  <c r="AX42" i="2"/>
  <c r="AY38" i="12"/>
  <c r="AY18" i="12"/>
  <c r="AY42" i="12"/>
  <c r="AZ32" i="12"/>
  <c r="AZ22" i="12"/>
  <c r="AZ52" i="12"/>
  <c r="AI101" i="82"/>
  <c r="AI123" i="82" s="1"/>
  <c r="AL89" i="12" s="1"/>
  <c r="AK39" i="12"/>
  <c r="AJ37" i="12"/>
  <c r="AK17" i="12"/>
  <c r="AX100" i="86"/>
  <c r="AX100" i="85"/>
  <c r="AJ100" i="82"/>
  <c r="AJ101" i="86"/>
  <c r="AJ123" i="86" s="1"/>
  <c r="AM93" i="12" s="1"/>
  <c r="AJ123" i="83"/>
  <c r="AM90" i="12" s="1"/>
  <c r="AJ101" i="85"/>
  <c r="AJ123" i="85" s="1"/>
  <c r="AM92" i="12" s="1"/>
  <c r="AJ123" i="81"/>
  <c r="AM88" i="12" s="1"/>
  <c r="AJ75" i="82"/>
  <c r="AJ44" i="82"/>
  <c r="AJ12" i="82"/>
  <c r="AJ83" i="82"/>
  <c r="AJ75" i="86"/>
  <c r="AJ12" i="86"/>
  <c r="AJ44" i="86"/>
  <c r="AJ83" i="86"/>
  <c r="AJ75" i="81"/>
  <c r="AJ44" i="81"/>
  <c r="AJ12" i="81"/>
  <c r="AJ83" i="81"/>
  <c r="AK91" i="86"/>
  <c r="AK91" i="82"/>
  <c r="AK91" i="84"/>
  <c r="AK91" i="83"/>
  <c r="AJ75" i="83"/>
  <c r="AJ44" i="83"/>
  <c r="AJ12" i="83"/>
  <c r="AJ83" i="83"/>
  <c r="AJ44" i="84"/>
  <c r="AJ83" i="84"/>
  <c r="AJ75" i="84"/>
  <c r="AJ12" i="84"/>
  <c r="AJ83" i="85"/>
  <c r="AJ75" i="85"/>
  <c r="AJ44" i="85"/>
  <c r="AJ12" i="85"/>
  <c r="AJ12" i="13"/>
  <c r="AW94" i="2"/>
  <c r="AX93" i="2"/>
  <c r="AX85" i="2"/>
  <c r="AW86" i="2"/>
  <c r="AX69" i="2"/>
  <c r="AW70" i="2"/>
  <c r="AX61" i="2"/>
  <c r="AW62" i="2"/>
  <c r="AX54" i="2"/>
  <c r="AY4" i="81" s="1"/>
  <c r="AY91" i="81" s="1"/>
  <c r="AY53" i="2"/>
  <c r="AJ67" i="8"/>
  <c r="AJ23" i="5" s="1"/>
  <c r="AJ23" i="7"/>
  <c r="AJ11" i="5" s="1"/>
  <c r="AJ133" i="8"/>
  <c r="AJ26" i="5" s="1"/>
  <c r="AJ155" i="8"/>
  <c r="AJ27" i="5" s="1"/>
  <c r="AJ23" i="8"/>
  <c r="AJ21" i="5" s="1"/>
  <c r="AJ45" i="8"/>
  <c r="AJ22" i="5" s="1"/>
  <c r="AJ89" i="8"/>
  <c r="AJ24" i="5" s="1"/>
  <c r="AJ111" i="8"/>
  <c r="AJ25" i="5" s="1"/>
  <c r="AN5" i="7"/>
  <c r="AN166" i="8"/>
  <c r="AN166" i="7"/>
  <c r="AN5" i="9"/>
  <c r="AN5" i="8"/>
  <c r="AK4" i="13"/>
  <c r="AN166" i="9"/>
  <c r="AH123" i="13"/>
  <c r="AK87" i="12" s="1"/>
  <c r="AK27" i="12"/>
  <c r="AK47" i="12"/>
  <c r="AK57" i="12"/>
  <c r="AK67" i="12"/>
  <c r="AK46" i="2"/>
  <c r="AL45" i="2"/>
  <c r="F14" i="22" l="1"/>
  <c r="R121" i="77"/>
  <c r="B64" i="4"/>
  <c r="B65" i="4" s="1"/>
  <c r="B41" i="4" s="1"/>
  <c r="C15" i="22"/>
  <c r="H28" i="4" s="1"/>
  <c r="AN191" i="7"/>
  <c r="AN179" i="7"/>
  <c r="AN189" i="7"/>
  <c r="AN175" i="7"/>
  <c r="AN187" i="7"/>
  <c r="AN177" i="7"/>
  <c r="AN193" i="7"/>
  <c r="AN195" i="7"/>
  <c r="AN197" i="7"/>
  <c r="AN183" i="7"/>
  <c r="AN185" i="7"/>
  <c r="AN173" i="7"/>
  <c r="AN181" i="7"/>
  <c r="H8" i="11"/>
  <c r="H19" i="11" s="1"/>
  <c r="AM198" i="7"/>
  <c r="AX110" i="13"/>
  <c r="AX118" i="13"/>
  <c r="AX101" i="13"/>
  <c r="AX117" i="13"/>
  <c r="AX108" i="13"/>
  <c r="AX109" i="13"/>
  <c r="AY50" i="2"/>
  <c r="AY100" i="81"/>
  <c r="AY100" i="13"/>
  <c r="AY112" i="13" s="1"/>
  <c r="AX115" i="81"/>
  <c r="AX109" i="81"/>
  <c r="AX114" i="81"/>
  <c r="AX117" i="81"/>
  <c r="AX111" i="81"/>
  <c r="AX108" i="81"/>
  <c r="AX112" i="81"/>
  <c r="BA28" i="12" s="1"/>
  <c r="AX122" i="81"/>
  <c r="BA78" i="12" s="1"/>
  <c r="AX107" i="81"/>
  <c r="BA18" i="12" s="1"/>
  <c r="AX113" i="81"/>
  <c r="AX116" i="81"/>
  <c r="AX121" i="81"/>
  <c r="AX118" i="81"/>
  <c r="AX119" i="81"/>
  <c r="BA48" i="12" s="1"/>
  <c r="AX120" i="81"/>
  <c r="BA58" i="12" s="1"/>
  <c r="AX110" i="81"/>
  <c r="AX109" i="86"/>
  <c r="AX110" i="86"/>
  <c r="AX108" i="86"/>
  <c r="AX107" i="86"/>
  <c r="BA23" i="12" s="1"/>
  <c r="AX111" i="86"/>
  <c r="AX117" i="86"/>
  <c r="AX112" i="86"/>
  <c r="BA33" i="12" s="1"/>
  <c r="AX122" i="86"/>
  <c r="BA83" i="12" s="1"/>
  <c r="AX114" i="86"/>
  <c r="AX118" i="86"/>
  <c r="AX119" i="86"/>
  <c r="AX121" i="86"/>
  <c r="AX120" i="86"/>
  <c r="BA63" i="12" s="1"/>
  <c r="AX115" i="86"/>
  <c r="AX113" i="86"/>
  <c r="AX116" i="86"/>
  <c r="AX108" i="85"/>
  <c r="AX112" i="85"/>
  <c r="AX107" i="85"/>
  <c r="AX109" i="85"/>
  <c r="AX113" i="85"/>
  <c r="AX115" i="85"/>
  <c r="AX114" i="85"/>
  <c r="AX116" i="85"/>
  <c r="AX119" i="85"/>
  <c r="BA52" i="12" s="1"/>
  <c r="AX121" i="85"/>
  <c r="AX122" i="85"/>
  <c r="BA82" i="12" s="1"/>
  <c r="AX120" i="85"/>
  <c r="BA62" i="12" s="1"/>
  <c r="AX111" i="85"/>
  <c r="AX117" i="85"/>
  <c r="AX118" i="85"/>
  <c r="AX110" i="85"/>
  <c r="AX116" i="84"/>
  <c r="AX111" i="84"/>
  <c r="AX112" i="84"/>
  <c r="AX110" i="84"/>
  <c r="AX114" i="84"/>
  <c r="AX107" i="84"/>
  <c r="AX108" i="84"/>
  <c r="AX122" i="84"/>
  <c r="AX120" i="84"/>
  <c r="AX109" i="84"/>
  <c r="AX121" i="84"/>
  <c r="AX115" i="84"/>
  <c r="AX119" i="84"/>
  <c r="AX118" i="84"/>
  <c r="AX117" i="84"/>
  <c r="AX113" i="84"/>
  <c r="AX101" i="83"/>
  <c r="AX108" i="83"/>
  <c r="AX109" i="83"/>
  <c r="AX113" i="83"/>
  <c r="BA40" i="12" s="1"/>
  <c r="AX117" i="83"/>
  <c r="AX116" i="83"/>
  <c r="AX119" i="83"/>
  <c r="BA50" i="12" s="1"/>
  <c r="AX111" i="83"/>
  <c r="AX110" i="83"/>
  <c r="AX114" i="83"/>
  <c r="AX120" i="83"/>
  <c r="BA60" i="12" s="1"/>
  <c r="AX122" i="83"/>
  <c r="BA80" i="12" s="1"/>
  <c r="AX112" i="83"/>
  <c r="BA30" i="12" s="1"/>
  <c r="AX115" i="83"/>
  <c r="AX118" i="83"/>
  <c r="AX107" i="83"/>
  <c r="BA20" i="12" s="1"/>
  <c r="AX121" i="83"/>
  <c r="AJ107" i="82"/>
  <c r="AM19" i="12" s="1"/>
  <c r="AJ108" i="82"/>
  <c r="AJ116" i="82"/>
  <c r="AJ120" i="82"/>
  <c r="AM59" i="12" s="1"/>
  <c r="AJ114" i="82"/>
  <c r="AJ118" i="82"/>
  <c r="AJ109" i="82"/>
  <c r="AJ110" i="82"/>
  <c r="AJ113" i="82"/>
  <c r="AJ111" i="82"/>
  <c r="AJ115" i="82"/>
  <c r="AJ122" i="82"/>
  <c r="AM79" i="12" s="1"/>
  <c r="AJ112" i="82"/>
  <c r="AM29" i="12" s="1"/>
  <c r="AJ119" i="82"/>
  <c r="AM49" i="12" s="1"/>
  <c r="AJ117" i="82"/>
  <c r="AJ121" i="82"/>
  <c r="AN169" i="7"/>
  <c r="AN171" i="7"/>
  <c r="AM23" i="9"/>
  <c r="AM31" i="5" s="1"/>
  <c r="AX101" i="84"/>
  <c r="BA81" i="12"/>
  <c r="AY74" i="2"/>
  <c r="AY100" i="84"/>
  <c r="AK44" i="13"/>
  <c r="AK75" i="13"/>
  <c r="AK91" i="13"/>
  <c r="AK83" i="13"/>
  <c r="BA77" i="12"/>
  <c r="AX101" i="81"/>
  <c r="AZ73" i="12"/>
  <c r="AZ72" i="12"/>
  <c r="AY66" i="2"/>
  <c r="AY100" i="83"/>
  <c r="BA70" i="12"/>
  <c r="AL69" i="12"/>
  <c r="AZ68" i="12"/>
  <c r="AZ43" i="12"/>
  <c r="BA53" i="12"/>
  <c r="AY42" i="2"/>
  <c r="AZ48" i="12"/>
  <c r="AZ38" i="12"/>
  <c r="AZ42" i="12"/>
  <c r="BA32" i="12"/>
  <c r="BA22" i="12"/>
  <c r="AJ101" i="82"/>
  <c r="AJ123" i="82" s="1"/>
  <c r="AM89" i="12" s="1"/>
  <c r="AL39" i="12"/>
  <c r="AL17" i="12"/>
  <c r="AK37" i="12"/>
  <c r="AY100" i="85"/>
  <c r="AY100" i="86"/>
  <c r="AK100" i="82"/>
  <c r="AK101" i="85"/>
  <c r="AK123" i="85" s="1"/>
  <c r="AN92" i="12" s="1"/>
  <c r="AK123" i="81"/>
  <c r="AN88" i="12" s="1"/>
  <c r="AK101" i="86"/>
  <c r="AK123" i="86" s="1"/>
  <c r="AN93" i="12" s="1"/>
  <c r="AK123" i="83"/>
  <c r="AN90" i="12" s="1"/>
  <c r="AK75" i="81"/>
  <c r="AK44" i="81"/>
  <c r="AK12" i="81"/>
  <c r="AK83" i="81"/>
  <c r="AL91" i="86"/>
  <c r="AL91" i="84"/>
  <c r="AL91" i="83"/>
  <c r="AL91" i="82"/>
  <c r="AK83" i="82"/>
  <c r="AK75" i="82"/>
  <c r="AK12" i="82"/>
  <c r="AK44" i="82"/>
  <c r="AK83" i="86"/>
  <c r="AK75" i="86"/>
  <c r="AK44" i="86"/>
  <c r="AK12" i="86"/>
  <c r="AK83" i="84"/>
  <c r="AK44" i="84"/>
  <c r="AK12" i="84"/>
  <c r="AK75" i="84"/>
  <c r="AK83" i="83"/>
  <c r="AK75" i="83"/>
  <c r="AK12" i="83"/>
  <c r="AK44" i="83"/>
  <c r="AK44" i="85"/>
  <c r="AK75" i="85"/>
  <c r="AK12" i="85"/>
  <c r="AK83" i="85"/>
  <c r="AK12" i="13"/>
  <c r="AX94" i="2"/>
  <c r="AY93" i="2"/>
  <c r="AY85" i="2"/>
  <c r="AX86" i="2"/>
  <c r="AY69" i="2"/>
  <c r="AX70" i="2"/>
  <c r="AX62" i="2"/>
  <c r="AY61" i="2"/>
  <c r="AY54" i="2"/>
  <c r="AZ4" i="81" s="1"/>
  <c r="AZ91" i="81" s="1"/>
  <c r="AZ53" i="2"/>
  <c r="AK67" i="8"/>
  <c r="AK23" i="5" s="1"/>
  <c r="AK23" i="7"/>
  <c r="AK11" i="5" s="1"/>
  <c r="AK111" i="8"/>
  <c r="AK25" i="5" s="1"/>
  <c r="AK133" i="8"/>
  <c r="AK26" i="5" s="1"/>
  <c r="AK23" i="8"/>
  <c r="AK21" i="5" s="1"/>
  <c r="AK89" i="8"/>
  <c r="AK24" i="5" s="1"/>
  <c r="AK45" i="8"/>
  <c r="AK22" i="5" s="1"/>
  <c r="AK155" i="8"/>
  <c r="AK27" i="5" s="1"/>
  <c r="AL4" i="13"/>
  <c r="AO166" i="9"/>
  <c r="AO5" i="8"/>
  <c r="AO166" i="7"/>
  <c r="AO5" i="7"/>
  <c r="AO166" i="8"/>
  <c r="AO5" i="9"/>
  <c r="AI123" i="13"/>
  <c r="AL87" i="12" s="1"/>
  <c r="AL27" i="12"/>
  <c r="AL47" i="12"/>
  <c r="AL57" i="12"/>
  <c r="AL67" i="12"/>
  <c r="AM45" i="2"/>
  <c r="AL46" i="2"/>
  <c r="H19" i="4" l="1"/>
  <c r="E64" i="4"/>
  <c r="E65" i="4" s="1"/>
  <c r="E41" i="4" s="1"/>
  <c r="F15" i="22"/>
  <c r="E8" i="11" s="1"/>
  <c r="E19" i="11" s="1"/>
  <c r="B28" i="4"/>
  <c r="G19" i="4"/>
  <c r="C28" i="4"/>
  <c r="C19" i="4"/>
  <c r="B19" i="4"/>
  <c r="F28" i="4"/>
  <c r="G28" i="4"/>
  <c r="D19" i="4"/>
  <c r="D28" i="4"/>
  <c r="F19" i="4"/>
  <c r="B8" i="11"/>
  <c r="B19" i="11" s="1"/>
  <c r="AO191" i="7"/>
  <c r="AO187" i="7"/>
  <c r="AO193" i="7"/>
  <c r="AO195" i="7"/>
  <c r="AO189" i="7"/>
  <c r="AO175" i="7"/>
  <c r="AO177" i="7"/>
  <c r="AO197" i="7"/>
  <c r="AO173" i="7"/>
  <c r="AO179" i="7"/>
  <c r="AO183" i="7"/>
  <c r="AO181" i="7"/>
  <c r="AO185" i="7"/>
  <c r="AN198" i="7"/>
  <c r="AY110" i="13"/>
  <c r="AY113" i="13"/>
  <c r="AY122" i="13"/>
  <c r="AY115" i="13"/>
  <c r="AZ50" i="2"/>
  <c r="AZ100" i="81"/>
  <c r="AY119" i="13"/>
  <c r="AY108" i="13"/>
  <c r="AY111" i="13"/>
  <c r="AY117" i="13"/>
  <c r="AY109" i="13"/>
  <c r="AY116" i="13"/>
  <c r="AY118" i="13"/>
  <c r="AY120" i="13"/>
  <c r="AY114" i="13"/>
  <c r="AY101" i="13"/>
  <c r="AY107" i="13"/>
  <c r="AY121" i="13"/>
  <c r="AZ100" i="13"/>
  <c r="AZ101" i="13" s="1"/>
  <c r="AY111" i="81"/>
  <c r="AY109" i="81"/>
  <c r="AY118" i="81"/>
  <c r="AY119" i="81"/>
  <c r="BB48" i="12" s="1"/>
  <c r="AY122" i="81"/>
  <c r="BB78" i="12" s="1"/>
  <c r="AY107" i="81"/>
  <c r="BB18" i="12" s="1"/>
  <c r="AY112" i="81"/>
  <c r="BB28" i="12" s="1"/>
  <c r="AY113" i="81"/>
  <c r="AY114" i="81"/>
  <c r="AY115" i="81"/>
  <c r="AY120" i="81"/>
  <c r="BB58" i="12" s="1"/>
  <c r="AY121" i="81"/>
  <c r="AY108" i="81"/>
  <c r="AY116" i="81"/>
  <c r="AY117" i="81"/>
  <c r="AY110" i="81"/>
  <c r="AY110" i="86"/>
  <c r="AY119" i="86"/>
  <c r="BB53" i="12" s="1"/>
  <c r="AY107" i="86"/>
  <c r="BB23" i="12" s="1"/>
  <c r="AY111" i="86"/>
  <c r="AY109" i="86"/>
  <c r="AY113" i="86"/>
  <c r="AY115" i="86"/>
  <c r="AY112" i="86"/>
  <c r="AY108" i="86"/>
  <c r="AY117" i="86"/>
  <c r="AY114" i="86"/>
  <c r="AY122" i="86"/>
  <c r="BB83" i="12" s="1"/>
  <c r="AY121" i="86"/>
  <c r="AY120" i="86"/>
  <c r="BB63" i="12" s="1"/>
  <c r="AY118" i="86"/>
  <c r="AY116" i="86"/>
  <c r="AY110" i="85"/>
  <c r="AY107" i="85"/>
  <c r="AY113" i="85"/>
  <c r="AY109" i="85"/>
  <c r="AY108" i="85"/>
  <c r="AY114" i="85"/>
  <c r="AY116" i="85"/>
  <c r="AY115" i="85"/>
  <c r="AY112" i="85"/>
  <c r="AY120" i="85"/>
  <c r="AY119" i="85"/>
  <c r="AY122" i="85"/>
  <c r="BB82" i="12" s="1"/>
  <c r="AY111" i="85"/>
  <c r="AY121" i="85"/>
  <c r="AY117" i="85"/>
  <c r="AY118" i="85"/>
  <c r="AY114" i="84"/>
  <c r="AY113" i="84"/>
  <c r="AY116" i="84"/>
  <c r="AY110" i="84"/>
  <c r="AY115" i="84"/>
  <c r="AY107" i="84"/>
  <c r="AY121" i="84"/>
  <c r="AY117" i="84"/>
  <c r="AY109" i="84"/>
  <c r="AY111" i="84"/>
  <c r="AY120" i="84"/>
  <c r="AY122" i="84"/>
  <c r="AY119" i="84"/>
  <c r="AY112" i="84"/>
  <c r="AY108" i="84"/>
  <c r="AY118" i="84"/>
  <c r="AY101" i="83"/>
  <c r="AY107" i="83"/>
  <c r="BB20" i="12" s="1"/>
  <c r="AY108" i="83"/>
  <c r="AY110" i="83"/>
  <c r="AY112" i="83"/>
  <c r="BB30" i="12" s="1"/>
  <c r="AY109" i="83"/>
  <c r="AY116" i="83"/>
  <c r="AY115" i="83"/>
  <c r="AY113" i="83"/>
  <c r="AY114" i="83"/>
  <c r="AY117" i="83"/>
  <c r="AY111" i="83"/>
  <c r="AY118" i="83"/>
  <c r="AY119" i="83"/>
  <c r="BB50" i="12" s="1"/>
  <c r="AY121" i="83"/>
  <c r="BB70" i="12" s="1"/>
  <c r="AY122" i="83"/>
  <c r="BB80" i="12" s="1"/>
  <c r="AY120" i="83"/>
  <c r="AK109" i="82"/>
  <c r="AK108" i="82"/>
  <c r="AK122" i="82"/>
  <c r="AN79" i="12" s="1"/>
  <c r="AK107" i="82"/>
  <c r="AK113" i="82"/>
  <c r="AK119" i="82"/>
  <c r="AN49" i="12" s="1"/>
  <c r="AK112" i="82"/>
  <c r="AN29" i="12" s="1"/>
  <c r="AK114" i="82"/>
  <c r="AK115" i="82"/>
  <c r="AK117" i="82"/>
  <c r="AK116" i="82"/>
  <c r="AK121" i="82"/>
  <c r="AK110" i="82"/>
  <c r="AK120" i="82"/>
  <c r="AN59" i="12" s="1"/>
  <c r="AK111" i="82"/>
  <c r="AK118" i="82"/>
  <c r="AO169" i="7"/>
  <c r="AO171" i="7"/>
  <c r="AN23" i="9"/>
  <c r="AN31" i="5" s="1"/>
  <c r="AZ110" i="13"/>
  <c r="AZ114" i="13"/>
  <c r="AZ122" i="13"/>
  <c r="AZ120" i="13"/>
  <c r="AY101" i="84"/>
  <c r="BB81" i="12"/>
  <c r="AZ74" i="2"/>
  <c r="AZ100" i="84"/>
  <c r="AL83" i="13"/>
  <c r="AL75" i="13"/>
  <c r="AL44" i="13"/>
  <c r="AL91" i="13"/>
  <c r="BB77" i="12"/>
  <c r="AY101" i="81"/>
  <c r="BB40" i="12"/>
  <c r="BB60" i="12"/>
  <c r="BA73" i="12"/>
  <c r="BA72" i="12"/>
  <c r="AZ66" i="2"/>
  <c r="AZ100" i="83"/>
  <c r="AM69" i="12"/>
  <c r="BA68" i="12"/>
  <c r="BB33" i="12"/>
  <c r="BA43" i="12"/>
  <c r="AZ42" i="2"/>
  <c r="BA38" i="12"/>
  <c r="BA42" i="12"/>
  <c r="BB22" i="12"/>
  <c r="BB52" i="12"/>
  <c r="BB62" i="12"/>
  <c r="BB32" i="12"/>
  <c r="AK101" i="82"/>
  <c r="AK123" i="82" s="1"/>
  <c r="AN89" i="12" s="1"/>
  <c r="AN19" i="12"/>
  <c r="AM39" i="12"/>
  <c r="AL37" i="12"/>
  <c r="AM17" i="12"/>
  <c r="AZ100" i="86"/>
  <c r="AL100" i="82"/>
  <c r="AZ100" i="85"/>
  <c r="AL101" i="85"/>
  <c r="AL123" i="85" s="1"/>
  <c r="AO92" i="12" s="1"/>
  <c r="AL123" i="81"/>
  <c r="AO88" i="12" s="1"/>
  <c r="AL101" i="86"/>
  <c r="AL123" i="86" s="1"/>
  <c r="AO93" i="12" s="1"/>
  <c r="AL123" i="83"/>
  <c r="AO90" i="12" s="1"/>
  <c r="AL75" i="84"/>
  <c r="AL12" i="84"/>
  <c r="AL44" i="84"/>
  <c r="AL83" i="84"/>
  <c r="AL75" i="86"/>
  <c r="AL83" i="86"/>
  <c r="AL44" i="86"/>
  <c r="AL12" i="86"/>
  <c r="AM91" i="84"/>
  <c r="AM91" i="83"/>
  <c r="AM91" i="82"/>
  <c r="AM91" i="86"/>
  <c r="AL83" i="81"/>
  <c r="AL75" i="81"/>
  <c r="AL12" i="81"/>
  <c r="AL44" i="81"/>
  <c r="AL44" i="85"/>
  <c r="AL12" i="85"/>
  <c r="AL83" i="85"/>
  <c r="AL75" i="85"/>
  <c r="AL12" i="82"/>
  <c r="AL83" i="82"/>
  <c r="AL75" i="82"/>
  <c r="AL44" i="82"/>
  <c r="AL12" i="83"/>
  <c r="AL83" i="83"/>
  <c r="AL75" i="83"/>
  <c r="AL44" i="83"/>
  <c r="AL12" i="13"/>
  <c r="AY94" i="2"/>
  <c r="AZ93" i="2"/>
  <c r="AY86" i="2"/>
  <c r="AZ85" i="2"/>
  <c r="AY70" i="2"/>
  <c r="AZ69" i="2"/>
  <c r="AY62" i="2"/>
  <c r="AZ61" i="2"/>
  <c r="AZ54" i="2"/>
  <c r="BA4" i="81" s="1"/>
  <c r="BA91" i="81" s="1"/>
  <c r="BA53" i="2"/>
  <c r="AL155" i="8"/>
  <c r="AL27" i="5" s="1"/>
  <c r="AL111" i="8"/>
  <c r="AL25" i="5" s="1"/>
  <c r="AL133" i="8"/>
  <c r="AL26" i="5" s="1"/>
  <c r="AL23" i="8"/>
  <c r="AL21" i="5" s="1"/>
  <c r="AL45" i="8"/>
  <c r="AL22" i="5" s="1"/>
  <c r="AL89" i="8"/>
  <c r="AL24" i="5" s="1"/>
  <c r="AL67" i="8"/>
  <c r="AL23" i="5" s="1"/>
  <c r="AL23" i="7"/>
  <c r="AL11" i="5" s="1"/>
  <c r="AP5" i="8"/>
  <c r="AP166" i="9"/>
  <c r="AP166" i="8"/>
  <c r="AM4" i="13"/>
  <c r="AP5" i="7"/>
  <c r="AP166" i="7"/>
  <c r="AP5" i="9"/>
  <c r="AJ123" i="13"/>
  <c r="AM87" i="12" s="1"/>
  <c r="AM57" i="12"/>
  <c r="AM27" i="12"/>
  <c r="AM67" i="12"/>
  <c r="AM47" i="12"/>
  <c r="AN45" i="2"/>
  <c r="AM46" i="2"/>
  <c r="E28" i="4" l="1"/>
  <c r="E19" i="4"/>
  <c r="AO198" i="7"/>
  <c r="AP193" i="7"/>
  <c r="AP175" i="7"/>
  <c r="AP177" i="7"/>
  <c r="AP187" i="7"/>
  <c r="AP189" i="7"/>
  <c r="AP191" i="7"/>
  <c r="AP195" i="7"/>
  <c r="AP179" i="7"/>
  <c r="AP173" i="7"/>
  <c r="AP181" i="7"/>
  <c r="AP183" i="7"/>
  <c r="AP197" i="7"/>
  <c r="AP185" i="7"/>
  <c r="AZ115" i="13"/>
  <c r="AZ113" i="13"/>
  <c r="AZ117" i="13"/>
  <c r="AZ111" i="13"/>
  <c r="AZ109" i="13"/>
  <c r="AZ119" i="13"/>
  <c r="AZ118" i="13"/>
  <c r="AZ107" i="13"/>
  <c r="BA50" i="2"/>
  <c r="BA100" i="81"/>
  <c r="AZ121" i="13"/>
  <c r="AZ108" i="13"/>
  <c r="AZ112" i="13"/>
  <c r="AZ116" i="13"/>
  <c r="BA100" i="13"/>
  <c r="BA108" i="13" s="1"/>
  <c r="AZ114" i="81"/>
  <c r="AZ111" i="81"/>
  <c r="AZ110" i="81"/>
  <c r="AZ108" i="81"/>
  <c r="AZ116" i="81"/>
  <c r="AZ107" i="81"/>
  <c r="BC18" i="12" s="1"/>
  <c r="AZ119" i="81"/>
  <c r="BC48" i="12" s="1"/>
  <c r="AZ121" i="81"/>
  <c r="AZ122" i="81"/>
  <c r="BC78" i="12" s="1"/>
  <c r="AZ109" i="81"/>
  <c r="AZ112" i="81"/>
  <c r="AZ115" i="81"/>
  <c r="AZ117" i="81"/>
  <c r="AZ118" i="81"/>
  <c r="AZ120" i="81"/>
  <c r="BC58" i="12" s="1"/>
  <c r="AZ113" i="81"/>
  <c r="AZ109" i="86"/>
  <c r="AZ111" i="86"/>
  <c r="AZ112" i="86"/>
  <c r="AZ113" i="86"/>
  <c r="AZ114" i="86"/>
  <c r="AZ115" i="86"/>
  <c r="AZ116" i="86"/>
  <c r="AZ108" i="86"/>
  <c r="AZ117" i="86"/>
  <c r="AZ110" i="86"/>
  <c r="AZ119" i="86"/>
  <c r="AZ107" i="86"/>
  <c r="AZ120" i="86"/>
  <c r="AZ122" i="86"/>
  <c r="BC83" i="12" s="1"/>
  <c r="AZ121" i="86"/>
  <c r="AZ118" i="86"/>
  <c r="AZ110" i="85"/>
  <c r="AZ108" i="85"/>
  <c r="AZ114" i="85"/>
  <c r="AZ109" i="85"/>
  <c r="AZ111" i="85"/>
  <c r="AZ118" i="85"/>
  <c r="AZ115" i="85"/>
  <c r="AZ107" i="85"/>
  <c r="BC22" i="12" s="1"/>
  <c r="AZ117" i="85"/>
  <c r="AZ116" i="85"/>
  <c r="AZ121" i="85"/>
  <c r="AZ119" i="85"/>
  <c r="AZ120" i="85"/>
  <c r="AZ113" i="85"/>
  <c r="AZ122" i="85"/>
  <c r="BC82" i="12" s="1"/>
  <c r="AZ112" i="85"/>
  <c r="AZ117" i="84"/>
  <c r="AZ116" i="84"/>
  <c r="AZ110" i="84"/>
  <c r="AZ108" i="84"/>
  <c r="AZ107" i="84"/>
  <c r="AZ119" i="84"/>
  <c r="AZ109" i="84"/>
  <c r="AZ111" i="84"/>
  <c r="AZ113" i="84"/>
  <c r="AZ115" i="84"/>
  <c r="AZ120" i="84"/>
  <c r="AZ118" i="84"/>
  <c r="AZ122" i="84"/>
  <c r="AZ114" i="84"/>
  <c r="AZ121" i="84"/>
  <c r="AZ112" i="84"/>
  <c r="AZ101" i="83"/>
  <c r="AZ109" i="83"/>
  <c r="AZ107" i="83"/>
  <c r="AZ111" i="83"/>
  <c r="AZ108" i="83"/>
  <c r="AZ115" i="83"/>
  <c r="AZ114" i="83"/>
  <c r="AZ121" i="83"/>
  <c r="BC70" i="12" s="1"/>
  <c r="AZ117" i="83"/>
  <c r="AZ119" i="83"/>
  <c r="AZ110" i="83"/>
  <c r="AZ112" i="83"/>
  <c r="AZ120" i="83"/>
  <c r="BC60" i="12" s="1"/>
  <c r="AZ116" i="83"/>
  <c r="AZ118" i="83"/>
  <c r="AZ113" i="83"/>
  <c r="AZ122" i="83"/>
  <c r="BC80" i="12" s="1"/>
  <c r="AL107" i="82"/>
  <c r="AL115" i="82"/>
  <c r="AL111" i="82"/>
  <c r="AL119" i="82"/>
  <c r="AL113" i="82"/>
  <c r="AL122" i="82"/>
  <c r="AO79" i="12" s="1"/>
  <c r="AL117" i="82"/>
  <c r="AL108" i="82"/>
  <c r="AL109" i="82"/>
  <c r="AL112" i="82"/>
  <c r="AO29" i="12" s="1"/>
  <c r="AL116" i="82"/>
  <c r="AL120" i="82"/>
  <c r="AL121" i="82"/>
  <c r="AL110" i="82"/>
  <c r="AL114" i="82"/>
  <c r="AL118" i="82"/>
  <c r="BA113" i="13"/>
  <c r="BA115" i="13"/>
  <c r="BA116" i="13"/>
  <c r="BA119" i="13"/>
  <c r="BA117" i="13"/>
  <c r="BA122" i="13"/>
  <c r="BA111" i="13"/>
  <c r="BA121" i="13"/>
  <c r="BA109" i="13"/>
  <c r="AO23" i="9"/>
  <c r="AO31" i="5" s="1"/>
  <c r="AP169" i="7"/>
  <c r="AP171" i="7"/>
  <c r="AZ101" i="84"/>
  <c r="BC81" i="12"/>
  <c r="BA74" i="2"/>
  <c r="BA100" i="84"/>
  <c r="AM44" i="13"/>
  <c r="AM91" i="13"/>
  <c r="AM75" i="13"/>
  <c r="AM83" i="13"/>
  <c r="BC77" i="12"/>
  <c r="AZ101" i="81"/>
  <c r="BB73" i="12"/>
  <c r="BB72" i="12"/>
  <c r="BC50" i="12"/>
  <c r="BC20" i="12"/>
  <c r="BC30" i="12"/>
  <c r="BA66" i="2"/>
  <c r="BA100" i="83"/>
  <c r="AN69" i="12"/>
  <c r="BB68" i="12"/>
  <c r="BC53" i="12"/>
  <c r="BC33" i="12"/>
  <c r="BC23" i="12"/>
  <c r="BC63" i="12"/>
  <c r="BB43" i="12"/>
  <c r="BA42" i="2"/>
  <c r="BC28" i="12"/>
  <c r="BB38" i="12"/>
  <c r="AN39" i="12"/>
  <c r="BC52" i="12"/>
  <c r="BC62" i="12"/>
  <c r="BC32" i="12"/>
  <c r="BB42" i="12"/>
  <c r="AL101" i="82"/>
  <c r="AL123" i="82" s="1"/>
  <c r="AO89" i="12" s="1"/>
  <c r="AO49" i="12"/>
  <c r="AO59" i="12"/>
  <c r="AO19" i="12"/>
  <c r="AN17" i="12"/>
  <c r="AM37" i="12"/>
  <c r="AM100" i="82"/>
  <c r="BA100" i="86"/>
  <c r="BA100" i="85"/>
  <c r="AM101" i="86"/>
  <c r="AM123" i="86" s="1"/>
  <c r="AP93" i="12" s="1"/>
  <c r="AM123" i="83"/>
  <c r="AP90" i="12" s="1"/>
  <c r="AM123" i="81"/>
  <c r="AP88" i="12" s="1"/>
  <c r="AM101" i="85"/>
  <c r="AM123" i="85" s="1"/>
  <c r="AP92" i="12" s="1"/>
  <c r="AN91" i="86"/>
  <c r="AN91" i="84"/>
  <c r="AN91" i="83"/>
  <c r="AN91" i="82"/>
  <c r="AM75" i="81"/>
  <c r="AM44" i="81"/>
  <c r="AM83" i="81"/>
  <c r="AM12" i="81"/>
  <c r="AM75" i="85"/>
  <c r="AM12" i="85"/>
  <c r="AM44" i="85"/>
  <c r="AM83" i="85"/>
  <c r="AM75" i="82"/>
  <c r="AM12" i="82"/>
  <c r="AM44" i="82"/>
  <c r="AM83" i="82"/>
  <c r="AM75" i="86"/>
  <c r="AM44" i="86"/>
  <c r="AM12" i="86"/>
  <c r="AM83" i="86"/>
  <c r="AM83" i="84"/>
  <c r="AM75" i="84"/>
  <c r="AM12" i="84"/>
  <c r="AM44" i="84"/>
  <c r="AM75" i="83"/>
  <c r="AM44" i="83"/>
  <c r="AM12" i="83"/>
  <c r="AM83" i="83"/>
  <c r="AM12" i="13"/>
  <c r="BA93" i="2"/>
  <c r="AZ94" i="2"/>
  <c r="AZ86" i="2"/>
  <c r="BA85" i="2"/>
  <c r="AZ70" i="2"/>
  <c r="BA69" i="2"/>
  <c r="AZ62" i="2"/>
  <c r="BA61" i="2"/>
  <c r="BB53" i="2"/>
  <c r="BA54" i="2"/>
  <c r="BB4" i="81" s="1"/>
  <c r="BB91" i="81" s="1"/>
  <c r="AM133" i="8"/>
  <c r="AM26" i="5" s="1"/>
  <c r="AM89" i="8"/>
  <c r="AM24" i="5" s="1"/>
  <c r="AM45" i="8"/>
  <c r="AM22" i="5" s="1"/>
  <c r="AM23" i="7"/>
  <c r="AM11" i="5" s="1"/>
  <c r="AM67" i="8"/>
  <c r="AM23" i="5" s="1"/>
  <c r="AM155" i="8"/>
  <c r="AM27" i="5" s="1"/>
  <c r="AM23" i="8"/>
  <c r="AM21" i="5" s="1"/>
  <c r="AM111" i="8"/>
  <c r="AM25" i="5" s="1"/>
  <c r="AN4" i="13"/>
  <c r="AQ5" i="7"/>
  <c r="AQ5" i="8"/>
  <c r="AQ166" i="9"/>
  <c r="AQ166" i="8"/>
  <c r="AQ166" i="7"/>
  <c r="AQ5" i="9"/>
  <c r="AK123" i="13"/>
  <c r="AN87" i="12" s="1"/>
  <c r="AN67" i="12"/>
  <c r="AN27" i="12"/>
  <c r="AN47" i="12"/>
  <c r="AN57" i="12"/>
  <c r="AO45" i="2"/>
  <c r="AN46" i="2"/>
  <c r="AP198" i="7" l="1"/>
  <c r="AQ175" i="7"/>
  <c r="AQ191" i="7"/>
  <c r="AQ189" i="7"/>
  <c r="AQ179" i="7"/>
  <c r="AQ197" i="7"/>
  <c r="AQ177" i="7"/>
  <c r="AQ195" i="7"/>
  <c r="AQ173" i="7"/>
  <c r="AQ185" i="7"/>
  <c r="AQ187" i="7"/>
  <c r="AQ183" i="7"/>
  <c r="AQ181" i="7"/>
  <c r="AQ193" i="7"/>
  <c r="BA114" i="13"/>
  <c r="BA120" i="13"/>
  <c r="BA112" i="13"/>
  <c r="BA118" i="13"/>
  <c r="BA110" i="13"/>
  <c r="BA101" i="13"/>
  <c r="BB50" i="2"/>
  <c r="BB100" i="81"/>
  <c r="BA107" i="13"/>
  <c r="BB100" i="13"/>
  <c r="BB101" i="13" s="1"/>
  <c r="BA110" i="81"/>
  <c r="BA111" i="81"/>
  <c r="BA113" i="81"/>
  <c r="BA108" i="81"/>
  <c r="BA116" i="81"/>
  <c r="BA107" i="81"/>
  <c r="BD18" i="12" s="1"/>
  <c r="BA121" i="81"/>
  <c r="BA120" i="81"/>
  <c r="BD58" i="12" s="1"/>
  <c r="BA114" i="81"/>
  <c r="BA109" i="81"/>
  <c r="BA117" i="81"/>
  <c r="BA122" i="81"/>
  <c r="BD78" i="12" s="1"/>
  <c r="BA115" i="81"/>
  <c r="BA118" i="81"/>
  <c r="BA119" i="81"/>
  <c r="BD48" i="12" s="1"/>
  <c r="BA112" i="81"/>
  <c r="BD28" i="12" s="1"/>
  <c r="BA114" i="86"/>
  <c r="BA111" i="86"/>
  <c r="BA107" i="86"/>
  <c r="BA116" i="86"/>
  <c r="BA113" i="86"/>
  <c r="BA109" i="86"/>
  <c r="BA118" i="86"/>
  <c r="BA115" i="86"/>
  <c r="BA108" i="86"/>
  <c r="BA117" i="86"/>
  <c r="BA110" i="86"/>
  <c r="BA119" i="86"/>
  <c r="BD53" i="12" s="1"/>
  <c r="BA112" i="86"/>
  <c r="BA122" i="86"/>
  <c r="BD83" i="12" s="1"/>
  <c r="BA121" i="86"/>
  <c r="BA120" i="86"/>
  <c r="BA110" i="85"/>
  <c r="BA112" i="85"/>
  <c r="BA109" i="85"/>
  <c r="BA115" i="85"/>
  <c r="BA107" i="85"/>
  <c r="BA111" i="85"/>
  <c r="BA119" i="85"/>
  <c r="BD52" i="12" s="1"/>
  <c r="BA116" i="85"/>
  <c r="BA108" i="85"/>
  <c r="BA117" i="85"/>
  <c r="BA114" i="85"/>
  <c r="BA122" i="85"/>
  <c r="BD82" i="12" s="1"/>
  <c r="BA118" i="85"/>
  <c r="BA113" i="85"/>
  <c r="BA121" i="85"/>
  <c r="BA120" i="85"/>
  <c r="BD62" i="12" s="1"/>
  <c r="BA107" i="84"/>
  <c r="BA109" i="84"/>
  <c r="BA111" i="84"/>
  <c r="BA113" i="84"/>
  <c r="BA112" i="84"/>
  <c r="BA115" i="84"/>
  <c r="BA119" i="84"/>
  <c r="BA108" i="84"/>
  <c r="BA114" i="84"/>
  <c r="BA116" i="84"/>
  <c r="BA110" i="84"/>
  <c r="BA121" i="84"/>
  <c r="BA117" i="84"/>
  <c r="BA120" i="84"/>
  <c r="BA122" i="84"/>
  <c r="BD81" i="12" s="1"/>
  <c r="BA118" i="84"/>
  <c r="BA101" i="83"/>
  <c r="BA108" i="83"/>
  <c r="BA118" i="83"/>
  <c r="BA107" i="83"/>
  <c r="BD20" i="12" s="1"/>
  <c r="BA122" i="83"/>
  <c r="BD80" i="12" s="1"/>
  <c r="BA114" i="83"/>
  <c r="BA113" i="83"/>
  <c r="BA111" i="83"/>
  <c r="BA116" i="83"/>
  <c r="BA115" i="83"/>
  <c r="BA117" i="83"/>
  <c r="BA109" i="83"/>
  <c r="BA112" i="83"/>
  <c r="BA119" i="83"/>
  <c r="BD50" i="12" s="1"/>
  <c r="BA120" i="83"/>
  <c r="BD60" i="12" s="1"/>
  <c r="BA121" i="83"/>
  <c r="BD70" i="12" s="1"/>
  <c r="BA110" i="83"/>
  <c r="AM118" i="82"/>
  <c r="AM111" i="82"/>
  <c r="AM115" i="82"/>
  <c r="AM108" i="82"/>
  <c r="AM107" i="82"/>
  <c r="AP19" i="12" s="1"/>
  <c r="AM121" i="82"/>
  <c r="AM110" i="82"/>
  <c r="AM119" i="82"/>
  <c r="AM112" i="82"/>
  <c r="AM120" i="82"/>
  <c r="AM109" i="82"/>
  <c r="AM113" i="82"/>
  <c r="AM114" i="82"/>
  <c r="AM122" i="82"/>
  <c r="AP79" i="12" s="1"/>
  <c r="AM117" i="82"/>
  <c r="AM116" i="82"/>
  <c r="AP23" i="9"/>
  <c r="AP31" i="5" s="1"/>
  <c r="AQ169" i="7"/>
  <c r="AQ171" i="7"/>
  <c r="BB107" i="13"/>
  <c r="BB121" i="13"/>
  <c r="BB108" i="13"/>
  <c r="BB112" i="13"/>
  <c r="BB109" i="13"/>
  <c r="BB111" i="13"/>
  <c r="BB113" i="13"/>
  <c r="BB115" i="13"/>
  <c r="BB110" i="13"/>
  <c r="BB118" i="13"/>
  <c r="BB117" i="13"/>
  <c r="BB114" i="13"/>
  <c r="BB116" i="13"/>
  <c r="BB120" i="13"/>
  <c r="BB119" i="13"/>
  <c r="BB122" i="13"/>
  <c r="BA101" i="84"/>
  <c r="BB74" i="2"/>
  <c r="BB100" i="84"/>
  <c r="BC40" i="12"/>
  <c r="AN75" i="13"/>
  <c r="AN83" i="13"/>
  <c r="AN91" i="13"/>
  <c r="AN44" i="13"/>
  <c r="BD77" i="12"/>
  <c r="BA101" i="81"/>
  <c r="BC73" i="12"/>
  <c r="BC72" i="12"/>
  <c r="BD30" i="12"/>
  <c r="BB66" i="2"/>
  <c r="BB100" i="83"/>
  <c r="AO69" i="12"/>
  <c r="BC68" i="12"/>
  <c r="BC43" i="12"/>
  <c r="BD23" i="12"/>
  <c r="BD63" i="12"/>
  <c r="BD33" i="12"/>
  <c r="BC38" i="12"/>
  <c r="BB42" i="2"/>
  <c r="AO39" i="12"/>
  <c r="BC42" i="12"/>
  <c r="BD32" i="12"/>
  <c r="BD22" i="12"/>
  <c r="AM101" i="82"/>
  <c r="AM123" i="82" s="1"/>
  <c r="AP89" i="12" s="1"/>
  <c r="AP49" i="12"/>
  <c r="AP59" i="12"/>
  <c r="AP29" i="12"/>
  <c r="AN37" i="12"/>
  <c r="AO17" i="12"/>
  <c r="BB100" i="86"/>
  <c r="BB100" i="85"/>
  <c r="AN100" i="82"/>
  <c r="AN101" i="86"/>
  <c r="AN123" i="86" s="1"/>
  <c r="AQ93" i="12" s="1"/>
  <c r="AN123" i="83"/>
  <c r="AQ90" i="12" s="1"/>
  <c r="AN123" i="81"/>
  <c r="AQ88" i="12" s="1"/>
  <c r="AN101" i="85"/>
  <c r="AN123" i="85" s="1"/>
  <c r="AQ92" i="12" s="1"/>
  <c r="AO91" i="86"/>
  <c r="AO91" i="84"/>
  <c r="AO91" i="82"/>
  <c r="AO91" i="83"/>
  <c r="AN75" i="83"/>
  <c r="AN12" i="83"/>
  <c r="AN44" i="83"/>
  <c r="AN83" i="83"/>
  <c r="AN75" i="82"/>
  <c r="AN12" i="82"/>
  <c r="AN44" i="82"/>
  <c r="AN83" i="82"/>
  <c r="AN83" i="84"/>
  <c r="AN12" i="84"/>
  <c r="AN44" i="84"/>
  <c r="AN75" i="84"/>
  <c r="AN75" i="81"/>
  <c r="AN12" i="81"/>
  <c r="AN44" i="81"/>
  <c r="AN83" i="81"/>
  <c r="AN83" i="85"/>
  <c r="AN75" i="85"/>
  <c r="AN12" i="85"/>
  <c r="AN44" i="85"/>
  <c r="AN75" i="86"/>
  <c r="AN44" i="86"/>
  <c r="AN12" i="86"/>
  <c r="AN83" i="86"/>
  <c r="AN12" i="13"/>
  <c r="BA94" i="2"/>
  <c r="BB93" i="2"/>
  <c r="BB85" i="2"/>
  <c r="BA86" i="2"/>
  <c r="BB69" i="2"/>
  <c r="BA70" i="2"/>
  <c r="BB61" i="2"/>
  <c r="BA62" i="2"/>
  <c r="BB54" i="2"/>
  <c r="BC4" i="81" s="1"/>
  <c r="BC91" i="81" s="1"/>
  <c r="BC53" i="2"/>
  <c r="AN67" i="8"/>
  <c r="AN23" i="5" s="1"/>
  <c r="AN45" i="8"/>
  <c r="AN22" i="5" s="1"/>
  <c r="AN111" i="8"/>
  <c r="AN25" i="5" s="1"/>
  <c r="AN23" i="7"/>
  <c r="AN11" i="5" s="1"/>
  <c r="AN133" i="8"/>
  <c r="AN26" i="5" s="1"/>
  <c r="AN89" i="8"/>
  <c r="AN24" i="5" s="1"/>
  <c r="AN155" i="8"/>
  <c r="AN27" i="5" s="1"/>
  <c r="AN23" i="8"/>
  <c r="AN21" i="5" s="1"/>
  <c r="AR166" i="7"/>
  <c r="AO4" i="13"/>
  <c r="AR166" i="8"/>
  <c r="AR5" i="8"/>
  <c r="AR5" i="9"/>
  <c r="AR5" i="7"/>
  <c r="AR166" i="9"/>
  <c r="AL123" i="13"/>
  <c r="AO87" i="12" s="1"/>
  <c r="AO47" i="12"/>
  <c r="AO27" i="12"/>
  <c r="AO57" i="12"/>
  <c r="AO67" i="12"/>
  <c r="AO46" i="2"/>
  <c r="AP45" i="2"/>
  <c r="AQ198" i="7" l="1"/>
  <c r="AR179" i="7"/>
  <c r="AR189" i="7"/>
  <c r="AR175" i="7"/>
  <c r="AR173" i="7"/>
  <c r="AR187" i="7"/>
  <c r="AR177" i="7"/>
  <c r="AR195" i="7"/>
  <c r="AR193" i="7"/>
  <c r="AR181" i="7"/>
  <c r="AR197" i="7"/>
  <c r="AR185" i="7"/>
  <c r="AR183" i="7"/>
  <c r="AR191" i="7"/>
  <c r="BC50" i="2"/>
  <c r="BC100" i="81"/>
  <c r="BC100" i="13"/>
  <c r="BB114" i="81"/>
  <c r="BB110" i="81"/>
  <c r="BB112" i="81"/>
  <c r="BE28" i="12" s="1"/>
  <c r="BB118" i="81"/>
  <c r="BB109" i="81"/>
  <c r="BB108" i="81"/>
  <c r="BB121" i="81"/>
  <c r="BB107" i="81"/>
  <c r="BE18" i="12" s="1"/>
  <c r="BB113" i="81"/>
  <c r="BB117" i="81"/>
  <c r="BB119" i="81"/>
  <c r="BE48" i="12" s="1"/>
  <c r="BB116" i="81"/>
  <c r="BB120" i="81"/>
  <c r="BE58" i="12" s="1"/>
  <c r="BB122" i="81"/>
  <c r="BE78" i="12" s="1"/>
  <c r="BB111" i="81"/>
  <c r="BB115" i="81"/>
  <c r="BB108" i="86"/>
  <c r="BB107" i="86"/>
  <c r="BB109" i="86"/>
  <c r="BB121" i="86"/>
  <c r="BB110" i="86"/>
  <c r="BB114" i="86"/>
  <c r="BB120" i="86"/>
  <c r="BB115" i="86"/>
  <c r="BB112" i="86"/>
  <c r="BB119" i="86"/>
  <c r="BB122" i="86"/>
  <c r="BE83" i="12" s="1"/>
  <c r="BB111" i="86"/>
  <c r="BB117" i="86"/>
  <c r="BB113" i="86"/>
  <c r="BB116" i="86"/>
  <c r="BB118" i="86"/>
  <c r="BB107" i="85"/>
  <c r="BB111" i="85"/>
  <c r="BB110" i="85"/>
  <c r="BB112" i="85"/>
  <c r="BB116" i="85"/>
  <c r="BB108" i="85"/>
  <c r="BB113" i="85"/>
  <c r="BB120" i="85"/>
  <c r="BE62" i="12" s="1"/>
  <c r="BB117" i="85"/>
  <c r="BB109" i="85"/>
  <c r="BB121" i="85"/>
  <c r="BB119" i="85"/>
  <c r="BB118" i="85"/>
  <c r="BB115" i="85"/>
  <c r="BB122" i="85"/>
  <c r="BE82" i="12" s="1"/>
  <c r="BB114" i="85"/>
  <c r="BB115" i="84"/>
  <c r="BB110" i="84"/>
  <c r="BB111" i="84"/>
  <c r="BB109" i="84"/>
  <c r="BB114" i="84"/>
  <c r="BB119" i="84"/>
  <c r="BB108" i="84"/>
  <c r="BB107" i="84"/>
  <c r="BB112" i="84"/>
  <c r="BB116" i="84"/>
  <c r="BB117" i="84"/>
  <c r="BB120" i="84"/>
  <c r="BB122" i="84"/>
  <c r="BB118" i="84"/>
  <c r="BB121" i="84"/>
  <c r="BB113" i="84"/>
  <c r="BB101" i="83"/>
  <c r="BB107" i="83"/>
  <c r="BB122" i="83"/>
  <c r="BE80" i="12" s="1"/>
  <c r="BB117" i="83"/>
  <c r="BB121" i="83"/>
  <c r="BB113" i="83"/>
  <c r="BB110" i="83"/>
  <c r="BB112" i="83"/>
  <c r="BE30" i="12" s="1"/>
  <c r="BB115" i="83"/>
  <c r="BB119" i="83"/>
  <c r="BB111" i="83"/>
  <c r="BB108" i="83"/>
  <c r="BB109" i="83"/>
  <c r="BB120" i="83"/>
  <c r="BE60" i="12" s="1"/>
  <c r="BB118" i="83"/>
  <c r="BB114" i="83"/>
  <c r="BB116" i="83"/>
  <c r="AN114" i="82"/>
  <c r="AN110" i="82"/>
  <c r="AN118" i="82"/>
  <c r="AN112" i="82"/>
  <c r="AN121" i="82"/>
  <c r="AN116" i="82"/>
  <c r="AN109" i="82"/>
  <c r="AN107" i="82"/>
  <c r="AN108" i="82"/>
  <c r="AN120" i="82"/>
  <c r="AN115" i="82"/>
  <c r="AN113" i="82"/>
  <c r="AN117" i="82"/>
  <c r="AN122" i="82"/>
  <c r="AQ79" i="12" s="1"/>
  <c r="AN119" i="82"/>
  <c r="AQ49" i="12" s="1"/>
  <c r="AN111" i="82"/>
  <c r="AR169" i="7"/>
  <c r="AR171" i="7"/>
  <c r="BC101" i="13"/>
  <c r="BC117" i="13"/>
  <c r="BC112" i="13"/>
  <c r="BC114" i="13"/>
  <c r="BC120" i="13"/>
  <c r="BC108" i="13"/>
  <c r="BC110" i="13"/>
  <c r="BC107" i="13"/>
  <c r="BC109" i="13"/>
  <c r="BC111" i="13"/>
  <c r="BC113" i="13"/>
  <c r="BC115" i="13"/>
  <c r="BC116" i="13"/>
  <c r="BC118" i="13"/>
  <c r="BC119" i="13"/>
  <c r="BC122" i="13"/>
  <c r="BC121" i="13"/>
  <c r="AQ23" i="9"/>
  <c r="AQ31" i="5" s="1"/>
  <c r="BB101" i="84"/>
  <c r="BE81" i="12"/>
  <c r="BD40" i="12"/>
  <c r="BC74" i="2"/>
  <c r="BC100" i="84"/>
  <c r="AO75" i="13"/>
  <c r="AO83" i="13"/>
  <c r="AO44" i="13"/>
  <c r="AO91" i="13"/>
  <c r="BE77" i="12"/>
  <c r="BB101" i="81"/>
  <c r="BD73" i="12"/>
  <c r="BD72" i="12"/>
  <c r="BE70" i="12"/>
  <c r="BE20" i="12"/>
  <c r="BE50" i="12"/>
  <c r="BC66" i="2"/>
  <c r="BC100" i="83"/>
  <c r="AP69" i="12"/>
  <c r="BD68" i="12"/>
  <c r="BE53" i="12"/>
  <c r="BE23" i="12"/>
  <c r="BE33" i="12"/>
  <c r="BE63" i="12"/>
  <c r="BD43" i="12"/>
  <c r="BD38" i="12"/>
  <c r="BC42" i="2"/>
  <c r="BD42" i="12"/>
  <c r="BE32" i="12"/>
  <c r="BE52" i="12"/>
  <c r="BE22" i="12"/>
  <c r="AN101" i="82"/>
  <c r="AN123" i="82" s="1"/>
  <c r="AQ89" i="12" s="1"/>
  <c r="AQ59" i="12"/>
  <c r="AQ29" i="12"/>
  <c r="AQ19" i="12"/>
  <c r="AP39" i="12"/>
  <c r="AP17" i="12"/>
  <c r="AO37" i="12"/>
  <c r="BC100" i="85"/>
  <c r="BC100" i="86"/>
  <c r="AO100" i="82"/>
  <c r="AO101" i="85"/>
  <c r="AO123" i="85" s="1"/>
  <c r="AR92" i="12" s="1"/>
  <c r="AO123" i="81"/>
  <c r="AR88" i="12" s="1"/>
  <c r="AO101" i="86"/>
  <c r="AO123" i="86" s="1"/>
  <c r="AR93" i="12" s="1"/>
  <c r="AO123" i="83"/>
  <c r="AR90" i="12" s="1"/>
  <c r="AO75" i="84"/>
  <c r="AO12" i="84"/>
  <c r="AO44" i="84"/>
  <c r="AO83" i="84"/>
  <c r="AO44" i="85"/>
  <c r="AO12" i="85"/>
  <c r="AO83" i="85"/>
  <c r="AO75" i="85"/>
  <c r="AO75" i="81"/>
  <c r="AO12" i="81"/>
  <c r="AO44" i="81"/>
  <c r="AO83" i="81"/>
  <c r="AP91" i="86"/>
  <c r="AP91" i="82"/>
  <c r="AP91" i="83"/>
  <c r="AP91" i="84"/>
  <c r="AO83" i="83"/>
  <c r="AO75" i="83"/>
  <c r="AO44" i="83"/>
  <c r="AO12" i="83"/>
  <c r="AO83" i="82"/>
  <c r="AO75" i="82"/>
  <c r="AO44" i="82"/>
  <c r="AO12" i="82"/>
  <c r="AO83" i="86"/>
  <c r="AO75" i="86"/>
  <c r="AO12" i="86"/>
  <c r="AO44" i="86"/>
  <c r="AO12" i="13"/>
  <c r="BB94" i="2"/>
  <c r="BC93" i="2"/>
  <c r="BC85" i="2"/>
  <c r="BB86" i="2"/>
  <c r="BC69" i="2"/>
  <c r="BB70" i="2"/>
  <c r="BB62" i="2"/>
  <c r="BC61" i="2"/>
  <c r="BC54" i="2"/>
  <c r="BD4" i="81" s="1"/>
  <c r="BD91" i="81" s="1"/>
  <c r="BD53" i="2"/>
  <c r="AO89" i="8"/>
  <c r="AO24" i="5" s="1"/>
  <c r="AO23" i="7"/>
  <c r="AO11" i="5" s="1"/>
  <c r="AO111" i="8"/>
  <c r="AO25" i="5" s="1"/>
  <c r="AO155" i="8"/>
  <c r="AO27" i="5" s="1"/>
  <c r="AO133" i="8"/>
  <c r="AO26" i="5" s="1"/>
  <c r="AO45" i="8"/>
  <c r="AO22" i="5" s="1"/>
  <c r="AO67" i="8"/>
  <c r="AO23" i="5" s="1"/>
  <c r="AO23" i="8"/>
  <c r="AO21" i="5" s="1"/>
  <c r="AS5" i="8"/>
  <c r="AS166" i="8"/>
  <c r="AS5" i="9"/>
  <c r="AS5" i="7"/>
  <c r="AS166" i="7"/>
  <c r="AS166" i="9"/>
  <c r="AP4" i="13"/>
  <c r="AM123" i="13"/>
  <c r="AP87" i="12" s="1"/>
  <c r="AP67" i="12"/>
  <c r="AP27" i="12"/>
  <c r="AP47" i="12"/>
  <c r="AP57" i="12"/>
  <c r="AQ45" i="2"/>
  <c r="AP46" i="2"/>
  <c r="AR198" i="7" l="1"/>
  <c r="AS175" i="7"/>
  <c r="AS187" i="7"/>
  <c r="AS189" i="7"/>
  <c r="AS193" i="7"/>
  <c r="AS195" i="7"/>
  <c r="AS179" i="7"/>
  <c r="AS173" i="7"/>
  <c r="AS185" i="7"/>
  <c r="AS191" i="7"/>
  <c r="AS181" i="7"/>
  <c r="AS197" i="7"/>
  <c r="AS183" i="7"/>
  <c r="AS177" i="7"/>
  <c r="BD50" i="2"/>
  <c r="BD100" i="81"/>
  <c r="BD100" i="13"/>
  <c r="BC108" i="81"/>
  <c r="BC120" i="81"/>
  <c r="BF58" i="12" s="1"/>
  <c r="BC110" i="81"/>
  <c r="BC115" i="81"/>
  <c r="BC118" i="81"/>
  <c r="BC107" i="81"/>
  <c r="BF18" i="12" s="1"/>
  <c r="BC109" i="81"/>
  <c r="BC119" i="81"/>
  <c r="BF48" i="12" s="1"/>
  <c r="BC114" i="81"/>
  <c r="BC117" i="81"/>
  <c r="BC116" i="81"/>
  <c r="BC111" i="81"/>
  <c r="BC113" i="81"/>
  <c r="BC112" i="81"/>
  <c r="BF28" i="12" s="1"/>
  <c r="BC121" i="81"/>
  <c r="BC122" i="81"/>
  <c r="BF78" i="12" s="1"/>
  <c r="AR23" i="9"/>
  <c r="AR31" i="5" s="1"/>
  <c r="BC118" i="86"/>
  <c r="BC120" i="86"/>
  <c r="BF63" i="12" s="1"/>
  <c r="BC109" i="86"/>
  <c r="BC108" i="86"/>
  <c r="BC107" i="86"/>
  <c r="BC112" i="86"/>
  <c r="BF33" i="12" s="1"/>
  <c r="BC110" i="86"/>
  <c r="BC114" i="86"/>
  <c r="BC111" i="86"/>
  <c r="BC116" i="86"/>
  <c r="BC113" i="86"/>
  <c r="BC119" i="86"/>
  <c r="BF53" i="12" s="1"/>
  <c r="BC117" i="86"/>
  <c r="BC122" i="86"/>
  <c r="BF83" i="12" s="1"/>
  <c r="BC115" i="86"/>
  <c r="BC121" i="86"/>
  <c r="BC108" i="85"/>
  <c r="BC112" i="85"/>
  <c r="BC111" i="85"/>
  <c r="BC114" i="85"/>
  <c r="BC109" i="85"/>
  <c r="BC113" i="85"/>
  <c r="BC121" i="85"/>
  <c r="BC107" i="85"/>
  <c r="BF22" i="12" s="1"/>
  <c r="BC110" i="85"/>
  <c r="BC116" i="85"/>
  <c r="BC120" i="85"/>
  <c r="BC118" i="85"/>
  <c r="BC119" i="85"/>
  <c r="BC115" i="85"/>
  <c r="BC117" i="85"/>
  <c r="BC122" i="85"/>
  <c r="BF82" i="12" s="1"/>
  <c r="BC109" i="84"/>
  <c r="BC114" i="84"/>
  <c r="BC113" i="84"/>
  <c r="BC111" i="84"/>
  <c r="BC117" i="84"/>
  <c r="BC110" i="84"/>
  <c r="BC121" i="84"/>
  <c r="BC115" i="84"/>
  <c r="BC120" i="84"/>
  <c r="BC116" i="84"/>
  <c r="BC119" i="84"/>
  <c r="BC108" i="84"/>
  <c r="BC112" i="84"/>
  <c r="BC122" i="84"/>
  <c r="BF81" i="12" s="1"/>
  <c r="BC107" i="84"/>
  <c r="BC118" i="84"/>
  <c r="BC101" i="83"/>
  <c r="BC109" i="83"/>
  <c r="BC121" i="83"/>
  <c r="BC116" i="83"/>
  <c r="BC120" i="83"/>
  <c r="BF60" i="12" s="1"/>
  <c r="BC110" i="83"/>
  <c r="BC112" i="83"/>
  <c r="BF30" i="12" s="1"/>
  <c r="BC111" i="83"/>
  <c r="BC119" i="83"/>
  <c r="BC117" i="83"/>
  <c r="BC122" i="83"/>
  <c r="BF80" i="12" s="1"/>
  <c r="BC108" i="83"/>
  <c r="BC113" i="83"/>
  <c r="BC115" i="83"/>
  <c r="BC118" i="83"/>
  <c r="BC107" i="83"/>
  <c r="BF20" i="12" s="1"/>
  <c r="BC114" i="83"/>
  <c r="AO107" i="82"/>
  <c r="AO111" i="82"/>
  <c r="AO110" i="82"/>
  <c r="AO109" i="82"/>
  <c r="AO114" i="82"/>
  <c r="AO120" i="82"/>
  <c r="AR59" i="12" s="1"/>
  <c r="AO112" i="82"/>
  <c r="AR29" i="12" s="1"/>
  <c r="AO113" i="82"/>
  <c r="AO108" i="82"/>
  <c r="AO118" i="82"/>
  <c r="AO116" i="82"/>
  <c r="AO119" i="82"/>
  <c r="AR49" i="12" s="1"/>
  <c r="AO117" i="82"/>
  <c r="AO121" i="82"/>
  <c r="AO115" i="82"/>
  <c r="AO122" i="82"/>
  <c r="AR79" i="12" s="1"/>
  <c r="AS171" i="7"/>
  <c r="AS169" i="7"/>
  <c r="BD101" i="13"/>
  <c r="BD108" i="13"/>
  <c r="BD110" i="13"/>
  <c r="BD107" i="13"/>
  <c r="BD109" i="13"/>
  <c r="BD111" i="13"/>
  <c r="BD113" i="13"/>
  <c r="BD115" i="13"/>
  <c r="BD122" i="13"/>
  <c r="BD114" i="13"/>
  <c r="BD117" i="13"/>
  <c r="BD119" i="13"/>
  <c r="BD120" i="13"/>
  <c r="BD116" i="13"/>
  <c r="BD121" i="13"/>
  <c r="BD118" i="13"/>
  <c r="BD112" i="13"/>
  <c r="BC101" i="84"/>
  <c r="BE40" i="12"/>
  <c r="BD74" i="2"/>
  <c r="BD100" i="84"/>
  <c r="AP83" i="13"/>
  <c r="AP44" i="13"/>
  <c r="AP91" i="13"/>
  <c r="AP75" i="13"/>
  <c r="BF77" i="12"/>
  <c r="BC101" i="81"/>
  <c r="BF50" i="12"/>
  <c r="BF70" i="12"/>
  <c r="BE73" i="12"/>
  <c r="BE72" i="12"/>
  <c r="BD66" i="2"/>
  <c r="BD100" i="83"/>
  <c r="AQ69" i="12"/>
  <c r="BE68" i="12"/>
  <c r="BE43" i="12"/>
  <c r="BF23" i="12"/>
  <c r="BD42" i="2"/>
  <c r="BE38" i="12"/>
  <c r="AP37" i="12"/>
  <c r="BF52" i="12"/>
  <c r="BF62" i="12"/>
  <c r="BF32" i="12"/>
  <c r="BE42" i="12"/>
  <c r="AO101" i="82"/>
  <c r="AO123" i="82" s="1"/>
  <c r="AR89" i="12" s="1"/>
  <c r="AR19" i="12"/>
  <c r="AQ39" i="12"/>
  <c r="AQ17" i="12"/>
  <c r="BD100" i="86"/>
  <c r="AP100" i="82"/>
  <c r="BD100" i="85"/>
  <c r="AP101" i="85"/>
  <c r="AP123" i="85" s="1"/>
  <c r="AS92" i="12" s="1"/>
  <c r="AP123" i="81"/>
  <c r="AS88" i="12" s="1"/>
  <c r="AP101" i="86"/>
  <c r="AP123" i="86" s="1"/>
  <c r="AS93" i="12" s="1"/>
  <c r="AP123" i="83"/>
  <c r="AS90" i="12" s="1"/>
  <c r="AP83" i="81"/>
  <c r="AP75" i="81"/>
  <c r="AP12" i="81"/>
  <c r="AP44" i="81"/>
  <c r="AP75" i="85"/>
  <c r="AP12" i="85"/>
  <c r="AP44" i="85"/>
  <c r="AP83" i="85"/>
  <c r="AP44" i="82"/>
  <c r="AP12" i="82"/>
  <c r="AP75" i="82"/>
  <c r="AP83" i="82"/>
  <c r="AQ91" i="86"/>
  <c r="AQ91" i="84"/>
  <c r="AQ91" i="83"/>
  <c r="AQ91" i="82"/>
  <c r="AP12" i="83"/>
  <c r="AP83" i="83"/>
  <c r="AP75" i="83"/>
  <c r="AP44" i="83"/>
  <c r="AP75" i="84"/>
  <c r="AP44" i="84"/>
  <c r="AP12" i="84"/>
  <c r="AP83" i="84"/>
  <c r="AP12" i="86"/>
  <c r="AP75" i="86"/>
  <c r="AP83" i="86"/>
  <c r="AP44" i="86"/>
  <c r="AP12" i="13"/>
  <c r="BC94" i="2"/>
  <c r="BD93" i="2"/>
  <c r="BC86" i="2"/>
  <c r="BD85" i="2"/>
  <c r="BC70" i="2"/>
  <c r="BD69" i="2"/>
  <c r="BC62" i="2"/>
  <c r="BD61" i="2"/>
  <c r="BD54" i="2"/>
  <c r="BE4" i="81" s="1"/>
  <c r="BE91" i="81" s="1"/>
  <c r="BE53" i="2"/>
  <c r="AP23" i="7"/>
  <c r="AP11" i="5" s="1"/>
  <c r="AP23" i="8"/>
  <c r="AP21" i="5" s="1"/>
  <c r="AP133" i="8"/>
  <c r="AP26" i="5" s="1"/>
  <c r="AP89" i="8"/>
  <c r="AP24" i="5" s="1"/>
  <c r="AP45" i="8"/>
  <c r="AP22" i="5" s="1"/>
  <c r="AP155" i="8"/>
  <c r="AP27" i="5" s="1"/>
  <c r="AP111" i="8"/>
  <c r="AP25" i="5" s="1"/>
  <c r="AP67" i="8"/>
  <c r="AP23" i="5" s="1"/>
  <c r="AT166" i="7"/>
  <c r="AT5" i="9"/>
  <c r="AT166" i="8"/>
  <c r="AT166" i="9"/>
  <c r="AT5" i="7"/>
  <c r="AQ4" i="13"/>
  <c r="AT5" i="8"/>
  <c r="AN123" i="13"/>
  <c r="AQ87" i="12" s="1"/>
  <c r="AQ27" i="12"/>
  <c r="AQ67" i="12"/>
  <c r="AQ47" i="12"/>
  <c r="AQ57" i="12"/>
  <c r="AR45" i="2"/>
  <c r="AQ46" i="2"/>
  <c r="AS198" i="7" l="1"/>
  <c r="AT189" i="7"/>
  <c r="AT179" i="7"/>
  <c r="AT197" i="7"/>
  <c r="AT175" i="7"/>
  <c r="AT187" i="7"/>
  <c r="AT195" i="7"/>
  <c r="AT191" i="7"/>
  <c r="AT173" i="7"/>
  <c r="AT181" i="7"/>
  <c r="AT185" i="7"/>
  <c r="AT177" i="7"/>
  <c r="AT193" i="7"/>
  <c r="AT183" i="7"/>
  <c r="BE50" i="2"/>
  <c r="BE100" i="81"/>
  <c r="BE100" i="13"/>
  <c r="BD109" i="81"/>
  <c r="BD112" i="81"/>
  <c r="BG28" i="12" s="1"/>
  <c r="BD115" i="81"/>
  <c r="BD120" i="81"/>
  <c r="BG58" i="12" s="1"/>
  <c r="BD107" i="81"/>
  <c r="BG18" i="12" s="1"/>
  <c r="BD113" i="81"/>
  <c r="BD114" i="81"/>
  <c r="BD110" i="81"/>
  <c r="BD122" i="81"/>
  <c r="BG78" i="12" s="1"/>
  <c r="BD117" i="81"/>
  <c r="BD111" i="81"/>
  <c r="BD121" i="81"/>
  <c r="BD118" i="81"/>
  <c r="BD119" i="81"/>
  <c r="BG48" i="12" s="1"/>
  <c r="BD108" i="81"/>
  <c r="BD116" i="81"/>
  <c r="AS23" i="9"/>
  <c r="AS31" i="5" s="1"/>
  <c r="BD108" i="86"/>
  <c r="BD111" i="86"/>
  <c r="BD112" i="86"/>
  <c r="BD113" i="86"/>
  <c r="BD110" i="86"/>
  <c r="BD114" i="86"/>
  <c r="BD115" i="86"/>
  <c r="BD107" i="86"/>
  <c r="BD116" i="86"/>
  <c r="BD109" i="86"/>
  <c r="BD118" i="86"/>
  <c r="BD120" i="86"/>
  <c r="BG63" i="12" s="1"/>
  <c r="BD121" i="86"/>
  <c r="BD117" i="86"/>
  <c r="BD119" i="86"/>
  <c r="BG53" i="12" s="1"/>
  <c r="BD122" i="86"/>
  <c r="BG83" i="12" s="1"/>
  <c r="BD113" i="85"/>
  <c r="BD112" i="85"/>
  <c r="BD108" i="85"/>
  <c r="BD114" i="85"/>
  <c r="BD109" i="85"/>
  <c r="BD110" i="85"/>
  <c r="BD107" i="85"/>
  <c r="BD115" i="85"/>
  <c r="BD122" i="85"/>
  <c r="BG82" i="12" s="1"/>
  <c r="BD111" i="85"/>
  <c r="BD121" i="85"/>
  <c r="BD119" i="85"/>
  <c r="BG52" i="12" s="1"/>
  <c r="BD118" i="85"/>
  <c r="BD120" i="85"/>
  <c r="BG62" i="12" s="1"/>
  <c r="BD117" i="85"/>
  <c r="BD116" i="85"/>
  <c r="BD116" i="84"/>
  <c r="BD115" i="84"/>
  <c r="BD108" i="84"/>
  <c r="BD109" i="84"/>
  <c r="BD110" i="84"/>
  <c r="BD112" i="84"/>
  <c r="BD118" i="84"/>
  <c r="BD107" i="84"/>
  <c r="BD114" i="84"/>
  <c r="BD113" i="84"/>
  <c r="BD111" i="84"/>
  <c r="BD119" i="84"/>
  <c r="BD121" i="84"/>
  <c r="BD120" i="84"/>
  <c r="BD117" i="84"/>
  <c r="BD122" i="84"/>
  <c r="BG81" i="12" s="1"/>
  <c r="BD101" i="83"/>
  <c r="BD118" i="83"/>
  <c r="BD108" i="83"/>
  <c r="BD120" i="83"/>
  <c r="BG60" i="12" s="1"/>
  <c r="BD115" i="83"/>
  <c r="BD119" i="83"/>
  <c r="BG50" i="12" s="1"/>
  <c r="BD111" i="83"/>
  <c r="BD121" i="83"/>
  <c r="BD117" i="83"/>
  <c r="BD109" i="83"/>
  <c r="BD116" i="83"/>
  <c r="BD122" i="83"/>
  <c r="BG80" i="12" s="1"/>
  <c r="BD110" i="83"/>
  <c r="BD112" i="83"/>
  <c r="BG30" i="12" s="1"/>
  <c r="BD114" i="83"/>
  <c r="BD113" i="83"/>
  <c r="BD107" i="83"/>
  <c r="BG20" i="12" s="1"/>
  <c r="AP113" i="82"/>
  <c r="AP108" i="82"/>
  <c r="AP109" i="82"/>
  <c r="AP117" i="82"/>
  <c r="AP115" i="82"/>
  <c r="AP107" i="82"/>
  <c r="AS19" i="12" s="1"/>
  <c r="AP119" i="82"/>
  <c r="AP111" i="82"/>
  <c r="AP114" i="82"/>
  <c r="AP120" i="82"/>
  <c r="AS59" i="12" s="1"/>
  <c r="AP110" i="82"/>
  <c r="AP112" i="82"/>
  <c r="AS29" i="12" s="1"/>
  <c r="AP116" i="82"/>
  <c r="AP118" i="82"/>
  <c r="AP121" i="82"/>
  <c r="AP122" i="82"/>
  <c r="AS79" i="12" s="1"/>
  <c r="AT171" i="7"/>
  <c r="AT169" i="7"/>
  <c r="BE101" i="13"/>
  <c r="BE109" i="13"/>
  <c r="BE107" i="13"/>
  <c r="BE122" i="13"/>
  <c r="BE108" i="13"/>
  <c r="BE116" i="13"/>
  <c r="BE111" i="13"/>
  <c r="BE114" i="13"/>
  <c r="BE113" i="13"/>
  <c r="BE115" i="13"/>
  <c r="BE118" i="13"/>
  <c r="BE112" i="13"/>
  <c r="BE117" i="13"/>
  <c r="BE110" i="13"/>
  <c r="BE119" i="13"/>
  <c r="BE121" i="13"/>
  <c r="BE120" i="13"/>
  <c r="BD101" i="84"/>
  <c r="BE74" i="2"/>
  <c r="BE100" i="84"/>
  <c r="BG40" i="12"/>
  <c r="AQ75" i="13"/>
  <c r="AQ83" i="13"/>
  <c r="AQ44" i="13"/>
  <c r="AQ91" i="13"/>
  <c r="BF40" i="12"/>
  <c r="BG77" i="12"/>
  <c r="BD101" i="81"/>
  <c r="BF73" i="12"/>
  <c r="BF72" i="12"/>
  <c r="BE66" i="2"/>
  <c r="BE100" i="83"/>
  <c r="BG70" i="12"/>
  <c r="AR69" i="12"/>
  <c r="BF68" i="12"/>
  <c r="BG33" i="12"/>
  <c r="BG23" i="12"/>
  <c r="BF43" i="12"/>
  <c r="BF38" i="12"/>
  <c r="BE42" i="2"/>
  <c r="BF42" i="12"/>
  <c r="BG32" i="12"/>
  <c r="BG22" i="12"/>
  <c r="AP101" i="82"/>
  <c r="AP123" i="82" s="1"/>
  <c r="AS89" i="12" s="1"/>
  <c r="AS49" i="12"/>
  <c r="AR39" i="12"/>
  <c r="AQ37" i="12"/>
  <c r="AR17" i="12"/>
  <c r="AQ100" i="82"/>
  <c r="BE100" i="85"/>
  <c r="BE100" i="86"/>
  <c r="AQ101" i="86"/>
  <c r="AQ123" i="86" s="1"/>
  <c r="AT93" i="12" s="1"/>
  <c r="AQ123" i="83"/>
  <c r="AT90" i="12" s="1"/>
  <c r="AQ123" i="81"/>
  <c r="AT88" i="12" s="1"/>
  <c r="AQ101" i="85"/>
  <c r="AQ123" i="85" s="1"/>
  <c r="AT92" i="12" s="1"/>
  <c r="AQ83" i="82"/>
  <c r="AQ44" i="82"/>
  <c r="AQ12" i="82"/>
  <c r="AQ75" i="82"/>
  <c r="AQ75" i="85"/>
  <c r="AQ12" i="85"/>
  <c r="AQ44" i="85"/>
  <c r="AQ83" i="85"/>
  <c r="AQ83" i="83"/>
  <c r="AQ12" i="83"/>
  <c r="AQ44" i="83"/>
  <c r="AQ75" i="83"/>
  <c r="AQ83" i="84"/>
  <c r="AQ75" i="84"/>
  <c r="AQ12" i="84"/>
  <c r="AQ44" i="84"/>
  <c r="AR91" i="86"/>
  <c r="AR91" i="84"/>
  <c r="AR91" i="83"/>
  <c r="AR91" i="82"/>
  <c r="AQ83" i="81"/>
  <c r="AQ12" i="81"/>
  <c r="AQ75" i="81"/>
  <c r="AQ44" i="81"/>
  <c r="AQ83" i="86"/>
  <c r="AQ12" i="86"/>
  <c r="AQ44" i="86"/>
  <c r="AQ75" i="86"/>
  <c r="AQ12" i="13"/>
  <c r="BE93" i="2"/>
  <c r="BD94" i="2"/>
  <c r="BD86" i="2"/>
  <c r="BE85" i="2"/>
  <c r="BD70" i="2"/>
  <c r="BE69" i="2"/>
  <c r="BD62" i="2"/>
  <c r="BE61" i="2"/>
  <c r="BF53" i="2"/>
  <c r="BE54" i="2"/>
  <c r="BF4" i="81" s="1"/>
  <c r="BF91" i="81" s="1"/>
  <c r="AQ23" i="7"/>
  <c r="AQ11" i="5" s="1"/>
  <c r="AQ133" i="8"/>
  <c r="AQ26" i="5" s="1"/>
  <c r="AQ45" i="8"/>
  <c r="AQ22" i="5" s="1"/>
  <c r="AQ23" i="8"/>
  <c r="AQ21" i="5" s="1"/>
  <c r="AQ155" i="8"/>
  <c r="AQ27" i="5" s="1"/>
  <c r="AQ67" i="8"/>
  <c r="AQ23" i="5" s="1"/>
  <c r="AQ89" i="8"/>
  <c r="AQ24" i="5" s="1"/>
  <c r="AQ111" i="8"/>
  <c r="AQ25" i="5" s="1"/>
  <c r="AU166" i="8"/>
  <c r="AU166" i="9"/>
  <c r="AR4" i="13"/>
  <c r="AU5" i="8"/>
  <c r="AU5" i="7"/>
  <c r="AU5" i="9"/>
  <c r="AU166" i="7"/>
  <c r="AO123" i="13"/>
  <c r="AR87" i="12" s="1"/>
  <c r="AR47" i="12"/>
  <c r="AR27" i="12"/>
  <c r="AR57" i="12"/>
  <c r="AR67" i="12"/>
  <c r="AS45" i="2"/>
  <c r="AR46" i="2"/>
  <c r="AT198" i="7" l="1"/>
  <c r="AU175" i="7"/>
  <c r="AU187" i="7"/>
  <c r="AU189" i="7"/>
  <c r="AU193" i="7"/>
  <c r="AU195" i="7"/>
  <c r="AU179" i="7"/>
  <c r="AU173" i="7"/>
  <c r="AU181" i="7"/>
  <c r="AU177" i="7"/>
  <c r="AU191" i="7"/>
  <c r="AU185" i="7"/>
  <c r="AU183" i="7"/>
  <c r="AU197" i="7"/>
  <c r="BF50" i="2"/>
  <c r="BF100" i="81"/>
  <c r="BF100" i="13"/>
  <c r="BF101" i="13" s="1"/>
  <c r="BE107" i="81"/>
  <c r="BH18" i="12" s="1"/>
  <c r="BE116" i="81"/>
  <c r="BE114" i="81"/>
  <c r="BE109" i="81"/>
  <c r="BE111" i="81"/>
  <c r="BE113" i="81"/>
  <c r="BE117" i="81"/>
  <c r="BE108" i="81"/>
  <c r="BE120" i="81"/>
  <c r="BE110" i="81"/>
  <c r="BE119" i="81"/>
  <c r="BH48" i="12" s="1"/>
  <c r="BE121" i="81"/>
  <c r="BE122" i="81"/>
  <c r="BH78" i="12" s="1"/>
  <c r="BE118" i="81"/>
  <c r="BE112" i="81"/>
  <c r="BH28" i="12" s="1"/>
  <c r="BE115" i="81"/>
  <c r="BE113" i="86"/>
  <c r="BE115" i="86"/>
  <c r="BE112" i="86"/>
  <c r="BE108" i="86"/>
  <c r="BE117" i="86"/>
  <c r="BE114" i="86"/>
  <c r="BE107" i="86"/>
  <c r="BE110" i="86"/>
  <c r="BE119" i="86"/>
  <c r="BE116" i="86"/>
  <c r="BE109" i="86"/>
  <c r="BE118" i="86"/>
  <c r="BE111" i="86"/>
  <c r="BE120" i="86"/>
  <c r="BH63" i="12" s="1"/>
  <c r="BE121" i="86"/>
  <c r="BE122" i="86"/>
  <c r="BH83" i="12" s="1"/>
  <c r="BE114" i="85"/>
  <c r="BE113" i="85"/>
  <c r="BE116" i="85"/>
  <c r="BE109" i="85"/>
  <c r="BE111" i="85"/>
  <c r="BE110" i="85"/>
  <c r="BE108" i="85"/>
  <c r="BE115" i="85"/>
  <c r="BE107" i="85"/>
  <c r="BE112" i="85"/>
  <c r="BE118" i="85"/>
  <c r="BE122" i="85"/>
  <c r="BH82" i="12" s="1"/>
  <c r="BE120" i="85"/>
  <c r="BE119" i="85"/>
  <c r="BE121" i="85"/>
  <c r="BE117" i="85"/>
  <c r="BE108" i="84"/>
  <c r="BE110" i="84"/>
  <c r="BE112" i="84"/>
  <c r="BE107" i="84"/>
  <c r="BE114" i="84"/>
  <c r="BE118" i="84"/>
  <c r="BE115" i="84"/>
  <c r="BE116" i="84"/>
  <c r="BE117" i="84"/>
  <c r="BE120" i="84"/>
  <c r="BE122" i="84"/>
  <c r="BE113" i="84"/>
  <c r="BE119" i="84"/>
  <c r="BE121" i="84"/>
  <c r="BE109" i="84"/>
  <c r="BE111" i="84"/>
  <c r="BE101" i="83"/>
  <c r="BE118" i="83"/>
  <c r="BE117" i="83"/>
  <c r="BE112" i="83"/>
  <c r="BE107" i="83"/>
  <c r="BE109" i="83"/>
  <c r="BE119" i="83"/>
  <c r="BH50" i="12" s="1"/>
  <c r="BE110" i="83"/>
  <c r="BE114" i="83"/>
  <c r="BE115" i="83"/>
  <c r="BE120" i="83"/>
  <c r="BE108" i="83"/>
  <c r="BE122" i="83"/>
  <c r="BH80" i="12" s="1"/>
  <c r="BE116" i="83"/>
  <c r="BE111" i="83"/>
  <c r="BE113" i="83"/>
  <c r="BE121" i="83"/>
  <c r="BH70" i="12" s="1"/>
  <c r="AQ115" i="82"/>
  <c r="AQ113" i="82"/>
  <c r="AQ110" i="82"/>
  <c r="AQ117" i="82"/>
  <c r="AQ109" i="82"/>
  <c r="AQ108" i="82"/>
  <c r="AQ111" i="82"/>
  <c r="AQ107" i="82"/>
  <c r="AT19" i="12" s="1"/>
  <c r="AQ119" i="82"/>
  <c r="AT49" i="12" s="1"/>
  <c r="AQ114" i="82"/>
  <c r="AQ122" i="82"/>
  <c r="AT79" i="12" s="1"/>
  <c r="AQ118" i="82"/>
  <c r="AQ120" i="82"/>
  <c r="AQ112" i="82"/>
  <c r="AT29" i="12" s="1"/>
  <c r="AQ116" i="82"/>
  <c r="AQ121" i="82"/>
  <c r="BF109" i="13"/>
  <c r="AU169" i="7"/>
  <c r="AU171" i="7"/>
  <c r="AT23" i="9"/>
  <c r="AT31" i="5" s="1"/>
  <c r="BE101" i="84"/>
  <c r="BH81" i="12"/>
  <c r="BF74" i="2"/>
  <c r="BF100" i="84"/>
  <c r="AR44" i="13"/>
  <c r="AR75" i="13"/>
  <c r="AR83" i="13"/>
  <c r="AR91" i="13"/>
  <c r="BH77" i="12"/>
  <c r="BE101" i="81"/>
  <c r="BH20" i="12"/>
  <c r="BH60" i="12"/>
  <c r="BH30" i="12"/>
  <c r="BG73" i="12"/>
  <c r="BG72" i="12"/>
  <c r="BF66" i="2"/>
  <c r="BF100" i="83"/>
  <c r="AS69" i="12"/>
  <c r="BG68" i="12"/>
  <c r="BH53" i="12"/>
  <c r="BH23" i="12"/>
  <c r="BH33" i="12"/>
  <c r="BG43" i="12"/>
  <c r="BF42" i="2"/>
  <c r="BG38" i="12"/>
  <c r="BH58" i="12"/>
  <c r="BG42" i="12"/>
  <c r="BH52" i="12"/>
  <c r="BH62" i="12"/>
  <c r="BH22" i="12"/>
  <c r="BH32" i="12"/>
  <c r="AS39" i="12"/>
  <c r="AQ101" i="82"/>
  <c r="AQ123" i="82" s="1"/>
  <c r="AT89" i="12" s="1"/>
  <c r="AT59" i="12"/>
  <c r="AR37" i="12"/>
  <c r="AS17" i="12"/>
  <c r="AR100" i="82"/>
  <c r="BF100" i="86"/>
  <c r="BF100" i="85"/>
  <c r="AR101" i="86"/>
  <c r="AR123" i="86" s="1"/>
  <c r="AU93" i="12" s="1"/>
  <c r="AR123" i="83"/>
  <c r="AU90" i="12" s="1"/>
  <c r="AR101" i="85"/>
  <c r="AR123" i="85" s="1"/>
  <c r="AU92" i="12" s="1"/>
  <c r="AR123" i="81"/>
  <c r="AU88" i="12" s="1"/>
  <c r="AS91" i="86"/>
  <c r="AS91" i="84"/>
  <c r="AS91" i="83"/>
  <c r="AS91" i="82"/>
  <c r="AR75" i="81"/>
  <c r="AR44" i="81"/>
  <c r="AR12" i="81"/>
  <c r="AR83" i="81"/>
  <c r="AR75" i="83"/>
  <c r="AR44" i="83"/>
  <c r="AR12" i="83"/>
  <c r="AR83" i="83"/>
  <c r="AR75" i="84"/>
  <c r="AR83" i="84"/>
  <c r="AR12" i="84"/>
  <c r="AR44" i="84"/>
  <c r="AR83" i="85"/>
  <c r="AR75" i="85"/>
  <c r="AR12" i="85"/>
  <c r="AR44" i="85"/>
  <c r="AR75" i="82"/>
  <c r="AR44" i="82"/>
  <c r="AR12" i="82"/>
  <c r="AR83" i="82"/>
  <c r="AR75" i="86"/>
  <c r="AR12" i="86"/>
  <c r="AR44" i="86"/>
  <c r="AR83" i="86"/>
  <c r="AR12" i="13"/>
  <c r="BE94" i="2"/>
  <c r="BF93" i="2"/>
  <c r="BF85" i="2"/>
  <c r="BE86" i="2"/>
  <c r="BF69" i="2"/>
  <c r="BE70" i="2"/>
  <c r="BF61" i="2"/>
  <c r="BE62" i="2"/>
  <c r="BF54" i="2"/>
  <c r="BG4" i="81" s="1"/>
  <c r="BG91" i="81" s="1"/>
  <c r="BG53" i="2"/>
  <c r="AR45" i="8"/>
  <c r="AR22" i="5" s="1"/>
  <c r="AR23" i="7"/>
  <c r="AR11" i="5" s="1"/>
  <c r="AR111" i="8"/>
  <c r="AR25" i="5" s="1"/>
  <c r="AR155" i="8"/>
  <c r="AR27" i="5" s="1"/>
  <c r="AR23" i="8"/>
  <c r="AR21" i="5" s="1"/>
  <c r="AR67" i="8"/>
  <c r="AR23" i="5" s="1"/>
  <c r="AR133" i="8"/>
  <c r="AR26" i="5" s="1"/>
  <c r="AR89" i="8"/>
  <c r="AR24" i="5" s="1"/>
  <c r="AV5" i="8"/>
  <c r="AV5" i="9"/>
  <c r="AV5" i="7"/>
  <c r="AV166" i="7"/>
  <c r="AV166" i="9"/>
  <c r="AV166" i="8"/>
  <c r="AS4" i="13"/>
  <c r="AP123" i="13"/>
  <c r="AS87" i="12" s="1"/>
  <c r="AS27" i="12"/>
  <c r="AS67" i="12"/>
  <c r="AS47" i="12"/>
  <c r="AS57" i="12"/>
  <c r="AT45" i="2"/>
  <c r="AS46" i="2"/>
  <c r="BF107" i="13" l="1"/>
  <c r="AV189" i="7"/>
  <c r="AV175" i="7"/>
  <c r="AV197" i="7"/>
  <c r="AV173" i="7"/>
  <c r="AV187" i="7"/>
  <c r="AV177" i="7"/>
  <c r="AV193" i="7"/>
  <c r="AV195" i="7"/>
  <c r="AV191" i="7"/>
  <c r="AV181" i="7"/>
  <c r="AV185" i="7"/>
  <c r="AV179" i="7"/>
  <c r="AV183" i="7"/>
  <c r="BF122" i="13"/>
  <c r="BF116" i="13"/>
  <c r="AU198" i="7"/>
  <c r="BF121" i="13"/>
  <c r="BF112" i="13"/>
  <c r="BF117" i="13"/>
  <c r="BF110" i="13"/>
  <c r="BF120" i="13"/>
  <c r="BF108" i="13"/>
  <c r="BF113" i="13"/>
  <c r="BF118" i="13"/>
  <c r="BF111" i="13"/>
  <c r="BF114" i="13"/>
  <c r="BG50" i="2"/>
  <c r="BG100" i="81"/>
  <c r="BF119" i="13"/>
  <c r="BF115" i="13"/>
  <c r="BG100" i="13"/>
  <c r="BG101" i="13" s="1"/>
  <c r="BF114" i="81"/>
  <c r="BF117" i="81"/>
  <c r="BF112" i="81"/>
  <c r="BI28" i="12" s="1"/>
  <c r="BF108" i="81"/>
  <c r="BF122" i="81"/>
  <c r="BI78" i="12" s="1"/>
  <c r="BF110" i="81"/>
  <c r="BF120" i="81"/>
  <c r="BI58" i="12" s="1"/>
  <c r="BF109" i="81"/>
  <c r="BF121" i="81"/>
  <c r="BF119" i="81"/>
  <c r="BI48" i="12" s="1"/>
  <c r="BF118" i="81"/>
  <c r="BF115" i="81"/>
  <c r="BF113" i="81"/>
  <c r="BF116" i="81"/>
  <c r="BF107" i="81"/>
  <c r="BI18" i="12" s="1"/>
  <c r="BF111" i="81"/>
  <c r="BF107" i="86"/>
  <c r="BF109" i="86"/>
  <c r="BF110" i="86"/>
  <c r="BF108" i="86"/>
  <c r="BF119" i="86"/>
  <c r="BI53" i="12" s="1"/>
  <c r="BF116" i="86"/>
  <c r="BF118" i="86"/>
  <c r="BF122" i="86"/>
  <c r="BI83" i="12" s="1"/>
  <c r="BF111" i="86"/>
  <c r="BF117" i="86"/>
  <c r="BF114" i="86"/>
  <c r="BF115" i="86"/>
  <c r="BF112" i="86"/>
  <c r="BI33" i="12" s="1"/>
  <c r="BF120" i="86"/>
  <c r="BI63" i="12" s="1"/>
  <c r="BF121" i="86"/>
  <c r="BF113" i="86"/>
  <c r="BF115" i="85"/>
  <c r="BF114" i="85"/>
  <c r="BF108" i="85"/>
  <c r="BF116" i="85"/>
  <c r="BF112" i="85"/>
  <c r="BI32" i="12" s="1"/>
  <c r="BF118" i="85"/>
  <c r="BF107" i="85"/>
  <c r="BI22" i="12" s="1"/>
  <c r="BF109" i="85"/>
  <c r="BF117" i="85"/>
  <c r="BF113" i="85"/>
  <c r="BF111" i="85"/>
  <c r="BF110" i="85"/>
  <c r="BF119" i="85"/>
  <c r="BI52" i="12" s="1"/>
  <c r="BF121" i="85"/>
  <c r="BF120" i="85"/>
  <c r="BF122" i="85"/>
  <c r="BI82" i="12" s="1"/>
  <c r="BF122" i="84"/>
  <c r="BF118" i="84"/>
  <c r="BF114" i="84"/>
  <c r="BF109" i="84"/>
  <c r="BF110" i="84"/>
  <c r="BF115" i="84"/>
  <c r="BF108" i="84"/>
  <c r="BF113" i="84"/>
  <c r="BF107" i="84"/>
  <c r="BF112" i="84"/>
  <c r="BF117" i="84"/>
  <c r="BF120" i="84"/>
  <c r="BF111" i="84"/>
  <c r="BF121" i="84"/>
  <c r="BF116" i="84"/>
  <c r="BF119" i="84"/>
  <c r="BF101" i="83"/>
  <c r="BF117" i="83"/>
  <c r="BF116" i="83"/>
  <c r="BF108" i="83"/>
  <c r="BF109" i="83"/>
  <c r="BF113" i="83"/>
  <c r="BI40" i="12" s="1"/>
  <c r="BF111" i="83"/>
  <c r="BF121" i="83"/>
  <c r="BI70" i="12" s="1"/>
  <c r="BF119" i="83"/>
  <c r="BF118" i="83"/>
  <c r="BF110" i="83"/>
  <c r="BF122" i="83"/>
  <c r="BI80" i="12" s="1"/>
  <c r="BF114" i="83"/>
  <c r="BF120" i="83"/>
  <c r="BI60" i="12" s="1"/>
  <c r="BF112" i="83"/>
  <c r="BI30" i="12" s="1"/>
  <c r="BF115" i="83"/>
  <c r="BF107" i="83"/>
  <c r="AR112" i="82"/>
  <c r="AR111" i="82"/>
  <c r="AR107" i="82"/>
  <c r="AR108" i="82"/>
  <c r="AR116" i="82"/>
  <c r="AR120" i="82"/>
  <c r="AR117" i="82"/>
  <c r="AR114" i="82"/>
  <c r="AR118" i="82"/>
  <c r="AR109" i="82"/>
  <c r="AR110" i="82"/>
  <c r="AR113" i="82"/>
  <c r="AR115" i="82"/>
  <c r="AR119" i="82"/>
  <c r="AR122" i="82"/>
  <c r="AU79" i="12" s="1"/>
  <c r="AR121" i="82"/>
  <c r="AV169" i="7"/>
  <c r="AV171" i="7"/>
  <c r="AU23" i="9"/>
  <c r="AU31" i="5" s="1"/>
  <c r="BF101" i="84"/>
  <c r="BI81" i="12"/>
  <c r="BG74" i="2"/>
  <c r="BG100" i="84"/>
  <c r="BH40" i="12"/>
  <c r="AS91" i="13"/>
  <c r="AS44" i="13"/>
  <c r="AS75" i="13"/>
  <c r="AS83" i="13"/>
  <c r="BI77" i="12"/>
  <c r="BF101" i="81"/>
  <c r="BI50" i="12"/>
  <c r="BI20" i="12"/>
  <c r="BH73" i="12"/>
  <c r="BH72" i="12"/>
  <c r="BG66" i="2"/>
  <c r="BG100" i="83"/>
  <c r="AT69" i="12"/>
  <c r="BH68" i="12"/>
  <c r="BI23" i="12"/>
  <c r="BH43" i="12"/>
  <c r="AT39" i="12"/>
  <c r="BH38" i="12"/>
  <c r="BG42" i="2"/>
  <c r="BI62" i="12"/>
  <c r="BH42" i="12"/>
  <c r="AR101" i="82"/>
  <c r="AR123" i="82" s="1"/>
  <c r="AU89" i="12" s="1"/>
  <c r="AS37" i="12"/>
  <c r="AT17" i="12"/>
  <c r="BG100" i="85"/>
  <c r="BG100" i="86"/>
  <c r="AS100" i="82"/>
  <c r="AS101" i="85"/>
  <c r="AS123" i="85" s="1"/>
  <c r="AV92" i="12" s="1"/>
  <c r="AS123" i="81"/>
  <c r="AV88" i="12" s="1"/>
  <c r="AS101" i="86"/>
  <c r="AS123" i="86" s="1"/>
  <c r="AV93" i="12" s="1"/>
  <c r="AS123" i="83"/>
  <c r="AV90" i="12" s="1"/>
  <c r="AS83" i="83"/>
  <c r="AS75" i="83"/>
  <c r="AS12" i="83"/>
  <c r="AS44" i="83"/>
  <c r="AT91" i="86"/>
  <c r="AT91" i="83"/>
  <c r="AT91" i="82"/>
  <c r="AT91" i="84"/>
  <c r="AS83" i="82"/>
  <c r="AS75" i="82"/>
  <c r="AS12" i="82"/>
  <c r="AS44" i="82"/>
  <c r="AS83" i="84"/>
  <c r="AS44" i="84"/>
  <c r="AS12" i="84"/>
  <c r="AS75" i="84"/>
  <c r="AS75" i="85"/>
  <c r="AS44" i="85"/>
  <c r="AS12" i="85"/>
  <c r="AS83" i="85"/>
  <c r="AS75" i="81"/>
  <c r="AS44" i="81"/>
  <c r="AS12" i="81"/>
  <c r="AS83" i="81"/>
  <c r="AS83" i="86"/>
  <c r="AS75" i="86"/>
  <c r="AS12" i="86"/>
  <c r="AS44" i="86"/>
  <c r="AS12" i="13"/>
  <c r="BF94" i="2"/>
  <c r="BG93" i="2"/>
  <c r="BG85" i="2"/>
  <c r="BF86" i="2"/>
  <c r="BG69" i="2"/>
  <c r="BF70" i="2"/>
  <c r="BF62" i="2"/>
  <c r="BG61" i="2"/>
  <c r="BG54" i="2"/>
  <c r="BH4" i="81" s="1"/>
  <c r="BH91" i="81" s="1"/>
  <c r="BH53" i="2"/>
  <c r="AS23" i="7"/>
  <c r="AS11" i="5" s="1"/>
  <c r="AS45" i="8"/>
  <c r="AS22" i="5" s="1"/>
  <c r="AS23" i="8"/>
  <c r="AS21" i="5" s="1"/>
  <c r="AS67" i="8"/>
  <c r="AS23" i="5" s="1"/>
  <c r="AS111" i="8"/>
  <c r="AS25" i="5" s="1"/>
  <c r="AS133" i="8"/>
  <c r="AS26" i="5" s="1"/>
  <c r="AS89" i="8"/>
  <c r="AS24" i="5" s="1"/>
  <c r="AS155" i="8"/>
  <c r="AS27" i="5" s="1"/>
  <c r="AW5" i="7"/>
  <c r="AW166" i="7"/>
  <c r="AW5" i="9"/>
  <c r="AT4" i="13"/>
  <c r="AW166" i="9"/>
  <c r="AW166" i="8"/>
  <c r="AW5" i="8"/>
  <c r="AQ123" i="13"/>
  <c r="AT87" i="12" s="1"/>
  <c r="AT47" i="12"/>
  <c r="AT27" i="12"/>
  <c r="AT67" i="12"/>
  <c r="AT57" i="12"/>
  <c r="AU45" i="2"/>
  <c r="AT46" i="2"/>
  <c r="AV198" i="7" l="1"/>
  <c r="AW175" i="7"/>
  <c r="AW193" i="7"/>
  <c r="AW195" i="7"/>
  <c r="AW189" i="7"/>
  <c r="AW177" i="7"/>
  <c r="AW187" i="7"/>
  <c r="AW191" i="7"/>
  <c r="AW179" i="7"/>
  <c r="AW197" i="7"/>
  <c r="AW185" i="7"/>
  <c r="AW173" i="7"/>
  <c r="AW181" i="7"/>
  <c r="AW183" i="7"/>
  <c r="BG113" i="13"/>
  <c r="BG119" i="13"/>
  <c r="BG121" i="13"/>
  <c r="BG118" i="13"/>
  <c r="BG109" i="13"/>
  <c r="BG107" i="13"/>
  <c r="BG116" i="13"/>
  <c r="BG114" i="13"/>
  <c r="BG120" i="13"/>
  <c r="BG112" i="13"/>
  <c r="BG122" i="13"/>
  <c r="BJ77" i="12" s="1"/>
  <c r="BG110" i="13"/>
  <c r="BG115" i="13"/>
  <c r="BG108" i="13"/>
  <c r="BG117" i="13"/>
  <c r="BG111" i="13"/>
  <c r="BH50" i="2"/>
  <c r="BH100" i="81"/>
  <c r="BH100" i="13"/>
  <c r="BH109" i="13" s="1"/>
  <c r="BG109" i="81"/>
  <c r="BG111" i="81"/>
  <c r="BG114" i="81"/>
  <c r="BG119" i="81"/>
  <c r="BJ48" i="12" s="1"/>
  <c r="BG122" i="81"/>
  <c r="BJ78" i="12" s="1"/>
  <c r="BG116" i="81"/>
  <c r="BG118" i="81"/>
  <c r="BG115" i="81"/>
  <c r="BG120" i="81"/>
  <c r="BJ58" i="12" s="1"/>
  <c r="BG110" i="81"/>
  <c r="BG107" i="81"/>
  <c r="BJ18" i="12" s="1"/>
  <c r="BG121" i="81"/>
  <c r="BG117" i="81"/>
  <c r="BG113" i="81"/>
  <c r="BG108" i="81"/>
  <c r="BG112" i="81"/>
  <c r="BJ28" i="12" s="1"/>
  <c r="BG117" i="86"/>
  <c r="BG114" i="86"/>
  <c r="BG107" i="86"/>
  <c r="BG119" i="86"/>
  <c r="BG109" i="86"/>
  <c r="BG111" i="86"/>
  <c r="BG113" i="86"/>
  <c r="BG115" i="86"/>
  <c r="BG112" i="86"/>
  <c r="BJ33" i="12" s="1"/>
  <c r="BG108" i="86"/>
  <c r="BG121" i="86"/>
  <c r="BG110" i="86"/>
  <c r="BG116" i="86"/>
  <c r="BG118" i="86"/>
  <c r="BG120" i="86"/>
  <c r="BJ63" i="12" s="1"/>
  <c r="BG122" i="86"/>
  <c r="BJ83" i="12" s="1"/>
  <c r="BG116" i="85"/>
  <c r="BG115" i="85"/>
  <c r="BG107" i="85"/>
  <c r="BJ22" i="12" s="1"/>
  <c r="BG113" i="85"/>
  <c r="BG119" i="85"/>
  <c r="BJ52" i="12" s="1"/>
  <c r="BG118" i="85"/>
  <c r="BG112" i="85"/>
  <c r="BJ32" i="12" s="1"/>
  <c r="BG108" i="85"/>
  <c r="BG117" i="85"/>
  <c r="BG109" i="85"/>
  <c r="BG114" i="85"/>
  <c r="BG120" i="85"/>
  <c r="BG110" i="85"/>
  <c r="BG122" i="85"/>
  <c r="BJ82" i="12" s="1"/>
  <c r="BG121" i="85"/>
  <c r="BG111" i="85"/>
  <c r="BG108" i="84"/>
  <c r="BG113" i="84"/>
  <c r="BG112" i="84"/>
  <c r="BG117" i="84"/>
  <c r="BG115" i="84"/>
  <c r="BG121" i="84"/>
  <c r="BG118" i="84"/>
  <c r="BG107" i="84"/>
  <c r="BG110" i="84"/>
  <c r="BG122" i="84"/>
  <c r="BG119" i="84"/>
  <c r="BG114" i="84"/>
  <c r="BG109" i="84"/>
  <c r="BG111" i="84"/>
  <c r="BG120" i="84"/>
  <c r="BG116" i="84"/>
  <c r="BG101" i="83"/>
  <c r="BG116" i="83"/>
  <c r="BG115" i="83"/>
  <c r="BG118" i="83"/>
  <c r="BG107" i="83"/>
  <c r="BJ20" i="12" s="1"/>
  <c r="BG122" i="83"/>
  <c r="BJ80" i="12" s="1"/>
  <c r="BG108" i="83"/>
  <c r="BG112" i="83"/>
  <c r="BJ30" i="12" s="1"/>
  <c r="BG109" i="83"/>
  <c r="BG113" i="83"/>
  <c r="BG117" i="83"/>
  <c r="BG111" i="83"/>
  <c r="BG119" i="83"/>
  <c r="BJ50" i="12" s="1"/>
  <c r="BG121" i="83"/>
  <c r="BG114" i="83"/>
  <c r="BG110" i="83"/>
  <c r="BG120" i="83"/>
  <c r="AS110" i="82"/>
  <c r="AS117" i="82"/>
  <c r="AS109" i="82"/>
  <c r="AS108" i="82"/>
  <c r="AS111" i="82"/>
  <c r="AS107" i="82"/>
  <c r="AV19" i="12" s="1"/>
  <c r="AS112" i="82"/>
  <c r="AV29" i="12" s="1"/>
  <c r="AS116" i="82"/>
  <c r="AS113" i="82"/>
  <c r="AS114" i="82"/>
  <c r="AS122" i="82"/>
  <c r="AV79" i="12" s="1"/>
  <c r="AS121" i="82"/>
  <c r="AS118" i="82"/>
  <c r="AS120" i="82"/>
  <c r="AV59" i="12" s="1"/>
  <c r="AS115" i="82"/>
  <c r="AS119" i="82"/>
  <c r="AW171" i="7"/>
  <c r="AW169" i="7"/>
  <c r="AV23" i="9"/>
  <c r="AV31" i="5" s="1"/>
  <c r="BG101" i="84"/>
  <c r="BJ81" i="12"/>
  <c r="BH74" i="2"/>
  <c r="BH100" i="84"/>
  <c r="AT83" i="13"/>
  <c r="AT75" i="13"/>
  <c r="AT44" i="13"/>
  <c r="AT91" i="13"/>
  <c r="BG101" i="81"/>
  <c r="BJ60" i="12"/>
  <c r="BI73" i="12"/>
  <c r="BI72" i="12"/>
  <c r="BH66" i="2"/>
  <c r="BH100" i="83"/>
  <c r="BJ70" i="12"/>
  <c r="BI68" i="12"/>
  <c r="BJ23" i="12"/>
  <c r="BJ53" i="12"/>
  <c r="BI43" i="12"/>
  <c r="AS101" i="82"/>
  <c r="AS123" i="82" s="1"/>
  <c r="AV89" i="12" s="1"/>
  <c r="AV49" i="12"/>
  <c r="BH42" i="2"/>
  <c r="BI38" i="12"/>
  <c r="BJ62" i="12"/>
  <c r="BI42" i="12"/>
  <c r="AU59" i="12"/>
  <c r="AU29" i="12"/>
  <c r="AU39" i="12"/>
  <c r="AU49" i="12"/>
  <c r="AU19" i="12"/>
  <c r="AU69" i="12"/>
  <c r="AT37" i="12"/>
  <c r="AU17" i="12"/>
  <c r="BH100" i="86"/>
  <c r="AT100" i="82"/>
  <c r="BH100" i="85"/>
  <c r="AT101" i="85"/>
  <c r="AT123" i="85" s="1"/>
  <c r="AW92" i="12" s="1"/>
  <c r="AT123" i="81"/>
  <c r="AW88" i="12" s="1"/>
  <c r="AT101" i="86"/>
  <c r="AT123" i="86" s="1"/>
  <c r="AW93" i="12" s="1"/>
  <c r="AT123" i="83"/>
  <c r="AW90" i="12" s="1"/>
  <c r="AT75" i="82"/>
  <c r="AT44" i="82"/>
  <c r="AT12" i="82"/>
  <c r="AT83" i="82"/>
  <c r="AT44" i="85"/>
  <c r="AT12" i="85"/>
  <c r="AT83" i="85"/>
  <c r="AT75" i="85"/>
  <c r="AT83" i="83"/>
  <c r="AT12" i="83"/>
  <c r="AT75" i="83"/>
  <c r="AT44" i="83"/>
  <c r="AU91" i="84"/>
  <c r="AU91" i="83"/>
  <c r="AU91" i="82"/>
  <c r="AU91" i="86"/>
  <c r="AT75" i="84"/>
  <c r="AT12" i="84"/>
  <c r="AT44" i="84"/>
  <c r="AT83" i="84"/>
  <c r="AT44" i="86"/>
  <c r="AT12" i="86"/>
  <c r="AT75" i="86"/>
  <c r="AT83" i="86"/>
  <c r="AT83" i="81"/>
  <c r="AT75" i="81"/>
  <c r="AT12" i="81"/>
  <c r="AT44" i="81"/>
  <c r="AT12" i="13"/>
  <c r="BG94" i="2"/>
  <c r="BH93" i="2"/>
  <c r="BG86" i="2"/>
  <c r="BH85" i="2"/>
  <c r="BG70" i="2"/>
  <c r="BH69" i="2"/>
  <c r="BG62" i="2"/>
  <c r="BH61" i="2"/>
  <c r="BH54" i="2"/>
  <c r="BI4" i="81" s="1"/>
  <c r="BI91" i="81" s="1"/>
  <c r="BI53" i="2"/>
  <c r="AT23" i="7"/>
  <c r="AT11" i="5" s="1"/>
  <c r="AT111" i="8"/>
  <c r="AT25" i="5" s="1"/>
  <c r="AT155" i="8"/>
  <c r="AT27" i="5" s="1"/>
  <c r="AT45" i="8"/>
  <c r="AT22" i="5" s="1"/>
  <c r="AT67" i="8"/>
  <c r="AT23" i="5" s="1"/>
  <c r="AT23" i="8"/>
  <c r="AT21" i="5" s="1"/>
  <c r="AT89" i="8"/>
  <c r="AT24" i="5" s="1"/>
  <c r="AT133" i="8"/>
  <c r="AT26" i="5" s="1"/>
  <c r="AX5" i="8"/>
  <c r="AX5" i="7"/>
  <c r="AX166" i="7"/>
  <c r="AX166" i="8"/>
  <c r="AX5" i="9"/>
  <c r="AX166" i="9"/>
  <c r="AU4" i="13"/>
  <c r="AR123" i="13"/>
  <c r="AU87" i="12" s="1"/>
  <c r="AU27" i="12"/>
  <c r="AU57" i="12"/>
  <c r="AU67" i="12"/>
  <c r="AU47" i="12"/>
  <c r="AV45" i="2"/>
  <c r="AU46" i="2"/>
  <c r="AX187" i="7" l="1"/>
  <c r="AX175" i="7"/>
  <c r="AX189" i="7"/>
  <c r="AX177" i="7"/>
  <c r="AX195" i="7"/>
  <c r="AX197" i="7"/>
  <c r="AX179" i="7"/>
  <c r="AX191" i="7"/>
  <c r="AX193" i="7"/>
  <c r="AX173" i="7"/>
  <c r="AX181" i="7"/>
  <c r="AX183" i="7"/>
  <c r="AX185" i="7"/>
  <c r="BH113" i="13"/>
  <c r="BH107" i="13"/>
  <c r="BH114" i="13"/>
  <c r="BH118" i="13"/>
  <c r="AW198" i="7"/>
  <c r="BJ40" i="12"/>
  <c r="BH122" i="13"/>
  <c r="BH108" i="13"/>
  <c r="BH119" i="13"/>
  <c r="BH101" i="13"/>
  <c r="BH115" i="13"/>
  <c r="BH120" i="13"/>
  <c r="BH111" i="13"/>
  <c r="BH121" i="13"/>
  <c r="BH112" i="13"/>
  <c r="BH117" i="13"/>
  <c r="BH110" i="13"/>
  <c r="BI50" i="2"/>
  <c r="BI100" i="81"/>
  <c r="BH116" i="13"/>
  <c r="BI100" i="13"/>
  <c r="BI101" i="13" s="1"/>
  <c r="BH110" i="81"/>
  <c r="BH116" i="81"/>
  <c r="BH107" i="81"/>
  <c r="BK18" i="12" s="1"/>
  <c r="BH108" i="81"/>
  <c r="BH119" i="81"/>
  <c r="BK48" i="12" s="1"/>
  <c r="BH117" i="81"/>
  <c r="BH112" i="81"/>
  <c r="BK28" i="12" s="1"/>
  <c r="BH114" i="81"/>
  <c r="BH122" i="81"/>
  <c r="BK78" i="12" s="1"/>
  <c r="BH118" i="81"/>
  <c r="BH121" i="81"/>
  <c r="BH120" i="81"/>
  <c r="BK58" i="12" s="1"/>
  <c r="BH109" i="81"/>
  <c r="BH115" i="81"/>
  <c r="BH111" i="81"/>
  <c r="BH113" i="81"/>
  <c r="BH107" i="86"/>
  <c r="BH109" i="86"/>
  <c r="BH111" i="86"/>
  <c r="BH112" i="86"/>
  <c r="BK33" i="12" s="1"/>
  <c r="BH113" i="86"/>
  <c r="BH114" i="86"/>
  <c r="BH115" i="86"/>
  <c r="BH116" i="86"/>
  <c r="BH108" i="86"/>
  <c r="BH117" i="86"/>
  <c r="BH110" i="86"/>
  <c r="BH119" i="86"/>
  <c r="BK53" i="12" s="1"/>
  <c r="BH122" i="86"/>
  <c r="BK83" i="12" s="1"/>
  <c r="BH118" i="86"/>
  <c r="BH120" i="86"/>
  <c r="BH121" i="86"/>
  <c r="BH107" i="85"/>
  <c r="BH117" i="85"/>
  <c r="BH116" i="85"/>
  <c r="BH108" i="85"/>
  <c r="BH114" i="85"/>
  <c r="BH120" i="85"/>
  <c r="BK62" i="12" s="1"/>
  <c r="BH119" i="85"/>
  <c r="BH115" i="85"/>
  <c r="BH112" i="85"/>
  <c r="BH110" i="85"/>
  <c r="BH121" i="85"/>
  <c r="BH113" i="85"/>
  <c r="BH118" i="85"/>
  <c r="BH122" i="85"/>
  <c r="BK82" i="12" s="1"/>
  <c r="BH111" i="85"/>
  <c r="BH109" i="85"/>
  <c r="BH115" i="84"/>
  <c r="BH117" i="84"/>
  <c r="BH107" i="84"/>
  <c r="BH114" i="84"/>
  <c r="BH109" i="84"/>
  <c r="BH111" i="84"/>
  <c r="BH108" i="84"/>
  <c r="BH113" i="84"/>
  <c r="BH112" i="84"/>
  <c r="BH110" i="84"/>
  <c r="BH120" i="84"/>
  <c r="BH122" i="84"/>
  <c r="BK81" i="12" s="1"/>
  <c r="BH116" i="84"/>
  <c r="BH118" i="84"/>
  <c r="BH119" i="84"/>
  <c r="BH121" i="84"/>
  <c r="BH101" i="83"/>
  <c r="BH115" i="83"/>
  <c r="BH114" i="83"/>
  <c r="BH121" i="83"/>
  <c r="BK70" i="12" s="1"/>
  <c r="BH117" i="83"/>
  <c r="BH107" i="83"/>
  <c r="BK20" i="12" s="1"/>
  <c r="BH110" i="83"/>
  <c r="BH111" i="83"/>
  <c r="BH118" i="83"/>
  <c r="BH108" i="83"/>
  <c r="BH109" i="83"/>
  <c r="BH116" i="83"/>
  <c r="BH113" i="83"/>
  <c r="BH122" i="83"/>
  <c r="BK80" i="12" s="1"/>
  <c r="BH119" i="83"/>
  <c r="BK50" i="12" s="1"/>
  <c r="BH112" i="83"/>
  <c r="BK30" i="12" s="1"/>
  <c r="BH120" i="83"/>
  <c r="BK60" i="12" s="1"/>
  <c r="AT107" i="82"/>
  <c r="AT115" i="82"/>
  <c r="AT111" i="82"/>
  <c r="AT119" i="82"/>
  <c r="AW49" i="12" s="1"/>
  <c r="AT110" i="82"/>
  <c r="AT113" i="82"/>
  <c r="AT117" i="82"/>
  <c r="AT108" i="82"/>
  <c r="AT109" i="82"/>
  <c r="AT112" i="82"/>
  <c r="AW29" i="12" s="1"/>
  <c r="AT120" i="82"/>
  <c r="AT116" i="82"/>
  <c r="AT121" i="82"/>
  <c r="AT114" i="82"/>
  <c r="AT118" i="82"/>
  <c r="AT122" i="82"/>
  <c r="AW79" i="12" s="1"/>
  <c r="AW23" i="9"/>
  <c r="AW31" i="5" s="1"/>
  <c r="AX169" i="7"/>
  <c r="AX171" i="7"/>
  <c r="BH101" i="84"/>
  <c r="BI74" i="2"/>
  <c r="BI100" i="84"/>
  <c r="AU83" i="13"/>
  <c r="AU44" i="13"/>
  <c r="AU91" i="13"/>
  <c r="AU75" i="13"/>
  <c r="BK77" i="12"/>
  <c r="BH101" i="81"/>
  <c r="BJ73" i="12"/>
  <c r="BJ72" i="12"/>
  <c r="BI66" i="2"/>
  <c r="BI100" i="83"/>
  <c r="AV69" i="12"/>
  <c r="BJ68" i="12"/>
  <c r="AV39" i="12"/>
  <c r="BJ43" i="12"/>
  <c r="BK23" i="12"/>
  <c r="BK63" i="12"/>
  <c r="AT101" i="82"/>
  <c r="AT123" i="82" s="1"/>
  <c r="AW89" i="12" s="1"/>
  <c r="BI42" i="2"/>
  <c r="BJ38" i="12"/>
  <c r="BK52" i="12"/>
  <c r="BK32" i="12"/>
  <c r="BK22" i="12"/>
  <c r="BJ42" i="12"/>
  <c r="AU37" i="12"/>
  <c r="AV17" i="12"/>
  <c r="BI100" i="86"/>
  <c r="BI100" i="85"/>
  <c r="AU100" i="82"/>
  <c r="AU101" i="86"/>
  <c r="AU123" i="86" s="1"/>
  <c r="AX93" i="12" s="1"/>
  <c r="AU123" i="83"/>
  <c r="AX90" i="12" s="1"/>
  <c r="AU123" i="81"/>
  <c r="AX88" i="12" s="1"/>
  <c r="AU101" i="85"/>
  <c r="AU123" i="85" s="1"/>
  <c r="AX92" i="12" s="1"/>
  <c r="AU75" i="82"/>
  <c r="AU12" i="82"/>
  <c r="AU44" i="82"/>
  <c r="AU83" i="82"/>
  <c r="AU83" i="81"/>
  <c r="AU12" i="81"/>
  <c r="AU44" i="81"/>
  <c r="AU75" i="81"/>
  <c r="AU75" i="85"/>
  <c r="AU44" i="85"/>
  <c r="AU12" i="85"/>
  <c r="AU83" i="85"/>
  <c r="AV91" i="86"/>
  <c r="AV91" i="82"/>
  <c r="AV91" i="84"/>
  <c r="AV91" i="83"/>
  <c r="AU75" i="83"/>
  <c r="AU44" i="83"/>
  <c r="AU12" i="83"/>
  <c r="AU83" i="83"/>
  <c r="AU75" i="86"/>
  <c r="AU44" i="86"/>
  <c r="AU12" i="86"/>
  <c r="AU83" i="86"/>
  <c r="AU83" i="84"/>
  <c r="AU75" i="84"/>
  <c r="AU12" i="84"/>
  <c r="AU44" i="84"/>
  <c r="AU12" i="13"/>
  <c r="BI93" i="2"/>
  <c r="BH94" i="2"/>
  <c r="BH86" i="2"/>
  <c r="BI85" i="2"/>
  <c r="BH70" i="2"/>
  <c r="BI69" i="2"/>
  <c r="BH62" i="2"/>
  <c r="BI61" i="2"/>
  <c r="BJ53" i="2"/>
  <c r="BI54" i="2"/>
  <c r="BJ4" i="81" s="1"/>
  <c r="BJ91" i="81" s="1"/>
  <c r="AU67" i="8"/>
  <c r="AU23" i="5" s="1"/>
  <c r="AU133" i="8"/>
  <c r="AU26" i="5" s="1"/>
  <c r="AU45" i="8"/>
  <c r="AU22" i="5" s="1"/>
  <c r="AU155" i="8"/>
  <c r="AU27" i="5" s="1"/>
  <c r="AU23" i="8"/>
  <c r="AU21" i="5" s="1"/>
  <c r="AU23" i="7"/>
  <c r="AU11" i="5" s="1"/>
  <c r="AU111" i="8"/>
  <c r="AU25" i="5" s="1"/>
  <c r="AU89" i="8"/>
  <c r="AU24" i="5" s="1"/>
  <c r="AY5" i="9"/>
  <c r="AY166" i="8"/>
  <c r="AV4" i="13"/>
  <c r="AY5" i="7"/>
  <c r="AY5" i="8"/>
  <c r="AY166" i="9"/>
  <c r="AY166" i="7"/>
  <c r="AS123" i="13"/>
  <c r="AV87" i="12" s="1"/>
  <c r="AV47" i="12"/>
  <c r="AV67" i="12"/>
  <c r="AV57" i="12"/>
  <c r="AV27" i="12"/>
  <c r="AV46" i="2"/>
  <c r="AW45" i="2"/>
  <c r="BK40" i="12" l="1"/>
  <c r="AX198" i="7"/>
  <c r="AY175" i="7"/>
  <c r="AY195" i="7"/>
  <c r="AY187" i="7"/>
  <c r="AY189" i="7"/>
  <c r="AY191" i="7"/>
  <c r="AY177" i="7"/>
  <c r="AY193" i="7"/>
  <c r="AY197" i="7"/>
  <c r="AY185" i="7"/>
  <c r="AY183" i="7"/>
  <c r="AY181" i="7"/>
  <c r="AY173" i="7"/>
  <c r="AY179" i="7"/>
  <c r="BI115" i="13"/>
  <c r="BI109" i="13"/>
  <c r="BI122" i="13"/>
  <c r="BI112" i="13"/>
  <c r="BI113" i="13"/>
  <c r="BI117" i="13"/>
  <c r="BI111" i="13"/>
  <c r="BI120" i="13"/>
  <c r="BI121" i="13"/>
  <c r="BI116" i="13"/>
  <c r="BJ50" i="2"/>
  <c r="BJ100" i="81"/>
  <c r="BI107" i="13"/>
  <c r="BI110" i="13"/>
  <c r="BI118" i="13"/>
  <c r="BI108" i="13"/>
  <c r="BI119" i="13"/>
  <c r="BI114" i="13"/>
  <c r="BJ100" i="13"/>
  <c r="BJ110" i="13" s="1"/>
  <c r="AX23" i="9"/>
  <c r="AX31" i="5" s="1"/>
  <c r="BI115" i="81"/>
  <c r="BI108" i="81"/>
  <c r="BI119" i="81"/>
  <c r="BL48" i="12" s="1"/>
  <c r="BI113" i="81"/>
  <c r="BI111" i="81"/>
  <c r="BI116" i="81"/>
  <c r="BI107" i="81"/>
  <c r="BL18" i="12" s="1"/>
  <c r="BI121" i="81"/>
  <c r="BI109" i="81"/>
  <c r="BI114" i="81"/>
  <c r="BI120" i="81"/>
  <c r="BL58" i="12" s="1"/>
  <c r="BI122" i="81"/>
  <c r="BL78" i="12" s="1"/>
  <c r="BI117" i="81"/>
  <c r="BI112" i="81"/>
  <c r="BL28" i="12" s="1"/>
  <c r="BI110" i="81"/>
  <c r="BI118" i="81"/>
  <c r="BI112" i="86"/>
  <c r="BI114" i="86"/>
  <c r="BI111" i="86"/>
  <c r="BI107" i="86"/>
  <c r="BI116" i="86"/>
  <c r="BI113" i="86"/>
  <c r="BI109" i="86"/>
  <c r="BI118" i="86"/>
  <c r="BI115" i="86"/>
  <c r="BI108" i="86"/>
  <c r="BI117" i="86"/>
  <c r="BI110" i="86"/>
  <c r="BI119" i="86"/>
  <c r="BL53" i="12" s="1"/>
  <c r="BI122" i="86"/>
  <c r="BL83" i="12" s="1"/>
  <c r="BI120" i="86"/>
  <c r="BL63" i="12" s="1"/>
  <c r="BI121" i="86"/>
  <c r="BI108" i="85"/>
  <c r="BI117" i="85"/>
  <c r="BI110" i="85"/>
  <c r="BI109" i="85"/>
  <c r="BI115" i="85"/>
  <c r="BI121" i="85"/>
  <c r="BI120" i="85"/>
  <c r="BL62" i="12" s="1"/>
  <c r="BI107" i="85"/>
  <c r="BL22" i="12" s="1"/>
  <c r="BI116" i="85"/>
  <c r="BI122" i="85"/>
  <c r="BL82" i="12" s="1"/>
  <c r="BI119" i="85"/>
  <c r="BL52" i="12" s="1"/>
  <c r="BI112" i="85"/>
  <c r="BI118" i="85"/>
  <c r="BI113" i="85"/>
  <c r="BI111" i="85"/>
  <c r="BI114" i="85"/>
  <c r="BI107" i="84"/>
  <c r="BI109" i="84"/>
  <c r="BI111" i="84"/>
  <c r="BI113" i="84"/>
  <c r="BI115" i="84"/>
  <c r="BI117" i="84"/>
  <c r="BI119" i="84"/>
  <c r="BI110" i="84"/>
  <c r="BI121" i="84"/>
  <c r="BI120" i="84"/>
  <c r="BI122" i="84"/>
  <c r="BL81" i="12" s="1"/>
  <c r="BI112" i="84"/>
  <c r="BI114" i="84"/>
  <c r="BI108" i="84"/>
  <c r="BI118" i="84"/>
  <c r="BI116" i="84"/>
  <c r="BI101" i="83"/>
  <c r="BI114" i="83"/>
  <c r="BI113" i="83"/>
  <c r="BI116" i="83"/>
  <c r="BI108" i="83"/>
  <c r="BI120" i="83"/>
  <c r="BL60" i="12" s="1"/>
  <c r="BI118" i="83"/>
  <c r="BI107" i="83"/>
  <c r="BL20" i="12" s="1"/>
  <c r="BI122" i="83"/>
  <c r="BL80" i="12" s="1"/>
  <c r="BI117" i="83"/>
  <c r="BI111" i="83"/>
  <c r="BI109" i="83"/>
  <c r="BI112" i="83"/>
  <c r="BL30" i="12" s="1"/>
  <c r="BI121" i="83"/>
  <c r="BI110" i="83"/>
  <c r="BI119" i="83"/>
  <c r="BL50" i="12" s="1"/>
  <c r="BI115" i="83"/>
  <c r="AU109" i="82"/>
  <c r="AU116" i="82"/>
  <c r="AU113" i="82"/>
  <c r="AU108" i="82"/>
  <c r="AU107" i="82"/>
  <c r="AX19" i="12" s="1"/>
  <c r="AU121" i="82"/>
  <c r="AU118" i="82"/>
  <c r="AU114" i="82"/>
  <c r="AU117" i="82"/>
  <c r="AU110" i="82"/>
  <c r="AU115" i="82"/>
  <c r="AU111" i="82"/>
  <c r="AU120" i="82"/>
  <c r="AU119" i="82"/>
  <c r="AU112" i="82"/>
  <c r="AU122" i="82"/>
  <c r="AX79" i="12" s="1"/>
  <c r="BJ113" i="13"/>
  <c r="BJ108" i="13"/>
  <c r="BJ119" i="13"/>
  <c r="AY169" i="7"/>
  <c r="AY171" i="7"/>
  <c r="BI101" i="84"/>
  <c r="BJ74" i="2"/>
  <c r="BJ100" i="84"/>
  <c r="AV75" i="13"/>
  <c r="AV83" i="13"/>
  <c r="AV44" i="13"/>
  <c r="AV91" i="13"/>
  <c r="BL77" i="12"/>
  <c r="BI101" i="81"/>
  <c r="BK73" i="12"/>
  <c r="BK72" i="12"/>
  <c r="BJ66" i="2"/>
  <c r="BJ100" i="83"/>
  <c r="BL70" i="12"/>
  <c r="BK68" i="12"/>
  <c r="BK43" i="12"/>
  <c r="BL33" i="12"/>
  <c r="BL23" i="12"/>
  <c r="AW39" i="12"/>
  <c r="AW19" i="12"/>
  <c r="AU101" i="82"/>
  <c r="AU123" i="82" s="1"/>
  <c r="AX89" i="12" s="1"/>
  <c r="AX59" i="12"/>
  <c r="AW59" i="12"/>
  <c r="AW69" i="12"/>
  <c r="BJ42" i="2"/>
  <c r="BK38" i="12"/>
  <c r="BK42" i="12"/>
  <c r="BL32" i="12"/>
  <c r="AV37" i="12"/>
  <c r="AW17" i="12"/>
  <c r="AV100" i="82"/>
  <c r="BJ100" i="86"/>
  <c r="BJ100" i="85"/>
  <c r="AV101" i="86"/>
  <c r="AV123" i="86" s="1"/>
  <c r="AY93" i="12" s="1"/>
  <c r="AV123" i="83"/>
  <c r="AY90" i="12" s="1"/>
  <c r="AV123" i="81"/>
  <c r="AY88" i="12" s="1"/>
  <c r="AV101" i="85"/>
  <c r="AV123" i="85" s="1"/>
  <c r="AY92" i="12" s="1"/>
  <c r="AV75" i="86"/>
  <c r="AV44" i="86"/>
  <c r="AV12" i="86"/>
  <c r="AV83" i="86"/>
  <c r="AV75" i="84"/>
  <c r="AV12" i="84"/>
  <c r="AV83" i="84"/>
  <c r="AV44" i="84"/>
  <c r="AV83" i="85"/>
  <c r="AV75" i="85"/>
  <c r="AV12" i="85"/>
  <c r="AV44" i="85"/>
  <c r="AV75" i="83"/>
  <c r="AV12" i="83"/>
  <c r="AV44" i="83"/>
  <c r="AV83" i="83"/>
  <c r="AW91" i="86"/>
  <c r="AW91" i="84"/>
  <c r="AW91" i="83"/>
  <c r="AW91" i="82"/>
  <c r="AV75" i="81"/>
  <c r="AV12" i="81"/>
  <c r="AV44" i="81"/>
  <c r="AV83" i="81"/>
  <c r="AV75" i="82"/>
  <c r="AV12" i="82"/>
  <c r="AV44" i="82"/>
  <c r="AV83" i="82"/>
  <c r="AV12" i="13"/>
  <c r="BI94" i="2"/>
  <c r="BJ93" i="2"/>
  <c r="BJ85" i="2"/>
  <c r="BI86" i="2"/>
  <c r="BJ69" i="2"/>
  <c r="BI70" i="2"/>
  <c r="BJ61" i="2"/>
  <c r="BI62" i="2"/>
  <c r="BJ54" i="2"/>
  <c r="BK4" i="81" s="1"/>
  <c r="BK91" i="81" s="1"/>
  <c r="BK53" i="2"/>
  <c r="AV155" i="8"/>
  <c r="AV27" i="5" s="1"/>
  <c r="AV23" i="7"/>
  <c r="AV11" i="5" s="1"/>
  <c r="AV89" i="8"/>
  <c r="AV24" i="5" s="1"/>
  <c r="AV111" i="8"/>
  <c r="AV25" i="5" s="1"/>
  <c r="AV133" i="8"/>
  <c r="AV26" i="5" s="1"/>
  <c r="AV67" i="8"/>
  <c r="AV23" i="5" s="1"/>
  <c r="AV23" i="8"/>
  <c r="AV21" i="5" s="1"/>
  <c r="AV45" i="8"/>
  <c r="AV22" i="5" s="1"/>
  <c r="AZ5" i="8"/>
  <c r="AZ5" i="7"/>
  <c r="AZ5" i="9"/>
  <c r="AZ166" i="8"/>
  <c r="AZ166" i="9"/>
  <c r="AW4" i="13"/>
  <c r="AZ166" i="7"/>
  <c r="AT123" i="13"/>
  <c r="AW87" i="12" s="1"/>
  <c r="AW57" i="12"/>
  <c r="AW47" i="12"/>
  <c r="AW27" i="12"/>
  <c r="AW67" i="12"/>
  <c r="AW46" i="2"/>
  <c r="AX45" i="2"/>
  <c r="AZ189" i="7" l="1"/>
  <c r="AZ175" i="7"/>
  <c r="AZ197" i="7"/>
  <c r="AZ187" i="7"/>
  <c r="AZ177" i="7"/>
  <c r="AZ195" i="7"/>
  <c r="AZ193" i="7"/>
  <c r="AZ191" i="7"/>
  <c r="AZ181" i="7"/>
  <c r="AZ185" i="7"/>
  <c r="AZ179" i="7"/>
  <c r="AZ173" i="7"/>
  <c r="AZ183" i="7"/>
  <c r="AY198" i="7"/>
  <c r="BJ114" i="13"/>
  <c r="BJ116" i="13"/>
  <c r="BK50" i="2"/>
  <c r="BK100" i="81"/>
  <c r="BJ101" i="13"/>
  <c r="BJ112" i="13"/>
  <c r="BJ121" i="13"/>
  <c r="BJ122" i="13"/>
  <c r="BM77" i="12" s="1"/>
  <c r="BJ115" i="13"/>
  <c r="BJ111" i="13"/>
  <c r="BJ118" i="13"/>
  <c r="BJ109" i="13"/>
  <c r="BJ120" i="13"/>
  <c r="BJ117" i="13"/>
  <c r="BJ107" i="13"/>
  <c r="BK100" i="13"/>
  <c r="BK113" i="13" s="1"/>
  <c r="BJ110" i="81"/>
  <c r="BJ113" i="81"/>
  <c r="BJ112" i="81"/>
  <c r="BJ108" i="81"/>
  <c r="BJ118" i="81"/>
  <c r="BJ109" i="81"/>
  <c r="BJ121" i="81"/>
  <c r="BJ117" i="81"/>
  <c r="BJ114" i="81"/>
  <c r="BJ115" i="81"/>
  <c r="BJ119" i="81"/>
  <c r="BM48" i="12" s="1"/>
  <c r="BJ122" i="81"/>
  <c r="BM78" i="12" s="1"/>
  <c r="BJ116" i="81"/>
  <c r="BJ111" i="81"/>
  <c r="BJ107" i="81"/>
  <c r="BM18" i="12" s="1"/>
  <c r="BJ120" i="81"/>
  <c r="BM58" i="12" s="1"/>
  <c r="BJ109" i="86"/>
  <c r="BJ110" i="86"/>
  <c r="BJ108" i="86"/>
  <c r="BJ114" i="86"/>
  <c r="BJ107" i="86"/>
  <c r="BM23" i="12" s="1"/>
  <c r="BJ113" i="86"/>
  <c r="BJ111" i="86"/>
  <c r="BJ120" i="86"/>
  <c r="BJ121" i="86"/>
  <c r="BJ116" i="86"/>
  <c r="BJ118" i="86"/>
  <c r="BJ112" i="86"/>
  <c r="BJ117" i="86"/>
  <c r="BJ115" i="86"/>
  <c r="BJ122" i="86"/>
  <c r="BM83" i="12" s="1"/>
  <c r="BJ119" i="86"/>
  <c r="BJ109" i="85"/>
  <c r="BJ107" i="85"/>
  <c r="BJ111" i="85"/>
  <c r="BJ110" i="85"/>
  <c r="BJ116" i="85"/>
  <c r="BJ122" i="85"/>
  <c r="BM82" i="12" s="1"/>
  <c r="BJ121" i="85"/>
  <c r="BJ108" i="85"/>
  <c r="BJ117" i="85"/>
  <c r="BJ120" i="85"/>
  <c r="BJ114" i="85"/>
  <c r="BJ112" i="85"/>
  <c r="BJ115" i="85"/>
  <c r="BJ119" i="85"/>
  <c r="BM52" i="12" s="1"/>
  <c r="BJ118" i="85"/>
  <c r="BJ113" i="85"/>
  <c r="BJ121" i="84"/>
  <c r="BJ110" i="84"/>
  <c r="BJ119" i="84"/>
  <c r="BJ113" i="84"/>
  <c r="BJ108" i="84"/>
  <c r="BJ109" i="84"/>
  <c r="BJ114" i="84"/>
  <c r="BJ112" i="84"/>
  <c r="BJ107" i="84"/>
  <c r="BJ118" i="84"/>
  <c r="BJ115" i="84"/>
  <c r="BJ111" i="84"/>
  <c r="BJ116" i="84"/>
  <c r="BJ120" i="84"/>
  <c r="BJ122" i="84"/>
  <c r="BM81" i="12" s="1"/>
  <c r="BJ117" i="84"/>
  <c r="BJ101" i="83"/>
  <c r="BJ113" i="83"/>
  <c r="BJ112" i="83"/>
  <c r="BM30" i="12" s="1"/>
  <c r="BJ108" i="83"/>
  <c r="BJ118" i="83"/>
  <c r="BJ119" i="83"/>
  <c r="BM50" i="12" s="1"/>
  <c r="BJ115" i="83"/>
  <c r="BJ117" i="83"/>
  <c r="BJ116" i="83"/>
  <c r="BJ107" i="83"/>
  <c r="BM20" i="12" s="1"/>
  <c r="BJ121" i="83"/>
  <c r="BJ120" i="83"/>
  <c r="BJ109" i="83"/>
  <c r="BJ110" i="83"/>
  <c r="BJ122" i="83"/>
  <c r="BM80" i="12" s="1"/>
  <c r="BJ114" i="83"/>
  <c r="BJ111" i="83"/>
  <c r="AV114" i="82"/>
  <c r="AV110" i="82"/>
  <c r="AV118" i="82"/>
  <c r="AV112" i="82"/>
  <c r="AY29" i="12" s="1"/>
  <c r="AV116" i="82"/>
  <c r="AV107" i="82"/>
  <c r="AY19" i="12" s="1"/>
  <c r="AV108" i="82"/>
  <c r="AV120" i="82"/>
  <c r="AY59" i="12" s="1"/>
  <c r="AV115" i="82"/>
  <c r="AV113" i="82"/>
  <c r="AV121" i="82"/>
  <c r="AV111" i="82"/>
  <c r="AV109" i="82"/>
  <c r="AV122" i="82"/>
  <c r="AY79" i="12" s="1"/>
  <c r="AV119" i="82"/>
  <c r="AY49" i="12" s="1"/>
  <c r="AV117" i="82"/>
  <c r="AY23" i="9"/>
  <c r="AY31" i="5" s="1"/>
  <c r="AZ171" i="7"/>
  <c r="AZ169" i="7"/>
  <c r="BJ101" i="84"/>
  <c r="BL40" i="12"/>
  <c r="BK74" i="2"/>
  <c r="BK100" i="84"/>
  <c r="AW75" i="13"/>
  <c r="AW83" i="13"/>
  <c r="AW44" i="13"/>
  <c r="AW91" i="13"/>
  <c r="BJ101" i="81"/>
  <c r="BM60" i="12"/>
  <c r="BM70" i="12"/>
  <c r="BL73" i="12"/>
  <c r="BL72" i="12"/>
  <c r="BK66" i="2"/>
  <c r="BK100" i="83"/>
  <c r="AX69" i="12"/>
  <c r="BL68" i="12"/>
  <c r="BL43" i="12"/>
  <c r="BM53" i="12"/>
  <c r="BM63" i="12"/>
  <c r="BM33" i="12"/>
  <c r="AX49" i="12"/>
  <c r="AV101" i="82"/>
  <c r="AV123" i="82" s="1"/>
  <c r="AY89" i="12" s="1"/>
  <c r="AX29" i="12"/>
  <c r="AX39" i="12"/>
  <c r="BK42" i="2"/>
  <c r="BM28" i="12"/>
  <c r="BL38" i="12"/>
  <c r="BM62" i="12"/>
  <c r="BM32" i="12"/>
  <c r="BM22" i="12"/>
  <c r="BL42" i="12"/>
  <c r="AW37" i="12"/>
  <c r="AX17" i="12"/>
  <c r="BK100" i="85"/>
  <c r="BK100" i="86"/>
  <c r="AW100" i="82"/>
  <c r="AW101" i="85"/>
  <c r="AW123" i="85" s="1"/>
  <c r="AZ92" i="12" s="1"/>
  <c r="AW123" i="81"/>
  <c r="AZ88" i="12" s="1"/>
  <c r="AW101" i="86"/>
  <c r="AW123" i="86" s="1"/>
  <c r="AZ93" i="12" s="1"/>
  <c r="AW123" i="83"/>
  <c r="AZ90" i="12" s="1"/>
  <c r="AW75" i="84"/>
  <c r="AW44" i="84"/>
  <c r="AW12" i="84"/>
  <c r="AW83" i="84"/>
  <c r="AW75" i="81"/>
  <c r="AW44" i="81"/>
  <c r="AW12" i="81"/>
  <c r="AW83" i="81"/>
  <c r="AW83" i="85"/>
  <c r="AW12" i="85"/>
  <c r="AW44" i="85"/>
  <c r="AW75" i="85"/>
  <c r="AW83" i="83"/>
  <c r="AW75" i="83"/>
  <c r="AW12" i="83"/>
  <c r="AW44" i="83"/>
  <c r="AX91" i="86"/>
  <c r="AX91" i="84"/>
  <c r="AX91" i="83"/>
  <c r="AX91" i="82"/>
  <c r="AW83" i="82"/>
  <c r="AW75" i="82"/>
  <c r="AW12" i="82"/>
  <c r="AW44" i="82"/>
  <c r="AW83" i="86"/>
  <c r="AW75" i="86"/>
  <c r="AW12" i="86"/>
  <c r="AW44" i="86"/>
  <c r="AW12" i="13"/>
  <c r="BJ94" i="2"/>
  <c r="BK93" i="2"/>
  <c r="BK85" i="2"/>
  <c r="BJ86" i="2"/>
  <c r="BK69" i="2"/>
  <c r="BJ70" i="2"/>
  <c r="BJ62" i="2"/>
  <c r="BK61" i="2"/>
  <c r="BK54" i="2"/>
  <c r="BL4" i="81" s="1"/>
  <c r="BL91" i="81" s="1"/>
  <c r="BL53" i="2"/>
  <c r="AW23" i="7"/>
  <c r="AW11" i="5" s="1"/>
  <c r="AW133" i="8"/>
  <c r="AW26" i="5" s="1"/>
  <c r="AW111" i="8"/>
  <c r="AW25" i="5" s="1"/>
  <c r="AW89" i="8"/>
  <c r="AW24" i="5" s="1"/>
  <c r="AW67" i="8"/>
  <c r="AW23" i="5" s="1"/>
  <c r="AW23" i="8"/>
  <c r="AW21" i="5" s="1"/>
  <c r="AW155" i="8"/>
  <c r="AW27" i="5" s="1"/>
  <c r="AW45" i="8"/>
  <c r="AW22" i="5" s="1"/>
  <c r="BA5" i="9"/>
  <c r="AX4" i="13"/>
  <c r="BA5" i="8"/>
  <c r="BA166" i="9"/>
  <c r="BA166" i="8"/>
  <c r="BA5" i="7"/>
  <c r="BA166" i="7"/>
  <c r="AU123" i="13"/>
  <c r="AX87" i="12" s="1"/>
  <c r="AX27" i="12"/>
  <c r="AX67" i="12"/>
  <c r="AX47" i="12"/>
  <c r="AX57" i="12"/>
  <c r="AY45" i="2"/>
  <c r="AX46" i="2"/>
  <c r="AZ198" i="7" l="1"/>
  <c r="BA193" i="7"/>
  <c r="BA175" i="7"/>
  <c r="BA195" i="7"/>
  <c r="BA197" i="7"/>
  <c r="BA187" i="7"/>
  <c r="BA177" i="7"/>
  <c r="BA191" i="7"/>
  <c r="BA189" i="7"/>
  <c r="BA181" i="7"/>
  <c r="BA185" i="7"/>
  <c r="BA179" i="7"/>
  <c r="BA183" i="7"/>
  <c r="BA173" i="7"/>
  <c r="BL50" i="2"/>
  <c r="BL100" i="81"/>
  <c r="BK112" i="13"/>
  <c r="BK115" i="13"/>
  <c r="BK116" i="13"/>
  <c r="BK117" i="13"/>
  <c r="BK114" i="13"/>
  <c r="BK111" i="13"/>
  <c r="BK110" i="13"/>
  <c r="BK109" i="13"/>
  <c r="BK108" i="13"/>
  <c r="BK107" i="13"/>
  <c r="BK121" i="13"/>
  <c r="BK122" i="13"/>
  <c r="BK101" i="13"/>
  <c r="BK118" i="13"/>
  <c r="BK119" i="13"/>
  <c r="BK120" i="13"/>
  <c r="BL100" i="13"/>
  <c r="BL109" i="13" s="1"/>
  <c r="BK109" i="81"/>
  <c r="BK107" i="81"/>
  <c r="BN18" i="12" s="1"/>
  <c r="BK113" i="81"/>
  <c r="BK114" i="81"/>
  <c r="BK115" i="81"/>
  <c r="BK108" i="81"/>
  <c r="BK118" i="81"/>
  <c r="BK119" i="81"/>
  <c r="BN48" i="12" s="1"/>
  <c r="BK120" i="81"/>
  <c r="BN58" i="12" s="1"/>
  <c r="BK117" i="81"/>
  <c r="BK111" i="81"/>
  <c r="BK116" i="81"/>
  <c r="BK110" i="81"/>
  <c r="BK122" i="81"/>
  <c r="BN78" i="12" s="1"/>
  <c r="BK112" i="81"/>
  <c r="BN28" i="12" s="1"/>
  <c r="BK121" i="81"/>
  <c r="AZ23" i="9"/>
  <c r="AZ31" i="5" s="1"/>
  <c r="BK116" i="86"/>
  <c r="BK113" i="86"/>
  <c r="BK108" i="86"/>
  <c r="BK118" i="86"/>
  <c r="BK109" i="86"/>
  <c r="BK107" i="86"/>
  <c r="BN23" i="12" s="1"/>
  <c r="BK120" i="86"/>
  <c r="BN63" i="12" s="1"/>
  <c r="BK110" i="86"/>
  <c r="BK112" i="86"/>
  <c r="BK114" i="86"/>
  <c r="BK111" i="86"/>
  <c r="BK117" i="86"/>
  <c r="BK121" i="86"/>
  <c r="BK115" i="86"/>
  <c r="BK122" i="86"/>
  <c r="BN83" i="12" s="1"/>
  <c r="BK119" i="86"/>
  <c r="BN53" i="12" s="1"/>
  <c r="BK110" i="85"/>
  <c r="BK108" i="85"/>
  <c r="BK112" i="85"/>
  <c r="BK111" i="85"/>
  <c r="BK107" i="85"/>
  <c r="BK117" i="85"/>
  <c r="BK122" i="85"/>
  <c r="BN82" i="12" s="1"/>
  <c r="BK109" i="85"/>
  <c r="BK114" i="85"/>
  <c r="BK120" i="85"/>
  <c r="BK118" i="85"/>
  <c r="BK119" i="85"/>
  <c r="BK116" i="85"/>
  <c r="BK115" i="85"/>
  <c r="BK113" i="85"/>
  <c r="BK121" i="85"/>
  <c r="BK107" i="84"/>
  <c r="BK117" i="84"/>
  <c r="BK108" i="84"/>
  <c r="BK112" i="84"/>
  <c r="BK111" i="84"/>
  <c r="BK116" i="84"/>
  <c r="BK115" i="84"/>
  <c r="BK109" i="84"/>
  <c r="BK114" i="84"/>
  <c r="BK122" i="84"/>
  <c r="BK119" i="84"/>
  <c r="BK118" i="84"/>
  <c r="BK121" i="84"/>
  <c r="BK113" i="84"/>
  <c r="BK120" i="84"/>
  <c r="BK110" i="84"/>
  <c r="BK101" i="83"/>
  <c r="BK112" i="83"/>
  <c r="BN30" i="12" s="1"/>
  <c r="BK110" i="83"/>
  <c r="BK111" i="83"/>
  <c r="BK108" i="83"/>
  <c r="BK114" i="83"/>
  <c r="BK109" i="83"/>
  <c r="BK117" i="83"/>
  <c r="BK107" i="83"/>
  <c r="BN20" i="12" s="1"/>
  <c r="BK116" i="83"/>
  <c r="BK120" i="83"/>
  <c r="BN60" i="12" s="1"/>
  <c r="BK121" i="83"/>
  <c r="BN70" i="12" s="1"/>
  <c r="BK122" i="83"/>
  <c r="BN80" i="12" s="1"/>
  <c r="BK118" i="83"/>
  <c r="BK115" i="83"/>
  <c r="BK113" i="83"/>
  <c r="BK119" i="83"/>
  <c r="BN50" i="12" s="1"/>
  <c r="AW108" i="82"/>
  <c r="AW115" i="82"/>
  <c r="AW107" i="82"/>
  <c r="AZ19" i="12" s="1"/>
  <c r="AW111" i="82"/>
  <c r="AW110" i="82"/>
  <c r="AW109" i="82"/>
  <c r="AW122" i="82"/>
  <c r="AZ79" i="12" s="1"/>
  <c r="AW118" i="82"/>
  <c r="AW114" i="82"/>
  <c r="AW120" i="82"/>
  <c r="AZ59" i="12" s="1"/>
  <c r="AW119" i="82"/>
  <c r="AW121" i="82"/>
  <c r="AW116" i="82"/>
  <c r="AW113" i="82"/>
  <c r="AW112" i="82"/>
  <c r="AW117" i="82"/>
  <c r="BA171" i="7"/>
  <c r="BA169" i="7"/>
  <c r="BL101" i="13"/>
  <c r="BL107" i="13"/>
  <c r="BL111" i="13"/>
  <c r="BL113" i="13"/>
  <c r="BL115" i="13"/>
  <c r="BL108" i="13"/>
  <c r="BL110" i="13"/>
  <c r="BL112" i="13"/>
  <c r="BL114" i="13"/>
  <c r="BL121" i="13"/>
  <c r="BL122" i="13"/>
  <c r="BL117" i="13"/>
  <c r="BL119" i="13"/>
  <c r="BL118" i="13"/>
  <c r="BL116" i="13"/>
  <c r="BK101" i="84"/>
  <c r="BN81" i="12"/>
  <c r="BL74" i="2"/>
  <c r="BL100" i="84"/>
  <c r="BM40" i="12"/>
  <c r="AX83" i="13"/>
  <c r="AX44" i="13"/>
  <c r="AX91" i="13"/>
  <c r="AX75" i="13"/>
  <c r="BN77" i="12"/>
  <c r="BK101" i="81"/>
  <c r="BM73" i="12"/>
  <c r="BM72" i="12"/>
  <c r="BL66" i="2"/>
  <c r="BL100" i="83"/>
  <c r="BM68" i="12"/>
  <c r="BM43" i="12"/>
  <c r="BN33" i="12"/>
  <c r="AY69" i="12"/>
  <c r="AW101" i="82"/>
  <c r="AW123" i="82" s="1"/>
  <c r="AZ89" i="12" s="1"/>
  <c r="AY39" i="12"/>
  <c r="BL42" i="2"/>
  <c r="BM38" i="12"/>
  <c r="BM42" i="12"/>
  <c r="BN52" i="12"/>
  <c r="BN62" i="12"/>
  <c r="BN32" i="12"/>
  <c r="BN22" i="12"/>
  <c r="AX37" i="12"/>
  <c r="AY17" i="12"/>
  <c r="AX100" i="82"/>
  <c r="BL100" i="85"/>
  <c r="BL100" i="86"/>
  <c r="AX101" i="85"/>
  <c r="AX123" i="85" s="1"/>
  <c r="BA92" i="12" s="1"/>
  <c r="AX123" i="81"/>
  <c r="BA88" i="12" s="1"/>
  <c r="AX101" i="86"/>
  <c r="AX123" i="86" s="1"/>
  <c r="BA93" i="12" s="1"/>
  <c r="AX123" i="83"/>
  <c r="BA90" i="12" s="1"/>
  <c r="AX75" i="84"/>
  <c r="AX12" i="84"/>
  <c r="AX44" i="84"/>
  <c r="AX83" i="84"/>
  <c r="AY91" i="86"/>
  <c r="AY91" i="84"/>
  <c r="AY91" i="83"/>
  <c r="AY91" i="82"/>
  <c r="AX75" i="82"/>
  <c r="AX83" i="82"/>
  <c r="AX44" i="82"/>
  <c r="AX12" i="82"/>
  <c r="AX83" i="86"/>
  <c r="AX12" i="86"/>
  <c r="AX44" i="86"/>
  <c r="AX75" i="86"/>
  <c r="AX83" i="83"/>
  <c r="AX12" i="83"/>
  <c r="AX75" i="83"/>
  <c r="AX44" i="83"/>
  <c r="AX83" i="81"/>
  <c r="AX75" i="81"/>
  <c r="AX12" i="81"/>
  <c r="AX44" i="81"/>
  <c r="AX75" i="85"/>
  <c r="AX83" i="85"/>
  <c r="AX12" i="85"/>
  <c r="AX44" i="85"/>
  <c r="AX12" i="13"/>
  <c r="BK94" i="2"/>
  <c r="BL93" i="2"/>
  <c r="BK86" i="2"/>
  <c r="BL85" i="2"/>
  <c r="BK70" i="2"/>
  <c r="BL69" i="2"/>
  <c r="BK62" i="2"/>
  <c r="BL61" i="2"/>
  <c r="BL54" i="2"/>
  <c r="BM4" i="81" s="1"/>
  <c r="BM91" i="81" s="1"/>
  <c r="BM53" i="2"/>
  <c r="AX23" i="7"/>
  <c r="AX11" i="5" s="1"/>
  <c r="AX111" i="8"/>
  <c r="AX25" i="5" s="1"/>
  <c r="AX133" i="8"/>
  <c r="AX26" i="5" s="1"/>
  <c r="AX89" i="8"/>
  <c r="AX24" i="5" s="1"/>
  <c r="AX23" i="8"/>
  <c r="AX21" i="5" s="1"/>
  <c r="AX45" i="8"/>
  <c r="AX22" i="5" s="1"/>
  <c r="AX155" i="8"/>
  <c r="AX27" i="5" s="1"/>
  <c r="AX67" i="8"/>
  <c r="AX23" i="5" s="1"/>
  <c r="BB5" i="8"/>
  <c r="BB166" i="9"/>
  <c r="BB5" i="9"/>
  <c r="BB166" i="7"/>
  <c r="BB166" i="8"/>
  <c r="BB5" i="7"/>
  <c r="AY4" i="13"/>
  <c r="AV123" i="13"/>
  <c r="AY87" i="12" s="1"/>
  <c r="AY57" i="12"/>
  <c r="AY27" i="12"/>
  <c r="AY67" i="12"/>
  <c r="AY47" i="12"/>
  <c r="AZ45" i="2"/>
  <c r="AY46" i="2"/>
  <c r="BB189" i="7" l="1"/>
  <c r="BB187" i="7"/>
  <c r="BB195" i="7"/>
  <c r="BB179" i="7"/>
  <c r="BB193" i="7"/>
  <c r="BB191" i="7"/>
  <c r="BB177" i="7"/>
  <c r="BB181" i="7"/>
  <c r="BB183" i="7"/>
  <c r="BB175" i="7"/>
  <c r="BB197" i="7"/>
  <c r="BB185" i="7"/>
  <c r="BB173" i="7"/>
  <c r="BA198" i="7"/>
  <c r="BL120" i="13"/>
  <c r="BM50" i="2"/>
  <c r="BM100" i="81"/>
  <c r="BM100" i="13"/>
  <c r="BM111" i="13" s="1"/>
  <c r="BN40" i="12"/>
  <c r="BL121" i="81"/>
  <c r="BL110" i="81"/>
  <c r="BL112" i="81"/>
  <c r="BO28" i="12" s="1"/>
  <c r="BL115" i="81"/>
  <c r="BL108" i="81"/>
  <c r="BL120" i="81"/>
  <c r="BO58" i="12" s="1"/>
  <c r="BL117" i="81"/>
  <c r="BL122" i="81"/>
  <c r="BO78" i="12" s="1"/>
  <c r="BL111" i="81"/>
  <c r="BL109" i="81"/>
  <c r="BL113" i="81"/>
  <c r="BL114" i="81"/>
  <c r="BL107" i="81"/>
  <c r="BO18" i="12" s="1"/>
  <c r="BL119" i="81"/>
  <c r="BO48" i="12" s="1"/>
  <c r="BL116" i="81"/>
  <c r="BL118" i="81"/>
  <c r="BA23" i="9"/>
  <c r="BA31" i="5" s="1"/>
  <c r="BL120" i="86"/>
  <c r="BL108" i="86"/>
  <c r="BL110" i="86"/>
  <c r="BL111" i="86"/>
  <c r="BL112" i="86"/>
  <c r="BL113" i="86"/>
  <c r="BL114" i="86"/>
  <c r="BL115" i="86"/>
  <c r="BL107" i="86"/>
  <c r="BL116" i="86"/>
  <c r="BL109" i="86"/>
  <c r="BL118" i="86"/>
  <c r="BL122" i="86"/>
  <c r="BO83" i="12" s="1"/>
  <c r="BL121" i="86"/>
  <c r="BL119" i="86"/>
  <c r="BO53" i="12" s="1"/>
  <c r="BL117" i="86"/>
  <c r="BL111" i="85"/>
  <c r="BL113" i="85"/>
  <c r="BL112" i="85"/>
  <c r="BL108" i="85"/>
  <c r="BL110" i="85"/>
  <c r="BL107" i="85"/>
  <c r="BO22" i="12" s="1"/>
  <c r="BL117" i="85"/>
  <c r="BL116" i="85"/>
  <c r="BL114" i="85"/>
  <c r="BL121" i="85"/>
  <c r="BL119" i="85"/>
  <c r="BL118" i="85"/>
  <c r="BL122" i="85"/>
  <c r="BO82" i="12" s="1"/>
  <c r="BL120" i="85"/>
  <c r="BO62" i="12" s="1"/>
  <c r="BL109" i="85"/>
  <c r="BL115" i="85"/>
  <c r="BL114" i="84"/>
  <c r="BL116" i="84"/>
  <c r="BL115" i="84"/>
  <c r="BL111" i="84"/>
  <c r="BL109" i="84"/>
  <c r="BL119" i="84"/>
  <c r="BL108" i="84"/>
  <c r="BL110" i="84"/>
  <c r="BL113" i="84"/>
  <c r="BL107" i="84"/>
  <c r="BL112" i="84"/>
  <c r="BL121" i="84"/>
  <c r="BL117" i="84"/>
  <c r="BL120" i="84"/>
  <c r="BL122" i="84"/>
  <c r="BO81" i="12" s="1"/>
  <c r="BL118" i="84"/>
  <c r="BL101" i="83"/>
  <c r="BL110" i="83"/>
  <c r="BL111" i="83"/>
  <c r="BL108" i="83"/>
  <c r="BL116" i="83"/>
  <c r="BL113" i="83"/>
  <c r="BL115" i="83"/>
  <c r="BL107" i="83"/>
  <c r="BO20" i="12" s="1"/>
  <c r="BL114" i="83"/>
  <c r="BL119" i="83"/>
  <c r="BO50" i="12" s="1"/>
  <c r="BL112" i="83"/>
  <c r="BL121" i="83"/>
  <c r="BO70" i="12" s="1"/>
  <c r="BL120" i="83"/>
  <c r="BO60" i="12" s="1"/>
  <c r="BL109" i="83"/>
  <c r="BL122" i="83"/>
  <c r="BO80" i="12" s="1"/>
  <c r="BL118" i="83"/>
  <c r="BL117" i="83"/>
  <c r="AX110" i="82"/>
  <c r="AX113" i="82"/>
  <c r="AX118" i="82"/>
  <c r="AX108" i="82"/>
  <c r="AX109" i="82"/>
  <c r="AX117" i="82"/>
  <c r="AX115" i="82"/>
  <c r="AX107" i="82"/>
  <c r="BA19" i="12" s="1"/>
  <c r="AX119" i="82"/>
  <c r="BA49" i="12" s="1"/>
  <c r="AX111" i="82"/>
  <c r="AX114" i="82"/>
  <c r="AX121" i="82"/>
  <c r="AX122" i="82"/>
  <c r="BA79" i="12" s="1"/>
  <c r="AX120" i="82"/>
  <c r="AX116" i="82"/>
  <c r="AX112" i="82"/>
  <c r="BB171" i="7"/>
  <c r="BB169" i="7"/>
  <c r="BM116" i="13"/>
  <c r="BM110" i="13"/>
  <c r="BM109" i="13"/>
  <c r="BM120" i="13"/>
  <c r="BM112" i="13"/>
  <c r="BM122" i="13"/>
  <c r="BM108" i="13"/>
  <c r="BM114" i="13"/>
  <c r="BL101" i="84"/>
  <c r="BM74" i="2"/>
  <c r="BM100" i="84"/>
  <c r="AY75" i="13"/>
  <c r="AY83" i="13"/>
  <c r="AY44" i="13"/>
  <c r="AY91" i="13"/>
  <c r="BO77" i="12"/>
  <c r="BM42" i="2"/>
  <c r="BL101" i="81"/>
  <c r="BO30" i="12"/>
  <c r="BN73" i="12"/>
  <c r="BN72" i="12"/>
  <c r="BM66" i="2"/>
  <c r="BM100" i="83"/>
  <c r="AZ69" i="12"/>
  <c r="BN68" i="12"/>
  <c r="BN43" i="12"/>
  <c r="BO63" i="12"/>
  <c r="BO33" i="12"/>
  <c r="BO23" i="12"/>
  <c r="AZ29" i="12"/>
  <c r="AX101" i="82"/>
  <c r="AX123" i="82" s="1"/>
  <c r="BA89" i="12" s="1"/>
  <c r="BA29" i="12"/>
  <c r="AZ49" i="12"/>
  <c r="AZ39" i="12"/>
  <c r="BN38" i="12"/>
  <c r="BO32" i="12"/>
  <c r="BO52" i="12"/>
  <c r="BN42" i="12"/>
  <c r="AY37" i="12"/>
  <c r="AZ17" i="12"/>
  <c r="BM100" i="86"/>
  <c r="BM100" i="85"/>
  <c r="AY100" i="82"/>
  <c r="AY101" i="86"/>
  <c r="AY123" i="86" s="1"/>
  <c r="BB93" i="12" s="1"/>
  <c r="AY123" i="83"/>
  <c r="BB90" i="12" s="1"/>
  <c r="AY123" i="81"/>
  <c r="BB88" i="12" s="1"/>
  <c r="AY101" i="85"/>
  <c r="AY123" i="85" s="1"/>
  <c r="BB92" i="12" s="1"/>
  <c r="AY83" i="84"/>
  <c r="AY75" i="84"/>
  <c r="AY12" i="84"/>
  <c r="AY44" i="84"/>
  <c r="AY83" i="81"/>
  <c r="AY12" i="81"/>
  <c r="AY44" i="81"/>
  <c r="AY75" i="81"/>
  <c r="AY83" i="86"/>
  <c r="AY12" i="86"/>
  <c r="AY44" i="86"/>
  <c r="AY75" i="86"/>
  <c r="AZ91" i="86"/>
  <c r="AZ91" i="84"/>
  <c r="AZ91" i="83"/>
  <c r="AZ91" i="82"/>
  <c r="AY83" i="82"/>
  <c r="AY44" i="82"/>
  <c r="AY12" i="82"/>
  <c r="AY75" i="82"/>
  <c r="AY75" i="85"/>
  <c r="AY12" i="85"/>
  <c r="AY44" i="85"/>
  <c r="AY83" i="85"/>
  <c r="AY83" i="83"/>
  <c r="AY12" i="83"/>
  <c r="AY44" i="83"/>
  <c r="AY75" i="83"/>
  <c r="AY12" i="13"/>
  <c r="BM93" i="2"/>
  <c r="BL94" i="2"/>
  <c r="BL86" i="2"/>
  <c r="BM85" i="2"/>
  <c r="BL70" i="2"/>
  <c r="BM69" i="2"/>
  <c r="BL62" i="2"/>
  <c r="BM61" i="2"/>
  <c r="BN53" i="2"/>
  <c r="BM54" i="2"/>
  <c r="BN4" i="81" s="1"/>
  <c r="BN91" i="81" s="1"/>
  <c r="AY45" i="8"/>
  <c r="AY22" i="5" s="1"/>
  <c r="AY23" i="7"/>
  <c r="AY11" i="5" s="1"/>
  <c r="AY155" i="8"/>
  <c r="AY27" i="5" s="1"/>
  <c r="AY133" i="8"/>
  <c r="AY26" i="5" s="1"/>
  <c r="AY67" i="8"/>
  <c r="AY23" i="5" s="1"/>
  <c r="AY111" i="8"/>
  <c r="AY25" i="5" s="1"/>
  <c r="AY89" i="8"/>
  <c r="AY24" i="5" s="1"/>
  <c r="AY23" i="8"/>
  <c r="AY21" i="5" s="1"/>
  <c r="BC166" i="7"/>
  <c r="BC5" i="8"/>
  <c r="AZ4" i="13"/>
  <c r="BC166" i="8"/>
  <c r="BC5" i="9"/>
  <c r="BC5" i="7"/>
  <c r="BC166" i="9"/>
  <c r="AW123" i="13"/>
  <c r="AZ87" i="12" s="1"/>
  <c r="AZ67" i="12"/>
  <c r="AZ47" i="12"/>
  <c r="AZ57" i="12"/>
  <c r="AZ27" i="12"/>
  <c r="BA45" i="2"/>
  <c r="AZ46" i="2"/>
  <c r="BC175" i="7" l="1"/>
  <c r="BC193" i="7"/>
  <c r="BC187" i="7"/>
  <c r="BC195" i="7"/>
  <c r="BC189" i="7"/>
  <c r="BC191" i="7"/>
  <c r="BC177" i="7"/>
  <c r="BC179" i="7"/>
  <c r="BC197" i="7"/>
  <c r="BC173" i="7"/>
  <c r="BC181" i="7"/>
  <c r="BC183" i="7"/>
  <c r="BC185" i="7"/>
  <c r="BB198" i="7"/>
  <c r="BN50" i="2"/>
  <c r="BN100" i="81"/>
  <c r="BM118" i="13"/>
  <c r="BM115" i="13"/>
  <c r="BM117" i="13"/>
  <c r="BM107" i="13"/>
  <c r="BM119" i="13"/>
  <c r="BM113" i="13"/>
  <c r="BM101" i="13"/>
  <c r="BM121" i="13"/>
  <c r="BN100" i="13"/>
  <c r="BN112" i="13" s="1"/>
  <c r="BM109" i="81"/>
  <c r="BM112" i="81"/>
  <c r="BP28" i="12" s="1"/>
  <c r="BM111" i="81"/>
  <c r="BM117" i="81"/>
  <c r="BM108" i="81"/>
  <c r="BM107" i="81"/>
  <c r="BP18" i="12" s="1"/>
  <c r="BM120" i="81"/>
  <c r="BP58" i="12" s="1"/>
  <c r="BM122" i="81"/>
  <c r="BP78" i="12" s="1"/>
  <c r="BM119" i="81"/>
  <c r="BP48" i="12" s="1"/>
  <c r="BM115" i="81"/>
  <c r="BM113" i="81"/>
  <c r="BM114" i="81"/>
  <c r="BM116" i="81"/>
  <c r="BM121" i="81"/>
  <c r="BM118" i="81"/>
  <c r="BM110" i="81"/>
  <c r="BM111" i="86"/>
  <c r="BM113" i="86"/>
  <c r="BM115" i="86"/>
  <c r="BM112" i="86"/>
  <c r="BM108" i="86"/>
  <c r="BM117" i="86"/>
  <c r="BM114" i="86"/>
  <c r="BM107" i="86"/>
  <c r="BM110" i="86"/>
  <c r="BM119" i="86"/>
  <c r="BM116" i="86"/>
  <c r="BM109" i="86"/>
  <c r="BM118" i="86"/>
  <c r="BM121" i="86"/>
  <c r="BM122" i="86"/>
  <c r="BP83" i="12" s="1"/>
  <c r="BM120" i="86"/>
  <c r="BM112" i="85"/>
  <c r="BM114" i="85"/>
  <c r="BM113" i="85"/>
  <c r="BM111" i="85"/>
  <c r="BM108" i="85"/>
  <c r="BM109" i="85"/>
  <c r="BM110" i="85"/>
  <c r="BM116" i="85"/>
  <c r="BM118" i="85"/>
  <c r="BM122" i="85"/>
  <c r="BP82" i="12" s="1"/>
  <c r="BM120" i="85"/>
  <c r="BM121" i="85"/>
  <c r="BM107" i="85"/>
  <c r="BP22" i="12" s="1"/>
  <c r="BM119" i="85"/>
  <c r="BP52" i="12" s="1"/>
  <c r="BM117" i="85"/>
  <c r="BM115" i="85"/>
  <c r="BM108" i="84"/>
  <c r="BM107" i="84"/>
  <c r="BM110" i="84"/>
  <c r="BM113" i="84"/>
  <c r="BM112" i="84"/>
  <c r="BM114" i="84"/>
  <c r="BM116" i="84"/>
  <c r="BM118" i="84"/>
  <c r="BM111" i="84"/>
  <c r="BM120" i="84"/>
  <c r="BM109" i="84"/>
  <c r="BM115" i="84"/>
  <c r="BM122" i="84"/>
  <c r="BP81" i="12" s="1"/>
  <c r="BM121" i="84"/>
  <c r="BM119" i="84"/>
  <c r="BM117" i="84"/>
  <c r="BM101" i="83"/>
  <c r="BM112" i="83"/>
  <c r="BP30" i="12" s="1"/>
  <c r="BM118" i="83"/>
  <c r="BM107" i="83"/>
  <c r="BM115" i="83"/>
  <c r="BM109" i="83"/>
  <c r="BM110" i="83"/>
  <c r="BM114" i="83"/>
  <c r="BM108" i="83"/>
  <c r="BM113" i="83"/>
  <c r="BM120" i="83"/>
  <c r="BP60" i="12" s="1"/>
  <c r="BM117" i="83"/>
  <c r="BM116" i="83"/>
  <c r="BM122" i="83"/>
  <c r="BP80" i="12" s="1"/>
  <c r="BM119" i="83"/>
  <c r="BP50" i="12" s="1"/>
  <c r="BM121" i="83"/>
  <c r="BP70" i="12" s="1"/>
  <c r="BM111" i="83"/>
  <c r="AY107" i="82"/>
  <c r="BB19" i="12" s="1"/>
  <c r="AY114" i="82"/>
  <c r="AY118" i="82"/>
  <c r="AY110" i="82"/>
  <c r="AY109" i="82"/>
  <c r="AY108" i="82"/>
  <c r="AY121" i="82"/>
  <c r="AY112" i="82"/>
  <c r="AY120" i="82"/>
  <c r="AY111" i="82"/>
  <c r="AY116" i="82"/>
  <c r="AY122" i="82"/>
  <c r="BB79" i="12" s="1"/>
  <c r="AY113" i="82"/>
  <c r="AY115" i="82"/>
  <c r="AY119" i="82"/>
  <c r="AY117" i="82"/>
  <c r="BC169" i="7"/>
  <c r="BC171" i="7"/>
  <c r="BN110" i="13"/>
  <c r="BN114" i="13"/>
  <c r="BN120" i="13"/>
  <c r="BB23" i="9"/>
  <c r="BB31" i="5" s="1"/>
  <c r="BM101" i="84"/>
  <c r="BO40" i="12"/>
  <c r="BN74" i="2"/>
  <c r="BN100" i="84"/>
  <c r="AZ44" i="13"/>
  <c r="AZ75" i="13"/>
  <c r="AZ83" i="13"/>
  <c r="AZ91" i="13"/>
  <c r="BP77" i="12"/>
  <c r="BM101" i="81"/>
  <c r="BN42" i="2"/>
  <c r="BP20" i="12"/>
  <c r="BO73" i="12"/>
  <c r="BO72" i="12"/>
  <c r="BN66" i="2"/>
  <c r="BN100" i="83"/>
  <c r="BA69" i="12"/>
  <c r="BO68" i="12"/>
  <c r="BP63" i="12"/>
  <c r="BP53" i="12"/>
  <c r="BP23" i="12"/>
  <c r="BP33" i="12"/>
  <c r="BO43" i="12"/>
  <c r="AY101" i="82"/>
  <c r="AY123" i="82" s="1"/>
  <c r="BB89" i="12" s="1"/>
  <c r="BB59" i="12"/>
  <c r="BB29" i="12"/>
  <c r="BA39" i="12"/>
  <c r="BA59" i="12"/>
  <c r="BO38" i="12"/>
  <c r="BO42" i="12"/>
  <c r="BP32" i="12"/>
  <c r="BP62" i="12"/>
  <c r="AZ37" i="12"/>
  <c r="BA17" i="12"/>
  <c r="AZ100" i="82"/>
  <c r="BN100" i="86"/>
  <c r="BN100" i="85"/>
  <c r="AZ101" i="86"/>
  <c r="AZ123" i="86" s="1"/>
  <c r="BC93" i="12" s="1"/>
  <c r="AZ123" i="83"/>
  <c r="BC90" i="12" s="1"/>
  <c r="AZ101" i="85"/>
  <c r="AZ123" i="85" s="1"/>
  <c r="BC92" i="12" s="1"/>
  <c r="AZ123" i="81"/>
  <c r="BC88" i="12" s="1"/>
  <c r="AZ12" i="86"/>
  <c r="AZ44" i="86"/>
  <c r="AZ75" i="86"/>
  <c r="AZ83" i="86"/>
  <c r="BA91" i="86"/>
  <c r="BA91" i="82"/>
  <c r="BA91" i="83"/>
  <c r="BA91" i="84"/>
  <c r="AZ44" i="84"/>
  <c r="AZ75" i="84"/>
  <c r="AZ12" i="84"/>
  <c r="AZ83" i="84"/>
  <c r="AZ75" i="83"/>
  <c r="AZ44" i="83"/>
  <c r="AZ12" i="83"/>
  <c r="AZ83" i="83"/>
  <c r="AZ75" i="81"/>
  <c r="AZ44" i="81"/>
  <c r="AZ12" i="81"/>
  <c r="AZ83" i="81"/>
  <c r="AZ75" i="82"/>
  <c r="AZ44" i="82"/>
  <c r="AZ12" i="82"/>
  <c r="AZ83" i="82"/>
  <c r="AZ83" i="85"/>
  <c r="AZ75" i="85"/>
  <c r="AZ44" i="85"/>
  <c r="AZ12" i="85"/>
  <c r="AZ12" i="13"/>
  <c r="BM94" i="2"/>
  <c r="BN93" i="2"/>
  <c r="BN85" i="2"/>
  <c r="BM86" i="2"/>
  <c r="BN69" i="2"/>
  <c r="BM70" i="2"/>
  <c r="BN61" i="2"/>
  <c r="BM62" i="2"/>
  <c r="BN54" i="2"/>
  <c r="BO4" i="81" s="1"/>
  <c r="BO91" i="81" s="1"/>
  <c r="BO53" i="2"/>
  <c r="AZ67" i="8"/>
  <c r="AZ23" i="5" s="1"/>
  <c r="AZ133" i="8"/>
  <c r="AZ26" i="5" s="1"/>
  <c r="AZ89" i="8"/>
  <c r="AZ24" i="5" s="1"/>
  <c r="AZ111" i="8"/>
  <c r="AZ25" i="5" s="1"/>
  <c r="AZ23" i="8"/>
  <c r="AZ21" i="5" s="1"/>
  <c r="AZ45" i="8"/>
  <c r="AZ22" i="5" s="1"/>
  <c r="AZ155" i="8"/>
  <c r="AZ27" i="5" s="1"/>
  <c r="AZ23" i="7"/>
  <c r="AZ11" i="5" s="1"/>
  <c r="BD166" i="7"/>
  <c r="BD5" i="8"/>
  <c r="BD5" i="9"/>
  <c r="BD166" i="9"/>
  <c r="BA4" i="13"/>
  <c r="BD166" i="8"/>
  <c r="BD5" i="7"/>
  <c r="AX123" i="13"/>
  <c r="BA87" i="12" s="1"/>
  <c r="BA27" i="12"/>
  <c r="BA47" i="12"/>
  <c r="BA67" i="12"/>
  <c r="BA57" i="12"/>
  <c r="BA46" i="2"/>
  <c r="BB45" i="2"/>
  <c r="BD189" i="7" l="1"/>
  <c r="BD175" i="7"/>
  <c r="BD197" i="7"/>
  <c r="BD187" i="7"/>
  <c r="BD177" i="7"/>
  <c r="BD193" i="7"/>
  <c r="BD195" i="7"/>
  <c r="BD191" i="7"/>
  <c r="BD179" i="7"/>
  <c r="BD181" i="7"/>
  <c r="BD173" i="7"/>
  <c r="BD183" i="7"/>
  <c r="BD185" i="7"/>
  <c r="BC198" i="7"/>
  <c r="BN121" i="13"/>
  <c r="BO50" i="2"/>
  <c r="BO100" i="81"/>
  <c r="BN119" i="13"/>
  <c r="BN108" i="13"/>
  <c r="BN117" i="13"/>
  <c r="BN111" i="13"/>
  <c r="BN113" i="13"/>
  <c r="BN109" i="13"/>
  <c r="BN115" i="13"/>
  <c r="BN107" i="13"/>
  <c r="BN122" i="13"/>
  <c r="BN116" i="13"/>
  <c r="BN101" i="13"/>
  <c r="BN118" i="13"/>
  <c r="BO100" i="13"/>
  <c r="BO109" i="13" s="1"/>
  <c r="BN108" i="81"/>
  <c r="BN122" i="81"/>
  <c r="BN115" i="81"/>
  <c r="BN114" i="81"/>
  <c r="BN112" i="81"/>
  <c r="BQ28" i="12" s="1"/>
  <c r="BN117" i="81"/>
  <c r="BN111" i="81"/>
  <c r="BN107" i="81"/>
  <c r="BQ18" i="12" s="1"/>
  <c r="BN119" i="81"/>
  <c r="BQ48" i="12" s="1"/>
  <c r="BN109" i="81"/>
  <c r="BN118" i="81"/>
  <c r="BN113" i="81"/>
  <c r="BN121" i="81"/>
  <c r="BN120" i="81"/>
  <c r="BQ58" i="12" s="1"/>
  <c r="BN116" i="81"/>
  <c r="BN110" i="81"/>
  <c r="BN108" i="86"/>
  <c r="BN107" i="86"/>
  <c r="BN113" i="86"/>
  <c r="BN109" i="86"/>
  <c r="BN110" i="86"/>
  <c r="BN115" i="86"/>
  <c r="BN117" i="86"/>
  <c r="BN120" i="86"/>
  <c r="BQ63" i="12" s="1"/>
  <c r="BN118" i="86"/>
  <c r="BN122" i="86"/>
  <c r="BQ83" i="12" s="1"/>
  <c r="BN111" i="86"/>
  <c r="BN119" i="86"/>
  <c r="BN114" i="86"/>
  <c r="BN116" i="86"/>
  <c r="BN121" i="86"/>
  <c r="BN112" i="86"/>
  <c r="BQ33" i="12" s="1"/>
  <c r="BN113" i="85"/>
  <c r="BN115" i="85"/>
  <c r="BN114" i="85"/>
  <c r="BN112" i="85"/>
  <c r="BN118" i="85"/>
  <c r="BN107" i="85"/>
  <c r="BQ22" i="12" s="1"/>
  <c r="BN109" i="85"/>
  <c r="BN110" i="85"/>
  <c r="BN116" i="85"/>
  <c r="BN119" i="85"/>
  <c r="BN121" i="85"/>
  <c r="BN122" i="85"/>
  <c r="BQ82" i="12" s="1"/>
  <c r="BN108" i="85"/>
  <c r="BN111" i="85"/>
  <c r="BN120" i="85"/>
  <c r="BQ62" i="12" s="1"/>
  <c r="BN117" i="85"/>
  <c r="BN112" i="84"/>
  <c r="BN108" i="84"/>
  <c r="BN113" i="84"/>
  <c r="BN111" i="84"/>
  <c r="BN120" i="84"/>
  <c r="BN110" i="84"/>
  <c r="BN115" i="84"/>
  <c r="BN122" i="84"/>
  <c r="BQ81" i="12" s="1"/>
  <c r="BN118" i="84"/>
  <c r="BN107" i="84"/>
  <c r="BN114" i="84"/>
  <c r="BN116" i="84"/>
  <c r="BN109" i="84"/>
  <c r="BN117" i="84"/>
  <c r="BN119" i="84"/>
  <c r="BN121" i="84"/>
  <c r="BN101" i="83"/>
  <c r="BN117" i="83"/>
  <c r="BN114" i="83"/>
  <c r="BN111" i="83"/>
  <c r="BN108" i="83"/>
  <c r="BN109" i="83"/>
  <c r="BN113" i="83"/>
  <c r="BN112" i="83"/>
  <c r="BQ30" i="12" s="1"/>
  <c r="BN107" i="83"/>
  <c r="BN121" i="83"/>
  <c r="BN119" i="83"/>
  <c r="BN110" i="83"/>
  <c r="BN120" i="83"/>
  <c r="BN122" i="83"/>
  <c r="BQ80" i="12" s="1"/>
  <c r="BN116" i="83"/>
  <c r="BN115" i="83"/>
  <c r="BN118" i="83"/>
  <c r="AZ109" i="82"/>
  <c r="AZ112" i="82"/>
  <c r="AZ107" i="82"/>
  <c r="AZ108" i="82"/>
  <c r="AZ111" i="82"/>
  <c r="AZ116" i="82"/>
  <c r="AZ120" i="82"/>
  <c r="AZ114" i="82"/>
  <c r="AZ118" i="82"/>
  <c r="AZ110" i="82"/>
  <c r="AZ113" i="82"/>
  <c r="AZ121" i="82"/>
  <c r="AZ115" i="82"/>
  <c r="AZ119" i="82"/>
  <c r="BC49" i="12" s="1"/>
  <c r="AZ117" i="82"/>
  <c r="AZ122" i="82"/>
  <c r="BC79" i="12" s="1"/>
  <c r="BD169" i="7"/>
  <c r="BD171" i="7"/>
  <c r="BC23" i="9"/>
  <c r="BC31" i="5" s="1"/>
  <c r="BN101" i="84"/>
  <c r="BO74" i="2"/>
  <c r="BO100" i="84"/>
  <c r="BA44" i="13"/>
  <c r="BA91" i="13"/>
  <c r="BA75" i="13"/>
  <c r="BA83" i="13"/>
  <c r="BQ77" i="12"/>
  <c r="BQ78" i="12"/>
  <c r="BN101" i="81"/>
  <c r="BO42" i="2"/>
  <c r="BQ50" i="12"/>
  <c r="BP40" i="12"/>
  <c r="BQ20" i="12"/>
  <c r="BQ70" i="12"/>
  <c r="BQ60" i="12"/>
  <c r="BP73" i="12"/>
  <c r="BP72" i="12"/>
  <c r="BO66" i="2"/>
  <c r="BO100" i="83"/>
  <c r="BB69" i="12"/>
  <c r="BP68" i="12"/>
  <c r="BP43" i="12"/>
  <c r="BB39" i="12"/>
  <c r="BQ53" i="12"/>
  <c r="BQ23" i="12"/>
  <c r="AZ101" i="82"/>
  <c r="AZ123" i="82" s="1"/>
  <c r="BC89" i="12" s="1"/>
  <c r="BC19" i="12"/>
  <c r="BC29" i="12"/>
  <c r="BB49" i="12"/>
  <c r="BP53" i="2"/>
  <c r="BP54" i="2" s="1"/>
  <c r="BP38" i="12"/>
  <c r="BP42" i="12"/>
  <c r="BQ52" i="12"/>
  <c r="BQ32" i="12"/>
  <c r="BA37" i="12"/>
  <c r="BB17" i="12"/>
  <c r="BA100" i="82"/>
  <c r="BO100" i="85"/>
  <c r="BO100" i="86"/>
  <c r="BA101" i="85"/>
  <c r="BA123" i="85" s="1"/>
  <c r="BD92" i="12" s="1"/>
  <c r="BA123" i="81"/>
  <c r="BD88" i="12" s="1"/>
  <c r="BA101" i="86"/>
  <c r="BA123" i="86" s="1"/>
  <c r="BD93" i="12" s="1"/>
  <c r="BA123" i="83"/>
  <c r="BD90" i="12" s="1"/>
  <c r="BA83" i="82"/>
  <c r="BA75" i="82"/>
  <c r="BA12" i="82"/>
  <c r="BA44" i="82"/>
  <c r="BA83" i="84"/>
  <c r="BA44" i="84"/>
  <c r="BA12" i="84"/>
  <c r="BA75" i="84"/>
  <c r="BA75" i="85"/>
  <c r="BA44" i="85"/>
  <c r="BA83" i="85"/>
  <c r="BA12" i="85"/>
  <c r="BA75" i="81"/>
  <c r="BA12" i="81"/>
  <c r="BA44" i="81"/>
  <c r="BA83" i="81"/>
  <c r="BA83" i="86"/>
  <c r="BA75" i="86"/>
  <c r="BA44" i="86"/>
  <c r="BA12" i="86"/>
  <c r="BB91" i="86"/>
  <c r="BB91" i="84"/>
  <c r="BB91" i="83"/>
  <c r="BB91" i="82"/>
  <c r="BA83" i="83"/>
  <c r="BA75" i="83"/>
  <c r="BA12" i="83"/>
  <c r="BA44" i="83"/>
  <c r="BA12" i="13"/>
  <c r="BN94" i="2"/>
  <c r="BO93" i="2"/>
  <c r="BO85" i="2"/>
  <c r="BP85" i="2" s="1"/>
  <c r="BN86" i="2"/>
  <c r="BO69" i="2"/>
  <c r="BN70" i="2"/>
  <c r="BN62" i="2"/>
  <c r="BO61" i="2"/>
  <c r="BO54" i="2"/>
  <c r="BP4" i="81" s="1"/>
  <c r="BP91" i="81" s="1"/>
  <c r="BA45" i="8"/>
  <c r="BA22" i="5" s="1"/>
  <c r="BA89" i="8"/>
  <c r="BA24" i="5" s="1"/>
  <c r="BA133" i="8"/>
  <c r="BA26" i="5" s="1"/>
  <c r="BA67" i="8"/>
  <c r="BA23" i="5" s="1"/>
  <c r="BA155" i="8"/>
  <c r="BA27" i="5" s="1"/>
  <c r="BA111" i="8"/>
  <c r="BA25" i="5" s="1"/>
  <c r="BA23" i="8"/>
  <c r="BA21" i="5" s="1"/>
  <c r="BA23" i="7"/>
  <c r="BA11" i="5" s="1"/>
  <c r="BB4" i="13"/>
  <c r="BE166" i="7"/>
  <c r="BE166" i="8"/>
  <c r="BE5" i="9"/>
  <c r="BE5" i="8"/>
  <c r="BE5" i="7"/>
  <c r="BE166" i="9"/>
  <c r="AY123" i="13"/>
  <c r="BB87" i="12" s="1"/>
  <c r="BB47" i="12"/>
  <c r="BB27" i="12"/>
  <c r="BB67" i="12"/>
  <c r="BB57" i="12"/>
  <c r="BC45" i="2"/>
  <c r="BB46" i="2"/>
  <c r="BO114" i="13" l="1"/>
  <c r="BE187" i="7"/>
  <c r="BE177" i="7"/>
  <c r="BE189" i="7"/>
  <c r="BE175" i="7"/>
  <c r="BE197" i="7"/>
  <c r="BE179" i="7"/>
  <c r="BE191" i="7"/>
  <c r="BE193" i="7"/>
  <c r="BE181" i="7"/>
  <c r="BE183" i="7"/>
  <c r="BE185" i="7"/>
  <c r="BE195" i="7"/>
  <c r="BE173" i="7"/>
  <c r="BD198" i="7"/>
  <c r="BO122" i="13"/>
  <c r="BR77" i="12" s="1"/>
  <c r="BO116" i="13"/>
  <c r="BO112" i="13"/>
  <c r="BO110" i="13"/>
  <c r="BO107" i="13"/>
  <c r="BO119" i="13"/>
  <c r="BO120" i="13"/>
  <c r="BO108" i="13"/>
  <c r="BO115" i="13"/>
  <c r="BO121" i="13"/>
  <c r="BO118" i="13"/>
  <c r="BO101" i="13"/>
  <c r="BP50" i="2"/>
  <c r="BP100" i="81"/>
  <c r="BO113" i="13"/>
  <c r="BO111" i="13"/>
  <c r="BO117" i="13"/>
  <c r="BP100" i="13"/>
  <c r="BP108" i="13" s="1"/>
  <c r="BO122" i="81"/>
  <c r="BR78" i="12" s="1"/>
  <c r="BO112" i="81"/>
  <c r="BO107" i="81"/>
  <c r="BR18" i="12" s="1"/>
  <c r="BO116" i="81"/>
  <c r="BO111" i="81"/>
  <c r="BO109" i="81"/>
  <c r="BO114" i="81"/>
  <c r="BO119" i="81"/>
  <c r="BR48" i="12" s="1"/>
  <c r="BO113" i="81"/>
  <c r="BO108" i="81"/>
  <c r="BO115" i="81"/>
  <c r="BO110" i="81"/>
  <c r="BO117" i="81"/>
  <c r="BO120" i="81"/>
  <c r="BR58" i="12" s="1"/>
  <c r="BO118" i="81"/>
  <c r="BO121" i="81"/>
  <c r="BD23" i="9"/>
  <c r="BD31" i="5" s="1"/>
  <c r="BO115" i="86"/>
  <c r="BO112" i="86"/>
  <c r="BO117" i="86"/>
  <c r="BO114" i="86"/>
  <c r="BO119" i="86"/>
  <c r="BR53" i="12" s="1"/>
  <c r="BO111" i="86"/>
  <c r="BO107" i="86"/>
  <c r="BR23" i="12" s="1"/>
  <c r="BO110" i="86"/>
  <c r="BO113" i="86"/>
  <c r="BO108" i="86"/>
  <c r="BO109" i="86"/>
  <c r="BO118" i="86"/>
  <c r="BO116" i="86"/>
  <c r="BO120" i="86"/>
  <c r="BR63" i="12" s="1"/>
  <c r="BO122" i="86"/>
  <c r="BR83" i="12" s="1"/>
  <c r="BO121" i="86"/>
  <c r="BO114" i="85"/>
  <c r="BO116" i="85"/>
  <c r="BO115" i="85"/>
  <c r="BO107" i="85"/>
  <c r="BO109" i="85"/>
  <c r="BO113" i="85"/>
  <c r="BO119" i="85"/>
  <c r="BR52" i="12" s="1"/>
  <c r="BO118" i="85"/>
  <c r="BO108" i="85"/>
  <c r="BO112" i="85"/>
  <c r="BO120" i="85"/>
  <c r="BO122" i="85"/>
  <c r="BR82" i="12" s="1"/>
  <c r="BO111" i="85"/>
  <c r="BO117" i="85"/>
  <c r="BO121" i="85"/>
  <c r="BO110" i="85"/>
  <c r="BO110" i="84"/>
  <c r="BO115" i="84"/>
  <c r="BO111" i="84"/>
  <c r="BO108" i="84"/>
  <c r="BO113" i="84"/>
  <c r="BO109" i="84"/>
  <c r="BO121" i="84"/>
  <c r="BO117" i="84"/>
  <c r="BO112" i="84"/>
  <c r="BO114" i="84"/>
  <c r="BO107" i="84"/>
  <c r="BO119" i="84"/>
  <c r="BO118" i="84"/>
  <c r="BO120" i="84"/>
  <c r="BO116" i="84"/>
  <c r="BO122" i="84"/>
  <c r="BR81" i="12" s="1"/>
  <c r="BO101" i="83"/>
  <c r="BO109" i="83"/>
  <c r="BO110" i="83"/>
  <c r="BO116" i="83"/>
  <c r="BO113" i="83"/>
  <c r="BR40" i="12" s="1"/>
  <c r="BO107" i="83"/>
  <c r="BR20" i="12" s="1"/>
  <c r="BO108" i="83"/>
  <c r="BO112" i="83"/>
  <c r="BR30" i="12" s="1"/>
  <c r="BO118" i="83"/>
  <c r="BO115" i="83"/>
  <c r="BO114" i="83"/>
  <c r="BO117" i="83"/>
  <c r="BO111" i="83"/>
  <c r="BO122" i="83"/>
  <c r="BR80" i="12" s="1"/>
  <c r="BO119" i="83"/>
  <c r="BR50" i="12" s="1"/>
  <c r="BO121" i="83"/>
  <c r="BR70" i="12" s="1"/>
  <c r="BO120" i="83"/>
  <c r="BA113" i="82"/>
  <c r="BA110" i="82"/>
  <c r="BA117" i="82"/>
  <c r="BA111" i="82"/>
  <c r="BA109" i="82"/>
  <c r="BA108" i="82"/>
  <c r="BA122" i="82"/>
  <c r="BD79" i="12" s="1"/>
  <c r="BA107" i="82"/>
  <c r="BA118" i="82"/>
  <c r="BA112" i="82"/>
  <c r="BA114" i="82"/>
  <c r="BA120" i="82"/>
  <c r="BD59" i="12" s="1"/>
  <c r="BA115" i="82"/>
  <c r="BA116" i="82"/>
  <c r="BA119" i="82"/>
  <c r="BA121" i="82"/>
  <c r="BE169" i="7"/>
  <c r="BE171" i="7"/>
  <c r="BQ40" i="12"/>
  <c r="BO101" i="84"/>
  <c r="BP74" i="2"/>
  <c r="BP100" i="84"/>
  <c r="BB83" i="13"/>
  <c r="BB44" i="13"/>
  <c r="BB75" i="13"/>
  <c r="BB91" i="13"/>
  <c r="BP42" i="2"/>
  <c r="BO101" i="81"/>
  <c r="BR60" i="12"/>
  <c r="BQ73" i="12"/>
  <c r="BQ72" i="12"/>
  <c r="BP66" i="2"/>
  <c r="BP100" i="83"/>
  <c r="BQ68" i="12"/>
  <c r="BP61" i="2"/>
  <c r="BQ61" i="2" s="1"/>
  <c r="BP93" i="2"/>
  <c r="BQ93" i="2" s="1"/>
  <c r="BP69" i="2"/>
  <c r="BQ69" i="2" s="1"/>
  <c r="BQ53" i="2"/>
  <c r="BQ54" i="2" s="1"/>
  <c r="BQ43" i="12"/>
  <c r="BC39" i="12"/>
  <c r="BR33" i="12"/>
  <c r="BC59" i="12"/>
  <c r="BA101" i="82"/>
  <c r="BA123" i="82" s="1"/>
  <c r="BD89" i="12" s="1"/>
  <c r="BD29" i="12"/>
  <c r="BD19" i="12"/>
  <c r="BC69" i="12"/>
  <c r="BQ4" i="81"/>
  <c r="BQ91" i="81" s="1"/>
  <c r="BQ85" i="2"/>
  <c r="BP86" i="2"/>
  <c r="BQ38" i="12"/>
  <c r="BR28" i="12"/>
  <c r="BR22" i="12"/>
  <c r="BR62" i="12"/>
  <c r="BR32" i="12"/>
  <c r="BQ42" i="12"/>
  <c r="BB37" i="12"/>
  <c r="BC17" i="12"/>
  <c r="BP100" i="86"/>
  <c r="BB100" i="82"/>
  <c r="BP100" i="85"/>
  <c r="BB101" i="85"/>
  <c r="BB123" i="85" s="1"/>
  <c r="BE92" i="12" s="1"/>
  <c r="BB123" i="81"/>
  <c r="BE88" i="12" s="1"/>
  <c r="BB101" i="86"/>
  <c r="BB123" i="86" s="1"/>
  <c r="BE93" i="12" s="1"/>
  <c r="BB123" i="83"/>
  <c r="BE90" i="12" s="1"/>
  <c r="BB83" i="81"/>
  <c r="BB75" i="81"/>
  <c r="BB12" i="81"/>
  <c r="BB44" i="81"/>
  <c r="BC91" i="84"/>
  <c r="BC91" i="83"/>
  <c r="BC91" i="82"/>
  <c r="BC91" i="86"/>
  <c r="BB75" i="84"/>
  <c r="BB12" i="84"/>
  <c r="BB44" i="84"/>
  <c r="BB83" i="84"/>
  <c r="BB75" i="86"/>
  <c r="BB44" i="86"/>
  <c r="BB83" i="86"/>
  <c r="BB12" i="86"/>
  <c r="BB12" i="82"/>
  <c r="BB83" i="82"/>
  <c r="BB75" i="82"/>
  <c r="BB44" i="82"/>
  <c r="BB12" i="85"/>
  <c r="BB44" i="85"/>
  <c r="BB83" i="85"/>
  <c r="BB75" i="85"/>
  <c r="BB12" i="83"/>
  <c r="BB75" i="83"/>
  <c r="BB83" i="83"/>
  <c r="BB44" i="83"/>
  <c r="BB12" i="13"/>
  <c r="BO94" i="2"/>
  <c r="BO86" i="2"/>
  <c r="BO70" i="2"/>
  <c r="BO62" i="2"/>
  <c r="BB89" i="8"/>
  <c r="BB24" i="5" s="1"/>
  <c r="BB67" i="8"/>
  <c r="BB23" i="5" s="1"/>
  <c r="BB111" i="8"/>
  <c r="BB25" i="5" s="1"/>
  <c r="BB155" i="8"/>
  <c r="BB27" i="5" s="1"/>
  <c r="BB23" i="7"/>
  <c r="BB11" i="5" s="1"/>
  <c r="BB45" i="8"/>
  <c r="BB22" i="5" s="1"/>
  <c r="BB23" i="8"/>
  <c r="BB21" i="5" s="1"/>
  <c r="BB133" i="8"/>
  <c r="BB26" i="5" s="1"/>
  <c r="BF5" i="9"/>
  <c r="BC4" i="13"/>
  <c r="BF5" i="7"/>
  <c r="BF166" i="7"/>
  <c r="BF166" i="9"/>
  <c r="BF166" i="8"/>
  <c r="BF5" i="8"/>
  <c r="AZ123" i="13"/>
  <c r="BC87" i="12" s="1"/>
  <c r="BC27" i="12"/>
  <c r="BC47" i="12"/>
  <c r="BC67" i="12"/>
  <c r="BC57" i="12"/>
  <c r="BD45" i="2"/>
  <c r="BC46" i="2"/>
  <c r="BE198" i="7" l="1"/>
  <c r="BF175" i="7"/>
  <c r="BF189" i="7"/>
  <c r="BF191" i="7"/>
  <c r="BF195" i="7"/>
  <c r="BF187" i="7"/>
  <c r="BF179" i="7"/>
  <c r="BF177" i="7"/>
  <c r="BF193" i="7"/>
  <c r="BF185" i="7"/>
  <c r="BF183" i="7"/>
  <c r="BF197" i="7"/>
  <c r="BF173" i="7"/>
  <c r="BF181" i="7"/>
  <c r="BP122" i="13"/>
  <c r="BP114" i="13"/>
  <c r="BQ100" i="81"/>
  <c r="BQ50" i="2"/>
  <c r="BP115" i="13"/>
  <c r="BP113" i="13"/>
  <c r="BP117" i="13"/>
  <c r="BP111" i="13"/>
  <c r="BP101" i="13"/>
  <c r="BP119" i="13"/>
  <c r="BP109" i="13"/>
  <c r="BP121" i="13"/>
  <c r="BP107" i="13"/>
  <c r="BP118" i="13"/>
  <c r="BP116" i="13"/>
  <c r="BP110" i="13"/>
  <c r="BP112" i="13"/>
  <c r="BP120" i="13"/>
  <c r="BQ100" i="13"/>
  <c r="BQ116" i="13" s="1"/>
  <c r="BP120" i="81"/>
  <c r="BP111" i="81"/>
  <c r="BP110" i="81"/>
  <c r="BP108" i="81"/>
  <c r="BP116" i="81"/>
  <c r="BP109" i="81"/>
  <c r="BP107" i="81"/>
  <c r="BP119" i="81"/>
  <c r="BP121" i="81"/>
  <c r="BP115" i="81"/>
  <c r="BP113" i="81"/>
  <c r="BP118" i="81"/>
  <c r="BP117" i="81"/>
  <c r="BP122" i="81"/>
  <c r="BS78" i="12" s="1"/>
  <c r="BP112" i="81"/>
  <c r="BP114" i="81"/>
  <c r="BP110" i="86"/>
  <c r="BP119" i="86"/>
  <c r="BP107" i="86"/>
  <c r="BP109" i="86"/>
  <c r="BP111" i="86"/>
  <c r="BP112" i="86"/>
  <c r="BP113" i="86"/>
  <c r="C113" i="86" s="1"/>
  <c r="BP114" i="86"/>
  <c r="C114" i="86" s="1"/>
  <c r="BP115" i="86"/>
  <c r="BP108" i="86"/>
  <c r="BP117" i="86"/>
  <c r="BP121" i="86"/>
  <c r="BP118" i="86"/>
  <c r="C118" i="86" s="1"/>
  <c r="BP122" i="86"/>
  <c r="BP116" i="86"/>
  <c r="C116" i="86" s="1"/>
  <c r="BP120" i="86"/>
  <c r="C120" i="86" s="1"/>
  <c r="C100" i="85"/>
  <c r="BP115" i="85"/>
  <c r="BP107" i="85"/>
  <c r="BP117" i="85"/>
  <c r="BP116" i="85"/>
  <c r="BP108" i="85"/>
  <c r="BP109" i="85"/>
  <c r="C109" i="85" s="1"/>
  <c r="BP114" i="85"/>
  <c r="C114" i="85" s="1"/>
  <c r="BP120" i="85"/>
  <c r="BP119" i="85"/>
  <c r="BP111" i="85"/>
  <c r="BP112" i="85"/>
  <c r="BP121" i="85"/>
  <c r="BP110" i="85"/>
  <c r="BP118" i="85"/>
  <c r="C118" i="85" s="1"/>
  <c r="BP113" i="85"/>
  <c r="C113" i="85" s="1"/>
  <c r="BP122" i="85"/>
  <c r="BP113" i="84"/>
  <c r="BP112" i="84"/>
  <c r="BP115" i="84"/>
  <c r="BP117" i="84"/>
  <c r="BP107" i="84"/>
  <c r="BP109" i="84"/>
  <c r="BP118" i="84"/>
  <c r="BP111" i="84"/>
  <c r="BP114" i="84"/>
  <c r="BP120" i="84"/>
  <c r="BP122" i="84"/>
  <c r="BS81" i="12" s="1"/>
  <c r="BP116" i="84"/>
  <c r="BP110" i="84"/>
  <c r="BP119" i="84"/>
  <c r="BP121" i="84"/>
  <c r="BP108" i="84"/>
  <c r="BP101" i="83"/>
  <c r="BP108" i="83"/>
  <c r="BP115" i="83"/>
  <c r="BP109" i="83"/>
  <c r="BP112" i="83"/>
  <c r="BS30" i="12" s="1"/>
  <c r="BP107" i="83"/>
  <c r="BP111" i="83"/>
  <c r="BP110" i="83"/>
  <c r="BP113" i="83"/>
  <c r="BP121" i="83"/>
  <c r="BP122" i="83"/>
  <c r="BS80" i="12" s="1"/>
  <c r="BP119" i="83"/>
  <c r="BS50" i="12" s="1"/>
  <c r="BP120" i="83"/>
  <c r="BS60" i="12" s="1"/>
  <c r="BP114" i="83"/>
  <c r="BP116" i="83"/>
  <c r="BP118" i="83"/>
  <c r="BP117" i="83"/>
  <c r="BB107" i="82"/>
  <c r="BB115" i="82"/>
  <c r="BB111" i="82"/>
  <c r="BB119" i="82"/>
  <c r="BE49" i="12" s="1"/>
  <c r="BB113" i="82"/>
  <c r="BB117" i="82"/>
  <c r="BB108" i="82"/>
  <c r="BB109" i="82"/>
  <c r="BB112" i="82"/>
  <c r="BE29" i="12" s="1"/>
  <c r="BB110" i="82"/>
  <c r="BB121" i="82"/>
  <c r="BB118" i="82"/>
  <c r="BB114" i="82"/>
  <c r="BB120" i="82"/>
  <c r="BE59" i="12" s="1"/>
  <c r="BB122" i="82"/>
  <c r="BE79" i="12" s="1"/>
  <c r="BB116" i="82"/>
  <c r="BF169" i="7"/>
  <c r="BF171" i="7"/>
  <c r="BQ109" i="13"/>
  <c r="BQ117" i="13"/>
  <c r="BE23" i="9"/>
  <c r="BE31" i="5" s="1"/>
  <c r="BP101" i="84"/>
  <c r="BQ100" i="84"/>
  <c r="BQ74" i="2"/>
  <c r="BC83" i="13"/>
  <c r="BC44" i="13"/>
  <c r="BC91" i="13"/>
  <c r="BC75" i="13"/>
  <c r="C100" i="86"/>
  <c r="BP62" i="2"/>
  <c r="BP70" i="2"/>
  <c r="BS77" i="12"/>
  <c r="BP101" i="81"/>
  <c r="BQ42" i="2"/>
  <c r="BS70" i="12"/>
  <c r="BS20" i="12"/>
  <c r="BR73" i="12"/>
  <c r="BR72" i="12"/>
  <c r="BQ100" i="83"/>
  <c r="BQ66" i="2"/>
  <c r="BD69" i="12"/>
  <c r="BR68" i="12"/>
  <c r="BR53" i="2"/>
  <c r="BS53" i="2" s="1"/>
  <c r="BP94" i="2"/>
  <c r="BR4" i="81"/>
  <c r="BQ83" i="81"/>
  <c r="BQ44" i="81"/>
  <c r="BQ75" i="81"/>
  <c r="BQ12" i="81"/>
  <c r="BR43" i="12"/>
  <c r="C110" i="86"/>
  <c r="C112" i="86"/>
  <c r="C109" i="86"/>
  <c r="C107" i="86"/>
  <c r="C108" i="86"/>
  <c r="C111" i="86"/>
  <c r="C119" i="86"/>
  <c r="C117" i="86"/>
  <c r="C115" i="86"/>
  <c r="BB101" i="82"/>
  <c r="BB123" i="82" s="1"/>
  <c r="BE89" i="12" s="1"/>
  <c r="BE19" i="12"/>
  <c r="BD49" i="12"/>
  <c r="BD39" i="12"/>
  <c r="BR69" i="2"/>
  <c r="BQ70" i="2"/>
  <c r="BQ62" i="2"/>
  <c r="BR61" i="2"/>
  <c r="BR85" i="2"/>
  <c r="BQ86" i="2"/>
  <c r="BR93" i="2"/>
  <c r="BQ94" i="2"/>
  <c r="BR38" i="12"/>
  <c r="C116" i="85"/>
  <c r="C117" i="85"/>
  <c r="C111" i="85"/>
  <c r="C115" i="85"/>
  <c r="C108" i="85"/>
  <c r="C110" i="85"/>
  <c r="BR42" i="12"/>
  <c r="BC37" i="12"/>
  <c r="BD17" i="12"/>
  <c r="BC100" i="82"/>
  <c r="B104" i="85"/>
  <c r="B104" i="86"/>
  <c r="BC101" i="86"/>
  <c r="BC123" i="86" s="1"/>
  <c r="BF93" i="12" s="1"/>
  <c r="BC123" i="83"/>
  <c r="BF90" i="12" s="1"/>
  <c r="BC123" i="81"/>
  <c r="BF88" i="12" s="1"/>
  <c r="BC101" i="85"/>
  <c r="BC123" i="85" s="1"/>
  <c r="BF92" i="12" s="1"/>
  <c r="BD91" i="86"/>
  <c r="BD91" i="84"/>
  <c r="BD91" i="83"/>
  <c r="BD91" i="82"/>
  <c r="BC75" i="83"/>
  <c r="BC44" i="83"/>
  <c r="BC12" i="83"/>
  <c r="BC83" i="83"/>
  <c r="BC44" i="86"/>
  <c r="BC12" i="86"/>
  <c r="BC83" i="86"/>
  <c r="BC75" i="86"/>
  <c r="BC44" i="81"/>
  <c r="BC83" i="81"/>
  <c r="BC75" i="81"/>
  <c r="BC12" i="81"/>
  <c r="BC75" i="85"/>
  <c r="BC44" i="85"/>
  <c r="BC12" i="85"/>
  <c r="BC83" i="85"/>
  <c r="BC83" i="84"/>
  <c r="BC75" i="84"/>
  <c r="BC12" i="84"/>
  <c r="BC44" i="84"/>
  <c r="BC75" i="82"/>
  <c r="BC44" i="82"/>
  <c r="BC12" i="82"/>
  <c r="BC83" i="82"/>
  <c r="BC12" i="13"/>
  <c r="BC23" i="7"/>
  <c r="BC11" i="5" s="1"/>
  <c r="BC67" i="8"/>
  <c r="BC23" i="5" s="1"/>
  <c r="BC111" i="8"/>
  <c r="BC25" i="5" s="1"/>
  <c r="BC45" i="8"/>
  <c r="BC22" i="5" s="1"/>
  <c r="BC23" i="8"/>
  <c r="BC21" i="5" s="1"/>
  <c r="BC89" i="8"/>
  <c r="BC24" i="5" s="1"/>
  <c r="BC133" i="8"/>
  <c r="BC26" i="5" s="1"/>
  <c r="BC155" i="8"/>
  <c r="BC27" i="5" s="1"/>
  <c r="BG166" i="7"/>
  <c r="BD4" i="13"/>
  <c r="BG166" i="8"/>
  <c r="BG5" i="9"/>
  <c r="BG166" i="9"/>
  <c r="BG5" i="7"/>
  <c r="BG5" i="8"/>
  <c r="BA123" i="13"/>
  <c r="BD87" i="12" s="1"/>
  <c r="BD67" i="12"/>
  <c r="BD27" i="12"/>
  <c r="BD57" i="12"/>
  <c r="BD47" i="12"/>
  <c r="BD46" i="2"/>
  <c r="BE45" i="2"/>
  <c r="BF198" i="7" l="1"/>
  <c r="BG195" i="7"/>
  <c r="BG189" i="7"/>
  <c r="BG179" i="7"/>
  <c r="BG197" i="7"/>
  <c r="BG177" i="7"/>
  <c r="BG193" i="7"/>
  <c r="BG187" i="7"/>
  <c r="BG173" i="7"/>
  <c r="BG183" i="7"/>
  <c r="BG181" i="7"/>
  <c r="BG191" i="7"/>
  <c r="BG175" i="7"/>
  <c r="BG185" i="7"/>
  <c r="BS40" i="12"/>
  <c r="BR100" i="81"/>
  <c r="BR50" i="2"/>
  <c r="BQ111" i="13"/>
  <c r="BQ119" i="13"/>
  <c r="BQ113" i="13"/>
  <c r="BQ112" i="13"/>
  <c r="BQ115" i="13"/>
  <c r="BQ110" i="13"/>
  <c r="BQ121" i="13"/>
  <c r="BT67" i="12" s="1"/>
  <c r="BQ108" i="13"/>
  <c r="BQ107" i="13"/>
  <c r="BQ114" i="13"/>
  <c r="BQ122" i="13"/>
  <c r="BQ120" i="13"/>
  <c r="BQ101" i="13"/>
  <c r="BQ123" i="13" s="1"/>
  <c r="BT87" i="12" s="1"/>
  <c r="BQ118" i="13"/>
  <c r="BR100" i="13"/>
  <c r="BR111" i="13" s="1"/>
  <c r="BQ107" i="81"/>
  <c r="BQ121" i="81"/>
  <c r="BQ111" i="81"/>
  <c r="BQ109" i="81"/>
  <c r="BQ113" i="81"/>
  <c r="BQ116" i="81"/>
  <c r="BQ108" i="81"/>
  <c r="BQ122" i="81"/>
  <c r="BT78" i="12" s="1"/>
  <c r="BQ119" i="81"/>
  <c r="BT48" i="12" s="1"/>
  <c r="BQ120" i="81"/>
  <c r="BT58" i="12" s="1"/>
  <c r="BQ114" i="81"/>
  <c r="BQ115" i="81"/>
  <c r="BQ118" i="81"/>
  <c r="BQ112" i="81"/>
  <c r="BT28" i="12" s="1"/>
  <c r="BQ110" i="81"/>
  <c r="BQ117" i="81"/>
  <c r="BR54" i="2"/>
  <c r="BS4" i="81" s="1"/>
  <c r="BS91" i="81" s="1"/>
  <c r="BS82" i="12"/>
  <c r="C122" i="85"/>
  <c r="BQ119" i="84"/>
  <c r="BQ107" i="84"/>
  <c r="BT21" i="12" s="1"/>
  <c r="BQ109" i="84"/>
  <c r="BQ108" i="84"/>
  <c r="BQ111" i="84"/>
  <c r="BQ113" i="84"/>
  <c r="BQ115" i="84"/>
  <c r="BQ116" i="84"/>
  <c r="BQ117" i="84"/>
  <c r="BQ110" i="84"/>
  <c r="BQ112" i="84"/>
  <c r="BT31" i="12" s="1"/>
  <c r="BQ121" i="84"/>
  <c r="BT71" i="12" s="1"/>
  <c r="BQ120" i="84"/>
  <c r="BQ114" i="84"/>
  <c r="BQ122" i="84"/>
  <c r="BT81" i="12" s="1"/>
  <c r="BQ118" i="84"/>
  <c r="BQ107" i="83"/>
  <c r="BQ122" i="83"/>
  <c r="BT80" i="12" s="1"/>
  <c r="BQ114" i="83"/>
  <c r="BQ111" i="83"/>
  <c r="BQ108" i="83"/>
  <c r="BQ110" i="83"/>
  <c r="BQ118" i="83"/>
  <c r="BQ121" i="83"/>
  <c r="BQ116" i="83"/>
  <c r="BQ113" i="83"/>
  <c r="BQ115" i="83"/>
  <c r="BQ117" i="83"/>
  <c r="BQ109" i="83"/>
  <c r="BQ112" i="83"/>
  <c r="BQ120" i="83"/>
  <c r="BQ119" i="83"/>
  <c r="BC112" i="82"/>
  <c r="BC109" i="82"/>
  <c r="BC116" i="82"/>
  <c r="BC115" i="82"/>
  <c r="BC108" i="82"/>
  <c r="BC107" i="82"/>
  <c r="BC121" i="82"/>
  <c r="BC119" i="82"/>
  <c r="BC117" i="82"/>
  <c r="BC111" i="82"/>
  <c r="BC118" i="82"/>
  <c r="BC113" i="82"/>
  <c r="BC114" i="82"/>
  <c r="BC120" i="82"/>
  <c r="BC122" i="82"/>
  <c r="BF79" i="12" s="1"/>
  <c r="BC110" i="82"/>
  <c r="BF23" i="9"/>
  <c r="BF31" i="5" s="1"/>
  <c r="BG169" i="7"/>
  <c r="BG171" i="7"/>
  <c r="BQ101" i="84"/>
  <c r="BQ123" i="84" s="1"/>
  <c r="BT91" i="12" s="1"/>
  <c r="BT61" i="12"/>
  <c r="BT51" i="12"/>
  <c r="BR100" i="84"/>
  <c r="BR74" i="2"/>
  <c r="BD75" i="13"/>
  <c r="BD44" i="13"/>
  <c r="BD91" i="13"/>
  <c r="BD83" i="13"/>
  <c r="BS83" i="12"/>
  <c r="C122" i="86"/>
  <c r="BT77" i="12"/>
  <c r="BT57" i="12"/>
  <c r="BT27" i="12"/>
  <c r="BT17" i="12"/>
  <c r="BT47" i="12"/>
  <c r="BQ101" i="81"/>
  <c r="BQ123" i="81" s="1"/>
  <c r="BT88" i="12" s="1"/>
  <c r="BT18" i="12"/>
  <c r="BR42" i="2"/>
  <c r="C121" i="86"/>
  <c r="BQ101" i="83"/>
  <c r="BQ123" i="83" s="1"/>
  <c r="BT90" i="12" s="1"/>
  <c r="BR100" i="83"/>
  <c r="BR66" i="2"/>
  <c r="BE69" i="12"/>
  <c r="BR44" i="81"/>
  <c r="BR91" i="81"/>
  <c r="BR83" i="81"/>
  <c r="BS62" i="12"/>
  <c r="C120" i="85"/>
  <c r="BS22" i="12"/>
  <c r="C107" i="85"/>
  <c r="BS52" i="12"/>
  <c r="C119" i="85"/>
  <c r="BR75" i="81"/>
  <c r="BS72" i="12"/>
  <c r="C121" i="85"/>
  <c r="BS32" i="12"/>
  <c r="C112" i="85"/>
  <c r="BR12" i="81"/>
  <c r="BS12" i="81"/>
  <c r="BS83" i="81"/>
  <c r="BS75" i="81"/>
  <c r="BE39" i="12"/>
  <c r="BS33" i="12"/>
  <c r="C33" i="12"/>
  <c r="BS43" i="12"/>
  <c r="BS73" i="12"/>
  <c r="BS63" i="12"/>
  <c r="C63" i="12"/>
  <c r="BS53" i="12"/>
  <c r="C53" i="12"/>
  <c r="BS23" i="12"/>
  <c r="C23" i="12"/>
  <c r="BC101" i="82"/>
  <c r="BC123" i="82" s="1"/>
  <c r="BF89" i="12" s="1"/>
  <c r="BF49" i="12"/>
  <c r="BF19" i="12"/>
  <c r="BF59" i="12"/>
  <c r="BF29" i="12"/>
  <c r="BR62" i="2"/>
  <c r="BS61" i="2"/>
  <c r="BR94" i="2"/>
  <c r="BS93" i="2"/>
  <c r="BT53" i="2"/>
  <c r="BS54" i="2"/>
  <c r="BT4" i="81" s="1"/>
  <c r="BT91" i="81" s="1"/>
  <c r="BS85" i="2"/>
  <c r="BR86" i="2"/>
  <c r="BS69" i="2"/>
  <c r="BR70" i="2"/>
  <c r="B111" i="86"/>
  <c r="B39" i="86" s="1"/>
  <c r="B108" i="86"/>
  <c r="B36" i="86" s="1"/>
  <c r="B110" i="86"/>
  <c r="B38" i="86" s="1"/>
  <c r="B117" i="86"/>
  <c r="B71" i="86" s="1"/>
  <c r="B118" i="86"/>
  <c r="B72" i="86" s="1"/>
  <c r="B116" i="86"/>
  <c r="B70" i="86" s="1"/>
  <c r="B109" i="86"/>
  <c r="B37" i="86" s="1"/>
  <c r="B115" i="86"/>
  <c r="B69" i="86" s="1"/>
  <c r="B114" i="86"/>
  <c r="B42" i="86" s="1"/>
  <c r="BS58" i="12"/>
  <c r="BS28" i="12"/>
  <c r="BS18" i="12"/>
  <c r="BS68" i="12"/>
  <c r="BS48" i="12"/>
  <c r="BS38" i="12"/>
  <c r="B116" i="85"/>
  <c r="B70" i="85" s="1"/>
  <c r="B117" i="85"/>
  <c r="B71" i="85" s="1"/>
  <c r="B110" i="85"/>
  <c r="B38" i="85" s="1"/>
  <c r="B111" i="85"/>
  <c r="B39" i="85" s="1"/>
  <c r="B108" i="85"/>
  <c r="B36" i="85" s="1"/>
  <c r="B114" i="85"/>
  <c r="B42" i="85" s="1"/>
  <c r="B115" i="85"/>
  <c r="B69" i="85" s="1"/>
  <c r="B118" i="85"/>
  <c r="B72" i="85" s="1"/>
  <c r="B109" i="85"/>
  <c r="B37" i="85" s="1"/>
  <c r="BS42" i="12"/>
  <c r="BD37" i="12"/>
  <c r="BE17" i="12"/>
  <c r="BD100" i="82"/>
  <c r="BD101" i="86"/>
  <c r="BD123" i="86" s="1"/>
  <c r="BG93" i="12" s="1"/>
  <c r="BD123" i="83"/>
  <c r="BG90" i="12" s="1"/>
  <c r="BD123" i="81"/>
  <c r="BG88" i="12" s="1"/>
  <c r="BD101" i="85"/>
  <c r="BD123" i="85" s="1"/>
  <c r="BG92" i="12" s="1"/>
  <c r="BE91" i="86"/>
  <c r="BE91" i="83"/>
  <c r="BE91" i="84"/>
  <c r="BE91" i="82"/>
  <c r="BD75" i="83"/>
  <c r="BD12" i="83"/>
  <c r="BD44" i="83"/>
  <c r="BD83" i="83"/>
  <c r="BD12" i="84"/>
  <c r="BD75" i="84"/>
  <c r="BD44" i="84"/>
  <c r="BD83" i="84"/>
  <c r="BD83" i="85"/>
  <c r="BD75" i="85"/>
  <c r="BD12" i="85"/>
  <c r="BD44" i="85"/>
  <c r="BD75" i="81"/>
  <c r="BD12" i="81"/>
  <c r="BD44" i="81"/>
  <c r="BD83" i="81"/>
  <c r="BD75" i="82"/>
  <c r="BD12" i="82"/>
  <c r="BD44" i="82"/>
  <c r="BD83" i="82"/>
  <c r="BD44" i="86"/>
  <c r="BD12" i="86"/>
  <c r="BD83" i="86"/>
  <c r="BD75" i="86"/>
  <c r="BD12" i="13"/>
  <c r="BD23" i="7"/>
  <c r="BD11" i="5" s="1"/>
  <c r="BD155" i="8"/>
  <c r="BD27" i="5" s="1"/>
  <c r="BD45" i="8"/>
  <c r="BD22" i="5" s="1"/>
  <c r="BD89" i="8"/>
  <c r="BD24" i="5" s="1"/>
  <c r="BD133" i="8"/>
  <c r="BD26" i="5" s="1"/>
  <c r="BD23" i="8"/>
  <c r="BD21" i="5" s="1"/>
  <c r="BD67" i="8"/>
  <c r="BD23" i="5" s="1"/>
  <c r="BD111" i="8"/>
  <c r="BD25" i="5" s="1"/>
  <c r="BE4" i="13"/>
  <c r="BH166" i="8"/>
  <c r="BH166" i="7"/>
  <c r="BH166" i="9"/>
  <c r="BH5" i="9"/>
  <c r="BH5" i="8"/>
  <c r="BH5" i="7"/>
  <c r="BB123" i="13"/>
  <c r="BE87" i="12" s="1"/>
  <c r="BE47" i="12"/>
  <c r="BE27" i="12"/>
  <c r="BE57" i="12"/>
  <c r="BE67" i="12"/>
  <c r="BF45" i="2"/>
  <c r="BE46" i="2"/>
  <c r="BH189" i="7" l="1"/>
  <c r="BH175" i="7"/>
  <c r="BH197" i="7"/>
  <c r="BH187" i="7"/>
  <c r="BH177" i="7"/>
  <c r="BH193" i="7"/>
  <c r="BH191" i="7"/>
  <c r="BH179" i="7"/>
  <c r="BH181" i="7"/>
  <c r="BH195" i="7"/>
  <c r="BH185" i="7"/>
  <c r="BH173" i="7"/>
  <c r="BH183" i="7"/>
  <c r="BG198" i="7"/>
  <c r="BR107" i="13"/>
  <c r="BU17" i="12" s="1"/>
  <c r="BR122" i="13"/>
  <c r="BU77" i="12" s="1"/>
  <c r="BS100" i="81"/>
  <c r="BS50" i="2"/>
  <c r="BR114" i="13"/>
  <c r="BR109" i="13"/>
  <c r="BR118" i="13"/>
  <c r="BR108" i="13"/>
  <c r="BR119" i="13"/>
  <c r="BU47" i="12" s="1"/>
  <c r="BR117" i="13"/>
  <c r="BR101" i="13"/>
  <c r="BR121" i="13"/>
  <c r="BR112" i="13"/>
  <c r="BR116" i="13"/>
  <c r="BR115" i="13"/>
  <c r="BR110" i="13"/>
  <c r="BR113" i="13"/>
  <c r="BR120" i="13"/>
  <c r="BU57" i="12" s="1"/>
  <c r="BS100" i="13"/>
  <c r="BS111" i="13" s="1"/>
  <c r="BS44" i="81"/>
  <c r="BR109" i="81"/>
  <c r="BR121" i="81"/>
  <c r="BR110" i="81"/>
  <c r="BR119" i="81"/>
  <c r="BU48" i="12" s="1"/>
  <c r="BR111" i="81"/>
  <c r="BR113" i="81"/>
  <c r="BR112" i="81"/>
  <c r="BR108" i="81"/>
  <c r="BR118" i="81"/>
  <c r="BR117" i="81"/>
  <c r="BR114" i="81"/>
  <c r="BR122" i="81"/>
  <c r="BU78" i="12" s="1"/>
  <c r="BR107" i="81"/>
  <c r="BR115" i="81"/>
  <c r="BR120" i="81"/>
  <c r="BU58" i="12" s="1"/>
  <c r="BR116" i="81"/>
  <c r="C82" i="12"/>
  <c r="H11" i="12" s="1"/>
  <c r="G52" i="4" s="1"/>
  <c r="B122" i="85"/>
  <c r="B97" i="85" s="1"/>
  <c r="BR107" i="84"/>
  <c r="BU21" i="12" s="1"/>
  <c r="BR117" i="84"/>
  <c r="BR111" i="84"/>
  <c r="BR116" i="84"/>
  <c r="BR112" i="84"/>
  <c r="BR110" i="84"/>
  <c r="BR121" i="84"/>
  <c r="BU71" i="12" s="1"/>
  <c r="BR108" i="84"/>
  <c r="BR109" i="84"/>
  <c r="BR114" i="84"/>
  <c r="BR118" i="84"/>
  <c r="BR120" i="84"/>
  <c r="BU61" i="12" s="1"/>
  <c r="BR122" i="84"/>
  <c r="BU81" i="12" s="1"/>
  <c r="BR119" i="84"/>
  <c r="BU51" i="12" s="1"/>
  <c r="BR113" i="84"/>
  <c r="BR115" i="84"/>
  <c r="BR108" i="83"/>
  <c r="BR121" i="83"/>
  <c r="BR113" i="83"/>
  <c r="BR107" i="83"/>
  <c r="BR110" i="83"/>
  <c r="BR117" i="83"/>
  <c r="BR119" i="83"/>
  <c r="BU50" i="12" s="1"/>
  <c r="BR111" i="83"/>
  <c r="BR118" i="83"/>
  <c r="BR109" i="83"/>
  <c r="BR120" i="83"/>
  <c r="BR112" i="83"/>
  <c r="BR122" i="83"/>
  <c r="BU80" i="12" s="1"/>
  <c r="BR114" i="83"/>
  <c r="BR116" i="83"/>
  <c r="BR115" i="83"/>
  <c r="BD111" i="82"/>
  <c r="BD114" i="82"/>
  <c r="BD109" i="82"/>
  <c r="BD110" i="82"/>
  <c r="BD118" i="82"/>
  <c r="BD112" i="82"/>
  <c r="BG29" i="12" s="1"/>
  <c r="BD116" i="82"/>
  <c r="BD107" i="82"/>
  <c r="BG19" i="12" s="1"/>
  <c r="BD108" i="82"/>
  <c r="BD120" i="82"/>
  <c r="BD113" i="82"/>
  <c r="BD117" i="82"/>
  <c r="BD121" i="82"/>
  <c r="BD115" i="82"/>
  <c r="BD122" i="82"/>
  <c r="BG79" i="12" s="1"/>
  <c r="BD119" i="82"/>
  <c r="BG49" i="12" s="1"/>
  <c r="BS108" i="13"/>
  <c r="BS110" i="13"/>
  <c r="BS107" i="13"/>
  <c r="BS109" i="13"/>
  <c r="BS118" i="13"/>
  <c r="BS121" i="13"/>
  <c r="BS112" i="13"/>
  <c r="BS116" i="13"/>
  <c r="BG23" i="9"/>
  <c r="BG31" i="5" s="1"/>
  <c r="BH169" i="7"/>
  <c r="BH171" i="7"/>
  <c r="BR101" i="84"/>
  <c r="BR123" i="84" s="1"/>
  <c r="BU91" i="12" s="1"/>
  <c r="BU31" i="12"/>
  <c r="BT41" i="12"/>
  <c r="BS100" i="84"/>
  <c r="BS74" i="2"/>
  <c r="BE75" i="13"/>
  <c r="BE83" i="13"/>
  <c r="BE44" i="13"/>
  <c r="BE91" i="13"/>
  <c r="B122" i="86"/>
  <c r="B97" i="86" s="1"/>
  <c r="C83" i="12"/>
  <c r="I11" i="12" s="1"/>
  <c r="BT37" i="12"/>
  <c r="BR123" i="13"/>
  <c r="BU87" i="12" s="1"/>
  <c r="BU67" i="12"/>
  <c r="BU27" i="12"/>
  <c r="BR101" i="81"/>
  <c r="BR123" i="81" s="1"/>
  <c r="BU88" i="12" s="1"/>
  <c r="BT68" i="12"/>
  <c r="BT38" i="12"/>
  <c r="BS42" i="2"/>
  <c r="C73" i="12"/>
  <c r="BT40" i="12"/>
  <c r="BT30" i="12"/>
  <c r="BT50" i="12"/>
  <c r="BT20" i="12"/>
  <c r="BT70" i="12"/>
  <c r="BT60" i="12"/>
  <c r="BR101" i="83"/>
  <c r="BR123" i="83" s="1"/>
  <c r="BU90" i="12" s="1"/>
  <c r="BU60" i="12"/>
  <c r="BU20" i="12"/>
  <c r="BU30" i="12"/>
  <c r="BS100" i="83"/>
  <c r="BS66" i="2"/>
  <c r="BF69" i="12"/>
  <c r="BT44" i="81"/>
  <c r="BT75" i="81"/>
  <c r="BT83" i="81"/>
  <c r="BT12" i="81"/>
  <c r="B119" i="86"/>
  <c r="B73" i="86" s="1"/>
  <c r="BF39" i="12"/>
  <c r="B121" i="86"/>
  <c r="B89" i="86" s="1"/>
  <c r="B112" i="86"/>
  <c r="B40" i="86" s="1"/>
  <c r="B107" i="86"/>
  <c r="B10" i="86" s="1"/>
  <c r="C43" i="12"/>
  <c r="B113" i="86"/>
  <c r="B41" i="86" s="1"/>
  <c r="B120" i="86"/>
  <c r="BD101" i="82"/>
  <c r="BD123" i="82" s="1"/>
  <c r="BG89" i="12" s="1"/>
  <c r="BG59" i="12"/>
  <c r="BT61" i="2"/>
  <c r="BS62" i="2"/>
  <c r="BT69" i="2"/>
  <c r="BS70" i="2"/>
  <c r="BT54" i="2"/>
  <c r="BU4" i="81" s="1"/>
  <c r="BU91" i="81" s="1"/>
  <c r="BT93" i="2"/>
  <c r="BS94" i="2"/>
  <c r="BT85" i="2"/>
  <c r="BS86" i="2"/>
  <c r="BE37" i="12"/>
  <c r="BF17" i="12"/>
  <c r="BE100" i="82"/>
  <c r="BE101" i="85"/>
  <c r="BE123" i="85" s="1"/>
  <c r="BH92" i="12" s="1"/>
  <c r="BE123" i="81"/>
  <c r="BH88" i="12" s="1"/>
  <c r="BE101" i="86"/>
  <c r="BE123" i="86" s="1"/>
  <c r="BH93" i="12" s="1"/>
  <c r="BE123" i="83"/>
  <c r="BH90" i="12" s="1"/>
  <c r="BE83" i="83"/>
  <c r="BE75" i="83"/>
  <c r="BE44" i="83"/>
  <c r="BE12" i="83"/>
  <c r="BE83" i="82"/>
  <c r="BE75" i="82"/>
  <c r="BE44" i="82"/>
  <c r="BE12" i="82"/>
  <c r="BE83" i="85"/>
  <c r="BE75" i="85"/>
  <c r="BE44" i="85"/>
  <c r="BE12" i="85"/>
  <c r="BF91" i="86"/>
  <c r="BF91" i="82"/>
  <c r="BF91" i="84"/>
  <c r="BF91" i="83"/>
  <c r="BE75" i="81"/>
  <c r="BE44" i="81"/>
  <c r="BE12" i="81"/>
  <c r="BE83" i="81"/>
  <c r="BE75" i="84"/>
  <c r="BE44" i="84"/>
  <c r="BE12" i="84"/>
  <c r="BE83" i="84"/>
  <c r="BE83" i="86"/>
  <c r="BE75" i="86"/>
  <c r="BE12" i="86"/>
  <c r="BE44" i="86"/>
  <c r="BE12" i="13"/>
  <c r="BE23" i="7"/>
  <c r="BE11" i="5" s="1"/>
  <c r="BE111" i="8"/>
  <c r="BE25" i="5" s="1"/>
  <c r="BE45" i="8"/>
  <c r="BE22" i="5" s="1"/>
  <c r="BE133" i="8"/>
  <c r="BE26" i="5" s="1"/>
  <c r="BE67" i="8"/>
  <c r="BE23" i="5" s="1"/>
  <c r="BE155" i="8"/>
  <c r="BE27" i="5" s="1"/>
  <c r="BE89" i="8"/>
  <c r="BE24" i="5" s="1"/>
  <c r="BE23" i="8"/>
  <c r="BE21" i="5" s="1"/>
  <c r="BI5" i="7"/>
  <c r="BF4" i="13"/>
  <c r="BI166" i="7"/>
  <c r="BI166" i="8"/>
  <c r="BI5" i="9"/>
  <c r="BI5" i="8"/>
  <c r="BI166" i="9"/>
  <c r="BC123" i="13"/>
  <c r="BF87" i="12" s="1"/>
  <c r="BF67" i="12"/>
  <c r="BF27" i="12"/>
  <c r="BF47" i="12"/>
  <c r="BF57" i="12"/>
  <c r="BG45" i="2"/>
  <c r="BF46" i="2"/>
  <c r="BI179" i="7" l="1"/>
  <c r="BI187" i="7"/>
  <c r="BI189" i="7"/>
  <c r="BI197" i="7"/>
  <c r="BI191" i="7"/>
  <c r="BI175" i="7"/>
  <c r="BI177" i="7"/>
  <c r="BI193" i="7"/>
  <c r="BI185" i="7"/>
  <c r="BI195" i="7"/>
  <c r="BI183" i="7"/>
  <c r="BI181" i="7"/>
  <c r="BI173" i="7"/>
  <c r="BH198" i="7"/>
  <c r="BT100" i="81"/>
  <c r="BT50" i="2"/>
  <c r="BS120" i="13"/>
  <c r="BV57" i="12" s="1"/>
  <c r="BS119" i="13"/>
  <c r="BS101" i="13"/>
  <c r="BS123" i="13" s="1"/>
  <c r="BV87" i="12" s="1"/>
  <c r="BS114" i="13"/>
  <c r="BS115" i="13"/>
  <c r="BS122" i="13"/>
  <c r="BV77" i="12" s="1"/>
  <c r="BS113" i="13"/>
  <c r="BS117" i="13"/>
  <c r="BT100" i="13"/>
  <c r="BT110" i="13" s="1"/>
  <c r="BS112" i="81"/>
  <c r="BS109" i="81"/>
  <c r="BS110" i="81"/>
  <c r="BS115" i="81"/>
  <c r="BS118" i="81"/>
  <c r="BS122" i="81"/>
  <c r="BV78" i="12" s="1"/>
  <c r="BS116" i="81"/>
  <c r="BS111" i="81"/>
  <c r="BS113" i="81"/>
  <c r="BS108" i="81"/>
  <c r="BS119" i="81"/>
  <c r="BS120" i="81"/>
  <c r="BV58" i="12" s="1"/>
  <c r="BS107" i="81"/>
  <c r="BV18" i="12" s="1"/>
  <c r="BS117" i="81"/>
  <c r="BS121" i="81"/>
  <c r="BS114" i="81"/>
  <c r="BS110" i="84"/>
  <c r="BS107" i="84"/>
  <c r="BS109" i="84"/>
  <c r="BS114" i="84"/>
  <c r="BS113" i="84"/>
  <c r="BV41" i="12" s="1"/>
  <c r="BS112" i="84"/>
  <c r="BV31" i="12" s="1"/>
  <c r="BS121" i="84"/>
  <c r="BV71" i="12" s="1"/>
  <c r="BS119" i="84"/>
  <c r="BV51" i="12" s="1"/>
  <c r="BS117" i="84"/>
  <c r="BS111" i="84"/>
  <c r="BS115" i="84"/>
  <c r="BS116" i="84"/>
  <c r="BS122" i="84"/>
  <c r="BV81" i="12" s="1"/>
  <c r="BS108" i="84"/>
  <c r="BS120" i="84"/>
  <c r="BV61" i="12" s="1"/>
  <c r="BS118" i="84"/>
  <c r="BS120" i="83"/>
  <c r="BS112" i="83"/>
  <c r="BS109" i="83"/>
  <c r="BS118" i="83"/>
  <c r="BS107" i="83"/>
  <c r="BS116" i="83"/>
  <c r="BS121" i="83"/>
  <c r="BS117" i="83"/>
  <c r="BS111" i="83"/>
  <c r="BS122" i="83"/>
  <c r="BV80" i="12" s="1"/>
  <c r="BS113" i="83"/>
  <c r="BS115" i="83"/>
  <c r="BS119" i="83"/>
  <c r="BV50" i="12" s="1"/>
  <c r="BS108" i="83"/>
  <c r="BS114" i="83"/>
  <c r="BS110" i="83"/>
  <c r="BE108" i="82"/>
  <c r="BE115" i="82"/>
  <c r="BE117" i="82"/>
  <c r="BE107" i="82"/>
  <c r="BH19" i="12" s="1"/>
  <c r="BE111" i="82"/>
  <c r="BE110" i="82"/>
  <c r="BE114" i="82"/>
  <c r="BE120" i="82"/>
  <c r="BH59" i="12" s="1"/>
  <c r="BE109" i="82"/>
  <c r="BE122" i="82"/>
  <c r="BH79" i="12" s="1"/>
  <c r="BE112" i="82"/>
  <c r="BH29" i="12" s="1"/>
  <c r="BE113" i="82"/>
  <c r="BE121" i="82"/>
  <c r="BE118" i="82"/>
  <c r="BE116" i="82"/>
  <c r="BE119" i="82"/>
  <c r="BH49" i="12" s="1"/>
  <c r="BI171" i="7"/>
  <c r="BI169" i="7"/>
  <c r="BT109" i="13"/>
  <c r="BT108" i="13"/>
  <c r="BT120" i="13"/>
  <c r="BT117" i="13"/>
  <c r="BH23" i="9"/>
  <c r="BH31" i="5" s="1"/>
  <c r="BU41" i="12"/>
  <c r="BS101" i="84"/>
  <c r="BS123" i="84" s="1"/>
  <c r="BV91" i="12" s="1"/>
  <c r="BV21" i="12"/>
  <c r="I6" i="12"/>
  <c r="H48" i="4" s="1"/>
  <c r="D43" i="12"/>
  <c r="BT100" i="84"/>
  <c r="BT74" i="2"/>
  <c r="BF75" i="13"/>
  <c r="BF83" i="13"/>
  <c r="BF44" i="13"/>
  <c r="BF91" i="13"/>
  <c r="H52" i="4"/>
  <c r="BU37" i="12"/>
  <c r="BV67" i="12"/>
  <c r="BV27" i="12"/>
  <c r="BV47" i="12"/>
  <c r="BV17" i="12"/>
  <c r="BU18" i="12"/>
  <c r="BT42" i="2"/>
  <c r="BS101" i="81"/>
  <c r="BS123" i="81" s="1"/>
  <c r="BV88" i="12" s="1"/>
  <c r="BV28" i="12"/>
  <c r="BU68" i="12"/>
  <c r="BU28" i="12"/>
  <c r="BU38" i="12"/>
  <c r="B81" i="86"/>
  <c r="BU70" i="12"/>
  <c r="BS101" i="83"/>
  <c r="BS123" i="83" s="1"/>
  <c r="BV90" i="12" s="1"/>
  <c r="BV20" i="12"/>
  <c r="BV30" i="12"/>
  <c r="BU40" i="12"/>
  <c r="BT100" i="83"/>
  <c r="BT66" i="2"/>
  <c r="BG69" i="12"/>
  <c r="BU83" i="81"/>
  <c r="BU44" i="81"/>
  <c r="BU75" i="81"/>
  <c r="BU12" i="81"/>
  <c r="BE101" i="82"/>
  <c r="BE123" i="82" s="1"/>
  <c r="BH89" i="12" s="1"/>
  <c r="BG39" i="12"/>
  <c r="BT94" i="2"/>
  <c r="BT70" i="2"/>
  <c r="BT86" i="2"/>
  <c r="BT62" i="2"/>
  <c r="B112" i="85"/>
  <c r="B40" i="85" s="1"/>
  <c r="C32" i="12"/>
  <c r="C22" i="12"/>
  <c r="B107" i="85"/>
  <c r="B10" i="85" s="1"/>
  <c r="C62" i="12"/>
  <c r="B120" i="85"/>
  <c r="C52" i="12"/>
  <c r="B119" i="85"/>
  <c r="B73" i="85" s="1"/>
  <c r="C42" i="12"/>
  <c r="D42" i="12" s="1"/>
  <c r="B113" i="85"/>
  <c r="B41" i="85" s="1"/>
  <c r="B121" i="85"/>
  <c r="B89" i="85" s="1"/>
  <c r="C72" i="12"/>
  <c r="BG17" i="12"/>
  <c r="BF37" i="12"/>
  <c r="BF100" i="82"/>
  <c r="BF101" i="85"/>
  <c r="BF123" i="85" s="1"/>
  <c r="BI92" i="12" s="1"/>
  <c r="BF123" i="81"/>
  <c r="BI88" i="12" s="1"/>
  <c r="BF101" i="86"/>
  <c r="BF123" i="86" s="1"/>
  <c r="BI93" i="12" s="1"/>
  <c r="BF123" i="83"/>
  <c r="BI90" i="12" s="1"/>
  <c r="BF75" i="84"/>
  <c r="BF44" i="84"/>
  <c r="BF12" i="84"/>
  <c r="BF83" i="84"/>
  <c r="BG91" i="86"/>
  <c r="BG91" i="84"/>
  <c r="BG91" i="83"/>
  <c r="BG91" i="82"/>
  <c r="BF12" i="83"/>
  <c r="BF75" i="83"/>
  <c r="BF83" i="83"/>
  <c r="BF44" i="83"/>
  <c r="BF75" i="85"/>
  <c r="BF44" i="85"/>
  <c r="BF83" i="85"/>
  <c r="BF12" i="85"/>
  <c r="BF44" i="82"/>
  <c r="BF12" i="82"/>
  <c r="BF75" i="82"/>
  <c r="BF83" i="82"/>
  <c r="BF83" i="81"/>
  <c r="BF75" i="81"/>
  <c r="BF12" i="81"/>
  <c r="BF44" i="81"/>
  <c r="BF75" i="86"/>
  <c r="BF44" i="86"/>
  <c r="BF83" i="86"/>
  <c r="BF12" i="86"/>
  <c r="BF12" i="13"/>
  <c r="BF23" i="7"/>
  <c r="BF11" i="5" s="1"/>
  <c r="BF89" i="8"/>
  <c r="BF24" i="5" s="1"/>
  <c r="BF111" i="8"/>
  <c r="BF25" i="5" s="1"/>
  <c r="BF155" i="8"/>
  <c r="BF27" i="5" s="1"/>
  <c r="BF133" i="8"/>
  <c r="BF26" i="5" s="1"/>
  <c r="BF45" i="8"/>
  <c r="BF22" i="5" s="1"/>
  <c r="BF23" i="8"/>
  <c r="BF21" i="5" s="1"/>
  <c r="BF67" i="8"/>
  <c r="BF23" i="5" s="1"/>
  <c r="BJ166" i="7"/>
  <c r="BJ166" i="9"/>
  <c r="BJ5" i="8"/>
  <c r="BG4" i="13"/>
  <c r="BJ166" i="8"/>
  <c r="BJ5" i="7"/>
  <c r="BJ5" i="9"/>
  <c r="BD123" i="13"/>
  <c r="BG87" i="12" s="1"/>
  <c r="BG27" i="12"/>
  <c r="BG57" i="12"/>
  <c r="BG67" i="12"/>
  <c r="BG47" i="12"/>
  <c r="BH45" i="2"/>
  <c r="BG46" i="2"/>
  <c r="BI198" i="7" l="1"/>
  <c r="BJ193" i="7"/>
  <c r="BJ187" i="7"/>
  <c r="BJ175" i="7"/>
  <c r="BJ191" i="7"/>
  <c r="BJ177" i="7"/>
  <c r="BJ189" i="7"/>
  <c r="BJ195" i="7"/>
  <c r="BJ173" i="7"/>
  <c r="BJ183" i="7"/>
  <c r="BJ185" i="7"/>
  <c r="BJ197" i="7"/>
  <c r="BJ179" i="7"/>
  <c r="BJ181" i="7"/>
  <c r="BU100" i="81"/>
  <c r="BU50" i="2"/>
  <c r="BT122" i="13"/>
  <c r="BT115" i="13"/>
  <c r="BT114" i="13"/>
  <c r="BT113" i="13"/>
  <c r="BW37" i="12" s="1"/>
  <c r="BT118" i="13"/>
  <c r="BT111" i="13"/>
  <c r="BT116" i="13"/>
  <c r="BT107" i="13"/>
  <c r="BW17" i="12" s="1"/>
  <c r="BT121" i="13"/>
  <c r="BT112" i="13"/>
  <c r="BT101" i="13"/>
  <c r="BT119" i="13"/>
  <c r="BW47" i="12" s="1"/>
  <c r="BU100" i="13"/>
  <c r="BU111" i="13" s="1"/>
  <c r="BI23" i="9"/>
  <c r="BI31" i="5" s="1"/>
  <c r="BT120" i="81"/>
  <c r="BT110" i="81"/>
  <c r="BT109" i="81"/>
  <c r="BT107" i="81"/>
  <c r="BW18" i="12" s="1"/>
  <c r="BT112" i="81"/>
  <c r="BW28" i="12" s="1"/>
  <c r="BT108" i="81"/>
  <c r="BT115" i="81"/>
  <c r="BT111" i="81"/>
  <c r="BT122" i="81"/>
  <c r="BT117" i="81"/>
  <c r="BT116" i="81"/>
  <c r="BT121" i="81"/>
  <c r="BT118" i="81"/>
  <c r="BT119" i="81"/>
  <c r="BW48" i="12" s="1"/>
  <c r="BT114" i="81"/>
  <c r="BT113" i="81"/>
  <c r="BT112" i="84"/>
  <c r="BW31" i="12" s="1"/>
  <c r="BT114" i="84"/>
  <c r="BT116" i="84"/>
  <c r="BT111" i="84"/>
  <c r="BT108" i="84"/>
  <c r="BT110" i="84"/>
  <c r="BT113" i="84"/>
  <c r="BT107" i="84"/>
  <c r="BW21" i="12" s="1"/>
  <c r="BT109" i="84"/>
  <c r="BT118" i="84"/>
  <c r="BT115" i="84"/>
  <c r="BT117" i="84"/>
  <c r="BT121" i="84"/>
  <c r="BW71" i="12" s="1"/>
  <c r="BT119" i="84"/>
  <c r="BW51" i="12" s="1"/>
  <c r="BT120" i="84"/>
  <c r="BT122" i="84"/>
  <c r="BW81" i="12" s="1"/>
  <c r="BT119" i="83"/>
  <c r="BT111" i="83"/>
  <c r="BT108" i="83"/>
  <c r="BT115" i="83"/>
  <c r="BT118" i="83"/>
  <c r="BT109" i="83"/>
  <c r="BT107" i="83"/>
  <c r="BW20" i="12" s="1"/>
  <c r="BT121" i="83"/>
  <c r="BT117" i="83"/>
  <c r="BT120" i="83"/>
  <c r="BW60" i="12" s="1"/>
  <c r="BT113" i="83"/>
  <c r="BT116" i="83"/>
  <c r="BT110" i="83"/>
  <c r="BT112" i="83"/>
  <c r="BT122" i="83"/>
  <c r="BW80" i="12" s="1"/>
  <c r="BT114" i="83"/>
  <c r="BF113" i="82"/>
  <c r="BF108" i="82"/>
  <c r="BF109" i="82"/>
  <c r="BF117" i="82"/>
  <c r="BF115" i="82"/>
  <c r="BF120" i="82"/>
  <c r="BI59" i="12" s="1"/>
  <c r="BF107" i="82"/>
  <c r="BI19" i="12" s="1"/>
  <c r="BF119" i="82"/>
  <c r="BI49" i="12" s="1"/>
  <c r="BF111" i="82"/>
  <c r="BF114" i="82"/>
  <c r="BF116" i="82"/>
  <c r="BF121" i="82"/>
  <c r="BF122" i="82"/>
  <c r="BI79" i="12" s="1"/>
  <c r="BF118" i="82"/>
  <c r="BF112" i="82"/>
  <c r="BI29" i="12" s="1"/>
  <c r="BF110" i="82"/>
  <c r="BJ171" i="7"/>
  <c r="BJ169" i="7"/>
  <c r="BT101" i="84"/>
  <c r="BT123" i="84" s="1"/>
  <c r="BW91" i="12" s="1"/>
  <c r="BW61" i="12"/>
  <c r="BU100" i="84"/>
  <c r="BU74" i="2"/>
  <c r="BG75" i="13"/>
  <c r="BG83" i="13"/>
  <c r="BG44" i="13"/>
  <c r="BG91" i="13"/>
  <c r="BV37" i="12"/>
  <c r="BT123" i="13"/>
  <c r="BW87" i="12" s="1"/>
  <c r="BW77" i="12"/>
  <c r="BW67" i="12"/>
  <c r="BW27" i="12"/>
  <c r="BW57" i="12"/>
  <c r="BV48" i="12"/>
  <c r="BV38" i="12"/>
  <c r="BU42" i="2"/>
  <c r="B104" i="13" s="1"/>
  <c r="BW78" i="12"/>
  <c r="BT101" i="81"/>
  <c r="BT123" i="81" s="1"/>
  <c r="BW88" i="12" s="1"/>
  <c r="BV68" i="12"/>
  <c r="B81" i="85"/>
  <c r="BV40" i="12"/>
  <c r="BT101" i="83"/>
  <c r="BT123" i="83" s="1"/>
  <c r="BW90" i="12" s="1"/>
  <c r="BV70" i="12"/>
  <c r="BV60" i="12"/>
  <c r="BU100" i="83"/>
  <c r="BU66" i="2"/>
  <c r="BH69" i="12"/>
  <c r="BF101" i="82"/>
  <c r="BF123" i="82" s="1"/>
  <c r="BI89" i="12" s="1"/>
  <c r="BH39" i="12"/>
  <c r="H6" i="12"/>
  <c r="G48" i="4" s="1"/>
  <c r="BG37" i="12"/>
  <c r="BH17" i="12"/>
  <c r="BG100" i="82"/>
  <c r="BG101" i="86"/>
  <c r="BG123" i="86" s="1"/>
  <c r="BJ93" i="12" s="1"/>
  <c r="BG123" i="83"/>
  <c r="BJ90" i="12" s="1"/>
  <c r="BG123" i="81"/>
  <c r="BJ88" i="12" s="1"/>
  <c r="BG101" i="85"/>
  <c r="BG123" i="85" s="1"/>
  <c r="BJ92" i="12" s="1"/>
  <c r="BG75" i="81"/>
  <c r="BG83" i="81"/>
  <c r="BG12" i="81"/>
  <c r="BG44" i="81"/>
  <c r="BG83" i="86"/>
  <c r="BG12" i="86"/>
  <c r="BG44" i="86"/>
  <c r="BG75" i="86"/>
  <c r="BG83" i="82"/>
  <c r="BG12" i="82"/>
  <c r="BG44" i="82"/>
  <c r="BG75" i="82"/>
  <c r="BG75" i="85"/>
  <c r="BG44" i="85"/>
  <c r="BG12" i="85"/>
  <c r="BG83" i="85"/>
  <c r="BH91" i="86"/>
  <c r="BH91" i="84"/>
  <c r="BH91" i="83"/>
  <c r="BH91" i="82"/>
  <c r="BG83" i="84"/>
  <c r="BG75" i="84"/>
  <c r="BG12" i="84"/>
  <c r="BG44" i="84"/>
  <c r="BG83" i="83"/>
  <c r="BG44" i="83"/>
  <c r="BG12" i="83"/>
  <c r="BG75" i="83"/>
  <c r="BG12" i="13"/>
  <c r="BG133" i="8"/>
  <c r="BG26" i="5" s="1"/>
  <c r="BG111" i="8"/>
  <c r="BG25" i="5" s="1"/>
  <c r="BG67" i="8"/>
  <c r="BG23" i="5" s="1"/>
  <c r="BG89" i="8"/>
  <c r="BG24" i="5" s="1"/>
  <c r="BG45" i="8"/>
  <c r="BG22" i="5" s="1"/>
  <c r="BG155" i="8"/>
  <c r="BG27" i="5" s="1"/>
  <c r="BG23" i="7"/>
  <c r="BG11" i="5" s="1"/>
  <c r="BG23" i="8"/>
  <c r="BG21" i="5" s="1"/>
  <c r="BK5" i="9"/>
  <c r="BK5" i="7"/>
  <c r="BK166" i="9"/>
  <c r="BK166" i="8"/>
  <c r="BK166" i="7"/>
  <c r="BK5" i="8"/>
  <c r="BH4" i="13"/>
  <c r="BE123" i="13"/>
  <c r="BH87" i="12" s="1"/>
  <c r="BH67" i="12"/>
  <c r="BH47" i="12"/>
  <c r="BH27" i="12"/>
  <c r="BH57" i="12"/>
  <c r="BI45" i="2"/>
  <c r="BH46" i="2"/>
  <c r="BK187" i="7" l="1"/>
  <c r="BK189" i="7"/>
  <c r="BK175" i="7"/>
  <c r="BK197" i="7"/>
  <c r="BK191" i="7"/>
  <c r="BK177" i="7"/>
  <c r="BK193" i="7"/>
  <c r="BK185" i="7"/>
  <c r="BK181" i="7"/>
  <c r="BK183" i="7"/>
  <c r="BK195" i="7"/>
  <c r="BK179" i="7"/>
  <c r="BK173" i="7"/>
  <c r="B104" i="83"/>
  <c r="D289" i="7"/>
  <c r="D279" i="7"/>
  <c r="D287" i="7"/>
  <c r="D283" i="7"/>
  <c r="D291" i="7"/>
  <c r="D285" i="7"/>
  <c r="D281" i="7"/>
  <c r="D275" i="7"/>
  <c r="D293" i="7"/>
  <c r="D273" i="7"/>
  <c r="D269" i="7"/>
  <c r="D271" i="7"/>
  <c r="D295" i="7"/>
  <c r="D86" i="7" s="1"/>
  <c r="D277" i="7"/>
  <c r="B104" i="84"/>
  <c r="D324" i="7"/>
  <c r="D314" i="7"/>
  <c r="D312" i="7"/>
  <c r="D320" i="7"/>
  <c r="D322" i="7"/>
  <c r="D316" i="7"/>
  <c r="D318" i="7"/>
  <c r="D304" i="7"/>
  <c r="D308" i="7"/>
  <c r="D326" i="7"/>
  <c r="D306" i="7"/>
  <c r="D302" i="7"/>
  <c r="D310" i="7"/>
  <c r="D328" i="7"/>
  <c r="D108" i="7" s="1"/>
  <c r="BW41" i="12"/>
  <c r="BJ198" i="7"/>
  <c r="B104" i="81"/>
  <c r="D223" i="7"/>
  <c r="D221" i="7"/>
  <c r="D213" i="7"/>
  <c r="D217" i="7"/>
  <c r="D225" i="7"/>
  <c r="D219" i="7"/>
  <c r="D215" i="7"/>
  <c r="D201" i="7"/>
  <c r="D227" i="7"/>
  <c r="D211" i="7"/>
  <c r="D229" i="7"/>
  <c r="D42" i="7" s="1"/>
  <c r="D209" i="7"/>
  <c r="D207" i="7"/>
  <c r="D205" i="7"/>
  <c r="D203" i="7"/>
  <c r="BU120" i="13"/>
  <c r="BU108" i="13"/>
  <c r="BU119" i="13"/>
  <c r="BX47" i="12" s="1"/>
  <c r="BU109" i="13"/>
  <c r="C100" i="13"/>
  <c r="BU112" i="13"/>
  <c r="BX27" i="12" s="1"/>
  <c r="BU107" i="13"/>
  <c r="BX17" i="12" s="1"/>
  <c r="BU101" i="13"/>
  <c r="C101" i="13" s="1"/>
  <c r="B101" i="13" s="1"/>
  <c r="BU116" i="13"/>
  <c r="BU110" i="13"/>
  <c r="BU117" i="13"/>
  <c r="BU122" i="13"/>
  <c r="BU121" i="13"/>
  <c r="BU115" i="13"/>
  <c r="BU113" i="13"/>
  <c r="BU118" i="13"/>
  <c r="BU114" i="13"/>
  <c r="BU108" i="81"/>
  <c r="C108" i="81" s="1"/>
  <c r="B108" i="81" s="1"/>
  <c r="B36" i="81" s="1"/>
  <c r="BU120" i="81"/>
  <c r="BX58" i="12" s="1"/>
  <c r="BU110" i="81"/>
  <c r="C110" i="81" s="1"/>
  <c r="B110" i="81" s="1"/>
  <c r="B38" i="81" s="1"/>
  <c r="BU107" i="81"/>
  <c r="BU115" i="81"/>
  <c r="C115" i="81" s="1"/>
  <c r="B115" i="81" s="1"/>
  <c r="B69" i="81" s="1"/>
  <c r="BU109" i="81"/>
  <c r="C109" i="81" s="1"/>
  <c r="B109" i="81" s="1"/>
  <c r="B37" i="81" s="1"/>
  <c r="BU112" i="81"/>
  <c r="BX28" i="12" s="1"/>
  <c r="BU111" i="81"/>
  <c r="C111" i="81" s="1"/>
  <c r="B111" i="81" s="1"/>
  <c r="B39" i="81" s="1"/>
  <c r="BU117" i="81"/>
  <c r="C117" i="81" s="1"/>
  <c r="B117" i="81" s="1"/>
  <c r="B71" i="81" s="1"/>
  <c r="BU118" i="81"/>
  <c r="C118" i="81" s="1"/>
  <c r="B118" i="81" s="1"/>
  <c r="B72" i="81" s="1"/>
  <c r="BU114" i="81"/>
  <c r="C114" i="81" s="1"/>
  <c r="B114" i="81" s="1"/>
  <c r="B42" i="81" s="1"/>
  <c r="BU122" i="81"/>
  <c r="BU116" i="81"/>
  <c r="C116" i="81" s="1"/>
  <c r="B116" i="81" s="1"/>
  <c r="B70" i="81" s="1"/>
  <c r="BU119" i="81"/>
  <c r="BX48" i="12" s="1"/>
  <c r="BU121" i="81"/>
  <c r="BU113" i="81"/>
  <c r="C113" i="81" s="1"/>
  <c r="BU118" i="84"/>
  <c r="BU115" i="84"/>
  <c r="BU108" i="84"/>
  <c r="BU110" i="84"/>
  <c r="BU107" i="84"/>
  <c r="BX21" i="12" s="1"/>
  <c r="BU112" i="84"/>
  <c r="BX31" i="12" s="1"/>
  <c r="BU114" i="84"/>
  <c r="BU116" i="84"/>
  <c r="BU111" i="84"/>
  <c r="BU117" i="84"/>
  <c r="BU119" i="84"/>
  <c r="BX51" i="12" s="1"/>
  <c r="BU120" i="84"/>
  <c r="BU113" i="84"/>
  <c r="BU122" i="84"/>
  <c r="BU109" i="84"/>
  <c r="BU121" i="84"/>
  <c r="BX71" i="12" s="1"/>
  <c r="BU110" i="83"/>
  <c r="C110" i="83" s="1"/>
  <c r="B110" i="83" s="1"/>
  <c r="B38" i="83" s="1"/>
  <c r="BU118" i="83"/>
  <c r="C118" i="83" s="1"/>
  <c r="B118" i="83" s="1"/>
  <c r="B72" i="83" s="1"/>
  <c r="BU107" i="83"/>
  <c r="BU109" i="83"/>
  <c r="BU116" i="83"/>
  <c r="BU114" i="83"/>
  <c r="C114" i="83" s="1"/>
  <c r="B114" i="83" s="1"/>
  <c r="B42" i="83" s="1"/>
  <c r="BU115" i="83"/>
  <c r="C115" i="83" s="1"/>
  <c r="B115" i="83" s="1"/>
  <c r="B69" i="83" s="1"/>
  <c r="BU122" i="83"/>
  <c r="BU120" i="83"/>
  <c r="BU111" i="83"/>
  <c r="C111" i="83" s="1"/>
  <c r="B111" i="83" s="1"/>
  <c r="B39" i="83" s="1"/>
  <c r="BU112" i="83"/>
  <c r="BU113" i="83"/>
  <c r="BU117" i="83"/>
  <c r="BU108" i="83"/>
  <c r="BU119" i="83"/>
  <c r="BX50" i="12" s="1"/>
  <c r="BU121" i="83"/>
  <c r="C121" i="83" s="1"/>
  <c r="BG119" i="82"/>
  <c r="BJ49" i="12" s="1"/>
  <c r="BG107" i="82"/>
  <c r="BJ19" i="12" s="1"/>
  <c r="BG114" i="82"/>
  <c r="BG115" i="82"/>
  <c r="BG113" i="82"/>
  <c r="BG110" i="82"/>
  <c r="BG111" i="82"/>
  <c r="BG109" i="82"/>
  <c r="BG108" i="82"/>
  <c r="BG121" i="82"/>
  <c r="BG118" i="82"/>
  <c r="BG117" i="82"/>
  <c r="BG120" i="82"/>
  <c r="BG116" i="82"/>
  <c r="BG122" i="82"/>
  <c r="BJ79" i="12" s="1"/>
  <c r="BG112" i="82"/>
  <c r="BJ29" i="12" s="1"/>
  <c r="BJ23" i="9"/>
  <c r="BJ31" i="5" s="1"/>
  <c r="BK169" i="7"/>
  <c r="BK171" i="7"/>
  <c r="BX61" i="12"/>
  <c r="BU101" i="84"/>
  <c r="C100" i="84"/>
  <c r="BH44" i="13"/>
  <c r="BH75" i="13"/>
  <c r="BH83" i="13"/>
  <c r="BH91" i="13"/>
  <c r="BX57" i="12"/>
  <c r="BU101" i="81"/>
  <c r="C100" i="81"/>
  <c r="BW68" i="12"/>
  <c r="BW38" i="12"/>
  <c r="BW58" i="12"/>
  <c r="BW70" i="12"/>
  <c r="BW30" i="12"/>
  <c r="BX30" i="12"/>
  <c r="C108" i="83"/>
  <c r="B108" i="83" s="1"/>
  <c r="B36" i="83" s="1"/>
  <c r="BX20" i="12"/>
  <c r="C109" i="83"/>
  <c r="B109" i="83" s="1"/>
  <c r="B37" i="83" s="1"/>
  <c r="C117" i="83"/>
  <c r="B117" i="83" s="1"/>
  <c r="B71" i="83" s="1"/>
  <c r="C116" i="83"/>
  <c r="B116" i="83" s="1"/>
  <c r="B70" i="83" s="1"/>
  <c r="BW40" i="12"/>
  <c r="BW50" i="12"/>
  <c r="C119" i="83"/>
  <c r="BU101" i="83"/>
  <c r="C100" i="83"/>
  <c r="BI69" i="12"/>
  <c r="BI39" i="12"/>
  <c r="BG101" i="82"/>
  <c r="BG123" i="82" s="1"/>
  <c r="BJ89" i="12" s="1"/>
  <c r="BJ59" i="12"/>
  <c r="BH37" i="12"/>
  <c r="BI17" i="12"/>
  <c r="BH100" i="82"/>
  <c r="BH101" i="86"/>
  <c r="BH123" i="86" s="1"/>
  <c r="BK93" i="12" s="1"/>
  <c r="BH123" i="83"/>
  <c r="BK90" i="12" s="1"/>
  <c r="BH101" i="85"/>
  <c r="BH123" i="85" s="1"/>
  <c r="BK92" i="12" s="1"/>
  <c r="BH123" i="81"/>
  <c r="BK88" i="12" s="1"/>
  <c r="BI91" i="86"/>
  <c r="BI91" i="84"/>
  <c r="BI91" i="83"/>
  <c r="BI91" i="82"/>
  <c r="BH75" i="83"/>
  <c r="BH44" i="83"/>
  <c r="BH12" i="83"/>
  <c r="BH83" i="83"/>
  <c r="BH83" i="84"/>
  <c r="BH44" i="84"/>
  <c r="BH75" i="84"/>
  <c r="BH12" i="84"/>
  <c r="BH75" i="81"/>
  <c r="BH44" i="81"/>
  <c r="BH12" i="81"/>
  <c r="BH83" i="81"/>
  <c r="BH83" i="85"/>
  <c r="BH75" i="85"/>
  <c r="BH12" i="85"/>
  <c r="BH44" i="85"/>
  <c r="BH75" i="82"/>
  <c r="BH44" i="82"/>
  <c r="BH12" i="82"/>
  <c r="BH83" i="82"/>
  <c r="BH12" i="86"/>
  <c r="BH44" i="86"/>
  <c r="BH83" i="86"/>
  <c r="BH75" i="86"/>
  <c r="BH12" i="13"/>
  <c r="BH45" i="8"/>
  <c r="BH22" i="5" s="1"/>
  <c r="BH133" i="8"/>
  <c r="BH26" i="5" s="1"/>
  <c r="BH23" i="7"/>
  <c r="BH11" i="5" s="1"/>
  <c r="BH155" i="8"/>
  <c r="BH27" i="5" s="1"/>
  <c r="BH89" i="8"/>
  <c r="BH24" i="5" s="1"/>
  <c r="BH23" i="8"/>
  <c r="BH21" i="5" s="1"/>
  <c r="BH111" i="8"/>
  <c r="BH25" i="5" s="1"/>
  <c r="BH67" i="8"/>
  <c r="BH23" i="5" s="1"/>
  <c r="BL5" i="9"/>
  <c r="BI4" i="13"/>
  <c r="BL166" i="8"/>
  <c r="BL166" i="7"/>
  <c r="BL166" i="9"/>
  <c r="BL5" i="7"/>
  <c r="BL5" i="8"/>
  <c r="BF123" i="13"/>
  <c r="BI87" i="12" s="1"/>
  <c r="BI27" i="12"/>
  <c r="BI57" i="12"/>
  <c r="BI67" i="12"/>
  <c r="BI47" i="12"/>
  <c r="BJ45" i="2"/>
  <c r="BI46" i="2"/>
  <c r="BK198" i="7" l="1"/>
  <c r="BL175" i="7"/>
  <c r="BL187" i="7"/>
  <c r="BL177" i="7"/>
  <c r="BL193" i="7"/>
  <c r="BL191" i="7"/>
  <c r="BL189" i="7"/>
  <c r="BL181" i="7"/>
  <c r="BL173" i="7"/>
  <c r="BL183" i="7"/>
  <c r="BL197" i="7"/>
  <c r="BL195" i="7"/>
  <c r="BL179" i="7"/>
  <c r="BL185" i="7"/>
  <c r="BX80" i="12"/>
  <c r="C122" i="83"/>
  <c r="BH111" i="82"/>
  <c r="BH112" i="82"/>
  <c r="BH107" i="82"/>
  <c r="BK19" i="12" s="1"/>
  <c r="BH108" i="82"/>
  <c r="BH116" i="82"/>
  <c r="BH120" i="82"/>
  <c r="BK59" i="12" s="1"/>
  <c r="BH114" i="82"/>
  <c r="BH109" i="82"/>
  <c r="BH118" i="82"/>
  <c r="BH110" i="82"/>
  <c r="BH117" i="82"/>
  <c r="BH115" i="82"/>
  <c r="BH121" i="82"/>
  <c r="BH119" i="82"/>
  <c r="BK49" i="12" s="1"/>
  <c r="BH122" i="82"/>
  <c r="BK79" i="12" s="1"/>
  <c r="BH113" i="82"/>
  <c r="BL169" i="7"/>
  <c r="BL171" i="7"/>
  <c r="BK23" i="9"/>
  <c r="BK31" i="5" s="1"/>
  <c r="BX41" i="12"/>
  <c r="BX81" i="12"/>
  <c r="C122" i="84"/>
  <c r="C101" i="84"/>
  <c r="B101" i="84" s="1"/>
  <c r="BU123" i="84"/>
  <c r="BX91" i="12" s="1"/>
  <c r="BI44" i="13"/>
  <c r="BI75" i="13"/>
  <c r="BI91" i="13"/>
  <c r="BI83" i="13"/>
  <c r="C122" i="81"/>
  <c r="B122" i="81" s="1"/>
  <c r="B97" i="81" s="1"/>
  <c r="BX78" i="12"/>
  <c r="C119" i="81"/>
  <c r="C48" i="12" s="1"/>
  <c r="BX37" i="12"/>
  <c r="C121" i="13"/>
  <c r="B121" i="13" s="1"/>
  <c r="BX67" i="12"/>
  <c r="BX77" i="12"/>
  <c r="C122" i="13"/>
  <c r="C38" i="12"/>
  <c r="B113" i="81"/>
  <c r="B41" i="81" s="1"/>
  <c r="C101" i="81"/>
  <c r="B101" i="81" s="1"/>
  <c r="BU123" i="81"/>
  <c r="BX88" i="12" s="1"/>
  <c r="BX68" i="12"/>
  <c r="C121" i="81"/>
  <c r="BX18" i="12"/>
  <c r="C107" i="81"/>
  <c r="BU123" i="13"/>
  <c r="BX87" i="12" s="1"/>
  <c r="BX38" i="12"/>
  <c r="C112" i="81"/>
  <c r="C120" i="81"/>
  <c r="C70" i="12"/>
  <c r="B121" i="83"/>
  <c r="B89" i="83" s="1"/>
  <c r="BX60" i="12"/>
  <c r="C120" i="83"/>
  <c r="C50" i="12"/>
  <c r="B119" i="83"/>
  <c r="B73" i="83" s="1"/>
  <c r="BX40" i="12"/>
  <c r="C113" i="83"/>
  <c r="C112" i="83"/>
  <c r="C107" i="83"/>
  <c r="BX70" i="12"/>
  <c r="BU123" i="83"/>
  <c r="BX90" i="12" s="1"/>
  <c r="C101" i="83"/>
  <c r="B101" i="83" s="1"/>
  <c r="BJ69" i="12"/>
  <c r="BJ39" i="12"/>
  <c r="BH101" i="82"/>
  <c r="BH123" i="82" s="1"/>
  <c r="BK89" i="12" s="1"/>
  <c r="BK29" i="12"/>
  <c r="BI37" i="12"/>
  <c r="BJ17" i="12"/>
  <c r="BI100" i="82"/>
  <c r="BI101" i="85"/>
  <c r="BI123" i="85" s="1"/>
  <c r="BL92" i="12" s="1"/>
  <c r="BI123" i="81"/>
  <c r="BL88" i="12" s="1"/>
  <c r="BI101" i="86"/>
  <c r="BI123" i="86" s="1"/>
  <c r="BL93" i="12" s="1"/>
  <c r="BI123" i="83"/>
  <c r="BL90" i="12" s="1"/>
  <c r="BI83" i="82"/>
  <c r="BI75" i="82"/>
  <c r="BI12" i="82"/>
  <c r="BI44" i="82"/>
  <c r="BI83" i="83"/>
  <c r="BI75" i="83"/>
  <c r="BI12" i="83"/>
  <c r="BI44" i="83"/>
  <c r="BI12" i="85"/>
  <c r="BI75" i="85"/>
  <c r="BI83" i="85"/>
  <c r="BI44" i="85"/>
  <c r="BI83" i="84"/>
  <c r="BI44" i="84"/>
  <c r="BI12" i="84"/>
  <c r="BI75" i="84"/>
  <c r="BJ91" i="84"/>
  <c r="BJ91" i="82"/>
  <c r="BJ91" i="86"/>
  <c r="BJ91" i="83"/>
  <c r="BI75" i="81"/>
  <c r="BI44" i="81"/>
  <c r="BI12" i="81"/>
  <c r="BI83" i="81"/>
  <c r="BI75" i="86"/>
  <c r="BI44" i="86"/>
  <c r="BI12" i="86"/>
  <c r="BI83" i="86"/>
  <c r="BI12" i="13"/>
  <c r="BI133" i="8"/>
  <c r="BI26" i="5" s="1"/>
  <c r="BI111" i="8"/>
  <c r="BI25" i="5" s="1"/>
  <c r="BI89" i="8"/>
  <c r="BI24" i="5" s="1"/>
  <c r="BI45" i="8"/>
  <c r="BI22" i="5" s="1"/>
  <c r="BI23" i="7"/>
  <c r="BI11" i="5" s="1"/>
  <c r="BI67" i="8"/>
  <c r="BI23" i="5" s="1"/>
  <c r="BI155" i="8"/>
  <c r="BI27" i="5" s="1"/>
  <c r="BI23" i="8"/>
  <c r="BI21" i="5" s="1"/>
  <c r="BM5" i="7"/>
  <c r="BJ4" i="13"/>
  <c r="BM5" i="9"/>
  <c r="BM166" i="8"/>
  <c r="BM166" i="7"/>
  <c r="BM5" i="8"/>
  <c r="BM166" i="9"/>
  <c r="BG123" i="13"/>
  <c r="BJ87" i="12" s="1"/>
  <c r="BJ47" i="12"/>
  <c r="BJ27" i="12"/>
  <c r="BJ67" i="12"/>
  <c r="BJ57" i="12"/>
  <c r="BK45" i="2"/>
  <c r="BJ46" i="2"/>
  <c r="BM177" i="7" l="1"/>
  <c r="BM189" i="7"/>
  <c r="BM175" i="7"/>
  <c r="BM187" i="7"/>
  <c r="BM191" i="7"/>
  <c r="BM179" i="7"/>
  <c r="BM195" i="7"/>
  <c r="BM193" i="7"/>
  <c r="BM197" i="7"/>
  <c r="BM181" i="7"/>
  <c r="BM183" i="7"/>
  <c r="BM173" i="7"/>
  <c r="BM185" i="7"/>
  <c r="BL198" i="7"/>
  <c r="BL23" i="9"/>
  <c r="BL31" i="5" s="1"/>
  <c r="C80" i="12"/>
  <c r="F11" i="12" s="1"/>
  <c r="E52" i="4" s="1"/>
  <c r="B122" i="83"/>
  <c r="B97" i="83" s="1"/>
  <c r="BI113" i="82"/>
  <c r="BI110" i="82"/>
  <c r="BI117" i="82"/>
  <c r="BI118" i="82"/>
  <c r="BI109" i="82"/>
  <c r="BI114" i="82"/>
  <c r="BI108" i="82"/>
  <c r="BI112" i="82"/>
  <c r="BL29" i="12" s="1"/>
  <c r="BI122" i="82"/>
  <c r="BL79" i="12" s="1"/>
  <c r="BI111" i="82"/>
  <c r="BI120" i="82"/>
  <c r="BI121" i="82"/>
  <c r="BI116" i="82"/>
  <c r="BI115" i="82"/>
  <c r="BI107" i="82"/>
  <c r="BL19" i="12" s="1"/>
  <c r="BI119" i="82"/>
  <c r="BL49" i="12" s="1"/>
  <c r="BM171" i="7"/>
  <c r="BM169" i="7"/>
  <c r="B122" i="84"/>
  <c r="B97" i="84" s="1"/>
  <c r="C81" i="12"/>
  <c r="G11" i="12" s="1"/>
  <c r="F52" i="4" s="1"/>
  <c r="B119" i="81"/>
  <c r="B73" i="81" s="1"/>
  <c r="BJ83" i="13"/>
  <c r="BJ75" i="13"/>
  <c r="BJ44" i="13"/>
  <c r="BJ91" i="13"/>
  <c r="B89" i="13"/>
  <c r="B97" i="13"/>
  <c r="C78" i="12"/>
  <c r="D11" i="12" s="1"/>
  <c r="C52" i="4" s="1"/>
  <c r="D6" i="12"/>
  <c r="D38" i="12"/>
  <c r="C77" i="12"/>
  <c r="C11" i="12" s="1"/>
  <c r="B122" i="13"/>
  <c r="B107" i="81"/>
  <c r="B10" i="81" s="1"/>
  <c r="C18" i="12"/>
  <c r="D4" i="12" s="1"/>
  <c r="C46" i="4" s="1"/>
  <c r="B120" i="81"/>
  <c r="B81" i="81" s="1"/>
  <c r="C58" i="12"/>
  <c r="B112" i="81"/>
  <c r="B40" i="81" s="1"/>
  <c r="C28" i="12"/>
  <c r="C68" i="12"/>
  <c r="B121" i="81"/>
  <c r="B89" i="81" s="1"/>
  <c r="C60" i="12"/>
  <c r="B120" i="83"/>
  <c r="C20" i="12"/>
  <c r="B107" i="83"/>
  <c r="B10" i="83" s="1"/>
  <c r="C30" i="12"/>
  <c r="B112" i="83"/>
  <c r="B40" i="83" s="1"/>
  <c r="B113" i="83"/>
  <c r="B41" i="83" s="1"/>
  <c r="C40" i="12"/>
  <c r="BK69" i="12"/>
  <c r="BK39" i="12"/>
  <c r="BI101" i="82"/>
  <c r="BI123" i="82" s="1"/>
  <c r="BL89" i="12" s="1"/>
  <c r="BL59" i="12"/>
  <c r="BJ37" i="12"/>
  <c r="BK17" i="12"/>
  <c r="BJ100" i="82"/>
  <c r="BJ101" i="85"/>
  <c r="BJ123" i="85" s="1"/>
  <c r="BM92" i="12" s="1"/>
  <c r="BJ123" i="81"/>
  <c r="BM88" i="12" s="1"/>
  <c r="BJ101" i="86"/>
  <c r="BJ123" i="86" s="1"/>
  <c r="BM93" i="12" s="1"/>
  <c r="BJ123" i="83"/>
  <c r="BM90" i="12" s="1"/>
  <c r="BJ83" i="81"/>
  <c r="BJ75" i="81"/>
  <c r="BJ12" i="81"/>
  <c r="BJ44" i="81"/>
  <c r="BJ83" i="83"/>
  <c r="BJ12" i="83"/>
  <c r="BJ75" i="83"/>
  <c r="BJ44" i="83"/>
  <c r="BJ75" i="84"/>
  <c r="BJ12" i="84"/>
  <c r="BJ44" i="84"/>
  <c r="BJ83" i="84"/>
  <c r="BK91" i="84"/>
  <c r="BK91" i="83"/>
  <c r="BK91" i="82"/>
  <c r="BK91" i="86"/>
  <c r="BJ75" i="82"/>
  <c r="BJ44" i="82"/>
  <c r="BJ12" i="82"/>
  <c r="BJ83" i="82"/>
  <c r="BJ12" i="86"/>
  <c r="BJ75" i="86"/>
  <c r="BJ44" i="86"/>
  <c r="BJ83" i="86"/>
  <c r="BJ12" i="85"/>
  <c r="BJ44" i="85"/>
  <c r="BJ83" i="85"/>
  <c r="BJ75" i="85"/>
  <c r="BJ12" i="13"/>
  <c r="BJ133" i="8"/>
  <c r="BJ26" i="5" s="1"/>
  <c r="BJ23" i="8"/>
  <c r="BJ21" i="5" s="1"/>
  <c r="BJ89" i="8"/>
  <c r="BJ24" i="5" s="1"/>
  <c r="BJ155" i="8"/>
  <c r="BJ27" i="5" s="1"/>
  <c r="BJ23" i="7"/>
  <c r="BJ11" i="5" s="1"/>
  <c r="BJ45" i="8"/>
  <c r="BJ22" i="5" s="1"/>
  <c r="BJ67" i="8"/>
  <c r="BJ23" i="5" s="1"/>
  <c r="BJ111" i="8"/>
  <c r="BJ25" i="5" s="1"/>
  <c r="BN166" i="9"/>
  <c r="BK4" i="13"/>
  <c r="BN166" i="8"/>
  <c r="BN5" i="8"/>
  <c r="BN5" i="9"/>
  <c r="BN166" i="7"/>
  <c r="BN5" i="7"/>
  <c r="BH123" i="13"/>
  <c r="BK87" i="12" s="1"/>
  <c r="BK57" i="12"/>
  <c r="BK27" i="12"/>
  <c r="BK67" i="12"/>
  <c r="BK47" i="12"/>
  <c r="BK46" i="2"/>
  <c r="BL45" i="2"/>
  <c r="BN189" i="7" l="1"/>
  <c r="BN191" i="7"/>
  <c r="BN195" i="7"/>
  <c r="BN197" i="7"/>
  <c r="BN187" i="7"/>
  <c r="BN177" i="7"/>
  <c r="BN193" i="7"/>
  <c r="BN173" i="7"/>
  <c r="BN179" i="7"/>
  <c r="BN183" i="7"/>
  <c r="BN185" i="7"/>
  <c r="BN175" i="7"/>
  <c r="BN181" i="7"/>
  <c r="BM198" i="7"/>
  <c r="BJ118" i="82"/>
  <c r="BJ107" i="82"/>
  <c r="BM19" i="12" s="1"/>
  <c r="BJ115" i="82"/>
  <c r="BJ111" i="82"/>
  <c r="BJ119" i="82"/>
  <c r="BM49" i="12" s="1"/>
  <c r="BJ113" i="82"/>
  <c r="BJ122" i="82"/>
  <c r="BM79" i="12" s="1"/>
  <c r="BJ117" i="82"/>
  <c r="BJ110" i="82"/>
  <c r="BJ108" i="82"/>
  <c r="BJ109" i="82"/>
  <c r="BJ120" i="82"/>
  <c r="BM59" i="12" s="1"/>
  <c r="BJ116" i="82"/>
  <c r="BJ114" i="82"/>
  <c r="BJ121" i="82"/>
  <c r="BJ112" i="82"/>
  <c r="BM29" i="12" s="1"/>
  <c r="BM23" i="9"/>
  <c r="BM31" i="5" s="1"/>
  <c r="BN169" i="7"/>
  <c r="BN171" i="7"/>
  <c r="F6" i="12"/>
  <c r="E48" i="4" s="1"/>
  <c r="D40" i="12"/>
  <c r="BK83" i="13"/>
  <c r="BK44" i="13"/>
  <c r="BK91" i="13"/>
  <c r="BK75" i="13"/>
  <c r="G27" i="4"/>
  <c r="E18" i="4"/>
  <c r="C27" i="4"/>
  <c r="F18" i="4"/>
  <c r="B27" i="4"/>
  <c r="G18" i="4"/>
  <c r="B18" i="4"/>
  <c r="C18" i="4"/>
  <c r="E27" i="4"/>
  <c r="F27" i="4"/>
  <c r="H27" i="4"/>
  <c r="H18" i="4"/>
  <c r="B52" i="4"/>
  <c r="B81" i="83"/>
  <c r="BL69" i="12"/>
  <c r="BL39" i="12"/>
  <c r="BJ101" i="82"/>
  <c r="BJ123" i="82" s="1"/>
  <c r="BM89" i="12" s="1"/>
  <c r="BK37" i="12"/>
  <c r="BL17" i="12"/>
  <c r="BK100" i="82"/>
  <c r="BK101" i="86"/>
  <c r="BK123" i="86" s="1"/>
  <c r="BN93" i="12" s="1"/>
  <c r="BK123" i="83"/>
  <c r="BN90" i="12" s="1"/>
  <c r="BK123" i="81"/>
  <c r="BN88" i="12" s="1"/>
  <c r="BK101" i="85"/>
  <c r="BK123" i="85" s="1"/>
  <c r="BN92" i="12" s="1"/>
  <c r="BK75" i="81"/>
  <c r="BK83" i="81"/>
  <c r="BK12" i="81"/>
  <c r="BK44" i="81"/>
  <c r="BK75" i="85"/>
  <c r="BK12" i="85"/>
  <c r="BK44" i="85"/>
  <c r="BK83" i="85"/>
  <c r="BL91" i="86"/>
  <c r="BL91" i="82"/>
  <c r="BL91" i="83"/>
  <c r="BL91" i="84"/>
  <c r="BK75" i="82"/>
  <c r="BK12" i="82"/>
  <c r="BK44" i="82"/>
  <c r="BK83" i="82"/>
  <c r="BK75" i="83"/>
  <c r="BK12" i="83"/>
  <c r="BK44" i="83"/>
  <c r="BK83" i="83"/>
  <c r="BK44" i="86"/>
  <c r="BK12" i="86"/>
  <c r="BK75" i="86"/>
  <c r="BK83" i="86"/>
  <c r="BK83" i="84"/>
  <c r="BK75" i="84"/>
  <c r="BK12" i="84"/>
  <c r="BK44" i="84"/>
  <c r="BK12" i="13"/>
  <c r="BK133" i="8"/>
  <c r="BK26" i="5" s="1"/>
  <c r="BO166" i="9"/>
  <c r="BO166" i="7"/>
  <c r="BO5" i="8"/>
  <c r="BO5" i="7"/>
  <c r="BL4" i="13"/>
  <c r="BO5" i="9"/>
  <c r="BO166" i="8"/>
  <c r="BK23" i="8"/>
  <c r="BK21" i="5" s="1"/>
  <c r="BK45" i="8"/>
  <c r="BK22" i="5" s="1"/>
  <c r="BK67" i="8"/>
  <c r="BK23" i="5" s="1"/>
  <c r="BK111" i="8"/>
  <c r="BK25" i="5" s="1"/>
  <c r="BK155" i="8"/>
  <c r="BK27" i="5" s="1"/>
  <c r="BK23" i="7"/>
  <c r="BK11" i="5" s="1"/>
  <c r="BK89" i="8"/>
  <c r="BK24" i="5" s="1"/>
  <c r="BI123" i="13"/>
  <c r="BL87" i="12" s="1"/>
  <c r="BL47" i="12"/>
  <c r="BL67" i="12"/>
  <c r="BL27" i="12"/>
  <c r="BL57" i="12"/>
  <c r="BM45" i="2"/>
  <c r="BL46" i="2"/>
  <c r="BN198" i="7" l="1"/>
  <c r="BO187" i="7"/>
  <c r="BO189" i="7"/>
  <c r="BO179" i="7"/>
  <c r="BO197" i="7"/>
  <c r="BO177" i="7"/>
  <c r="BO191" i="7"/>
  <c r="BO193" i="7"/>
  <c r="BO175" i="7"/>
  <c r="BO173" i="7"/>
  <c r="BO183" i="7"/>
  <c r="BO181" i="7"/>
  <c r="BO185" i="7"/>
  <c r="BO195" i="7"/>
  <c r="BK110" i="82"/>
  <c r="BK112" i="82"/>
  <c r="BN29" i="12" s="1"/>
  <c r="BK113" i="82"/>
  <c r="BK109" i="82"/>
  <c r="BK116" i="82"/>
  <c r="BK108" i="82"/>
  <c r="BK107" i="82"/>
  <c r="BN19" i="12" s="1"/>
  <c r="BK121" i="82"/>
  <c r="BK122" i="82"/>
  <c r="BN79" i="12" s="1"/>
  <c r="BK117" i="82"/>
  <c r="BK118" i="82"/>
  <c r="BK114" i="82"/>
  <c r="BK120" i="82"/>
  <c r="BN59" i="12" s="1"/>
  <c r="BK119" i="82"/>
  <c r="BN49" i="12" s="1"/>
  <c r="BK111" i="82"/>
  <c r="BK115" i="82"/>
  <c r="BN23" i="9"/>
  <c r="BN31" i="5" s="1"/>
  <c r="BO169" i="7"/>
  <c r="BO171" i="7"/>
  <c r="BL75" i="13"/>
  <c r="BL44" i="13"/>
  <c r="BL91" i="13"/>
  <c r="BL83" i="13"/>
  <c r="BM69" i="12"/>
  <c r="BM39" i="12"/>
  <c r="BK101" i="82"/>
  <c r="BK123" i="82" s="1"/>
  <c r="BN89" i="12" s="1"/>
  <c r="BL37" i="12"/>
  <c r="BM17" i="12"/>
  <c r="BL100" i="82"/>
  <c r="BL101" i="86"/>
  <c r="BL123" i="86" s="1"/>
  <c r="BO93" i="12" s="1"/>
  <c r="BL123" i="83"/>
  <c r="BO90" i="12" s="1"/>
  <c r="BL123" i="81"/>
  <c r="BO88" i="12" s="1"/>
  <c r="BL101" i="85"/>
  <c r="BL123" i="85" s="1"/>
  <c r="BO92" i="12" s="1"/>
  <c r="BL12" i="84"/>
  <c r="BL83" i="84"/>
  <c r="BL75" i="84"/>
  <c r="BL44" i="84"/>
  <c r="BL44" i="86"/>
  <c r="BL12" i="86"/>
  <c r="BL75" i="86"/>
  <c r="BL83" i="86"/>
  <c r="BL75" i="83"/>
  <c r="BL12" i="83"/>
  <c r="BL44" i="83"/>
  <c r="BL83" i="83"/>
  <c r="BL83" i="85"/>
  <c r="BL75" i="85"/>
  <c r="BL12" i="85"/>
  <c r="BL44" i="85"/>
  <c r="BM91" i="86"/>
  <c r="BM91" i="84"/>
  <c r="BM91" i="83"/>
  <c r="BM91" i="82"/>
  <c r="BL75" i="81"/>
  <c r="BL12" i="81"/>
  <c r="BL44" i="81"/>
  <c r="BL83" i="81"/>
  <c r="BL75" i="82"/>
  <c r="BL12" i="82"/>
  <c r="BL44" i="82"/>
  <c r="BL83" i="82"/>
  <c r="BL12" i="13"/>
  <c r="BP5" i="7"/>
  <c r="BP5" i="9"/>
  <c r="BP166" i="9"/>
  <c r="BP5" i="8"/>
  <c r="BP166" i="7"/>
  <c r="BP166" i="8"/>
  <c r="BM4" i="13"/>
  <c r="BL111" i="8"/>
  <c r="BL25" i="5" s="1"/>
  <c r="BL67" i="8"/>
  <c r="BL23" i="5" s="1"/>
  <c r="BL133" i="8"/>
  <c r="BL26" i="5" s="1"/>
  <c r="BL23" i="7"/>
  <c r="BL11" i="5" s="1"/>
  <c r="BL155" i="8"/>
  <c r="BL27" i="5" s="1"/>
  <c r="BL89" i="8"/>
  <c r="BL24" i="5" s="1"/>
  <c r="BL23" i="8"/>
  <c r="BL21" i="5" s="1"/>
  <c r="BL45" i="8"/>
  <c r="BL22" i="5" s="1"/>
  <c r="BJ123" i="13"/>
  <c r="BM87" i="12" s="1"/>
  <c r="BM27" i="12"/>
  <c r="BM47" i="12"/>
  <c r="BM67" i="12"/>
  <c r="BM57" i="12"/>
  <c r="BM46" i="2"/>
  <c r="BN45" i="2"/>
  <c r="BO198" i="7" l="1"/>
  <c r="BP187" i="7"/>
  <c r="BP177" i="7"/>
  <c r="BP195" i="7"/>
  <c r="BP193" i="7"/>
  <c r="BP191" i="7"/>
  <c r="BP189" i="7"/>
  <c r="BP185" i="7"/>
  <c r="BP175" i="7"/>
  <c r="BP181" i="7"/>
  <c r="BP179" i="7"/>
  <c r="BP197" i="7"/>
  <c r="BP173" i="7"/>
  <c r="BP183" i="7"/>
  <c r="BL115" i="82"/>
  <c r="BL111" i="82"/>
  <c r="BL114" i="82"/>
  <c r="BL110" i="82"/>
  <c r="BL118" i="82"/>
  <c r="BL112" i="82"/>
  <c r="BO29" i="12" s="1"/>
  <c r="BL121" i="82"/>
  <c r="BL116" i="82"/>
  <c r="BL107" i="82"/>
  <c r="BO19" i="12" s="1"/>
  <c r="BL108" i="82"/>
  <c r="BL117" i="82"/>
  <c r="BL120" i="82"/>
  <c r="BL113" i="82"/>
  <c r="BL109" i="82"/>
  <c r="BL119" i="82"/>
  <c r="BO49" i="12" s="1"/>
  <c r="BL122" i="82"/>
  <c r="BO79" i="12" s="1"/>
  <c r="BP171" i="7"/>
  <c r="BP169" i="7"/>
  <c r="BO23" i="9"/>
  <c r="BO31" i="5" s="1"/>
  <c r="BM75" i="13"/>
  <c r="BM83" i="13"/>
  <c r="BM44" i="13"/>
  <c r="BM91" i="13"/>
  <c r="BN69" i="12"/>
  <c r="BN39" i="12"/>
  <c r="BL101" i="82"/>
  <c r="BL123" i="82" s="1"/>
  <c r="BO89" i="12" s="1"/>
  <c r="BO59" i="12"/>
  <c r="BM37" i="12"/>
  <c r="BN17" i="12"/>
  <c r="BM100" i="82"/>
  <c r="BM101" i="85"/>
  <c r="BM123" i="85" s="1"/>
  <c r="BP92" i="12" s="1"/>
  <c r="BM123" i="81"/>
  <c r="BP88" i="12" s="1"/>
  <c r="BM101" i="86"/>
  <c r="BM123" i="86" s="1"/>
  <c r="BP93" i="12" s="1"/>
  <c r="BM123" i="83"/>
  <c r="BP90" i="12" s="1"/>
  <c r="BN91" i="86"/>
  <c r="BN91" i="84"/>
  <c r="BN91" i="83"/>
  <c r="BN91" i="82"/>
  <c r="BM75" i="84"/>
  <c r="BM44" i="84"/>
  <c r="BM12" i="84"/>
  <c r="BM83" i="84"/>
  <c r="BM12" i="81"/>
  <c r="BM44" i="81"/>
  <c r="BM83" i="81"/>
  <c r="BM75" i="81"/>
  <c r="BM12" i="85"/>
  <c r="BM83" i="85"/>
  <c r="BM75" i="85"/>
  <c r="BM44" i="85"/>
  <c r="BM83" i="83"/>
  <c r="BM75" i="83"/>
  <c r="BM12" i="83"/>
  <c r="BM44" i="83"/>
  <c r="BM83" i="82"/>
  <c r="BM75" i="82"/>
  <c r="BM12" i="82"/>
  <c r="BM44" i="82"/>
  <c r="BM83" i="86"/>
  <c r="BM75" i="86"/>
  <c r="BM12" i="86"/>
  <c r="BM44" i="86"/>
  <c r="BM12" i="13"/>
  <c r="BQ166" i="8"/>
  <c r="BQ5" i="7"/>
  <c r="BQ5" i="8"/>
  <c r="BQ166" i="7"/>
  <c r="BQ166" i="9"/>
  <c r="BQ5" i="9"/>
  <c r="BN4" i="13"/>
  <c r="BM155" i="8"/>
  <c r="BM27" i="5" s="1"/>
  <c r="BM111" i="8"/>
  <c r="BM25" i="5" s="1"/>
  <c r="BM133" i="8"/>
  <c r="BM26" i="5" s="1"/>
  <c r="BM45" i="8"/>
  <c r="BM22" i="5" s="1"/>
  <c r="BM89" i="8"/>
  <c r="BM24" i="5" s="1"/>
  <c r="BM23" i="8"/>
  <c r="BM21" i="5" s="1"/>
  <c r="BM23" i="7"/>
  <c r="BM11" i="5" s="1"/>
  <c r="BM67" i="8"/>
  <c r="BM23" i="5" s="1"/>
  <c r="BK123" i="13"/>
  <c r="BN87" i="12" s="1"/>
  <c r="BN27" i="12"/>
  <c r="BN47" i="12"/>
  <c r="BN57" i="12"/>
  <c r="BN67" i="12"/>
  <c r="BO45" i="2"/>
  <c r="BP45" i="2" s="1"/>
  <c r="BN46" i="2"/>
  <c r="BQ195" i="7" l="1"/>
  <c r="BQ187" i="7"/>
  <c r="BQ191" i="7"/>
  <c r="BQ177" i="7"/>
  <c r="BQ193" i="7"/>
  <c r="BQ175" i="7"/>
  <c r="BQ197" i="7"/>
  <c r="BQ185" i="7"/>
  <c r="BQ183" i="7"/>
  <c r="BQ173" i="7"/>
  <c r="BQ181" i="7"/>
  <c r="BQ189" i="7"/>
  <c r="BQ179" i="7"/>
  <c r="BP198" i="7"/>
  <c r="BP23" i="9"/>
  <c r="BP31" i="5" s="1"/>
  <c r="BM109" i="82"/>
  <c r="BM108" i="82"/>
  <c r="BM115" i="82"/>
  <c r="BM107" i="82"/>
  <c r="BP19" i="12" s="1"/>
  <c r="BM112" i="82"/>
  <c r="BP29" i="12" s="1"/>
  <c r="BM111" i="82"/>
  <c r="BM110" i="82"/>
  <c r="BM114" i="82"/>
  <c r="BM122" i="82"/>
  <c r="BP79" i="12" s="1"/>
  <c r="BM116" i="82"/>
  <c r="BM119" i="82"/>
  <c r="BP49" i="12" s="1"/>
  <c r="BM117" i="82"/>
  <c r="BM121" i="82"/>
  <c r="BM113" i="82"/>
  <c r="BM118" i="82"/>
  <c r="BM120" i="82"/>
  <c r="BP59" i="12" s="1"/>
  <c r="BQ171" i="7"/>
  <c r="BQ169" i="7"/>
  <c r="BN75" i="13"/>
  <c r="BN83" i="13"/>
  <c r="BN44" i="13"/>
  <c r="BN91" i="13"/>
  <c r="BO69" i="12"/>
  <c r="BO39" i="12"/>
  <c r="BM101" i="82"/>
  <c r="BM123" i="82" s="1"/>
  <c r="BP89" i="12" s="1"/>
  <c r="BQ45" i="2"/>
  <c r="BP46" i="2"/>
  <c r="BN37" i="12"/>
  <c r="BN100" i="82"/>
  <c r="BN101" i="85"/>
  <c r="BN123" i="85" s="1"/>
  <c r="BQ92" i="12" s="1"/>
  <c r="BN123" i="81"/>
  <c r="BQ88" i="12" s="1"/>
  <c r="BN101" i="86"/>
  <c r="BN123" i="86" s="1"/>
  <c r="BQ93" i="12" s="1"/>
  <c r="BN123" i="83"/>
  <c r="BQ90" i="12" s="1"/>
  <c r="BO91" i="86"/>
  <c r="BO91" i="84"/>
  <c r="BO91" i="83"/>
  <c r="BO91" i="82"/>
  <c r="BN75" i="84"/>
  <c r="BN44" i="84"/>
  <c r="BN12" i="84"/>
  <c r="BN83" i="84"/>
  <c r="BN75" i="82"/>
  <c r="BN83" i="82"/>
  <c r="BN44" i="82"/>
  <c r="BN12" i="82"/>
  <c r="BN83" i="83"/>
  <c r="BN12" i="83"/>
  <c r="BN75" i="83"/>
  <c r="BN44" i="83"/>
  <c r="BN83" i="86"/>
  <c r="BN44" i="86"/>
  <c r="BN12" i="86"/>
  <c r="BN75" i="86"/>
  <c r="BN83" i="81"/>
  <c r="BN75" i="81"/>
  <c r="BN12" i="81"/>
  <c r="BN44" i="81"/>
  <c r="BN75" i="85"/>
  <c r="BN83" i="85"/>
  <c r="BN44" i="85"/>
  <c r="BN12" i="85"/>
  <c r="BN12" i="13"/>
  <c r="BR166" i="8"/>
  <c r="BR166" i="9"/>
  <c r="BR166" i="7"/>
  <c r="BR5" i="7"/>
  <c r="BO4" i="13"/>
  <c r="BR5" i="9"/>
  <c r="BR5" i="8"/>
  <c r="BN111" i="8"/>
  <c r="BN25" i="5" s="1"/>
  <c r="BN45" i="8"/>
  <c r="BN22" i="5" s="1"/>
  <c r="BN23" i="8"/>
  <c r="BN21" i="5" s="1"/>
  <c r="BN23" i="7"/>
  <c r="BN11" i="5" s="1"/>
  <c r="BN89" i="8"/>
  <c r="BN24" i="5" s="1"/>
  <c r="BN133" i="8"/>
  <c r="BN26" i="5" s="1"/>
  <c r="BN67" i="8"/>
  <c r="BN23" i="5" s="1"/>
  <c r="BN155" i="8"/>
  <c r="BN27" i="5" s="1"/>
  <c r="BL123" i="13"/>
  <c r="BO87" i="12" s="1"/>
  <c r="BO57" i="12"/>
  <c r="BO27" i="12"/>
  <c r="BO67" i="12"/>
  <c r="BO47" i="12"/>
  <c r="BO46" i="2"/>
  <c r="BS166" i="7" s="1"/>
  <c r="BQ198" i="7" l="1"/>
  <c r="BR175" i="7"/>
  <c r="BR187" i="7"/>
  <c r="BR195" i="7"/>
  <c r="BR189" i="7"/>
  <c r="BR191" i="7"/>
  <c r="BR177" i="7"/>
  <c r="BR179" i="7"/>
  <c r="BR197" i="7"/>
  <c r="BR173" i="7"/>
  <c r="BR183" i="7"/>
  <c r="BR185" i="7"/>
  <c r="BR193" i="7"/>
  <c r="BR181" i="7"/>
  <c r="BQ23" i="9"/>
  <c r="BQ31" i="5" s="1"/>
  <c r="BN111" i="82"/>
  <c r="BN114" i="82"/>
  <c r="BN113" i="82"/>
  <c r="BN110" i="82"/>
  <c r="BN108" i="82"/>
  <c r="BN109" i="82"/>
  <c r="BN117" i="82"/>
  <c r="BN115" i="82"/>
  <c r="BN107" i="82"/>
  <c r="BQ19" i="12" s="1"/>
  <c r="BN119" i="82"/>
  <c r="BQ49" i="12" s="1"/>
  <c r="BN121" i="82"/>
  <c r="BN122" i="82"/>
  <c r="BQ79" i="12" s="1"/>
  <c r="BN116" i="82"/>
  <c r="BN112" i="82"/>
  <c r="BQ29" i="12" s="1"/>
  <c r="BN118" i="82"/>
  <c r="BN120" i="82"/>
  <c r="BQ59" i="12" s="1"/>
  <c r="BR171" i="7"/>
  <c r="BR169" i="7"/>
  <c r="BO75" i="13"/>
  <c r="BO83" i="13"/>
  <c r="BO44" i="13"/>
  <c r="BO91" i="13"/>
  <c r="BP69" i="12"/>
  <c r="BT5" i="8"/>
  <c r="BT166" i="8"/>
  <c r="BT5" i="7"/>
  <c r="BT166" i="7"/>
  <c r="BT5" i="9"/>
  <c r="BQ91" i="84"/>
  <c r="BT166" i="9"/>
  <c r="BQ91" i="86"/>
  <c r="BQ91" i="83"/>
  <c r="BQ4" i="13"/>
  <c r="BQ91" i="82"/>
  <c r="BP39" i="12"/>
  <c r="BN101" i="82"/>
  <c r="BN123" i="82" s="1"/>
  <c r="BQ89" i="12" s="1"/>
  <c r="BQ46" i="2"/>
  <c r="BR45" i="2"/>
  <c r="BO37" i="12"/>
  <c r="BP17" i="12"/>
  <c r="BO17" i="12"/>
  <c r="BO100" i="82"/>
  <c r="BO101" i="86"/>
  <c r="BO123" i="86" s="1"/>
  <c r="BR93" i="12" s="1"/>
  <c r="BO123" i="83"/>
  <c r="BR90" i="12" s="1"/>
  <c r="BO123" i="81"/>
  <c r="BR88" i="12" s="1"/>
  <c r="BO101" i="85"/>
  <c r="BO123" i="85" s="1"/>
  <c r="BR92" i="12" s="1"/>
  <c r="BP91" i="86"/>
  <c r="BP91" i="83"/>
  <c r="BP91" i="82"/>
  <c r="BP91" i="84"/>
  <c r="BO83" i="84"/>
  <c r="BO75" i="84"/>
  <c r="BO12" i="84"/>
  <c r="BO44" i="84"/>
  <c r="BO44" i="81"/>
  <c r="BO83" i="81"/>
  <c r="BO12" i="81"/>
  <c r="BO75" i="81"/>
  <c r="BO83" i="86"/>
  <c r="BO12" i="86"/>
  <c r="BO44" i="86"/>
  <c r="BO75" i="86"/>
  <c r="BO75" i="83"/>
  <c r="BO44" i="83"/>
  <c r="BO12" i="83"/>
  <c r="BO83" i="83"/>
  <c r="BO83" i="82"/>
  <c r="BO12" i="82"/>
  <c r="BO44" i="82"/>
  <c r="BO75" i="82"/>
  <c r="BO75" i="85"/>
  <c r="BO44" i="85"/>
  <c r="BO12" i="85"/>
  <c r="BO83" i="85"/>
  <c r="BO12" i="13"/>
  <c r="BS5" i="9"/>
  <c r="BS5" i="7"/>
  <c r="BS166" i="8"/>
  <c r="BS5" i="8"/>
  <c r="BP4" i="13"/>
  <c r="BS166" i="9"/>
  <c r="BO23" i="8"/>
  <c r="BO21" i="5" s="1"/>
  <c r="BO155" i="8"/>
  <c r="BO27" i="5" s="1"/>
  <c r="BO45" i="8"/>
  <c r="BO22" i="5" s="1"/>
  <c r="BO67" i="8"/>
  <c r="BO23" i="5" s="1"/>
  <c r="BO133" i="8"/>
  <c r="BO26" i="5" s="1"/>
  <c r="BO111" i="8"/>
  <c r="BO25" i="5" s="1"/>
  <c r="BM123" i="13"/>
  <c r="BP87" i="12" s="1"/>
  <c r="BP67" i="12"/>
  <c r="BP47" i="12"/>
  <c r="BP57" i="12"/>
  <c r="BP27" i="12"/>
  <c r="BO89" i="8"/>
  <c r="BO24" i="5" s="1"/>
  <c r="BS193" i="7" l="1"/>
  <c r="BS187" i="7"/>
  <c r="BS189" i="7"/>
  <c r="BS195" i="7"/>
  <c r="BS191" i="7"/>
  <c r="BS177" i="7"/>
  <c r="BS179" i="7"/>
  <c r="BS173" i="7"/>
  <c r="BS183" i="7"/>
  <c r="BS197" i="7"/>
  <c r="BS185" i="7"/>
  <c r="BS175" i="7"/>
  <c r="BS181" i="7"/>
  <c r="BT187" i="7"/>
  <c r="BT177" i="7"/>
  <c r="BT193" i="7"/>
  <c r="BT195" i="7"/>
  <c r="BT191" i="7"/>
  <c r="BT179" i="7"/>
  <c r="BT189" i="7"/>
  <c r="BT181" i="7"/>
  <c r="BT173" i="7"/>
  <c r="BT183" i="7"/>
  <c r="BT185" i="7"/>
  <c r="BT175" i="7"/>
  <c r="BT197" i="7"/>
  <c r="BR198" i="7"/>
  <c r="BO108" i="82"/>
  <c r="BO107" i="82"/>
  <c r="BR19" i="12" s="1"/>
  <c r="BO114" i="82"/>
  <c r="BO110" i="82"/>
  <c r="BO109" i="82"/>
  <c r="BO119" i="82"/>
  <c r="BR49" i="12" s="1"/>
  <c r="BO112" i="82"/>
  <c r="BO121" i="82"/>
  <c r="BO117" i="82"/>
  <c r="BO111" i="82"/>
  <c r="BO113" i="82"/>
  <c r="BO115" i="82"/>
  <c r="BO118" i="82"/>
  <c r="BO122" i="82"/>
  <c r="BR79" i="12" s="1"/>
  <c r="BO120" i="82"/>
  <c r="BR59" i="12" s="1"/>
  <c r="BO116" i="82"/>
  <c r="BT169" i="7"/>
  <c r="BT171" i="7"/>
  <c r="BS169" i="7"/>
  <c r="BS171" i="7"/>
  <c r="BR23" i="9"/>
  <c r="BR31" i="5" s="1"/>
  <c r="BP44" i="13"/>
  <c r="BP91" i="13"/>
  <c r="BP75" i="13"/>
  <c r="BP83" i="13"/>
  <c r="BQ44" i="13"/>
  <c r="BQ75" i="13"/>
  <c r="BQ83" i="13"/>
  <c r="BQ91" i="13"/>
  <c r="BQ69" i="12"/>
  <c r="BQ75" i="83"/>
  <c r="BQ12" i="83"/>
  <c r="BQ83" i="83"/>
  <c r="BQ44" i="82"/>
  <c r="BQ83" i="82"/>
  <c r="BQ12" i="82"/>
  <c r="BQ75" i="82"/>
  <c r="BQ83" i="85"/>
  <c r="BQ75" i="85"/>
  <c r="BQ44" i="85"/>
  <c r="BQ12" i="85"/>
  <c r="BQ12" i="84"/>
  <c r="BQ75" i="84"/>
  <c r="BQ83" i="84"/>
  <c r="BQ44" i="84"/>
  <c r="BU5" i="9"/>
  <c r="BU166" i="9"/>
  <c r="BU5" i="7"/>
  <c r="BU5" i="8"/>
  <c r="BU166" i="7"/>
  <c r="BR91" i="84"/>
  <c r="BU166" i="8"/>
  <c r="BR91" i="86"/>
  <c r="BR91" i="83"/>
  <c r="BR4" i="13"/>
  <c r="BR91" i="82"/>
  <c r="BQ12" i="13"/>
  <c r="BQ44" i="86"/>
  <c r="BQ75" i="86"/>
  <c r="BQ83" i="86"/>
  <c r="BQ12" i="86"/>
  <c r="BQ39" i="12"/>
  <c r="BO101" i="82"/>
  <c r="BO123" i="82" s="1"/>
  <c r="BR89" i="12" s="1"/>
  <c r="BR29" i="12"/>
  <c r="BS45" i="2"/>
  <c r="BR46" i="2"/>
  <c r="BP37" i="12"/>
  <c r="BP100" i="82"/>
  <c r="BP101" i="86"/>
  <c r="BP101" i="85"/>
  <c r="BP75" i="83"/>
  <c r="BP44" i="83"/>
  <c r="BP12" i="83"/>
  <c r="BP83" i="83"/>
  <c r="BP83" i="84"/>
  <c r="BP44" i="84"/>
  <c r="BP75" i="84"/>
  <c r="BP12" i="84"/>
  <c r="BP83" i="85"/>
  <c r="BP75" i="85"/>
  <c r="BP44" i="85"/>
  <c r="BP12" i="85"/>
  <c r="BP44" i="81"/>
  <c r="BP12" i="81"/>
  <c r="BP75" i="81"/>
  <c r="BP83" i="81"/>
  <c r="BP75" i="82"/>
  <c r="BP44" i="82"/>
  <c r="BP12" i="82"/>
  <c r="BP83" i="82"/>
  <c r="BP12" i="86"/>
  <c r="BP44" i="86"/>
  <c r="BP75" i="86"/>
  <c r="BP83" i="86"/>
  <c r="BP12" i="13"/>
  <c r="BP23" i="8"/>
  <c r="BP21" i="5" s="1"/>
  <c r="BP23" i="7"/>
  <c r="BP11" i="5" s="1"/>
  <c r="BP133" i="8"/>
  <c r="BP26" i="5" s="1"/>
  <c r="BP67" i="8"/>
  <c r="BP23" i="5" s="1"/>
  <c r="BP45" i="8"/>
  <c r="BP22" i="5" s="1"/>
  <c r="BN123" i="13"/>
  <c r="BQ87" i="12" s="1"/>
  <c r="BQ27" i="12"/>
  <c r="BQ47" i="12"/>
  <c r="BQ57" i="12"/>
  <c r="BQ67" i="12"/>
  <c r="BP89" i="8"/>
  <c r="BP24" i="5" s="1"/>
  <c r="BP111" i="8"/>
  <c r="BP25" i="5" s="1"/>
  <c r="BP155" i="8"/>
  <c r="BP27" i="5" s="1"/>
  <c r="BO23" i="7"/>
  <c r="BO11" i="5" s="1"/>
  <c r="BU189" i="7" l="1"/>
  <c r="BU177" i="7"/>
  <c r="BU197" i="7"/>
  <c r="BU175" i="7"/>
  <c r="BU191" i="7"/>
  <c r="BU193" i="7"/>
  <c r="BU173" i="7"/>
  <c r="BU181" i="7"/>
  <c r="BU179" i="7"/>
  <c r="BU183" i="7"/>
  <c r="BU187" i="7"/>
  <c r="BU195" i="7"/>
  <c r="BU185" i="7"/>
  <c r="BT198" i="7"/>
  <c r="BT23" i="7" s="1"/>
  <c r="BT11" i="5" s="1"/>
  <c r="BS198" i="7"/>
  <c r="BS23" i="7" s="1"/>
  <c r="BS11" i="5" s="1"/>
  <c r="BT23" i="9"/>
  <c r="BT31" i="5" s="1"/>
  <c r="BS23" i="9"/>
  <c r="BS31" i="5" s="1"/>
  <c r="BP110" i="82"/>
  <c r="BP111" i="82"/>
  <c r="BP113" i="82"/>
  <c r="C113" i="82" s="1"/>
  <c r="BP112" i="82"/>
  <c r="C112" i="82" s="1"/>
  <c r="BP107" i="82"/>
  <c r="C107" i="82" s="1"/>
  <c r="BP108" i="82"/>
  <c r="C108" i="82" s="1"/>
  <c r="BP116" i="82"/>
  <c r="C116" i="82" s="1"/>
  <c r="BP120" i="82"/>
  <c r="C120" i="82" s="1"/>
  <c r="BP117" i="82"/>
  <c r="BP114" i="82"/>
  <c r="BP119" i="82"/>
  <c r="C119" i="82" s="1"/>
  <c r="BP121" i="82"/>
  <c r="BP115" i="82"/>
  <c r="C115" i="82" s="1"/>
  <c r="BP109" i="82"/>
  <c r="C109" i="82" s="1"/>
  <c r="BP122" i="82"/>
  <c r="BP118" i="82"/>
  <c r="BU169" i="7"/>
  <c r="BU171" i="7"/>
  <c r="BT23" i="8"/>
  <c r="BT21" i="5" s="1"/>
  <c r="BR83" i="13"/>
  <c r="BR75" i="13"/>
  <c r="BR44" i="13"/>
  <c r="BR91" i="13"/>
  <c r="C100" i="82"/>
  <c r="BR69" i="12"/>
  <c r="BR12" i="84"/>
  <c r="BR75" i="84"/>
  <c r="BR83" i="84"/>
  <c r="BR44" i="84"/>
  <c r="BR75" i="82"/>
  <c r="BR44" i="82"/>
  <c r="BR12" i="82"/>
  <c r="BR83" i="82"/>
  <c r="BR12" i="85"/>
  <c r="BR75" i="85"/>
  <c r="BR83" i="85"/>
  <c r="BR44" i="85"/>
  <c r="BP123" i="83"/>
  <c r="BR12" i="83"/>
  <c r="BR83" i="83"/>
  <c r="BR75" i="83"/>
  <c r="BV5" i="9"/>
  <c r="BV5" i="7"/>
  <c r="BS91" i="86"/>
  <c r="BS91" i="83"/>
  <c r="BV166" i="9"/>
  <c r="BV166" i="8"/>
  <c r="BV5" i="8"/>
  <c r="BS91" i="84"/>
  <c r="BV166" i="7"/>
  <c r="BS4" i="13"/>
  <c r="BS91" i="82"/>
  <c r="BP123" i="86"/>
  <c r="C101" i="86"/>
  <c r="BR83" i="86"/>
  <c r="BR12" i="86"/>
  <c r="BR44" i="86"/>
  <c r="BR75" i="86"/>
  <c r="BP123" i="81"/>
  <c r="BS88" i="12" s="1"/>
  <c r="BP123" i="85"/>
  <c r="C101" i="85"/>
  <c r="BR12" i="13"/>
  <c r="BR39" i="12"/>
  <c r="BP101" i="82"/>
  <c r="C117" i="82"/>
  <c r="C114" i="82"/>
  <c r="C110" i="82"/>
  <c r="C118" i="82"/>
  <c r="C111" i="82"/>
  <c r="BT45" i="2"/>
  <c r="BS46" i="2"/>
  <c r="BR17" i="12"/>
  <c r="BQ37" i="12"/>
  <c r="BQ17" i="12"/>
  <c r="B104" i="82"/>
  <c r="BQ45" i="8"/>
  <c r="BQ22" i="5" s="1"/>
  <c r="BQ67" i="8"/>
  <c r="BQ23" i="5" s="1"/>
  <c r="BO123" i="13"/>
  <c r="BR87" i="12" s="1"/>
  <c r="BR27" i="12"/>
  <c r="BR47" i="12"/>
  <c r="BR67" i="12"/>
  <c r="BR57" i="12"/>
  <c r="BQ23" i="8"/>
  <c r="BQ21" i="5" s="1"/>
  <c r="BQ111" i="8"/>
  <c r="BQ25" i="5" s="1"/>
  <c r="BQ89" i="8"/>
  <c r="BQ24" i="5" s="1"/>
  <c r="BQ133" i="8"/>
  <c r="BQ26" i="5" s="1"/>
  <c r="BQ155" i="8"/>
  <c r="BQ27" i="5" s="1"/>
  <c r="BV189" i="7" l="1"/>
  <c r="BV191" i="7"/>
  <c r="BV197" i="7"/>
  <c r="BV187" i="7"/>
  <c r="BV179" i="7"/>
  <c r="BV193" i="7"/>
  <c r="BV177" i="7"/>
  <c r="BV175" i="7"/>
  <c r="BV183" i="7"/>
  <c r="BV185" i="7"/>
  <c r="BV173" i="7"/>
  <c r="BV195" i="7"/>
  <c r="BV181" i="7"/>
  <c r="BU198" i="7"/>
  <c r="BU23" i="7" s="1"/>
  <c r="BU11" i="5" s="1"/>
  <c r="BU23" i="9"/>
  <c r="BU31" i="5" s="1"/>
  <c r="BU23" i="8"/>
  <c r="BU21" i="5" s="1"/>
  <c r="BV169" i="7"/>
  <c r="BV171" i="7"/>
  <c r="C122" i="82"/>
  <c r="C79" i="12" s="1"/>
  <c r="E11" i="12" s="1"/>
  <c r="D52" i="4" s="1"/>
  <c r="BS79" i="12"/>
  <c r="BS83" i="13"/>
  <c r="BS44" i="13"/>
  <c r="BS91" i="13"/>
  <c r="BS75" i="13"/>
  <c r="E78" i="12"/>
  <c r="D82" i="12"/>
  <c r="D83" i="12"/>
  <c r="E80" i="12"/>
  <c r="D78" i="12"/>
  <c r="E81" i="12"/>
  <c r="E82" i="12"/>
  <c r="D80" i="12"/>
  <c r="E83" i="12"/>
  <c r="D81" i="12"/>
  <c r="B122" i="82"/>
  <c r="B97" i="82" s="1"/>
  <c r="C121" i="82"/>
  <c r="C123" i="81"/>
  <c r="BT91" i="86"/>
  <c r="BW166" i="8"/>
  <c r="BW5" i="9"/>
  <c r="BW166" i="9"/>
  <c r="BW5" i="7"/>
  <c r="BT91" i="84"/>
  <c r="BT91" i="83"/>
  <c r="BW5" i="8"/>
  <c r="BW166" i="7"/>
  <c r="BT4" i="13"/>
  <c r="BT91" i="82"/>
  <c r="BS92" i="12"/>
  <c r="C123" i="85"/>
  <c r="BS93" i="12"/>
  <c r="C123" i="86"/>
  <c r="BS12" i="85"/>
  <c r="BS75" i="85"/>
  <c r="BS44" i="85"/>
  <c r="BS83" i="85"/>
  <c r="BS90" i="12"/>
  <c r="C123" i="83"/>
  <c r="BS44" i="82"/>
  <c r="BS83" i="82"/>
  <c r="BS75" i="82"/>
  <c r="BS12" i="82"/>
  <c r="BS83" i="83"/>
  <c r="BS75" i="83"/>
  <c r="BS12" i="83"/>
  <c r="BS12" i="13"/>
  <c r="BS12" i="86"/>
  <c r="BS75" i="86"/>
  <c r="BS83" i="86"/>
  <c r="BS44" i="86"/>
  <c r="BS75" i="84"/>
  <c r="BS12" i="84"/>
  <c r="BS83" i="84"/>
  <c r="BS44" i="84"/>
  <c r="BP123" i="82"/>
  <c r="C101" i="82"/>
  <c r="BS19" i="12"/>
  <c r="C19" i="12"/>
  <c r="E4" i="12" s="1"/>
  <c r="D46" i="4" s="1"/>
  <c r="BS39" i="12"/>
  <c r="BS49" i="12"/>
  <c r="C49" i="12"/>
  <c r="BS59" i="12"/>
  <c r="C59" i="12"/>
  <c r="BS69" i="12"/>
  <c r="BS29" i="12"/>
  <c r="C29" i="12"/>
  <c r="BT46" i="2"/>
  <c r="B111" i="82"/>
  <c r="B39" i="82" s="1"/>
  <c r="B108" i="82"/>
  <c r="B36" i="82" s="1"/>
  <c r="B109" i="82"/>
  <c r="B37" i="82" s="1"/>
  <c r="B114" i="82"/>
  <c r="B42" i="82" s="1"/>
  <c r="B116" i="82"/>
  <c r="B70" i="82" s="1"/>
  <c r="B115" i="82"/>
  <c r="B69" i="82" s="1"/>
  <c r="B118" i="82"/>
  <c r="B72" i="82" s="1"/>
  <c r="B110" i="82"/>
  <c r="B38" i="82" s="1"/>
  <c r="B117" i="82"/>
  <c r="B71" i="82" s="1"/>
  <c r="C114" i="13"/>
  <c r="C107" i="13"/>
  <c r="C108" i="13"/>
  <c r="BR37" i="12"/>
  <c r="BR45" i="8"/>
  <c r="BR22" i="5" s="1"/>
  <c r="BR89" i="8"/>
  <c r="BR24" i="5" s="1"/>
  <c r="C110" i="13"/>
  <c r="C117" i="13"/>
  <c r="C111" i="13"/>
  <c r="C116" i="13"/>
  <c r="C115" i="13"/>
  <c r="C109" i="13"/>
  <c r="C118" i="13"/>
  <c r="C113" i="13"/>
  <c r="BQ23" i="7"/>
  <c r="BQ11" i="5" s="1"/>
  <c r="BR133" i="8"/>
  <c r="BR26" i="5" s="1"/>
  <c r="BR67" i="8"/>
  <c r="BR23" i="5" s="1"/>
  <c r="BR23" i="8"/>
  <c r="BR21" i="5" s="1"/>
  <c r="BR155" i="8"/>
  <c r="BR27" i="5" s="1"/>
  <c r="BR23" i="7"/>
  <c r="BR11" i="5" s="1"/>
  <c r="BR111" i="8"/>
  <c r="BR25" i="5" s="1"/>
  <c r="BW179" i="7" l="1"/>
  <c r="BW177" i="7"/>
  <c r="BW195" i="7"/>
  <c r="BW193" i="7"/>
  <c r="BW187" i="7"/>
  <c r="BW175" i="7"/>
  <c r="BW191" i="7"/>
  <c r="BW173" i="7"/>
  <c r="BW189" i="7"/>
  <c r="BW183" i="7"/>
  <c r="BW185" i="7"/>
  <c r="BW197" i="7"/>
  <c r="BW181" i="7"/>
  <c r="BV198" i="7"/>
  <c r="BV23" i="7" s="1"/>
  <c r="BV11" i="5" s="1"/>
  <c r="D79" i="12"/>
  <c r="BW169" i="7"/>
  <c r="BW171" i="7"/>
  <c r="BV23" i="9"/>
  <c r="BV31" i="5" s="1"/>
  <c r="BV23" i="8"/>
  <c r="BV21" i="5" s="1"/>
  <c r="E79" i="12"/>
  <c r="D18" i="4"/>
  <c r="D27" i="4"/>
  <c r="BT75" i="13"/>
  <c r="BT44" i="13"/>
  <c r="BT91" i="13"/>
  <c r="BT83" i="13"/>
  <c r="C69" i="12"/>
  <c r="BX5" i="8"/>
  <c r="BX166" i="8"/>
  <c r="BX166" i="9"/>
  <c r="BU91" i="86"/>
  <c r="BU91" i="84"/>
  <c r="BX166" i="7"/>
  <c r="BX5" i="9"/>
  <c r="BX5" i="7"/>
  <c r="BU91" i="83"/>
  <c r="BU4" i="13"/>
  <c r="BU91" i="82"/>
  <c r="BT12" i="83"/>
  <c r="BT83" i="83"/>
  <c r="BT75" i="83"/>
  <c r="BT12" i="85"/>
  <c r="BT44" i="85"/>
  <c r="BT75" i="85"/>
  <c r="BT83" i="85"/>
  <c r="BT12" i="86"/>
  <c r="BT75" i="86"/>
  <c r="BT83" i="86"/>
  <c r="BT44" i="86"/>
  <c r="BT83" i="82"/>
  <c r="BT44" i="82"/>
  <c r="BT75" i="82"/>
  <c r="BT12" i="82"/>
  <c r="BS89" i="12"/>
  <c r="C123" i="82"/>
  <c r="BT12" i="13"/>
  <c r="BT83" i="84"/>
  <c r="BT44" i="84"/>
  <c r="BT75" i="84"/>
  <c r="BT12" i="84"/>
  <c r="B107" i="82"/>
  <c r="B10" i="82" s="1"/>
  <c r="BP123" i="13"/>
  <c r="BS27" i="12"/>
  <c r="C112" i="13"/>
  <c r="BS47" i="12"/>
  <c r="C119" i="13"/>
  <c r="BS57" i="12"/>
  <c r="C120" i="13"/>
  <c r="BS67" i="12"/>
  <c r="B121" i="82"/>
  <c r="B89" i="82" s="1"/>
  <c r="B120" i="82"/>
  <c r="B119" i="82"/>
  <c r="B73" i="82" s="1"/>
  <c r="C39" i="12"/>
  <c r="B113" i="82"/>
  <c r="B41" i="82" s="1"/>
  <c r="B112" i="82"/>
  <c r="B40" i="82" s="1"/>
  <c r="BS37" i="12"/>
  <c r="BS17" i="12"/>
  <c r="C17" i="12"/>
  <c r="B101" i="82"/>
  <c r="B101" i="85"/>
  <c r="B101" i="86"/>
  <c r="D267" i="7"/>
  <c r="F231" i="8"/>
  <c r="BX187" i="7" l="1"/>
  <c r="E186" i="7" s="1"/>
  <c r="D186" i="7" s="1"/>
  <c r="D15" i="7" s="1"/>
  <c r="BX177" i="7"/>
  <c r="BX195" i="7"/>
  <c r="E194" i="7" s="1"/>
  <c r="D194" i="7" s="1"/>
  <c r="D19" i="7" s="1"/>
  <c r="BX193" i="7"/>
  <c r="E192" i="7" s="1"/>
  <c r="D192" i="7" s="1"/>
  <c r="D18" i="7" s="1"/>
  <c r="BX191" i="7"/>
  <c r="E190" i="7" s="1"/>
  <c r="D190" i="7" s="1"/>
  <c r="D17" i="7" s="1"/>
  <c r="BX179" i="7"/>
  <c r="E178" i="7" s="1"/>
  <c r="D178" i="7" s="1"/>
  <c r="D11" i="7" s="1"/>
  <c r="BX189" i="7"/>
  <c r="E188" i="7" s="1"/>
  <c r="D188" i="7" s="1"/>
  <c r="D16" i="7" s="1"/>
  <c r="BX175" i="7"/>
  <c r="E174" i="7" s="1"/>
  <c r="BX173" i="7"/>
  <c r="BX185" i="7"/>
  <c r="E184" i="7" s="1"/>
  <c r="D184" i="7" s="1"/>
  <c r="D14" i="7" s="1"/>
  <c r="BX197" i="7"/>
  <c r="E196" i="7" s="1"/>
  <c r="BX183" i="7"/>
  <c r="E182" i="7" s="1"/>
  <c r="D182" i="7" s="1"/>
  <c r="D13" i="7" s="1"/>
  <c r="BX181" i="7"/>
  <c r="E180" i="7" s="1"/>
  <c r="D180" i="7" s="1"/>
  <c r="D12" i="7" s="1"/>
  <c r="BW198" i="7"/>
  <c r="BW23" i="7" s="1"/>
  <c r="BW11" i="5" s="1"/>
  <c r="BX169" i="7"/>
  <c r="E168" i="7" s="1"/>
  <c r="E172" i="7"/>
  <c r="BX171" i="7"/>
  <c r="E170" i="7" s="1"/>
  <c r="E176" i="7"/>
  <c r="D176" i="7" s="1"/>
  <c r="D10" i="7" s="1"/>
  <c r="BW23" i="9"/>
  <c r="BW31" i="5" s="1"/>
  <c r="BW23" i="8"/>
  <c r="BW21" i="5" s="1"/>
  <c r="BU75" i="13"/>
  <c r="BU83" i="13"/>
  <c r="BU44" i="13"/>
  <c r="BU91" i="13"/>
  <c r="E6" i="12"/>
  <c r="D48" i="4" s="1"/>
  <c r="D39" i="12"/>
  <c r="B81" i="82"/>
  <c r="BU75" i="82"/>
  <c r="BU12" i="82"/>
  <c r="BU44" i="82"/>
  <c r="BU83" i="82"/>
  <c r="BU83" i="85"/>
  <c r="BU44" i="85"/>
  <c r="BU12" i="85"/>
  <c r="BU75" i="85"/>
  <c r="BU44" i="86"/>
  <c r="BU75" i="86"/>
  <c r="BU83" i="86"/>
  <c r="BU12" i="86"/>
  <c r="BU75" i="83"/>
  <c r="BU83" i="83"/>
  <c r="BU12" i="83"/>
  <c r="BU12" i="84"/>
  <c r="BU83" i="84"/>
  <c r="BU44" i="84"/>
  <c r="BU75" i="84"/>
  <c r="BU12" i="13"/>
  <c r="BS87" i="12"/>
  <c r="C123" i="13"/>
  <c r="C87" i="12" s="1"/>
  <c r="C4" i="12"/>
  <c r="B13" i="4" s="1"/>
  <c r="D234" i="7"/>
  <c r="D333" i="7"/>
  <c r="D366" i="7"/>
  <c r="C57" i="12"/>
  <c r="C27" i="12"/>
  <c r="C67" i="12"/>
  <c r="C37" i="12"/>
  <c r="D37" i="12" s="1"/>
  <c r="C47" i="12"/>
  <c r="E396" i="8"/>
  <c r="E5" i="12"/>
  <c r="D47" i="4" s="1"/>
  <c r="D10" i="12"/>
  <c r="H10" i="12"/>
  <c r="D5" i="12"/>
  <c r="C47" i="4" s="1"/>
  <c r="E10" i="12"/>
  <c r="F10" i="12"/>
  <c r="BS155" i="8"/>
  <c r="BS27" i="5" s="1"/>
  <c r="BS67" i="8"/>
  <c r="BS23" i="5" s="1"/>
  <c r="BS111" i="8"/>
  <c r="BS25" i="5" s="1"/>
  <c r="E330" i="8"/>
  <c r="E297" i="8"/>
  <c r="E363" i="7"/>
  <c r="BS89" i="8"/>
  <c r="BS24" i="5" s="1"/>
  <c r="BS45" i="8"/>
  <c r="BS22" i="5" s="1"/>
  <c r="E231" i="7"/>
  <c r="E297" i="7"/>
  <c r="BS133" i="8"/>
  <c r="BS26" i="5" s="1"/>
  <c r="BS23" i="8"/>
  <c r="BS21" i="5" s="1"/>
  <c r="E231" i="8"/>
  <c r="E330" i="7"/>
  <c r="D196" i="7" l="1"/>
  <c r="D20" i="7" s="1"/>
  <c r="F20" i="7"/>
  <c r="BX198" i="7"/>
  <c r="D172" i="7"/>
  <c r="D8" i="7" s="1"/>
  <c r="D174" i="7"/>
  <c r="D9" i="7" s="1"/>
  <c r="BX23" i="8"/>
  <c r="BX21" i="5" s="1"/>
  <c r="C13" i="4"/>
  <c r="C6" i="12"/>
  <c r="B46" i="4"/>
  <c r="D13" i="4"/>
  <c r="D51" i="4"/>
  <c r="G51" i="4"/>
  <c r="C51" i="4"/>
  <c r="E51" i="4"/>
  <c r="F153" i="8"/>
  <c r="C27" i="5" s="1"/>
  <c r="D27" i="5" s="1"/>
  <c r="F109" i="8"/>
  <c r="C25" i="5" s="1"/>
  <c r="D25" i="5" s="1"/>
  <c r="F87" i="8"/>
  <c r="C24" i="5" s="1"/>
  <c r="D24" i="5" s="1"/>
  <c r="F43" i="8"/>
  <c r="C22" i="5" s="1"/>
  <c r="F65" i="8"/>
  <c r="C23" i="5" s="1"/>
  <c r="F131" i="8"/>
  <c r="C26" i="5" s="1"/>
  <c r="D26" i="5" s="1"/>
  <c r="F43" i="7"/>
  <c r="C12" i="5" s="1"/>
  <c r="F131" i="7"/>
  <c r="C16" i="5" s="1"/>
  <c r="F109" i="7"/>
  <c r="C15" i="5" s="1"/>
  <c r="F65" i="7"/>
  <c r="C13" i="5" s="1"/>
  <c r="F153" i="7"/>
  <c r="C17" i="5" s="1"/>
  <c r="F87" i="7"/>
  <c r="C14" i="5" s="1"/>
  <c r="B123" i="82"/>
  <c r="C89" i="12"/>
  <c r="B123" i="85"/>
  <c r="C92" i="12"/>
  <c r="B123" i="83"/>
  <c r="C90" i="12"/>
  <c r="B123" i="86"/>
  <c r="C93" i="12"/>
  <c r="B123" i="81"/>
  <c r="C88" i="12"/>
  <c r="C5" i="12"/>
  <c r="B47" i="4" s="1"/>
  <c r="B113" i="13"/>
  <c r="B41" i="13" s="1"/>
  <c r="C8" i="12"/>
  <c r="I5" i="12"/>
  <c r="H47" i="4" s="1"/>
  <c r="H8" i="12"/>
  <c r="F4" i="12"/>
  <c r="F8" i="12"/>
  <c r="E363" i="8"/>
  <c r="I10" i="12"/>
  <c r="D8" i="12"/>
  <c r="E264" i="8"/>
  <c r="E396" i="7"/>
  <c r="E264" i="7"/>
  <c r="D9" i="12"/>
  <c r="I8" i="12"/>
  <c r="I4" i="12"/>
  <c r="E9" i="12"/>
  <c r="H4" i="12"/>
  <c r="BX23" i="9" l="1"/>
  <c r="BX31" i="5" s="1"/>
  <c r="F198" i="9"/>
  <c r="F21" i="8"/>
  <c r="C21" i="5" s="1"/>
  <c r="D21" i="5" s="1"/>
  <c r="E198" i="8"/>
  <c r="F198" i="8"/>
  <c r="F21" i="7"/>
  <c r="C11" i="5" s="1"/>
  <c r="E11" i="5" s="1"/>
  <c r="E198" i="7"/>
  <c r="C31" i="5"/>
  <c r="D32" i="5" s="1"/>
  <c r="BX23" i="7"/>
  <c r="BX11" i="5" s="1"/>
  <c r="F198" i="7"/>
  <c r="E26" i="5"/>
  <c r="E25" i="5"/>
  <c r="E24" i="5"/>
  <c r="E23" i="5"/>
  <c r="C15" i="4"/>
  <c r="D5" i="5"/>
  <c r="H5" i="5"/>
  <c r="F5" i="5"/>
  <c r="G5" i="5"/>
  <c r="E5" i="5"/>
  <c r="I5" i="5"/>
  <c r="I4" i="5"/>
  <c r="H68" i="4" s="1"/>
  <c r="D4" i="5"/>
  <c r="C68" i="4" s="1"/>
  <c r="F4" i="5"/>
  <c r="E68" i="4" s="1"/>
  <c r="E4" i="5"/>
  <c r="D68" i="4" s="1"/>
  <c r="H4" i="5"/>
  <c r="G68" i="4" s="1"/>
  <c r="G4" i="5"/>
  <c r="F68" i="4" s="1"/>
  <c r="D15" i="5"/>
  <c r="G46" i="4"/>
  <c r="G13" i="4"/>
  <c r="E15" i="4"/>
  <c r="E49" i="4"/>
  <c r="D50" i="4"/>
  <c r="E46" i="4"/>
  <c r="E13" i="4"/>
  <c r="H51" i="4"/>
  <c r="G49" i="4"/>
  <c r="G15" i="4"/>
  <c r="H46" i="4"/>
  <c r="H13" i="4"/>
  <c r="C50" i="4"/>
  <c r="H15" i="4"/>
  <c r="H49" i="4"/>
  <c r="C49" i="4"/>
  <c r="B15" i="4"/>
  <c r="B49" i="4"/>
  <c r="C10" i="12"/>
  <c r="B24" i="4"/>
  <c r="H24" i="4"/>
  <c r="C24" i="4"/>
  <c r="G24" i="4"/>
  <c r="E24" i="4"/>
  <c r="F5" i="12"/>
  <c r="H5" i="12"/>
  <c r="G47" i="4" s="1"/>
  <c r="E8" i="12"/>
  <c r="H12" i="12"/>
  <c r="I9" i="12"/>
  <c r="H9" i="12"/>
  <c r="F9" i="12"/>
  <c r="C9" i="12"/>
  <c r="D16" i="4" s="1"/>
  <c r="C12" i="12"/>
  <c r="E7" i="12"/>
  <c r="I7" i="12"/>
  <c r="G6" i="11"/>
  <c r="E6" i="11"/>
  <c r="H6" i="11"/>
  <c r="B6" i="11"/>
  <c r="D22" i="5" l="1"/>
  <c r="D23" i="5"/>
  <c r="D13" i="5"/>
  <c r="D17" i="5"/>
  <c r="D16" i="5"/>
  <c r="D14" i="5"/>
  <c r="E22" i="5"/>
  <c r="D12" i="5"/>
  <c r="E13" i="5"/>
  <c r="E12" i="5"/>
  <c r="E16" i="5"/>
  <c r="E14" i="5"/>
  <c r="E15" i="5"/>
  <c r="E17" i="5"/>
  <c r="C4" i="5"/>
  <c r="H29" i="4" s="1"/>
  <c r="D31" i="5"/>
  <c r="C6" i="5"/>
  <c r="E37" i="5"/>
  <c r="E36" i="5"/>
  <c r="E32" i="5"/>
  <c r="E33" i="5"/>
  <c r="E35" i="5"/>
  <c r="E34" i="5"/>
  <c r="E31" i="5"/>
  <c r="D11" i="5"/>
  <c r="C5" i="5"/>
  <c r="E30" i="4" s="1"/>
  <c r="E21" i="5"/>
  <c r="E27" i="5"/>
  <c r="C69" i="4"/>
  <c r="C71" i="4" s="1"/>
  <c r="D69" i="4"/>
  <c r="D71" i="4" s="1"/>
  <c r="E69" i="4"/>
  <c r="E71" i="4" s="1"/>
  <c r="F69" i="4"/>
  <c r="F71" i="4" s="1"/>
  <c r="G69" i="4"/>
  <c r="G71" i="4" s="1"/>
  <c r="H69" i="4"/>
  <c r="H71" i="4" s="1"/>
  <c r="E7" i="5"/>
  <c r="D4" i="11" s="1"/>
  <c r="F7" i="5"/>
  <c r="E4" i="11" s="1"/>
  <c r="H7" i="5"/>
  <c r="G4" i="11" s="1"/>
  <c r="I7" i="5"/>
  <c r="H4" i="11" s="1"/>
  <c r="D7" i="5"/>
  <c r="C4" i="11" s="1"/>
  <c r="A34" i="11" s="1"/>
  <c r="G7" i="5"/>
  <c r="F4" i="11" s="1"/>
  <c r="B34" i="11" s="1"/>
  <c r="C16" i="4"/>
  <c r="G50" i="4"/>
  <c r="G53" i="4" s="1"/>
  <c r="G16" i="4"/>
  <c r="H16" i="4"/>
  <c r="H50" i="4"/>
  <c r="H53" i="4" s="1"/>
  <c r="D6" i="11"/>
  <c r="D49" i="4"/>
  <c r="D53" i="4" s="1"/>
  <c r="D15" i="4"/>
  <c r="D26" i="4"/>
  <c r="B51" i="4"/>
  <c r="B17" i="4"/>
  <c r="C17" i="4"/>
  <c r="E17" i="4"/>
  <c r="D17" i="4"/>
  <c r="G17" i="4"/>
  <c r="H17" i="4"/>
  <c r="B16" i="4"/>
  <c r="B50" i="4"/>
  <c r="E5" i="11"/>
  <c r="E47" i="4"/>
  <c r="E50" i="4"/>
  <c r="E16" i="4"/>
  <c r="D7" i="12"/>
  <c r="C48" i="4"/>
  <c r="C53" i="4" s="1"/>
  <c r="G26" i="4"/>
  <c r="E26" i="4"/>
  <c r="C26" i="4"/>
  <c r="H26" i="4"/>
  <c r="B26" i="4"/>
  <c r="H22" i="4"/>
  <c r="E22" i="4"/>
  <c r="G22" i="4"/>
  <c r="C22" i="4"/>
  <c r="B22" i="4"/>
  <c r="D22" i="4"/>
  <c r="C25" i="4"/>
  <c r="G25" i="4"/>
  <c r="D25" i="4"/>
  <c r="H25" i="4"/>
  <c r="E25" i="4"/>
  <c r="B25" i="4"/>
  <c r="F7" i="12"/>
  <c r="D24" i="4"/>
  <c r="C6" i="11"/>
  <c r="A36" i="11" s="1"/>
  <c r="D12" i="12"/>
  <c r="C7" i="11" s="1"/>
  <c r="A37" i="11" s="1"/>
  <c r="I12" i="12"/>
  <c r="E12" i="12"/>
  <c r="F12" i="12"/>
  <c r="F11" i="11"/>
  <c r="B41" i="11" s="1"/>
  <c r="D5" i="11"/>
  <c r="C5" i="11"/>
  <c r="A35" i="11" s="1"/>
  <c r="H10" i="11"/>
  <c r="B10" i="11"/>
  <c r="C10" i="11"/>
  <c r="A40" i="11" s="1"/>
  <c r="G10" i="11"/>
  <c r="G7" i="11"/>
  <c r="G11" i="11"/>
  <c r="D10" i="11"/>
  <c r="B7" i="11"/>
  <c r="B11" i="11"/>
  <c r="E10" i="11"/>
  <c r="F10" i="11"/>
  <c r="B40" i="11" s="1"/>
  <c r="H5" i="11"/>
  <c r="E29" i="4" l="1"/>
  <c r="B29" i="4"/>
  <c r="C30" i="4"/>
  <c r="G30" i="4"/>
  <c r="F30" i="4"/>
  <c r="G29" i="4"/>
  <c r="B68" i="4"/>
  <c r="C29" i="4"/>
  <c r="D29" i="4"/>
  <c r="F29" i="4"/>
  <c r="B69" i="4"/>
  <c r="B30" i="4"/>
  <c r="C7" i="5"/>
  <c r="B4" i="11" s="1"/>
  <c r="B14" i="11" s="1"/>
  <c r="B31" i="4"/>
  <c r="C31" i="4"/>
  <c r="E31" i="4"/>
  <c r="B70" i="4"/>
  <c r="D31" i="4"/>
  <c r="G31" i="4"/>
  <c r="H31" i="4"/>
  <c r="F31" i="4"/>
  <c r="H30" i="4"/>
  <c r="D30" i="4"/>
  <c r="E53" i="4"/>
  <c r="C7" i="12"/>
  <c r="E23" i="4" s="1"/>
  <c r="B48" i="4"/>
  <c r="B53" i="4" s="1"/>
  <c r="H7" i="12"/>
  <c r="G5" i="11"/>
  <c r="C11" i="11"/>
  <c r="A41" i="11" s="1"/>
  <c r="H7" i="11"/>
  <c r="H11" i="11"/>
  <c r="D7" i="11"/>
  <c r="D11" i="11"/>
  <c r="B5" i="11"/>
  <c r="E7" i="11"/>
  <c r="E11" i="11"/>
  <c r="H14" i="11"/>
  <c r="D14" i="11"/>
  <c r="C14" i="11"/>
  <c r="A44" i="11" s="1"/>
  <c r="G14" i="11"/>
  <c r="F14" i="11"/>
  <c r="B44" i="11" s="1"/>
  <c r="E14" i="11"/>
  <c r="E32" i="4" l="1"/>
  <c r="B71" i="4"/>
  <c r="C67" i="4"/>
  <c r="C42" i="4" s="1"/>
  <c r="C40" i="4"/>
  <c r="E67" i="4"/>
  <c r="E42" i="4" s="1"/>
  <c r="E40" i="4"/>
  <c r="H67" i="4"/>
  <c r="H42" i="4" s="1"/>
  <c r="H40" i="4"/>
  <c r="D67" i="4"/>
  <c r="D42" i="4" s="1"/>
  <c r="D40" i="4"/>
  <c r="G67" i="4"/>
  <c r="G42" i="4" s="1"/>
  <c r="G40" i="4"/>
  <c r="D23" i="4"/>
  <c r="D32" i="4" s="1"/>
  <c r="C14" i="4"/>
  <c r="C20" i="4" s="1"/>
  <c r="E14" i="4"/>
  <c r="E20" i="4" s="1"/>
  <c r="B14" i="4"/>
  <c r="B20" i="4" s="1"/>
  <c r="B5" i="4" s="1"/>
  <c r="H14" i="4"/>
  <c r="H20" i="4" s="1"/>
  <c r="G14" i="4"/>
  <c r="G20" i="4" s="1"/>
  <c r="D14" i="4"/>
  <c r="D20" i="4" s="1"/>
  <c r="B23" i="4"/>
  <c r="B32" i="4" s="1"/>
  <c r="H23" i="4"/>
  <c r="H32" i="4" s="1"/>
  <c r="C23" i="4"/>
  <c r="C32" i="4" s="1"/>
  <c r="G23" i="4"/>
  <c r="G32" i="4" s="1"/>
  <c r="E34" i="4" l="1"/>
  <c r="C35" i="4"/>
  <c r="H35" i="4"/>
  <c r="G34" i="4"/>
  <c r="G35" i="4"/>
  <c r="E35" i="4"/>
  <c r="D34" i="4"/>
  <c r="D35" i="4"/>
  <c r="H34" i="4"/>
  <c r="C34" i="4"/>
  <c r="C5" i="4"/>
  <c r="H5" i="4"/>
  <c r="B67" i="4"/>
  <c r="B42" i="4" s="1"/>
  <c r="B40" i="4"/>
  <c r="E5" i="4"/>
  <c r="G5" i="4" l="1"/>
  <c r="D5" i="4"/>
  <c r="D170" i="7"/>
  <c r="D7" i="7" s="1"/>
  <c r="D168" i="7"/>
  <c r="D6" i="7" s="1"/>
  <c r="D198" i="7" l="1"/>
  <c r="D21" i="7" s="1"/>
  <c r="B117" i="13"/>
  <c r="B71" i="13" s="1"/>
  <c r="B116" i="13"/>
  <c r="B70" i="13" s="1"/>
  <c r="B119" i="13"/>
  <c r="B73" i="13" s="1"/>
  <c r="B111" i="13"/>
  <c r="B39" i="13" s="1"/>
  <c r="B120" i="13"/>
  <c r="B81" i="13" s="1"/>
  <c r="B118" i="13"/>
  <c r="B72" i="13" s="1"/>
  <c r="B115" i="13"/>
  <c r="B69" i="13" s="1"/>
  <c r="D231" i="9"/>
  <c r="D264" i="9"/>
  <c r="D396" i="9"/>
  <c r="D363" i="9"/>
  <c r="D330" i="9"/>
  <c r="D297" i="9"/>
  <c r="B109" i="13"/>
  <c r="B37" i="13" s="1"/>
  <c r="B110" i="13"/>
  <c r="B38" i="13" s="1"/>
  <c r="B114" i="13"/>
  <c r="B42" i="13" s="1"/>
  <c r="B107" i="13"/>
  <c r="B10" i="13" s="1"/>
  <c r="B108" i="13"/>
  <c r="B36" i="13" s="1"/>
  <c r="B123" i="13"/>
  <c r="B112" i="13"/>
  <c r="B40" i="13" s="1"/>
  <c r="D297" i="8"/>
  <c r="D87" i="8"/>
  <c r="D116" i="7"/>
  <c r="D131" i="7" s="1"/>
  <c r="D363" i="7"/>
  <c r="D264" i="8"/>
  <c r="D65" i="8"/>
  <c r="D43" i="8"/>
  <c r="D231" i="8"/>
  <c r="D396" i="7"/>
  <c r="D138" i="7"/>
  <c r="D153" i="7" s="1"/>
  <c r="D21" i="8"/>
  <c r="D198" i="8"/>
  <c r="D50" i="7"/>
  <c r="D65" i="7" s="1"/>
  <c r="D264" i="7"/>
  <c r="D363" i="8"/>
  <c r="D131" i="8"/>
  <c r="D297" i="7"/>
  <c r="D72" i="7"/>
  <c r="D87" i="7" s="1"/>
  <c r="D396" i="8"/>
  <c r="D153" i="8"/>
  <c r="D231" i="7"/>
  <c r="D43" i="7"/>
  <c r="E77" i="2" l="1"/>
  <c r="F77" i="2" s="1"/>
  <c r="E78" i="2" l="1"/>
  <c r="F78" i="2"/>
  <c r="G77" i="2"/>
  <c r="G78" i="2" s="1"/>
  <c r="H77" i="2" l="1"/>
  <c r="I77" i="2" s="1"/>
  <c r="F123" i="84" l="1"/>
  <c r="I91" i="12" s="1"/>
  <c r="I61" i="12"/>
  <c r="I31" i="12"/>
  <c r="I51" i="12"/>
  <c r="I21" i="12"/>
  <c r="H21" i="12"/>
  <c r="H71" i="12"/>
  <c r="H31" i="12"/>
  <c r="H41" i="12"/>
  <c r="H51" i="12"/>
  <c r="H61" i="12"/>
  <c r="E123" i="84"/>
  <c r="H78" i="2"/>
  <c r="J77" i="2"/>
  <c r="I78" i="2"/>
  <c r="I71" i="12" l="1"/>
  <c r="I41" i="12"/>
  <c r="J51" i="12"/>
  <c r="H91" i="12"/>
  <c r="J78" i="2"/>
  <c r="K77" i="2"/>
  <c r="H123" i="84" l="1"/>
  <c r="K91" i="12" s="1"/>
  <c r="K21" i="12"/>
  <c r="K31" i="12"/>
  <c r="K61" i="12"/>
  <c r="J71" i="12"/>
  <c r="J31" i="12"/>
  <c r="J41" i="12"/>
  <c r="J61" i="12"/>
  <c r="J21" i="12"/>
  <c r="G123" i="84"/>
  <c r="K78" i="2"/>
  <c r="L77" i="2"/>
  <c r="K71" i="12" l="1"/>
  <c r="K51" i="12"/>
  <c r="I123" i="84"/>
  <c r="L91" i="12" s="1"/>
  <c r="L51" i="12"/>
  <c r="L31" i="12"/>
  <c r="K41" i="12"/>
  <c r="J91" i="12"/>
  <c r="L78" i="2"/>
  <c r="M77" i="2"/>
  <c r="L71" i="12" l="1"/>
  <c r="L21" i="12"/>
  <c r="L61" i="12"/>
  <c r="M61" i="12"/>
  <c r="M51" i="12"/>
  <c r="M21" i="12"/>
  <c r="L41" i="12"/>
  <c r="M78" i="2"/>
  <c r="N77" i="2"/>
  <c r="M41" i="12" l="1"/>
  <c r="K123" i="84"/>
  <c r="N91" i="12" s="1"/>
  <c r="N61" i="12"/>
  <c r="N31" i="12"/>
  <c r="M71" i="12"/>
  <c r="M31" i="12"/>
  <c r="J123" i="84"/>
  <c r="O77" i="2"/>
  <c r="N78" i="2"/>
  <c r="N71" i="12" l="1"/>
  <c r="L123" i="84"/>
  <c r="O91" i="12" s="1"/>
  <c r="O61" i="12"/>
  <c r="O21" i="12"/>
  <c r="O51" i="12"/>
  <c r="O31" i="12"/>
  <c r="N51" i="12"/>
  <c r="N41" i="12"/>
  <c r="N21" i="12"/>
  <c r="M91" i="12"/>
  <c r="P77" i="2"/>
  <c r="O78" i="2"/>
  <c r="O71" i="12" l="1"/>
  <c r="M123" i="84"/>
  <c r="P51" i="12"/>
  <c r="O41" i="12"/>
  <c r="D57" i="12"/>
  <c r="E57" i="12"/>
  <c r="D58" i="12"/>
  <c r="D60" i="12"/>
  <c r="D63" i="12"/>
  <c r="D59" i="12"/>
  <c r="D62" i="12"/>
  <c r="E58" i="12"/>
  <c r="E59" i="12"/>
  <c r="E63" i="12"/>
  <c r="E62" i="12"/>
  <c r="E60" i="12"/>
  <c r="Q77" i="2"/>
  <c r="P78" i="2"/>
  <c r="P21" i="12" l="1"/>
  <c r="P41" i="12"/>
  <c r="N123" i="84"/>
  <c r="Q91" i="12" s="1"/>
  <c r="Q21" i="12"/>
  <c r="Q51" i="12"/>
  <c r="Q61" i="12"/>
  <c r="Q31" i="12"/>
  <c r="P71" i="12"/>
  <c r="P61" i="12"/>
  <c r="P31" i="12"/>
  <c r="D47" i="12"/>
  <c r="E47" i="12"/>
  <c r="E40" i="12"/>
  <c r="E38" i="12"/>
  <c r="E43" i="12"/>
  <c r="E42" i="12"/>
  <c r="E39" i="12"/>
  <c r="D73" i="12"/>
  <c r="E73" i="12"/>
  <c r="D30" i="12"/>
  <c r="D33" i="12"/>
  <c r="D32" i="12"/>
  <c r="E32" i="12"/>
  <c r="G12" i="11" s="1"/>
  <c r="E33" i="12"/>
  <c r="H12" i="11" s="1"/>
  <c r="E30" i="12"/>
  <c r="E12" i="11" s="1"/>
  <c r="D50" i="12"/>
  <c r="D53" i="12"/>
  <c r="D49" i="12"/>
  <c r="D48" i="12"/>
  <c r="D52" i="12"/>
  <c r="E53" i="12"/>
  <c r="E49" i="12"/>
  <c r="E48" i="12"/>
  <c r="E52" i="12"/>
  <c r="E50" i="12"/>
  <c r="D20" i="12"/>
  <c r="D19" i="12"/>
  <c r="D23" i="12"/>
  <c r="D22" i="12"/>
  <c r="E20" i="12"/>
  <c r="E22" i="12"/>
  <c r="E23" i="12"/>
  <c r="E19" i="12"/>
  <c r="P91" i="12"/>
  <c r="Q78" i="2"/>
  <c r="R77" i="2"/>
  <c r="Q71" i="12" l="1"/>
  <c r="Q41" i="12"/>
  <c r="O123" i="84"/>
  <c r="R91" i="12" s="1"/>
  <c r="R21" i="12"/>
  <c r="R51" i="12"/>
  <c r="R61" i="12"/>
  <c r="S77" i="2"/>
  <c r="R78" i="2"/>
  <c r="R71" i="12" l="1"/>
  <c r="P123" i="84"/>
  <c r="S91" i="12" s="1"/>
  <c r="S31" i="12"/>
  <c r="S61" i="12"/>
  <c r="S21" i="12"/>
  <c r="R31" i="12"/>
  <c r="R41" i="12"/>
  <c r="S78" i="2"/>
  <c r="T77" i="2"/>
  <c r="S71" i="12" l="1"/>
  <c r="Q123" i="84"/>
  <c r="T91" i="12" s="1"/>
  <c r="T31" i="12"/>
  <c r="T51" i="12"/>
  <c r="T61" i="12"/>
  <c r="S41" i="12"/>
  <c r="S51" i="12"/>
  <c r="U77" i="2"/>
  <c r="T78" i="2"/>
  <c r="R123" i="84" l="1"/>
  <c r="U91" i="12" s="1"/>
  <c r="U31" i="12"/>
  <c r="U21" i="12"/>
  <c r="T71" i="12"/>
  <c r="T41" i="12"/>
  <c r="T21" i="12"/>
  <c r="U78" i="2"/>
  <c r="V77" i="2"/>
  <c r="U71" i="12" l="1"/>
  <c r="U41" i="12"/>
  <c r="U61" i="12"/>
  <c r="S123" i="84"/>
  <c r="V91" i="12" s="1"/>
  <c r="V61" i="12"/>
  <c r="V51" i="12"/>
  <c r="U51" i="12"/>
  <c r="V78" i="2"/>
  <c r="W77" i="2"/>
  <c r="V71" i="12" l="1"/>
  <c r="V41" i="12"/>
  <c r="V31" i="12"/>
  <c r="V21" i="12"/>
  <c r="T123" i="84"/>
  <c r="W91" i="12" s="1"/>
  <c r="W21" i="12"/>
  <c r="W51" i="12"/>
  <c r="W61" i="12"/>
  <c r="W31" i="12"/>
  <c r="W78" i="2"/>
  <c r="X77" i="2"/>
  <c r="W71" i="12" l="1"/>
  <c r="U123" i="84"/>
  <c r="X91" i="12" s="1"/>
  <c r="X51" i="12"/>
  <c r="X61" i="12"/>
  <c r="X31" i="12"/>
  <c r="X21" i="12"/>
  <c r="W41" i="12"/>
  <c r="Y77" i="2"/>
  <c r="X78" i="2"/>
  <c r="X71" i="12" l="1"/>
  <c r="V123" i="84"/>
  <c r="Y91" i="12" s="1"/>
  <c r="Y51" i="12"/>
  <c r="Y21" i="12"/>
  <c r="Y61" i="12"/>
  <c r="Y31" i="12"/>
  <c r="X41" i="12"/>
  <c r="Z77" i="2"/>
  <c r="Y78" i="2"/>
  <c r="Y71" i="12" l="1"/>
  <c r="Y41" i="12"/>
  <c r="W123" i="84"/>
  <c r="Z91" i="12" s="1"/>
  <c r="Z21" i="12"/>
  <c r="Z51" i="12"/>
  <c r="Z61" i="12"/>
  <c r="Z31" i="12"/>
  <c r="AA77" i="2"/>
  <c r="Z78" i="2"/>
  <c r="Z71" i="12" l="1"/>
  <c r="X123" i="84"/>
  <c r="AA91" i="12" s="1"/>
  <c r="AA31" i="12"/>
  <c r="AA61" i="12"/>
  <c r="AA51" i="12"/>
  <c r="AA21" i="12"/>
  <c r="Z41" i="12"/>
  <c r="AA78" i="2"/>
  <c r="AB77" i="2"/>
  <c r="AA71" i="12" l="1"/>
  <c r="AA41" i="12"/>
  <c r="Y123" i="84"/>
  <c r="AB91" i="12" s="1"/>
  <c r="AB61" i="12"/>
  <c r="AB31" i="12"/>
  <c r="AB51" i="12"/>
  <c r="AB21" i="12"/>
  <c r="AB78" i="2"/>
  <c r="AC77" i="2"/>
  <c r="AB71" i="12" l="1"/>
  <c r="AB41" i="12"/>
  <c r="Z123" i="84"/>
  <c r="AC91" i="12" s="1"/>
  <c r="AC21" i="12"/>
  <c r="AC51" i="12"/>
  <c r="AC61" i="12"/>
  <c r="AC31" i="12"/>
  <c r="AC78" i="2"/>
  <c r="AD77" i="2"/>
  <c r="AC71" i="12" l="1"/>
  <c r="AC41" i="12"/>
  <c r="AA123" i="84"/>
  <c r="AD91" i="12" s="1"/>
  <c r="AD21" i="12"/>
  <c r="AD61" i="12"/>
  <c r="AD51" i="12"/>
  <c r="AD31" i="12"/>
  <c r="AD78" i="2"/>
  <c r="AE77" i="2"/>
  <c r="AD71" i="12" l="1"/>
  <c r="AB123" i="84"/>
  <c r="AE91" i="12" s="1"/>
  <c r="AE51" i="12"/>
  <c r="AE31" i="12"/>
  <c r="AE21" i="12"/>
  <c r="AE61" i="12"/>
  <c r="AD41" i="12"/>
  <c r="AF77" i="2"/>
  <c r="AE78" i="2"/>
  <c r="AE71" i="12" l="1"/>
  <c r="AC123" i="84"/>
  <c r="AF91" i="12" s="1"/>
  <c r="AF61" i="12"/>
  <c r="AF51" i="12"/>
  <c r="AF21" i="12"/>
  <c r="AF31" i="12"/>
  <c r="AE41" i="12"/>
  <c r="AG77" i="2"/>
  <c r="AF78" i="2"/>
  <c r="AF71" i="12" l="1"/>
  <c r="AD123" i="84"/>
  <c r="AG91" i="12" s="1"/>
  <c r="AG21" i="12"/>
  <c r="AG51" i="12"/>
  <c r="AG31" i="12"/>
  <c r="AG61" i="12"/>
  <c r="AF41" i="12"/>
  <c r="AH77" i="2"/>
  <c r="AG78" i="2"/>
  <c r="AG71" i="12" l="1"/>
  <c r="AE123" i="84"/>
  <c r="AH91" i="12" s="1"/>
  <c r="AH51" i="12"/>
  <c r="AH31" i="12"/>
  <c r="AH21" i="12"/>
  <c r="AH61" i="12"/>
  <c r="AG41" i="12"/>
  <c r="AI77" i="2"/>
  <c r="AH78" i="2"/>
  <c r="AH71" i="12" l="1"/>
  <c r="AH41" i="12"/>
  <c r="AF123" i="84"/>
  <c r="AI91" i="12" s="1"/>
  <c r="AI31" i="12"/>
  <c r="AI61" i="12"/>
  <c r="AI51" i="12"/>
  <c r="AI21" i="12"/>
  <c r="AI78" i="2"/>
  <c r="AJ77" i="2"/>
  <c r="AI71" i="12" l="1"/>
  <c r="AG123" i="84"/>
  <c r="AJ91" i="12" s="1"/>
  <c r="AJ51" i="12"/>
  <c r="AJ21" i="12"/>
  <c r="AJ31" i="12"/>
  <c r="AJ61" i="12"/>
  <c r="AI41" i="12"/>
  <c r="AJ78" i="2"/>
  <c r="AK77" i="2"/>
  <c r="AJ71" i="12" l="1"/>
  <c r="AH123" i="84"/>
  <c r="AK91" i="12" s="1"/>
  <c r="AK21" i="12"/>
  <c r="AK31" i="12"/>
  <c r="AK61" i="12"/>
  <c r="AK51" i="12"/>
  <c r="AJ41" i="12"/>
  <c r="AK78" i="2"/>
  <c r="AL77" i="2"/>
  <c r="AK71" i="12" l="1"/>
  <c r="AI123" i="84"/>
  <c r="AL91" i="12" s="1"/>
  <c r="AL61" i="12"/>
  <c r="AL31" i="12"/>
  <c r="AL51" i="12"/>
  <c r="AL21" i="12"/>
  <c r="AK41" i="12"/>
  <c r="AL78" i="2"/>
  <c r="AM77" i="2"/>
  <c r="AL41" i="12" l="1"/>
  <c r="AL71" i="12"/>
  <c r="AJ123" i="84"/>
  <c r="AM91" i="12" s="1"/>
  <c r="AM21" i="12"/>
  <c r="AM31" i="12"/>
  <c r="AM61" i="12"/>
  <c r="AM51" i="12"/>
  <c r="AM78" i="2"/>
  <c r="AN77" i="2"/>
  <c r="AM71" i="12" l="1"/>
  <c r="AK123" i="84"/>
  <c r="AN91" i="12" s="1"/>
  <c r="AN51" i="12"/>
  <c r="AN61" i="12"/>
  <c r="AN31" i="12"/>
  <c r="AN21" i="12"/>
  <c r="AM41" i="12"/>
  <c r="AO77" i="2"/>
  <c r="AN78" i="2"/>
  <c r="AN71" i="12" l="1"/>
  <c r="AL123" i="84"/>
  <c r="AO91" i="12" s="1"/>
  <c r="AO21" i="12"/>
  <c r="AO31" i="12"/>
  <c r="AO61" i="12"/>
  <c r="AO51" i="12"/>
  <c r="AN41" i="12"/>
  <c r="AP77" i="2"/>
  <c r="AO78" i="2"/>
  <c r="AO71" i="12" l="1"/>
  <c r="AO41" i="12"/>
  <c r="AM123" i="84"/>
  <c r="AP91" i="12" s="1"/>
  <c r="AP61" i="12"/>
  <c r="AP21" i="12"/>
  <c r="AP51" i="12"/>
  <c r="AP31" i="12"/>
  <c r="AQ77" i="2"/>
  <c r="AP78" i="2"/>
  <c r="AP71" i="12" l="1"/>
  <c r="AN123" i="84"/>
  <c r="AQ91" i="12" s="1"/>
  <c r="AQ61" i="12"/>
  <c r="AQ51" i="12"/>
  <c r="AQ31" i="12"/>
  <c r="AQ21" i="12"/>
  <c r="AP41" i="12"/>
  <c r="AQ78" i="2"/>
  <c r="AR77" i="2"/>
  <c r="AQ71" i="12" l="1"/>
  <c r="AQ41" i="12"/>
  <c r="AO123" i="84"/>
  <c r="AR91" i="12" s="1"/>
  <c r="AR61" i="12"/>
  <c r="AR31" i="12"/>
  <c r="AR51" i="12"/>
  <c r="AR21" i="12"/>
  <c r="AR78" i="2"/>
  <c r="AS77" i="2"/>
  <c r="AR71" i="12" l="1"/>
  <c r="AP123" i="84"/>
  <c r="AS91" i="12" s="1"/>
  <c r="AS21" i="12"/>
  <c r="AS31" i="12"/>
  <c r="AS61" i="12"/>
  <c r="AS51" i="12"/>
  <c r="AR41" i="12"/>
  <c r="AS78" i="2"/>
  <c r="AT77" i="2"/>
  <c r="AS71" i="12" l="1"/>
  <c r="AS41" i="12"/>
  <c r="AQ123" i="84"/>
  <c r="AT91" i="12" s="1"/>
  <c r="AT21" i="12"/>
  <c r="AT61" i="12"/>
  <c r="AT31" i="12"/>
  <c r="AT51" i="12"/>
  <c r="AT78" i="2"/>
  <c r="AU77" i="2"/>
  <c r="AT71" i="12" l="1"/>
  <c r="AT41" i="12"/>
  <c r="AR123" i="84"/>
  <c r="AU91" i="12" s="1"/>
  <c r="AU51" i="12"/>
  <c r="AU21" i="12"/>
  <c r="AU31" i="12"/>
  <c r="AU61" i="12"/>
  <c r="AV77" i="2"/>
  <c r="AU78" i="2"/>
  <c r="AU71" i="12" l="1"/>
  <c r="AU41" i="12"/>
  <c r="AS123" i="84"/>
  <c r="AV91" i="12" s="1"/>
  <c r="AV61" i="12"/>
  <c r="AV51" i="12"/>
  <c r="AV21" i="12"/>
  <c r="AV31" i="12"/>
  <c r="AW77" i="2"/>
  <c r="AV78" i="2"/>
  <c r="AV71" i="12" l="1"/>
  <c r="AT123" i="84"/>
  <c r="AW91" i="12" s="1"/>
  <c r="AW21" i="12"/>
  <c r="AW51" i="12"/>
  <c r="AW61" i="12"/>
  <c r="AW31" i="12"/>
  <c r="AV41" i="12"/>
  <c r="AX77" i="2"/>
  <c r="AW78" i="2"/>
  <c r="AW71" i="12" l="1"/>
  <c r="AW41" i="12"/>
  <c r="AU123" i="84"/>
  <c r="AX91" i="12" s="1"/>
  <c r="AX51" i="12"/>
  <c r="AX21" i="12"/>
  <c r="AX61" i="12"/>
  <c r="AX31" i="12"/>
  <c r="AY77" i="2"/>
  <c r="AX78" i="2"/>
  <c r="AX71" i="12" l="1"/>
  <c r="AX41" i="12"/>
  <c r="AV123" i="84"/>
  <c r="AY91" i="12" s="1"/>
  <c r="AY61" i="12"/>
  <c r="AY51" i="12"/>
  <c r="AY21" i="12"/>
  <c r="AY31" i="12"/>
  <c r="AY78" i="2"/>
  <c r="AZ77" i="2"/>
  <c r="AY71" i="12" l="1"/>
  <c r="AY41" i="12"/>
  <c r="AW123" i="84"/>
  <c r="AZ91" i="12" s="1"/>
  <c r="AZ31" i="12"/>
  <c r="AZ51" i="12"/>
  <c r="AZ21" i="12"/>
  <c r="AZ61" i="12"/>
  <c r="AZ78" i="2"/>
  <c r="BA77" i="2"/>
  <c r="AZ71" i="12" l="1"/>
  <c r="AZ41" i="12"/>
  <c r="AX123" i="84"/>
  <c r="BA91" i="12" s="1"/>
  <c r="BA21" i="12"/>
  <c r="BA51" i="12"/>
  <c r="BA61" i="12"/>
  <c r="BA31" i="12"/>
  <c r="BA78" i="2"/>
  <c r="BB77" i="2"/>
  <c r="BA71" i="12" l="1"/>
  <c r="BA41" i="12"/>
  <c r="AY123" i="84"/>
  <c r="BB91" i="12" s="1"/>
  <c r="BB31" i="12"/>
  <c r="BB21" i="12"/>
  <c r="BB51" i="12"/>
  <c r="BB61" i="12"/>
  <c r="BB78" i="2"/>
  <c r="BC77" i="2"/>
  <c r="BB71" i="12" l="1"/>
  <c r="AZ123" i="84"/>
  <c r="BC91" i="12" s="1"/>
  <c r="BC21" i="12"/>
  <c r="BC51" i="12"/>
  <c r="BC61" i="12"/>
  <c r="BC31" i="12"/>
  <c r="BB41" i="12"/>
  <c r="BC78" i="2"/>
  <c r="BD77" i="2"/>
  <c r="BC71" i="12" l="1"/>
  <c r="BC41" i="12"/>
  <c r="BA123" i="84"/>
  <c r="BD91" i="12" s="1"/>
  <c r="BD51" i="12"/>
  <c r="BD61" i="12"/>
  <c r="BD31" i="12"/>
  <c r="BD21" i="12"/>
  <c r="BE77" i="2"/>
  <c r="BD78" i="2"/>
  <c r="BD71" i="12" l="1"/>
  <c r="BB123" i="84"/>
  <c r="BE91" i="12" s="1"/>
  <c r="BE61" i="12"/>
  <c r="BE21" i="12"/>
  <c r="BE31" i="12"/>
  <c r="BE51" i="12"/>
  <c r="BD41" i="12"/>
  <c r="BF77" i="2"/>
  <c r="BE78" i="2"/>
  <c r="BE71" i="12" l="1"/>
  <c r="BC123" i="84"/>
  <c r="BF91" i="12" s="1"/>
  <c r="BF21" i="12"/>
  <c r="BF61" i="12"/>
  <c r="BF51" i="12"/>
  <c r="BF31" i="12"/>
  <c r="BE41" i="12"/>
  <c r="BG77" i="2"/>
  <c r="BF78" i="2"/>
  <c r="BF71" i="12" l="1"/>
  <c r="BF41" i="12"/>
  <c r="BD123" i="84"/>
  <c r="BG91" i="12" s="1"/>
  <c r="BG31" i="12"/>
  <c r="BG51" i="12"/>
  <c r="BG61" i="12"/>
  <c r="BG21" i="12"/>
  <c r="BG78" i="2"/>
  <c r="BH77" i="2"/>
  <c r="BG41" i="12" l="1"/>
  <c r="BG71" i="12"/>
  <c r="BE123" i="84"/>
  <c r="BH91" i="12" s="1"/>
  <c r="BH31" i="12"/>
  <c r="BH61" i="12"/>
  <c r="BH51" i="12"/>
  <c r="BH21" i="12"/>
  <c r="BH78" i="2"/>
  <c r="BI77" i="2"/>
  <c r="BH71" i="12" l="1"/>
  <c r="BH41" i="12"/>
  <c r="BF123" i="84"/>
  <c r="BI91" i="12" s="1"/>
  <c r="BI21" i="12"/>
  <c r="BI51" i="12"/>
  <c r="BI31" i="12"/>
  <c r="BI61" i="12"/>
  <c r="BI78" i="2"/>
  <c r="BJ77" i="2"/>
  <c r="BI71" i="12" l="1"/>
  <c r="BI41" i="12"/>
  <c r="BG123" i="84"/>
  <c r="BJ91" i="12" s="1"/>
  <c r="BJ61" i="12"/>
  <c r="BJ21" i="12"/>
  <c r="BJ51" i="12"/>
  <c r="BJ31" i="12"/>
  <c r="BJ78" i="2"/>
  <c r="BK77" i="2"/>
  <c r="BJ71" i="12" l="1"/>
  <c r="BJ41" i="12"/>
  <c r="BH123" i="84"/>
  <c r="BK91" i="12" s="1"/>
  <c r="BK61" i="12"/>
  <c r="BK31" i="12"/>
  <c r="BK51" i="12"/>
  <c r="BK21" i="12"/>
  <c r="BL77" i="2"/>
  <c r="BK78" i="2"/>
  <c r="BK71" i="12" l="1"/>
  <c r="BK41" i="12"/>
  <c r="BI123" i="84"/>
  <c r="BL91" i="12" s="1"/>
  <c r="BL61" i="12"/>
  <c r="BL51" i="12"/>
  <c r="BL21" i="12"/>
  <c r="BL31" i="12"/>
  <c r="BM77" i="2"/>
  <c r="BL78" i="2"/>
  <c r="BL71" i="12" l="1"/>
  <c r="BJ123" i="84"/>
  <c r="BM91" i="12" s="1"/>
  <c r="BM61" i="12"/>
  <c r="BM51" i="12"/>
  <c r="BM21" i="12"/>
  <c r="BM31" i="12"/>
  <c r="BL41" i="12"/>
  <c r="BN77" i="2"/>
  <c r="BM78" i="2"/>
  <c r="BM71" i="12" l="1"/>
  <c r="BK123" i="84"/>
  <c r="BN91" i="12" s="1"/>
  <c r="BN61" i="12"/>
  <c r="BN21" i="12"/>
  <c r="BN31" i="12"/>
  <c r="BN51" i="12"/>
  <c r="BM41" i="12"/>
  <c r="BO77" i="2"/>
  <c r="BN78" i="2"/>
  <c r="BN71" i="12" l="1"/>
  <c r="BP77" i="2"/>
  <c r="BQ77" i="2" s="1"/>
  <c r="BN41" i="12"/>
  <c r="BL123" i="84"/>
  <c r="BO91" i="12" s="1"/>
  <c r="BO51" i="12"/>
  <c r="BO31" i="12"/>
  <c r="BO61" i="12"/>
  <c r="BO21" i="12"/>
  <c r="BO78" i="2"/>
  <c r="BO71" i="12" l="1"/>
  <c r="BP78" i="2"/>
  <c r="BM123" i="84"/>
  <c r="BP91" i="12" s="1"/>
  <c r="BP31" i="12"/>
  <c r="BP51" i="12"/>
  <c r="BP21" i="12"/>
  <c r="BP61" i="12"/>
  <c r="BO41" i="12"/>
  <c r="BQ78" i="2"/>
  <c r="BR77" i="2"/>
  <c r="BP71" i="12" l="1"/>
  <c r="BN123" i="84"/>
  <c r="BQ91" i="12" s="1"/>
  <c r="BQ51" i="12"/>
  <c r="BQ31" i="12"/>
  <c r="BQ21" i="12"/>
  <c r="BQ61" i="12"/>
  <c r="BP41" i="12"/>
  <c r="BR78" i="2"/>
  <c r="BS77" i="2"/>
  <c r="BQ71" i="12" l="1"/>
  <c r="BO123" i="84"/>
  <c r="BR91" i="12" s="1"/>
  <c r="BR21" i="12"/>
  <c r="BR31" i="12"/>
  <c r="BR61" i="12"/>
  <c r="BR51" i="12"/>
  <c r="BQ41" i="12"/>
  <c r="BT77" i="2"/>
  <c r="BS78" i="2"/>
  <c r="BR41" i="12" l="1"/>
  <c r="BR71" i="12"/>
  <c r="C119" i="84"/>
  <c r="C115" i="84"/>
  <c r="C107" i="84"/>
  <c r="C112" i="84"/>
  <c r="C111" i="84"/>
  <c r="C120" i="84"/>
  <c r="C117" i="84"/>
  <c r="C114" i="84"/>
  <c r="C108" i="84"/>
  <c r="C109" i="84"/>
  <c r="C118" i="84"/>
  <c r="C116" i="84"/>
  <c r="C110" i="84"/>
  <c r="C113" i="84"/>
  <c r="BT78" i="2"/>
  <c r="C121" i="84" l="1"/>
  <c r="BP123" i="84"/>
  <c r="BS91" i="12" s="1"/>
  <c r="BS71" i="12"/>
  <c r="BS51" i="12"/>
  <c r="C51" i="12"/>
  <c r="BS21" i="12"/>
  <c r="C21" i="12"/>
  <c r="BS41" i="12"/>
  <c r="BS61" i="12"/>
  <c r="C61" i="12"/>
  <c r="BS31" i="12"/>
  <c r="C31" i="12"/>
  <c r="B110" i="84"/>
  <c r="B38" i="84" s="1"/>
  <c r="B115" i="84"/>
  <c r="B69" i="84" s="1"/>
  <c r="B109" i="84"/>
  <c r="B37" i="84" s="1"/>
  <c r="B114" i="84"/>
  <c r="B42" i="84" s="1"/>
  <c r="B111" i="84"/>
  <c r="B39" i="84" s="1"/>
  <c r="B108" i="84"/>
  <c r="B36" i="84" s="1"/>
  <c r="B117" i="84"/>
  <c r="B71" i="84" s="1"/>
  <c r="B118" i="84"/>
  <c r="B72" i="84" s="1"/>
  <c r="B116" i="84"/>
  <c r="B107" i="84"/>
  <c r="B10" i="84" s="1"/>
  <c r="D300" i="7"/>
  <c r="D18" i="12" l="1"/>
  <c r="E17" i="12"/>
  <c r="D17" i="12"/>
  <c r="E18" i="12"/>
  <c r="D29" i="12"/>
  <c r="E29" i="12"/>
  <c r="D12" i="11" s="1"/>
  <c r="D28" i="12"/>
  <c r="E28" i="12"/>
  <c r="C12" i="11" s="1"/>
  <c r="A42" i="11" s="1"/>
  <c r="D27" i="12"/>
  <c r="E27" i="12"/>
  <c r="B12" i="11" s="1"/>
  <c r="B70" i="84"/>
  <c r="C71" i="12"/>
  <c r="D71" i="12" s="1"/>
  <c r="B121" i="84"/>
  <c r="B89" i="84" s="1"/>
  <c r="C123" i="84"/>
  <c r="D77" i="12"/>
  <c r="E77" i="12"/>
  <c r="E67" i="12"/>
  <c r="B112" i="84"/>
  <c r="B40" i="84" s="1"/>
  <c r="B120" i="84"/>
  <c r="G5" i="12"/>
  <c r="E31" i="12"/>
  <c r="F12" i="11" s="1"/>
  <c r="B42" i="11" s="1"/>
  <c r="D31" i="12"/>
  <c r="E51" i="12"/>
  <c r="G8" i="12"/>
  <c r="D51" i="12"/>
  <c r="B119" i="84"/>
  <c r="B73" i="84" s="1"/>
  <c r="D61" i="12"/>
  <c r="G9" i="12"/>
  <c r="E61" i="12"/>
  <c r="G4" i="12"/>
  <c r="E21" i="12"/>
  <c r="D21" i="12"/>
  <c r="B113" i="84"/>
  <c r="B41" i="84" s="1"/>
  <c r="C41" i="12"/>
  <c r="D41" i="12" s="1"/>
  <c r="D94" i="7"/>
  <c r="D109" i="7" s="1"/>
  <c r="D330" i="7"/>
  <c r="D109" i="8"/>
  <c r="D330" i="8"/>
  <c r="D72" i="12" l="1"/>
  <c r="E72" i="12"/>
  <c r="B81" i="84"/>
  <c r="D67" i="12"/>
  <c r="G10" i="12"/>
  <c r="F17" i="4" s="1"/>
  <c r="E71" i="12"/>
  <c r="E68" i="12"/>
  <c r="D69" i="12"/>
  <c r="E69" i="12"/>
  <c r="D68" i="12"/>
  <c r="D70" i="12"/>
  <c r="E70" i="12"/>
  <c r="E37" i="12"/>
  <c r="E41" i="12"/>
  <c r="G6" i="12"/>
  <c r="G7" i="12" s="1"/>
  <c r="F46" i="4"/>
  <c r="F22" i="4"/>
  <c r="F13" i="4"/>
  <c r="F16" i="4"/>
  <c r="F25" i="4"/>
  <c r="F50" i="4"/>
  <c r="F15" i="4"/>
  <c r="F49" i="4"/>
  <c r="F24" i="4"/>
  <c r="F6" i="11"/>
  <c r="B36" i="11" s="1"/>
  <c r="F47" i="4"/>
  <c r="F51" i="4" l="1"/>
  <c r="F26" i="4"/>
  <c r="F14" i="4"/>
  <c r="F20" i="4" s="1"/>
  <c r="F23" i="4"/>
  <c r="F32" i="4" s="1"/>
  <c r="F48" i="4"/>
  <c r="F5" i="11"/>
  <c r="B35" i="11" s="1"/>
  <c r="B16" i="11"/>
  <c r="F16" i="11"/>
  <c r="B46" i="11" s="1"/>
  <c r="C16" i="11"/>
  <c r="A46" i="11" s="1"/>
  <c r="E16" i="11"/>
  <c r="G16" i="11"/>
  <c r="D16" i="11"/>
  <c r="H16" i="11"/>
  <c r="B123" i="84"/>
  <c r="C91" i="12"/>
  <c r="F34" i="4" l="1"/>
  <c r="F35" i="4"/>
  <c r="F53" i="4"/>
  <c r="F40" i="4" s="1"/>
  <c r="F5" i="4"/>
  <c r="D15" i="11"/>
  <c r="G15" i="11"/>
  <c r="F15" i="11"/>
  <c r="B45" i="11" s="1"/>
  <c r="E15" i="11"/>
  <c r="H15" i="11"/>
  <c r="C15" i="11"/>
  <c r="A45" i="11" s="1"/>
  <c r="B15" i="11"/>
  <c r="D87" i="12"/>
  <c r="E87" i="12"/>
  <c r="D91" i="12"/>
  <c r="D93" i="12"/>
  <c r="D88" i="12"/>
  <c r="E88" i="12"/>
  <c r="D90" i="12"/>
  <c r="E89" i="12"/>
  <c r="D92" i="12"/>
  <c r="E93" i="12"/>
  <c r="D89" i="12"/>
  <c r="E90" i="12"/>
  <c r="E92" i="12"/>
  <c r="G12" i="12"/>
  <c r="F7" i="11" s="1"/>
  <c r="B37" i="11" s="1"/>
  <c r="E91" i="12"/>
  <c r="F67" i="4" l="1"/>
  <c r="F42" i="4" s="1"/>
  <c r="F17" i="11"/>
  <c r="B17" i="11"/>
  <c r="G18" i="11"/>
  <c r="G17" i="11"/>
  <c r="B18" i="11"/>
  <c r="C17" i="11"/>
  <c r="C18" i="11"/>
  <c r="A47" i="11" s="1"/>
  <c r="F18" i="11"/>
  <c r="B47" i="11" s="1"/>
  <c r="E17" i="11"/>
  <c r="H18" i="11"/>
  <c r="H17" i="11"/>
  <c r="D18" i="11"/>
  <c r="D17" i="11"/>
  <c r="E18" i="11"/>
  <c r="G23" i="9" l="1"/>
  <c r="G31" i="5" s="1"/>
  <c r="D198" i="9"/>
  <c r="E198" i="9" l="1"/>
  <c r="G6" i="4"/>
  <c r="C6" i="4"/>
  <c r="H6" i="4"/>
  <c r="C8" i="4"/>
  <c r="D6" i="4"/>
  <c r="E8" i="4"/>
  <c r="E6" i="4"/>
  <c r="H7" i="4"/>
  <c r="F6" i="4"/>
  <c r="F7" i="4"/>
  <c r="D7" i="4"/>
  <c r="G8" i="4"/>
  <c r="F8" i="4"/>
  <c r="D8" i="4"/>
  <c r="G7" i="4"/>
  <c r="E7" i="4"/>
  <c r="H8" i="4"/>
  <c r="C7" i="4"/>
  <c r="B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Unknown</author>
  </authors>
  <commentList>
    <comment ref="A8" authorId="0" shapeId="0" xr:uid="{00000000-0006-0000-0300-000001000000}">
      <text>
        <r>
          <rPr>
            <sz val="9"/>
            <color indexed="81"/>
            <rFont val="Tahoma"/>
            <family val="2"/>
          </rPr>
          <t>Ratio of benefits to (costs + risks)</t>
        </r>
      </text>
    </comment>
    <comment ref="A35" authorId="0" shapeId="0" xr:uid="{00000000-0006-0000-0300-000002000000}">
      <text>
        <r>
          <rPr>
            <sz val="9"/>
            <color indexed="81"/>
            <rFont val="Tahoma"/>
            <family val="2"/>
          </rPr>
          <t>Ratio of benefits to (costs + risks)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Lockwood, William</author>
  </authors>
  <commentList>
    <comment ref="G8" authorId="0" shapeId="0" xr:uid="{00000000-0006-0000-1700-000001000000}">
      <text>
        <r>
          <rPr>
            <sz val="9"/>
            <color indexed="81"/>
            <rFont val="Tahoma"/>
            <family val="2"/>
          </rPr>
          <t>This cell will be highlighted red if the sum of probabilities (C-F) do not sum to 100%</t>
        </r>
      </text>
    </comment>
    <comment ref="G9" authorId="0" shapeId="0" xr:uid="{00000000-0006-0000-1700-000002000000}">
      <text>
        <r>
          <rPr>
            <sz val="9"/>
            <color indexed="81"/>
            <rFont val="Tahoma"/>
            <family val="2"/>
          </rPr>
          <t>This cell will be highlighted red if the sum of probabilities (C-F) do not sum to 100%</t>
        </r>
      </text>
    </comment>
    <comment ref="G10" authorId="0" shapeId="0" xr:uid="{00000000-0006-0000-1700-000003000000}">
      <text>
        <r>
          <rPr>
            <sz val="9"/>
            <color indexed="81"/>
            <rFont val="Tahoma"/>
            <family val="2"/>
          </rPr>
          <t>This cell will be highlighted red if the sum of probabilities (C-F) do not sum to 100%</t>
        </r>
      </text>
    </comment>
    <comment ref="G11" authorId="0" shapeId="0" xr:uid="{00000000-0006-0000-1700-000004000000}">
      <text>
        <r>
          <rPr>
            <sz val="9"/>
            <color indexed="81"/>
            <rFont val="Tahoma"/>
            <family val="2"/>
          </rPr>
          <t>This cell will be highlighted red if the sum of probabilities (C-F) do not sum to 100%</t>
        </r>
      </text>
    </comment>
    <comment ref="G12" authorId="0" shapeId="0" xr:uid="{00000000-0006-0000-1700-000005000000}">
      <text>
        <r>
          <rPr>
            <sz val="9"/>
            <color indexed="81"/>
            <rFont val="Tahoma"/>
            <family val="2"/>
          </rPr>
          <t>This cell will be highlighted red if the sum of probabilities (C-F) do not sum to 100%</t>
        </r>
      </text>
    </comment>
    <comment ref="G13" authorId="0" shapeId="0" xr:uid="{00000000-0006-0000-1700-000006000000}">
      <text>
        <r>
          <rPr>
            <sz val="9"/>
            <color indexed="81"/>
            <rFont val="Tahoma"/>
            <family val="2"/>
          </rPr>
          <t>This cell will be highlighted red if the sum of probabilities (C-F) do not sum to 100%</t>
        </r>
      </text>
    </comment>
    <comment ref="G16" authorId="0" shapeId="0" xr:uid="{00000000-0006-0000-1700-000007000000}">
      <text>
        <r>
          <rPr>
            <sz val="9"/>
            <color indexed="81"/>
            <rFont val="Tahoma"/>
            <family val="2"/>
          </rPr>
          <t>This cell will be highlighted red if the sum of probabilities (C-F) do not sum to 100%</t>
        </r>
      </text>
    </comment>
    <comment ref="G17" authorId="0" shapeId="0" xr:uid="{00000000-0006-0000-1700-000008000000}">
      <text>
        <r>
          <rPr>
            <sz val="9"/>
            <color indexed="81"/>
            <rFont val="Tahoma"/>
            <family val="2"/>
          </rPr>
          <t>This cell will be highlighted red if the sum of probabilities (C-F) do not sum to 100%</t>
        </r>
      </text>
    </comment>
    <comment ref="G18" authorId="0" shapeId="0" xr:uid="{00000000-0006-0000-1700-000009000000}">
      <text>
        <r>
          <rPr>
            <sz val="9"/>
            <color indexed="81"/>
            <rFont val="Tahoma"/>
            <family val="2"/>
          </rPr>
          <t>This cell will be highlighted red if the sum of probabilities (C-F) do not sum to 100%</t>
        </r>
      </text>
    </comment>
    <comment ref="G19" authorId="0" shapeId="0" xr:uid="{00000000-0006-0000-1700-00000A000000}">
      <text>
        <r>
          <rPr>
            <sz val="9"/>
            <color indexed="81"/>
            <rFont val="Tahoma"/>
            <family val="2"/>
          </rPr>
          <t>This cell will be highlighted red if the sum of probabilities (C-F) do not sum to 100%</t>
        </r>
      </text>
    </comment>
    <comment ref="G20" authorId="0" shapeId="0" xr:uid="{00000000-0006-0000-1700-00000B000000}">
      <text>
        <r>
          <rPr>
            <sz val="9"/>
            <color indexed="81"/>
            <rFont val="Tahoma"/>
            <family val="2"/>
          </rPr>
          <t>This cell will be highlighted red if the sum of probabilities (C-F) do not sum to 100%</t>
        </r>
      </text>
    </comment>
    <comment ref="G21" authorId="0" shapeId="0" xr:uid="{00000000-0006-0000-1700-00000C000000}">
      <text>
        <r>
          <rPr>
            <sz val="9"/>
            <color indexed="81"/>
            <rFont val="Tahoma"/>
            <family val="2"/>
          </rPr>
          <t>This cell will be highlighted red if the sum of probabilities (C-F) do not sum to 100%</t>
        </r>
      </text>
    </comment>
    <comment ref="G22" authorId="0" shapeId="0" xr:uid="{00000000-0006-0000-1700-00000D000000}">
      <text>
        <r>
          <rPr>
            <sz val="9"/>
            <color indexed="81"/>
            <rFont val="Tahoma"/>
            <family val="2"/>
          </rPr>
          <t>This cell will be highlighted red if the sum of probabilities (C-F) do not sum to 100%</t>
        </r>
      </text>
    </comment>
    <comment ref="G23" authorId="0" shapeId="0" xr:uid="{00000000-0006-0000-1700-00000E000000}">
      <text>
        <r>
          <rPr>
            <sz val="9"/>
            <color indexed="81"/>
            <rFont val="Tahoma"/>
            <family val="2"/>
          </rPr>
          <t>This cell will be highlighted red if the sum of probabilities (C-F) do not sum to 100%</t>
        </r>
      </text>
    </comment>
    <comment ref="G24" authorId="0" shapeId="0" xr:uid="{00000000-0006-0000-1700-00000F000000}">
      <text>
        <r>
          <rPr>
            <sz val="9"/>
            <color indexed="81"/>
            <rFont val="Tahoma"/>
            <family val="2"/>
          </rPr>
          <t>This cell will be highlighted red if the sum of probabilities (C-F) do not sum to 100%</t>
        </r>
      </text>
    </comment>
    <comment ref="G25" authorId="0" shapeId="0" xr:uid="{00000000-0006-0000-1700-000010000000}">
      <text>
        <r>
          <rPr>
            <sz val="9"/>
            <color indexed="81"/>
            <rFont val="Tahoma"/>
            <family val="2"/>
          </rPr>
          <t>This cell will be highlighted red if the sum of probabilities (C-F) do not sum to 100%</t>
        </r>
      </text>
    </comment>
    <comment ref="G26" authorId="0" shapeId="0" xr:uid="{00000000-0006-0000-1700-000011000000}">
      <text>
        <r>
          <rPr>
            <sz val="9"/>
            <color indexed="81"/>
            <rFont val="Tahoma"/>
            <family val="2"/>
          </rPr>
          <t>This cell will be highlighted red if the sum of probabilities (C-F) do not sum to 100%</t>
        </r>
      </text>
    </comment>
    <comment ref="G27" authorId="0" shapeId="0" xr:uid="{00000000-0006-0000-1700-000012000000}">
      <text>
        <r>
          <rPr>
            <sz val="9"/>
            <color indexed="81"/>
            <rFont val="Tahoma"/>
            <family val="2"/>
          </rPr>
          <t>This cell will be highlighted red if the sum of probabilities (C-F) do not sum to 100%</t>
        </r>
      </text>
    </comment>
    <comment ref="G28" authorId="0" shapeId="0" xr:uid="{00000000-0006-0000-1700-000013000000}">
      <text>
        <r>
          <rPr>
            <sz val="9"/>
            <color indexed="81"/>
            <rFont val="Tahoma"/>
            <family val="2"/>
          </rPr>
          <t>This cell will be highlighted red if the sum of probabilities (C-F) do not sum to 100%</t>
        </r>
      </text>
    </comment>
    <comment ref="G29" authorId="0" shapeId="0" xr:uid="{00000000-0006-0000-1700-000014000000}">
      <text>
        <r>
          <rPr>
            <sz val="9"/>
            <color indexed="81"/>
            <rFont val="Tahoma"/>
            <family val="2"/>
          </rPr>
          <t>This cell will be highlighted red if the sum of probabilities (C-F) do not sum to 100%</t>
        </r>
      </text>
    </comment>
    <comment ref="G30" authorId="0" shapeId="0" xr:uid="{00000000-0006-0000-1700-000015000000}">
      <text>
        <r>
          <rPr>
            <sz val="9"/>
            <color indexed="81"/>
            <rFont val="Tahoma"/>
            <family val="2"/>
          </rPr>
          <t>This cell will be highlighted red if the sum of probabilities (C-F) do not sum to 100%</t>
        </r>
      </text>
    </comment>
    <comment ref="G31" authorId="0" shapeId="0" xr:uid="{00000000-0006-0000-1700-000016000000}">
      <text>
        <r>
          <rPr>
            <sz val="9"/>
            <color indexed="81"/>
            <rFont val="Tahoma"/>
            <family val="2"/>
          </rPr>
          <t>This cell will be highlighted red if the sum of probabilities (C-F) do not sum to 100%</t>
        </r>
      </text>
    </comment>
    <comment ref="G32" authorId="0" shapeId="0" xr:uid="{00000000-0006-0000-1700-000017000000}">
      <text>
        <r>
          <rPr>
            <sz val="9"/>
            <color indexed="81"/>
            <rFont val="Tahoma"/>
            <family val="2"/>
          </rPr>
          <t>This cell will be highlighted red if the sum of probabilities (C-F) do not sum to 100%</t>
        </r>
      </text>
    </comment>
    <comment ref="G33" authorId="0" shapeId="0" xr:uid="{00000000-0006-0000-1700-000018000000}">
      <text>
        <r>
          <rPr>
            <sz val="9"/>
            <color indexed="81"/>
            <rFont val="Tahoma"/>
            <family val="2"/>
          </rPr>
          <t>This cell will be highlighted red if the sum of probabilities (C-F) do not sum to 100%</t>
        </r>
      </text>
    </comment>
    <comment ref="G34" authorId="0" shapeId="0" xr:uid="{00000000-0006-0000-1700-000019000000}">
      <text>
        <r>
          <rPr>
            <sz val="9"/>
            <color indexed="81"/>
            <rFont val="Tahoma"/>
            <family val="2"/>
          </rPr>
          <t>This cell will be highlighted red if the sum of probabilities (C-F) do not sum to 100%</t>
        </r>
      </text>
    </comment>
    <comment ref="G35" authorId="0" shapeId="0" xr:uid="{00000000-0006-0000-1700-00001A000000}">
      <text>
        <r>
          <rPr>
            <sz val="9"/>
            <color indexed="81"/>
            <rFont val="Tahoma"/>
            <family val="2"/>
          </rPr>
          <t>This cell will be highlighted red if the sum of probabilities (C-F) do not sum to 100%</t>
        </r>
      </text>
    </comment>
    <comment ref="G38" authorId="0" shapeId="0" xr:uid="{00000000-0006-0000-1700-00001B000000}">
      <text>
        <r>
          <rPr>
            <sz val="9"/>
            <color indexed="81"/>
            <rFont val="Tahoma"/>
            <family val="2"/>
          </rPr>
          <t>This cell will be highlighted red if the sum of probabilities (C-F) do not sum to 100%</t>
        </r>
      </text>
    </comment>
    <comment ref="G39" authorId="0" shapeId="0" xr:uid="{00000000-0006-0000-1700-00001C000000}">
      <text>
        <r>
          <rPr>
            <sz val="9"/>
            <color indexed="81"/>
            <rFont val="Tahoma"/>
            <family val="2"/>
          </rPr>
          <t>This cell will be highlighted red if the sum of probabilities (C-F) do not sum to 100%</t>
        </r>
      </text>
    </comment>
    <comment ref="G40" authorId="0" shapeId="0" xr:uid="{00000000-0006-0000-1700-00001D000000}">
      <text>
        <r>
          <rPr>
            <sz val="9"/>
            <color indexed="81"/>
            <rFont val="Tahoma"/>
            <family val="2"/>
          </rPr>
          <t>This cell will be highlighted red if the sum of probabilities (C-F) do not sum to 100%</t>
        </r>
      </text>
    </comment>
    <comment ref="G41" authorId="0" shapeId="0" xr:uid="{00000000-0006-0000-1700-00001E000000}">
      <text>
        <r>
          <rPr>
            <sz val="9"/>
            <color indexed="81"/>
            <rFont val="Tahoma"/>
            <family val="2"/>
          </rPr>
          <t>This cell will be highlighted red if the sum of probabilities (C-F) do not sum to 100%</t>
        </r>
      </text>
    </comment>
    <comment ref="G42" authorId="0" shapeId="0" xr:uid="{00000000-0006-0000-1700-00001F000000}">
      <text>
        <r>
          <rPr>
            <sz val="9"/>
            <color indexed="81"/>
            <rFont val="Tahoma"/>
            <family val="2"/>
          </rPr>
          <t>This cell will be highlighted red if the sum of probabilities (C-F) do not sum to 100%</t>
        </r>
      </text>
    </comment>
    <comment ref="G43" authorId="0" shapeId="0" xr:uid="{00000000-0006-0000-1700-000020000000}">
      <text>
        <r>
          <rPr>
            <sz val="9"/>
            <color indexed="81"/>
            <rFont val="Tahoma"/>
            <family val="2"/>
          </rPr>
          <t>This cell will be highlighted red if the sum of probabilities (C-F) do not sum to 100%</t>
        </r>
      </text>
    </comment>
    <comment ref="G44" authorId="0" shapeId="0" xr:uid="{00000000-0006-0000-1700-000021000000}">
      <text>
        <r>
          <rPr>
            <sz val="9"/>
            <color indexed="81"/>
            <rFont val="Tahoma"/>
            <family val="2"/>
          </rPr>
          <t>This cell will be highlighted red if the sum of probabilities (C-F) do not sum to 100%</t>
        </r>
      </text>
    </comment>
    <comment ref="G45" authorId="0" shapeId="0" xr:uid="{00000000-0006-0000-1700-000022000000}">
      <text>
        <r>
          <rPr>
            <sz val="9"/>
            <color indexed="81"/>
            <rFont val="Tahoma"/>
            <family val="2"/>
          </rPr>
          <t>This cell will be highlighted red if the sum of probabilities (C-F) do not sum to 100%</t>
        </r>
      </text>
    </comment>
    <comment ref="G46" authorId="0" shapeId="0" xr:uid="{00000000-0006-0000-1700-000023000000}">
      <text>
        <r>
          <rPr>
            <sz val="9"/>
            <color indexed="81"/>
            <rFont val="Tahoma"/>
            <family val="2"/>
          </rPr>
          <t>This cell will be highlighted red if the sum of probabilities (C-F) do not sum to 100%</t>
        </r>
      </text>
    </comment>
    <comment ref="G47" authorId="0" shapeId="0" xr:uid="{00000000-0006-0000-1700-000024000000}">
      <text>
        <r>
          <rPr>
            <sz val="9"/>
            <color indexed="81"/>
            <rFont val="Tahoma"/>
            <family val="2"/>
          </rPr>
          <t>This cell will be highlighted red if the sum of probabilities (C-F) do not sum to 100%</t>
        </r>
      </text>
    </comment>
    <comment ref="G48" authorId="0" shapeId="0" xr:uid="{00000000-0006-0000-1700-000025000000}">
      <text>
        <r>
          <rPr>
            <sz val="9"/>
            <color indexed="81"/>
            <rFont val="Tahoma"/>
            <family val="2"/>
          </rPr>
          <t>This cell will be highlighted red if the sum of probabilities (C-F) do not sum to 100%</t>
        </r>
      </text>
    </comment>
    <comment ref="G51" authorId="0" shapeId="0" xr:uid="{00000000-0006-0000-1700-000026000000}">
      <text>
        <r>
          <rPr>
            <sz val="9"/>
            <color indexed="81"/>
            <rFont val="Tahoma"/>
            <family val="2"/>
          </rPr>
          <t>This cell will be highlighted red if the sum of probabilities (C-F) do not sum to 100%</t>
        </r>
      </text>
    </comment>
    <comment ref="G52" authorId="0" shapeId="0" xr:uid="{00000000-0006-0000-1700-000027000000}">
      <text>
        <r>
          <rPr>
            <sz val="9"/>
            <color indexed="81"/>
            <rFont val="Tahoma"/>
            <family val="2"/>
          </rPr>
          <t>This cell will be highlighted red if the sum of probabilities (C-F) do not sum to 100%</t>
        </r>
      </text>
    </comment>
    <comment ref="G53" authorId="0" shapeId="0" xr:uid="{00000000-0006-0000-1700-000028000000}">
      <text>
        <r>
          <rPr>
            <sz val="9"/>
            <color indexed="81"/>
            <rFont val="Tahoma"/>
            <family val="2"/>
          </rPr>
          <t>This cell will be highlighted red if the sum of probabilities (C-F) do not sum to 100%</t>
        </r>
      </text>
    </comment>
    <comment ref="G54" authorId="0" shapeId="0" xr:uid="{00000000-0006-0000-1700-000029000000}">
      <text>
        <r>
          <rPr>
            <sz val="9"/>
            <color indexed="81"/>
            <rFont val="Tahoma"/>
            <family val="2"/>
          </rPr>
          <t>This cell will be highlighted red if the sum of probabilities (C-F) do not sum to 100%</t>
        </r>
      </text>
    </comment>
    <comment ref="G55" authorId="0" shapeId="0" xr:uid="{00000000-0006-0000-1700-00002A000000}">
      <text>
        <r>
          <rPr>
            <sz val="9"/>
            <color indexed="81"/>
            <rFont val="Tahoma"/>
            <family val="2"/>
          </rPr>
          <t>This cell will be highlighted red if the sum of probabilities (C-F) do not sum to 100%</t>
        </r>
      </text>
    </comment>
    <comment ref="G56" authorId="0" shapeId="0" xr:uid="{00000000-0006-0000-1700-00002B000000}">
      <text>
        <r>
          <rPr>
            <sz val="9"/>
            <color indexed="81"/>
            <rFont val="Tahoma"/>
            <family val="2"/>
          </rPr>
          <t>This cell will be highlighted red if the sum of probabilities (C-F) do not sum to 100%</t>
        </r>
      </text>
    </comment>
    <comment ref="G57" authorId="0" shapeId="0" xr:uid="{00000000-0006-0000-1700-00002C000000}">
      <text>
        <r>
          <rPr>
            <sz val="9"/>
            <color indexed="81"/>
            <rFont val="Tahoma"/>
            <family val="2"/>
          </rPr>
          <t>This cell will be highlighted red if the sum of probabilities (C-F) do not sum to 100%</t>
        </r>
      </text>
    </comment>
    <comment ref="G58" authorId="0" shapeId="0" xr:uid="{00000000-0006-0000-1700-00002D000000}">
      <text>
        <r>
          <rPr>
            <sz val="9"/>
            <color indexed="81"/>
            <rFont val="Tahoma"/>
            <family val="2"/>
          </rPr>
          <t>This cell will be highlighted red if the sum of probabilities (C-F) do not sum to 100%</t>
        </r>
      </text>
    </comment>
    <comment ref="G59" authorId="0" shapeId="0" xr:uid="{00000000-0006-0000-1700-00002E000000}">
      <text>
        <r>
          <rPr>
            <sz val="9"/>
            <color indexed="81"/>
            <rFont val="Tahoma"/>
            <family val="2"/>
          </rPr>
          <t>This cell will be highlighted red if the sum of probabilities (C-F) do not sum to 100%</t>
        </r>
      </text>
    </comment>
    <comment ref="G60" authorId="0" shapeId="0" xr:uid="{00000000-0006-0000-1700-00002F000000}">
      <text>
        <r>
          <rPr>
            <sz val="9"/>
            <color indexed="81"/>
            <rFont val="Tahoma"/>
            <family val="2"/>
          </rPr>
          <t>This cell will be highlighted red if the sum of probabilities (C-F) do not sum to 100%</t>
        </r>
      </text>
    </comment>
    <comment ref="G61" authorId="0" shapeId="0" xr:uid="{00000000-0006-0000-1700-000030000000}">
      <text>
        <r>
          <rPr>
            <sz val="9"/>
            <color indexed="81"/>
            <rFont val="Tahoma"/>
            <family val="2"/>
          </rPr>
          <t>This cell will be highlighted red if the sum of probabilities (C-F) do not sum to 100%</t>
        </r>
      </text>
    </comment>
    <comment ref="G64" authorId="0" shapeId="0" xr:uid="{00000000-0006-0000-1700-000031000000}">
      <text>
        <r>
          <rPr>
            <sz val="9"/>
            <color indexed="81"/>
            <rFont val="Tahoma"/>
            <family val="2"/>
          </rPr>
          <t>This cell will be highlighted red if the sum of probabilities (C-F) do not sum to 100%</t>
        </r>
      </text>
    </comment>
    <comment ref="G65" authorId="0" shapeId="0" xr:uid="{00000000-0006-0000-1700-000032000000}">
      <text>
        <r>
          <rPr>
            <sz val="9"/>
            <color indexed="81"/>
            <rFont val="Tahoma"/>
            <family val="2"/>
          </rPr>
          <t>This cell will be highlighted red if the sum of probabilities (C-F) do not sum to 100%</t>
        </r>
      </text>
    </comment>
    <comment ref="G66" authorId="0" shapeId="0" xr:uid="{00000000-0006-0000-1700-000033000000}">
      <text>
        <r>
          <rPr>
            <sz val="9"/>
            <color indexed="81"/>
            <rFont val="Tahoma"/>
            <family val="2"/>
          </rPr>
          <t>This cell will be highlighted red if the sum of probabilities (C-F) do not sum to 100%</t>
        </r>
      </text>
    </comment>
    <comment ref="G67" authorId="0" shapeId="0" xr:uid="{00000000-0006-0000-1700-000034000000}">
      <text>
        <r>
          <rPr>
            <sz val="9"/>
            <color indexed="81"/>
            <rFont val="Tahoma"/>
            <family val="2"/>
          </rPr>
          <t>This cell will be highlighted red if the sum of probabilities (C-F) do not sum to 100%</t>
        </r>
      </text>
    </comment>
    <comment ref="G68" authorId="0" shapeId="0" xr:uid="{00000000-0006-0000-1700-000035000000}">
      <text>
        <r>
          <rPr>
            <sz val="9"/>
            <color indexed="81"/>
            <rFont val="Tahoma"/>
            <family val="2"/>
          </rPr>
          <t>This cell will be highlighted red if the sum of probabilities (C-F) do not sum to 100%</t>
        </r>
      </text>
    </comment>
    <comment ref="G69" authorId="0" shapeId="0" xr:uid="{00000000-0006-0000-1700-000036000000}">
      <text>
        <r>
          <rPr>
            <sz val="9"/>
            <color indexed="81"/>
            <rFont val="Tahoma"/>
            <family val="2"/>
          </rPr>
          <t>This cell will be highlighted red if the sum of probabilities (C-F) do not sum to 100%</t>
        </r>
      </text>
    </comment>
    <comment ref="G70" authorId="0" shapeId="0" xr:uid="{00000000-0006-0000-1700-000037000000}">
      <text>
        <r>
          <rPr>
            <sz val="9"/>
            <color indexed="81"/>
            <rFont val="Tahoma"/>
            <family val="2"/>
          </rPr>
          <t>This cell will be highlighted red if the sum of probabilities (C-F) do not sum to 100%</t>
        </r>
      </text>
    </comment>
    <comment ref="G71" authorId="0" shapeId="0" xr:uid="{00000000-0006-0000-1700-000038000000}">
      <text>
        <r>
          <rPr>
            <sz val="9"/>
            <color indexed="81"/>
            <rFont val="Tahoma"/>
            <family val="2"/>
          </rPr>
          <t>This cell will be highlighted red if the sum of probabilities (C-F) do not sum to 100%</t>
        </r>
      </text>
    </comment>
    <comment ref="G74" authorId="0" shapeId="0" xr:uid="{00000000-0006-0000-1700-000039000000}">
      <text>
        <r>
          <rPr>
            <sz val="9"/>
            <color indexed="81"/>
            <rFont val="Tahoma"/>
            <family val="2"/>
          </rPr>
          <t>This cell will be highlighted red if the sum of probabilities (C-F) do not sum to 100%</t>
        </r>
      </text>
    </comment>
    <comment ref="G75" authorId="0" shapeId="0" xr:uid="{00000000-0006-0000-1700-00003A000000}">
      <text>
        <r>
          <rPr>
            <sz val="9"/>
            <color indexed="81"/>
            <rFont val="Tahoma"/>
            <family val="2"/>
          </rPr>
          <t>This cell will be highlighted red if the sum of probabilities (C-F) do not sum to 100%</t>
        </r>
      </text>
    </comment>
    <comment ref="G76" authorId="0" shapeId="0" xr:uid="{00000000-0006-0000-1700-00003B000000}">
      <text>
        <r>
          <rPr>
            <sz val="9"/>
            <color indexed="81"/>
            <rFont val="Tahoma"/>
            <family val="2"/>
          </rPr>
          <t>This cell will be highlighted red if the sum of probabilities (C-F) do not sum to 100%</t>
        </r>
      </text>
    </comment>
    <comment ref="G79" authorId="0" shapeId="0" xr:uid="{00000000-0006-0000-1700-00003C000000}">
      <text>
        <r>
          <rPr>
            <sz val="9"/>
            <color indexed="81"/>
            <rFont val="Tahoma"/>
            <family val="2"/>
          </rPr>
          <t>This cell will be highlighted red if the sum of probabilities (C-F) do not sum to 100%</t>
        </r>
      </text>
    </comment>
    <comment ref="G80" authorId="0" shapeId="0" xr:uid="{00000000-0006-0000-1700-00003D000000}">
      <text>
        <r>
          <rPr>
            <sz val="9"/>
            <color indexed="81"/>
            <rFont val="Tahoma"/>
            <family val="2"/>
          </rPr>
          <t>This cell will be highlighted red if the sum of probabilities (C-F) do not sum to 100%</t>
        </r>
      </text>
    </comment>
    <comment ref="G83" authorId="0" shapeId="0" xr:uid="{00000000-0006-0000-1700-00003E000000}">
      <text>
        <r>
          <rPr>
            <sz val="9"/>
            <color indexed="81"/>
            <rFont val="Tahoma"/>
            <family val="2"/>
          </rPr>
          <t>This cell will be highlighted red if the sum of probabilities (C-F) do not sum to 100%</t>
        </r>
      </text>
    </comment>
    <comment ref="G84" authorId="0" shapeId="0" xr:uid="{00000000-0006-0000-1700-00003F000000}">
      <text>
        <r>
          <rPr>
            <sz val="9"/>
            <color indexed="81"/>
            <rFont val="Tahoma"/>
            <family val="2"/>
          </rPr>
          <t>This cell will be highlighted red if the sum of probabilities (C-F) do not sum to 100%</t>
        </r>
      </text>
    </comment>
    <comment ref="G87" authorId="0" shapeId="0" xr:uid="{00000000-0006-0000-1700-000040000000}">
      <text>
        <r>
          <rPr>
            <sz val="9"/>
            <color indexed="81"/>
            <rFont val="Tahoma"/>
            <family val="2"/>
          </rPr>
          <t>This cell will be highlighted red if the sum of probabilities (C-F) do not sum to 100%</t>
        </r>
      </text>
    </comment>
    <comment ref="G90" authorId="0" shapeId="0" xr:uid="{00000000-0006-0000-1700-000041000000}">
      <text>
        <r>
          <rPr>
            <sz val="9"/>
            <color indexed="81"/>
            <rFont val="Tahoma"/>
            <family val="2"/>
          </rPr>
          <t>This cell will be highlighted red if the sum of probabilities (C-F) do not sum to 100%</t>
        </r>
      </text>
    </comment>
    <comment ref="G91" authorId="0" shapeId="0" xr:uid="{00000000-0006-0000-1700-000042000000}">
      <text>
        <r>
          <rPr>
            <sz val="9"/>
            <color indexed="81"/>
            <rFont val="Tahoma"/>
            <family val="2"/>
          </rPr>
          <t>This cell will be highlighted red if the sum of probabilities (C-F) do not sum to 100%</t>
        </r>
      </text>
    </comment>
    <comment ref="G92" authorId="0" shapeId="0" xr:uid="{00000000-0006-0000-1700-000043000000}">
      <text>
        <r>
          <rPr>
            <sz val="9"/>
            <color indexed="81"/>
            <rFont val="Tahoma"/>
            <family val="2"/>
          </rPr>
          <t>This cell will be highlighted red if the sum of probabilities (C-F) do not sum to 100%</t>
        </r>
      </text>
    </comment>
    <comment ref="G95" authorId="0" shapeId="0" xr:uid="{00000000-0006-0000-1700-000044000000}">
      <text>
        <r>
          <rPr>
            <sz val="9"/>
            <color indexed="81"/>
            <rFont val="Tahoma"/>
            <family val="2"/>
          </rPr>
          <t>This cell will be highlighted red if the sum of probabilities (C-F) do not sum to 100%</t>
        </r>
      </text>
    </comment>
    <comment ref="G96" authorId="0" shapeId="0" xr:uid="{00000000-0006-0000-1700-000045000000}">
      <text>
        <r>
          <rPr>
            <sz val="9"/>
            <color indexed="81"/>
            <rFont val="Tahoma"/>
            <family val="2"/>
          </rPr>
          <t>This cell will be highlighted red if the sum of probabilities (C-F) do not sum to 100%</t>
        </r>
      </text>
    </comment>
    <comment ref="G97" authorId="0" shapeId="0" xr:uid="{00000000-0006-0000-1700-000046000000}">
      <text>
        <r>
          <rPr>
            <sz val="9"/>
            <color indexed="81"/>
            <rFont val="Tahoma"/>
            <family val="2"/>
          </rPr>
          <t>This cell will be highlighted red if the sum of probabilities (C-F) do not sum to 100%</t>
        </r>
      </text>
    </comment>
    <comment ref="G98" authorId="0" shapeId="0" xr:uid="{00000000-0006-0000-1700-000047000000}">
      <text>
        <r>
          <rPr>
            <sz val="9"/>
            <color indexed="81"/>
            <rFont val="Tahoma"/>
            <family val="2"/>
          </rPr>
          <t>This cell will be highlighted red if the sum of probabilities (C-F) do not sum to 100%</t>
        </r>
      </text>
    </comment>
    <comment ref="G99" authorId="0" shapeId="0" xr:uid="{00000000-0006-0000-1700-000048000000}">
      <text>
        <r>
          <rPr>
            <sz val="9"/>
            <color indexed="81"/>
            <rFont val="Tahoma"/>
            <family val="2"/>
          </rPr>
          <t>This cell will be highlighted red if the sum of probabilities (C-F) do not sum to 100%</t>
        </r>
      </text>
    </comment>
    <comment ref="G100" authorId="0" shapeId="0" xr:uid="{4F07840F-8773-43AD-90B5-9D164F4C462C}">
      <text>
        <r>
          <rPr>
            <sz val="9"/>
            <color indexed="81"/>
            <rFont val="Tahoma"/>
            <family val="2"/>
          </rPr>
          <t>This cell will be highlighted red if the sum of probabilities (C-F) do not sum to 100%</t>
        </r>
      </text>
    </comment>
    <comment ref="G101" authorId="0" shapeId="0" xr:uid="{4A1A1413-2410-4F0F-9757-7DA8FEFA6A3D}">
      <text>
        <r>
          <rPr>
            <sz val="9"/>
            <color indexed="81"/>
            <rFont val="Tahoma"/>
            <family val="2"/>
          </rPr>
          <t>This cell will be highlighted red if the sum of probabilities (C-F) do not sum to 100%</t>
        </r>
      </text>
    </comment>
    <comment ref="G102" authorId="0" shapeId="0" xr:uid="{B314E072-9637-4970-8383-CC10487C65DF}">
      <text>
        <r>
          <rPr>
            <sz val="9"/>
            <color indexed="81"/>
            <rFont val="Tahoma"/>
            <family val="2"/>
          </rPr>
          <t>This cell will be highlighted red if the sum of probabilities (C-F) do not sum to 100%</t>
        </r>
      </text>
    </comment>
    <comment ref="G103" authorId="0" shapeId="0" xr:uid="{F4100355-8FC2-48D6-8E2C-3A576B120709}">
      <text>
        <r>
          <rPr>
            <sz val="9"/>
            <color indexed="81"/>
            <rFont val="Tahoma"/>
            <family val="2"/>
          </rPr>
          <t>This cell will be highlighted red if the sum of probabilities (C-F) do not sum to 100%</t>
        </r>
      </text>
    </comment>
    <comment ref="G104" authorId="0" shapeId="0" xr:uid="{EFCD7DF2-95EF-4914-815F-D39277ECE5ED}">
      <text>
        <r>
          <rPr>
            <sz val="9"/>
            <color indexed="81"/>
            <rFont val="Tahoma"/>
            <family val="2"/>
          </rPr>
          <t>This cell will be highlighted red if the sum of probabilities (C-F) do not sum to 100%</t>
        </r>
      </text>
    </comment>
    <comment ref="G105" authorId="0" shapeId="0" xr:uid="{9A7B8E2C-F8A7-4E0C-804D-BA8B05BABB64}">
      <text>
        <r>
          <rPr>
            <sz val="9"/>
            <color indexed="81"/>
            <rFont val="Tahoma"/>
            <family val="2"/>
          </rPr>
          <t>This cell will be highlighted red if the sum of probabilities (C-F) do not sum to 100%</t>
        </r>
      </text>
    </comment>
    <comment ref="G106" authorId="0" shapeId="0" xr:uid="{0C4CF203-AD4E-48A2-A75E-0FC9806417A3}">
      <text>
        <r>
          <rPr>
            <sz val="9"/>
            <color indexed="81"/>
            <rFont val="Tahoma"/>
            <family val="2"/>
          </rPr>
          <t>This cell will be highlighted red if the sum of probabilities (C-F) do not sum to 100%</t>
        </r>
      </text>
    </comment>
    <comment ref="G107" authorId="0" shapeId="0" xr:uid="{14827160-3BCA-477C-B7DA-C4F7529D7CAE}">
      <text>
        <r>
          <rPr>
            <sz val="9"/>
            <color indexed="81"/>
            <rFont val="Tahoma"/>
            <family val="2"/>
          </rPr>
          <t>This cell will be highlighted red if the sum of probabilities (C-F) do not sum to 100%</t>
        </r>
      </text>
    </comment>
    <comment ref="G108" authorId="0" shapeId="0" xr:uid="{B3BF29BE-6539-441B-A5E6-D49DD25E03F6}">
      <text>
        <r>
          <rPr>
            <sz val="9"/>
            <color indexed="81"/>
            <rFont val="Tahoma"/>
            <family val="2"/>
          </rPr>
          <t>This cell will be highlighted red if the sum of probabilities (C-F) do not sum to 100%</t>
        </r>
      </text>
    </comment>
    <comment ref="G109" authorId="0" shapeId="0" xr:uid="{9C22F5FE-4D16-4A12-88DD-1781CAF28794}">
      <text>
        <r>
          <rPr>
            <sz val="9"/>
            <color indexed="81"/>
            <rFont val="Tahoma"/>
            <family val="2"/>
          </rPr>
          <t>This cell will be highlighted red if the sum of probabilities (C-F) do not sum to 100%</t>
        </r>
      </text>
    </comment>
    <comment ref="G110" authorId="0" shapeId="0" xr:uid="{FEE68219-9FDD-4AE6-A07F-050225330299}">
      <text>
        <r>
          <rPr>
            <sz val="9"/>
            <color indexed="81"/>
            <rFont val="Tahoma"/>
            <family val="2"/>
          </rPr>
          <t>This cell will be highlighted red if the sum of probabilities (C-F) do not sum to 100%</t>
        </r>
      </text>
    </comment>
    <comment ref="G111" authorId="0" shapeId="0" xr:uid="{23B2C2B7-F489-4833-B301-EB0B41520098}">
      <text>
        <r>
          <rPr>
            <sz val="9"/>
            <color indexed="81"/>
            <rFont val="Tahoma"/>
            <family val="2"/>
          </rPr>
          <t>This cell will be highlighted red if the sum of probabilities (C-F) do not sum to 100%</t>
        </r>
      </text>
    </comment>
    <comment ref="G112" authorId="0" shapeId="0" xr:uid="{E2EB5916-DB00-4FD4-8D3F-5FC4A4F5200C}">
      <text>
        <r>
          <rPr>
            <sz val="9"/>
            <color indexed="81"/>
            <rFont val="Tahoma"/>
            <family val="2"/>
          </rPr>
          <t>This cell will be highlighted red if the sum of probabilities (C-F) do not sum to 100%</t>
        </r>
      </text>
    </comment>
    <comment ref="G113" authorId="0" shapeId="0" xr:uid="{E4BB4DD2-5B2D-4012-BF37-D24E1E75F7D2}">
      <text>
        <r>
          <rPr>
            <sz val="9"/>
            <color indexed="81"/>
            <rFont val="Tahoma"/>
            <family val="2"/>
          </rPr>
          <t>This cell will be highlighted red if the sum of probabilities (C-F) do not sum to 100%</t>
        </r>
      </text>
    </comment>
    <comment ref="G114" authorId="0" shapeId="0" xr:uid="{59042FEF-9D84-4DA4-B715-ABEC577CC513}">
      <text>
        <r>
          <rPr>
            <sz val="9"/>
            <color indexed="81"/>
            <rFont val="Tahoma"/>
            <family val="2"/>
          </rPr>
          <t>This cell will be highlighted red if the sum of probabilities (C-F) do not sum to 100%</t>
        </r>
      </text>
    </comment>
    <comment ref="G115" authorId="0" shapeId="0" xr:uid="{E3B79536-1095-4166-8CA8-71CF1C3EA4E4}">
      <text>
        <r>
          <rPr>
            <sz val="9"/>
            <color indexed="81"/>
            <rFont val="Tahoma"/>
            <family val="2"/>
          </rPr>
          <t>This cell will be highlighted red if the sum of probabilities (C-F) do not sum to 100%</t>
        </r>
      </text>
    </comment>
    <comment ref="G116" authorId="0" shapeId="0" xr:uid="{131D709D-45AF-4AD6-8B06-D1AB2EAABB80}">
      <text>
        <r>
          <rPr>
            <sz val="9"/>
            <color indexed="81"/>
            <rFont val="Tahoma"/>
            <family val="2"/>
          </rPr>
          <t>This cell will be highlighted red if the sum of probabilities (C-F) do not sum to 100%</t>
        </r>
      </text>
    </comment>
    <comment ref="G117" authorId="0" shapeId="0" xr:uid="{50F94219-3EEF-4B7B-AD91-5C754FB9CDFC}">
      <text>
        <r>
          <rPr>
            <sz val="9"/>
            <color indexed="81"/>
            <rFont val="Tahoma"/>
            <family val="2"/>
          </rPr>
          <t>This cell will be highlighted red if the sum of probabilities (C-F) do not sum to 100%</t>
        </r>
      </text>
    </comment>
    <comment ref="G118" authorId="0" shapeId="0" xr:uid="{7D25FC7F-45FD-4380-B912-5166E6FDD9E7}">
      <text>
        <r>
          <rPr>
            <sz val="9"/>
            <color indexed="81"/>
            <rFont val="Tahoma"/>
            <family val="2"/>
          </rPr>
          <t>This cell will be highlighted red if the sum of probabilities (C-F) do not sum to 100%</t>
        </r>
      </text>
    </comment>
    <comment ref="G119" authorId="0" shapeId="0" xr:uid="{583966B4-4ED7-4640-97D0-93ABCFEEF886}">
      <text>
        <r>
          <rPr>
            <sz val="9"/>
            <color indexed="81"/>
            <rFont val="Tahoma"/>
            <family val="2"/>
          </rPr>
          <t>This cell will be highlighted red if the sum of probabilities (C-F) do not sum to 100%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Lockwood, William</author>
  </authors>
  <commentList>
    <comment ref="G8" authorId="0" shapeId="0" xr:uid="{00000000-0006-0000-1800-000001000000}">
      <text>
        <r>
          <rPr>
            <sz val="9"/>
            <color indexed="81"/>
            <rFont val="Tahoma"/>
            <family val="2"/>
          </rPr>
          <t>This cell will be highlighted red if the sum of probabilities (C-F) do not sum to 100%</t>
        </r>
      </text>
    </comment>
    <comment ref="G9" authorId="0" shapeId="0" xr:uid="{00000000-0006-0000-1800-000002000000}">
      <text>
        <r>
          <rPr>
            <sz val="9"/>
            <color indexed="81"/>
            <rFont val="Tahoma"/>
            <family val="2"/>
          </rPr>
          <t>This cell will be highlighted red if the sum of probabilities (C-F) do not sum to 100%</t>
        </r>
      </text>
    </comment>
    <comment ref="G10" authorId="0" shapeId="0" xr:uid="{00000000-0006-0000-1800-000003000000}">
      <text>
        <r>
          <rPr>
            <sz val="9"/>
            <color indexed="81"/>
            <rFont val="Tahoma"/>
            <family val="2"/>
          </rPr>
          <t>This cell will be highlighted red if the sum of probabilities (C-F) do not sum to 100%</t>
        </r>
      </text>
    </comment>
    <comment ref="G11" authorId="0" shapeId="0" xr:uid="{00000000-0006-0000-1800-000004000000}">
      <text>
        <r>
          <rPr>
            <sz val="9"/>
            <color indexed="81"/>
            <rFont val="Tahoma"/>
            <family val="2"/>
          </rPr>
          <t>This cell will be highlighted red if the sum of probabilities (C-F) do not sum to 100%</t>
        </r>
      </text>
    </comment>
    <comment ref="G12" authorId="0" shapeId="0" xr:uid="{00000000-0006-0000-1800-000005000000}">
      <text>
        <r>
          <rPr>
            <sz val="9"/>
            <color indexed="81"/>
            <rFont val="Tahoma"/>
            <family val="2"/>
          </rPr>
          <t>This cell will be highlighted red if the sum of probabilities (C-F) do not sum to 100%</t>
        </r>
      </text>
    </comment>
    <comment ref="G13" authorId="0" shapeId="0" xr:uid="{00000000-0006-0000-1800-000006000000}">
      <text>
        <r>
          <rPr>
            <sz val="9"/>
            <color indexed="81"/>
            <rFont val="Tahoma"/>
            <family val="2"/>
          </rPr>
          <t>This cell will be highlighted red if the sum of probabilities (C-F) do not sum to 100%</t>
        </r>
      </text>
    </comment>
    <comment ref="G16" authorId="0" shapeId="0" xr:uid="{00000000-0006-0000-1800-000007000000}">
      <text>
        <r>
          <rPr>
            <sz val="9"/>
            <color indexed="81"/>
            <rFont val="Tahoma"/>
            <family val="2"/>
          </rPr>
          <t>This cell will be highlighted red if the sum of probabilities (C-F) do not sum to 100%</t>
        </r>
      </text>
    </comment>
    <comment ref="G17" authorId="0" shapeId="0" xr:uid="{00000000-0006-0000-1800-000008000000}">
      <text>
        <r>
          <rPr>
            <sz val="9"/>
            <color indexed="81"/>
            <rFont val="Tahoma"/>
            <family val="2"/>
          </rPr>
          <t>This cell will be highlighted red if the sum of probabilities (C-F) do not sum to 100%</t>
        </r>
      </text>
    </comment>
    <comment ref="G18" authorId="0" shapeId="0" xr:uid="{00000000-0006-0000-1800-000009000000}">
      <text>
        <r>
          <rPr>
            <sz val="9"/>
            <color indexed="81"/>
            <rFont val="Tahoma"/>
            <family val="2"/>
          </rPr>
          <t>This cell will be highlighted red if the sum of probabilities (C-F) do not sum to 100%</t>
        </r>
      </text>
    </comment>
    <comment ref="G19" authorId="0" shapeId="0" xr:uid="{00000000-0006-0000-1800-00000A000000}">
      <text>
        <r>
          <rPr>
            <sz val="9"/>
            <color indexed="81"/>
            <rFont val="Tahoma"/>
            <family val="2"/>
          </rPr>
          <t>This cell will be highlighted red if the sum of probabilities (C-F) do not sum to 100%</t>
        </r>
      </text>
    </comment>
    <comment ref="G20" authorId="0" shapeId="0" xr:uid="{00000000-0006-0000-1800-00000B000000}">
      <text>
        <r>
          <rPr>
            <sz val="9"/>
            <color indexed="81"/>
            <rFont val="Tahoma"/>
            <family val="2"/>
          </rPr>
          <t>This cell will be highlighted red if the sum of probabilities (C-F) do not sum to 100%</t>
        </r>
      </text>
    </comment>
    <comment ref="G21" authorId="0" shapeId="0" xr:uid="{00000000-0006-0000-1800-00000C000000}">
      <text>
        <r>
          <rPr>
            <sz val="9"/>
            <color indexed="81"/>
            <rFont val="Tahoma"/>
            <family val="2"/>
          </rPr>
          <t>This cell will be highlighted red if the sum of probabilities (C-F) do not sum to 100%</t>
        </r>
      </text>
    </comment>
    <comment ref="G22" authorId="0" shapeId="0" xr:uid="{00000000-0006-0000-1800-00000D000000}">
      <text>
        <r>
          <rPr>
            <sz val="9"/>
            <color indexed="81"/>
            <rFont val="Tahoma"/>
            <family val="2"/>
          </rPr>
          <t>This cell will be highlighted red if the sum of probabilities (C-F) do not sum to 100%</t>
        </r>
      </text>
    </comment>
    <comment ref="G23" authorId="0" shapeId="0" xr:uid="{00000000-0006-0000-1800-00000E000000}">
      <text>
        <r>
          <rPr>
            <sz val="9"/>
            <color indexed="81"/>
            <rFont val="Tahoma"/>
            <family val="2"/>
          </rPr>
          <t>This cell will be highlighted red if the sum of probabilities (C-F) do not sum to 100%</t>
        </r>
      </text>
    </comment>
    <comment ref="G24" authorId="0" shapeId="0" xr:uid="{00000000-0006-0000-1800-00000F000000}">
      <text>
        <r>
          <rPr>
            <sz val="9"/>
            <color indexed="81"/>
            <rFont val="Tahoma"/>
            <family val="2"/>
          </rPr>
          <t>This cell will be highlighted red if the sum of probabilities (C-F) do not sum to 100%</t>
        </r>
      </text>
    </comment>
    <comment ref="G25" authorId="0" shapeId="0" xr:uid="{00000000-0006-0000-1800-000010000000}">
      <text>
        <r>
          <rPr>
            <sz val="9"/>
            <color indexed="81"/>
            <rFont val="Tahoma"/>
            <family val="2"/>
          </rPr>
          <t>This cell will be highlighted red if the sum of probabilities (C-F) do not sum to 100%</t>
        </r>
      </text>
    </comment>
    <comment ref="G26" authorId="0" shapeId="0" xr:uid="{00000000-0006-0000-1800-000011000000}">
      <text>
        <r>
          <rPr>
            <sz val="9"/>
            <color indexed="81"/>
            <rFont val="Tahoma"/>
            <family val="2"/>
          </rPr>
          <t>This cell will be highlighted red if the sum of probabilities (C-F) do not sum to 100%</t>
        </r>
      </text>
    </comment>
    <comment ref="G27" authorId="0" shapeId="0" xr:uid="{00000000-0006-0000-1800-000012000000}">
      <text>
        <r>
          <rPr>
            <sz val="9"/>
            <color indexed="81"/>
            <rFont val="Tahoma"/>
            <family val="2"/>
          </rPr>
          <t>This cell will be highlighted red if the sum of probabilities (C-F) do not sum to 100%</t>
        </r>
      </text>
    </comment>
    <comment ref="G28" authorId="0" shapeId="0" xr:uid="{00000000-0006-0000-1800-000013000000}">
      <text>
        <r>
          <rPr>
            <sz val="9"/>
            <color indexed="81"/>
            <rFont val="Tahoma"/>
            <family val="2"/>
          </rPr>
          <t>This cell will be highlighted red if the sum of probabilities (C-F) do not sum to 100%</t>
        </r>
      </text>
    </comment>
    <comment ref="G29" authorId="0" shapeId="0" xr:uid="{00000000-0006-0000-1800-000014000000}">
      <text>
        <r>
          <rPr>
            <sz val="9"/>
            <color indexed="81"/>
            <rFont val="Tahoma"/>
            <family val="2"/>
          </rPr>
          <t>This cell will be highlighted red if the sum of probabilities (C-F) do not sum to 100%</t>
        </r>
      </text>
    </comment>
    <comment ref="G30" authorId="0" shapeId="0" xr:uid="{00000000-0006-0000-1800-000015000000}">
      <text>
        <r>
          <rPr>
            <sz val="9"/>
            <color indexed="81"/>
            <rFont val="Tahoma"/>
            <family val="2"/>
          </rPr>
          <t>This cell will be highlighted red if the sum of probabilities (C-F) do not sum to 100%</t>
        </r>
      </text>
    </comment>
    <comment ref="G31" authorId="0" shapeId="0" xr:uid="{00000000-0006-0000-1800-000016000000}">
      <text>
        <r>
          <rPr>
            <sz val="9"/>
            <color indexed="81"/>
            <rFont val="Tahoma"/>
            <family val="2"/>
          </rPr>
          <t>This cell will be highlighted red if the sum of probabilities (C-F) do not sum to 100%</t>
        </r>
      </text>
    </comment>
    <comment ref="G32" authorId="0" shapeId="0" xr:uid="{00000000-0006-0000-1800-000017000000}">
      <text>
        <r>
          <rPr>
            <sz val="9"/>
            <color indexed="81"/>
            <rFont val="Tahoma"/>
            <family val="2"/>
          </rPr>
          <t>This cell will be highlighted red if the sum of probabilities (C-F) do not sum to 100%</t>
        </r>
      </text>
    </comment>
    <comment ref="G33" authorId="0" shapeId="0" xr:uid="{00000000-0006-0000-1800-000018000000}">
      <text>
        <r>
          <rPr>
            <sz val="9"/>
            <color indexed="81"/>
            <rFont val="Tahoma"/>
            <family val="2"/>
          </rPr>
          <t>This cell will be highlighted red if the sum of probabilities (C-F) do not sum to 100%</t>
        </r>
      </text>
    </comment>
    <comment ref="G34" authorId="0" shapeId="0" xr:uid="{00000000-0006-0000-1800-000019000000}">
      <text>
        <r>
          <rPr>
            <sz val="9"/>
            <color indexed="81"/>
            <rFont val="Tahoma"/>
            <family val="2"/>
          </rPr>
          <t>This cell will be highlighted red if the sum of probabilities (C-F) do not sum to 100%</t>
        </r>
      </text>
    </comment>
    <comment ref="G35" authorId="0" shapeId="0" xr:uid="{00000000-0006-0000-1800-00001A000000}">
      <text>
        <r>
          <rPr>
            <sz val="9"/>
            <color indexed="81"/>
            <rFont val="Tahoma"/>
            <family val="2"/>
          </rPr>
          <t>This cell will be highlighted red if the sum of probabilities (C-F) do not sum to 100%</t>
        </r>
      </text>
    </comment>
    <comment ref="G38" authorId="0" shapeId="0" xr:uid="{00000000-0006-0000-1800-00001B000000}">
      <text>
        <r>
          <rPr>
            <sz val="9"/>
            <color indexed="81"/>
            <rFont val="Tahoma"/>
            <family val="2"/>
          </rPr>
          <t>This cell will be highlighted red if the sum of probabilities (C-F) do not sum to 100%</t>
        </r>
      </text>
    </comment>
    <comment ref="G39" authorId="0" shapeId="0" xr:uid="{00000000-0006-0000-1800-00001C000000}">
      <text>
        <r>
          <rPr>
            <sz val="9"/>
            <color indexed="81"/>
            <rFont val="Tahoma"/>
            <family val="2"/>
          </rPr>
          <t>This cell will be highlighted red if the sum of probabilities (C-F) do not sum to 100%</t>
        </r>
      </text>
    </comment>
    <comment ref="G40" authorId="0" shapeId="0" xr:uid="{00000000-0006-0000-1800-00001D000000}">
      <text>
        <r>
          <rPr>
            <sz val="9"/>
            <color indexed="81"/>
            <rFont val="Tahoma"/>
            <family val="2"/>
          </rPr>
          <t>This cell will be highlighted red if the sum of probabilities (C-F) do not sum to 100%</t>
        </r>
      </text>
    </comment>
    <comment ref="G41" authorId="0" shapeId="0" xr:uid="{00000000-0006-0000-1800-00001E000000}">
      <text>
        <r>
          <rPr>
            <sz val="9"/>
            <color indexed="81"/>
            <rFont val="Tahoma"/>
            <family val="2"/>
          </rPr>
          <t>This cell will be highlighted red if the sum of probabilities (C-F) do not sum to 100%</t>
        </r>
      </text>
    </comment>
    <comment ref="G42" authorId="0" shapeId="0" xr:uid="{00000000-0006-0000-1800-00001F000000}">
      <text>
        <r>
          <rPr>
            <sz val="9"/>
            <color indexed="81"/>
            <rFont val="Tahoma"/>
            <family val="2"/>
          </rPr>
          <t>This cell will be highlighted red if the sum of probabilities (C-F) do not sum to 100%</t>
        </r>
      </text>
    </comment>
    <comment ref="G43" authorId="0" shapeId="0" xr:uid="{00000000-0006-0000-1800-000020000000}">
      <text>
        <r>
          <rPr>
            <sz val="9"/>
            <color indexed="81"/>
            <rFont val="Tahoma"/>
            <family val="2"/>
          </rPr>
          <t>This cell will be highlighted red if the sum of probabilities (C-F) do not sum to 100%</t>
        </r>
      </text>
    </comment>
    <comment ref="G44" authorId="0" shapeId="0" xr:uid="{00000000-0006-0000-1800-000021000000}">
      <text>
        <r>
          <rPr>
            <sz val="9"/>
            <color indexed="81"/>
            <rFont val="Tahoma"/>
            <family val="2"/>
          </rPr>
          <t>This cell will be highlighted red if the sum of probabilities (C-F) do not sum to 100%</t>
        </r>
      </text>
    </comment>
    <comment ref="G45" authorId="0" shapeId="0" xr:uid="{00000000-0006-0000-1800-000022000000}">
      <text>
        <r>
          <rPr>
            <sz val="9"/>
            <color indexed="81"/>
            <rFont val="Tahoma"/>
            <family val="2"/>
          </rPr>
          <t>This cell will be highlighted red if the sum of probabilities (C-F) do not sum to 100%</t>
        </r>
      </text>
    </comment>
    <comment ref="G46" authorId="0" shapeId="0" xr:uid="{00000000-0006-0000-1800-000023000000}">
      <text>
        <r>
          <rPr>
            <sz val="9"/>
            <color indexed="81"/>
            <rFont val="Tahoma"/>
            <family val="2"/>
          </rPr>
          <t>This cell will be highlighted red if the sum of probabilities (C-F) do not sum to 100%</t>
        </r>
      </text>
    </comment>
    <comment ref="G47" authorId="0" shapeId="0" xr:uid="{00000000-0006-0000-1800-000024000000}">
      <text>
        <r>
          <rPr>
            <sz val="9"/>
            <color indexed="81"/>
            <rFont val="Tahoma"/>
            <family val="2"/>
          </rPr>
          <t>This cell will be highlighted red if the sum of probabilities (C-F) do not sum to 100%</t>
        </r>
      </text>
    </comment>
    <comment ref="G48" authorId="0" shapeId="0" xr:uid="{00000000-0006-0000-1800-000025000000}">
      <text>
        <r>
          <rPr>
            <sz val="9"/>
            <color indexed="81"/>
            <rFont val="Tahoma"/>
            <family val="2"/>
          </rPr>
          <t>This cell will be highlighted red if the sum of probabilities (C-F) do not sum to 100%</t>
        </r>
      </text>
    </comment>
    <comment ref="G51" authorId="0" shapeId="0" xr:uid="{00000000-0006-0000-1800-000026000000}">
      <text>
        <r>
          <rPr>
            <sz val="9"/>
            <color indexed="81"/>
            <rFont val="Tahoma"/>
            <family val="2"/>
          </rPr>
          <t>This cell will be highlighted red if the sum of probabilities (C-F) do not sum to 100%</t>
        </r>
      </text>
    </comment>
    <comment ref="G52" authorId="0" shapeId="0" xr:uid="{00000000-0006-0000-1800-000027000000}">
      <text>
        <r>
          <rPr>
            <sz val="9"/>
            <color indexed="81"/>
            <rFont val="Tahoma"/>
            <family val="2"/>
          </rPr>
          <t>This cell will be highlighted red if the sum of probabilities (C-F) do not sum to 100%</t>
        </r>
      </text>
    </comment>
    <comment ref="G53" authorId="0" shapeId="0" xr:uid="{00000000-0006-0000-1800-000028000000}">
      <text>
        <r>
          <rPr>
            <sz val="9"/>
            <color indexed="81"/>
            <rFont val="Tahoma"/>
            <family val="2"/>
          </rPr>
          <t>This cell will be highlighted red if the sum of probabilities (C-F) do not sum to 100%</t>
        </r>
      </text>
    </comment>
    <comment ref="G54" authorId="0" shapeId="0" xr:uid="{00000000-0006-0000-1800-000029000000}">
      <text>
        <r>
          <rPr>
            <sz val="9"/>
            <color indexed="81"/>
            <rFont val="Tahoma"/>
            <family val="2"/>
          </rPr>
          <t>This cell will be highlighted red if the sum of probabilities (C-F) do not sum to 100%</t>
        </r>
      </text>
    </comment>
    <comment ref="G55" authorId="0" shapeId="0" xr:uid="{00000000-0006-0000-1800-00002A000000}">
      <text>
        <r>
          <rPr>
            <sz val="9"/>
            <color indexed="81"/>
            <rFont val="Tahoma"/>
            <family val="2"/>
          </rPr>
          <t>This cell will be highlighted red if the sum of probabilities (C-F) do not sum to 100%</t>
        </r>
      </text>
    </comment>
    <comment ref="G56" authorId="0" shapeId="0" xr:uid="{00000000-0006-0000-1800-00002B000000}">
      <text>
        <r>
          <rPr>
            <sz val="9"/>
            <color indexed="81"/>
            <rFont val="Tahoma"/>
            <family val="2"/>
          </rPr>
          <t>This cell will be highlighted red if the sum of probabilities (C-F) do not sum to 100%</t>
        </r>
      </text>
    </comment>
    <comment ref="G57" authorId="0" shapeId="0" xr:uid="{00000000-0006-0000-1800-00002C000000}">
      <text>
        <r>
          <rPr>
            <sz val="9"/>
            <color indexed="81"/>
            <rFont val="Tahoma"/>
            <family val="2"/>
          </rPr>
          <t>This cell will be highlighted red if the sum of probabilities (C-F) do not sum to 100%</t>
        </r>
      </text>
    </comment>
    <comment ref="G58" authorId="0" shapeId="0" xr:uid="{00000000-0006-0000-1800-00002D000000}">
      <text>
        <r>
          <rPr>
            <sz val="9"/>
            <color indexed="81"/>
            <rFont val="Tahoma"/>
            <family val="2"/>
          </rPr>
          <t>This cell will be highlighted red if the sum of probabilities (C-F) do not sum to 100%</t>
        </r>
      </text>
    </comment>
    <comment ref="G59" authorId="0" shapeId="0" xr:uid="{00000000-0006-0000-1800-00002E000000}">
      <text>
        <r>
          <rPr>
            <sz val="9"/>
            <color indexed="81"/>
            <rFont val="Tahoma"/>
            <family val="2"/>
          </rPr>
          <t>This cell will be highlighted red if the sum of probabilities (C-F) do not sum to 100%</t>
        </r>
      </text>
    </comment>
    <comment ref="G60" authorId="0" shapeId="0" xr:uid="{00000000-0006-0000-1800-00002F000000}">
      <text>
        <r>
          <rPr>
            <sz val="9"/>
            <color indexed="81"/>
            <rFont val="Tahoma"/>
            <family val="2"/>
          </rPr>
          <t>This cell will be highlighted red if the sum of probabilities (C-F) do not sum to 100%</t>
        </r>
      </text>
    </comment>
    <comment ref="G61" authorId="0" shapeId="0" xr:uid="{00000000-0006-0000-1800-000030000000}">
      <text>
        <r>
          <rPr>
            <sz val="9"/>
            <color indexed="81"/>
            <rFont val="Tahoma"/>
            <family val="2"/>
          </rPr>
          <t>This cell will be highlighted red if the sum of probabilities (C-F) do not sum to 100%</t>
        </r>
      </text>
    </comment>
    <comment ref="G64" authorId="0" shapeId="0" xr:uid="{00000000-0006-0000-1800-000031000000}">
      <text>
        <r>
          <rPr>
            <sz val="9"/>
            <color indexed="81"/>
            <rFont val="Tahoma"/>
            <family val="2"/>
          </rPr>
          <t>This cell will be highlighted red if the sum of probabilities (C-F) do not sum to 100%</t>
        </r>
      </text>
    </comment>
    <comment ref="G65" authorId="0" shapeId="0" xr:uid="{00000000-0006-0000-1800-000032000000}">
      <text>
        <r>
          <rPr>
            <sz val="9"/>
            <color indexed="81"/>
            <rFont val="Tahoma"/>
            <family val="2"/>
          </rPr>
          <t>This cell will be highlighted red if the sum of probabilities (C-F) do not sum to 100%</t>
        </r>
      </text>
    </comment>
    <comment ref="G66" authorId="0" shapeId="0" xr:uid="{00000000-0006-0000-1800-000033000000}">
      <text>
        <r>
          <rPr>
            <sz val="9"/>
            <color indexed="81"/>
            <rFont val="Tahoma"/>
            <family val="2"/>
          </rPr>
          <t>This cell will be highlighted red if the sum of probabilities (C-F) do not sum to 100%</t>
        </r>
      </text>
    </comment>
    <comment ref="G67" authorId="0" shapeId="0" xr:uid="{00000000-0006-0000-1800-000034000000}">
      <text>
        <r>
          <rPr>
            <sz val="9"/>
            <color indexed="81"/>
            <rFont val="Tahoma"/>
            <family val="2"/>
          </rPr>
          <t>This cell will be highlighted red if the sum of probabilities (C-F) do not sum to 100%</t>
        </r>
      </text>
    </comment>
    <comment ref="G68" authorId="0" shapeId="0" xr:uid="{00000000-0006-0000-1800-000035000000}">
      <text>
        <r>
          <rPr>
            <sz val="9"/>
            <color indexed="81"/>
            <rFont val="Tahoma"/>
            <family val="2"/>
          </rPr>
          <t>This cell will be highlighted red if the sum of probabilities (C-F) do not sum to 100%</t>
        </r>
      </text>
    </comment>
    <comment ref="G69" authorId="0" shapeId="0" xr:uid="{00000000-0006-0000-1800-000036000000}">
      <text>
        <r>
          <rPr>
            <sz val="9"/>
            <color indexed="81"/>
            <rFont val="Tahoma"/>
            <family val="2"/>
          </rPr>
          <t>This cell will be highlighted red if the sum of probabilities (C-F) do not sum to 100%</t>
        </r>
      </text>
    </comment>
    <comment ref="G70" authorId="0" shapeId="0" xr:uid="{00000000-0006-0000-1800-000037000000}">
      <text>
        <r>
          <rPr>
            <sz val="9"/>
            <color indexed="81"/>
            <rFont val="Tahoma"/>
            <family val="2"/>
          </rPr>
          <t>This cell will be highlighted red if the sum of probabilities (C-F) do not sum to 100%</t>
        </r>
      </text>
    </comment>
    <comment ref="G71" authorId="0" shapeId="0" xr:uid="{00000000-0006-0000-1800-000038000000}">
      <text>
        <r>
          <rPr>
            <sz val="9"/>
            <color indexed="81"/>
            <rFont val="Tahoma"/>
            <family val="2"/>
          </rPr>
          <t>This cell will be highlighted red if the sum of probabilities (C-F) do not sum to 100%</t>
        </r>
      </text>
    </comment>
    <comment ref="G74" authorId="0" shapeId="0" xr:uid="{00000000-0006-0000-1800-000039000000}">
      <text>
        <r>
          <rPr>
            <sz val="9"/>
            <color indexed="81"/>
            <rFont val="Tahoma"/>
            <family val="2"/>
          </rPr>
          <t>This cell will be highlighted red if the sum of probabilities (C-F) do not sum to 100%</t>
        </r>
      </text>
    </comment>
    <comment ref="G75" authorId="0" shapeId="0" xr:uid="{00000000-0006-0000-1800-00003A000000}">
      <text>
        <r>
          <rPr>
            <sz val="9"/>
            <color indexed="81"/>
            <rFont val="Tahoma"/>
            <family val="2"/>
          </rPr>
          <t>This cell will be highlighted red if the sum of probabilities (C-F) do not sum to 100%</t>
        </r>
      </text>
    </comment>
    <comment ref="G76" authorId="0" shapeId="0" xr:uid="{00000000-0006-0000-1800-00003B000000}">
      <text>
        <r>
          <rPr>
            <sz val="9"/>
            <color indexed="81"/>
            <rFont val="Tahoma"/>
            <family val="2"/>
          </rPr>
          <t>This cell will be highlighted red if the sum of probabilities (C-F) do not sum to 100%</t>
        </r>
      </text>
    </comment>
    <comment ref="G79" authorId="0" shapeId="0" xr:uid="{00000000-0006-0000-1800-00003C000000}">
      <text>
        <r>
          <rPr>
            <sz val="9"/>
            <color indexed="81"/>
            <rFont val="Tahoma"/>
            <family val="2"/>
          </rPr>
          <t>This cell will be highlighted red if the sum of probabilities (C-F) do not sum to 100%</t>
        </r>
      </text>
    </comment>
    <comment ref="G80" authorId="0" shapeId="0" xr:uid="{00000000-0006-0000-1800-00003D000000}">
      <text>
        <r>
          <rPr>
            <sz val="9"/>
            <color indexed="81"/>
            <rFont val="Tahoma"/>
            <family val="2"/>
          </rPr>
          <t>This cell will be highlighted red if the sum of probabilities (C-F) do not sum to 100%</t>
        </r>
      </text>
    </comment>
    <comment ref="G83" authorId="0" shapeId="0" xr:uid="{00000000-0006-0000-1800-00003E000000}">
      <text>
        <r>
          <rPr>
            <sz val="9"/>
            <color indexed="81"/>
            <rFont val="Tahoma"/>
            <family val="2"/>
          </rPr>
          <t>This cell will be highlighted red if the sum of probabilities (C-F) do not sum to 100%</t>
        </r>
      </text>
    </comment>
    <comment ref="G84" authorId="0" shapeId="0" xr:uid="{00000000-0006-0000-1800-00003F000000}">
      <text>
        <r>
          <rPr>
            <sz val="9"/>
            <color indexed="81"/>
            <rFont val="Tahoma"/>
            <family val="2"/>
          </rPr>
          <t>This cell will be highlighted red if the sum of probabilities (C-F) do not sum to 100%</t>
        </r>
      </text>
    </comment>
    <comment ref="G87" authorId="0" shapeId="0" xr:uid="{00000000-0006-0000-1800-000040000000}">
      <text>
        <r>
          <rPr>
            <sz val="9"/>
            <color indexed="81"/>
            <rFont val="Tahoma"/>
            <family val="2"/>
          </rPr>
          <t>This cell will be highlighted red if the sum of probabilities (C-F) do not sum to 100%</t>
        </r>
      </text>
    </comment>
    <comment ref="G90" authorId="0" shapeId="0" xr:uid="{00000000-0006-0000-1800-000041000000}">
      <text>
        <r>
          <rPr>
            <sz val="9"/>
            <color indexed="81"/>
            <rFont val="Tahoma"/>
            <family val="2"/>
          </rPr>
          <t>This cell will be highlighted red if the sum of probabilities (C-F) do not sum to 100%</t>
        </r>
      </text>
    </comment>
    <comment ref="G91" authorId="0" shapeId="0" xr:uid="{00000000-0006-0000-1800-000042000000}">
      <text>
        <r>
          <rPr>
            <sz val="9"/>
            <color indexed="81"/>
            <rFont val="Tahoma"/>
            <family val="2"/>
          </rPr>
          <t>This cell will be highlighted red if the sum of probabilities (C-F) do not sum to 100%</t>
        </r>
      </text>
    </comment>
    <comment ref="G92" authorId="0" shapeId="0" xr:uid="{00000000-0006-0000-1800-000043000000}">
      <text>
        <r>
          <rPr>
            <sz val="9"/>
            <color indexed="81"/>
            <rFont val="Tahoma"/>
            <family val="2"/>
          </rPr>
          <t>This cell will be highlighted red if the sum of probabilities (C-F) do not sum to 100%</t>
        </r>
      </text>
    </comment>
    <comment ref="G95" authorId="0" shapeId="0" xr:uid="{00000000-0006-0000-1800-000044000000}">
      <text>
        <r>
          <rPr>
            <sz val="9"/>
            <color indexed="81"/>
            <rFont val="Tahoma"/>
            <family val="2"/>
          </rPr>
          <t>This cell will be highlighted red if the sum of probabilities (C-F) do not sum to 100%</t>
        </r>
      </text>
    </comment>
    <comment ref="G96" authorId="0" shapeId="0" xr:uid="{00000000-0006-0000-1800-000045000000}">
      <text>
        <r>
          <rPr>
            <sz val="9"/>
            <color indexed="81"/>
            <rFont val="Tahoma"/>
            <family val="2"/>
          </rPr>
          <t>This cell will be highlighted red if the sum of probabilities (C-F) do not sum to 100%</t>
        </r>
      </text>
    </comment>
    <comment ref="G97" authorId="0" shapeId="0" xr:uid="{00000000-0006-0000-1800-000046000000}">
      <text>
        <r>
          <rPr>
            <sz val="9"/>
            <color indexed="81"/>
            <rFont val="Tahoma"/>
            <family val="2"/>
          </rPr>
          <t>This cell will be highlighted red if the sum of probabilities (C-F) do not sum to 100%</t>
        </r>
      </text>
    </comment>
    <comment ref="G98" authorId="0" shapeId="0" xr:uid="{00000000-0006-0000-1800-000047000000}">
      <text>
        <r>
          <rPr>
            <sz val="9"/>
            <color indexed="81"/>
            <rFont val="Tahoma"/>
            <family val="2"/>
          </rPr>
          <t>This cell will be highlighted red if the sum of probabilities (C-F) do not sum to 100%</t>
        </r>
      </text>
    </comment>
    <comment ref="G99" authorId="0" shapeId="0" xr:uid="{00000000-0006-0000-1800-000048000000}">
      <text>
        <r>
          <rPr>
            <sz val="9"/>
            <color indexed="81"/>
            <rFont val="Tahoma"/>
            <family val="2"/>
          </rPr>
          <t>This cell will be highlighted red if the sum of probabilities (C-F) do not sum to 100%</t>
        </r>
      </text>
    </comment>
    <comment ref="G100" authorId="0" shapeId="0" xr:uid="{09EB47FF-E591-40CA-9347-39B551A916A7}">
      <text>
        <r>
          <rPr>
            <sz val="9"/>
            <color indexed="81"/>
            <rFont val="Tahoma"/>
            <family val="2"/>
          </rPr>
          <t>This cell will be highlighted red if the sum of probabilities (C-F) do not sum to 100%</t>
        </r>
      </text>
    </comment>
    <comment ref="G101" authorId="0" shapeId="0" xr:uid="{B2463824-1753-4FD5-9A5E-8F501E48AC3B}">
      <text>
        <r>
          <rPr>
            <sz val="9"/>
            <color indexed="81"/>
            <rFont val="Tahoma"/>
            <family val="2"/>
          </rPr>
          <t>This cell will be highlighted red if the sum of probabilities (C-F) do not sum to 100%</t>
        </r>
      </text>
    </comment>
    <comment ref="G102" authorId="0" shapeId="0" xr:uid="{DA1F0184-34A8-4C02-8C69-6BA26FF4A586}">
      <text>
        <r>
          <rPr>
            <sz val="9"/>
            <color indexed="81"/>
            <rFont val="Tahoma"/>
            <family val="2"/>
          </rPr>
          <t>This cell will be highlighted red if the sum of probabilities (C-F) do not sum to 100%</t>
        </r>
      </text>
    </comment>
    <comment ref="G103" authorId="0" shapeId="0" xr:uid="{5493C003-5478-44CB-95AB-E53BB00F9779}">
      <text>
        <r>
          <rPr>
            <sz val="9"/>
            <color indexed="81"/>
            <rFont val="Tahoma"/>
            <family val="2"/>
          </rPr>
          <t>This cell will be highlighted red if the sum of probabilities (C-F) do not sum to 100%</t>
        </r>
      </text>
    </comment>
    <comment ref="G104" authorId="0" shapeId="0" xr:uid="{F01F8700-65B6-4DE0-8477-556A24F8D605}">
      <text>
        <r>
          <rPr>
            <sz val="9"/>
            <color indexed="81"/>
            <rFont val="Tahoma"/>
            <family val="2"/>
          </rPr>
          <t>This cell will be highlighted red if the sum of probabilities (C-F) do not sum to 100%</t>
        </r>
      </text>
    </comment>
    <comment ref="G105" authorId="0" shapeId="0" xr:uid="{A57FB4FA-A3DC-4781-B17C-5E2BA3FB61C5}">
      <text>
        <r>
          <rPr>
            <sz val="9"/>
            <color indexed="81"/>
            <rFont val="Tahoma"/>
            <family val="2"/>
          </rPr>
          <t>This cell will be highlighted red if the sum of probabilities (C-F) do not sum to 100%</t>
        </r>
      </text>
    </comment>
    <comment ref="G106" authorId="0" shapeId="0" xr:uid="{B3B69639-63D3-48DC-B8FA-B95173A58A66}">
      <text>
        <r>
          <rPr>
            <sz val="9"/>
            <color indexed="81"/>
            <rFont val="Tahoma"/>
            <family val="2"/>
          </rPr>
          <t>This cell will be highlighted red if the sum of probabilities (C-F) do not sum to 100%</t>
        </r>
      </text>
    </comment>
    <comment ref="G107" authorId="0" shapeId="0" xr:uid="{E6A4009B-4DE1-4264-B105-901AC3F71AE7}">
      <text>
        <r>
          <rPr>
            <sz val="9"/>
            <color indexed="81"/>
            <rFont val="Tahoma"/>
            <family val="2"/>
          </rPr>
          <t>This cell will be highlighted red if the sum of probabilities (C-F) do not sum to 100%</t>
        </r>
      </text>
    </comment>
    <comment ref="G108" authorId="0" shapeId="0" xr:uid="{8F1916A9-E46A-4765-A86E-C29E38052291}">
      <text>
        <r>
          <rPr>
            <sz val="9"/>
            <color indexed="81"/>
            <rFont val="Tahoma"/>
            <family val="2"/>
          </rPr>
          <t>This cell will be highlighted red if the sum of probabilities (C-F) do not sum to 100%</t>
        </r>
      </text>
    </comment>
    <comment ref="G109" authorId="0" shapeId="0" xr:uid="{D4E17032-7163-41F3-B50B-BA5031D7284E}">
      <text>
        <r>
          <rPr>
            <sz val="9"/>
            <color indexed="81"/>
            <rFont val="Tahoma"/>
            <family val="2"/>
          </rPr>
          <t>This cell will be highlighted red if the sum of probabilities (C-F) do not sum to 100%</t>
        </r>
      </text>
    </comment>
    <comment ref="G110" authorId="0" shapeId="0" xr:uid="{3D7387E4-4EB9-4AAC-AFB9-5C84B0B78276}">
      <text>
        <r>
          <rPr>
            <sz val="9"/>
            <color indexed="81"/>
            <rFont val="Tahoma"/>
            <family val="2"/>
          </rPr>
          <t>This cell will be highlighted red if the sum of probabilities (C-F) do not sum to 100%</t>
        </r>
      </text>
    </comment>
    <comment ref="G111" authorId="0" shapeId="0" xr:uid="{23853557-F756-4BDA-8FD8-036A593E571E}">
      <text>
        <r>
          <rPr>
            <sz val="9"/>
            <color indexed="81"/>
            <rFont val="Tahoma"/>
            <family val="2"/>
          </rPr>
          <t>This cell will be highlighted red if the sum of probabilities (C-F) do not sum to 100%</t>
        </r>
      </text>
    </comment>
    <comment ref="G112" authorId="0" shapeId="0" xr:uid="{170D6930-39FB-46EF-8CE8-BB425CDCB7B5}">
      <text>
        <r>
          <rPr>
            <sz val="9"/>
            <color indexed="81"/>
            <rFont val="Tahoma"/>
            <family val="2"/>
          </rPr>
          <t>This cell will be highlighted red if the sum of probabilities (C-F) do not sum to 100%</t>
        </r>
      </text>
    </comment>
    <comment ref="G113" authorId="0" shapeId="0" xr:uid="{BDD447A7-D6AD-4EFC-94F4-BED16645BC7F}">
      <text>
        <r>
          <rPr>
            <sz val="9"/>
            <color indexed="81"/>
            <rFont val="Tahoma"/>
            <family val="2"/>
          </rPr>
          <t>This cell will be highlighted red if the sum of probabilities (C-F) do not sum to 100%</t>
        </r>
      </text>
    </comment>
    <comment ref="G114" authorId="0" shapeId="0" xr:uid="{A56F2F82-B7A6-4F66-9DB3-CE41ABACA0DE}">
      <text>
        <r>
          <rPr>
            <sz val="9"/>
            <color indexed="81"/>
            <rFont val="Tahoma"/>
            <family val="2"/>
          </rPr>
          <t>This cell will be highlighted red if the sum of probabilities (C-F) do not sum to 100%</t>
        </r>
      </text>
    </comment>
    <comment ref="G115" authorId="0" shapeId="0" xr:uid="{ACC2FE9F-9A65-482A-9A3F-6BADA39888A9}">
      <text>
        <r>
          <rPr>
            <sz val="9"/>
            <color indexed="81"/>
            <rFont val="Tahoma"/>
            <family val="2"/>
          </rPr>
          <t>This cell will be highlighted red if the sum of probabilities (C-F) do not sum to 100%</t>
        </r>
      </text>
    </comment>
    <comment ref="G116" authorId="0" shapeId="0" xr:uid="{425C0631-C6EF-4FE9-81A6-CD2FB2BB4183}">
      <text>
        <r>
          <rPr>
            <sz val="9"/>
            <color indexed="81"/>
            <rFont val="Tahoma"/>
            <family val="2"/>
          </rPr>
          <t>This cell will be highlighted red if the sum of probabilities (C-F) do not sum to 100%</t>
        </r>
      </text>
    </comment>
    <comment ref="G117" authorId="0" shapeId="0" xr:uid="{2F4FC023-FAE3-4395-9013-835A54F07AA7}">
      <text>
        <r>
          <rPr>
            <sz val="9"/>
            <color indexed="81"/>
            <rFont val="Tahoma"/>
            <family val="2"/>
          </rPr>
          <t>This cell will be highlighted red if the sum of probabilities (C-F) do not sum to 100%</t>
        </r>
      </text>
    </comment>
    <comment ref="G118" authorId="0" shapeId="0" xr:uid="{1FA14C9C-CC44-42E7-BCED-0F3AE2A9380E}">
      <text>
        <r>
          <rPr>
            <sz val="9"/>
            <color indexed="81"/>
            <rFont val="Tahoma"/>
            <family val="2"/>
          </rPr>
          <t>This cell will be highlighted red if the sum of probabilities (C-F) do not sum to 100%</t>
        </r>
      </text>
    </comment>
    <comment ref="G119" authorId="0" shapeId="0" xr:uid="{9B7796F6-E144-47D8-B97D-6ABA733F6766}">
      <text>
        <r>
          <rPr>
            <sz val="9"/>
            <color indexed="81"/>
            <rFont val="Tahoma"/>
            <family val="2"/>
          </rPr>
          <t>This cell will be highlighted red if the sum of probabilities (C-F) do not sum to 100%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Lockwood, William</author>
  </authors>
  <commentList>
    <comment ref="G8" authorId="0" shapeId="0" xr:uid="{00000000-0006-0000-1900-000001000000}">
      <text>
        <r>
          <rPr>
            <sz val="9"/>
            <color indexed="81"/>
            <rFont val="Tahoma"/>
            <family val="2"/>
          </rPr>
          <t>This cell will be highlighted red if the sum of probabilities (C-F) do not sum to 100%</t>
        </r>
      </text>
    </comment>
    <comment ref="G9" authorId="0" shapeId="0" xr:uid="{00000000-0006-0000-1900-000002000000}">
      <text>
        <r>
          <rPr>
            <sz val="9"/>
            <color indexed="81"/>
            <rFont val="Tahoma"/>
            <family val="2"/>
          </rPr>
          <t>This cell will be highlighted red if the sum of probabilities (C-F) do not sum to 100%</t>
        </r>
      </text>
    </comment>
    <comment ref="G10" authorId="0" shapeId="0" xr:uid="{00000000-0006-0000-1900-000003000000}">
      <text>
        <r>
          <rPr>
            <sz val="9"/>
            <color indexed="81"/>
            <rFont val="Tahoma"/>
            <family val="2"/>
          </rPr>
          <t>This cell will be highlighted red if the sum of probabilities (C-F) do not sum to 100%</t>
        </r>
      </text>
    </comment>
    <comment ref="G11" authorId="0" shapeId="0" xr:uid="{00000000-0006-0000-1900-000004000000}">
      <text>
        <r>
          <rPr>
            <sz val="9"/>
            <color indexed="81"/>
            <rFont val="Tahoma"/>
            <family val="2"/>
          </rPr>
          <t>This cell will be highlighted red if the sum of probabilities (C-F) do not sum to 100%</t>
        </r>
      </text>
    </comment>
    <comment ref="G12" authorId="0" shapeId="0" xr:uid="{00000000-0006-0000-1900-000005000000}">
      <text>
        <r>
          <rPr>
            <sz val="9"/>
            <color indexed="81"/>
            <rFont val="Tahoma"/>
            <family val="2"/>
          </rPr>
          <t>This cell will be highlighted red if the sum of probabilities (C-F) do not sum to 100%</t>
        </r>
      </text>
    </comment>
    <comment ref="G13" authorId="0" shapeId="0" xr:uid="{00000000-0006-0000-1900-000006000000}">
      <text>
        <r>
          <rPr>
            <sz val="9"/>
            <color indexed="81"/>
            <rFont val="Tahoma"/>
            <family val="2"/>
          </rPr>
          <t>This cell will be highlighted red if the sum of probabilities (C-F) do not sum to 100%</t>
        </r>
      </text>
    </comment>
    <comment ref="G16" authorId="0" shapeId="0" xr:uid="{00000000-0006-0000-1900-000007000000}">
      <text>
        <r>
          <rPr>
            <sz val="9"/>
            <color indexed="81"/>
            <rFont val="Tahoma"/>
            <family val="2"/>
          </rPr>
          <t>This cell will be highlighted red if the sum of probabilities (C-F) do not sum to 100%</t>
        </r>
      </text>
    </comment>
    <comment ref="G17" authorId="0" shapeId="0" xr:uid="{00000000-0006-0000-1900-000008000000}">
      <text>
        <r>
          <rPr>
            <sz val="9"/>
            <color indexed="81"/>
            <rFont val="Tahoma"/>
            <family val="2"/>
          </rPr>
          <t>This cell will be highlighted red if the sum of probabilities (C-F) do not sum to 100%</t>
        </r>
      </text>
    </comment>
    <comment ref="G18" authorId="0" shapeId="0" xr:uid="{00000000-0006-0000-1900-000009000000}">
      <text>
        <r>
          <rPr>
            <sz val="9"/>
            <color indexed="81"/>
            <rFont val="Tahoma"/>
            <family val="2"/>
          </rPr>
          <t>This cell will be highlighted red if the sum of probabilities (C-F) do not sum to 100%</t>
        </r>
      </text>
    </comment>
    <comment ref="G19" authorId="0" shapeId="0" xr:uid="{00000000-0006-0000-1900-00000A000000}">
      <text>
        <r>
          <rPr>
            <sz val="9"/>
            <color indexed="81"/>
            <rFont val="Tahoma"/>
            <family val="2"/>
          </rPr>
          <t>This cell will be highlighted red if the sum of probabilities (C-F) do not sum to 100%</t>
        </r>
      </text>
    </comment>
    <comment ref="G20" authorId="0" shapeId="0" xr:uid="{00000000-0006-0000-1900-00000B000000}">
      <text>
        <r>
          <rPr>
            <sz val="9"/>
            <color indexed="81"/>
            <rFont val="Tahoma"/>
            <family val="2"/>
          </rPr>
          <t>This cell will be highlighted red if the sum of probabilities (C-F) do not sum to 100%</t>
        </r>
      </text>
    </comment>
    <comment ref="G21" authorId="0" shapeId="0" xr:uid="{00000000-0006-0000-1900-00000C000000}">
      <text>
        <r>
          <rPr>
            <sz val="9"/>
            <color indexed="81"/>
            <rFont val="Tahoma"/>
            <family val="2"/>
          </rPr>
          <t>This cell will be highlighted red if the sum of probabilities (C-F) do not sum to 100%</t>
        </r>
      </text>
    </comment>
    <comment ref="G22" authorId="0" shapeId="0" xr:uid="{00000000-0006-0000-1900-00000D000000}">
      <text>
        <r>
          <rPr>
            <sz val="9"/>
            <color indexed="81"/>
            <rFont val="Tahoma"/>
            <family val="2"/>
          </rPr>
          <t>This cell will be highlighted red if the sum of probabilities (C-F) do not sum to 100%</t>
        </r>
      </text>
    </comment>
    <comment ref="G23" authorId="0" shapeId="0" xr:uid="{00000000-0006-0000-1900-00000E000000}">
      <text>
        <r>
          <rPr>
            <sz val="9"/>
            <color indexed="81"/>
            <rFont val="Tahoma"/>
            <family val="2"/>
          </rPr>
          <t>This cell will be highlighted red if the sum of probabilities (C-F) do not sum to 100%</t>
        </r>
      </text>
    </comment>
    <comment ref="G24" authorId="0" shapeId="0" xr:uid="{00000000-0006-0000-1900-00000F000000}">
      <text>
        <r>
          <rPr>
            <sz val="9"/>
            <color indexed="81"/>
            <rFont val="Tahoma"/>
            <family val="2"/>
          </rPr>
          <t>This cell will be highlighted red if the sum of probabilities (C-F) do not sum to 100%</t>
        </r>
      </text>
    </comment>
    <comment ref="G25" authorId="0" shapeId="0" xr:uid="{00000000-0006-0000-1900-000010000000}">
      <text>
        <r>
          <rPr>
            <sz val="9"/>
            <color indexed="81"/>
            <rFont val="Tahoma"/>
            <family val="2"/>
          </rPr>
          <t>This cell will be highlighted red if the sum of probabilities (C-F) do not sum to 100%</t>
        </r>
      </text>
    </comment>
    <comment ref="G26" authorId="0" shapeId="0" xr:uid="{00000000-0006-0000-1900-000011000000}">
      <text>
        <r>
          <rPr>
            <sz val="9"/>
            <color indexed="81"/>
            <rFont val="Tahoma"/>
            <family val="2"/>
          </rPr>
          <t>This cell will be highlighted red if the sum of probabilities (C-F) do not sum to 100%</t>
        </r>
      </text>
    </comment>
    <comment ref="G27" authorId="0" shapeId="0" xr:uid="{00000000-0006-0000-1900-000012000000}">
      <text>
        <r>
          <rPr>
            <sz val="9"/>
            <color indexed="81"/>
            <rFont val="Tahoma"/>
            <family val="2"/>
          </rPr>
          <t>This cell will be highlighted red if the sum of probabilities (C-F) do not sum to 100%</t>
        </r>
      </text>
    </comment>
    <comment ref="G28" authorId="0" shapeId="0" xr:uid="{00000000-0006-0000-1900-000013000000}">
      <text>
        <r>
          <rPr>
            <sz val="9"/>
            <color indexed="81"/>
            <rFont val="Tahoma"/>
            <family val="2"/>
          </rPr>
          <t>This cell will be highlighted red if the sum of probabilities (C-F) do not sum to 100%</t>
        </r>
      </text>
    </comment>
    <comment ref="G29" authorId="0" shapeId="0" xr:uid="{00000000-0006-0000-1900-000014000000}">
      <text>
        <r>
          <rPr>
            <sz val="9"/>
            <color indexed="81"/>
            <rFont val="Tahoma"/>
            <family val="2"/>
          </rPr>
          <t>This cell will be highlighted red if the sum of probabilities (C-F) do not sum to 100%</t>
        </r>
      </text>
    </comment>
    <comment ref="G30" authorId="0" shapeId="0" xr:uid="{00000000-0006-0000-1900-000015000000}">
      <text>
        <r>
          <rPr>
            <sz val="9"/>
            <color indexed="81"/>
            <rFont val="Tahoma"/>
            <family val="2"/>
          </rPr>
          <t>This cell will be highlighted red if the sum of probabilities (C-F) do not sum to 100%</t>
        </r>
      </text>
    </comment>
    <comment ref="G31" authorId="0" shapeId="0" xr:uid="{00000000-0006-0000-1900-000016000000}">
      <text>
        <r>
          <rPr>
            <sz val="9"/>
            <color indexed="81"/>
            <rFont val="Tahoma"/>
            <family val="2"/>
          </rPr>
          <t>This cell will be highlighted red if the sum of probabilities (C-F) do not sum to 100%</t>
        </r>
      </text>
    </comment>
    <comment ref="G32" authorId="0" shapeId="0" xr:uid="{00000000-0006-0000-1900-000017000000}">
      <text>
        <r>
          <rPr>
            <sz val="9"/>
            <color indexed="81"/>
            <rFont val="Tahoma"/>
            <family val="2"/>
          </rPr>
          <t>This cell will be highlighted red if the sum of probabilities (C-F) do not sum to 100%</t>
        </r>
      </text>
    </comment>
    <comment ref="G33" authorId="0" shapeId="0" xr:uid="{00000000-0006-0000-1900-000018000000}">
      <text>
        <r>
          <rPr>
            <sz val="9"/>
            <color indexed="81"/>
            <rFont val="Tahoma"/>
            <family val="2"/>
          </rPr>
          <t>This cell will be highlighted red if the sum of probabilities (C-F) do not sum to 100%</t>
        </r>
      </text>
    </comment>
    <comment ref="G34" authorId="0" shapeId="0" xr:uid="{00000000-0006-0000-1900-000019000000}">
      <text>
        <r>
          <rPr>
            <sz val="9"/>
            <color indexed="81"/>
            <rFont val="Tahoma"/>
            <family val="2"/>
          </rPr>
          <t>This cell will be highlighted red if the sum of probabilities (C-F) do not sum to 100%</t>
        </r>
      </text>
    </comment>
    <comment ref="G35" authorId="0" shapeId="0" xr:uid="{00000000-0006-0000-1900-00001A000000}">
      <text>
        <r>
          <rPr>
            <sz val="9"/>
            <color indexed="81"/>
            <rFont val="Tahoma"/>
            <family val="2"/>
          </rPr>
          <t>This cell will be highlighted red if the sum of probabilities (C-F) do not sum to 100%</t>
        </r>
      </text>
    </comment>
    <comment ref="G38" authorId="0" shapeId="0" xr:uid="{00000000-0006-0000-1900-00001B000000}">
      <text>
        <r>
          <rPr>
            <sz val="9"/>
            <color indexed="81"/>
            <rFont val="Tahoma"/>
            <family val="2"/>
          </rPr>
          <t>This cell will be highlighted red if the sum of probabilities (C-F) do not sum to 100%</t>
        </r>
      </text>
    </comment>
    <comment ref="G39" authorId="0" shapeId="0" xr:uid="{00000000-0006-0000-1900-00001C000000}">
      <text>
        <r>
          <rPr>
            <sz val="9"/>
            <color indexed="81"/>
            <rFont val="Tahoma"/>
            <family val="2"/>
          </rPr>
          <t>This cell will be highlighted red if the sum of probabilities (C-F) do not sum to 100%</t>
        </r>
      </text>
    </comment>
    <comment ref="G40" authorId="0" shapeId="0" xr:uid="{00000000-0006-0000-1900-00001D000000}">
      <text>
        <r>
          <rPr>
            <sz val="9"/>
            <color indexed="81"/>
            <rFont val="Tahoma"/>
            <family val="2"/>
          </rPr>
          <t>This cell will be highlighted red if the sum of probabilities (C-F) do not sum to 100%</t>
        </r>
      </text>
    </comment>
    <comment ref="G41" authorId="0" shapeId="0" xr:uid="{00000000-0006-0000-1900-00001E000000}">
      <text>
        <r>
          <rPr>
            <sz val="9"/>
            <color indexed="81"/>
            <rFont val="Tahoma"/>
            <family val="2"/>
          </rPr>
          <t>This cell will be highlighted red if the sum of probabilities (C-F) do not sum to 100%</t>
        </r>
      </text>
    </comment>
    <comment ref="G42" authorId="0" shapeId="0" xr:uid="{00000000-0006-0000-1900-00001F000000}">
      <text>
        <r>
          <rPr>
            <sz val="9"/>
            <color indexed="81"/>
            <rFont val="Tahoma"/>
            <family val="2"/>
          </rPr>
          <t>This cell will be highlighted red if the sum of probabilities (C-F) do not sum to 100%</t>
        </r>
      </text>
    </comment>
    <comment ref="G43" authorId="0" shapeId="0" xr:uid="{00000000-0006-0000-1900-000020000000}">
      <text>
        <r>
          <rPr>
            <sz val="9"/>
            <color indexed="81"/>
            <rFont val="Tahoma"/>
            <family val="2"/>
          </rPr>
          <t>This cell will be highlighted red if the sum of probabilities (C-F) do not sum to 100%</t>
        </r>
      </text>
    </comment>
    <comment ref="G44" authorId="0" shapeId="0" xr:uid="{00000000-0006-0000-1900-000021000000}">
      <text>
        <r>
          <rPr>
            <sz val="9"/>
            <color indexed="81"/>
            <rFont val="Tahoma"/>
            <family val="2"/>
          </rPr>
          <t>This cell will be highlighted red if the sum of probabilities (C-F) do not sum to 100%</t>
        </r>
      </text>
    </comment>
    <comment ref="G45" authorId="0" shapeId="0" xr:uid="{00000000-0006-0000-1900-000022000000}">
      <text>
        <r>
          <rPr>
            <sz val="9"/>
            <color indexed="81"/>
            <rFont val="Tahoma"/>
            <family val="2"/>
          </rPr>
          <t>This cell will be highlighted red if the sum of probabilities (C-F) do not sum to 100%</t>
        </r>
      </text>
    </comment>
    <comment ref="G46" authorId="0" shapeId="0" xr:uid="{00000000-0006-0000-1900-000023000000}">
      <text>
        <r>
          <rPr>
            <sz val="9"/>
            <color indexed="81"/>
            <rFont val="Tahoma"/>
            <family val="2"/>
          </rPr>
          <t>This cell will be highlighted red if the sum of probabilities (C-F) do not sum to 100%</t>
        </r>
      </text>
    </comment>
    <comment ref="G47" authorId="0" shapeId="0" xr:uid="{00000000-0006-0000-1900-000024000000}">
      <text>
        <r>
          <rPr>
            <sz val="9"/>
            <color indexed="81"/>
            <rFont val="Tahoma"/>
            <family val="2"/>
          </rPr>
          <t>This cell will be highlighted red if the sum of probabilities (C-F) do not sum to 100%</t>
        </r>
      </text>
    </comment>
    <comment ref="G48" authorId="0" shapeId="0" xr:uid="{00000000-0006-0000-1900-000025000000}">
      <text>
        <r>
          <rPr>
            <sz val="9"/>
            <color indexed="81"/>
            <rFont val="Tahoma"/>
            <family val="2"/>
          </rPr>
          <t>This cell will be highlighted red if the sum of probabilities (C-F) do not sum to 100%</t>
        </r>
      </text>
    </comment>
    <comment ref="G51" authorId="0" shapeId="0" xr:uid="{00000000-0006-0000-1900-000026000000}">
      <text>
        <r>
          <rPr>
            <sz val="9"/>
            <color indexed="81"/>
            <rFont val="Tahoma"/>
            <family val="2"/>
          </rPr>
          <t>This cell will be highlighted red if the sum of probabilities (C-F) do not sum to 100%</t>
        </r>
      </text>
    </comment>
    <comment ref="G52" authorId="0" shapeId="0" xr:uid="{00000000-0006-0000-1900-000027000000}">
      <text>
        <r>
          <rPr>
            <sz val="9"/>
            <color indexed="81"/>
            <rFont val="Tahoma"/>
            <family val="2"/>
          </rPr>
          <t>This cell will be highlighted red if the sum of probabilities (C-F) do not sum to 100%</t>
        </r>
      </text>
    </comment>
    <comment ref="G53" authorId="0" shapeId="0" xr:uid="{00000000-0006-0000-1900-000028000000}">
      <text>
        <r>
          <rPr>
            <sz val="9"/>
            <color indexed="81"/>
            <rFont val="Tahoma"/>
            <family val="2"/>
          </rPr>
          <t>This cell will be highlighted red if the sum of probabilities (C-F) do not sum to 100%</t>
        </r>
      </text>
    </comment>
    <comment ref="G54" authorId="0" shapeId="0" xr:uid="{00000000-0006-0000-1900-000029000000}">
      <text>
        <r>
          <rPr>
            <sz val="9"/>
            <color indexed="81"/>
            <rFont val="Tahoma"/>
            <family val="2"/>
          </rPr>
          <t>This cell will be highlighted red if the sum of probabilities (C-F) do not sum to 100%</t>
        </r>
      </text>
    </comment>
    <comment ref="G55" authorId="0" shapeId="0" xr:uid="{00000000-0006-0000-1900-00002A000000}">
      <text>
        <r>
          <rPr>
            <sz val="9"/>
            <color indexed="81"/>
            <rFont val="Tahoma"/>
            <family val="2"/>
          </rPr>
          <t>This cell will be highlighted red if the sum of probabilities (C-F) do not sum to 100%</t>
        </r>
      </text>
    </comment>
    <comment ref="G56" authorId="0" shapeId="0" xr:uid="{00000000-0006-0000-1900-00002B000000}">
      <text>
        <r>
          <rPr>
            <sz val="9"/>
            <color indexed="81"/>
            <rFont val="Tahoma"/>
            <family val="2"/>
          </rPr>
          <t>This cell will be highlighted red if the sum of probabilities (C-F) do not sum to 100%</t>
        </r>
      </text>
    </comment>
    <comment ref="G57" authorId="0" shapeId="0" xr:uid="{00000000-0006-0000-1900-00002C000000}">
      <text>
        <r>
          <rPr>
            <sz val="9"/>
            <color indexed="81"/>
            <rFont val="Tahoma"/>
            <family val="2"/>
          </rPr>
          <t>This cell will be highlighted red if the sum of probabilities (C-F) do not sum to 100%</t>
        </r>
      </text>
    </comment>
    <comment ref="G58" authorId="0" shapeId="0" xr:uid="{00000000-0006-0000-1900-00002D000000}">
      <text>
        <r>
          <rPr>
            <sz val="9"/>
            <color indexed="81"/>
            <rFont val="Tahoma"/>
            <family val="2"/>
          </rPr>
          <t>This cell will be highlighted red if the sum of probabilities (C-F) do not sum to 100%</t>
        </r>
      </text>
    </comment>
    <comment ref="G59" authorId="0" shapeId="0" xr:uid="{00000000-0006-0000-1900-00002E000000}">
      <text>
        <r>
          <rPr>
            <sz val="9"/>
            <color indexed="81"/>
            <rFont val="Tahoma"/>
            <family val="2"/>
          </rPr>
          <t>This cell will be highlighted red if the sum of probabilities (C-F) do not sum to 100%</t>
        </r>
      </text>
    </comment>
    <comment ref="G60" authorId="0" shapeId="0" xr:uid="{00000000-0006-0000-1900-00002F000000}">
      <text>
        <r>
          <rPr>
            <sz val="9"/>
            <color indexed="81"/>
            <rFont val="Tahoma"/>
            <family val="2"/>
          </rPr>
          <t>This cell will be highlighted red if the sum of probabilities (C-F) do not sum to 100%</t>
        </r>
      </text>
    </comment>
    <comment ref="G61" authorId="0" shapeId="0" xr:uid="{00000000-0006-0000-1900-000030000000}">
      <text>
        <r>
          <rPr>
            <sz val="9"/>
            <color indexed="81"/>
            <rFont val="Tahoma"/>
            <family val="2"/>
          </rPr>
          <t>This cell will be highlighted red if the sum of probabilities (C-F) do not sum to 100%</t>
        </r>
      </text>
    </comment>
    <comment ref="G64" authorId="0" shapeId="0" xr:uid="{00000000-0006-0000-1900-000031000000}">
      <text>
        <r>
          <rPr>
            <sz val="9"/>
            <color indexed="81"/>
            <rFont val="Tahoma"/>
            <family val="2"/>
          </rPr>
          <t>This cell will be highlighted red if the sum of probabilities (C-F) do not sum to 100%</t>
        </r>
      </text>
    </comment>
    <comment ref="G65" authorId="0" shapeId="0" xr:uid="{00000000-0006-0000-1900-000032000000}">
      <text>
        <r>
          <rPr>
            <sz val="9"/>
            <color indexed="81"/>
            <rFont val="Tahoma"/>
            <family val="2"/>
          </rPr>
          <t>This cell will be highlighted red if the sum of probabilities (C-F) do not sum to 100%</t>
        </r>
      </text>
    </comment>
    <comment ref="G66" authorId="0" shapeId="0" xr:uid="{00000000-0006-0000-1900-000033000000}">
      <text>
        <r>
          <rPr>
            <sz val="9"/>
            <color indexed="81"/>
            <rFont val="Tahoma"/>
            <family val="2"/>
          </rPr>
          <t>This cell will be highlighted red if the sum of probabilities (C-F) do not sum to 100%</t>
        </r>
      </text>
    </comment>
    <comment ref="G67" authorId="0" shapeId="0" xr:uid="{00000000-0006-0000-1900-000034000000}">
      <text>
        <r>
          <rPr>
            <sz val="9"/>
            <color indexed="81"/>
            <rFont val="Tahoma"/>
            <family val="2"/>
          </rPr>
          <t>This cell will be highlighted red if the sum of probabilities (C-F) do not sum to 100%</t>
        </r>
      </text>
    </comment>
    <comment ref="G68" authorId="0" shapeId="0" xr:uid="{00000000-0006-0000-1900-000035000000}">
      <text>
        <r>
          <rPr>
            <sz val="9"/>
            <color indexed="81"/>
            <rFont val="Tahoma"/>
            <family val="2"/>
          </rPr>
          <t>This cell will be highlighted red if the sum of probabilities (C-F) do not sum to 100%</t>
        </r>
      </text>
    </comment>
    <comment ref="G69" authorId="0" shapeId="0" xr:uid="{00000000-0006-0000-1900-000036000000}">
      <text>
        <r>
          <rPr>
            <sz val="9"/>
            <color indexed="81"/>
            <rFont val="Tahoma"/>
            <family val="2"/>
          </rPr>
          <t>This cell will be highlighted red if the sum of probabilities (C-F) do not sum to 100%</t>
        </r>
      </text>
    </comment>
    <comment ref="G70" authorId="0" shapeId="0" xr:uid="{00000000-0006-0000-1900-000037000000}">
      <text>
        <r>
          <rPr>
            <sz val="9"/>
            <color indexed="81"/>
            <rFont val="Tahoma"/>
            <family val="2"/>
          </rPr>
          <t>This cell will be highlighted red if the sum of probabilities (C-F) do not sum to 100%</t>
        </r>
      </text>
    </comment>
    <comment ref="G71" authorId="0" shapeId="0" xr:uid="{00000000-0006-0000-1900-000038000000}">
      <text>
        <r>
          <rPr>
            <sz val="9"/>
            <color indexed="81"/>
            <rFont val="Tahoma"/>
            <family val="2"/>
          </rPr>
          <t>This cell will be highlighted red if the sum of probabilities (C-F) do not sum to 100%</t>
        </r>
      </text>
    </comment>
    <comment ref="G74" authorId="0" shapeId="0" xr:uid="{00000000-0006-0000-1900-000039000000}">
      <text>
        <r>
          <rPr>
            <sz val="9"/>
            <color indexed="81"/>
            <rFont val="Tahoma"/>
            <family val="2"/>
          </rPr>
          <t>This cell will be highlighted red if the sum of probabilities (C-F) do not sum to 100%</t>
        </r>
      </text>
    </comment>
    <comment ref="G75" authorId="0" shapeId="0" xr:uid="{00000000-0006-0000-1900-00003A000000}">
      <text>
        <r>
          <rPr>
            <sz val="9"/>
            <color indexed="81"/>
            <rFont val="Tahoma"/>
            <family val="2"/>
          </rPr>
          <t>This cell will be highlighted red if the sum of probabilities (C-F) do not sum to 100%</t>
        </r>
      </text>
    </comment>
    <comment ref="G76" authorId="0" shapeId="0" xr:uid="{00000000-0006-0000-1900-00003B000000}">
      <text>
        <r>
          <rPr>
            <sz val="9"/>
            <color indexed="81"/>
            <rFont val="Tahoma"/>
            <family val="2"/>
          </rPr>
          <t>This cell will be highlighted red if the sum of probabilities (C-F) do not sum to 100%</t>
        </r>
      </text>
    </comment>
    <comment ref="G79" authorId="0" shapeId="0" xr:uid="{00000000-0006-0000-1900-00003C000000}">
      <text>
        <r>
          <rPr>
            <sz val="9"/>
            <color indexed="81"/>
            <rFont val="Tahoma"/>
            <family val="2"/>
          </rPr>
          <t>This cell will be highlighted red if the sum of probabilities (C-F) do not sum to 100%</t>
        </r>
      </text>
    </comment>
    <comment ref="G80" authorId="0" shapeId="0" xr:uid="{00000000-0006-0000-1900-00003D000000}">
      <text>
        <r>
          <rPr>
            <sz val="9"/>
            <color indexed="81"/>
            <rFont val="Tahoma"/>
            <family val="2"/>
          </rPr>
          <t>This cell will be highlighted red if the sum of probabilities (C-F) do not sum to 100%</t>
        </r>
      </text>
    </comment>
    <comment ref="G83" authorId="0" shapeId="0" xr:uid="{00000000-0006-0000-1900-00003E000000}">
      <text>
        <r>
          <rPr>
            <sz val="9"/>
            <color indexed="81"/>
            <rFont val="Tahoma"/>
            <family val="2"/>
          </rPr>
          <t>This cell will be highlighted red if the sum of probabilities (C-F) do not sum to 100%</t>
        </r>
      </text>
    </comment>
    <comment ref="G84" authorId="0" shapeId="0" xr:uid="{00000000-0006-0000-1900-00003F000000}">
      <text>
        <r>
          <rPr>
            <sz val="9"/>
            <color indexed="81"/>
            <rFont val="Tahoma"/>
            <family val="2"/>
          </rPr>
          <t>This cell will be highlighted red if the sum of probabilities (C-F) do not sum to 100%</t>
        </r>
      </text>
    </comment>
    <comment ref="G87" authorId="0" shapeId="0" xr:uid="{00000000-0006-0000-1900-000040000000}">
      <text>
        <r>
          <rPr>
            <sz val="9"/>
            <color indexed="81"/>
            <rFont val="Tahoma"/>
            <family val="2"/>
          </rPr>
          <t>This cell will be highlighted red if the sum of probabilities (C-F) do not sum to 100%</t>
        </r>
      </text>
    </comment>
    <comment ref="G90" authorId="0" shapeId="0" xr:uid="{00000000-0006-0000-1900-000041000000}">
      <text>
        <r>
          <rPr>
            <sz val="9"/>
            <color indexed="81"/>
            <rFont val="Tahoma"/>
            <family val="2"/>
          </rPr>
          <t>This cell will be highlighted red if the sum of probabilities (C-F) do not sum to 100%</t>
        </r>
      </text>
    </comment>
    <comment ref="G91" authorId="0" shapeId="0" xr:uid="{00000000-0006-0000-1900-000042000000}">
      <text>
        <r>
          <rPr>
            <sz val="9"/>
            <color indexed="81"/>
            <rFont val="Tahoma"/>
            <family val="2"/>
          </rPr>
          <t>This cell will be highlighted red if the sum of probabilities (C-F) do not sum to 100%</t>
        </r>
      </text>
    </comment>
    <comment ref="G92" authorId="0" shapeId="0" xr:uid="{00000000-0006-0000-1900-000043000000}">
      <text>
        <r>
          <rPr>
            <sz val="9"/>
            <color indexed="81"/>
            <rFont val="Tahoma"/>
            <family val="2"/>
          </rPr>
          <t>This cell will be highlighted red if the sum of probabilities (C-F) do not sum to 100%</t>
        </r>
      </text>
    </comment>
    <comment ref="G95" authorId="0" shapeId="0" xr:uid="{00000000-0006-0000-1900-000044000000}">
      <text>
        <r>
          <rPr>
            <sz val="9"/>
            <color indexed="81"/>
            <rFont val="Tahoma"/>
            <family val="2"/>
          </rPr>
          <t>This cell will be highlighted red if the sum of probabilities (C-F) do not sum to 100%</t>
        </r>
      </text>
    </comment>
    <comment ref="G96" authorId="0" shapeId="0" xr:uid="{00000000-0006-0000-1900-000045000000}">
      <text>
        <r>
          <rPr>
            <sz val="9"/>
            <color indexed="81"/>
            <rFont val="Tahoma"/>
            <family val="2"/>
          </rPr>
          <t>This cell will be highlighted red if the sum of probabilities (C-F) do not sum to 100%</t>
        </r>
      </text>
    </comment>
    <comment ref="G97" authorId="0" shapeId="0" xr:uid="{00000000-0006-0000-1900-000046000000}">
      <text>
        <r>
          <rPr>
            <sz val="9"/>
            <color indexed="81"/>
            <rFont val="Tahoma"/>
            <family val="2"/>
          </rPr>
          <t>This cell will be highlighted red if the sum of probabilities (C-F) do not sum to 100%</t>
        </r>
      </text>
    </comment>
    <comment ref="G98" authorId="0" shapeId="0" xr:uid="{00000000-0006-0000-1900-000047000000}">
      <text>
        <r>
          <rPr>
            <sz val="9"/>
            <color indexed="81"/>
            <rFont val="Tahoma"/>
            <family val="2"/>
          </rPr>
          <t>This cell will be highlighted red if the sum of probabilities (C-F) do not sum to 100%</t>
        </r>
      </text>
    </comment>
    <comment ref="G99" authorId="0" shapeId="0" xr:uid="{00000000-0006-0000-1900-000048000000}">
      <text>
        <r>
          <rPr>
            <sz val="9"/>
            <color indexed="81"/>
            <rFont val="Tahoma"/>
            <family val="2"/>
          </rPr>
          <t>This cell will be highlighted red if the sum of probabilities (C-F) do not sum to 100%</t>
        </r>
      </text>
    </comment>
    <comment ref="G100" authorId="0" shapeId="0" xr:uid="{BE93BBBF-D9B9-4E5E-8E69-EDCEF0F8E14F}">
      <text>
        <r>
          <rPr>
            <sz val="9"/>
            <color indexed="81"/>
            <rFont val="Tahoma"/>
            <family val="2"/>
          </rPr>
          <t>This cell will be highlighted red if the sum of probabilities (C-F) do not sum to 100%</t>
        </r>
      </text>
    </comment>
    <comment ref="G101" authorId="0" shapeId="0" xr:uid="{7A02AF36-1BFC-441B-99A0-50DE8EB30371}">
      <text>
        <r>
          <rPr>
            <sz val="9"/>
            <color indexed="81"/>
            <rFont val="Tahoma"/>
            <family val="2"/>
          </rPr>
          <t>This cell will be highlighted red if the sum of probabilities (C-F) do not sum to 100%</t>
        </r>
      </text>
    </comment>
    <comment ref="G102" authorId="0" shapeId="0" xr:uid="{961FE2B2-20D6-4FBC-B073-7A695FEECFDD}">
      <text>
        <r>
          <rPr>
            <sz val="9"/>
            <color indexed="81"/>
            <rFont val="Tahoma"/>
            <family val="2"/>
          </rPr>
          <t>This cell will be highlighted red if the sum of probabilities (C-F) do not sum to 100%</t>
        </r>
      </text>
    </comment>
    <comment ref="G103" authorId="0" shapeId="0" xr:uid="{3260E1D3-C02A-4B78-B6D6-8B153B045B72}">
      <text>
        <r>
          <rPr>
            <sz val="9"/>
            <color indexed="81"/>
            <rFont val="Tahoma"/>
            <family val="2"/>
          </rPr>
          <t>This cell will be highlighted red if the sum of probabilities (C-F) do not sum to 100%</t>
        </r>
      </text>
    </comment>
    <comment ref="G104" authorId="0" shapeId="0" xr:uid="{DBF99DCC-210E-4D16-B657-27623E1F3EEB}">
      <text>
        <r>
          <rPr>
            <sz val="9"/>
            <color indexed="81"/>
            <rFont val="Tahoma"/>
            <family val="2"/>
          </rPr>
          <t>This cell will be highlighted red if the sum of probabilities (C-F) do not sum to 100%</t>
        </r>
      </text>
    </comment>
    <comment ref="G105" authorId="0" shapeId="0" xr:uid="{B761B624-8C4D-4975-8D93-74CFAF54B2B2}">
      <text>
        <r>
          <rPr>
            <sz val="9"/>
            <color indexed="81"/>
            <rFont val="Tahoma"/>
            <family val="2"/>
          </rPr>
          <t>This cell will be highlighted red if the sum of probabilities (C-F) do not sum to 100%</t>
        </r>
      </text>
    </comment>
    <comment ref="G106" authorId="0" shapeId="0" xr:uid="{99388EB0-EA89-49B1-AA80-A3E0D10CC71C}">
      <text>
        <r>
          <rPr>
            <sz val="9"/>
            <color indexed="81"/>
            <rFont val="Tahoma"/>
            <family val="2"/>
          </rPr>
          <t>This cell will be highlighted red if the sum of probabilities (C-F) do not sum to 100%</t>
        </r>
      </text>
    </comment>
    <comment ref="G107" authorId="0" shapeId="0" xr:uid="{1E1AB2AA-05EB-4523-ADE5-81C85128AFE5}">
      <text>
        <r>
          <rPr>
            <sz val="9"/>
            <color indexed="81"/>
            <rFont val="Tahoma"/>
            <family val="2"/>
          </rPr>
          <t>This cell will be highlighted red if the sum of probabilities (C-F) do not sum to 100%</t>
        </r>
      </text>
    </comment>
    <comment ref="G108" authorId="0" shapeId="0" xr:uid="{B2B8621C-CB83-42F4-B215-3A743A83F45D}">
      <text>
        <r>
          <rPr>
            <sz val="9"/>
            <color indexed="81"/>
            <rFont val="Tahoma"/>
            <family val="2"/>
          </rPr>
          <t>This cell will be highlighted red if the sum of probabilities (C-F) do not sum to 100%</t>
        </r>
      </text>
    </comment>
    <comment ref="G109" authorId="0" shapeId="0" xr:uid="{4F9D4E5E-54BB-44FE-9D82-84003F3C91A9}">
      <text>
        <r>
          <rPr>
            <sz val="9"/>
            <color indexed="81"/>
            <rFont val="Tahoma"/>
            <family val="2"/>
          </rPr>
          <t>This cell will be highlighted red if the sum of probabilities (C-F) do not sum to 100%</t>
        </r>
      </text>
    </comment>
    <comment ref="G110" authorId="0" shapeId="0" xr:uid="{79709E6E-DE46-4802-91DF-B84EE74BD3EB}">
      <text>
        <r>
          <rPr>
            <sz val="9"/>
            <color indexed="81"/>
            <rFont val="Tahoma"/>
            <family val="2"/>
          </rPr>
          <t>This cell will be highlighted red if the sum of probabilities (C-F) do not sum to 100%</t>
        </r>
      </text>
    </comment>
    <comment ref="G111" authorId="0" shapeId="0" xr:uid="{0FE4274C-7E7F-4650-A7C4-59267E986F27}">
      <text>
        <r>
          <rPr>
            <sz val="9"/>
            <color indexed="81"/>
            <rFont val="Tahoma"/>
            <family val="2"/>
          </rPr>
          <t>This cell will be highlighted red if the sum of probabilities (C-F) do not sum to 100%</t>
        </r>
      </text>
    </comment>
    <comment ref="G112" authorId="0" shapeId="0" xr:uid="{2754A786-2594-4C98-9D26-DBAD45313454}">
      <text>
        <r>
          <rPr>
            <sz val="9"/>
            <color indexed="81"/>
            <rFont val="Tahoma"/>
            <family val="2"/>
          </rPr>
          <t>This cell will be highlighted red if the sum of probabilities (C-F) do not sum to 100%</t>
        </r>
      </text>
    </comment>
    <comment ref="G113" authorId="0" shapeId="0" xr:uid="{80531349-AA31-4BA7-A846-61A28A6653A2}">
      <text>
        <r>
          <rPr>
            <sz val="9"/>
            <color indexed="81"/>
            <rFont val="Tahoma"/>
            <family val="2"/>
          </rPr>
          <t>This cell will be highlighted red if the sum of probabilities (C-F) do not sum to 100%</t>
        </r>
      </text>
    </comment>
    <comment ref="G114" authorId="0" shapeId="0" xr:uid="{05F15A33-90A2-40C6-A9C6-57353ED76750}">
      <text>
        <r>
          <rPr>
            <sz val="9"/>
            <color indexed="81"/>
            <rFont val="Tahoma"/>
            <family val="2"/>
          </rPr>
          <t>This cell will be highlighted red if the sum of probabilities (C-F) do not sum to 100%</t>
        </r>
      </text>
    </comment>
    <comment ref="G115" authorId="0" shapeId="0" xr:uid="{B33C5EFD-CEBC-4677-B1EC-488B5A6AFB25}">
      <text>
        <r>
          <rPr>
            <sz val="9"/>
            <color indexed="81"/>
            <rFont val="Tahoma"/>
            <family val="2"/>
          </rPr>
          <t>This cell will be highlighted red if the sum of probabilities (C-F) do not sum to 100%</t>
        </r>
      </text>
    </comment>
    <comment ref="G116" authorId="0" shapeId="0" xr:uid="{2D644C3D-3115-42ED-ADE9-0BA869B8D43D}">
      <text>
        <r>
          <rPr>
            <sz val="9"/>
            <color indexed="81"/>
            <rFont val="Tahoma"/>
            <family val="2"/>
          </rPr>
          <t>This cell will be highlighted red if the sum of probabilities (C-F) do not sum to 100%</t>
        </r>
      </text>
    </comment>
    <comment ref="G117" authorId="0" shapeId="0" xr:uid="{DDE5DABB-E9C3-4EDB-AD82-8C88E10975ED}">
      <text>
        <r>
          <rPr>
            <sz val="9"/>
            <color indexed="81"/>
            <rFont val="Tahoma"/>
            <family val="2"/>
          </rPr>
          <t>This cell will be highlighted red if the sum of probabilities (C-F) do not sum to 100%</t>
        </r>
      </text>
    </comment>
    <comment ref="G118" authorId="0" shapeId="0" xr:uid="{75EE9BB1-B00C-4885-B43D-B05693566A1A}">
      <text>
        <r>
          <rPr>
            <sz val="9"/>
            <color indexed="81"/>
            <rFont val="Tahoma"/>
            <family val="2"/>
          </rPr>
          <t>This cell will be highlighted red if the sum of probabilities (C-F) do not sum to 100%</t>
        </r>
      </text>
    </comment>
    <comment ref="G119" authorId="0" shapeId="0" xr:uid="{7AF1D585-9A1A-4B79-A68F-A47912C43490}">
      <text>
        <r>
          <rPr>
            <sz val="9"/>
            <color indexed="81"/>
            <rFont val="Tahoma"/>
            <family val="2"/>
          </rPr>
          <t>This cell will be highlighted red if the sum of probabilities (C-F) do not sum to 100%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Lockwood, William</author>
  </authors>
  <commentList>
    <comment ref="G8" authorId="0" shapeId="0" xr:uid="{00000000-0006-0000-1A00-000001000000}">
      <text>
        <r>
          <rPr>
            <sz val="9"/>
            <color indexed="81"/>
            <rFont val="Tahoma"/>
            <family val="2"/>
          </rPr>
          <t>This cell will be highlighted red if the sum of probabilities (C-F) do not sum to 100%</t>
        </r>
      </text>
    </comment>
    <comment ref="G9" authorId="0" shapeId="0" xr:uid="{00000000-0006-0000-1A00-000002000000}">
      <text>
        <r>
          <rPr>
            <sz val="9"/>
            <color indexed="81"/>
            <rFont val="Tahoma"/>
            <family val="2"/>
          </rPr>
          <t>This cell will be highlighted red if the sum of probabilities (C-F) do not sum to 100%</t>
        </r>
      </text>
    </comment>
    <comment ref="G10" authorId="0" shapeId="0" xr:uid="{00000000-0006-0000-1A00-000003000000}">
      <text>
        <r>
          <rPr>
            <sz val="9"/>
            <color indexed="81"/>
            <rFont val="Tahoma"/>
            <family val="2"/>
          </rPr>
          <t>This cell will be highlighted red if the sum of probabilities (C-F) do not sum to 100%</t>
        </r>
      </text>
    </comment>
    <comment ref="G11" authorId="0" shapeId="0" xr:uid="{00000000-0006-0000-1A00-000004000000}">
      <text>
        <r>
          <rPr>
            <sz val="9"/>
            <color indexed="81"/>
            <rFont val="Tahoma"/>
            <family val="2"/>
          </rPr>
          <t>This cell will be highlighted red if the sum of probabilities (C-F) do not sum to 100%</t>
        </r>
      </text>
    </comment>
    <comment ref="G12" authorId="0" shapeId="0" xr:uid="{00000000-0006-0000-1A00-000005000000}">
      <text>
        <r>
          <rPr>
            <sz val="9"/>
            <color indexed="81"/>
            <rFont val="Tahoma"/>
            <family val="2"/>
          </rPr>
          <t>This cell will be highlighted red if the sum of probabilities (C-F) do not sum to 100%</t>
        </r>
      </text>
    </comment>
    <comment ref="G13" authorId="0" shapeId="0" xr:uid="{00000000-0006-0000-1A00-000006000000}">
      <text>
        <r>
          <rPr>
            <sz val="9"/>
            <color indexed="81"/>
            <rFont val="Tahoma"/>
            <family val="2"/>
          </rPr>
          <t>This cell will be highlighted red if the sum of probabilities (C-F) do not sum to 100%</t>
        </r>
      </text>
    </comment>
    <comment ref="G16" authorId="0" shapeId="0" xr:uid="{00000000-0006-0000-1A00-000007000000}">
      <text>
        <r>
          <rPr>
            <sz val="9"/>
            <color indexed="81"/>
            <rFont val="Tahoma"/>
            <family val="2"/>
          </rPr>
          <t>This cell will be highlighted red if the sum of probabilities (C-F) do not sum to 100%</t>
        </r>
      </text>
    </comment>
    <comment ref="G17" authorId="0" shapeId="0" xr:uid="{00000000-0006-0000-1A00-000008000000}">
      <text>
        <r>
          <rPr>
            <sz val="9"/>
            <color indexed="81"/>
            <rFont val="Tahoma"/>
            <family val="2"/>
          </rPr>
          <t>This cell will be highlighted red if the sum of probabilities (C-F) do not sum to 100%</t>
        </r>
      </text>
    </comment>
    <comment ref="G18" authorId="0" shapeId="0" xr:uid="{00000000-0006-0000-1A00-000009000000}">
      <text>
        <r>
          <rPr>
            <sz val="9"/>
            <color indexed="81"/>
            <rFont val="Tahoma"/>
            <family val="2"/>
          </rPr>
          <t>This cell will be highlighted red if the sum of probabilities (C-F) do not sum to 100%</t>
        </r>
      </text>
    </comment>
    <comment ref="G19" authorId="0" shapeId="0" xr:uid="{00000000-0006-0000-1A00-00000A000000}">
      <text>
        <r>
          <rPr>
            <sz val="9"/>
            <color indexed="81"/>
            <rFont val="Tahoma"/>
            <family val="2"/>
          </rPr>
          <t>This cell will be highlighted red if the sum of probabilities (C-F) do not sum to 100%</t>
        </r>
      </text>
    </comment>
    <comment ref="G20" authorId="0" shapeId="0" xr:uid="{00000000-0006-0000-1A00-00000B000000}">
      <text>
        <r>
          <rPr>
            <sz val="9"/>
            <color indexed="81"/>
            <rFont val="Tahoma"/>
            <family val="2"/>
          </rPr>
          <t>This cell will be highlighted red if the sum of probabilities (C-F) do not sum to 100%</t>
        </r>
      </text>
    </comment>
    <comment ref="G21" authorId="0" shapeId="0" xr:uid="{00000000-0006-0000-1A00-00000C000000}">
      <text>
        <r>
          <rPr>
            <sz val="9"/>
            <color indexed="81"/>
            <rFont val="Tahoma"/>
            <family val="2"/>
          </rPr>
          <t>This cell will be highlighted red if the sum of probabilities (C-F) do not sum to 100%</t>
        </r>
      </text>
    </comment>
    <comment ref="G22" authorId="0" shapeId="0" xr:uid="{00000000-0006-0000-1A00-00000D000000}">
      <text>
        <r>
          <rPr>
            <sz val="9"/>
            <color indexed="81"/>
            <rFont val="Tahoma"/>
            <family val="2"/>
          </rPr>
          <t>This cell will be highlighted red if the sum of probabilities (C-F) do not sum to 100%</t>
        </r>
      </text>
    </comment>
    <comment ref="G23" authorId="0" shapeId="0" xr:uid="{00000000-0006-0000-1A00-00000E000000}">
      <text>
        <r>
          <rPr>
            <sz val="9"/>
            <color indexed="81"/>
            <rFont val="Tahoma"/>
            <family val="2"/>
          </rPr>
          <t>This cell will be highlighted red if the sum of probabilities (C-F) do not sum to 100%</t>
        </r>
      </text>
    </comment>
    <comment ref="G24" authorId="0" shapeId="0" xr:uid="{00000000-0006-0000-1A00-00000F000000}">
      <text>
        <r>
          <rPr>
            <sz val="9"/>
            <color indexed="81"/>
            <rFont val="Tahoma"/>
            <family val="2"/>
          </rPr>
          <t>This cell will be highlighted red if the sum of probabilities (C-F) do not sum to 100%</t>
        </r>
      </text>
    </comment>
    <comment ref="G25" authorId="0" shapeId="0" xr:uid="{00000000-0006-0000-1A00-000010000000}">
      <text>
        <r>
          <rPr>
            <sz val="9"/>
            <color indexed="81"/>
            <rFont val="Tahoma"/>
            <family val="2"/>
          </rPr>
          <t>This cell will be highlighted red if the sum of probabilities (C-F) do not sum to 100%</t>
        </r>
      </text>
    </comment>
    <comment ref="G26" authorId="0" shapeId="0" xr:uid="{00000000-0006-0000-1A00-000011000000}">
      <text>
        <r>
          <rPr>
            <sz val="9"/>
            <color indexed="81"/>
            <rFont val="Tahoma"/>
            <family val="2"/>
          </rPr>
          <t>This cell will be highlighted red if the sum of probabilities (C-F) do not sum to 100%</t>
        </r>
      </text>
    </comment>
    <comment ref="G27" authorId="0" shapeId="0" xr:uid="{00000000-0006-0000-1A00-000012000000}">
      <text>
        <r>
          <rPr>
            <sz val="9"/>
            <color indexed="81"/>
            <rFont val="Tahoma"/>
            <family val="2"/>
          </rPr>
          <t>This cell will be highlighted red if the sum of probabilities (C-F) do not sum to 100%</t>
        </r>
      </text>
    </comment>
    <comment ref="G28" authorId="0" shapeId="0" xr:uid="{00000000-0006-0000-1A00-000013000000}">
      <text>
        <r>
          <rPr>
            <sz val="9"/>
            <color indexed="81"/>
            <rFont val="Tahoma"/>
            <family val="2"/>
          </rPr>
          <t>This cell will be highlighted red if the sum of probabilities (C-F) do not sum to 100%</t>
        </r>
      </text>
    </comment>
    <comment ref="G29" authorId="0" shapeId="0" xr:uid="{00000000-0006-0000-1A00-000014000000}">
      <text>
        <r>
          <rPr>
            <sz val="9"/>
            <color indexed="81"/>
            <rFont val="Tahoma"/>
            <family val="2"/>
          </rPr>
          <t>This cell will be highlighted red if the sum of probabilities (C-F) do not sum to 100%</t>
        </r>
      </text>
    </comment>
    <comment ref="G30" authorId="0" shapeId="0" xr:uid="{00000000-0006-0000-1A00-000015000000}">
      <text>
        <r>
          <rPr>
            <sz val="9"/>
            <color indexed="81"/>
            <rFont val="Tahoma"/>
            <family val="2"/>
          </rPr>
          <t>This cell will be highlighted red if the sum of probabilities (C-F) do not sum to 100%</t>
        </r>
      </text>
    </comment>
    <comment ref="G31" authorId="0" shapeId="0" xr:uid="{00000000-0006-0000-1A00-000016000000}">
      <text>
        <r>
          <rPr>
            <sz val="9"/>
            <color indexed="81"/>
            <rFont val="Tahoma"/>
            <family val="2"/>
          </rPr>
          <t>This cell will be highlighted red if the sum of probabilities (C-F) do not sum to 100%</t>
        </r>
      </text>
    </comment>
    <comment ref="G32" authorId="0" shapeId="0" xr:uid="{00000000-0006-0000-1A00-000017000000}">
      <text>
        <r>
          <rPr>
            <sz val="9"/>
            <color indexed="81"/>
            <rFont val="Tahoma"/>
            <family val="2"/>
          </rPr>
          <t>This cell will be highlighted red if the sum of probabilities (C-F) do not sum to 100%</t>
        </r>
      </text>
    </comment>
    <comment ref="G33" authorId="0" shapeId="0" xr:uid="{00000000-0006-0000-1A00-000018000000}">
      <text>
        <r>
          <rPr>
            <sz val="9"/>
            <color indexed="81"/>
            <rFont val="Tahoma"/>
            <family val="2"/>
          </rPr>
          <t>This cell will be highlighted red if the sum of probabilities (C-F) do not sum to 100%</t>
        </r>
      </text>
    </comment>
    <comment ref="G34" authorId="0" shapeId="0" xr:uid="{00000000-0006-0000-1A00-000019000000}">
      <text>
        <r>
          <rPr>
            <sz val="9"/>
            <color indexed="81"/>
            <rFont val="Tahoma"/>
            <family val="2"/>
          </rPr>
          <t>This cell will be highlighted red if the sum of probabilities (C-F) do not sum to 100%</t>
        </r>
      </text>
    </comment>
    <comment ref="G35" authorId="0" shapeId="0" xr:uid="{00000000-0006-0000-1A00-00001A000000}">
      <text>
        <r>
          <rPr>
            <sz val="9"/>
            <color indexed="81"/>
            <rFont val="Tahoma"/>
            <family val="2"/>
          </rPr>
          <t>This cell will be highlighted red if the sum of probabilities (C-F) do not sum to 100%</t>
        </r>
      </text>
    </comment>
    <comment ref="G38" authorId="0" shapeId="0" xr:uid="{00000000-0006-0000-1A00-00001B000000}">
      <text>
        <r>
          <rPr>
            <sz val="9"/>
            <color indexed="81"/>
            <rFont val="Tahoma"/>
            <family val="2"/>
          </rPr>
          <t>This cell will be highlighted red if the sum of probabilities (C-F) do not sum to 100%</t>
        </r>
      </text>
    </comment>
    <comment ref="G39" authorId="0" shapeId="0" xr:uid="{00000000-0006-0000-1A00-00001C000000}">
      <text>
        <r>
          <rPr>
            <sz val="9"/>
            <color indexed="81"/>
            <rFont val="Tahoma"/>
            <family val="2"/>
          </rPr>
          <t>This cell will be highlighted red if the sum of probabilities (C-F) do not sum to 100%</t>
        </r>
      </text>
    </comment>
    <comment ref="G40" authorId="0" shapeId="0" xr:uid="{00000000-0006-0000-1A00-00001D000000}">
      <text>
        <r>
          <rPr>
            <sz val="9"/>
            <color indexed="81"/>
            <rFont val="Tahoma"/>
            <family val="2"/>
          </rPr>
          <t>This cell will be highlighted red if the sum of probabilities (C-F) do not sum to 100%</t>
        </r>
      </text>
    </comment>
    <comment ref="G41" authorId="0" shapeId="0" xr:uid="{00000000-0006-0000-1A00-00001E000000}">
      <text>
        <r>
          <rPr>
            <sz val="9"/>
            <color indexed="81"/>
            <rFont val="Tahoma"/>
            <family val="2"/>
          </rPr>
          <t>This cell will be highlighted red if the sum of probabilities (C-F) do not sum to 100%</t>
        </r>
      </text>
    </comment>
    <comment ref="G42" authorId="0" shapeId="0" xr:uid="{00000000-0006-0000-1A00-00001F000000}">
      <text>
        <r>
          <rPr>
            <sz val="9"/>
            <color indexed="81"/>
            <rFont val="Tahoma"/>
            <family val="2"/>
          </rPr>
          <t>This cell will be highlighted red if the sum of probabilities (C-F) do not sum to 100%</t>
        </r>
      </text>
    </comment>
    <comment ref="G43" authorId="0" shapeId="0" xr:uid="{00000000-0006-0000-1A00-000020000000}">
      <text>
        <r>
          <rPr>
            <sz val="9"/>
            <color indexed="81"/>
            <rFont val="Tahoma"/>
            <family val="2"/>
          </rPr>
          <t>This cell will be highlighted red if the sum of probabilities (C-F) do not sum to 100%</t>
        </r>
      </text>
    </comment>
    <comment ref="G44" authorId="0" shapeId="0" xr:uid="{00000000-0006-0000-1A00-000021000000}">
      <text>
        <r>
          <rPr>
            <sz val="9"/>
            <color indexed="81"/>
            <rFont val="Tahoma"/>
            <family val="2"/>
          </rPr>
          <t>This cell will be highlighted red if the sum of probabilities (C-F) do not sum to 100%</t>
        </r>
      </text>
    </comment>
    <comment ref="G45" authorId="0" shapeId="0" xr:uid="{00000000-0006-0000-1A00-000022000000}">
      <text>
        <r>
          <rPr>
            <sz val="9"/>
            <color indexed="81"/>
            <rFont val="Tahoma"/>
            <family val="2"/>
          </rPr>
          <t>This cell will be highlighted red if the sum of probabilities (C-F) do not sum to 100%</t>
        </r>
      </text>
    </comment>
    <comment ref="G46" authorId="0" shapeId="0" xr:uid="{00000000-0006-0000-1A00-000023000000}">
      <text>
        <r>
          <rPr>
            <sz val="9"/>
            <color indexed="81"/>
            <rFont val="Tahoma"/>
            <family val="2"/>
          </rPr>
          <t>This cell will be highlighted red if the sum of probabilities (C-F) do not sum to 100%</t>
        </r>
      </text>
    </comment>
    <comment ref="G47" authorId="0" shapeId="0" xr:uid="{00000000-0006-0000-1A00-000024000000}">
      <text>
        <r>
          <rPr>
            <sz val="9"/>
            <color indexed="81"/>
            <rFont val="Tahoma"/>
            <family val="2"/>
          </rPr>
          <t>This cell will be highlighted red if the sum of probabilities (C-F) do not sum to 100%</t>
        </r>
      </text>
    </comment>
    <comment ref="G48" authorId="0" shapeId="0" xr:uid="{00000000-0006-0000-1A00-000025000000}">
      <text>
        <r>
          <rPr>
            <sz val="9"/>
            <color indexed="81"/>
            <rFont val="Tahoma"/>
            <family val="2"/>
          </rPr>
          <t>This cell will be highlighted red if the sum of probabilities (C-F) do not sum to 100%</t>
        </r>
      </text>
    </comment>
    <comment ref="G51" authorId="0" shapeId="0" xr:uid="{00000000-0006-0000-1A00-000026000000}">
      <text>
        <r>
          <rPr>
            <sz val="9"/>
            <color indexed="81"/>
            <rFont val="Tahoma"/>
            <family val="2"/>
          </rPr>
          <t>This cell will be highlighted red if the sum of probabilities (C-F) do not sum to 100%</t>
        </r>
      </text>
    </comment>
    <comment ref="G52" authorId="0" shapeId="0" xr:uid="{00000000-0006-0000-1A00-000027000000}">
      <text>
        <r>
          <rPr>
            <sz val="9"/>
            <color indexed="81"/>
            <rFont val="Tahoma"/>
            <family val="2"/>
          </rPr>
          <t>This cell will be highlighted red if the sum of probabilities (C-F) do not sum to 100%</t>
        </r>
      </text>
    </comment>
    <comment ref="G53" authorId="0" shapeId="0" xr:uid="{00000000-0006-0000-1A00-000028000000}">
      <text>
        <r>
          <rPr>
            <sz val="9"/>
            <color indexed="81"/>
            <rFont val="Tahoma"/>
            <family val="2"/>
          </rPr>
          <t>This cell will be highlighted red if the sum of probabilities (C-F) do not sum to 100%</t>
        </r>
      </text>
    </comment>
    <comment ref="G54" authorId="0" shapeId="0" xr:uid="{00000000-0006-0000-1A00-000029000000}">
      <text>
        <r>
          <rPr>
            <sz val="9"/>
            <color indexed="81"/>
            <rFont val="Tahoma"/>
            <family val="2"/>
          </rPr>
          <t>This cell will be highlighted red if the sum of probabilities (C-F) do not sum to 100%</t>
        </r>
      </text>
    </comment>
    <comment ref="G55" authorId="0" shapeId="0" xr:uid="{00000000-0006-0000-1A00-00002A000000}">
      <text>
        <r>
          <rPr>
            <sz val="9"/>
            <color indexed="81"/>
            <rFont val="Tahoma"/>
            <family val="2"/>
          </rPr>
          <t>This cell will be highlighted red if the sum of probabilities (C-F) do not sum to 100%</t>
        </r>
      </text>
    </comment>
    <comment ref="G56" authorId="0" shapeId="0" xr:uid="{00000000-0006-0000-1A00-00002B000000}">
      <text>
        <r>
          <rPr>
            <sz val="9"/>
            <color indexed="81"/>
            <rFont val="Tahoma"/>
            <family val="2"/>
          </rPr>
          <t>This cell will be highlighted red if the sum of probabilities (C-F) do not sum to 100%</t>
        </r>
      </text>
    </comment>
    <comment ref="G57" authorId="0" shapeId="0" xr:uid="{00000000-0006-0000-1A00-00002C000000}">
      <text>
        <r>
          <rPr>
            <sz val="9"/>
            <color indexed="81"/>
            <rFont val="Tahoma"/>
            <family val="2"/>
          </rPr>
          <t>This cell will be highlighted red if the sum of probabilities (C-F) do not sum to 100%</t>
        </r>
      </text>
    </comment>
    <comment ref="G58" authorId="0" shapeId="0" xr:uid="{00000000-0006-0000-1A00-00002D000000}">
      <text>
        <r>
          <rPr>
            <sz val="9"/>
            <color indexed="81"/>
            <rFont val="Tahoma"/>
            <family val="2"/>
          </rPr>
          <t>This cell will be highlighted red if the sum of probabilities (C-F) do not sum to 100%</t>
        </r>
      </text>
    </comment>
    <comment ref="G59" authorId="0" shapeId="0" xr:uid="{00000000-0006-0000-1A00-00002E000000}">
      <text>
        <r>
          <rPr>
            <sz val="9"/>
            <color indexed="81"/>
            <rFont val="Tahoma"/>
            <family val="2"/>
          </rPr>
          <t>This cell will be highlighted red if the sum of probabilities (C-F) do not sum to 100%</t>
        </r>
      </text>
    </comment>
    <comment ref="G60" authorId="0" shapeId="0" xr:uid="{00000000-0006-0000-1A00-00002F000000}">
      <text>
        <r>
          <rPr>
            <sz val="9"/>
            <color indexed="81"/>
            <rFont val="Tahoma"/>
            <family val="2"/>
          </rPr>
          <t>This cell will be highlighted red if the sum of probabilities (C-F) do not sum to 100%</t>
        </r>
      </text>
    </comment>
    <comment ref="G61" authorId="0" shapeId="0" xr:uid="{00000000-0006-0000-1A00-000030000000}">
      <text>
        <r>
          <rPr>
            <sz val="9"/>
            <color indexed="81"/>
            <rFont val="Tahoma"/>
            <family val="2"/>
          </rPr>
          <t>This cell will be highlighted red if the sum of probabilities (C-F) do not sum to 100%</t>
        </r>
      </text>
    </comment>
    <comment ref="G64" authorId="0" shapeId="0" xr:uid="{00000000-0006-0000-1A00-000031000000}">
      <text>
        <r>
          <rPr>
            <sz val="9"/>
            <color indexed="81"/>
            <rFont val="Tahoma"/>
            <family val="2"/>
          </rPr>
          <t>This cell will be highlighted red if the sum of probabilities (C-F) do not sum to 100%</t>
        </r>
      </text>
    </comment>
    <comment ref="G65" authorId="0" shapeId="0" xr:uid="{00000000-0006-0000-1A00-000032000000}">
      <text>
        <r>
          <rPr>
            <sz val="9"/>
            <color indexed="81"/>
            <rFont val="Tahoma"/>
            <family val="2"/>
          </rPr>
          <t>This cell will be highlighted red if the sum of probabilities (C-F) do not sum to 100%</t>
        </r>
      </text>
    </comment>
    <comment ref="G66" authorId="0" shapeId="0" xr:uid="{00000000-0006-0000-1A00-000033000000}">
      <text>
        <r>
          <rPr>
            <sz val="9"/>
            <color indexed="81"/>
            <rFont val="Tahoma"/>
            <family val="2"/>
          </rPr>
          <t>This cell will be highlighted red if the sum of probabilities (C-F) do not sum to 100%</t>
        </r>
      </text>
    </comment>
    <comment ref="G67" authorId="0" shapeId="0" xr:uid="{00000000-0006-0000-1A00-000034000000}">
      <text>
        <r>
          <rPr>
            <sz val="9"/>
            <color indexed="81"/>
            <rFont val="Tahoma"/>
            <family val="2"/>
          </rPr>
          <t>This cell will be highlighted red if the sum of probabilities (C-F) do not sum to 100%</t>
        </r>
      </text>
    </comment>
    <comment ref="G68" authorId="0" shapeId="0" xr:uid="{00000000-0006-0000-1A00-000035000000}">
      <text>
        <r>
          <rPr>
            <sz val="9"/>
            <color indexed="81"/>
            <rFont val="Tahoma"/>
            <family val="2"/>
          </rPr>
          <t>This cell will be highlighted red if the sum of probabilities (C-F) do not sum to 100%</t>
        </r>
      </text>
    </comment>
    <comment ref="G69" authorId="0" shapeId="0" xr:uid="{00000000-0006-0000-1A00-000036000000}">
      <text>
        <r>
          <rPr>
            <sz val="9"/>
            <color indexed="81"/>
            <rFont val="Tahoma"/>
            <family val="2"/>
          </rPr>
          <t>This cell will be highlighted red if the sum of probabilities (C-F) do not sum to 100%</t>
        </r>
      </text>
    </comment>
    <comment ref="G70" authorId="0" shapeId="0" xr:uid="{00000000-0006-0000-1A00-000037000000}">
      <text>
        <r>
          <rPr>
            <sz val="9"/>
            <color indexed="81"/>
            <rFont val="Tahoma"/>
            <family val="2"/>
          </rPr>
          <t>This cell will be highlighted red if the sum of probabilities (C-F) do not sum to 100%</t>
        </r>
      </text>
    </comment>
    <comment ref="G71" authorId="0" shapeId="0" xr:uid="{00000000-0006-0000-1A00-000038000000}">
      <text>
        <r>
          <rPr>
            <sz val="9"/>
            <color indexed="81"/>
            <rFont val="Tahoma"/>
            <family val="2"/>
          </rPr>
          <t>This cell will be highlighted red if the sum of probabilities (C-F) do not sum to 100%</t>
        </r>
      </text>
    </comment>
    <comment ref="G74" authorId="0" shapeId="0" xr:uid="{00000000-0006-0000-1A00-000039000000}">
      <text>
        <r>
          <rPr>
            <sz val="9"/>
            <color indexed="81"/>
            <rFont val="Tahoma"/>
            <family val="2"/>
          </rPr>
          <t>This cell will be highlighted red if the sum of probabilities (C-F) do not sum to 100%</t>
        </r>
      </text>
    </comment>
    <comment ref="G75" authorId="0" shapeId="0" xr:uid="{00000000-0006-0000-1A00-00003A000000}">
      <text>
        <r>
          <rPr>
            <sz val="9"/>
            <color indexed="81"/>
            <rFont val="Tahoma"/>
            <family val="2"/>
          </rPr>
          <t>This cell will be highlighted red if the sum of probabilities (C-F) do not sum to 100%</t>
        </r>
      </text>
    </comment>
    <comment ref="G76" authorId="0" shapeId="0" xr:uid="{00000000-0006-0000-1A00-00003B000000}">
      <text>
        <r>
          <rPr>
            <sz val="9"/>
            <color indexed="81"/>
            <rFont val="Tahoma"/>
            <family val="2"/>
          </rPr>
          <t>This cell will be highlighted red if the sum of probabilities (C-F) do not sum to 100%</t>
        </r>
      </text>
    </comment>
    <comment ref="G79" authorId="0" shapeId="0" xr:uid="{00000000-0006-0000-1A00-00003C000000}">
      <text>
        <r>
          <rPr>
            <sz val="9"/>
            <color indexed="81"/>
            <rFont val="Tahoma"/>
            <family val="2"/>
          </rPr>
          <t>This cell will be highlighted red if the sum of probabilities (C-F) do not sum to 100%</t>
        </r>
      </text>
    </comment>
    <comment ref="G80" authorId="0" shapeId="0" xr:uid="{00000000-0006-0000-1A00-00003D000000}">
      <text>
        <r>
          <rPr>
            <sz val="9"/>
            <color indexed="81"/>
            <rFont val="Tahoma"/>
            <family val="2"/>
          </rPr>
          <t>This cell will be highlighted red if the sum of probabilities (C-F) do not sum to 100%</t>
        </r>
      </text>
    </comment>
    <comment ref="G83" authorId="0" shapeId="0" xr:uid="{00000000-0006-0000-1A00-00003E000000}">
      <text>
        <r>
          <rPr>
            <sz val="9"/>
            <color indexed="81"/>
            <rFont val="Tahoma"/>
            <family val="2"/>
          </rPr>
          <t>This cell will be highlighted red if the sum of probabilities (C-F) do not sum to 100%</t>
        </r>
      </text>
    </comment>
    <comment ref="G84" authorId="0" shapeId="0" xr:uid="{00000000-0006-0000-1A00-00003F000000}">
      <text>
        <r>
          <rPr>
            <sz val="9"/>
            <color indexed="81"/>
            <rFont val="Tahoma"/>
            <family val="2"/>
          </rPr>
          <t>This cell will be highlighted red if the sum of probabilities (C-F) do not sum to 100%</t>
        </r>
      </text>
    </comment>
    <comment ref="G87" authorId="0" shapeId="0" xr:uid="{00000000-0006-0000-1A00-000040000000}">
      <text>
        <r>
          <rPr>
            <sz val="9"/>
            <color indexed="81"/>
            <rFont val="Tahoma"/>
            <family val="2"/>
          </rPr>
          <t>This cell will be highlighted red if the sum of probabilities (C-F) do not sum to 100%</t>
        </r>
      </text>
    </comment>
    <comment ref="G90" authorId="0" shapeId="0" xr:uid="{00000000-0006-0000-1A00-000041000000}">
      <text>
        <r>
          <rPr>
            <sz val="9"/>
            <color indexed="81"/>
            <rFont val="Tahoma"/>
            <family val="2"/>
          </rPr>
          <t>This cell will be highlighted red if the sum of probabilities (C-F) do not sum to 100%</t>
        </r>
      </text>
    </comment>
    <comment ref="G91" authorId="0" shapeId="0" xr:uid="{00000000-0006-0000-1A00-000042000000}">
      <text>
        <r>
          <rPr>
            <sz val="9"/>
            <color indexed="81"/>
            <rFont val="Tahoma"/>
            <family val="2"/>
          </rPr>
          <t>This cell will be highlighted red if the sum of probabilities (C-F) do not sum to 100%</t>
        </r>
      </text>
    </comment>
    <comment ref="G92" authorId="0" shapeId="0" xr:uid="{00000000-0006-0000-1A00-000043000000}">
      <text>
        <r>
          <rPr>
            <sz val="9"/>
            <color indexed="81"/>
            <rFont val="Tahoma"/>
            <family val="2"/>
          </rPr>
          <t>This cell will be highlighted red if the sum of probabilities (C-F) do not sum to 100%</t>
        </r>
      </text>
    </comment>
    <comment ref="G95" authorId="0" shapeId="0" xr:uid="{00000000-0006-0000-1A00-000044000000}">
      <text>
        <r>
          <rPr>
            <sz val="9"/>
            <color indexed="81"/>
            <rFont val="Tahoma"/>
            <family val="2"/>
          </rPr>
          <t>This cell will be highlighted red if the sum of probabilities (C-F) do not sum to 100%</t>
        </r>
      </text>
    </comment>
    <comment ref="G96" authorId="0" shapeId="0" xr:uid="{00000000-0006-0000-1A00-000045000000}">
      <text>
        <r>
          <rPr>
            <sz val="9"/>
            <color indexed="81"/>
            <rFont val="Tahoma"/>
            <family val="2"/>
          </rPr>
          <t>This cell will be highlighted red if the sum of probabilities (C-F) do not sum to 100%</t>
        </r>
      </text>
    </comment>
    <comment ref="G97" authorId="0" shapeId="0" xr:uid="{00000000-0006-0000-1A00-000046000000}">
      <text>
        <r>
          <rPr>
            <sz val="9"/>
            <color indexed="81"/>
            <rFont val="Tahoma"/>
            <family val="2"/>
          </rPr>
          <t>This cell will be highlighted red if the sum of probabilities (C-F) do not sum to 100%</t>
        </r>
      </text>
    </comment>
    <comment ref="G98" authorId="0" shapeId="0" xr:uid="{00000000-0006-0000-1A00-000047000000}">
      <text>
        <r>
          <rPr>
            <sz val="9"/>
            <color indexed="81"/>
            <rFont val="Tahoma"/>
            <family val="2"/>
          </rPr>
          <t>This cell will be highlighted red if the sum of probabilities (C-F) do not sum to 100%</t>
        </r>
      </text>
    </comment>
    <comment ref="G99" authorId="0" shapeId="0" xr:uid="{00000000-0006-0000-1A00-000048000000}">
      <text>
        <r>
          <rPr>
            <sz val="9"/>
            <color indexed="81"/>
            <rFont val="Tahoma"/>
            <family val="2"/>
          </rPr>
          <t>This cell will be highlighted red if the sum of probabilities (C-F) do not sum to 100%</t>
        </r>
      </text>
    </comment>
    <comment ref="G100" authorId="0" shapeId="0" xr:uid="{21460422-4815-4E56-B1F1-D27D5E1D84B4}">
      <text>
        <r>
          <rPr>
            <sz val="9"/>
            <color indexed="81"/>
            <rFont val="Tahoma"/>
            <family val="2"/>
          </rPr>
          <t>This cell will be highlighted red if the sum of probabilities (C-F) do not sum to 100%</t>
        </r>
      </text>
    </comment>
    <comment ref="G101" authorId="0" shapeId="0" xr:uid="{9185F05A-886A-44BD-8C58-96781ADF0DA4}">
      <text>
        <r>
          <rPr>
            <sz val="9"/>
            <color indexed="81"/>
            <rFont val="Tahoma"/>
            <family val="2"/>
          </rPr>
          <t>This cell will be highlighted red if the sum of probabilities (C-F) do not sum to 100%</t>
        </r>
      </text>
    </comment>
    <comment ref="G102" authorId="0" shapeId="0" xr:uid="{F0FC83B9-0BB8-4211-A24C-C07BD7CCD8CD}">
      <text>
        <r>
          <rPr>
            <sz val="9"/>
            <color indexed="81"/>
            <rFont val="Tahoma"/>
            <family val="2"/>
          </rPr>
          <t>This cell will be highlighted red if the sum of probabilities (C-F) do not sum to 100%</t>
        </r>
      </text>
    </comment>
    <comment ref="G103" authorId="0" shapeId="0" xr:uid="{32743A05-293B-4B2D-9C76-54066FC121CC}">
      <text>
        <r>
          <rPr>
            <sz val="9"/>
            <color indexed="81"/>
            <rFont val="Tahoma"/>
            <family val="2"/>
          </rPr>
          <t>This cell will be highlighted red if the sum of probabilities (C-F) do not sum to 100%</t>
        </r>
      </text>
    </comment>
    <comment ref="G104" authorId="0" shapeId="0" xr:uid="{77FC8352-1E61-4DDB-B08C-75C1BD2F0B9C}">
      <text>
        <r>
          <rPr>
            <sz val="9"/>
            <color indexed="81"/>
            <rFont val="Tahoma"/>
            <family val="2"/>
          </rPr>
          <t>This cell will be highlighted red if the sum of probabilities (C-F) do not sum to 100%</t>
        </r>
      </text>
    </comment>
    <comment ref="G105" authorId="0" shapeId="0" xr:uid="{CC7E309C-0EB4-4FCA-BBE7-C89000CF9C81}">
      <text>
        <r>
          <rPr>
            <sz val="9"/>
            <color indexed="81"/>
            <rFont val="Tahoma"/>
            <family val="2"/>
          </rPr>
          <t>This cell will be highlighted red if the sum of probabilities (C-F) do not sum to 100%</t>
        </r>
      </text>
    </comment>
    <comment ref="G106" authorId="0" shapeId="0" xr:uid="{CC1DAA8C-2385-4C54-AFA9-7773154F6B04}">
      <text>
        <r>
          <rPr>
            <sz val="9"/>
            <color indexed="81"/>
            <rFont val="Tahoma"/>
            <family val="2"/>
          </rPr>
          <t>This cell will be highlighted red if the sum of probabilities (C-F) do not sum to 100%</t>
        </r>
      </text>
    </comment>
    <comment ref="G107" authorId="0" shapeId="0" xr:uid="{43B1FE95-BD1F-478F-9ABE-370EC19DF047}">
      <text>
        <r>
          <rPr>
            <sz val="9"/>
            <color indexed="81"/>
            <rFont val="Tahoma"/>
            <family val="2"/>
          </rPr>
          <t>This cell will be highlighted red if the sum of probabilities (C-F) do not sum to 100%</t>
        </r>
      </text>
    </comment>
    <comment ref="G108" authorId="0" shapeId="0" xr:uid="{84E34BBD-A166-4C1B-97EB-2217B43D3F2B}">
      <text>
        <r>
          <rPr>
            <sz val="9"/>
            <color indexed="81"/>
            <rFont val="Tahoma"/>
            <family val="2"/>
          </rPr>
          <t>This cell will be highlighted red if the sum of probabilities (C-F) do not sum to 100%</t>
        </r>
      </text>
    </comment>
    <comment ref="G109" authorId="0" shapeId="0" xr:uid="{C34FFDC2-AEA1-4C74-8EF7-7FFAB677FB4D}">
      <text>
        <r>
          <rPr>
            <sz val="9"/>
            <color indexed="81"/>
            <rFont val="Tahoma"/>
            <family val="2"/>
          </rPr>
          <t>This cell will be highlighted red if the sum of probabilities (C-F) do not sum to 100%</t>
        </r>
      </text>
    </comment>
    <comment ref="G110" authorId="0" shapeId="0" xr:uid="{C2951E2D-5431-4624-BE5E-5922B529F0B6}">
      <text>
        <r>
          <rPr>
            <sz val="9"/>
            <color indexed="81"/>
            <rFont val="Tahoma"/>
            <family val="2"/>
          </rPr>
          <t>This cell will be highlighted red if the sum of probabilities (C-F) do not sum to 100%</t>
        </r>
      </text>
    </comment>
    <comment ref="G111" authorId="0" shapeId="0" xr:uid="{146C3882-D79D-4BCA-ABE0-697093508FEF}">
      <text>
        <r>
          <rPr>
            <sz val="9"/>
            <color indexed="81"/>
            <rFont val="Tahoma"/>
            <family val="2"/>
          </rPr>
          <t>This cell will be highlighted red if the sum of probabilities (C-F) do not sum to 100%</t>
        </r>
      </text>
    </comment>
    <comment ref="G112" authorId="0" shapeId="0" xr:uid="{647065DD-DC6A-42D7-AF8C-A3250BA3395F}">
      <text>
        <r>
          <rPr>
            <sz val="9"/>
            <color indexed="81"/>
            <rFont val="Tahoma"/>
            <family val="2"/>
          </rPr>
          <t>This cell will be highlighted red if the sum of probabilities (C-F) do not sum to 100%</t>
        </r>
      </text>
    </comment>
    <comment ref="G113" authorId="0" shapeId="0" xr:uid="{732E5720-1E12-484A-9483-668553934612}">
      <text>
        <r>
          <rPr>
            <sz val="9"/>
            <color indexed="81"/>
            <rFont val="Tahoma"/>
            <family val="2"/>
          </rPr>
          <t>This cell will be highlighted red if the sum of probabilities (C-F) do not sum to 100%</t>
        </r>
      </text>
    </comment>
    <comment ref="G114" authorId="0" shapeId="0" xr:uid="{5186F3F2-C114-42FA-BC12-461FDC45D8A4}">
      <text>
        <r>
          <rPr>
            <sz val="9"/>
            <color indexed="81"/>
            <rFont val="Tahoma"/>
            <family val="2"/>
          </rPr>
          <t>This cell will be highlighted red if the sum of probabilities (C-F) do not sum to 100%</t>
        </r>
      </text>
    </comment>
    <comment ref="G115" authorId="0" shapeId="0" xr:uid="{AA5A7CA3-B220-4183-A5E9-BBD1895CD682}">
      <text>
        <r>
          <rPr>
            <sz val="9"/>
            <color indexed="81"/>
            <rFont val="Tahoma"/>
            <family val="2"/>
          </rPr>
          <t>This cell will be highlighted red if the sum of probabilities (C-F) do not sum to 100%</t>
        </r>
      </text>
    </comment>
    <comment ref="G116" authorId="0" shapeId="0" xr:uid="{0DD1E1C8-8E74-4454-B920-AE4E26C84A9C}">
      <text>
        <r>
          <rPr>
            <sz val="9"/>
            <color indexed="81"/>
            <rFont val="Tahoma"/>
            <family val="2"/>
          </rPr>
          <t>This cell will be highlighted red if the sum of probabilities (C-F) do not sum to 100%</t>
        </r>
      </text>
    </comment>
    <comment ref="G117" authorId="0" shapeId="0" xr:uid="{A337A8EF-B011-4A72-997E-3D7338527EE1}">
      <text>
        <r>
          <rPr>
            <sz val="9"/>
            <color indexed="81"/>
            <rFont val="Tahoma"/>
            <family val="2"/>
          </rPr>
          <t>This cell will be highlighted red if the sum of probabilities (C-F) do not sum to 100%</t>
        </r>
      </text>
    </comment>
    <comment ref="G118" authorId="0" shapeId="0" xr:uid="{0C17997E-02B2-4039-AA5E-CC18A7D7A026}">
      <text>
        <r>
          <rPr>
            <sz val="9"/>
            <color indexed="81"/>
            <rFont val="Tahoma"/>
            <family val="2"/>
          </rPr>
          <t>This cell will be highlighted red if the sum of probabilities (C-F) do not sum to 100%</t>
        </r>
      </text>
    </comment>
    <comment ref="G119" authorId="0" shapeId="0" xr:uid="{FD36D5B5-2106-461C-9AA3-2BF42B9DDDFA}">
      <text>
        <r>
          <rPr>
            <sz val="9"/>
            <color indexed="81"/>
            <rFont val="Tahoma"/>
            <family val="2"/>
          </rPr>
          <t>This cell will be highlighted red if the sum of probabilities (C-F) do not sum to 100%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Lockwood, William</author>
  </authors>
  <commentList>
    <comment ref="G8" authorId="0" shapeId="0" xr:uid="{00000000-0006-0000-1B00-000001000000}">
      <text>
        <r>
          <rPr>
            <sz val="9"/>
            <color indexed="81"/>
            <rFont val="Tahoma"/>
            <family val="2"/>
          </rPr>
          <t>This cell will be highlighted red if the sum of probabilities (C-F) do not sum to 100%</t>
        </r>
      </text>
    </comment>
    <comment ref="G9" authorId="0" shapeId="0" xr:uid="{00000000-0006-0000-1B00-000002000000}">
      <text>
        <r>
          <rPr>
            <sz val="9"/>
            <color indexed="81"/>
            <rFont val="Tahoma"/>
            <family val="2"/>
          </rPr>
          <t>This cell will be highlighted red if the sum of probabilities (C-F) do not sum to 100%</t>
        </r>
      </text>
    </comment>
    <comment ref="G10" authorId="0" shapeId="0" xr:uid="{00000000-0006-0000-1B00-000003000000}">
      <text>
        <r>
          <rPr>
            <sz val="9"/>
            <color indexed="81"/>
            <rFont val="Tahoma"/>
            <family val="2"/>
          </rPr>
          <t>This cell will be highlighted red if the sum of probabilities (C-F) do not sum to 100%</t>
        </r>
      </text>
    </comment>
    <comment ref="G11" authorId="0" shapeId="0" xr:uid="{00000000-0006-0000-1B00-000004000000}">
      <text>
        <r>
          <rPr>
            <sz val="9"/>
            <color indexed="81"/>
            <rFont val="Tahoma"/>
            <family val="2"/>
          </rPr>
          <t>This cell will be highlighted red if the sum of probabilities (C-F) do not sum to 100%</t>
        </r>
      </text>
    </comment>
    <comment ref="G12" authorId="0" shapeId="0" xr:uid="{00000000-0006-0000-1B00-000005000000}">
      <text>
        <r>
          <rPr>
            <sz val="9"/>
            <color indexed="81"/>
            <rFont val="Tahoma"/>
            <family val="2"/>
          </rPr>
          <t>This cell will be highlighted red if the sum of probabilities (C-F) do not sum to 100%</t>
        </r>
      </text>
    </comment>
    <comment ref="G13" authorId="0" shapeId="0" xr:uid="{00000000-0006-0000-1B00-000006000000}">
      <text>
        <r>
          <rPr>
            <sz val="9"/>
            <color indexed="81"/>
            <rFont val="Tahoma"/>
            <family val="2"/>
          </rPr>
          <t>This cell will be highlighted red if the sum of probabilities (C-F) do not sum to 100%</t>
        </r>
      </text>
    </comment>
    <comment ref="G16" authorId="0" shapeId="0" xr:uid="{00000000-0006-0000-1B00-000007000000}">
      <text>
        <r>
          <rPr>
            <sz val="9"/>
            <color indexed="81"/>
            <rFont val="Tahoma"/>
            <family val="2"/>
          </rPr>
          <t>This cell will be highlighted red if the sum of probabilities (C-F) do not sum to 100%</t>
        </r>
      </text>
    </comment>
    <comment ref="G17" authorId="0" shapeId="0" xr:uid="{00000000-0006-0000-1B00-000008000000}">
      <text>
        <r>
          <rPr>
            <sz val="9"/>
            <color indexed="81"/>
            <rFont val="Tahoma"/>
            <family val="2"/>
          </rPr>
          <t>This cell will be highlighted red if the sum of probabilities (C-F) do not sum to 100%</t>
        </r>
      </text>
    </comment>
    <comment ref="G18" authorId="0" shapeId="0" xr:uid="{00000000-0006-0000-1B00-000009000000}">
      <text>
        <r>
          <rPr>
            <sz val="9"/>
            <color indexed="81"/>
            <rFont val="Tahoma"/>
            <family val="2"/>
          </rPr>
          <t>This cell will be highlighted red if the sum of probabilities (C-F) do not sum to 100%</t>
        </r>
      </text>
    </comment>
    <comment ref="G19" authorId="0" shapeId="0" xr:uid="{00000000-0006-0000-1B00-00000A000000}">
      <text>
        <r>
          <rPr>
            <sz val="9"/>
            <color indexed="81"/>
            <rFont val="Tahoma"/>
            <family val="2"/>
          </rPr>
          <t>This cell will be highlighted red if the sum of probabilities (C-F) do not sum to 100%</t>
        </r>
      </text>
    </comment>
    <comment ref="G20" authorId="0" shapeId="0" xr:uid="{00000000-0006-0000-1B00-00000B000000}">
      <text>
        <r>
          <rPr>
            <sz val="9"/>
            <color indexed="81"/>
            <rFont val="Tahoma"/>
            <family val="2"/>
          </rPr>
          <t>This cell will be highlighted red if the sum of probabilities (C-F) do not sum to 100%</t>
        </r>
      </text>
    </comment>
    <comment ref="G21" authorId="0" shapeId="0" xr:uid="{00000000-0006-0000-1B00-00000C000000}">
      <text>
        <r>
          <rPr>
            <sz val="9"/>
            <color indexed="81"/>
            <rFont val="Tahoma"/>
            <family val="2"/>
          </rPr>
          <t>This cell will be highlighted red if the sum of probabilities (C-F) do not sum to 100%</t>
        </r>
      </text>
    </comment>
    <comment ref="G22" authorId="0" shapeId="0" xr:uid="{00000000-0006-0000-1B00-00000D000000}">
      <text>
        <r>
          <rPr>
            <sz val="9"/>
            <color indexed="81"/>
            <rFont val="Tahoma"/>
            <family val="2"/>
          </rPr>
          <t>This cell will be highlighted red if the sum of probabilities (C-F) do not sum to 100%</t>
        </r>
      </text>
    </comment>
    <comment ref="G23" authorId="0" shapeId="0" xr:uid="{00000000-0006-0000-1B00-00000E000000}">
      <text>
        <r>
          <rPr>
            <sz val="9"/>
            <color indexed="81"/>
            <rFont val="Tahoma"/>
            <family val="2"/>
          </rPr>
          <t>This cell will be highlighted red if the sum of probabilities (C-F) do not sum to 100%</t>
        </r>
      </text>
    </comment>
    <comment ref="G24" authorId="0" shapeId="0" xr:uid="{00000000-0006-0000-1B00-00000F000000}">
      <text>
        <r>
          <rPr>
            <sz val="9"/>
            <color indexed="81"/>
            <rFont val="Tahoma"/>
            <family val="2"/>
          </rPr>
          <t>This cell will be highlighted red if the sum of probabilities (C-F) do not sum to 100%</t>
        </r>
      </text>
    </comment>
    <comment ref="G25" authorId="0" shapeId="0" xr:uid="{00000000-0006-0000-1B00-000010000000}">
      <text>
        <r>
          <rPr>
            <sz val="9"/>
            <color indexed="81"/>
            <rFont val="Tahoma"/>
            <family val="2"/>
          </rPr>
          <t>This cell will be highlighted red if the sum of probabilities (C-F) do not sum to 100%</t>
        </r>
      </text>
    </comment>
    <comment ref="G26" authorId="0" shapeId="0" xr:uid="{00000000-0006-0000-1B00-000011000000}">
      <text>
        <r>
          <rPr>
            <sz val="9"/>
            <color indexed="81"/>
            <rFont val="Tahoma"/>
            <family val="2"/>
          </rPr>
          <t>This cell will be highlighted red if the sum of probabilities (C-F) do not sum to 100%</t>
        </r>
      </text>
    </comment>
    <comment ref="G27" authorId="0" shapeId="0" xr:uid="{00000000-0006-0000-1B00-000012000000}">
      <text>
        <r>
          <rPr>
            <sz val="9"/>
            <color indexed="81"/>
            <rFont val="Tahoma"/>
            <family val="2"/>
          </rPr>
          <t>This cell will be highlighted red if the sum of probabilities (C-F) do not sum to 100%</t>
        </r>
      </text>
    </comment>
    <comment ref="G28" authorId="0" shapeId="0" xr:uid="{00000000-0006-0000-1B00-000013000000}">
      <text>
        <r>
          <rPr>
            <sz val="9"/>
            <color indexed="81"/>
            <rFont val="Tahoma"/>
            <family val="2"/>
          </rPr>
          <t>This cell will be highlighted red if the sum of probabilities (C-F) do not sum to 100%</t>
        </r>
      </text>
    </comment>
    <comment ref="G29" authorId="0" shapeId="0" xr:uid="{00000000-0006-0000-1B00-000014000000}">
      <text>
        <r>
          <rPr>
            <sz val="9"/>
            <color indexed="81"/>
            <rFont val="Tahoma"/>
            <family val="2"/>
          </rPr>
          <t>This cell will be highlighted red if the sum of probabilities (C-F) do not sum to 100%</t>
        </r>
      </text>
    </comment>
    <comment ref="G30" authorId="0" shapeId="0" xr:uid="{00000000-0006-0000-1B00-000015000000}">
      <text>
        <r>
          <rPr>
            <sz val="9"/>
            <color indexed="81"/>
            <rFont val="Tahoma"/>
            <family val="2"/>
          </rPr>
          <t>This cell will be highlighted red if the sum of probabilities (C-F) do not sum to 100%</t>
        </r>
      </text>
    </comment>
    <comment ref="G31" authorId="0" shapeId="0" xr:uid="{00000000-0006-0000-1B00-000016000000}">
      <text>
        <r>
          <rPr>
            <sz val="9"/>
            <color indexed="81"/>
            <rFont val="Tahoma"/>
            <family val="2"/>
          </rPr>
          <t>This cell will be highlighted red if the sum of probabilities (C-F) do not sum to 100%</t>
        </r>
      </text>
    </comment>
    <comment ref="G32" authorId="0" shapeId="0" xr:uid="{00000000-0006-0000-1B00-000017000000}">
      <text>
        <r>
          <rPr>
            <sz val="9"/>
            <color indexed="81"/>
            <rFont val="Tahoma"/>
            <family val="2"/>
          </rPr>
          <t>This cell will be highlighted red if the sum of probabilities (C-F) do not sum to 100%</t>
        </r>
      </text>
    </comment>
    <comment ref="G33" authorId="0" shapeId="0" xr:uid="{00000000-0006-0000-1B00-000018000000}">
      <text>
        <r>
          <rPr>
            <sz val="9"/>
            <color indexed="81"/>
            <rFont val="Tahoma"/>
            <family val="2"/>
          </rPr>
          <t>This cell will be highlighted red if the sum of probabilities (C-F) do not sum to 100%</t>
        </r>
      </text>
    </comment>
    <comment ref="G34" authorId="0" shapeId="0" xr:uid="{00000000-0006-0000-1B00-000019000000}">
      <text>
        <r>
          <rPr>
            <sz val="9"/>
            <color indexed="81"/>
            <rFont val="Tahoma"/>
            <family val="2"/>
          </rPr>
          <t>This cell will be highlighted red if the sum of probabilities (C-F) do not sum to 100%</t>
        </r>
      </text>
    </comment>
    <comment ref="G35" authorId="0" shapeId="0" xr:uid="{00000000-0006-0000-1B00-00001A000000}">
      <text>
        <r>
          <rPr>
            <sz val="9"/>
            <color indexed="81"/>
            <rFont val="Tahoma"/>
            <family val="2"/>
          </rPr>
          <t>This cell will be highlighted red if the sum of probabilities (C-F) do not sum to 100%</t>
        </r>
      </text>
    </comment>
    <comment ref="G38" authorId="0" shapeId="0" xr:uid="{00000000-0006-0000-1B00-00001B000000}">
      <text>
        <r>
          <rPr>
            <sz val="9"/>
            <color indexed="81"/>
            <rFont val="Tahoma"/>
            <family val="2"/>
          </rPr>
          <t>This cell will be highlighted red if the sum of probabilities (C-F) do not sum to 100%</t>
        </r>
      </text>
    </comment>
    <comment ref="G39" authorId="0" shapeId="0" xr:uid="{00000000-0006-0000-1B00-00001C000000}">
      <text>
        <r>
          <rPr>
            <sz val="9"/>
            <color indexed="81"/>
            <rFont val="Tahoma"/>
            <family val="2"/>
          </rPr>
          <t>This cell will be highlighted red if the sum of probabilities (C-F) do not sum to 100%</t>
        </r>
      </text>
    </comment>
    <comment ref="G40" authorId="0" shapeId="0" xr:uid="{00000000-0006-0000-1B00-00001D000000}">
      <text>
        <r>
          <rPr>
            <sz val="9"/>
            <color indexed="81"/>
            <rFont val="Tahoma"/>
            <family val="2"/>
          </rPr>
          <t>This cell will be highlighted red if the sum of probabilities (C-F) do not sum to 100%</t>
        </r>
      </text>
    </comment>
    <comment ref="G41" authorId="0" shapeId="0" xr:uid="{00000000-0006-0000-1B00-00001E000000}">
      <text>
        <r>
          <rPr>
            <sz val="9"/>
            <color indexed="81"/>
            <rFont val="Tahoma"/>
            <family val="2"/>
          </rPr>
          <t>This cell will be highlighted red if the sum of probabilities (C-F) do not sum to 100%</t>
        </r>
      </text>
    </comment>
    <comment ref="G42" authorId="0" shapeId="0" xr:uid="{00000000-0006-0000-1B00-00001F000000}">
      <text>
        <r>
          <rPr>
            <sz val="9"/>
            <color indexed="81"/>
            <rFont val="Tahoma"/>
            <family val="2"/>
          </rPr>
          <t>This cell will be highlighted red if the sum of probabilities (C-F) do not sum to 100%</t>
        </r>
      </text>
    </comment>
    <comment ref="G43" authorId="0" shapeId="0" xr:uid="{00000000-0006-0000-1B00-000020000000}">
      <text>
        <r>
          <rPr>
            <sz val="9"/>
            <color indexed="81"/>
            <rFont val="Tahoma"/>
            <family val="2"/>
          </rPr>
          <t>This cell will be highlighted red if the sum of probabilities (C-F) do not sum to 100%</t>
        </r>
      </text>
    </comment>
    <comment ref="G44" authorId="0" shapeId="0" xr:uid="{00000000-0006-0000-1B00-000021000000}">
      <text>
        <r>
          <rPr>
            <sz val="9"/>
            <color indexed="81"/>
            <rFont val="Tahoma"/>
            <family val="2"/>
          </rPr>
          <t>This cell will be highlighted red if the sum of probabilities (C-F) do not sum to 100%</t>
        </r>
      </text>
    </comment>
    <comment ref="G45" authorId="0" shapeId="0" xr:uid="{00000000-0006-0000-1B00-000022000000}">
      <text>
        <r>
          <rPr>
            <sz val="9"/>
            <color indexed="81"/>
            <rFont val="Tahoma"/>
            <family val="2"/>
          </rPr>
          <t>This cell will be highlighted red if the sum of probabilities (C-F) do not sum to 100%</t>
        </r>
      </text>
    </comment>
    <comment ref="G46" authorId="0" shapeId="0" xr:uid="{00000000-0006-0000-1B00-000023000000}">
      <text>
        <r>
          <rPr>
            <sz val="9"/>
            <color indexed="81"/>
            <rFont val="Tahoma"/>
            <family val="2"/>
          </rPr>
          <t>This cell will be highlighted red if the sum of probabilities (C-F) do not sum to 100%</t>
        </r>
      </text>
    </comment>
    <comment ref="G47" authorId="0" shapeId="0" xr:uid="{00000000-0006-0000-1B00-000024000000}">
      <text>
        <r>
          <rPr>
            <sz val="9"/>
            <color indexed="81"/>
            <rFont val="Tahoma"/>
            <family val="2"/>
          </rPr>
          <t>This cell will be highlighted red if the sum of probabilities (C-F) do not sum to 100%</t>
        </r>
      </text>
    </comment>
    <comment ref="G48" authorId="0" shapeId="0" xr:uid="{00000000-0006-0000-1B00-000025000000}">
      <text>
        <r>
          <rPr>
            <sz val="9"/>
            <color indexed="81"/>
            <rFont val="Tahoma"/>
            <family val="2"/>
          </rPr>
          <t>This cell will be highlighted red if the sum of probabilities (C-F) do not sum to 100%</t>
        </r>
      </text>
    </comment>
    <comment ref="G51" authorId="0" shapeId="0" xr:uid="{00000000-0006-0000-1B00-000026000000}">
      <text>
        <r>
          <rPr>
            <sz val="9"/>
            <color indexed="81"/>
            <rFont val="Tahoma"/>
            <family val="2"/>
          </rPr>
          <t>This cell will be highlighted red if the sum of probabilities (C-F) do not sum to 100%</t>
        </r>
      </text>
    </comment>
    <comment ref="G52" authorId="0" shapeId="0" xr:uid="{00000000-0006-0000-1B00-000027000000}">
      <text>
        <r>
          <rPr>
            <sz val="9"/>
            <color indexed="81"/>
            <rFont val="Tahoma"/>
            <family val="2"/>
          </rPr>
          <t>This cell will be highlighted red if the sum of probabilities (C-F) do not sum to 100%</t>
        </r>
      </text>
    </comment>
    <comment ref="G53" authorId="0" shapeId="0" xr:uid="{00000000-0006-0000-1B00-000028000000}">
      <text>
        <r>
          <rPr>
            <sz val="9"/>
            <color indexed="81"/>
            <rFont val="Tahoma"/>
            <family val="2"/>
          </rPr>
          <t>This cell will be highlighted red if the sum of probabilities (C-F) do not sum to 100%</t>
        </r>
      </text>
    </comment>
    <comment ref="G54" authorId="0" shapeId="0" xr:uid="{00000000-0006-0000-1B00-000029000000}">
      <text>
        <r>
          <rPr>
            <sz val="9"/>
            <color indexed="81"/>
            <rFont val="Tahoma"/>
            <family val="2"/>
          </rPr>
          <t>This cell will be highlighted red if the sum of probabilities (C-F) do not sum to 100%</t>
        </r>
      </text>
    </comment>
    <comment ref="G55" authorId="0" shapeId="0" xr:uid="{00000000-0006-0000-1B00-00002A000000}">
      <text>
        <r>
          <rPr>
            <sz val="9"/>
            <color indexed="81"/>
            <rFont val="Tahoma"/>
            <family val="2"/>
          </rPr>
          <t>This cell will be highlighted red if the sum of probabilities (C-F) do not sum to 100%</t>
        </r>
      </text>
    </comment>
    <comment ref="G56" authorId="0" shapeId="0" xr:uid="{00000000-0006-0000-1B00-00002B000000}">
      <text>
        <r>
          <rPr>
            <sz val="9"/>
            <color indexed="81"/>
            <rFont val="Tahoma"/>
            <family val="2"/>
          </rPr>
          <t>This cell will be highlighted red if the sum of probabilities (C-F) do not sum to 100%</t>
        </r>
      </text>
    </comment>
    <comment ref="G57" authorId="0" shapeId="0" xr:uid="{00000000-0006-0000-1B00-00002C000000}">
      <text>
        <r>
          <rPr>
            <sz val="9"/>
            <color indexed="81"/>
            <rFont val="Tahoma"/>
            <family val="2"/>
          </rPr>
          <t>This cell will be highlighted red if the sum of probabilities (C-F) do not sum to 100%</t>
        </r>
      </text>
    </comment>
    <comment ref="G58" authorId="0" shapeId="0" xr:uid="{00000000-0006-0000-1B00-00002D000000}">
      <text>
        <r>
          <rPr>
            <sz val="9"/>
            <color indexed="81"/>
            <rFont val="Tahoma"/>
            <family val="2"/>
          </rPr>
          <t>This cell will be highlighted red if the sum of probabilities (C-F) do not sum to 100%</t>
        </r>
      </text>
    </comment>
    <comment ref="G59" authorId="0" shapeId="0" xr:uid="{00000000-0006-0000-1B00-00002E000000}">
      <text>
        <r>
          <rPr>
            <sz val="9"/>
            <color indexed="81"/>
            <rFont val="Tahoma"/>
            <family val="2"/>
          </rPr>
          <t>This cell will be highlighted red if the sum of probabilities (C-F) do not sum to 100%</t>
        </r>
      </text>
    </comment>
    <comment ref="G60" authorId="0" shapeId="0" xr:uid="{00000000-0006-0000-1B00-00002F000000}">
      <text>
        <r>
          <rPr>
            <sz val="9"/>
            <color indexed="81"/>
            <rFont val="Tahoma"/>
            <family val="2"/>
          </rPr>
          <t>This cell will be highlighted red if the sum of probabilities (C-F) do not sum to 100%</t>
        </r>
      </text>
    </comment>
    <comment ref="G61" authorId="0" shapeId="0" xr:uid="{00000000-0006-0000-1B00-000030000000}">
      <text>
        <r>
          <rPr>
            <sz val="9"/>
            <color indexed="81"/>
            <rFont val="Tahoma"/>
            <family val="2"/>
          </rPr>
          <t>This cell will be highlighted red if the sum of probabilities (C-F) do not sum to 100%</t>
        </r>
      </text>
    </comment>
    <comment ref="G64" authorId="0" shapeId="0" xr:uid="{00000000-0006-0000-1B00-000031000000}">
      <text>
        <r>
          <rPr>
            <sz val="9"/>
            <color indexed="81"/>
            <rFont val="Tahoma"/>
            <family val="2"/>
          </rPr>
          <t>This cell will be highlighted red if the sum of probabilities (C-F) do not sum to 100%</t>
        </r>
      </text>
    </comment>
    <comment ref="G65" authorId="0" shapeId="0" xr:uid="{00000000-0006-0000-1B00-000032000000}">
      <text>
        <r>
          <rPr>
            <sz val="9"/>
            <color indexed="81"/>
            <rFont val="Tahoma"/>
            <family val="2"/>
          </rPr>
          <t>This cell will be highlighted red if the sum of probabilities (C-F) do not sum to 100%</t>
        </r>
      </text>
    </comment>
    <comment ref="G66" authorId="0" shapeId="0" xr:uid="{00000000-0006-0000-1B00-000033000000}">
      <text>
        <r>
          <rPr>
            <sz val="9"/>
            <color indexed="81"/>
            <rFont val="Tahoma"/>
            <family val="2"/>
          </rPr>
          <t>This cell will be highlighted red if the sum of probabilities (C-F) do not sum to 100%</t>
        </r>
      </text>
    </comment>
    <comment ref="G67" authorId="0" shapeId="0" xr:uid="{00000000-0006-0000-1B00-000034000000}">
      <text>
        <r>
          <rPr>
            <sz val="9"/>
            <color indexed="81"/>
            <rFont val="Tahoma"/>
            <family val="2"/>
          </rPr>
          <t>This cell will be highlighted red if the sum of probabilities (C-F) do not sum to 100%</t>
        </r>
      </text>
    </comment>
    <comment ref="G68" authorId="0" shapeId="0" xr:uid="{00000000-0006-0000-1B00-000035000000}">
      <text>
        <r>
          <rPr>
            <sz val="9"/>
            <color indexed="81"/>
            <rFont val="Tahoma"/>
            <family val="2"/>
          </rPr>
          <t>This cell will be highlighted red if the sum of probabilities (C-F) do not sum to 100%</t>
        </r>
      </text>
    </comment>
    <comment ref="G69" authorId="0" shapeId="0" xr:uid="{00000000-0006-0000-1B00-000036000000}">
      <text>
        <r>
          <rPr>
            <sz val="9"/>
            <color indexed="81"/>
            <rFont val="Tahoma"/>
            <family val="2"/>
          </rPr>
          <t>This cell will be highlighted red if the sum of probabilities (C-F) do not sum to 100%</t>
        </r>
      </text>
    </comment>
    <comment ref="G70" authorId="0" shapeId="0" xr:uid="{00000000-0006-0000-1B00-000037000000}">
      <text>
        <r>
          <rPr>
            <sz val="9"/>
            <color indexed="81"/>
            <rFont val="Tahoma"/>
            <family val="2"/>
          </rPr>
          <t>This cell will be highlighted red if the sum of probabilities (C-F) do not sum to 100%</t>
        </r>
      </text>
    </comment>
    <comment ref="G71" authorId="0" shapeId="0" xr:uid="{00000000-0006-0000-1B00-000038000000}">
      <text>
        <r>
          <rPr>
            <sz val="9"/>
            <color indexed="81"/>
            <rFont val="Tahoma"/>
            <family val="2"/>
          </rPr>
          <t>This cell will be highlighted red if the sum of probabilities (C-F) do not sum to 100%</t>
        </r>
      </text>
    </comment>
    <comment ref="G74" authorId="0" shapeId="0" xr:uid="{00000000-0006-0000-1B00-000039000000}">
      <text>
        <r>
          <rPr>
            <sz val="9"/>
            <color indexed="81"/>
            <rFont val="Tahoma"/>
            <family val="2"/>
          </rPr>
          <t>This cell will be highlighted red if the sum of probabilities (C-F) do not sum to 100%</t>
        </r>
      </text>
    </comment>
    <comment ref="G75" authorId="0" shapeId="0" xr:uid="{00000000-0006-0000-1B00-00003A000000}">
      <text>
        <r>
          <rPr>
            <sz val="9"/>
            <color indexed="81"/>
            <rFont val="Tahoma"/>
            <family val="2"/>
          </rPr>
          <t>This cell will be highlighted red if the sum of probabilities (C-F) do not sum to 100%</t>
        </r>
      </text>
    </comment>
    <comment ref="G76" authorId="0" shapeId="0" xr:uid="{00000000-0006-0000-1B00-00003B000000}">
      <text>
        <r>
          <rPr>
            <sz val="9"/>
            <color indexed="81"/>
            <rFont val="Tahoma"/>
            <family val="2"/>
          </rPr>
          <t>This cell will be highlighted red if the sum of probabilities (C-F) do not sum to 100%</t>
        </r>
      </text>
    </comment>
    <comment ref="G79" authorId="0" shapeId="0" xr:uid="{00000000-0006-0000-1B00-00003C000000}">
      <text>
        <r>
          <rPr>
            <sz val="9"/>
            <color indexed="81"/>
            <rFont val="Tahoma"/>
            <family val="2"/>
          </rPr>
          <t>This cell will be highlighted red if the sum of probabilities (C-F) do not sum to 100%</t>
        </r>
      </text>
    </comment>
    <comment ref="G80" authorId="0" shapeId="0" xr:uid="{00000000-0006-0000-1B00-00003D000000}">
      <text>
        <r>
          <rPr>
            <sz val="9"/>
            <color indexed="81"/>
            <rFont val="Tahoma"/>
            <family val="2"/>
          </rPr>
          <t>This cell will be highlighted red if the sum of probabilities (C-F) do not sum to 100%</t>
        </r>
      </text>
    </comment>
    <comment ref="G83" authorId="0" shapeId="0" xr:uid="{00000000-0006-0000-1B00-00003E000000}">
      <text>
        <r>
          <rPr>
            <sz val="9"/>
            <color indexed="81"/>
            <rFont val="Tahoma"/>
            <family val="2"/>
          </rPr>
          <t>This cell will be highlighted red if the sum of probabilities (C-F) do not sum to 100%</t>
        </r>
      </text>
    </comment>
    <comment ref="G84" authorId="0" shapeId="0" xr:uid="{00000000-0006-0000-1B00-00003F000000}">
      <text>
        <r>
          <rPr>
            <sz val="9"/>
            <color indexed="81"/>
            <rFont val="Tahoma"/>
            <family val="2"/>
          </rPr>
          <t>This cell will be highlighted red if the sum of probabilities (C-F) do not sum to 100%</t>
        </r>
      </text>
    </comment>
    <comment ref="G87" authorId="0" shapeId="0" xr:uid="{00000000-0006-0000-1B00-000040000000}">
      <text>
        <r>
          <rPr>
            <sz val="9"/>
            <color indexed="81"/>
            <rFont val="Tahoma"/>
            <family val="2"/>
          </rPr>
          <t>This cell will be highlighted red if the sum of probabilities (C-F) do not sum to 100%</t>
        </r>
      </text>
    </comment>
    <comment ref="G90" authorId="0" shapeId="0" xr:uid="{00000000-0006-0000-1B00-000041000000}">
      <text>
        <r>
          <rPr>
            <sz val="9"/>
            <color indexed="81"/>
            <rFont val="Tahoma"/>
            <family val="2"/>
          </rPr>
          <t>This cell will be highlighted red if the sum of probabilities (C-F) do not sum to 100%</t>
        </r>
      </text>
    </comment>
    <comment ref="G91" authorId="0" shapeId="0" xr:uid="{00000000-0006-0000-1B00-000042000000}">
      <text>
        <r>
          <rPr>
            <sz val="9"/>
            <color indexed="81"/>
            <rFont val="Tahoma"/>
            <family val="2"/>
          </rPr>
          <t>This cell will be highlighted red if the sum of probabilities (C-F) do not sum to 100%</t>
        </r>
      </text>
    </comment>
    <comment ref="G92" authorId="0" shapeId="0" xr:uid="{00000000-0006-0000-1B00-000043000000}">
      <text>
        <r>
          <rPr>
            <sz val="9"/>
            <color indexed="81"/>
            <rFont val="Tahoma"/>
            <family val="2"/>
          </rPr>
          <t>This cell will be highlighted red if the sum of probabilities (C-F) do not sum to 100%</t>
        </r>
      </text>
    </comment>
    <comment ref="G95" authorId="0" shapeId="0" xr:uid="{00000000-0006-0000-1B00-000044000000}">
      <text>
        <r>
          <rPr>
            <sz val="9"/>
            <color indexed="81"/>
            <rFont val="Tahoma"/>
            <family val="2"/>
          </rPr>
          <t>This cell will be highlighted red if the sum of probabilities (C-F) do not sum to 100%</t>
        </r>
      </text>
    </comment>
    <comment ref="G96" authorId="0" shapeId="0" xr:uid="{00000000-0006-0000-1B00-000045000000}">
      <text>
        <r>
          <rPr>
            <sz val="9"/>
            <color indexed="81"/>
            <rFont val="Tahoma"/>
            <family val="2"/>
          </rPr>
          <t>This cell will be highlighted red if the sum of probabilities (C-F) do not sum to 100%</t>
        </r>
      </text>
    </comment>
    <comment ref="G97" authorId="0" shapeId="0" xr:uid="{00000000-0006-0000-1B00-000046000000}">
      <text>
        <r>
          <rPr>
            <sz val="9"/>
            <color indexed="81"/>
            <rFont val="Tahoma"/>
            <family val="2"/>
          </rPr>
          <t>This cell will be highlighted red if the sum of probabilities (C-F) do not sum to 100%</t>
        </r>
      </text>
    </comment>
    <comment ref="G98" authorId="0" shapeId="0" xr:uid="{00000000-0006-0000-1B00-000047000000}">
      <text>
        <r>
          <rPr>
            <sz val="9"/>
            <color indexed="81"/>
            <rFont val="Tahoma"/>
            <family val="2"/>
          </rPr>
          <t>This cell will be highlighted red if the sum of probabilities (C-F) do not sum to 100%</t>
        </r>
      </text>
    </comment>
    <comment ref="G99" authorId="0" shapeId="0" xr:uid="{00000000-0006-0000-1B00-000048000000}">
      <text>
        <r>
          <rPr>
            <sz val="9"/>
            <color indexed="81"/>
            <rFont val="Tahoma"/>
            <family val="2"/>
          </rPr>
          <t>This cell will be highlighted red if the sum of probabilities (C-F) do not sum to 100%</t>
        </r>
      </text>
    </comment>
    <comment ref="G100" authorId="0" shapeId="0" xr:uid="{0E1D4131-0251-4CAA-91FC-92A3BE86372B}">
      <text>
        <r>
          <rPr>
            <sz val="9"/>
            <color indexed="81"/>
            <rFont val="Tahoma"/>
            <family val="2"/>
          </rPr>
          <t>This cell will be highlighted red if the sum of probabilities (C-F) do not sum to 100%</t>
        </r>
      </text>
    </comment>
    <comment ref="G101" authorId="0" shapeId="0" xr:uid="{401E3DA3-2711-496D-B706-C989D4F43B8E}">
      <text>
        <r>
          <rPr>
            <sz val="9"/>
            <color indexed="81"/>
            <rFont val="Tahoma"/>
            <family val="2"/>
          </rPr>
          <t>This cell will be highlighted red if the sum of probabilities (C-F) do not sum to 100%</t>
        </r>
      </text>
    </comment>
    <comment ref="G102" authorId="0" shapeId="0" xr:uid="{639DC891-05B5-4F38-AF39-FE3B0FEF6E65}">
      <text>
        <r>
          <rPr>
            <sz val="9"/>
            <color indexed="81"/>
            <rFont val="Tahoma"/>
            <family val="2"/>
          </rPr>
          <t>This cell will be highlighted red if the sum of probabilities (C-F) do not sum to 100%</t>
        </r>
      </text>
    </comment>
    <comment ref="G103" authorId="0" shapeId="0" xr:uid="{37E85BF3-00F6-40DA-8495-D44956BA941A}">
      <text>
        <r>
          <rPr>
            <sz val="9"/>
            <color indexed="81"/>
            <rFont val="Tahoma"/>
            <family val="2"/>
          </rPr>
          <t>This cell will be highlighted red if the sum of probabilities (C-F) do not sum to 100%</t>
        </r>
      </text>
    </comment>
    <comment ref="G104" authorId="0" shapeId="0" xr:uid="{FC454526-A1D7-445C-9A6A-BCD855CC917E}">
      <text>
        <r>
          <rPr>
            <sz val="9"/>
            <color indexed="81"/>
            <rFont val="Tahoma"/>
            <family val="2"/>
          </rPr>
          <t>This cell will be highlighted red if the sum of probabilities (C-F) do not sum to 100%</t>
        </r>
      </text>
    </comment>
    <comment ref="G105" authorId="0" shapeId="0" xr:uid="{57C89310-4F43-4C9D-B8F6-D05815689CD4}">
      <text>
        <r>
          <rPr>
            <sz val="9"/>
            <color indexed="81"/>
            <rFont val="Tahoma"/>
            <family val="2"/>
          </rPr>
          <t>This cell will be highlighted red if the sum of probabilities (C-F) do not sum to 100%</t>
        </r>
      </text>
    </comment>
    <comment ref="G106" authorId="0" shapeId="0" xr:uid="{3897B5E4-B81D-4C63-A591-229328049D2E}">
      <text>
        <r>
          <rPr>
            <sz val="9"/>
            <color indexed="81"/>
            <rFont val="Tahoma"/>
            <family val="2"/>
          </rPr>
          <t>This cell will be highlighted red if the sum of probabilities (C-F) do not sum to 100%</t>
        </r>
      </text>
    </comment>
    <comment ref="G107" authorId="0" shapeId="0" xr:uid="{26FB3E09-D97E-4479-841B-76C681E51374}">
      <text>
        <r>
          <rPr>
            <sz val="9"/>
            <color indexed="81"/>
            <rFont val="Tahoma"/>
            <family val="2"/>
          </rPr>
          <t>This cell will be highlighted red if the sum of probabilities (C-F) do not sum to 100%</t>
        </r>
      </text>
    </comment>
    <comment ref="G108" authorId="0" shapeId="0" xr:uid="{4A3AD1CA-C865-4FCF-B117-2500C08E2AA3}">
      <text>
        <r>
          <rPr>
            <sz val="9"/>
            <color indexed="81"/>
            <rFont val="Tahoma"/>
            <family val="2"/>
          </rPr>
          <t>This cell will be highlighted red if the sum of probabilities (C-F) do not sum to 100%</t>
        </r>
      </text>
    </comment>
    <comment ref="G109" authorId="0" shapeId="0" xr:uid="{26D069ED-71FE-43C8-80EF-5F22FB1A80B7}">
      <text>
        <r>
          <rPr>
            <sz val="9"/>
            <color indexed="81"/>
            <rFont val="Tahoma"/>
            <family val="2"/>
          </rPr>
          <t>This cell will be highlighted red if the sum of probabilities (C-F) do not sum to 100%</t>
        </r>
      </text>
    </comment>
    <comment ref="G110" authorId="0" shapeId="0" xr:uid="{93521B7C-5BA1-42BB-A275-856037D401D3}">
      <text>
        <r>
          <rPr>
            <sz val="9"/>
            <color indexed="81"/>
            <rFont val="Tahoma"/>
            <family val="2"/>
          </rPr>
          <t>This cell will be highlighted red if the sum of probabilities (C-F) do not sum to 100%</t>
        </r>
      </text>
    </comment>
    <comment ref="G111" authorId="0" shapeId="0" xr:uid="{E38534FE-342A-4E2E-A287-4C0AB3D85FFF}">
      <text>
        <r>
          <rPr>
            <sz val="9"/>
            <color indexed="81"/>
            <rFont val="Tahoma"/>
            <family val="2"/>
          </rPr>
          <t>This cell will be highlighted red if the sum of probabilities (C-F) do not sum to 100%</t>
        </r>
      </text>
    </comment>
    <comment ref="G112" authorId="0" shapeId="0" xr:uid="{6EF6EC5F-BD27-4054-B1B9-1AD070459EAF}">
      <text>
        <r>
          <rPr>
            <sz val="9"/>
            <color indexed="81"/>
            <rFont val="Tahoma"/>
            <family val="2"/>
          </rPr>
          <t>This cell will be highlighted red if the sum of probabilities (C-F) do not sum to 100%</t>
        </r>
      </text>
    </comment>
    <comment ref="G113" authorId="0" shapeId="0" xr:uid="{E6113EFE-0125-4B11-A268-D64ABBA6C61B}">
      <text>
        <r>
          <rPr>
            <sz val="9"/>
            <color indexed="81"/>
            <rFont val="Tahoma"/>
            <family val="2"/>
          </rPr>
          <t>This cell will be highlighted red if the sum of probabilities (C-F) do not sum to 100%</t>
        </r>
      </text>
    </comment>
    <comment ref="G114" authorId="0" shapeId="0" xr:uid="{DDBEF9CE-0D8D-44AE-BAF3-E05A5ED2887F}">
      <text>
        <r>
          <rPr>
            <sz val="9"/>
            <color indexed="81"/>
            <rFont val="Tahoma"/>
            <family val="2"/>
          </rPr>
          <t>This cell will be highlighted red if the sum of probabilities (C-F) do not sum to 100%</t>
        </r>
      </text>
    </comment>
    <comment ref="G115" authorId="0" shapeId="0" xr:uid="{1205BF2B-43B7-419E-855D-9E8D93B8C986}">
      <text>
        <r>
          <rPr>
            <sz val="9"/>
            <color indexed="81"/>
            <rFont val="Tahoma"/>
            <family val="2"/>
          </rPr>
          <t>This cell will be highlighted red if the sum of probabilities (C-F) do not sum to 100%</t>
        </r>
      </text>
    </comment>
    <comment ref="G116" authorId="0" shapeId="0" xr:uid="{9C371DC5-FEF4-406F-BFBA-35F14C9C1AEA}">
      <text>
        <r>
          <rPr>
            <sz val="9"/>
            <color indexed="81"/>
            <rFont val="Tahoma"/>
            <family val="2"/>
          </rPr>
          <t>This cell will be highlighted red if the sum of probabilities (C-F) do not sum to 100%</t>
        </r>
      </text>
    </comment>
    <comment ref="G117" authorId="0" shapeId="0" xr:uid="{1A09DB7A-3BF2-461E-B2C7-5D5410CB18D8}">
      <text>
        <r>
          <rPr>
            <sz val="9"/>
            <color indexed="81"/>
            <rFont val="Tahoma"/>
            <family val="2"/>
          </rPr>
          <t>This cell will be highlighted red if the sum of probabilities (C-F) do not sum to 100%</t>
        </r>
      </text>
    </comment>
    <comment ref="G118" authorId="0" shapeId="0" xr:uid="{BA4C66FF-7121-4D78-B694-4B09EF95893E}">
      <text>
        <r>
          <rPr>
            <sz val="9"/>
            <color indexed="81"/>
            <rFont val="Tahoma"/>
            <family val="2"/>
          </rPr>
          <t>This cell will be highlighted red if the sum of probabilities (C-F) do not sum to 100%</t>
        </r>
      </text>
    </comment>
    <comment ref="G119" authorId="0" shapeId="0" xr:uid="{37341A5A-E4DF-4D18-811C-2B4CAE511806}">
      <text>
        <r>
          <rPr>
            <sz val="9"/>
            <color indexed="81"/>
            <rFont val="Tahoma"/>
            <family val="2"/>
          </rPr>
          <t>This cell will be highlighted red if the sum of probabilities (C-F) do not sum to 100%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Lockwood, William</author>
  </authors>
  <commentList>
    <comment ref="G8" authorId="0" shapeId="0" xr:uid="{00000000-0006-0000-1C00-000001000000}">
      <text>
        <r>
          <rPr>
            <sz val="9"/>
            <color indexed="81"/>
            <rFont val="Tahoma"/>
            <family val="2"/>
          </rPr>
          <t>This cell will be highlighted red if the sum of probabilities (C-F) do not sum to 100%</t>
        </r>
      </text>
    </comment>
    <comment ref="G9" authorId="0" shapeId="0" xr:uid="{00000000-0006-0000-1C00-000002000000}">
      <text>
        <r>
          <rPr>
            <sz val="9"/>
            <color indexed="81"/>
            <rFont val="Tahoma"/>
            <family val="2"/>
          </rPr>
          <t>This cell will be highlighted red if the sum of probabilities (C-F) do not sum to 100%</t>
        </r>
      </text>
    </comment>
    <comment ref="G10" authorId="0" shapeId="0" xr:uid="{00000000-0006-0000-1C00-000003000000}">
      <text>
        <r>
          <rPr>
            <sz val="9"/>
            <color indexed="81"/>
            <rFont val="Tahoma"/>
            <family val="2"/>
          </rPr>
          <t>This cell will be highlighted red if the sum of probabilities (C-F) do not sum to 100%</t>
        </r>
      </text>
    </comment>
    <comment ref="G11" authorId="0" shapeId="0" xr:uid="{00000000-0006-0000-1C00-000004000000}">
      <text>
        <r>
          <rPr>
            <sz val="9"/>
            <color indexed="81"/>
            <rFont val="Tahoma"/>
            <family val="2"/>
          </rPr>
          <t>This cell will be highlighted red if the sum of probabilities (C-F) do not sum to 100%</t>
        </r>
      </text>
    </comment>
    <comment ref="G12" authorId="0" shapeId="0" xr:uid="{00000000-0006-0000-1C00-000005000000}">
      <text>
        <r>
          <rPr>
            <sz val="9"/>
            <color indexed="81"/>
            <rFont val="Tahoma"/>
            <family val="2"/>
          </rPr>
          <t>This cell will be highlighted red if the sum of probabilities (C-F) do not sum to 100%</t>
        </r>
      </text>
    </comment>
    <comment ref="G13" authorId="0" shapeId="0" xr:uid="{00000000-0006-0000-1C00-000006000000}">
      <text>
        <r>
          <rPr>
            <sz val="9"/>
            <color indexed="81"/>
            <rFont val="Tahoma"/>
            <family val="2"/>
          </rPr>
          <t>This cell will be highlighted red if the sum of probabilities (C-F) do not sum to 100%</t>
        </r>
      </text>
    </comment>
    <comment ref="G16" authorId="0" shapeId="0" xr:uid="{00000000-0006-0000-1C00-000007000000}">
      <text>
        <r>
          <rPr>
            <sz val="9"/>
            <color indexed="81"/>
            <rFont val="Tahoma"/>
            <family val="2"/>
          </rPr>
          <t>This cell will be highlighted red if the sum of probabilities (C-F) do not sum to 100%</t>
        </r>
      </text>
    </comment>
    <comment ref="G17" authorId="0" shapeId="0" xr:uid="{00000000-0006-0000-1C00-000008000000}">
      <text>
        <r>
          <rPr>
            <sz val="9"/>
            <color indexed="81"/>
            <rFont val="Tahoma"/>
            <family val="2"/>
          </rPr>
          <t>This cell will be highlighted red if the sum of probabilities (C-F) do not sum to 100%</t>
        </r>
      </text>
    </comment>
    <comment ref="G18" authorId="0" shapeId="0" xr:uid="{00000000-0006-0000-1C00-000009000000}">
      <text>
        <r>
          <rPr>
            <sz val="9"/>
            <color indexed="81"/>
            <rFont val="Tahoma"/>
            <family val="2"/>
          </rPr>
          <t>This cell will be highlighted red if the sum of probabilities (C-F) do not sum to 100%</t>
        </r>
      </text>
    </comment>
    <comment ref="G19" authorId="0" shapeId="0" xr:uid="{00000000-0006-0000-1C00-00000A000000}">
      <text>
        <r>
          <rPr>
            <sz val="9"/>
            <color indexed="81"/>
            <rFont val="Tahoma"/>
            <family val="2"/>
          </rPr>
          <t>This cell will be highlighted red if the sum of probabilities (C-F) do not sum to 100%</t>
        </r>
      </text>
    </comment>
    <comment ref="G20" authorId="0" shapeId="0" xr:uid="{00000000-0006-0000-1C00-00000B000000}">
      <text>
        <r>
          <rPr>
            <sz val="9"/>
            <color indexed="81"/>
            <rFont val="Tahoma"/>
            <family val="2"/>
          </rPr>
          <t>This cell will be highlighted red if the sum of probabilities (C-F) do not sum to 100%</t>
        </r>
      </text>
    </comment>
    <comment ref="G21" authorId="0" shapeId="0" xr:uid="{00000000-0006-0000-1C00-00000C000000}">
      <text>
        <r>
          <rPr>
            <sz val="9"/>
            <color indexed="81"/>
            <rFont val="Tahoma"/>
            <family val="2"/>
          </rPr>
          <t>This cell will be highlighted red if the sum of probabilities (C-F) do not sum to 100%</t>
        </r>
      </text>
    </comment>
    <comment ref="G22" authorId="0" shapeId="0" xr:uid="{00000000-0006-0000-1C00-00000D000000}">
      <text>
        <r>
          <rPr>
            <sz val="9"/>
            <color indexed="81"/>
            <rFont val="Tahoma"/>
            <family val="2"/>
          </rPr>
          <t>This cell will be highlighted red if the sum of probabilities (C-F) do not sum to 100%</t>
        </r>
      </text>
    </comment>
    <comment ref="G23" authorId="0" shapeId="0" xr:uid="{00000000-0006-0000-1C00-00000E000000}">
      <text>
        <r>
          <rPr>
            <sz val="9"/>
            <color indexed="81"/>
            <rFont val="Tahoma"/>
            <family val="2"/>
          </rPr>
          <t>This cell will be highlighted red if the sum of probabilities (C-F) do not sum to 100%</t>
        </r>
      </text>
    </comment>
    <comment ref="G24" authorId="0" shapeId="0" xr:uid="{00000000-0006-0000-1C00-00000F000000}">
      <text>
        <r>
          <rPr>
            <sz val="9"/>
            <color indexed="81"/>
            <rFont val="Tahoma"/>
            <family val="2"/>
          </rPr>
          <t>This cell will be highlighted red if the sum of probabilities (C-F) do not sum to 100%</t>
        </r>
      </text>
    </comment>
    <comment ref="G25" authorId="0" shapeId="0" xr:uid="{00000000-0006-0000-1C00-000010000000}">
      <text>
        <r>
          <rPr>
            <sz val="9"/>
            <color indexed="81"/>
            <rFont val="Tahoma"/>
            <family val="2"/>
          </rPr>
          <t>This cell will be highlighted red if the sum of probabilities (C-F) do not sum to 100%</t>
        </r>
      </text>
    </comment>
    <comment ref="G26" authorId="0" shapeId="0" xr:uid="{00000000-0006-0000-1C00-000011000000}">
      <text>
        <r>
          <rPr>
            <sz val="9"/>
            <color indexed="81"/>
            <rFont val="Tahoma"/>
            <family val="2"/>
          </rPr>
          <t>This cell will be highlighted red if the sum of probabilities (C-F) do not sum to 100%</t>
        </r>
      </text>
    </comment>
    <comment ref="G27" authorId="0" shapeId="0" xr:uid="{00000000-0006-0000-1C00-000012000000}">
      <text>
        <r>
          <rPr>
            <sz val="9"/>
            <color indexed="81"/>
            <rFont val="Tahoma"/>
            <family val="2"/>
          </rPr>
          <t>This cell will be highlighted red if the sum of probabilities (C-F) do not sum to 100%</t>
        </r>
      </text>
    </comment>
    <comment ref="G28" authorId="0" shapeId="0" xr:uid="{00000000-0006-0000-1C00-000013000000}">
      <text>
        <r>
          <rPr>
            <sz val="9"/>
            <color indexed="81"/>
            <rFont val="Tahoma"/>
            <family val="2"/>
          </rPr>
          <t>This cell will be highlighted red if the sum of probabilities (C-F) do not sum to 100%</t>
        </r>
      </text>
    </comment>
    <comment ref="G29" authorId="0" shapeId="0" xr:uid="{00000000-0006-0000-1C00-000014000000}">
      <text>
        <r>
          <rPr>
            <sz val="9"/>
            <color indexed="81"/>
            <rFont val="Tahoma"/>
            <family val="2"/>
          </rPr>
          <t>This cell will be highlighted red if the sum of probabilities (C-F) do not sum to 100%</t>
        </r>
      </text>
    </comment>
    <comment ref="G30" authorId="0" shapeId="0" xr:uid="{00000000-0006-0000-1C00-000015000000}">
      <text>
        <r>
          <rPr>
            <sz val="9"/>
            <color indexed="81"/>
            <rFont val="Tahoma"/>
            <family val="2"/>
          </rPr>
          <t>This cell will be highlighted red if the sum of probabilities (C-F) do not sum to 100%</t>
        </r>
      </text>
    </comment>
    <comment ref="G31" authorId="0" shapeId="0" xr:uid="{00000000-0006-0000-1C00-000016000000}">
      <text>
        <r>
          <rPr>
            <sz val="9"/>
            <color indexed="81"/>
            <rFont val="Tahoma"/>
            <family val="2"/>
          </rPr>
          <t>This cell will be highlighted red if the sum of probabilities (C-F) do not sum to 100%</t>
        </r>
      </text>
    </comment>
    <comment ref="G32" authorId="0" shapeId="0" xr:uid="{00000000-0006-0000-1C00-000017000000}">
      <text>
        <r>
          <rPr>
            <sz val="9"/>
            <color indexed="81"/>
            <rFont val="Tahoma"/>
            <family val="2"/>
          </rPr>
          <t>This cell will be highlighted red if the sum of probabilities (C-F) do not sum to 100%</t>
        </r>
      </text>
    </comment>
    <comment ref="G33" authorId="0" shapeId="0" xr:uid="{00000000-0006-0000-1C00-000018000000}">
      <text>
        <r>
          <rPr>
            <sz val="9"/>
            <color indexed="81"/>
            <rFont val="Tahoma"/>
            <family val="2"/>
          </rPr>
          <t>This cell will be highlighted red if the sum of probabilities (C-F) do not sum to 100%</t>
        </r>
      </text>
    </comment>
    <comment ref="G34" authorId="0" shapeId="0" xr:uid="{00000000-0006-0000-1C00-000019000000}">
      <text>
        <r>
          <rPr>
            <sz val="9"/>
            <color indexed="81"/>
            <rFont val="Tahoma"/>
            <family val="2"/>
          </rPr>
          <t>This cell will be highlighted red if the sum of probabilities (C-F) do not sum to 100%</t>
        </r>
      </text>
    </comment>
    <comment ref="G35" authorId="0" shapeId="0" xr:uid="{00000000-0006-0000-1C00-00001A000000}">
      <text>
        <r>
          <rPr>
            <sz val="9"/>
            <color indexed="81"/>
            <rFont val="Tahoma"/>
            <family val="2"/>
          </rPr>
          <t>This cell will be highlighted red if the sum of probabilities (C-F) do not sum to 100%</t>
        </r>
      </text>
    </comment>
    <comment ref="G38" authorId="0" shapeId="0" xr:uid="{00000000-0006-0000-1C00-00001B000000}">
      <text>
        <r>
          <rPr>
            <sz val="9"/>
            <color indexed="81"/>
            <rFont val="Tahoma"/>
            <family val="2"/>
          </rPr>
          <t>This cell will be highlighted red if the sum of probabilities (C-F) do not sum to 100%</t>
        </r>
      </text>
    </comment>
    <comment ref="G39" authorId="0" shapeId="0" xr:uid="{00000000-0006-0000-1C00-00001C000000}">
      <text>
        <r>
          <rPr>
            <sz val="9"/>
            <color indexed="81"/>
            <rFont val="Tahoma"/>
            <family val="2"/>
          </rPr>
          <t>This cell will be highlighted red if the sum of probabilities (C-F) do not sum to 100%</t>
        </r>
      </text>
    </comment>
    <comment ref="G40" authorId="0" shapeId="0" xr:uid="{00000000-0006-0000-1C00-00001D000000}">
      <text>
        <r>
          <rPr>
            <sz val="9"/>
            <color indexed="81"/>
            <rFont val="Tahoma"/>
            <family val="2"/>
          </rPr>
          <t>This cell will be highlighted red if the sum of probabilities (C-F) do not sum to 100%</t>
        </r>
      </text>
    </comment>
    <comment ref="G41" authorId="0" shapeId="0" xr:uid="{00000000-0006-0000-1C00-00001E000000}">
      <text>
        <r>
          <rPr>
            <sz val="9"/>
            <color indexed="81"/>
            <rFont val="Tahoma"/>
            <family val="2"/>
          </rPr>
          <t>This cell will be highlighted red if the sum of probabilities (C-F) do not sum to 100%</t>
        </r>
      </text>
    </comment>
    <comment ref="G42" authorId="0" shapeId="0" xr:uid="{00000000-0006-0000-1C00-00001F000000}">
      <text>
        <r>
          <rPr>
            <sz val="9"/>
            <color indexed="81"/>
            <rFont val="Tahoma"/>
            <family val="2"/>
          </rPr>
          <t>This cell will be highlighted red if the sum of probabilities (C-F) do not sum to 100%</t>
        </r>
      </text>
    </comment>
    <comment ref="G43" authorId="0" shapeId="0" xr:uid="{00000000-0006-0000-1C00-000020000000}">
      <text>
        <r>
          <rPr>
            <sz val="9"/>
            <color indexed="81"/>
            <rFont val="Tahoma"/>
            <family val="2"/>
          </rPr>
          <t>This cell will be highlighted red if the sum of probabilities (C-F) do not sum to 100%</t>
        </r>
      </text>
    </comment>
    <comment ref="G44" authorId="0" shapeId="0" xr:uid="{00000000-0006-0000-1C00-000021000000}">
      <text>
        <r>
          <rPr>
            <sz val="9"/>
            <color indexed="81"/>
            <rFont val="Tahoma"/>
            <family val="2"/>
          </rPr>
          <t>This cell will be highlighted red if the sum of probabilities (C-F) do not sum to 100%</t>
        </r>
      </text>
    </comment>
    <comment ref="G45" authorId="0" shapeId="0" xr:uid="{00000000-0006-0000-1C00-000022000000}">
      <text>
        <r>
          <rPr>
            <sz val="9"/>
            <color indexed="81"/>
            <rFont val="Tahoma"/>
            <family val="2"/>
          </rPr>
          <t>This cell will be highlighted red if the sum of probabilities (C-F) do not sum to 100%</t>
        </r>
      </text>
    </comment>
    <comment ref="G46" authorId="0" shapeId="0" xr:uid="{00000000-0006-0000-1C00-000023000000}">
      <text>
        <r>
          <rPr>
            <sz val="9"/>
            <color indexed="81"/>
            <rFont val="Tahoma"/>
            <family val="2"/>
          </rPr>
          <t>This cell will be highlighted red if the sum of probabilities (C-F) do not sum to 100%</t>
        </r>
      </text>
    </comment>
    <comment ref="G47" authorId="0" shapeId="0" xr:uid="{00000000-0006-0000-1C00-000024000000}">
      <text>
        <r>
          <rPr>
            <sz val="9"/>
            <color indexed="81"/>
            <rFont val="Tahoma"/>
            <family val="2"/>
          </rPr>
          <t>This cell will be highlighted red if the sum of probabilities (C-F) do not sum to 100%</t>
        </r>
      </text>
    </comment>
    <comment ref="G48" authorId="0" shapeId="0" xr:uid="{00000000-0006-0000-1C00-000025000000}">
      <text>
        <r>
          <rPr>
            <sz val="9"/>
            <color indexed="81"/>
            <rFont val="Tahoma"/>
            <family val="2"/>
          </rPr>
          <t>This cell will be highlighted red if the sum of probabilities (C-F) do not sum to 100%</t>
        </r>
      </text>
    </comment>
    <comment ref="G51" authorId="0" shapeId="0" xr:uid="{00000000-0006-0000-1C00-000026000000}">
      <text>
        <r>
          <rPr>
            <sz val="9"/>
            <color indexed="81"/>
            <rFont val="Tahoma"/>
            <family val="2"/>
          </rPr>
          <t>This cell will be highlighted red if the sum of probabilities (C-F) do not sum to 100%</t>
        </r>
      </text>
    </comment>
    <comment ref="G52" authorId="0" shapeId="0" xr:uid="{00000000-0006-0000-1C00-000027000000}">
      <text>
        <r>
          <rPr>
            <sz val="9"/>
            <color indexed="81"/>
            <rFont val="Tahoma"/>
            <family val="2"/>
          </rPr>
          <t>This cell will be highlighted red if the sum of probabilities (C-F) do not sum to 100%</t>
        </r>
      </text>
    </comment>
    <comment ref="G53" authorId="0" shapeId="0" xr:uid="{00000000-0006-0000-1C00-000028000000}">
      <text>
        <r>
          <rPr>
            <sz val="9"/>
            <color indexed="81"/>
            <rFont val="Tahoma"/>
            <family val="2"/>
          </rPr>
          <t>This cell will be highlighted red if the sum of probabilities (C-F) do not sum to 100%</t>
        </r>
      </text>
    </comment>
    <comment ref="G54" authorId="0" shapeId="0" xr:uid="{00000000-0006-0000-1C00-000029000000}">
      <text>
        <r>
          <rPr>
            <sz val="9"/>
            <color indexed="81"/>
            <rFont val="Tahoma"/>
            <family val="2"/>
          </rPr>
          <t>This cell will be highlighted red if the sum of probabilities (C-F) do not sum to 100%</t>
        </r>
      </text>
    </comment>
    <comment ref="G55" authorId="0" shapeId="0" xr:uid="{00000000-0006-0000-1C00-00002A000000}">
      <text>
        <r>
          <rPr>
            <sz val="9"/>
            <color indexed="81"/>
            <rFont val="Tahoma"/>
            <family val="2"/>
          </rPr>
          <t>This cell will be highlighted red if the sum of probabilities (C-F) do not sum to 100%</t>
        </r>
      </text>
    </comment>
    <comment ref="G56" authorId="0" shapeId="0" xr:uid="{00000000-0006-0000-1C00-00002B000000}">
      <text>
        <r>
          <rPr>
            <sz val="9"/>
            <color indexed="81"/>
            <rFont val="Tahoma"/>
            <family val="2"/>
          </rPr>
          <t>This cell will be highlighted red if the sum of probabilities (C-F) do not sum to 100%</t>
        </r>
      </text>
    </comment>
    <comment ref="G57" authorId="0" shapeId="0" xr:uid="{00000000-0006-0000-1C00-00002C000000}">
      <text>
        <r>
          <rPr>
            <sz val="9"/>
            <color indexed="81"/>
            <rFont val="Tahoma"/>
            <family val="2"/>
          </rPr>
          <t>This cell will be highlighted red if the sum of probabilities (C-F) do not sum to 100%</t>
        </r>
      </text>
    </comment>
    <comment ref="G58" authorId="0" shapeId="0" xr:uid="{00000000-0006-0000-1C00-00002D000000}">
      <text>
        <r>
          <rPr>
            <sz val="9"/>
            <color indexed="81"/>
            <rFont val="Tahoma"/>
            <family val="2"/>
          </rPr>
          <t>This cell will be highlighted red if the sum of probabilities (C-F) do not sum to 100%</t>
        </r>
      </text>
    </comment>
    <comment ref="G59" authorId="0" shapeId="0" xr:uid="{00000000-0006-0000-1C00-00002E000000}">
      <text>
        <r>
          <rPr>
            <sz val="9"/>
            <color indexed="81"/>
            <rFont val="Tahoma"/>
            <family val="2"/>
          </rPr>
          <t>This cell will be highlighted red if the sum of probabilities (C-F) do not sum to 100%</t>
        </r>
      </text>
    </comment>
    <comment ref="G60" authorId="0" shapeId="0" xr:uid="{00000000-0006-0000-1C00-00002F000000}">
      <text>
        <r>
          <rPr>
            <sz val="9"/>
            <color indexed="81"/>
            <rFont val="Tahoma"/>
            <family val="2"/>
          </rPr>
          <t>This cell will be highlighted red if the sum of probabilities (C-F) do not sum to 100%</t>
        </r>
      </text>
    </comment>
    <comment ref="G61" authorId="0" shapeId="0" xr:uid="{00000000-0006-0000-1C00-000030000000}">
      <text>
        <r>
          <rPr>
            <sz val="9"/>
            <color indexed="81"/>
            <rFont val="Tahoma"/>
            <family val="2"/>
          </rPr>
          <t>This cell will be highlighted red if the sum of probabilities (C-F) do not sum to 100%</t>
        </r>
      </text>
    </comment>
    <comment ref="G64" authorId="0" shapeId="0" xr:uid="{00000000-0006-0000-1C00-000031000000}">
      <text>
        <r>
          <rPr>
            <sz val="9"/>
            <color indexed="81"/>
            <rFont val="Tahoma"/>
            <family val="2"/>
          </rPr>
          <t>This cell will be highlighted red if the sum of probabilities (C-F) do not sum to 100%</t>
        </r>
      </text>
    </comment>
    <comment ref="G65" authorId="0" shapeId="0" xr:uid="{00000000-0006-0000-1C00-000032000000}">
      <text>
        <r>
          <rPr>
            <sz val="9"/>
            <color indexed="81"/>
            <rFont val="Tahoma"/>
            <family val="2"/>
          </rPr>
          <t>This cell will be highlighted red if the sum of probabilities (C-F) do not sum to 100%</t>
        </r>
      </text>
    </comment>
    <comment ref="G66" authorId="0" shapeId="0" xr:uid="{00000000-0006-0000-1C00-000033000000}">
      <text>
        <r>
          <rPr>
            <sz val="9"/>
            <color indexed="81"/>
            <rFont val="Tahoma"/>
            <family val="2"/>
          </rPr>
          <t>This cell will be highlighted red if the sum of probabilities (C-F) do not sum to 100%</t>
        </r>
      </text>
    </comment>
    <comment ref="G67" authorId="0" shapeId="0" xr:uid="{00000000-0006-0000-1C00-000034000000}">
      <text>
        <r>
          <rPr>
            <sz val="9"/>
            <color indexed="81"/>
            <rFont val="Tahoma"/>
            <family val="2"/>
          </rPr>
          <t>This cell will be highlighted red if the sum of probabilities (C-F) do not sum to 100%</t>
        </r>
      </text>
    </comment>
    <comment ref="G68" authorId="0" shapeId="0" xr:uid="{00000000-0006-0000-1C00-000035000000}">
      <text>
        <r>
          <rPr>
            <sz val="9"/>
            <color indexed="81"/>
            <rFont val="Tahoma"/>
            <family val="2"/>
          </rPr>
          <t>This cell will be highlighted red if the sum of probabilities (C-F) do not sum to 100%</t>
        </r>
      </text>
    </comment>
    <comment ref="G69" authorId="0" shapeId="0" xr:uid="{00000000-0006-0000-1C00-000036000000}">
      <text>
        <r>
          <rPr>
            <sz val="9"/>
            <color indexed="81"/>
            <rFont val="Tahoma"/>
            <family val="2"/>
          </rPr>
          <t>This cell will be highlighted red if the sum of probabilities (C-F) do not sum to 100%</t>
        </r>
      </text>
    </comment>
    <comment ref="G70" authorId="0" shapeId="0" xr:uid="{00000000-0006-0000-1C00-000037000000}">
      <text>
        <r>
          <rPr>
            <sz val="9"/>
            <color indexed="81"/>
            <rFont val="Tahoma"/>
            <family val="2"/>
          </rPr>
          <t>This cell will be highlighted red if the sum of probabilities (C-F) do not sum to 100%</t>
        </r>
      </text>
    </comment>
    <comment ref="G71" authorId="0" shapeId="0" xr:uid="{00000000-0006-0000-1C00-000038000000}">
      <text>
        <r>
          <rPr>
            <sz val="9"/>
            <color indexed="81"/>
            <rFont val="Tahoma"/>
            <family val="2"/>
          </rPr>
          <t>This cell will be highlighted red if the sum of probabilities (C-F) do not sum to 100%</t>
        </r>
      </text>
    </comment>
    <comment ref="G74" authorId="0" shapeId="0" xr:uid="{00000000-0006-0000-1C00-000039000000}">
      <text>
        <r>
          <rPr>
            <sz val="9"/>
            <color indexed="81"/>
            <rFont val="Tahoma"/>
            <family val="2"/>
          </rPr>
          <t>This cell will be highlighted red if the sum of probabilities (C-F) do not sum to 100%</t>
        </r>
      </text>
    </comment>
    <comment ref="G75" authorId="0" shapeId="0" xr:uid="{00000000-0006-0000-1C00-00003A000000}">
      <text>
        <r>
          <rPr>
            <sz val="9"/>
            <color indexed="81"/>
            <rFont val="Tahoma"/>
            <family val="2"/>
          </rPr>
          <t>This cell will be highlighted red if the sum of probabilities (C-F) do not sum to 100%</t>
        </r>
      </text>
    </comment>
    <comment ref="G76" authorId="0" shapeId="0" xr:uid="{00000000-0006-0000-1C00-00003B000000}">
      <text>
        <r>
          <rPr>
            <sz val="9"/>
            <color indexed="81"/>
            <rFont val="Tahoma"/>
            <family val="2"/>
          </rPr>
          <t>This cell will be highlighted red if the sum of probabilities (C-F) do not sum to 100%</t>
        </r>
      </text>
    </comment>
    <comment ref="G79" authorId="0" shapeId="0" xr:uid="{00000000-0006-0000-1C00-00003C000000}">
      <text>
        <r>
          <rPr>
            <sz val="9"/>
            <color indexed="81"/>
            <rFont val="Tahoma"/>
            <family val="2"/>
          </rPr>
          <t>This cell will be highlighted red if the sum of probabilities (C-F) do not sum to 100%</t>
        </r>
      </text>
    </comment>
    <comment ref="G80" authorId="0" shapeId="0" xr:uid="{00000000-0006-0000-1C00-00003D000000}">
      <text>
        <r>
          <rPr>
            <sz val="9"/>
            <color indexed="81"/>
            <rFont val="Tahoma"/>
            <family val="2"/>
          </rPr>
          <t>This cell will be highlighted red if the sum of probabilities (C-F) do not sum to 100%</t>
        </r>
      </text>
    </comment>
    <comment ref="G83" authorId="0" shapeId="0" xr:uid="{00000000-0006-0000-1C00-00003E000000}">
      <text>
        <r>
          <rPr>
            <sz val="9"/>
            <color indexed="81"/>
            <rFont val="Tahoma"/>
            <family val="2"/>
          </rPr>
          <t>This cell will be highlighted red if the sum of probabilities (C-F) do not sum to 100%</t>
        </r>
      </text>
    </comment>
    <comment ref="G84" authorId="0" shapeId="0" xr:uid="{00000000-0006-0000-1C00-00003F000000}">
      <text>
        <r>
          <rPr>
            <sz val="9"/>
            <color indexed="81"/>
            <rFont val="Tahoma"/>
            <family val="2"/>
          </rPr>
          <t>This cell will be highlighted red if the sum of probabilities (C-F) do not sum to 100%</t>
        </r>
      </text>
    </comment>
    <comment ref="G87" authorId="0" shapeId="0" xr:uid="{00000000-0006-0000-1C00-000040000000}">
      <text>
        <r>
          <rPr>
            <sz val="9"/>
            <color indexed="81"/>
            <rFont val="Tahoma"/>
            <family val="2"/>
          </rPr>
          <t>This cell will be highlighted red if the sum of probabilities (C-F) do not sum to 100%</t>
        </r>
      </text>
    </comment>
    <comment ref="G90" authorId="0" shapeId="0" xr:uid="{00000000-0006-0000-1C00-000041000000}">
      <text>
        <r>
          <rPr>
            <sz val="9"/>
            <color indexed="81"/>
            <rFont val="Tahoma"/>
            <family val="2"/>
          </rPr>
          <t>This cell will be highlighted red if the sum of probabilities (C-F) do not sum to 100%</t>
        </r>
      </text>
    </comment>
    <comment ref="G91" authorId="0" shapeId="0" xr:uid="{00000000-0006-0000-1C00-000042000000}">
      <text>
        <r>
          <rPr>
            <sz val="9"/>
            <color indexed="81"/>
            <rFont val="Tahoma"/>
            <family val="2"/>
          </rPr>
          <t>This cell will be highlighted red if the sum of probabilities (C-F) do not sum to 100%</t>
        </r>
      </text>
    </comment>
    <comment ref="G92" authorId="0" shapeId="0" xr:uid="{00000000-0006-0000-1C00-000043000000}">
      <text>
        <r>
          <rPr>
            <sz val="9"/>
            <color indexed="81"/>
            <rFont val="Tahoma"/>
            <family val="2"/>
          </rPr>
          <t>This cell will be highlighted red if the sum of probabilities (C-F) do not sum to 100%</t>
        </r>
      </text>
    </comment>
    <comment ref="G95" authorId="0" shapeId="0" xr:uid="{00000000-0006-0000-1C00-000044000000}">
      <text>
        <r>
          <rPr>
            <sz val="9"/>
            <color indexed="81"/>
            <rFont val="Tahoma"/>
            <family val="2"/>
          </rPr>
          <t>This cell will be highlighted red if the sum of probabilities (C-F) do not sum to 100%</t>
        </r>
      </text>
    </comment>
    <comment ref="G96" authorId="0" shapeId="0" xr:uid="{00000000-0006-0000-1C00-000045000000}">
      <text>
        <r>
          <rPr>
            <sz val="9"/>
            <color indexed="81"/>
            <rFont val="Tahoma"/>
            <family val="2"/>
          </rPr>
          <t>This cell will be highlighted red if the sum of probabilities (C-F) do not sum to 100%</t>
        </r>
      </text>
    </comment>
    <comment ref="G97" authorId="0" shapeId="0" xr:uid="{00000000-0006-0000-1C00-000046000000}">
      <text>
        <r>
          <rPr>
            <sz val="9"/>
            <color indexed="81"/>
            <rFont val="Tahoma"/>
            <family val="2"/>
          </rPr>
          <t>This cell will be highlighted red if the sum of probabilities (C-F) do not sum to 100%</t>
        </r>
      </text>
    </comment>
    <comment ref="G98" authorId="0" shapeId="0" xr:uid="{00000000-0006-0000-1C00-000047000000}">
      <text>
        <r>
          <rPr>
            <sz val="9"/>
            <color indexed="81"/>
            <rFont val="Tahoma"/>
            <family val="2"/>
          </rPr>
          <t>This cell will be highlighted red if the sum of probabilities (C-F) do not sum to 100%</t>
        </r>
      </text>
    </comment>
    <comment ref="G99" authorId="0" shapeId="0" xr:uid="{481E3086-DAB9-4CB8-BA5B-925A102DAA9D}">
      <text>
        <r>
          <rPr>
            <sz val="9"/>
            <color indexed="81"/>
            <rFont val="Tahoma"/>
            <family val="2"/>
          </rPr>
          <t>This cell will be highlighted red if the sum of probabilities (C-F) do not sum to 100%</t>
        </r>
      </text>
    </comment>
    <comment ref="G100" authorId="0" shapeId="0" xr:uid="{1ED2607A-9820-47C6-B429-DCDAFD69F92B}">
      <text>
        <r>
          <rPr>
            <sz val="9"/>
            <color indexed="81"/>
            <rFont val="Tahoma"/>
            <family val="2"/>
          </rPr>
          <t>This cell will be highlighted red if the sum of probabilities (C-F) do not sum to 100%</t>
        </r>
      </text>
    </comment>
    <comment ref="G101" authorId="0" shapeId="0" xr:uid="{C8E93550-6312-43BC-9056-31D7E6C6E2B1}">
      <text>
        <r>
          <rPr>
            <sz val="9"/>
            <color indexed="81"/>
            <rFont val="Tahoma"/>
            <family val="2"/>
          </rPr>
          <t>This cell will be highlighted red if the sum of probabilities (C-F) do not sum to 100%</t>
        </r>
      </text>
    </comment>
    <comment ref="G102" authorId="0" shapeId="0" xr:uid="{557D9028-0E59-4DF9-B888-5A5DD4DA7A50}">
      <text>
        <r>
          <rPr>
            <sz val="9"/>
            <color indexed="81"/>
            <rFont val="Tahoma"/>
            <family val="2"/>
          </rPr>
          <t>This cell will be highlighted red if the sum of probabilities (C-F) do not sum to 100%</t>
        </r>
      </text>
    </comment>
    <comment ref="G103" authorId="0" shapeId="0" xr:uid="{ED1D166F-6D6E-429F-BB83-EA0261902769}">
      <text>
        <r>
          <rPr>
            <sz val="9"/>
            <color indexed="81"/>
            <rFont val="Tahoma"/>
            <family val="2"/>
          </rPr>
          <t>This cell will be highlighted red if the sum of probabilities (C-F) do not sum to 100%</t>
        </r>
      </text>
    </comment>
    <comment ref="G104" authorId="0" shapeId="0" xr:uid="{968C8BC3-0159-4B4E-A98D-CA6BE605D017}">
      <text>
        <r>
          <rPr>
            <sz val="9"/>
            <color indexed="81"/>
            <rFont val="Tahoma"/>
            <family val="2"/>
          </rPr>
          <t>This cell will be highlighted red if the sum of probabilities (C-F) do not sum to 100%</t>
        </r>
      </text>
    </comment>
    <comment ref="G105" authorId="0" shapeId="0" xr:uid="{6AC544DB-296A-40DD-9CD8-61C28EEC61C2}">
      <text>
        <r>
          <rPr>
            <sz val="9"/>
            <color indexed="81"/>
            <rFont val="Tahoma"/>
            <family val="2"/>
          </rPr>
          <t>This cell will be highlighted red if the sum of probabilities (C-F) do not sum to 100%</t>
        </r>
      </text>
    </comment>
    <comment ref="G106" authorId="0" shapeId="0" xr:uid="{801C4A81-4442-4AEA-A638-8A49373BC878}">
      <text>
        <r>
          <rPr>
            <sz val="9"/>
            <color indexed="81"/>
            <rFont val="Tahoma"/>
            <family val="2"/>
          </rPr>
          <t>This cell will be highlighted red if the sum of probabilities (C-F) do not sum to 100%</t>
        </r>
      </text>
    </comment>
    <comment ref="G107" authorId="0" shapeId="0" xr:uid="{F6101326-AC21-407B-907E-C35CE043372B}">
      <text>
        <r>
          <rPr>
            <sz val="9"/>
            <color indexed="81"/>
            <rFont val="Tahoma"/>
            <family val="2"/>
          </rPr>
          <t>This cell will be highlighted red if the sum of probabilities (C-F) do not sum to 100%</t>
        </r>
      </text>
    </comment>
    <comment ref="G108" authorId="0" shapeId="0" xr:uid="{B61B37B9-A67A-4FD0-B749-ED543FECC8DB}">
      <text>
        <r>
          <rPr>
            <sz val="9"/>
            <color indexed="81"/>
            <rFont val="Tahoma"/>
            <family val="2"/>
          </rPr>
          <t>This cell will be highlighted red if the sum of probabilities (C-F) do not sum to 100%</t>
        </r>
      </text>
    </comment>
    <comment ref="G109" authorId="0" shapeId="0" xr:uid="{01ED79D4-A7C9-406A-B07A-26AD3C161770}">
      <text>
        <r>
          <rPr>
            <sz val="9"/>
            <color indexed="81"/>
            <rFont val="Tahoma"/>
            <family val="2"/>
          </rPr>
          <t>This cell will be highlighted red if the sum of probabilities (C-F) do not sum to 100%</t>
        </r>
      </text>
    </comment>
    <comment ref="G110" authorId="0" shapeId="0" xr:uid="{ED18D2A3-9928-42AA-995F-7CE9AC9AB683}">
      <text>
        <r>
          <rPr>
            <sz val="9"/>
            <color indexed="81"/>
            <rFont val="Tahoma"/>
            <family val="2"/>
          </rPr>
          <t>This cell will be highlighted red if the sum of probabilities (C-F) do not sum to 100%</t>
        </r>
      </text>
    </comment>
    <comment ref="G111" authorId="0" shapeId="0" xr:uid="{DDBA5F45-EA9A-4728-9C34-EB96323EB59E}">
      <text>
        <r>
          <rPr>
            <sz val="9"/>
            <color indexed="81"/>
            <rFont val="Tahoma"/>
            <family val="2"/>
          </rPr>
          <t>This cell will be highlighted red if the sum of probabilities (C-F) do not sum to 100%</t>
        </r>
      </text>
    </comment>
    <comment ref="G112" authorId="0" shapeId="0" xr:uid="{B279D0C1-2BC8-4FAB-BCE7-761E85CCC13E}">
      <text>
        <r>
          <rPr>
            <sz val="9"/>
            <color indexed="81"/>
            <rFont val="Tahoma"/>
            <family val="2"/>
          </rPr>
          <t>This cell will be highlighted red if the sum of probabilities (C-F) do not sum to 100%</t>
        </r>
      </text>
    </comment>
    <comment ref="G113" authorId="0" shapeId="0" xr:uid="{64DF6B73-EA45-4AB2-9262-799212B56E13}">
      <text>
        <r>
          <rPr>
            <sz val="9"/>
            <color indexed="81"/>
            <rFont val="Tahoma"/>
            <family val="2"/>
          </rPr>
          <t>This cell will be highlighted red if the sum of probabilities (C-F) do not sum to 100%</t>
        </r>
      </text>
    </comment>
    <comment ref="G114" authorId="0" shapeId="0" xr:uid="{3894D35A-CE05-45B6-8B70-AA1949692FD1}">
      <text>
        <r>
          <rPr>
            <sz val="9"/>
            <color indexed="81"/>
            <rFont val="Tahoma"/>
            <family val="2"/>
          </rPr>
          <t>This cell will be highlighted red if the sum of probabilities (C-F) do not sum to 100%</t>
        </r>
      </text>
    </comment>
    <comment ref="G115" authorId="0" shapeId="0" xr:uid="{234A2BD8-5400-4460-97D9-C2138E062B10}">
      <text>
        <r>
          <rPr>
            <sz val="9"/>
            <color indexed="81"/>
            <rFont val="Tahoma"/>
            <family val="2"/>
          </rPr>
          <t>This cell will be highlighted red if the sum of probabilities (C-F) do not sum to 100%</t>
        </r>
      </text>
    </comment>
    <comment ref="G116" authorId="0" shapeId="0" xr:uid="{58BD2DE3-8F69-41A6-B024-28E833274E8A}">
      <text>
        <r>
          <rPr>
            <sz val="9"/>
            <color indexed="81"/>
            <rFont val="Tahoma"/>
            <family val="2"/>
          </rPr>
          <t>This cell will be highlighted red if the sum of probabilities (C-F) do not sum to 100%</t>
        </r>
      </text>
    </comment>
    <comment ref="G117" authorId="0" shapeId="0" xr:uid="{282DC379-B56F-4B3F-B238-1078AC67D979}">
      <text>
        <r>
          <rPr>
            <sz val="9"/>
            <color indexed="81"/>
            <rFont val="Tahoma"/>
            <family val="2"/>
          </rPr>
          <t>This cell will be highlighted red if the sum of probabilities (C-F) do not sum to 100%</t>
        </r>
      </text>
    </comment>
    <comment ref="G118" authorId="0" shapeId="0" xr:uid="{AAB45CB7-3735-4B88-8F88-890AF1DB02EF}">
      <text>
        <r>
          <rPr>
            <sz val="9"/>
            <color indexed="81"/>
            <rFont val="Tahoma"/>
            <family val="2"/>
          </rPr>
          <t>This cell will be highlighted red if the sum of probabilities (C-F) do not sum to 100%</t>
        </r>
      </text>
    </comment>
    <comment ref="G119" authorId="0" shapeId="0" xr:uid="{EAD16284-70C1-4708-928D-319B9A6DAC5D}">
      <text>
        <r>
          <rPr>
            <sz val="9"/>
            <color indexed="81"/>
            <rFont val="Tahoma"/>
            <family val="2"/>
          </rPr>
          <t>This cell will be highlighted red if the sum of probabilities (C-F) do not sum to 100%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Lockwood, William</author>
  </authors>
  <commentList>
    <comment ref="C14" authorId="0" shapeId="0" xr:uid="{00000000-0006-0000-0D00-000001000000}">
      <text>
        <r>
          <rPr>
            <sz val="9"/>
            <color indexed="81"/>
            <rFont val="Tahoma"/>
            <family val="2"/>
          </rPr>
          <t>Single site means new build is on same site as existing facilities</t>
        </r>
      </text>
    </comment>
    <comment ref="C26" authorId="0" shapeId="0" xr:uid="{00000000-0006-0000-0D00-000002000000}">
      <text>
        <r>
          <rPr>
            <sz val="9"/>
            <color indexed="81"/>
            <rFont val="Tahoma"/>
            <family val="2"/>
          </rPr>
          <t xml:space="preserve">Relates to service delivery e.g National Service Frameworks (NSFs)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Lockwood, William</author>
  </authors>
  <commentList>
    <comment ref="C26" authorId="0" shapeId="0" xr:uid="{00000000-0006-0000-0E00-000001000000}">
      <text>
        <r>
          <rPr>
            <sz val="9"/>
            <color indexed="81"/>
            <rFont val="Tahoma"/>
            <family val="2"/>
          </rPr>
          <t xml:space="preserve">Relates to service delivery e.g National Service Frameworks (NSFs)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Lockwood, William</author>
  </authors>
  <commentList>
    <comment ref="C26" authorId="0" shapeId="0" xr:uid="{00000000-0006-0000-0F00-000001000000}">
      <text>
        <r>
          <rPr>
            <sz val="9"/>
            <color indexed="81"/>
            <rFont val="Tahoma"/>
            <family val="2"/>
          </rPr>
          <t xml:space="preserve">Relates to service delivery e.g National Service Frameworks (NSFs)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Lockwood, William</author>
  </authors>
  <commentList>
    <comment ref="C26" authorId="0" shapeId="0" xr:uid="{00000000-0006-0000-1000-000001000000}">
      <text>
        <r>
          <rPr>
            <sz val="9"/>
            <color indexed="81"/>
            <rFont val="Tahoma"/>
            <family val="2"/>
          </rPr>
          <t xml:space="preserve">Relates to service delivery e.g National Service Frameworks (NSFs)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Lockwood, William</author>
  </authors>
  <commentList>
    <comment ref="C26" authorId="0" shapeId="0" xr:uid="{00000000-0006-0000-1100-000001000000}">
      <text>
        <r>
          <rPr>
            <sz val="9"/>
            <color indexed="81"/>
            <rFont val="Tahoma"/>
            <family val="2"/>
          </rPr>
          <t xml:space="preserve">Relates to service delivery e.g National Service Frameworks (NSFs)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Lockwood, William</author>
  </authors>
  <commentList>
    <comment ref="C26" authorId="0" shapeId="0" xr:uid="{00000000-0006-0000-1200-000001000000}">
      <text>
        <r>
          <rPr>
            <sz val="9"/>
            <color indexed="81"/>
            <rFont val="Tahoma"/>
            <family val="2"/>
          </rPr>
          <t xml:space="preserve">Relates to service delivery e.g National Service Frameworks (NSFs)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Lockwood, William</author>
  </authors>
  <commentList>
    <comment ref="C26" authorId="0" shapeId="0" xr:uid="{00000000-0006-0000-1300-000001000000}">
      <text>
        <r>
          <rPr>
            <sz val="9"/>
            <color indexed="81"/>
            <rFont val="Tahoma"/>
            <family val="2"/>
          </rPr>
          <t xml:space="preserve">Relates to service delivery e.g National Service Frameworks (NSFs)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Lockwood, William</author>
  </authors>
  <commentList>
    <comment ref="G8" authorId="0" shapeId="0" xr:uid="{00000000-0006-0000-1600-000001000000}">
      <text>
        <r>
          <rPr>
            <sz val="9"/>
            <color indexed="81"/>
            <rFont val="Tahoma"/>
            <family val="2"/>
          </rPr>
          <t>This cell will be highlighted red if the sum of probabilities (C-F) do not sum to 100%</t>
        </r>
      </text>
    </comment>
    <comment ref="G9" authorId="0" shapeId="0" xr:uid="{00000000-0006-0000-1600-000002000000}">
      <text>
        <r>
          <rPr>
            <sz val="9"/>
            <color indexed="81"/>
            <rFont val="Tahoma"/>
            <family val="2"/>
          </rPr>
          <t>This cell will be highlighted red if the sum of probabilities (C-F) do not sum to 100%</t>
        </r>
      </text>
    </comment>
    <comment ref="G10" authorId="0" shapeId="0" xr:uid="{00000000-0006-0000-1600-000003000000}">
      <text>
        <r>
          <rPr>
            <sz val="9"/>
            <color indexed="81"/>
            <rFont val="Tahoma"/>
            <family val="2"/>
          </rPr>
          <t>This cell will be highlighted red if the sum of probabilities (C-F) do not sum to 100%</t>
        </r>
      </text>
    </comment>
    <comment ref="G11" authorId="0" shapeId="0" xr:uid="{00000000-0006-0000-1600-000004000000}">
      <text>
        <r>
          <rPr>
            <sz val="9"/>
            <color indexed="81"/>
            <rFont val="Tahoma"/>
            <family val="2"/>
          </rPr>
          <t>This cell will be highlighted red if the sum of probabilities (C-F) do not sum to 100%</t>
        </r>
      </text>
    </comment>
    <comment ref="G12" authorId="0" shapeId="0" xr:uid="{00000000-0006-0000-1600-000005000000}">
      <text>
        <r>
          <rPr>
            <sz val="9"/>
            <color indexed="81"/>
            <rFont val="Tahoma"/>
            <family val="2"/>
          </rPr>
          <t>This cell will be highlighted red if the sum of probabilities (C-F) do not sum to 100%</t>
        </r>
      </text>
    </comment>
    <comment ref="G13" authorId="0" shapeId="0" xr:uid="{00000000-0006-0000-1600-000006000000}">
      <text>
        <r>
          <rPr>
            <sz val="9"/>
            <color indexed="81"/>
            <rFont val="Tahoma"/>
            <family val="2"/>
          </rPr>
          <t>This cell will be highlighted red if the sum of probabilities (C-F) do not sum to 100%</t>
        </r>
      </text>
    </comment>
    <comment ref="G16" authorId="0" shapeId="0" xr:uid="{00000000-0006-0000-1600-000007000000}">
      <text>
        <r>
          <rPr>
            <sz val="9"/>
            <color indexed="81"/>
            <rFont val="Tahoma"/>
            <family val="2"/>
          </rPr>
          <t>This cell will be highlighted red if the sum of probabilities (C-F) do not sum to 100%</t>
        </r>
      </text>
    </comment>
    <comment ref="G17" authorId="0" shapeId="0" xr:uid="{00000000-0006-0000-1600-000008000000}">
      <text>
        <r>
          <rPr>
            <sz val="9"/>
            <color indexed="81"/>
            <rFont val="Tahoma"/>
            <family val="2"/>
          </rPr>
          <t>This cell will be highlighted red if the sum of probabilities (C-F) do not sum to 100%</t>
        </r>
      </text>
    </comment>
    <comment ref="G18" authorId="0" shapeId="0" xr:uid="{00000000-0006-0000-1600-000009000000}">
      <text>
        <r>
          <rPr>
            <sz val="9"/>
            <color indexed="81"/>
            <rFont val="Tahoma"/>
            <family val="2"/>
          </rPr>
          <t>This cell will be highlighted red if the sum of probabilities (C-F) do not sum to 100%</t>
        </r>
      </text>
    </comment>
    <comment ref="G19" authorId="0" shapeId="0" xr:uid="{00000000-0006-0000-1600-00000A000000}">
      <text>
        <r>
          <rPr>
            <sz val="9"/>
            <color indexed="81"/>
            <rFont val="Tahoma"/>
            <family val="2"/>
          </rPr>
          <t>This cell will be highlighted red if the sum of probabilities (C-F) do not sum to 100%</t>
        </r>
      </text>
    </comment>
    <comment ref="G20" authorId="0" shapeId="0" xr:uid="{00000000-0006-0000-1600-00000B000000}">
      <text>
        <r>
          <rPr>
            <sz val="9"/>
            <color indexed="81"/>
            <rFont val="Tahoma"/>
            <family val="2"/>
          </rPr>
          <t>This cell will be highlighted red if the sum of probabilities (C-F) do not sum to 100%</t>
        </r>
      </text>
    </comment>
    <comment ref="G21" authorId="0" shapeId="0" xr:uid="{00000000-0006-0000-1600-00000C000000}">
      <text>
        <r>
          <rPr>
            <sz val="9"/>
            <color indexed="81"/>
            <rFont val="Tahoma"/>
            <family val="2"/>
          </rPr>
          <t>This cell will be highlighted red if the sum of probabilities (C-F) do not sum to 100%</t>
        </r>
      </text>
    </comment>
    <comment ref="G22" authorId="0" shapeId="0" xr:uid="{00000000-0006-0000-1600-00000D000000}">
      <text>
        <r>
          <rPr>
            <sz val="9"/>
            <color indexed="81"/>
            <rFont val="Tahoma"/>
            <family val="2"/>
          </rPr>
          <t>This cell will be highlighted red if the sum of probabilities (C-F) do not sum to 100%</t>
        </r>
      </text>
    </comment>
    <comment ref="G23" authorId="0" shapeId="0" xr:uid="{00000000-0006-0000-1600-00000E000000}">
      <text>
        <r>
          <rPr>
            <sz val="9"/>
            <color indexed="81"/>
            <rFont val="Tahoma"/>
            <family val="2"/>
          </rPr>
          <t>This cell will be highlighted red if the sum of probabilities (C-F) do not sum to 100%</t>
        </r>
      </text>
    </comment>
    <comment ref="G24" authorId="0" shapeId="0" xr:uid="{00000000-0006-0000-1600-00000F000000}">
      <text>
        <r>
          <rPr>
            <sz val="9"/>
            <color indexed="81"/>
            <rFont val="Tahoma"/>
            <family val="2"/>
          </rPr>
          <t>This cell will be highlighted red if the sum of probabilities (C-F) do not sum to 100%</t>
        </r>
      </text>
    </comment>
    <comment ref="G25" authorId="0" shapeId="0" xr:uid="{00000000-0006-0000-1600-000010000000}">
      <text>
        <r>
          <rPr>
            <sz val="9"/>
            <color indexed="81"/>
            <rFont val="Tahoma"/>
            <family val="2"/>
          </rPr>
          <t>This cell will be highlighted red if the sum of probabilities (C-F) do not sum to 100%</t>
        </r>
      </text>
    </comment>
    <comment ref="G26" authorId="0" shapeId="0" xr:uid="{00000000-0006-0000-1600-000011000000}">
      <text>
        <r>
          <rPr>
            <sz val="9"/>
            <color indexed="81"/>
            <rFont val="Tahoma"/>
            <family val="2"/>
          </rPr>
          <t>This cell will be highlighted red if the sum of probabilities (C-F) do not sum to 100%</t>
        </r>
      </text>
    </comment>
    <comment ref="G27" authorId="0" shapeId="0" xr:uid="{00000000-0006-0000-1600-000012000000}">
      <text>
        <r>
          <rPr>
            <sz val="9"/>
            <color indexed="81"/>
            <rFont val="Tahoma"/>
            <family val="2"/>
          </rPr>
          <t>This cell will be highlighted red if the sum of probabilities (C-F) do not sum to 100%</t>
        </r>
      </text>
    </comment>
    <comment ref="G28" authorId="0" shapeId="0" xr:uid="{00000000-0006-0000-1600-000013000000}">
      <text>
        <r>
          <rPr>
            <sz val="9"/>
            <color indexed="81"/>
            <rFont val="Tahoma"/>
            <family val="2"/>
          </rPr>
          <t>This cell will be highlighted red if the sum of probabilities (C-F) do not sum to 100%</t>
        </r>
      </text>
    </comment>
    <comment ref="G29" authorId="0" shapeId="0" xr:uid="{00000000-0006-0000-1600-000014000000}">
      <text>
        <r>
          <rPr>
            <sz val="9"/>
            <color indexed="81"/>
            <rFont val="Tahoma"/>
            <family val="2"/>
          </rPr>
          <t>This cell will be highlighted red if the sum of probabilities (C-F) do not sum to 100%</t>
        </r>
      </text>
    </comment>
    <comment ref="G30" authorId="0" shapeId="0" xr:uid="{00000000-0006-0000-1600-000015000000}">
      <text>
        <r>
          <rPr>
            <sz val="9"/>
            <color indexed="81"/>
            <rFont val="Tahoma"/>
            <family val="2"/>
          </rPr>
          <t>This cell will be highlighted red if the sum of probabilities (C-F) do not sum to 100%</t>
        </r>
      </text>
    </comment>
    <comment ref="G31" authorId="0" shapeId="0" xr:uid="{00000000-0006-0000-1600-000016000000}">
      <text>
        <r>
          <rPr>
            <sz val="9"/>
            <color indexed="81"/>
            <rFont val="Tahoma"/>
            <family val="2"/>
          </rPr>
          <t>This cell will be highlighted red if the sum of probabilities (C-F) do not sum to 100%</t>
        </r>
      </text>
    </comment>
    <comment ref="G32" authorId="0" shapeId="0" xr:uid="{00000000-0006-0000-1600-000017000000}">
      <text>
        <r>
          <rPr>
            <sz val="9"/>
            <color indexed="81"/>
            <rFont val="Tahoma"/>
            <family val="2"/>
          </rPr>
          <t>This cell will be highlighted red if the sum of probabilities (C-F) do not sum to 100%</t>
        </r>
      </text>
    </comment>
    <comment ref="G33" authorId="0" shapeId="0" xr:uid="{00000000-0006-0000-1600-000018000000}">
      <text>
        <r>
          <rPr>
            <sz val="9"/>
            <color indexed="81"/>
            <rFont val="Tahoma"/>
            <family val="2"/>
          </rPr>
          <t>This cell will be highlighted red if the sum of probabilities (C-F) do not sum to 100%</t>
        </r>
      </text>
    </comment>
    <comment ref="G34" authorId="0" shapeId="0" xr:uid="{00000000-0006-0000-1600-000019000000}">
      <text>
        <r>
          <rPr>
            <sz val="9"/>
            <color indexed="81"/>
            <rFont val="Tahoma"/>
            <family val="2"/>
          </rPr>
          <t>This cell will be highlighted red if the sum of probabilities (C-F) do not sum to 100%</t>
        </r>
      </text>
    </comment>
    <comment ref="G35" authorId="0" shapeId="0" xr:uid="{00000000-0006-0000-1600-00001A000000}">
      <text>
        <r>
          <rPr>
            <sz val="9"/>
            <color indexed="81"/>
            <rFont val="Tahoma"/>
            <family val="2"/>
          </rPr>
          <t>This cell will be highlighted red if the sum of probabilities (C-F) do not sum to 100%</t>
        </r>
      </text>
    </comment>
    <comment ref="G38" authorId="0" shapeId="0" xr:uid="{00000000-0006-0000-1600-00001B000000}">
      <text>
        <r>
          <rPr>
            <sz val="9"/>
            <color indexed="81"/>
            <rFont val="Tahoma"/>
            <family val="2"/>
          </rPr>
          <t>This cell will be highlighted red if the sum of probabilities (C-F) do not sum to 100%</t>
        </r>
      </text>
    </comment>
    <comment ref="G39" authorId="0" shapeId="0" xr:uid="{00000000-0006-0000-1600-00001C000000}">
      <text>
        <r>
          <rPr>
            <sz val="9"/>
            <color indexed="81"/>
            <rFont val="Tahoma"/>
            <family val="2"/>
          </rPr>
          <t>This cell will be highlighted red if the sum of probabilities (C-F) do not sum to 100%</t>
        </r>
      </text>
    </comment>
    <comment ref="G40" authorId="0" shapeId="0" xr:uid="{00000000-0006-0000-1600-00001D000000}">
      <text>
        <r>
          <rPr>
            <sz val="9"/>
            <color indexed="81"/>
            <rFont val="Tahoma"/>
            <family val="2"/>
          </rPr>
          <t>This cell will be highlighted red if the sum of probabilities (C-F) do not sum to 100%</t>
        </r>
      </text>
    </comment>
    <comment ref="G41" authorId="0" shapeId="0" xr:uid="{00000000-0006-0000-1600-00001E000000}">
      <text>
        <r>
          <rPr>
            <sz val="9"/>
            <color indexed="81"/>
            <rFont val="Tahoma"/>
            <family val="2"/>
          </rPr>
          <t>This cell will be highlighted red if the sum of probabilities (C-F) do not sum to 100%</t>
        </r>
      </text>
    </comment>
    <comment ref="G42" authorId="0" shapeId="0" xr:uid="{00000000-0006-0000-1600-00001F000000}">
      <text>
        <r>
          <rPr>
            <sz val="9"/>
            <color indexed="81"/>
            <rFont val="Tahoma"/>
            <family val="2"/>
          </rPr>
          <t>This cell will be highlighted red if the sum of probabilities (C-F) do not sum to 100%</t>
        </r>
      </text>
    </comment>
    <comment ref="G43" authorId="0" shapeId="0" xr:uid="{00000000-0006-0000-1600-000020000000}">
      <text>
        <r>
          <rPr>
            <sz val="9"/>
            <color indexed="81"/>
            <rFont val="Tahoma"/>
            <family val="2"/>
          </rPr>
          <t>This cell will be highlighted red if the sum of probabilities (C-F) do not sum to 100%</t>
        </r>
      </text>
    </comment>
    <comment ref="G44" authorId="0" shapeId="0" xr:uid="{00000000-0006-0000-1600-000021000000}">
      <text>
        <r>
          <rPr>
            <sz val="9"/>
            <color indexed="81"/>
            <rFont val="Tahoma"/>
            <family val="2"/>
          </rPr>
          <t>This cell will be highlighted red if the sum of probabilities (C-F) do not sum to 100%</t>
        </r>
      </text>
    </comment>
    <comment ref="G45" authorId="0" shapeId="0" xr:uid="{00000000-0006-0000-1600-000022000000}">
      <text>
        <r>
          <rPr>
            <sz val="9"/>
            <color indexed="81"/>
            <rFont val="Tahoma"/>
            <family val="2"/>
          </rPr>
          <t>This cell will be highlighted red if the sum of probabilities (C-F) do not sum to 100%</t>
        </r>
      </text>
    </comment>
    <comment ref="G46" authorId="0" shapeId="0" xr:uid="{00000000-0006-0000-1600-000023000000}">
      <text>
        <r>
          <rPr>
            <sz val="9"/>
            <color indexed="81"/>
            <rFont val="Tahoma"/>
            <family val="2"/>
          </rPr>
          <t>This cell will be highlighted red if the sum of probabilities (C-F) do not sum to 100%</t>
        </r>
      </text>
    </comment>
    <comment ref="G47" authorId="0" shapeId="0" xr:uid="{00000000-0006-0000-1600-000024000000}">
      <text>
        <r>
          <rPr>
            <sz val="9"/>
            <color indexed="81"/>
            <rFont val="Tahoma"/>
            <family val="2"/>
          </rPr>
          <t>This cell will be highlighted red if the sum of probabilities (C-F) do not sum to 100%</t>
        </r>
      </text>
    </comment>
    <comment ref="G48" authorId="0" shapeId="0" xr:uid="{00000000-0006-0000-1600-000025000000}">
      <text>
        <r>
          <rPr>
            <sz val="9"/>
            <color indexed="81"/>
            <rFont val="Tahoma"/>
            <family val="2"/>
          </rPr>
          <t>This cell will be highlighted red if the sum of probabilities (C-F) do not sum to 100%</t>
        </r>
      </text>
    </comment>
    <comment ref="G51" authorId="0" shapeId="0" xr:uid="{00000000-0006-0000-1600-000026000000}">
      <text>
        <r>
          <rPr>
            <sz val="9"/>
            <color indexed="81"/>
            <rFont val="Tahoma"/>
            <family val="2"/>
          </rPr>
          <t>This cell will be highlighted red if the sum of probabilities (C-F) do not sum to 100%</t>
        </r>
      </text>
    </comment>
    <comment ref="G52" authorId="0" shapeId="0" xr:uid="{00000000-0006-0000-1600-000027000000}">
      <text>
        <r>
          <rPr>
            <sz val="9"/>
            <color indexed="81"/>
            <rFont val="Tahoma"/>
            <family val="2"/>
          </rPr>
          <t>This cell will be highlighted red if the sum of probabilities (C-F) do not sum to 100%</t>
        </r>
      </text>
    </comment>
    <comment ref="G53" authorId="0" shapeId="0" xr:uid="{00000000-0006-0000-1600-000028000000}">
      <text>
        <r>
          <rPr>
            <sz val="9"/>
            <color indexed="81"/>
            <rFont val="Tahoma"/>
            <family val="2"/>
          </rPr>
          <t>This cell will be highlighted red if the sum of probabilities (C-F) do not sum to 100%</t>
        </r>
      </text>
    </comment>
    <comment ref="G54" authorId="0" shapeId="0" xr:uid="{00000000-0006-0000-1600-000029000000}">
      <text>
        <r>
          <rPr>
            <sz val="9"/>
            <color indexed="81"/>
            <rFont val="Tahoma"/>
            <family val="2"/>
          </rPr>
          <t>This cell will be highlighted red if the sum of probabilities (C-F) do not sum to 100%</t>
        </r>
      </text>
    </comment>
    <comment ref="G55" authorId="0" shapeId="0" xr:uid="{00000000-0006-0000-1600-00002A000000}">
      <text>
        <r>
          <rPr>
            <sz val="9"/>
            <color indexed="81"/>
            <rFont val="Tahoma"/>
            <family val="2"/>
          </rPr>
          <t>This cell will be highlighted red if the sum of probabilities (C-F) do not sum to 100%</t>
        </r>
      </text>
    </comment>
    <comment ref="G56" authorId="0" shapeId="0" xr:uid="{00000000-0006-0000-1600-00002B000000}">
      <text>
        <r>
          <rPr>
            <sz val="9"/>
            <color indexed="81"/>
            <rFont val="Tahoma"/>
            <family val="2"/>
          </rPr>
          <t>This cell will be highlighted red if the sum of probabilities (C-F) do not sum to 100%</t>
        </r>
      </text>
    </comment>
    <comment ref="G57" authorId="0" shapeId="0" xr:uid="{00000000-0006-0000-1600-00002C000000}">
      <text>
        <r>
          <rPr>
            <sz val="9"/>
            <color indexed="81"/>
            <rFont val="Tahoma"/>
            <family val="2"/>
          </rPr>
          <t>This cell will be highlighted red if the sum of probabilities (C-F) do not sum to 100%</t>
        </r>
      </text>
    </comment>
    <comment ref="G58" authorId="0" shapeId="0" xr:uid="{00000000-0006-0000-1600-00002D000000}">
      <text>
        <r>
          <rPr>
            <sz val="9"/>
            <color indexed="81"/>
            <rFont val="Tahoma"/>
            <family val="2"/>
          </rPr>
          <t>This cell will be highlighted red if the sum of probabilities (C-F) do not sum to 100%</t>
        </r>
      </text>
    </comment>
    <comment ref="G59" authorId="0" shapeId="0" xr:uid="{00000000-0006-0000-1600-00002E000000}">
      <text>
        <r>
          <rPr>
            <sz val="9"/>
            <color indexed="81"/>
            <rFont val="Tahoma"/>
            <family val="2"/>
          </rPr>
          <t>This cell will be highlighted red if the sum of probabilities (C-F) do not sum to 100%</t>
        </r>
      </text>
    </comment>
    <comment ref="G60" authorId="0" shapeId="0" xr:uid="{00000000-0006-0000-1600-00002F000000}">
      <text>
        <r>
          <rPr>
            <sz val="9"/>
            <color indexed="81"/>
            <rFont val="Tahoma"/>
            <family val="2"/>
          </rPr>
          <t>This cell will be highlighted red if the sum of probabilities (C-F) do not sum to 100%</t>
        </r>
      </text>
    </comment>
    <comment ref="G61" authorId="0" shapeId="0" xr:uid="{00000000-0006-0000-1600-000030000000}">
      <text>
        <r>
          <rPr>
            <sz val="9"/>
            <color indexed="81"/>
            <rFont val="Tahoma"/>
            <family val="2"/>
          </rPr>
          <t>This cell will be highlighted red if the sum of probabilities (C-F) do not sum to 100%</t>
        </r>
      </text>
    </comment>
    <comment ref="G64" authorId="0" shapeId="0" xr:uid="{00000000-0006-0000-1600-000031000000}">
      <text>
        <r>
          <rPr>
            <sz val="9"/>
            <color indexed="81"/>
            <rFont val="Tahoma"/>
            <family val="2"/>
          </rPr>
          <t>This cell will be highlighted red if the sum of probabilities (C-F) do not sum to 100%</t>
        </r>
      </text>
    </comment>
    <comment ref="G65" authorId="0" shapeId="0" xr:uid="{00000000-0006-0000-1600-000032000000}">
      <text>
        <r>
          <rPr>
            <sz val="9"/>
            <color indexed="81"/>
            <rFont val="Tahoma"/>
            <family val="2"/>
          </rPr>
          <t>This cell will be highlighted red if the sum of probabilities (C-F) do not sum to 100%</t>
        </r>
      </text>
    </comment>
    <comment ref="G66" authorId="0" shapeId="0" xr:uid="{00000000-0006-0000-1600-000033000000}">
      <text>
        <r>
          <rPr>
            <sz val="9"/>
            <color indexed="81"/>
            <rFont val="Tahoma"/>
            <family val="2"/>
          </rPr>
          <t>This cell will be highlighted red if the sum of probabilities (C-F) do not sum to 100%</t>
        </r>
      </text>
    </comment>
    <comment ref="G67" authorId="0" shapeId="0" xr:uid="{00000000-0006-0000-1600-000034000000}">
      <text>
        <r>
          <rPr>
            <sz val="9"/>
            <color indexed="81"/>
            <rFont val="Tahoma"/>
            <family val="2"/>
          </rPr>
          <t>This cell will be highlighted red if the sum of probabilities (C-F) do not sum to 100%</t>
        </r>
      </text>
    </comment>
    <comment ref="G68" authorId="0" shapeId="0" xr:uid="{00000000-0006-0000-1600-000035000000}">
      <text>
        <r>
          <rPr>
            <sz val="9"/>
            <color indexed="81"/>
            <rFont val="Tahoma"/>
            <family val="2"/>
          </rPr>
          <t>This cell will be highlighted red if the sum of probabilities (C-F) do not sum to 100%</t>
        </r>
      </text>
    </comment>
    <comment ref="G69" authorId="0" shapeId="0" xr:uid="{00000000-0006-0000-1600-000036000000}">
      <text>
        <r>
          <rPr>
            <sz val="9"/>
            <color indexed="81"/>
            <rFont val="Tahoma"/>
            <family val="2"/>
          </rPr>
          <t>This cell will be highlighted red if the sum of probabilities (C-F) do not sum to 100%</t>
        </r>
      </text>
    </comment>
    <comment ref="G70" authorId="0" shapeId="0" xr:uid="{00000000-0006-0000-1600-000037000000}">
      <text>
        <r>
          <rPr>
            <sz val="9"/>
            <color indexed="81"/>
            <rFont val="Tahoma"/>
            <family val="2"/>
          </rPr>
          <t>This cell will be highlighted red if the sum of probabilities (C-F) do not sum to 100%</t>
        </r>
      </text>
    </comment>
    <comment ref="G71" authorId="0" shapeId="0" xr:uid="{00000000-0006-0000-1600-000038000000}">
      <text>
        <r>
          <rPr>
            <sz val="9"/>
            <color indexed="81"/>
            <rFont val="Tahoma"/>
            <family val="2"/>
          </rPr>
          <t>This cell will be highlighted red if the sum of probabilities (C-F) do not sum to 100%</t>
        </r>
      </text>
    </comment>
    <comment ref="G74" authorId="0" shapeId="0" xr:uid="{00000000-0006-0000-1600-000039000000}">
      <text>
        <r>
          <rPr>
            <sz val="9"/>
            <color indexed="81"/>
            <rFont val="Tahoma"/>
            <family val="2"/>
          </rPr>
          <t>This cell will be highlighted red if the sum of probabilities (C-F) do not sum to 100%</t>
        </r>
      </text>
    </comment>
    <comment ref="G75" authorId="0" shapeId="0" xr:uid="{00000000-0006-0000-1600-00003A000000}">
      <text>
        <r>
          <rPr>
            <sz val="9"/>
            <color indexed="81"/>
            <rFont val="Tahoma"/>
            <family val="2"/>
          </rPr>
          <t>This cell will be highlighted red if the sum of probabilities (C-F) do not sum to 100%</t>
        </r>
      </text>
    </comment>
    <comment ref="G76" authorId="0" shapeId="0" xr:uid="{00000000-0006-0000-1600-00003B000000}">
      <text>
        <r>
          <rPr>
            <sz val="9"/>
            <color indexed="81"/>
            <rFont val="Tahoma"/>
            <family val="2"/>
          </rPr>
          <t>This cell will be highlighted red if the sum of probabilities (C-F) do not sum to 100%</t>
        </r>
      </text>
    </comment>
    <comment ref="G79" authorId="0" shapeId="0" xr:uid="{00000000-0006-0000-1600-00003C000000}">
      <text>
        <r>
          <rPr>
            <sz val="9"/>
            <color indexed="81"/>
            <rFont val="Tahoma"/>
            <family val="2"/>
          </rPr>
          <t>This cell will be highlighted red if the sum of probabilities (C-F) do not sum to 100%</t>
        </r>
      </text>
    </comment>
    <comment ref="G80" authorId="0" shapeId="0" xr:uid="{00000000-0006-0000-1600-00003D000000}">
      <text>
        <r>
          <rPr>
            <sz val="9"/>
            <color indexed="81"/>
            <rFont val="Tahoma"/>
            <family val="2"/>
          </rPr>
          <t>This cell will be highlighted red if the sum of probabilities (C-F) do not sum to 100%</t>
        </r>
      </text>
    </comment>
    <comment ref="G83" authorId="0" shapeId="0" xr:uid="{00000000-0006-0000-1600-00003E000000}">
      <text>
        <r>
          <rPr>
            <sz val="9"/>
            <color indexed="81"/>
            <rFont val="Tahoma"/>
            <family val="2"/>
          </rPr>
          <t>This cell will be highlighted red if the sum of probabilities (C-F) do not sum to 100%</t>
        </r>
      </text>
    </comment>
    <comment ref="G84" authorId="0" shapeId="0" xr:uid="{00000000-0006-0000-1600-00003F000000}">
      <text>
        <r>
          <rPr>
            <sz val="9"/>
            <color indexed="81"/>
            <rFont val="Tahoma"/>
            <family val="2"/>
          </rPr>
          <t>This cell will be highlighted red if the sum of probabilities (C-F) do not sum to 100%</t>
        </r>
      </text>
    </comment>
    <comment ref="G87" authorId="0" shapeId="0" xr:uid="{00000000-0006-0000-1600-000040000000}">
      <text>
        <r>
          <rPr>
            <sz val="9"/>
            <color indexed="81"/>
            <rFont val="Tahoma"/>
            <family val="2"/>
          </rPr>
          <t>This cell will be highlighted red if the sum of probabilities (C-F) do not sum to 100%</t>
        </r>
      </text>
    </comment>
    <comment ref="G90" authorId="0" shapeId="0" xr:uid="{00000000-0006-0000-1600-000041000000}">
      <text>
        <r>
          <rPr>
            <sz val="9"/>
            <color indexed="81"/>
            <rFont val="Tahoma"/>
            <family val="2"/>
          </rPr>
          <t>This cell will be highlighted red if the sum of probabilities (C-F) do not sum to 100%</t>
        </r>
      </text>
    </comment>
    <comment ref="G91" authorId="0" shapeId="0" xr:uid="{00000000-0006-0000-1600-000042000000}">
      <text>
        <r>
          <rPr>
            <sz val="9"/>
            <color indexed="81"/>
            <rFont val="Tahoma"/>
            <family val="2"/>
          </rPr>
          <t>This cell will be highlighted red if the sum of probabilities (C-F) do not sum to 100%</t>
        </r>
      </text>
    </comment>
    <comment ref="G92" authorId="0" shapeId="0" xr:uid="{00000000-0006-0000-1600-000043000000}">
      <text>
        <r>
          <rPr>
            <sz val="9"/>
            <color indexed="81"/>
            <rFont val="Tahoma"/>
            <family val="2"/>
          </rPr>
          <t>This cell will be highlighted red if the sum of probabilities (C-F) do not sum to 100%</t>
        </r>
      </text>
    </comment>
    <comment ref="G95" authorId="0" shapeId="0" xr:uid="{00000000-0006-0000-1600-000044000000}">
      <text>
        <r>
          <rPr>
            <sz val="9"/>
            <color indexed="81"/>
            <rFont val="Tahoma"/>
            <family val="2"/>
          </rPr>
          <t>This cell will be highlighted red if the sum of probabilities (C-F) do not sum to 100%</t>
        </r>
      </text>
    </comment>
    <comment ref="G96" authorId="0" shapeId="0" xr:uid="{00000000-0006-0000-1600-000045000000}">
      <text>
        <r>
          <rPr>
            <sz val="9"/>
            <color indexed="81"/>
            <rFont val="Tahoma"/>
            <family val="2"/>
          </rPr>
          <t>This cell will be highlighted red if the sum of probabilities (C-F) do not sum to 100%</t>
        </r>
      </text>
    </comment>
    <comment ref="G97" authorId="0" shapeId="0" xr:uid="{00000000-0006-0000-1600-000046000000}">
      <text>
        <r>
          <rPr>
            <sz val="9"/>
            <color indexed="81"/>
            <rFont val="Tahoma"/>
            <family val="2"/>
          </rPr>
          <t>This cell will be highlighted red if the sum of probabilities (C-F) do not sum to 100%</t>
        </r>
      </text>
    </comment>
    <comment ref="G98" authorId="0" shapeId="0" xr:uid="{00000000-0006-0000-1600-000047000000}">
      <text>
        <r>
          <rPr>
            <sz val="9"/>
            <color indexed="81"/>
            <rFont val="Tahoma"/>
            <family val="2"/>
          </rPr>
          <t>This cell will be highlighted red if the sum of probabilities (C-F) do not sum to 100%</t>
        </r>
      </text>
    </comment>
    <comment ref="G99" authorId="0" shapeId="0" xr:uid="{00000000-0006-0000-1600-000048000000}">
      <text>
        <r>
          <rPr>
            <sz val="9"/>
            <color indexed="81"/>
            <rFont val="Tahoma"/>
            <family val="2"/>
          </rPr>
          <t>This cell will be highlighted red if the sum of probabilities (C-F) do not sum to 100%</t>
        </r>
      </text>
    </comment>
    <comment ref="G100" authorId="0" shapeId="0" xr:uid="{084DACE2-AA40-4AFC-BBA3-CF5A4D53F475}">
      <text>
        <r>
          <rPr>
            <sz val="9"/>
            <color indexed="81"/>
            <rFont val="Tahoma"/>
            <family val="2"/>
          </rPr>
          <t>This cell will be highlighted red if the sum of probabilities (C-F) do not sum to 100%</t>
        </r>
      </text>
    </comment>
    <comment ref="G101" authorId="0" shapeId="0" xr:uid="{5650C7E4-6071-43A0-94E2-8674A9DD1631}">
      <text>
        <r>
          <rPr>
            <sz val="9"/>
            <color indexed="81"/>
            <rFont val="Tahoma"/>
            <family val="2"/>
          </rPr>
          <t>This cell will be highlighted red if the sum of probabilities (C-F) do not sum to 100%</t>
        </r>
      </text>
    </comment>
    <comment ref="G102" authorId="0" shapeId="0" xr:uid="{675571EB-3F55-4B50-8CBC-313700668DBF}">
      <text>
        <r>
          <rPr>
            <sz val="9"/>
            <color indexed="81"/>
            <rFont val="Tahoma"/>
            <family val="2"/>
          </rPr>
          <t>This cell will be highlighted red if the sum of probabilities (C-F) do not sum to 100%</t>
        </r>
      </text>
    </comment>
    <comment ref="G103" authorId="0" shapeId="0" xr:uid="{71500F95-5711-43C4-839A-F5AB5A00BA74}">
      <text>
        <r>
          <rPr>
            <sz val="9"/>
            <color indexed="81"/>
            <rFont val="Tahoma"/>
            <family val="2"/>
          </rPr>
          <t>This cell will be highlighted red if the sum of probabilities (C-F) do not sum to 100%</t>
        </r>
      </text>
    </comment>
    <comment ref="G104" authorId="0" shapeId="0" xr:uid="{72FAAE3A-9C23-4997-942B-7D8984264C63}">
      <text>
        <r>
          <rPr>
            <sz val="9"/>
            <color indexed="81"/>
            <rFont val="Tahoma"/>
            <family val="2"/>
          </rPr>
          <t>This cell will be highlighted red if the sum of probabilities (C-F) do not sum to 100%</t>
        </r>
      </text>
    </comment>
    <comment ref="G105" authorId="0" shapeId="0" xr:uid="{6A04494D-4D5F-4C47-B704-44FFE82B0250}">
      <text>
        <r>
          <rPr>
            <sz val="9"/>
            <color indexed="81"/>
            <rFont val="Tahoma"/>
            <family val="2"/>
          </rPr>
          <t>This cell will be highlighted red if the sum of probabilities (C-F) do not sum to 100%</t>
        </r>
      </text>
    </comment>
    <comment ref="G106" authorId="0" shapeId="0" xr:uid="{AB49ED22-05C5-4737-A682-D5C23564B97B}">
      <text>
        <r>
          <rPr>
            <sz val="9"/>
            <color indexed="81"/>
            <rFont val="Tahoma"/>
            <family val="2"/>
          </rPr>
          <t>This cell will be highlighted red if the sum of probabilities (C-F) do not sum to 100%</t>
        </r>
      </text>
    </comment>
    <comment ref="G107" authorId="0" shapeId="0" xr:uid="{71B0681A-05FC-4BB7-B9CB-CCAE00E792C4}">
      <text>
        <r>
          <rPr>
            <sz val="9"/>
            <color indexed="81"/>
            <rFont val="Tahoma"/>
            <family val="2"/>
          </rPr>
          <t>This cell will be highlighted red if the sum of probabilities (C-F) do not sum to 100%</t>
        </r>
      </text>
    </comment>
    <comment ref="G108" authorId="0" shapeId="0" xr:uid="{8B86F81E-385A-4CE3-B919-82D5A1D394EA}">
      <text>
        <r>
          <rPr>
            <sz val="9"/>
            <color indexed="81"/>
            <rFont val="Tahoma"/>
            <family val="2"/>
          </rPr>
          <t>This cell will be highlighted red if the sum of probabilities (C-F) do not sum to 100%</t>
        </r>
      </text>
    </comment>
    <comment ref="G109" authorId="0" shapeId="0" xr:uid="{22F85943-C994-407C-B011-35DD7A4C4127}">
      <text>
        <r>
          <rPr>
            <sz val="9"/>
            <color indexed="81"/>
            <rFont val="Tahoma"/>
            <family val="2"/>
          </rPr>
          <t>This cell will be highlighted red if the sum of probabilities (C-F) do not sum to 100%</t>
        </r>
      </text>
    </comment>
    <comment ref="G110" authorId="0" shapeId="0" xr:uid="{69F0F0C1-4E35-4094-BAF8-C064199AD7BA}">
      <text>
        <r>
          <rPr>
            <sz val="9"/>
            <color indexed="81"/>
            <rFont val="Tahoma"/>
            <family val="2"/>
          </rPr>
          <t>This cell will be highlighted red if the sum of probabilities (C-F) do not sum to 100%</t>
        </r>
      </text>
    </comment>
    <comment ref="G111" authorId="0" shapeId="0" xr:uid="{FBAEDED3-E717-4E3F-98BB-012A012D9783}">
      <text>
        <r>
          <rPr>
            <sz val="9"/>
            <color indexed="81"/>
            <rFont val="Tahoma"/>
            <family val="2"/>
          </rPr>
          <t>This cell will be highlighted red if the sum of probabilities (C-F) do not sum to 100%</t>
        </r>
      </text>
    </comment>
    <comment ref="G112" authorId="0" shapeId="0" xr:uid="{9E3D5B7D-1B4C-44F8-8921-DCC52D79C782}">
      <text>
        <r>
          <rPr>
            <sz val="9"/>
            <color indexed="81"/>
            <rFont val="Tahoma"/>
            <family val="2"/>
          </rPr>
          <t>This cell will be highlighted red if the sum of probabilities (C-F) do not sum to 100%</t>
        </r>
      </text>
    </comment>
    <comment ref="G113" authorId="0" shapeId="0" xr:uid="{923A19A8-6415-4C07-9224-599FDC15BA43}">
      <text>
        <r>
          <rPr>
            <sz val="9"/>
            <color indexed="81"/>
            <rFont val="Tahoma"/>
            <family val="2"/>
          </rPr>
          <t>This cell will be highlighted red if the sum of probabilities (C-F) do not sum to 100%</t>
        </r>
      </text>
    </comment>
    <comment ref="G114" authorId="0" shapeId="0" xr:uid="{3825DACC-A729-464C-80A8-A88F89A7CEF2}">
      <text>
        <r>
          <rPr>
            <sz val="9"/>
            <color indexed="81"/>
            <rFont val="Tahoma"/>
            <family val="2"/>
          </rPr>
          <t>This cell will be highlighted red if the sum of probabilities (C-F) do not sum to 100%</t>
        </r>
      </text>
    </comment>
    <comment ref="G115" authorId="0" shapeId="0" xr:uid="{8AD0D975-749C-4F7B-86D5-66501A6EFFBF}">
      <text>
        <r>
          <rPr>
            <sz val="9"/>
            <color indexed="81"/>
            <rFont val="Tahoma"/>
            <family val="2"/>
          </rPr>
          <t>This cell will be highlighted red if the sum of probabilities (C-F) do not sum to 100%</t>
        </r>
      </text>
    </comment>
    <comment ref="G116" authorId="0" shapeId="0" xr:uid="{F13F7780-C290-4CD0-B488-6B8421FF1769}">
      <text>
        <r>
          <rPr>
            <sz val="9"/>
            <color indexed="81"/>
            <rFont val="Tahoma"/>
            <family val="2"/>
          </rPr>
          <t>This cell will be highlighted red if the sum of probabilities (C-F) do not sum to 100%</t>
        </r>
      </text>
    </comment>
    <comment ref="G117" authorId="0" shapeId="0" xr:uid="{EE7EDCBD-1885-4324-B196-38B679E83F02}">
      <text>
        <r>
          <rPr>
            <sz val="9"/>
            <color indexed="81"/>
            <rFont val="Tahoma"/>
            <family val="2"/>
          </rPr>
          <t>This cell will be highlighted red if the sum of probabilities (C-F) do not sum to 100%</t>
        </r>
      </text>
    </comment>
    <comment ref="G118" authorId="0" shapeId="0" xr:uid="{DA3241B0-9F2D-4E61-94BC-3142F22471F4}">
      <text>
        <r>
          <rPr>
            <sz val="9"/>
            <color indexed="81"/>
            <rFont val="Tahoma"/>
            <family val="2"/>
          </rPr>
          <t>This cell will be highlighted red if the sum of probabilities (C-F) do not sum to 100%</t>
        </r>
      </text>
    </comment>
    <comment ref="G119" authorId="0" shapeId="0" xr:uid="{9E4D805F-4C4B-46CE-AE82-7661539142F5}">
      <text>
        <r>
          <rPr>
            <sz val="9"/>
            <color indexed="81"/>
            <rFont val="Tahoma"/>
            <family val="2"/>
          </rPr>
          <t>This cell will be highlighted red if the sum of probabilities (C-F) do not sum to 100%</t>
        </r>
      </text>
    </comment>
  </commentList>
</comments>
</file>

<file path=xl/sharedStrings.xml><?xml version="1.0" encoding="utf-8"?>
<sst xmlns="http://schemas.openxmlformats.org/spreadsheetml/2006/main" count="4764" uniqueCount="658">
  <si>
    <t>Worksheet</t>
  </si>
  <si>
    <t>Explanation</t>
  </si>
  <si>
    <t>User Instructions</t>
  </si>
  <si>
    <t>Factors</t>
  </si>
  <si>
    <t>Used to insert specific values for various factors that are used throughout the workbook.</t>
  </si>
  <si>
    <t>Economic Summary</t>
  </si>
  <si>
    <t>Summarises the benefits, costs and risks worksheets, and concludes with an overall value for money position for all options assessed.</t>
  </si>
  <si>
    <t>CRBs</t>
  </si>
  <si>
    <t>NCRBs</t>
  </si>
  <si>
    <t>SBs</t>
  </si>
  <si>
    <t>For information, not for completion.</t>
  </si>
  <si>
    <t>Option Appraisal</t>
  </si>
  <si>
    <t xml:space="preserve">Option 1 </t>
  </si>
  <si>
    <t>Option 2</t>
  </si>
  <si>
    <t>Option 3</t>
  </si>
  <si>
    <t>Option 4</t>
  </si>
  <si>
    <t>Option 5</t>
  </si>
  <si>
    <t>Option 6</t>
  </si>
  <si>
    <t xml:space="preserve"> </t>
  </si>
  <si>
    <t>Total (EAC Factor)</t>
  </si>
  <si>
    <t>Include</t>
  </si>
  <si>
    <t>Total Risk</t>
  </si>
  <si>
    <t>Cash Releasing Benefits</t>
  </si>
  <si>
    <t>Societal Benefits</t>
  </si>
  <si>
    <t>Option 0</t>
  </si>
  <si>
    <t>Option 1</t>
  </si>
  <si>
    <t>Cash releasing benefits</t>
  </si>
  <si>
    <t>Non-cash releasing benefits</t>
  </si>
  <si>
    <t>Societal benefits</t>
  </si>
  <si>
    <t>Total benefits</t>
  </si>
  <si>
    <t>Discounted Total</t>
  </si>
  <si>
    <t>Rank</t>
  </si>
  <si>
    <t>Reference</t>
  </si>
  <si>
    <t>NCRB1</t>
  </si>
  <si>
    <t>NCRB2</t>
  </si>
  <si>
    <t>NCRB3</t>
  </si>
  <si>
    <t>NCRB4</t>
  </si>
  <si>
    <t>NCRB5</t>
  </si>
  <si>
    <t>NCRB6</t>
  </si>
  <si>
    <t>NCRB7</t>
  </si>
  <si>
    <t>NCRB8</t>
  </si>
  <si>
    <t>CRB1</t>
  </si>
  <si>
    <t>CRB2</t>
  </si>
  <si>
    <t>CRB3</t>
  </si>
  <si>
    <t>CRB4</t>
  </si>
  <si>
    <t>CRB5</t>
  </si>
  <si>
    <t>CRB6</t>
  </si>
  <si>
    <t>CRB7</t>
  </si>
  <si>
    <t>CRB8</t>
  </si>
  <si>
    <t>SB1</t>
  </si>
  <si>
    <t>SB2</t>
  </si>
  <si>
    <t>SB3</t>
  </si>
  <si>
    <t>SB4</t>
  </si>
  <si>
    <t>SB5</t>
  </si>
  <si>
    <t>SB6</t>
  </si>
  <si>
    <t>Total</t>
  </si>
  <si>
    <t xml:space="preserve">Total </t>
  </si>
  <si>
    <t>Benefits</t>
  </si>
  <si>
    <t>Capital costs</t>
  </si>
  <si>
    <t>Revenue costs</t>
  </si>
  <si>
    <t>Total costs</t>
  </si>
  <si>
    <t>Risks</t>
  </si>
  <si>
    <t>Qualitative risk score</t>
  </si>
  <si>
    <t>Benefit ranking</t>
  </si>
  <si>
    <t>Cost ranking</t>
  </si>
  <si>
    <t>Capital costs ranking</t>
  </si>
  <si>
    <t>Risk ranking</t>
  </si>
  <si>
    <t>Opportunity costs</t>
  </si>
  <si>
    <t>Capital costs optimism bias uplift</t>
  </si>
  <si>
    <t>Transitional costs</t>
  </si>
  <si>
    <t>Externality costs</t>
  </si>
  <si>
    <t>TOTAL: OPPORTUNITY COSTS</t>
  </si>
  <si>
    <t>Subtotal: Initial Capital Costs</t>
  </si>
  <si>
    <t>Subtotal: Lifecycle Costs</t>
  </si>
  <si>
    <t>Subtotal: Other Capital Costs</t>
  </si>
  <si>
    <t>TOTAL: CAPITAL COSTS</t>
  </si>
  <si>
    <t>Subtotal: Clinical Services</t>
  </si>
  <si>
    <t>Subtotal: Non-Clinical Costs</t>
  </si>
  <si>
    <t>Subtotal: Building Running Costs</t>
  </si>
  <si>
    <t>TOTAL: REVENUE COSTS</t>
  </si>
  <si>
    <t>TOTAL: TRANSITIONAL COSTS</t>
  </si>
  <si>
    <t>TOTAL: EXTERNALITIES</t>
  </si>
  <si>
    <t xml:space="preserve">OPTIMISM BIAS </t>
  </si>
  <si>
    <t>Mitigation Factors Table</t>
  </si>
  <si>
    <t>Upper Bound Calculation for Build</t>
  </si>
  <si>
    <t>Contributory Factor to Upper Bound</t>
  </si>
  <si>
    <t>% Factor Contributes</t>
  </si>
  <si>
    <t>% Factor Contributes after mitigation</t>
  </si>
  <si>
    <t>Explanation for rate of mitigation</t>
  </si>
  <si>
    <t>Progress with Planning Approval</t>
  </si>
  <si>
    <t>Actual % Upper Bound for this project</t>
  </si>
  <si>
    <t>Mitigated Optimism Bias % for this project</t>
  </si>
  <si>
    <t>Other Regulatory</t>
  </si>
  <si>
    <t>(1) BUILD COMPLEXITY</t>
  </si>
  <si>
    <t>Length of Build</t>
  </si>
  <si>
    <t>Depth of surveying of site/ground information</t>
  </si>
  <si>
    <t>Detail of design</t>
  </si>
  <si>
    <t>Number of phases</t>
  </si>
  <si>
    <t>Innovative project/design (i.e. has this type of project/design been undertaken before)</t>
  </si>
  <si>
    <t>Design complexity</t>
  </si>
  <si>
    <t>Likely variations from Standard Contract</t>
  </si>
  <si>
    <t>(2) LOCATION</t>
  </si>
  <si>
    <t>Design Team capabilities</t>
  </si>
  <si>
    <t>Contractors’ capabilities (excluding design team covered above)</t>
  </si>
  <si>
    <t>Contractor Involvement</t>
  </si>
  <si>
    <t>(3) SCOPE OF SCHEME</t>
  </si>
  <si>
    <t>Client capability and capacity (NB do not double count with design team capabilities)</t>
  </si>
  <si>
    <t>Equipment</t>
  </si>
  <si>
    <t>Robustness of Output Specification</t>
  </si>
  <si>
    <t xml:space="preserve">IT </t>
  </si>
  <si>
    <t>Involvement of Stakeholders, including Public and Patient Involvement</t>
  </si>
  <si>
    <t>Agreement to output specification by stakeholders</t>
  </si>
  <si>
    <t>External Stakeholders</t>
  </si>
  <si>
    <t>New service or traditional</t>
  </si>
  <si>
    <t>Local community consent</t>
  </si>
  <si>
    <t>Stable policy environment</t>
  </si>
  <si>
    <t>(5) GATEWAY</t>
  </si>
  <si>
    <t>Likely competition in the market for the project</t>
  </si>
  <si>
    <t>TOTAL</t>
  </si>
  <si>
    <t>Note: Across all contributory factors, mitigation would be expected to be greater the greater the extent of risk quantification and risk management.</t>
  </si>
  <si>
    <t>Stage</t>
  </si>
  <si>
    <t>SOC</t>
  </si>
  <si>
    <t>Opened discussion with planning authority, some engagement</t>
  </si>
  <si>
    <t>OBC</t>
  </si>
  <si>
    <t>Outline consent in place, with any Planning Conditions and requirements for Section 106 or similar agreements established, including any specific requirements of e.g. Environmental Agency</t>
  </si>
  <si>
    <t>FBC</t>
  </si>
  <si>
    <t>Full Consent in place.  Judicial Review period passed.</t>
  </si>
  <si>
    <t>Desktop study undertaken of own site.</t>
  </si>
  <si>
    <t>Investigations undertaken, historical records examined.</t>
  </si>
  <si>
    <t>Full survey of conditions, site services and topographics.</t>
  </si>
  <si>
    <t>1:500s agreed and selected 1:200s.</t>
  </si>
  <si>
    <t>Yes/no</t>
  </si>
  <si>
    <t>No contract chosen.</t>
  </si>
  <si>
    <t>Yes/no with measurement of scale of variations</t>
  </si>
  <si>
    <t>Previous relevant experience of individuals involved.  Capacity</t>
  </si>
  <si>
    <t>Previous relevant experience of individuals involved.  Capacity.  Track record of delivery.</t>
  </si>
  <si>
    <t>Buildability.  Opportunity to influence design.</t>
  </si>
  <si>
    <t>Degree of team in place with relevant experience.</t>
  </si>
  <si>
    <t>Full team in place for procurement.</t>
  </si>
  <si>
    <t>Robust implementation plan in place.</t>
  </si>
  <si>
    <t>Definition of scope and extent of services.  Degree of outstanding decisions.</t>
  </si>
  <si>
    <t>Scope of stakeholders to be involved.  Plan in place to engage.</t>
  </si>
  <si>
    <t>Implementation of Plan</t>
  </si>
  <si>
    <t>Involvement demonstrated.</t>
  </si>
  <si>
    <t>Letters of support from clinicians, Trade Unions, staff groups, patient representatives/groups.</t>
  </si>
  <si>
    <t>Assessment of how innovative/new service model is at national/regional/local level.  Has this ever been tried before?</t>
  </si>
  <si>
    <t>Consideration of traffic noise/existence of protestors or pressure groups</t>
  </si>
  <si>
    <t>Degree to which new policy/standards are applicable depending upon which stage is reached.</t>
  </si>
  <si>
    <t>Degree project has been marketed.</t>
  </si>
  <si>
    <t>Evidence of market interest.</t>
  </si>
  <si>
    <t>Mitigated.</t>
  </si>
  <si>
    <t>RISKS SUMMARY</t>
  </si>
  <si>
    <t xml:space="preserve">Design </t>
  </si>
  <si>
    <t xml:space="preserve">Construction </t>
  </si>
  <si>
    <t xml:space="preserve">Performance </t>
  </si>
  <si>
    <t xml:space="preserve">Operating </t>
  </si>
  <si>
    <t xml:space="preserve">Revenue </t>
  </si>
  <si>
    <t xml:space="preserve">Termination </t>
  </si>
  <si>
    <t xml:space="preserve">Technology </t>
  </si>
  <si>
    <t xml:space="preserve">Control </t>
  </si>
  <si>
    <t xml:space="preserve">Residual value </t>
  </si>
  <si>
    <t xml:space="preserve">Other </t>
  </si>
  <si>
    <t>Risk Description</t>
  </si>
  <si>
    <t>Risk Impact</t>
  </si>
  <si>
    <t>Mitigation</t>
  </si>
  <si>
    <t>A. Design Risks</t>
  </si>
  <si>
    <t>A1</t>
  </si>
  <si>
    <t>Failure to translate design</t>
  </si>
  <si>
    <t>A2</t>
  </si>
  <si>
    <t>Continuing development of design</t>
  </si>
  <si>
    <t>A3</t>
  </si>
  <si>
    <t>Change in requirements of the NHS trust</t>
  </si>
  <si>
    <t>A4</t>
  </si>
  <si>
    <t>Change in design required by operator</t>
  </si>
  <si>
    <t>A5</t>
  </si>
  <si>
    <t xml:space="preserve">Change in design required due to external influences specific to NHS  </t>
  </si>
  <si>
    <t>A6</t>
  </si>
  <si>
    <t>Failure to build to brief</t>
  </si>
  <si>
    <t>B. Construction Risks</t>
  </si>
  <si>
    <t>B1</t>
  </si>
  <si>
    <t>Incorrect cost estimates</t>
  </si>
  <si>
    <t>B2</t>
  </si>
  <si>
    <t>Incorrect time estimates</t>
  </si>
  <si>
    <t>B3</t>
  </si>
  <si>
    <t>Unforseen ground/site conditions</t>
  </si>
  <si>
    <t>B4</t>
  </si>
  <si>
    <t>Unforseen ground/site conditions under the footprint of existing facilities</t>
  </si>
  <si>
    <t>B5</t>
  </si>
  <si>
    <t>Delay in gaining access to the site</t>
  </si>
  <si>
    <t>B6</t>
  </si>
  <si>
    <t>Responsibility for maintaining on-site security</t>
  </si>
  <si>
    <t>B7</t>
  </si>
  <si>
    <t>Responsibility for maintaining site safety</t>
  </si>
  <si>
    <t>B8</t>
  </si>
  <si>
    <t>Third party claims</t>
  </si>
  <si>
    <t>B9</t>
  </si>
  <si>
    <t>B10</t>
  </si>
  <si>
    <t>"Relief event"</t>
  </si>
  <si>
    <t>B11</t>
  </si>
  <si>
    <t>Force Majeure</t>
  </si>
  <si>
    <t>B12</t>
  </si>
  <si>
    <t>Termination due to force majeure</t>
  </si>
  <si>
    <t>B13</t>
  </si>
  <si>
    <t>Legislative/regulatory change: non-NHS specific</t>
  </si>
  <si>
    <t>B14</t>
  </si>
  <si>
    <t>Legislative/regulatory change: NHS specific</t>
  </si>
  <si>
    <t>B15</t>
  </si>
  <si>
    <t>B16</t>
  </si>
  <si>
    <t>B17</t>
  </si>
  <si>
    <t>B18</t>
  </si>
  <si>
    <t>Contractor default</t>
  </si>
  <si>
    <t>B19</t>
  </si>
  <si>
    <t>Poor project management</t>
  </si>
  <si>
    <t>B20</t>
  </si>
  <si>
    <t>Contractor/sub-contractor industrial action</t>
  </si>
  <si>
    <t>Protestor action</t>
  </si>
  <si>
    <t>Incorrect cost and time estimates for decanting from existing buildings</t>
  </si>
  <si>
    <t>Incorrect cost and time estimates for commissioning new buildings</t>
  </si>
  <si>
    <t>C. Performance Risks</t>
  </si>
  <si>
    <t>C1</t>
  </si>
  <si>
    <t>Latent effects in new build</t>
  </si>
  <si>
    <t>C2</t>
  </si>
  <si>
    <t>C3</t>
  </si>
  <si>
    <t>Performance of sub-contractors</t>
  </si>
  <si>
    <t>C4</t>
  </si>
  <si>
    <t>Default by contractor or sub-contractor</t>
  </si>
  <si>
    <t>C5</t>
  </si>
  <si>
    <t>Industrial action</t>
  </si>
  <si>
    <t>C6</t>
  </si>
  <si>
    <t>Failure to meet performance standards</t>
  </si>
  <si>
    <t>C7</t>
  </si>
  <si>
    <t>Availability of facilities</t>
  </si>
  <si>
    <t>C8</t>
  </si>
  <si>
    <t xml:space="preserve">"Delay" and (compensation events)  </t>
  </si>
  <si>
    <t>C9</t>
  </si>
  <si>
    <t>C10</t>
  </si>
  <si>
    <t>C11</t>
  </si>
  <si>
    <t>D. Operating Risks</t>
  </si>
  <si>
    <t>D1</t>
  </si>
  <si>
    <t>Incorrect estimated cost of providing specific services under the contract: within market testing periods</t>
  </si>
  <si>
    <t>D2</t>
  </si>
  <si>
    <t>Incorrect established cost of providing specific services under the contract: at the point of market testing period</t>
  </si>
  <si>
    <t>D3</t>
  </si>
  <si>
    <t xml:space="preserve">Legislative/regulatory change having capital consequences: NHS specific </t>
  </si>
  <si>
    <t>D4</t>
  </si>
  <si>
    <t xml:space="preserve">Legislative/regulatory change: non-NHS specific </t>
  </si>
  <si>
    <t>D5</t>
  </si>
  <si>
    <t>D6</t>
  </si>
  <si>
    <t>D7</t>
  </si>
  <si>
    <t>Incorrect estimated cost of providing clinical services</t>
  </si>
  <si>
    <t>D8</t>
  </si>
  <si>
    <t>Incorrect estimated cost of maintenance</t>
  </si>
  <si>
    <t>D9</t>
  </si>
  <si>
    <t>Incorrect estimated cost of energy used</t>
  </si>
  <si>
    <t>D10</t>
  </si>
  <si>
    <t>D11</t>
  </si>
  <si>
    <t>Patient infection - other</t>
  </si>
  <si>
    <t>Estimated cost of transferring the employment to staff to new employer is incorrect</t>
  </si>
  <si>
    <t>Estimated cost of restructuring the workforce providing services under the contract is incorrect</t>
  </si>
  <si>
    <t>E. Revenue Risks</t>
  </si>
  <si>
    <t>E1</t>
  </si>
  <si>
    <t>Non-performance "Unavailability" of services</t>
  </si>
  <si>
    <t>E2</t>
  </si>
  <si>
    <t>Poor performance of services</t>
  </si>
  <si>
    <t>E3</t>
  </si>
  <si>
    <t>Changes in the allocation of resources for the provision of health care</t>
  </si>
  <si>
    <t>E4</t>
  </si>
  <si>
    <t>Changes in the volume of demand for patient services</t>
  </si>
  <si>
    <t>E5</t>
  </si>
  <si>
    <t>Unexpected changes in medical technology</t>
  </si>
  <si>
    <t>E6</t>
  </si>
  <si>
    <t>Unexpected changes in the epidemiology of the people in the catchment area</t>
  </si>
  <si>
    <t>E7</t>
  </si>
  <si>
    <t>Unexpected sudden increases in demand, due to major incident</t>
  </si>
  <si>
    <t>E8</t>
  </si>
  <si>
    <t>Estimated income from income generating schemes is incorrect</t>
  </si>
  <si>
    <t>F. Termination Risks</t>
  </si>
  <si>
    <t>F1</t>
  </si>
  <si>
    <t>Termination due to default by the procuring entity</t>
  </si>
  <si>
    <t>F2</t>
  </si>
  <si>
    <t>Default by the operator leading to step-in by financiers</t>
  </si>
  <si>
    <t>F3</t>
  </si>
  <si>
    <t>Termination due to default by the operator</t>
  </si>
  <si>
    <t>F4</t>
  </si>
  <si>
    <t>G. Technology Risks</t>
  </si>
  <si>
    <t>G1</t>
  </si>
  <si>
    <t>Technological change/asset Obsolescence</t>
  </si>
  <si>
    <t>G2</t>
  </si>
  <si>
    <t>Technological change</t>
  </si>
  <si>
    <t>G3</t>
  </si>
  <si>
    <t>G4</t>
  </si>
  <si>
    <t>H. Control Risks</t>
  </si>
  <si>
    <t>H1</t>
  </si>
  <si>
    <t>Control of clinical services</t>
  </si>
  <si>
    <t>H2</t>
  </si>
  <si>
    <t>Control of services provided under the PFI contract.  Hard FM only</t>
  </si>
  <si>
    <t>H3</t>
  </si>
  <si>
    <t>H4</t>
  </si>
  <si>
    <t>I. Residual Value Risks</t>
  </si>
  <si>
    <t>I1</t>
  </si>
  <si>
    <t>Procuring entity no longer requires assets at the end of contract</t>
  </si>
  <si>
    <t>I2</t>
  </si>
  <si>
    <t>I3</t>
  </si>
  <si>
    <t>I4</t>
  </si>
  <si>
    <t>J. Other Risks</t>
  </si>
  <si>
    <t>J1</t>
  </si>
  <si>
    <t>Incorrect cost estimate for planning approval</t>
  </si>
  <si>
    <t>J2</t>
  </si>
  <si>
    <t>Delayed planning approval</t>
  </si>
  <si>
    <t>J3</t>
  </si>
  <si>
    <t>Land sale receipts</t>
  </si>
  <si>
    <t>J4</t>
  </si>
  <si>
    <t>Weighted Score</t>
  </si>
  <si>
    <t>Total Risk Score</t>
  </si>
  <si>
    <t>Risk Summary</t>
  </si>
  <si>
    <t>Cost Summary</t>
  </si>
  <si>
    <t>Benefit Summary</t>
  </si>
  <si>
    <t>OB Option 0</t>
  </si>
  <si>
    <t>OB Option 1</t>
  </si>
  <si>
    <t>OB Option 2</t>
  </si>
  <si>
    <t>OB Option 3</t>
  </si>
  <si>
    <t>OB Option 4</t>
  </si>
  <si>
    <t>OB Option 5</t>
  </si>
  <si>
    <t>OB Option 6</t>
  </si>
  <si>
    <t xml:space="preserve">Discounted </t>
  </si>
  <si>
    <t xml:space="preserve">Undiscounted </t>
  </si>
  <si>
    <t>% of highest cost</t>
  </si>
  <si>
    <t>% of highest benefit</t>
  </si>
  <si>
    <t>K. Additional Risks</t>
  </si>
  <si>
    <t>K4</t>
  </si>
  <si>
    <t>K5</t>
  </si>
  <si>
    <t>K6</t>
  </si>
  <si>
    <t>K7</t>
  </si>
  <si>
    <t>K1</t>
  </si>
  <si>
    <t>K2</t>
  </si>
  <si>
    <t>K3</t>
  </si>
  <si>
    <t>Additional</t>
  </si>
  <si>
    <t>Benefit Name</t>
  </si>
  <si>
    <t>Benefit Description</t>
  </si>
  <si>
    <t xml:space="preserve">Option 0 </t>
  </si>
  <si>
    <t>Numerical Parameters</t>
  </si>
  <si>
    <t>Model Structure</t>
  </si>
  <si>
    <t xml:space="preserve">Provides a visual guide to the structure of the model. </t>
  </si>
  <si>
    <t>Name of Model User(s)</t>
  </si>
  <si>
    <t>To</t>
  </si>
  <si>
    <t>From</t>
  </si>
  <si>
    <t>No. of Years</t>
  </si>
  <si>
    <t>Appraisal Period</t>
  </si>
  <si>
    <t>Discount Factor</t>
  </si>
  <si>
    <t>Subtotal: Other Revenue Costs</t>
  </si>
  <si>
    <t>DISCOUNTED CASHFLOW ANALYSIS</t>
  </si>
  <si>
    <t>Your Choice</t>
  </si>
  <si>
    <t>Choice</t>
  </si>
  <si>
    <t>Preferrred</t>
  </si>
  <si>
    <t>Subtotal: Residual Value</t>
  </si>
  <si>
    <t>TOTAL: COSTS (DISCOUNTED)</t>
  </si>
  <si>
    <t>Discount Factors @ 3.5% and 3.0%</t>
  </si>
  <si>
    <t>Expected Value per Annum</t>
  </si>
  <si>
    <t>Sum of Cashflows</t>
  </si>
  <si>
    <t>Sum of Discount Factors (EAC Factor)</t>
  </si>
  <si>
    <t>Code</t>
  </si>
  <si>
    <t>Assumptions/Calculations</t>
  </si>
  <si>
    <t xml:space="preserve">"Delay" and (compensation events) caused by non-performance of Trust parties </t>
  </si>
  <si>
    <t xml:space="preserve">Discounted Risk Value </t>
  </si>
  <si>
    <t>Undiscounted Risk Value</t>
  </si>
  <si>
    <t>Capital costs incl. OB uplift</t>
  </si>
  <si>
    <t>Discount Rate</t>
  </si>
  <si>
    <t>Discounted Benefits</t>
  </si>
  <si>
    <t>K8</t>
  </si>
  <si>
    <t>Probability</t>
  </si>
  <si>
    <t>Impact (Cost)</t>
  </si>
  <si>
    <t>Impact (Quality)</t>
  </si>
  <si>
    <t xml:space="preserve">QALY Discount Rate  </t>
  </si>
  <si>
    <t xml:space="preserve">Non-QALY Discount Rate  </t>
  </si>
  <si>
    <t>Summarises the purpose of each worksheet and provides guidance on how to complete them.</t>
  </si>
  <si>
    <t>Presents an overview of the economic benefits for all options assessed.</t>
  </si>
  <si>
    <t>Presents a summary of the economic costs, comparing each type of cost (opportunity, capital, revenue, transitional, externality &amp; net contribution) for all options assessed.</t>
  </si>
  <si>
    <t>Provides information on how to apply mitigation factors.</t>
  </si>
  <si>
    <t>Presents a summary of the quantitative risks, comparing each type of risk (design, construction, performance, operating, revenue, termination, technology, control, residual value &amp; other) for all options assessed.</t>
  </si>
  <si>
    <t>Are figures in £, £000 or £m?</t>
  </si>
  <si>
    <t>Years 0-30</t>
  </si>
  <si>
    <t xml:space="preserve">Insert values and information into unshaded cells. The information in shaded cells (e.g. discount rates) will feed into other worksheets automatically.
</t>
  </si>
  <si>
    <t>Investment Objectives (IOs)</t>
  </si>
  <si>
    <t>IO2</t>
  </si>
  <si>
    <t>IO3</t>
  </si>
  <si>
    <t>IO4</t>
  </si>
  <si>
    <t>IO5</t>
  </si>
  <si>
    <t>IO6</t>
  </si>
  <si>
    <t>IO7</t>
  </si>
  <si>
    <t>IO8</t>
  </si>
  <si>
    <t>Investment Objective (IO) Associated with Benefit</t>
  </si>
  <si>
    <t xml:space="preserve">FACTORS USED WITHIN THE MODEL </t>
  </si>
  <si>
    <t>Change in benefits to equal preferred option</t>
  </si>
  <si>
    <t>Change in capital costs to equal preferred option</t>
  </si>
  <si>
    <t>Change in revenue costs to equal preferred option</t>
  </si>
  <si>
    <t>Change in total costs to equal preferred option</t>
  </si>
  <si>
    <t>Change in quantitative risks to equal preferred option</t>
  </si>
  <si>
    <t>Change in qualitative risks to equal preferred option</t>
  </si>
  <si>
    <t>Risk Log</t>
  </si>
  <si>
    <t>BENEFITS LOG</t>
  </si>
  <si>
    <t>Model Responsible Owner</t>
  </si>
  <si>
    <t>Contact Details</t>
  </si>
  <si>
    <t>Benefit Log</t>
  </si>
  <si>
    <t>Option number</t>
  </si>
  <si>
    <t>Option description</t>
  </si>
  <si>
    <t>Calculation of benefit</t>
  </si>
  <si>
    <t>Assumptions made in calculation</t>
  </si>
  <si>
    <t>Data sources used to calculate benefit</t>
  </si>
  <si>
    <t>QALY or Non-QALY? (for discount rate)</t>
  </si>
  <si>
    <t>QALY</t>
  </si>
  <si>
    <t>Non-QALY</t>
  </si>
  <si>
    <t>QALY or non-QALY? (for discount rate)</t>
  </si>
  <si>
    <t>Investment Objective</t>
  </si>
  <si>
    <t>Investment Objective description</t>
  </si>
  <si>
    <t>Discount Rates</t>
  </si>
  <si>
    <t>Value for Money</t>
  </si>
  <si>
    <t>IO1</t>
  </si>
  <si>
    <t>Non-cash Releasing Benefits</t>
  </si>
  <si>
    <t>This worksheet requires no input from the user.</t>
  </si>
  <si>
    <t>Organisation Name</t>
  </si>
  <si>
    <t>Organisation and User Information</t>
  </si>
  <si>
    <t>Back to User Instructions</t>
  </si>
  <si>
    <t>All 1:200s in place, key 1:50s (depends on procurement route)</t>
  </si>
  <si>
    <t>Equivalent Annual Benefit (EAB)</t>
  </si>
  <si>
    <t>Equivalent Annual Cost (EAC)</t>
  </si>
  <si>
    <t>Probability of risk materialising</t>
  </si>
  <si>
    <t>Opportunity Costs</t>
  </si>
  <si>
    <t xml:space="preserve">Capital Expenditure </t>
  </si>
  <si>
    <t>Capital Expenditure Optimism Bias Uplift</t>
  </si>
  <si>
    <t>Revenue Expenditure</t>
  </si>
  <si>
    <t>Transitional Costs</t>
  </si>
  <si>
    <t>Externality Costs</t>
  </si>
  <si>
    <t>Design Risks</t>
  </si>
  <si>
    <t>Construction Risks</t>
  </si>
  <si>
    <t>Performance Risks</t>
  </si>
  <si>
    <t>Operating Risks</t>
  </si>
  <si>
    <t>Revenue Risks</t>
  </si>
  <si>
    <t>Termination Risks</t>
  </si>
  <si>
    <t>Technology Risks</t>
  </si>
  <si>
    <t>Control Risks</t>
  </si>
  <si>
    <t>Residual Value Risks</t>
  </si>
  <si>
    <t>Other Risks</t>
  </si>
  <si>
    <t>Costs</t>
  </si>
  <si>
    <t>Do not edit this worksheet. All cells will be updated automatically from benefit  worksheets.</t>
  </si>
  <si>
    <t>Do not edit this worksheet. All cells will be updated automatically from cost  worksheets.</t>
  </si>
  <si>
    <t>Do not edit this worksheet. All cells will be updated automatically from risk worksheets.</t>
  </si>
  <si>
    <t>Populate columns B-H. This information will populate the subsequent benefit worksheets automatically.</t>
  </si>
  <si>
    <t>Select the preferred option</t>
  </si>
  <si>
    <t>Select a comparison option</t>
  </si>
  <si>
    <t>High impact</t>
  </si>
  <si>
    <t>Medium impact</t>
  </si>
  <si>
    <t>Low impact</t>
  </si>
  <si>
    <t>No impact</t>
  </si>
  <si>
    <t>Time period that risk is present</t>
  </si>
  <si>
    <t>From (year)</t>
  </si>
  <si>
    <t>To (year)</t>
  </si>
  <si>
    <t>Initial Capital Costs</t>
  </si>
  <si>
    <t>Lifecycle Costs</t>
  </si>
  <si>
    <t>Other Capital Costs</t>
  </si>
  <si>
    <t>Clinical Services</t>
  </si>
  <si>
    <t>TOTAL: COSTS (UNDISCOUNTED)</t>
  </si>
  <si>
    <t>Non-Clinical Costs</t>
  </si>
  <si>
    <t>Building Running Costs</t>
  </si>
  <si>
    <t>Other Revenue Costs</t>
  </si>
  <si>
    <t>Project life (whole years)</t>
  </si>
  <si>
    <t>Sum of probabilities</t>
  </si>
  <si>
    <t>Capital costs + optimism bias uplift</t>
  </si>
  <si>
    <t>Non-QALY Discount Factors @ 3.5% / 3.0%</t>
  </si>
  <si>
    <t>Final project year</t>
  </si>
  <si>
    <t>Value per annum (£) if risk materialises</t>
  </si>
  <si>
    <t>Explanation of probability and impact values</t>
  </si>
  <si>
    <t>Impact (Other)</t>
  </si>
  <si>
    <t>Applies to Option 0?</t>
  </si>
  <si>
    <t>Applies to Option 1?</t>
  </si>
  <si>
    <t>Applies to Option 2?</t>
  </si>
  <si>
    <t>Applies to Option 3?</t>
  </si>
  <si>
    <t>Applies to Option 4?</t>
  </si>
  <si>
    <t>Applies to Option 5?</t>
  </si>
  <si>
    <t>Applies to Option 6?</t>
  </si>
  <si>
    <t>Do not edit this worksheet. All cells will be updated automatically from the costs, risks and benefits summary worksheets.</t>
  </si>
  <si>
    <t>TOTAL: OB UPLIFT (WHERE CALCULATED WITHIN CIA MODEL)</t>
  </si>
  <si>
    <t>TOTAL: OB UPLIFT (WHERE CALCULATED OUTSIDE OF CIA MODEL)</t>
  </si>
  <si>
    <t xml:space="preserve">Enter cashflow description (column A) and values (column D onwards). Use one worksheet per option that is assessed - if you have just a single option then just use a single worksheet. </t>
  </si>
  <si>
    <t>Instructions</t>
  </si>
  <si>
    <t>OB Mitigation</t>
  </si>
  <si>
    <t>Cost Option 0</t>
  </si>
  <si>
    <t>Cost Option 1</t>
  </si>
  <si>
    <t>Cost Option 2</t>
  </si>
  <si>
    <t>Cost Option 3</t>
  </si>
  <si>
    <t>Cost Option 4</t>
  </si>
  <si>
    <t>Cost Option 5</t>
  </si>
  <si>
    <t>Cost Option 6</t>
  </si>
  <si>
    <t>Unforeseen ground/site conditions</t>
  </si>
  <si>
    <t>Unforeseen ground/site conditions under the footprint of existing facilities</t>
  </si>
  <si>
    <t>Degree of sign off from Fire Authority, Health and Safety Executive, transport authorities, local government etc.</t>
  </si>
  <si>
    <t xml:space="preserve">This might include complex mechanical and electrical (M&amp;E) solutions </t>
  </si>
  <si>
    <t>Facilities Management (FM)</t>
  </si>
  <si>
    <t>Risk Potential Assessment (RPA) Score</t>
  </si>
  <si>
    <t>Concept/masterplan/Design Change Proposal</t>
  </si>
  <si>
    <t>Mitigation Factor Examples</t>
  </si>
  <si>
    <t>Risk (£) Option 0</t>
  </si>
  <si>
    <t>Risk (£) Option 1</t>
  </si>
  <si>
    <t>Risk (£) Option 2</t>
  </si>
  <si>
    <t>Risk (£) Option 3</t>
  </si>
  <si>
    <t>Risk (£) Option 4</t>
  </si>
  <si>
    <t>Risk (£) Option 5</t>
  </si>
  <si>
    <t>Risk (£) Option 6</t>
  </si>
  <si>
    <t>Residual Value (will be subtracted from cost)</t>
  </si>
  <si>
    <t xml:space="preserve">"Delay" (and compensation events) caused by non-performance of Trust parties </t>
  </si>
  <si>
    <t xml:space="preserve">"Delay" (and compensation events)  </t>
  </si>
  <si>
    <t>Risk-adjusted Net Present Social Value (NPSV)</t>
  </si>
  <si>
    <t>Drop down</t>
  </si>
  <si>
    <t>Contribution to upper bound</t>
  </si>
  <si>
    <t>Number of sites involved (before and after change)</t>
  </si>
  <si>
    <t>Other stakeholders - Universities/Private/Voluntary sector/Local government</t>
  </si>
  <si>
    <t>Service delivery</t>
  </si>
  <si>
    <t>(4) SERVICE CHANGES</t>
  </si>
  <si>
    <t>Answer questions 1-5 by selecting from the drop down menus in column D. Apply mitigation factors (column I) with appropriate justification/evidence (column J).</t>
  </si>
  <si>
    <t>`</t>
  </si>
  <si>
    <t xml:space="preserve">Populate columns C and D. There are some suggested risks included under each category. This is not an exhaustive list - there is space below to add additional risks (column B). If a suggested risk is not applicable then leave the row blank. </t>
  </si>
  <si>
    <t>Description of site</t>
  </si>
  <si>
    <t>UNMONETISABLE RISKS - ALL OPTIONS</t>
  </si>
  <si>
    <t xml:space="preserve">UNMONETISABLE BENEFITS </t>
  </si>
  <si>
    <t>UB1</t>
  </si>
  <si>
    <t>UB2</t>
  </si>
  <si>
    <t>UB3</t>
  </si>
  <si>
    <t>UB4</t>
  </si>
  <si>
    <t>UB5</t>
  </si>
  <si>
    <t>UB6</t>
  </si>
  <si>
    <t>UB7</t>
  </si>
  <si>
    <t>UB8</t>
  </si>
  <si>
    <t>UB9</t>
  </si>
  <si>
    <t>UB10</t>
  </si>
  <si>
    <t>UB11</t>
  </si>
  <si>
    <t>UB12</t>
  </si>
  <si>
    <t>UB13</t>
  </si>
  <si>
    <t>UB14</t>
  </si>
  <si>
    <t>UB15</t>
  </si>
  <si>
    <t>Risk (U)</t>
  </si>
  <si>
    <t>Evaluates unmonetisable risks for all options using a weighted scoring system.</t>
  </si>
  <si>
    <t>Provide detail on unmonetisable benefits and use the dropdowns from columns D to J to select which unmonetisable benefit applies to which option.</t>
  </si>
  <si>
    <t>UBs</t>
  </si>
  <si>
    <t>Unmonetisable Benefits</t>
  </si>
  <si>
    <t>Incremental cost increase - opportunity cost</t>
  </si>
  <si>
    <t>Incremental cost increase - capital (including optimism bias)</t>
  </si>
  <si>
    <t>Incremental cost increase - revenue</t>
  </si>
  <si>
    <t>Incremental cost increase - transitional</t>
  </si>
  <si>
    <t>Incremental cost increase - externality</t>
  </si>
  <si>
    <t>Incremental costs - total</t>
  </si>
  <si>
    <t>Incremental cost reduction - opportunity cost</t>
  </si>
  <si>
    <t>Incremental cost reduction - capital (including optimism bias)</t>
  </si>
  <si>
    <t>Incremental cost reduction - revenue</t>
  </si>
  <si>
    <t>Incremental cost reduction - transitional</t>
  </si>
  <si>
    <t>Incremental cost reduction - externality</t>
  </si>
  <si>
    <t>Incremental benefit - cash releasing</t>
  </si>
  <si>
    <t>Incremental benefit - non-cash releasing</t>
  </si>
  <si>
    <t>Incremental benefit - societal</t>
  </si>
  <si>
    <t>Incremental benefits - total</t>
  </si>
  <si>
    <t>K9</t>
  </si>
  <si>
    <t>K10</t>
  </si>
  <si>
    <t>K11</t>
  </si>
  <si>
    <t>K12</t>
  </si>
  <si>
    <t>K13</t>
  </si>
  <si>
    <t>K14</t>
  </si>
  <si>
    <t>K15</t>
  </si>
  <si>
    <t>Unmonetisable Risks - weighted score</t>
  </si>
  <si>
    <t>SB7</t>
  </si>
  <si>
    <t>SB8</t>
  </si>
  <si>
    <t>Total (undiscounted)</t>
  </si>
  <si>
    <t>DISCOUNTED BENEFITS ANALYSIS</t>
  </si>
  <si>
    <t>Optimism Bias (enter here if not calculated in Optimism Bias worksheets within the model, otherwise leave blank)</t>
  </si>
  <si>
    <t>* the OB worksheets should only be filled out if Optimism Bias percentages are being calculated within the CIA Model. If they are being calculated outside of the model, the Optimism Bias uplift (£) should be added to the Cost sheet under Optimism Bias.</t>
  </si>
  <si>
    <t>MODEL STRUCTURE (hyperlinked)</t>
  </si>
  <si>
    <t>Back to Model Structure</t>
  </si>
  <si>
    <t>USER INSTRUCTIONS</t>
  </si>
  <si>
    <t>RISK LOG</t>
  </si>
  <si>
    <t>OPTIMISM BIAS MITIGATION</t>
  </si>
  <si>
    <t xml:space="preserve">MONETISABLE RISKS </t>
  </si>
  <si>
    <t>QALY Discount Factors @ 1.5% / 1.286%</t>
  </si>
  <si>
    <t>Present Cost</t>
  </si>
  <si>
    <t>Risk-adjusted Present Cost</t>
  </si>
  <si>
    <t>Unmonetised Risk Score</t>
  </si>
  <si>
    <t>Patient infection caused by poor facilities management</t>
  </si>
  <si>
    <t>Non-Cash Releasing Benefits</t>
  </si>
  <si>
    <t>Undiscounted Total</t>
  </si>
  <si>
    <t>Additional Risks</t>
  </si>
  <si>
    <t>Total Benefits</t>
  </si>
  <si>
    <t>Benefit-cost ratio</t>
  </si>
  <si>
    <t>Enter monetised values for benefits in column G onwards.</t>
  </si>
  <si>
    <t>Years 31-70</t>
  </si>
  <si>
    <t>Year 0 / base year (e.g. type 2020 for 2020/21)</t>
  </si>
  <si>
    <t>Option</t>
  </si>
  <si>
    <t>Discounted Costs</t>
  </si>
  <si>
    <t>Discounted benefits</t>
  </si>
  <si>
    <t>TOTAL: NET CONTRIBUTIONS</t>
  </si>
  <si>
    <t>Net Contribution costs</t>
  </si>
  <si>
    <t>Incremental cost increase - net contribution</t>
  </si>
  <si>
    <t>Incremental cost reduction - net contribution</t>
  </si>
  <si>
    <t>Net Contribution Costs</t>
  </si>
  <si>
    <t xml:space="preserve">TOTAL: NET CONTRIBUTIONS </t>
  </si>
  <si>
    <t>(2) CAPITAL COSTS - See section 5 in user guide</t>
  </si>
  <si>
    <t>(3) REVENUE COSTS - See section 6 in user guide</t>
  </si>
  <si>
    <t>(4) TRANSITIONAL COSTS - See section 7 in user guide</t>
  </si>
  <si>
    <t>(5) EXTERNALITIES - See section 8 in user guide</t>
  </si>
  <si>
    <t>(6) NET CONTRIBUTIONS - See section 9 in user guide</t>
  </si>
  <si>
    <t>(1)  OPPORTUNITY COSTS - See section 4.4 in user guide</t>
  </si>
  <si>
    <t>Change in specification initiated by procuring entity</t>
  </si>
  <si>
    <t>Use the hyperlinks (column A) to navigate the workbook; the "Back to User Instructions" hyperlinks located on each worksheet will allow the user to return to this worksheet.</t>
  </si>
  <si>
    <t>Presents an overview of the quantitative risks before exploring each one in detail within the relevant risk worksheet [Risk (£) Option 0-6].</t>
  </si>
  <si>
    <t>Enter a percentage for each risk scenario (columns C-F) and a corresponding monetary value (columns H-J) to calculate an expected value per annum. Enter the year in which the risk commences (column M) and finishes (column N) to calculate the discounted risk value (column R).</t>
  </si>
  <si>
    <t>Presents a summary of the benefits, comparing each type of benefit (CRBs, NCRBs, SBs &amp; UBs) for all options assessed.</t>
  </si>
  <si>
    <t>User Input Required</t>
  </si>
  <si>
    <t>No Input Required</t>
  </si>
  <si>
    <t>Evaluate the economic costs for up to 6 options, assessed using undiscounted and discounted cashflows.</t>
  </si>
  <si>
    <t>Evaluate economic risks for each option using undiscounted and discounted cashflows of expected risk values.</t>
  </si>
  <si>
    <t>Populate columns B-E to explain each unmonetised risk. Enter percentage values in the probability columns (e.g column K for option 1) and scores in the impact columns (e.g columns L - N for option 1) to calculate unmonetised risk scores for each option.</t>
  </si>
  <si>
    <t>Calculate optimism bias (OB) and apply mitigation factors.</t>
  </si>
  <si>
    <t>Evaluates economic cash releasing benefits (CRB) for all options using undiscounted and discounted values.</t>
  </si>
  <si>
    <t>Evaluates economic non-cash releasing benefits (NCRB) for all options using undiscounted and discounted values.</t>
  </si>
  <si>
    <t>Evaluates economic societal benefits (SB) for all options using undiscounted and discounted values.</t>
  </si>
  <si>
    <t>Evaluates unmonetisable benefits (UB) for all options using a weighted scoring system.</t>
  </si>
  <si>
    <t>Answer questions 1-5 by selecting from the drop down menus in column D. Apply mitigation factors (column I) with appropriate justification/evidence (column J).
The OB worksheets should only be filled out if Optimism Bias percentages are being calculated within the CIA Model. If they are being calculated outside of the model, the Optimism Bias uplift (£) should be added to the Cost sheet under Optimism Bias.</t>
  </si>
  <si>
    <t>Incremental cost increase - risks</t>
  </si>
  <si>
    <t>Incremental cost reduction - risks</t>
  </si>
  <si>
    <t>CRB9</t>
  </si>
  <si>
    <t>CRB10</t>
  </si>
  <si>
    <t>CRB11</t>
  </si>
  <si>
    <t>CRB12</t>
  </si>
  <si>
    <t>CRB13</t>
  </si>
  <si>
    <t>CRB14</t>
  </si>
  <si>
    <t>CRB15</t>
  </si>
  <si>
    <t>NCRB9</t>
  </si>
  <si>
    <t>NCRB10</t>
  </si>
  <si>
    <t>NCRB11</t>
  </si>
  <si>
    <t>NCRB12</t>
  </si>
  <si>
    <t>NCRB13</t>
  </si>
  <si>
    <t>NCRB14</t>
  </si>
  <si>
    <t>NCRB15</t>
  </si>
  <si>
    <t>SB9</t>
  </si>
  <si>
    <t>SB10</t>
  </si>
  <si>
    <t>SB11</t>
  </si>
  <si>
    <t>SB12</t>
  </si>
  <si>
    <t>SB13</t>
  </si>
  <si>
    <t>SB14</t>
  </si>
  <si>
    <t>SB15</t>
  </si>
  <si>
    <t>K16</t>
  </si>
  <si>
    <t>K17</t>
  </si>
  <si>
    <t>K18</t>
  </si>
  <si>
    <t>K19</t>
  </si>
  <si>
    <t>K20</t>
  </si>
  <si>
    <t>K21</t>
  </si>
  <si>
    <t>K22</t>
  </si>
  <si>
    <t>K23</t>
  </si>
  <si>
    <t>K24</t>
  </si>
  <si>
    <t>K25</t>
  </si>
  <si>
    <t>N/A</t>
  </si>
  <si>
    <t>To note:
- All values should be entered as a positive number, including costs and risks (the summary sheets will convert these to negative numbers where necessary)
- All values should be entered as real numbers (i.e excluding inflation)
- Cells in which data should be entered are unshaded whereas cells that should not be edited are shaded and locked
- If copying and pasting text or figures from another document, please ensure that data is pasted ‘Matching destination formatting’. Otherwise the cells might become protected and impossible to edit in the future. If this happens accidentally, please use the 'undo' button
- If you have unused risk rows or unused years, simply leave the relevant cells blank
- The User Guide provides more information on the approaches that should be taken with economic appraisal, and provides further information on how to use this model</t>
  </si>
  <si>
    <t>CIA Model v3*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</si>
</sst>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0;[Red]\-&quot;£&quot;#,##0"/>
    <numFmt numFmtId="8" formatCode="&quot;£&quot;#,##0.00;[Red]\-&quot;£&quot;#,##0.00"/>
    <numFmt numFmtId="43" formatCode="_-* #,##0.00_-;\-* #,##0.00_-;_-* &quot;-&quot;??_-;_-@_-"/>
    <numFmt numFmtId="164" formatCode="#,##0.00;\(#,##0.00\);\-_-"/>
    <numFmt numFmtId="165" formatCode="0.0%"/>
    <numFmt numFmtId="166" formatCode="&quot;Yr&quot;\ #0\ "/>
    <numFmt numFmtId="167" formatCode="&quot;£&quot;#,##0"/>
    <numFmt numFmtId="168" formatCode="0.0"/>
    <numFmt numFmtId="169" formatCode="0.0&quot;x&quot;"/>
    <numFmt numFmtId="170" formatCode="#,##0.0_ ;[Red]\-#,##0.0\ "/>
    <numFmt numFmtId="171" formatCode="&quot;£&quot;#,##0.00"/>
    <numFmt numFmtId="172" formatCode="#,##0_ ;[Red]\-#,##0\ "/>
    <numFmt numFmtId="173" formatCode="#,##0.0_);\(#,##0.0\)"/>
    <numFmt numFmtId="174" formatCode="0.00%;\(0.00%\)"/>
    <numFmt numFmtId="175" formatCode="&quot;£&quot;#,"/>
    <numFmt numFmtId="176" formatCode="0;\-0;;@\ "/>
    <numFmt numFmtId="177" formatCode="0;\-0;;@"/>
    <numFmt numFmtId="178" formatCode="#,##0.0000;\(#,##0.0000\);\-_-"/>
    <numFmt numFmtId="179" formatCode="&quot;£&quot;#,##0.0;[Red]\-&quot;£&quot;#,##0.0"/>
    <numFmt numFmtId="180" formatCode="#,##0.00_ ;[Red]\-#,##0.00\ "/>
    <numFmt numFmtId="181" formatCode="0.000"/>
    <numFmt numFmtId="182" formatCode="&quot;£&quot;#,##0.0"/>
    <numFmt numFmtId="183" formatCode="#,##0.00000;\(#,##0.00000\);\-_-"/>
  </numFmts>
  <fonts count="39" x14ac:knownFonts="1">
    <font>
      <sz val="11"/>
      <color theme="1"/>
      <name val="Calibri"/>
      <family val="2"/>
      <scheme val="minor"/>
    </font>
    <font>
      <sz val="11"/>
      <color theme="1"/>
      <name val="Calibri"/>
      <family val="2"/>
      <scheme val="minor"/>
    </font>
    <font>
      <b/>
      <sz val="11"/>
      <color theme="1"/>
      <name val="Calibri"/>
      <family val="2"/>
      <scheme val="minor"/>
    </font>
    <font>
      <b/>
      <sz val="9"/>
      <color indexed="9"/>
      <name val="Arial"/>
      <family val="2"/>
    </font>
    <font>
      <b/>
      <sz val="9"/>
      <name val="Arial"/>
      <family val="2"/>
    </font>
    <font>
      <sz val="9"/>
      <color theme="1"/>
      <name val="Arial"/>
      <family val="2"/>
    </font>
    <font>
      <sz val="9"/>
      <name val="Arial"/>
      <family val="2"/>
    </font>
    <font>
      <u/>
      <sz val="11"/>
      <color theme="10"/>
      <name val="Calibri"/>
      <family val="2"/>
      <scheme val="minor"/>
    </font>
    <font>
      <b/>
      <sz val="9"/>
      <color theme="1"/>
      <name val="Arial"/>
      <family val="2"/>
    </font>
    <font>
      <sz val="10"/>
      <name val="Palatino Linotype"/>
      <family val="1"/>
    </font>
    <font>
      <sz val="10"/>
      <name val="Times New Roman"/>
      <family val="1"/>
    </font>
    <font>
      <u/>
      <sz val="9"/>
      <color theme="10"/>
      <name val="Arial"/>
      <family val="2"/>
    </font>
    <font>
      <sz val="9"/>
      <color theme="1"/>
      <name val="Calibri"/>
      <family val="2"/>
      <scheme val="minor"/>
    </font>
    <font>
      <sz val="11"/>
      <color theme="1"/>
      <name val="Arial"/>
      <family val="2"/>
    </font>
    <font>
      <b/>
      <sz val="8"/>
      <name val="Arial"/>
      <family val="2"/>
    </font>
    <font>
      <sz val="12"/>
      <name val="Arial"/>
      <family val="2"/>
    </font>
    <font>
      <sz val="12"/>
      <color indexed="10"/>
      <name val="Arial"/>
      <family val="2"/>
    </font>
    <font>
      <b/>
      <sz val="12"/>
      <name val="Arial"/>
      <family val="2"/>
    </font>
    <font>
      <i/>
      <sz val="12"/>
      <name val="Arial"/>
      <family val="2"/>
    </font>
    <font>
      <sz val="9"/>
      <color indexed="9"/>
      <name val="Arial"/>
      <family val="2"/>
    </font>
    <font>
      <u/>
      <sz val="9"/>
      <color theme="0"/>
      <name val="Arial"/>
      <family val="2"/>
    </font>
    <font>
      <sz val="10"/>
      <name val="MS Sans Serif"/>
      <family val="2"/>
    </font>
    <font>
      <sz val="10"/>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6"/>
      <color indexed="9"/>
      <name val="Arial"/>
      <family val="2"/>
    </font>
    <font>
      <sz val="7"/>
      <color theme="1"/>
      <name val="Calibri"/>
      <family val="2"/>
      <scheme val="minor"/>
    </font>
    <font>
      <b/>
      <sz val="10"/>
      <color indexed="9"/>
      <name val="Arial"/>
      <family val="2"/>
    </font>
    <font>
      <b/>
      <u/>
      <sz val="10"/>
      <color theme="0"/>
      <name val="Arial"/>
      <family val="2"/>
    </font>
    <font>
      <b/>
      <sz val="10"/>
      <color theme="1"/>
      <name val="Arial"/>
      <family val="2"/>
    </font>
    <font>
      <sz val="10"/>
      <color theme="1"/>
      <name val="Arial"/>
      <family val="2"/>
    </font>
    <font>
      <sz val="11"/>
      <color theme="0"/>
      <name val="Calibri"/>
      <family val="2"/>
      <scheme val="minor"/>
    </font>
    <font>
      <sz val="9"/>
      <color indexed="81"/>
      <name val="Tahoma"/>
      <family val="2"/>
    </font>
    <font>
      <b/>
      <sz val="9"/>
      <color theme="0"/>
      <name val="Arial"/>
      <family val="2"/>
    </font>
    <font>
      <b/>
      <u/>
      <sz val="10"/>
      <name val="Arial"/>
      <family val="2"/>
    </font>
    <font>
      <b/>
      <sz val="11"/>
      <name val="Calibri"/>
      <family val="2"/>
      <scheme val="minor"/>
    </font>
  </fonts>
  <fills count="44">
    <fill>
      <patternFill patternType="none"/>
    </fill>
    <fill>
      <patternFill patternType="gray125"/>
    </fill>
    <fill>
      <patternFill patternType="solid">
        <fgColor indexed="18"/>
        <bgColor indexed="64"/>
      </patternFill>
    </fill>
    <fill>
      <patternFill patternType="solid">
        <fgColor theme="8" tint="-0.49998474074526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2" tint="-0.249977111117893"/>
        <bgColor indexed="64"/>
      </patternFill>
    </fill>
    <fill>
      <patternFill patternType="solid">
        <fgColor theme="1" tint="0.249977111117893"/>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
      <patternFill patternType="solid">
        <fgColor theme="5" tint="0.39997558519241921"/>
        <bgColor indexed="64"/>
      </patternFill>
    </fill>
    <fill>
      <patternFill patternType="solid">
        <fgColor theme="7"/>
        <bgColor indexed="64"/>
      </patternFill>
    </fill>
    <fill>
      <patternFill patternType="solid">
        <fgColor theme="4" tint="0.39997558519241921"/>
        <bgColor indexed="64"/>
      </patternFill>
    </fill>
    <fill>
      <patternFill patternType="solid">
        <fgColor rgb="FF00B0F0"/>
        <bgColor indexed="64"/>
      </patternFill>
    </fill>
    <fill>
      <patternFill patternType="solid">
        <fgColor rgb="FFA6CAF0"/>
        <bgColor rgb="FF000000"/>
      </patternFill>
    </fill>
    <fill>
      <patternFill patternType="solid">
        <fgColor theme="0"/>
        <bgColor indexed="64"/>
      </patternFill>
    </fill>
    <fill>
      <patternFill patternType="solid">
        <fgColor rgb="FFFFFFCC"/>
        <bgColor rgb="FF000000"/>
      </patternFill>
    </fill>
    <fill>
      <patternFill patternType="solid">
        <fgColor theme="0"/>
        <bgColor rgb="FF000000"/>
      </patternFill>
    </fill>
    <fill>
      <patternFill patternType="lightDown">
        <bgColor rgb="FFFFFFCC"/>
      </patternFill>
    </fill>
    <fill>
      <patternFill patternType="solid">
        <fgColor rgb="FFCCFFCC"/>
        <bgColor indexed="64"/>
      </patternFill>
    </fill>
    <fill>
      <patternFill patternType="solid">
        <fgColor theme="0" tint="-0.249977111117893"/>
        <bgColor indexed="64"/>
      </patternFill>
    </fill>
    <fill>
      <patternFill patternType="solid">
        <fgColor rgb="FF99FF99"/>
        <bgColor indexed="64"/>
      </patternFill>
    </fill>
    <fill>
      <patternFill patternType="solid">
        <fgColor indexed="42"/>
        <bgColor indexed="64"/>
      </patternFill>
    </fill>
    <fill>
      <patternFill patternType="solid">
        <fgColor theme="9" tint="0.59999389629810485"/>
        <bgColor indexed="64"/>
      </patternFill>
    </fill>
    <fill>
      <patternFill patternType="solid">
        <fgColor rgb="FFFFFF99"/>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rgb="FF000000"/>
      </patternFill>
    </fill>
    <fill>
      <patternFill patternType="solid">
        <fgColor indexed="22"/>
        <bgColor indexed="64"/>
      </patternFill>
    </fill>
    <fill>
      <patternFill patternType="solid">
        <fgColor theme="3" tint="0.79998168889431442"/>
        <bgColor indexed="64"/>
      </patternFill>
    </fill>
    <fill>
      <patternFill patternType="solid">
        <fgColor theme="3" tint="0.59999389629810485"/>
        <bgColor indexed="64"/>
      </patternFill>
    </fill>
    <fill>
      <patternFill patternType="lightUp">
        <bgColor theme="3" tint="0.79989013336588644"/>
      </patternFill>
    </fill>
    <fill>
      <patternFill patternType="solid">
        <fgColor indexed="26"/>
        <bgColor indexed="64"/>
      </patternFill>
    </fill>
    <fill>
      <patternFill patternType="lightDown">
        <bgColor theme="5" tint="0.79998168889431442"/>
      </patternFill>
    </fill>
    <fill>
      <patternFill patternType="lightUp"/>
    </fill>
    <fill>
      <patternFill patternType="lightUp">
        <bgColor theme="0" tint="-0.249977111117893"/>
      </patternFill>
    </fill>
    <fill>
      <patternFill patternType="lightDown">
        <fgColor rgb="FF000000"/>
        <bgColor rgb="FFA6CAF0"/>
      </patternFill>
    </fill>
    <fill>
      <patternFill patternType="lightUp">
        <bgColor theme="0" tint="-0.14996795556505021"/>
      </patternFill>
    </fill>
    <fill>
      <patternFill patternType="solid">
        <fgColor theme="4" tint="0.59999389629810485"/>
        <bgColor indexed="64"/>
      </patternFill>
    </fill>
    <fill>
      <patternFill patternType="solid">
        <fgColor theme="6" tint="0.39997558519241921"/>
        <bgColor indexed="64"/>
      </patternFill>
    </fill>
    <fill>
      <patternFill patternType="solid">
        <fgColor rgb="FF002060"/>
        <bgColor indexed="64"/>
      </patternFill>
    </fill>
    <fill>
      <patternFill patternType="solid">
        <fgColor rgb="FFFFFF99"/>
        <bgColor rgb="FF000000"/>
      </patternFill>
    </fill>
  </fills>
  <borders count="34">
    <border>
      <left/>
      <right/>
      <top/>
      <bottom/>
      <diagonal/>
    </border>
    <border>
      <left style="thin">
        <color auto="1"/>
      </left>
      <right/>
      <top/>
      <bottom/>
      <diagonal/>
    </border>
    <border>
      <left style="thin">
        <color indexed="64"/>
      </left>
      <right style="thin">
        <color indexed="64"/>
      </right>
      <top style="thin">
        <color auto="1"/>
      </top>
      <bottom style="thin">
        <color auto="1"/>
      </bottom>
      <diagonal/>
    </border>
    <border>
      <left style="thin">
        <color auto="1"/>
      </left>
      <right style="thin">
        <color indexed="64"/>
      </right>
      <top style="thin">
        <color indexed="64"/>
      </top>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indexed="64"/>
      </top>
      <bottom/>
      <diagonal/>
    </border>
    <border>
      <left/>
      <right/>
      <top style="hair">
        <color indexed="64"/>
      </top>
      <bottom style="hair">
        <color indexed="64"/>
      </bottom>
      <diagonal/>
    </border>
    <border>
      <left/>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5">
    <xf numFmtId="0" fontId="0" fillId="0" borderId="0"/>
    <xf numFmtId="9" fontId="1" fillId="0" borderId="0" applyFont="0" applyFill="0" applyBorder="0" applyAlignment="0" applyProtection="0"/>
    <xf numFmtId="0" fontId="7" fillId="0" borderId="0" applyNumberFormat="0" applyFill="0" applyBorder="0" applyAlignment="0" applyProtection="0"/>
    <xf numFmtId="0" fontId="9" fillId="0" borderId="0"/>
    <xf numFmtId="43" fontId="9" fillId="0" borderId="0" applyFont="0" applyFill="0" applyBorder="0" applyAlignment="0" applyProtection="0"/>
    <xf numFmtId="167" fontId="5" fillId="15" borderId="6" applyFont="0" applyBorder="0"/>
    <xf numFmtId="0" fontId="9" fillId="0" borderId="0"/>
    <xf numFmtId="0" fontId="21" fillId="0" borderId="0"/>
    <xf numFmtId="173" fontId="22" fillId="0" borderId="0" applyNumberFormat="0" applyFont="0" applyAlignment="0" applyProtection="0"/>
    <xf numFmtId="174" fontId="14" fillId="34" borderId="20" applyNumberFormat="0" applyFont="0" applyAlignment="0"/>
    <xf numFmtId="38" fontId="23" fillId="0" borderId="0"/>
    <xf numFmtId="38" fontId="24" fillId="0" borderId="0"/>
    <xf numFmtId="38" fontId="25" fillId="0" borderId="0"/>
    <xf numFmtId="38" fontId="26" fillId="0" borderId="0"/>
    <xf numFmtId="0" fontId="27" fillId="0" borderId="0"/>
    <xf numFmtId="0" fontId="27" fillId="0" borderId="0"/>
    <xf numFmtId="0" fontId="9" fillId="0" borderId="0"/>
    <xf numFmtId="0" fontId="9" fillId="0" borderId="0"/>
    <xf numFmtId="0" fontId="9" fillId="0" borderId="0"/>
    <xf numFmtId="0" fontId="9" fillId="0" borderId="0"/>
    <xf numFmtId="167" fontId="5" fillId="15" borderId="6" applyFill="0" applyBorder="0"/>
    <xf numFmtId="173" fontId="22" fillId="0" borderId="11" applyNumberFormat="0" applyFont="0" applyFill="0" applyAlignment="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cellStyleXfs>
  <cellXfs count="747">
    <xf numFmtId="0" fontId="0" fillId="0" borderId="0" xfId="0"/>
    <xf numFmtId="0" fontId="2" fillId="0" borderId="0" xfId="0" applyFont="1"/>
    <xf numFmtId="0" fontId="0" fillId="0" borderId="0" xfId="0" applyProtection="1"/>
    <xf numFmtId="0" fontId="6" fillId="0" borderId="0" xfId="0" applyFont="1"/>
    <xf numFmtId="164" fontId="6" fillId="0" borderId="0" xfId="4" applyNumberFormat="1" applyFont="1" applyBorder="1"/>
    <xf numFmtId="0" fontId="6" fillId="0" borderId="0" xfId="0" applyFont="1" applyBorder="1"/>
    <xf numFmtId="0" fontId="4" fillId="16" borderId="2" xfId="0" applyFont="1" applyFill="1" applyBorder="1" applyAlignment="1">
      <alignment horizontal="left"/>
    </xf>
    <xf numFmtId="0" fontId="5" fillId="0" borderId="0" xfId="0" applyFont="1"/>
    <xf numFmtId="0" fontId="5" fillId="0" borderId="0" xfId="0" applyFont="1" applyBorder="1"/>
    <xf numFmtId="166" fontId="3" fillId="3" borderId="6" xfId="0" applyNumberFormat="1" applyFont="1" applyFill="1" applyBorder="1" applyAlignment="1">
      <alignment wrapText="1"/>
    </xf>
    <xf numFmtId="164" fontId="6" fillId="5" borderId="2" xfId="4" applyNumberFormat="1" applyFont="1" applyFill="1" applyBorder="1" applyAlignment="1">
      <alignment horizontal="right"/>
    </xf>
    <xf numFmtId="0" fontId="12" fillId="0" borderId="0" xfId="0" applyFont="1"/>
    <xf numFmtId="0" fontId="3" fillId="3" borderId="8" xfId="0" quotePrefix="1" applyFont="1" applyFill="1" applyBorder="1" applyAlignment="1">
      <alignment horizontal="center"/>
    </xf>
    <xf numFmtId="0" fontId="0" fillId="0" borderId="0" xfId="0" applyBorder="1"/>
    <xf numFmtId="0" fontId="3" fillId="2" borderId="0" xfId="0" applyFont="1" applyFill="1"/>
    <xf numFmtId="0" fontId="4" fillId="0" borderId="0" xfId="0" quotePrefix="1" applyFont="1" applyAlignment="1">
      <alignment vertical="top"/>
    </xf>
    <xf numFmtId="0" fontId="3" fillId="3" borderId="2" xfId="0" quotePrefix="1" applyFont="1" applyFill="1" applyBorder="1" applyAlignment="1">
      <alignment horizontal="center" wrapText="1"/>
    </xf>
    <xf numFmtId="0" fontId="8" fillId="0" borderId="0" xfId="0" applyFont="1" applyBorder="1" applyAlignment="1"/>
    <xf numFmtId="0" fontId="8" fillId="0" borderId="0" xfId="0" applyFont="1" applyBorder="1"/>
    <xf numFmtId="166" fontId="3" fillId="3" borderId="2" xfId="0" applyNumberFormat="1" applyFont="1" applyFill="1" applyBorder="1" applyAlignment="1">
      <alignment wrapText="1"/>
    </xf>
    <xf numFmtId="0" fontId="3" fillId="3" borderId="2" xfId="0" applyFont="1" applyFill="1" applyBorder="1" applyAlignment="1">
      <alignment horizontal="center" wrapText="1"/>
    </xf>
    <xf numFmtId="3" fontId="3" fillId="3" borderId="2" xfId="0" applyNumberFormat="1" applyFont="1" applyFill="1" applyBorder="1" applyAlignment="1">
      <alignment horizontal="center"/>
    </xf>
    <xf numFmtId="0" fontId="3" fillId="3" borderId="2" xfId="0" quotePrefix="1" applyFont="1" applyFill="1" applyBorder="1" applyAlignment="1">
      <alignment horizontal="right"/>
    </xf>
    <xf numFmtId="3" fontId="4" fillId="21" borderId="2" xfId="0" applyNumberFormat="1" applyFont="1" applyFill="1" applyBorder="1" applyAlignment="1">
      <alignment horizontal="center" vertical="center" wrapText="1"/>
    </xf>
    <xf numFmtId="0" fontId="8" fillId="0" borderId="0" xfId="0" applyFont="1"/>
    <xf numFmtId="0" fontId="4" fillId="0" borderId="0" xfId="0" applyFont="1"/>
    <xf numFmtId="0" fontId="6" fillId="0" borderId="0" xfId="0" applyFont="1" applyAlignment="1">
      <alignment horizontal="center"/>
    </xf>
    <xf numFmtId="0" fontId="4" fillId="0" borderId="0" xfId="0" applyFont="1" applyAlignment="1">
      <alignment horizontal="right"/>
    </xf>
    <xf numFmtId="0" fontId="6" fillId="0" borderId="0" xfId="0" applyFont="1" applyAlignment="1">
      <alignment horizontal="right"/>
    </xf>
    <xf numFmtId="0" fontId="3" fillId="2" borderId="0" xfId="0" applyFont="1" applyFill="1" applyAlignment="1">
      <alignment vertical="top"/>
    </xf>
    <xf numFmtId="0" fontId="6" fillId="0" borderId="0" xfId="0" applyFont="1" applyAlignment="1">
      <alignment vertical="top"/>
    </xf>
    <xf numFmtId="0" fontId="5" fillId="0" borderId="0" xfId="0" applyFont="1" applyAlignment="1">
      <alignment horizontal="right"/>
    </xf>
    <xf numFmtId="6" fontId="5" fillId="0" borderId="0" xfId="0" applyNumberFormat="1" applyFont="1"/>
    <xf numFmtId="0" fontId="6" fillId="0" borderId="0" xfId="0" applyFont="1" applyAlignment="1">
      <alignment horizontal="right" vertical="top"/>
    </xf>
    <xf numFmtId="0" fontId="5" fillId="25" borderId="2" xfId="0" applyFont="1" applyFill="1" applyBorder="1" applyAlignment="1"/>
    <xf numFmtId="6" fontId="4" fillId="21" borderId="2" xfId="0" applyNumberFormat="1" applyFont="1" applyFill="1" applyBorder="1" applyAlignment="1">
      <alignment horizontal="right" vertical="top" wrapText="1"/>
    </xf>
    <xf numFmtId="170" fontId="6" fillId="16" borderId="9" xfId="0" applyNumberFormat="1" applyFont="1" applyFill="1" applyBorder="1" applyAlignment="1">
      <alignment horizontal="right"/>
    </xf>
    <xf numFmtId="170" fontId="5" fillId="0" borderId="0" xfId="0" applyNumberFormat="1" applyFont="1" applyFill="1"/>
    <xf numFmtId="170" fontId="5" fillId="0" borderId="0" xfId="0" applyNumberFormat="1" applyFont="1"/>
    <xf numFmtId="167" fontId="6" fillId="0" borderId="0" xfId="0" applyNumberFormat="1" applyFont="1" applyAlignment="1">
      <alignment vertical="top"/>
    </xf>
    <xf numFmtId="0" fontId="6" fillId="0" borderId="0" xfId="0" applyFont="1" applyAlignment="1">
      <alignment horizontal="left" vertical="top"/>
    </xf>
    <xf numFmtId="0" fontId="0" fillId="0" borderId="0" xfId="0" applyAlignment="1">
      <alignment horizontal="right"/>
    </xf>
    <xf numFmtId="0" fontId="12" fillId="0" borderId="0" xfId="0" applyFont="1" applyAlignment="1">
      <alignment horizontal="right"/>
    </xf>
    <xf numFmtId="0" fontId="13" fillId="0" borderId="0" xfId="0" applyFont="1"/>
    <xf numFmtId="0" fontId="3" fillId="3" borderId="16" xfId="0" applyFont="1" applyFill="1" applyBorder="1" applyAlignment="1">
      <alignment wrapText="1"/>
    </xf>
    <xf numFmtId="167" fontId="5" fillId="26" borderId="2" xfId="0" applyNumberFormat="1" applyFont="1" applyFill="1" applyBorder="1"/>
    <xf numFmtId="0" fontId="5" fillId="26" borderId="2" xfId="0" applyFont="1" applyFill="1" applyBorder="1"/>
    <xf numFmtId="1" fontId="5" fillId="26" borderId="2" xfId="0" applyNumberFormat="1" applyFont="1" applyFill="1" applyBorder="1"/>
    <xf numFmtId="0" fontId="0" fillId="0" borderId="0" xfId="1" applyNumberFormat="1" applyFont="1" applyBorder="1"/>
    <xf numFmtId="171" fontId="0" fillId="0" borderId="0" xfId="0" applyNumberFormat="1"/>
    <xf numFmtId="0" fontId="2" fillId="0" borderId="0" xfId="0" applyFont="1" applyBorder="1" applyAlignment="1"/>
    <xf numFmtId="0" fontId="2" fillId="0" borderId="0" xfId="0" applyFont="1" applyBorder="1"/>
    <xf numFmtId="0" fontId="3" fillId="3" borderId="9" xfId="0" quotePrefix="1" applyFont="1" applyFill="1" applyBorder="1" applyAlignment="1">
      <alignment horizontal="center"/>
    </xf>
    <xf numFmtId="169" fontId="3" fillId="3" borderId="9" xfId="0" quotePrefix="1" applyNumberFormat="1" applyFont="1" applyFill="1" applyBorder="1" applyAlignment="1">
      <alignment horizontal="center"/>
    </xf>
    <xf numFmtId="169" fontId="3" fillId="3" borderId="5" xfId="0" applyNumberFormat="1" applyFont="1" applyFill="1" applyBorder="1" applyAlignment="1">
      <alignment horizontal="center" wrapText="1"/>
    </xf>
    <xf numFmtId="0" fontId="6" fillId="28" borderId="2" xfId="0" applyNumberFormat="1" applyFont="1" applyFill="1" applyBorder="1" applyAlignment="1">
      <alignment horizontal="right" vertical="center" wrapText="1"/>
    </xf>
    <xf numFmtId="38" fontId="5" fillId="0" borderId="0" xfId="0" applyNumberFormat="1" applyFont="1"/>
    <xf numFmtId="169" fontId="5" fillId="0" borderId="0" xfId="0" applyNumberFormat="1" applyFont="1"/>
    <xf numFmtId="38" fontId="0" fillId="0" borderId="0" xfId="0" applyNumberFormat="1"/>
    <xf numFmtId="169" fontId="0" fillId="0" borderId="0" xfId="0" applyNumberFormat="1"/>
    <xf numFmtId="38" fontId="3" fillId="3" borderId="9" xfId="0" quotePrefix="1" applyNumberFormat="1" applyFont="1" applyFill="1" applyBorder="1" applyAlignment="1">
      <alignment horizontal="center"/>
    </xf>
    <xf numFmtId="38" fontId="4" fillId="0" borderId="0" xfId="0" applyNumberFormat="1" applyFont="1" applyAlignment="1">
      <alignment horizontal="right"/>
    </xf>
    <xf numFmtId="169" fontId="4" fillId="0" borderId="0" xfId="0" applyNumberFormat="1" applyFont="1" applyAlignment="1">
      <alignment horizontal="right"/>
    </xf>
    <xf numFmtId="166" fontId="3" fillId="3" borderId="2" xfId="0" applyNumberFormat="1" applyFont="1" applyFill="1" applyBorder="1" applyAlignment="1" applyProtection="1">
      <alignment wrapText="1"/>
    </xf>
    <xf numFmtId="38" fontId="2" fillId="0" borderId="0" xfId="0" applyNumberFormat="1" applyFont="1"/>
    <xf numFmtId="169" fontId="2" fillId="0" borderId="0" xfId="0" applyNumberFormat="1" applyFont="1"/>
    <xf numFmtId="0" fontId="5" fillId="0" borderId="0" xfId="0" applyFont="1" applyFill="1" applyBorder="1"/>
    <xf numFmtId="0" fontId="3" fillId="3" borderId="15" xfId="0" applyFont="1" applyFill="1" applyBorder="1" applyAlignment="1">
      <alignment vertical="top" wrapText="1"/>
    </xf>
    <xf numFmtId="0" fontId="3" fillId="3" borderId="2" xfId="0" applyFont="1" applyFill="1" applyBorder="1" applyAlignment="1">
      <alignment horizontal="center" vertical="top" wrapText="1"/>
    </xf>
    <xf numFmtId="6" fontId="5" fillId="0" borderId="0" xfId="0" applyNumberFormat="1" applyFont="1" applyFill="1" applyBorder="1"/>
    <xf numFmtId="0" fontId="4" fillId="0" borderId="0" xfId="0" applyFont="1" applyFill="1" applyBorder="1" applyAlignment="1">
      <alignment vertical="center" wrapText="1"/>
    </xf>
    <xf numFmtId="6" fontId="5" fillId="0" borderId="14" xfId="0" applyNumberFormat="1" applyFont="1" applyFill="1" applyBorder="1"/>
    <xf numFmtId="0" fontId="4" fillId="0" borderId="14" xfId="0" applyFont="1" applyFill="1" applyBorder="1" applyAlignment="1">
      <alignment vertical="center" wrapText="1"/>
    </xf>
    <xf numFmtId="172" fontId="5" fillId="0" borderId="0" xfId="0" applyNumberFormat="1" applyFont="1"/>
    <xf numFmtId="166" fontId="3" fillId="3" borderId="2" xfId="0" applyNumberFormat="1" applyFont="1" applyFill="1" applyBorder="1" applyAlignment="1">
      <alignment horizontal="right" wrapText="1"/>
    </xf>
    <xf numFmtId="0" fontId="4" fillId="29" borderId="2" xfId="0" applyFont="1" applyFill="1" applyBorder="1" applyAlignment="1">
      <alignment horizontal="left"/>
    </xf>
    <xf numFmtId="0" fontId="4" fillId="30" borderId="20" xfId="0" applyFont="1" applyFill="1" applyBorder="1" applyAlignment="1">
      <alignment vertical="top" wrapText="1"/>
    </xf>
    <xf numFmtId="0" fontId="4" fillId="30" borderId="20" xfId="0" applyFont="1" applyFill="1" applyBorder="1" applyAlignment="1">
      <alignment horizontal="center" vertical="top" wrapText="1"/>
    </xf>
    <xf numFmtId="0" fontId="3" fillId="2" borderId="18" xfId="0" applyFont="1" applyFill="1" applyBorder="1" applyAlignment="1">
      <alignment horizontal="left"/>
    </xf>
    <xf numFmtId="0" fontId="3" fillId="2" borderId="19" xfId="0" applyFont="1" applyFill="1" applyBorder="1" applyAlignment="1">
      <alignment horizontal="left"/>
    </xf>
    <xf numFmtId="0" fontId="3" fillId="3" borderId="5" xfId="0" quotePrefix="1" applyFont="1" applyFill="1" applyBorder="1" applyAlignment="1">
      <alignment horizontal="center" wrapText="1"/>
    </xf>
    <xf numFmtId="6" fontId="6" fillId="31" borderId="20" xfId="0" applyNumberFormat="1" applyFont="1" applyFill="1" applyBorder="1" applyAlignment="1">
      <alignment horizontal="right" vertical="center" wrapText="1"/>
    </xf>
    <xf numFmtId="6" fontId="4" fillId="32" borderId="20" xfId="0" applyNumberFormat="1" applyFont="1" applyFill="1" applyBorder="1" applyAlignment="1">
      <alignment horizontal="right" vertical="center" wrapText="1"/>
    </xf>
    <xf numFmtId="170" fontId="0" fillId="0" borderId="0" xfId="0" applyNumberFormat="1"/>
    <xf numFmtId="0" fontId="3" fillId="3" borderId="20" xfId="0" quotePrefix="1" applyFont="1" applyFill="1" applyBorder="1" applyAlignment="1">
      <alignment horizontal="center" wrapText="1"/>
    </xf>
    <xf numFmtId="0" fontId="3" fillId="3" borderId="20" xfId="0" applyFont="1" applyFill="1" applyBorder="1" applyAlignment="1" applyProtection="1">
      <alignment horizontal="center" wrapText="1"/>
    </xf>
    <xf numFmtId="0" fontId="3" fillId="2" borderId="18" xfId="0" applyFont="1" applyFill="1" applyBorder="1" applyAlignment="1">
      <alignment vertical="top"/>
    </xf>
    <xf numFmtId="0" fontId="3" fillId="2" borderId="21" xfId="0" applyFont="1" applyFill="1" applyBorder="1" applyAlignment="1">
      <alignment vertical="top"/>
    </xf>
    <xf numFmtId="0" fontId="4" fillId="4" borderId="20" xfId="0" applyFont="1" applyFill="1" applyBorder="1" applyAlignment="1">
      <alignment horizontal="left" vertical="top"/>
    </xf>
    <xf numFmtId="0" fontId="0" fillId="0" borderId="0" xfId="0" applyFill="1"/>
    <xf numFmtId="6" fontId="5" fillId="21" borderId="2" xfId="0" applyNumberFormat="1" applyFont="1" applyFill="1" applyBorder="1" applyAlignment="1">
      <alignment horizontal="left"/>
    </xf>
    <xf numFmtId="6" fontId="5" fillId="0" borderId="0" xfId="0" applyNumberFormat="1" applyFont="1" applyAlignment="1">
      <alignment horizontal="right"/>
    </xf>
    <xf numFmtId="167" fontId="8" fillId="12" borderId="18" xfId="0" applyNumberFormat="1" applyFont="1" applyFill="1" applyBorder="1"/>
    <xf numFmtId="0" fontId="6" fillId="5" borderId="20" xfId="0" applyFont="1" applyFill="1" applyBorder="1" applyAlignment="1">
      <alignment horizontal="center" vertical="top" wrapText="1"/>
    </xf>
    <xf numFmtId="0" fontId="6" fillId="5" borderId="20" xfId="0" applyFont="1" applyFill="1" applyBorder="1" applyAlignment="1">
      <alignment horizontal="justify" vertical="top" wrapText="1"/>
    </xf>
    <xf numFmtId="0" fontId="12" fillId="5" borderId="20" xfId="0" applyFont="1" applyFill="1" applyBorder="1" applyAlignment="1">
      <alignment vertical="top" wrapText="1"/>
    </xf>
    <xf numFmtId="0" fontId="4" fillId="5" borderId="20" xfId="0" applyFont="1" applyFill="1" applyBorder="1" applyAlignment="1">
      <alignment horizontal="justify" vertical="top" wrapText="1"/>
    </xf>
    <xf numFmtId="0" fontId="4" fillId="5" borderId="20" xfId="0" applyFont="1" applyFill="1" applyBorder="1" applyAlignment="1">
      <alignment horizontal="center" vertical="top" wrapText="1"/>
    </xf>
    <xf numFmtId="0" fontId="6" fillId="5" borderId="20" xfId="0" applyFont="1" applyFill="1" applyBorder="1" applyAlignment="1">
      <alignment horizontal="right" vertical="top" wrapText="1"/>
    </xf>
    <xf numFmtId="0" fontId="3" fillId="3" borderId="20" xfId="0" applyFont="1" applyFill="1" applyBorder="1" applyAlignment="1">
      <alignment horizontal="center" wrapText="1"/>
    </xf>
    <xf numFmtId="9" fontId="4" fillId="21" borderId="2" xfId="1" applyFont="1" applyFill="1" applyBorder="1" applyAlignment="1">
      <alignment horizontal="center" vertical="center" wrapText="1"/>
    </xf>
    <xf numFmtId="9" fontId="6" fillId="28" borderId="2" xfId="1" applyFont="1" applyFill="1" applyBorder="1" applyAlignment="1">
      <alignment horizontal="right" vertical="center" wrapText="1"/>
    </xf>
    <xf numFmtId="9" fontId="5" fillId="26" borderId="2" xfId="1" applyFont="1" applyFill="1" applyBorder="1"/>
    <xf numFmtId="0" fontId="4" fillId="22" borderId="2" xfId="0" applyFont="1" applyFill="1" applyBorder="1" applyAlignment="1">
      <alignment vertical="center" wrapText="1"/>
    </xf>
    <xf numFmtId="0" fontId="3" fillId="3" borderId="23" xfId="0" applyFont="1" applyFill="1" applyBorder="1" applyAlignment="1" applyProtection="1">
      <alignment horizontal="center" wrapText="1"/>
    </xf>
    <xf numFmtId="0" fontId="4" fillId="12" borderId="18" xfId="0" applyFont="1" applyFill="1" applyBorder="1" applyAlignment="1" applyProtection="1">
      <alignment vertical="top"/>
    </xf>
    <xf numFmtId="0" fontId="4" fillId="12" borderId="19" xfId="0" applyFont="1" applyFill="1" applyBorder="1" applyAlignment="1" applyProtection="1">
      <alignment vertical="top"/>
    </xf>
    <xf numFmtId="0" fontId="4" fillId="12" borderId="21" xfId="0" applyFont="1" applyFill="1" applyBorder="1" applyAlignment="1" applyProtection="1">
      <alignment vertical="top"/>
    </xf>
    <xf numFmtId="168" fontId="6" fillId="31" borderId="5" xfId="0" applyNumberFormat="1" applyFont="1" applyFill="1" applyBorder="1" applyAlignment="1">
      <alignment horizontal="right" vertical="center" wrapText="1"/>
    </xf>
    <xf numFmtId="168" fontId="6" fillId="31" borderId="20" xfId="0" applyNumberFormat="1" applyFont="1" applyFill="1" applyBorder="1" applyAlignment="1">
      <alignment horizontal="right" vertical="center" wrapText="1"/>
    </xf>
    <xf numFmtId="0" fontId="5" fillId="33" borderId="14" xfId="0" applyFont="1" applyFill="1" applyBorder="1" applyAlignment="1"/>
    <xf numFmtId="0" fontId="5" fillId="33" borderId="15" xfId="0" applyFont="1" applyFill="1" applyBorder="1" applyAlignment="1"/>
    <xf numFmtId="0" fontId="4" fillId="16" borderId="23" xfId="0" applyFont="1" applyFill="1" applyBorder="1" applyAlignment="1">
      <alignment horizontal="left"/>
    </xf>
    <xf numFmtId="0" fontId="4" fillId="16" borderId="14" xfId="0" applyFont="1" applyFill="1" applyBorder="1" applyAlignment="1">
      <alignment horizontal="left"/>
    </xf>
    <xf numFmtId="0" fontId="3" fillId="2" borderId="0" xfId="0" applyFont="1" applyFill="1" applyAlignment="1"/>
    <xf numFmtId="0" fontId="11" fillId="0" borderId="0" xfId="2" quotePrefix="1" applyFont="1" applyAlignment="1">
      <alignment horizontal="left" wrapText="1"/>
    </xf>
    <xf numFmtId="0" fontId="8" fillId="22" borderId="18" xfId="0" applyFont="1" applyFill="1" applyBorder="1" applyAlignment="1"/>
    <xf numFmtId="0" fontId="0" fillId="20" borderId="20" xfId="0" applyFill="1" applyBorder="1"/>
    <xf numFmtId="0" fontId="4" fillId="22" borderId="2" xfId="0" applyFont="1" applyFill="1" applyBorder="1" applyAlignment="1">
      <alignment vertical="center" wrapText="1"/>
    </xf>
    <xf numFmtId="168" fontId="4" fillId="32" borderId="20" xfId="0" applyNumberFormat="1" applyFont="1" applyFill="1" applyBorder="1" applyAlignment="1">
      <alignment horizontal="right" vertical="center" wrapText="1"/>
    </xf>
    <xf numFmtId="0" fontId="6" fillId="4" borderId="23" xfId="0" applyFont="1" applyFill="1" applyBorder="1" applyAlignment="1">
      <alignment vertical="top"/>
    </xf>
    <xf numFmtId="0" fontId="6" fillId="4" borderId="20" xfId="0" applyFont="1" applyFill="1" applyBorder="1" applyAlignment="1">
      <alignment vertical="top"/>
    </xf>
    <xf numFmtId="0" fontId="4" fillId="4" borderId="2" xfId="0" applyFont="1" applyFill="1" applyBorder="1" applyAlignment="1">
      <alignment vertical="center" wrapText="1"/>
    </xf>
    <xf numFmtId="0" fontId="4" fillId="22" borderId="2" xfId="0" applyFont="1" applyFill="1" applyBorder="1" applyAlignment="1">
      <alignment vertical="center" wrapText="1"/>
    </xf>
    <xf numFmtId="0" fontId="4" fillId="16" borderId="17" xfId="0" applyFont="1" applyFill="1" applyBorder="1" applyAlignment="1">
      <alignment horizontal="left"/>
    </xf>
    <xf numFmtId="164" fontId="6" fillId="5" borderId="20" xfId="4" applyNumberFormat="1" applyFont="1" applyFill="1" applyBorder="1" applyAlignment="1">
      <alignment horizontal="right"/>
    </xf>
    <xf numFmtId="0" fontId="8" fillId="37" borderId="19" xfId="0" applyFont="1" applyFill="1" applyBorder="1" applyAlignment="1"/>
    <xf numFmtId="0" fontId="4" fillId="16" borderId="20" xfId="0" applyFont="1" applyFill="1" applyBorder="1" applyAlignment="1"/>
    <xf numFmtId="6" fontId="5" fillId="0" borderId="21" xfId="0" applyNumberFormat="1" applyFont="1" applyFill="1" applyBorder="1"/>
    <xf numFmtId="0" fontId="3" fillId="2" borderId="18" xfId="0" applyFont="1" applyFill="1" applyBorder="1"/>
    <xf numFmtId="0" fontId="3" fillId="2" borderId="21" xfId="0" applyFont="1" applyFill="1" applyBorder="1"/>
    <xf numFmtId="167" fontId="5" fillId="0" borderId="2" xfId="0" applyNumberFormat="1" applyFont="1" applyFill="1" applyBorder="1"/>
    <xf numFmtId="9" fontId="0" fillId="0" borderId="0" xfId="0" applyNumberFormat="1"/>
    <xf numFmtId="168" fontId="0" fillId="0" borderId="0" xfId="0" applyNumberFormat="1"/>
    <xf numFmtId="0" fontId="3" fillId="3" borderId="6" xfId="0" applyNumberFormat="1" applyFont="1" applyFill="1" applyBorder="1" applyAlignment="1">
      <alignment horizontal="right" wrapText="1"/>
    </xf>
    <xf numFmtId="0" fontId="4" fillId="22" borderId="18" xfId="0" applyFont="1" applyFill="1" applyBorder="1" applyAlignment="1">
      <alignment vertical="center" wrapText="1"/>
    </xf>
    <xf numFmtId="0" fontId="3" fillId="3" borderId="7" xfId="0" applyFont="1" applyFill="1" applyBorder="1" applyAlignment="1">
      <alignment vertical="center" wrapText="1"/>
    </xf>
    <xf numFmtId="170" fontId="3" fillId="2" borderId="19" xfId="0" applyNumberFormat="1" applyFont="1" applyFill="1" applyBorder="1" applyAlignment="1"/>
    <xf numFmtId="0" fontId="3" fillId="3" borderId="23" xfId="0" applyNumberFormat="1" applyFont="1" applyFill="1" applyBorder="1" applyAlignment="1">
      <alignment horizontal="right" wrapText="1"/>
    </xf>
    <xf numFmtId="0" fontId="3" fillId="3" borderId="18" xfId="0" applyNumberFormat="1" applyFont="1" applyFill="1" applyBorder="1" applyAlignment="1">
      <alignment horizontal="right" wrapText="1"/>
    </xf>
    <xf numFmtId="164" fontId="5" fillId="36" borderId="0" xfId="0" applyNumberFormat="1" applyFont="1" applyFill="1" applyBorder="1"/>
    <xf numFmtId="166" fontId="28" fillId="3" borderId="6" xfId="0" applyNumberFormat="1" applyFont="1" applyFill="1" applyBorder="1" applyAlignment="1">
      <alignment wrapText="1"/>
    </xf>
    <xf numFmtId="0" fontId="4" fillId="3" borderId="6" xfId="0" applyFont="1" applyFill="1" applyBorder="1" applyAlignment="1" applyProtection="1">
      <alignment horizontal="center"/>
    </xf>
    <xf numFmtId="0" fontId="3" fillId="3" borderId="11" xfId="0" applyFont="1" applyFill="1" applyBorder="1" applyAlignment="1" applyProtection="1">
      <alignment horizontal="center" wrapText="1"/>
    </xf>
    <xf numFmtId="0" fontId="6" fillId="4" borderId="17" xfId="0" applyFont="1" applyFill="1" applyBorder="1" applyAlignment="1">
      <alignment vertical="top"/>
    </xf>
    <xf numFmtId="0" fontId="6" fillId="4" borderId="23" xfId="0" applyFont="1" applyFill="1" applyBorder="1" applyAlignment="1">
      <alignment horizontal="left" vertical="top"/>
    </xf>
    <xf numFmtId="168" fontId="5" fillId="26" borderId="2" xfId="0" applyNumberFormat="1" applyFont="1" applyFill="1" applyBorder="1"/>
    <xf numFmtId="0" fontId="6" fillId="21" borderId="16" xfId="6" applyFont="1" applyFill="1" applyBorder="1" applyAlignment="1">
      <alignment vertical="top" wrapText="1"/>
    </xf>
    <xf numFmtId="177" fontId="6" fillId="21" borderId="16" xfId="6" applyNumberFormat="1" applyFont="1" applyFill="1" applyBorder="1" applyAlignment="1">
      <alignment horizontal="center" vertical="top" wrapText="1"/>
    </xf>
    <xf numFmtId="164" fontId="6" fillId="5" borderId="21" xfId="4" applyNumberFormat="1" applyFont="1" applyFill="1" applyBorder="1" applyAlignment="1">
      <alignment horizontal="right"/>
    </xf>
    <xf numFmtId="164" fontId="6" fillId="5" borderId="23" xfId="4" applyNumberFormat="1" applyFont="1" applyFill="1" applyBorder="1" applyAlignment="1">
      <alignment horizontal="right"/>
    </xf>
    <xf numFmtId="0" fontId="4" fillId="16" borderId="20" xfId="0" applyFont="1" applyFill="1" applyBorder="1" applyAlignment="1">
      <alignment horizontal="left"/>
    </xf>
    <xf numFmtId="0" fontId="11" fillId="0" borderId="0" xfId="2" quotePrefix="1" applyFont="1" applyAlignment="1">
      <alignment horizontal="left" wrapText="1"/>
    </xf>
    <xf numFmtId="0" fontId="6" fillId="31" borderId="20" xfId="0" applyFont="1" applyFill="1" applyBorder="1" applyAlignment="1">
      <alignment vertical="top" wrapText="1"/>
    </xf>
    <xf numFmtId="168" fontId="6" fillId="32" borderId="20" xfId="7" applyNumberFormat="1" applyFont="1" applyFill="1" applyBorder="1" applyAlignment="1">
      <alignment horizontal="center" vertical="center" wrapText="1"/>
    </xf>
    <xf numFmtId="168" fontId="4" fillId="22" borderId="20" xfId="7" applyNumberFormat="1" applyFont="1" applyFill="1" applyBorder="1" applyAlignment="1">
      <alignment horizontal="center" vertical="center" wrapText="1"/>
    </xf>
    <xf numFmtId="168" fontId="8" fillId="37" borderId="19" xfId="0" applyNumberFormat="1" applyFont="1" applyFill="1" applyBorder="1" applyAlignment="1"/>
    <xf numFmtId="0" fontId="8" fillId="33" borderId="19" xfId="0" applyFont="1" applyFill="1" applyBorder="1" applyAlignment="1"/>
    <xf numFmtId="0" fontId="8" fillId="33" borderId="21" xfId="0" applyFont="1" applyFill="1" applyBorder="1" applyAlignment="1"/>
    <xf numFmtId="168" fontId="4" fillId="32" borderId="20" xfId="7" applyNumberFormat="1" applyFont="1" applyFill="1" applyBorder="1" applyAlignment="1">
      <alignment horizontal="center" vertical="center" wrapText="1"/>
    </xf>
    <xf numFmtId="0" fontId="8" fillId="33" borderId="11" xfId="0" applyFont="1" applyFill="1" applyBorder="1" applyAlignment="1"/>
    <xf numFmtId="0" fontId="8" fillId="33" borderId="12" xfId="0" applyFont="1" applyFill="1" applyBorder="1" applyAlignment="1"/>
    <xf numFmtId="168" fontId="4" fillId="32" borderId="3" xfId="7" applyNumberFormat="1" applyFont="1" applyFill="1" applyBorder="1" applyAlignment="1">
      <alignment horizontal="center" vertical="center" wrapText="1"/>
    </xf>
    <xf numFmtId="0" fontId="0" fillId="0" borderId="0" xfId="0" applyFont="1"/>
    <xf numFmtId="165" fontId="5" fillId="5" borderId="23" xfId="0" applyNumberFormat="1" applyFont="1" applyFill="1" applyBorder="1" applyAlignment="1">
      <alignment horizontal="center"/>
    </xf>
    <xf numFmtId="0" fontId="4" fillId="18" borderId="11" xfId="0" applyFont="1" applyFill="1" applyBorder="1" applyAlignment="1">
      <alignment horizontal="center"/>
    </xf>
    <xf numFmtId="3" fontId="3" fillId="3" borderId="20" xfId="0" applyNumberFormat="1" applyFont="1" applyFill="1" applyBorder="1" applyAlignment="1">
      <alignment horizontal="center"/>
    </xf>
    <xf numFmtId="0" fontId="5" fillId="17" borderId="2" xfId="0" applyFont="1" applyFill="1" applyBorder="1" applyAlignment="1" applyProtection="1">
      <alignment horizontal="left" wrapText="1"/>
      <protection locked="0"/>
    </xf>
    <xf numFmtId="0" fontId="6" fillId="17" borderId="2" xfId="0" applyFont="1" applyFill="1" applyBorder="1" applyAlignment="1" applyProtection="1">
      <alignment vertical="center" wrapText="1"/>
      <protection locked="0"/>
    </xf>
    <xf numFmtId="0" fontId="6" fillId="0" borderId="24" xfId="0" applyFont="1" applyFill="1" applyBorder="1" applyAlignment="1" applyProtection="1">
      <alignment vertical="center" wrapText="1"/>
      <protection locked="0"/>
    </xf>
    <xf numFmtId="0" fontId="6" fillId="17" borderId="1" xfId="0" applyFont="1" applyFill="1" applyBorder="1" applyAlignment="1" applyProtection="1">
      <alignment vertical="top" wrapText="1"/>
      <protection locked="0"/>
    </xf>
    <xf numFmtId="0" fontId="6" fillId="17" borderId="23" xfId="0" applyFont="1" applyFill="1" applyBorder="1" applyAlignment="1" applyProtection="1">
      <alignment vertical="top" wrapText="1"/>
      <protection locked="0"/>
    </xf>
    <xf numFmtId="0" fontId="6" fillId="17" borderId="6" xfId="0" applyFont="1" applyFill="1" applyBorder="1" applyAlignment="1" applyProtection="1">
      <alignment vertical="top" wrapText="1"/>
      <protection locked="0"/>
    </xf>
    <xf numFmtId="0" fontId="6" fillId="17" borderId="20" xfId="0" applyFont="1" applyFill="1" applyBorder="1" applyAlignment="1" applyProtection="1">
      <alignment vertical="top" wrapText="1"/>
      <protection locked="0"/>
    </xf>
    <xf numFmtId="0" fontId="6" fillId="17" borderId="18" xfId="0" applyFont="1" applyFill="1" applyBorder="1" applyAlignment="1" applyProtection="1">
      <alignment vertical="top" wrapText="1"/>
      <protection locked="0"/>
    </xf>
    <xf numFmtId="9" fontId="6" fillId="0" borderId="20" xfId="1" applyFont="1" applyFill="1" applyBorder="1" applyAlignment="1" applyProtection="1">
      <alignment horizontal="center" vertical="top" wrapText="1"/>
      <protection locked="0"/>
    </xf>
    <xf numFmtId="0" fontId="6" fillId="0" borderId="20" xfId="4" applyNumberFormat="1" applyFont="1" applyFill="1" applyBorder="1" applyAlignment="1" applyProtection="1">
      <alignment horizontal="center" vertical="top"/>
      <protection locked="0"/>
    </xf>
    <xf numFmtId="0" fontId="6" fillId="0" borderId="20" xfId="7" applyFont="1" applyFill="1" applyBorder="1" applyAlignment="1" applyProtection="1">
      <alignment horizontal="center" vertical="center" wrapText="1"/>
      <protection locked="0"/>
    </xf>
    <xf numFmtId="0" fontId="8" fillId="33" borderId="19" xfId="0" applyFont="1" applyFill="1" applyBorder="1" applyAlignment="1" applyProtection="1">
      <protection locked="0"/>
    </xf>
    <xf numFmtId="0" fontId="8" fillId="33" borderId="21" xfId="0" applyFont="1" applyFill="1" applyBorder="1" applyAlignment="1" applyProtection="1">
      <protection locked="0"/>
    </xf>
    <xf numFmtId="0" fontId="4" fillId="12" borderId="19" xfId="0" applyFont="1" applyFill="1" applyBorder="1" applyAlignment="1" applyProtection="1">
      <alignment vertical="top"/>
      <protection locked="0"/>
    </xf>
    <xf numFmtId="0" fontId="3" fillId="3" borderId="22" xfId="0" applyFont="1" applyFill="1" applyBorder="1" applyAlignment="1" applyProtection="1">
      <alignment horizontal="left" wrapText="1"/>
    </xf>
    <xf numFmtId="0" fontId="3" fillId="3" borderId="21" xfId="0" applyFont="1" applyFill="1" applyBorder="1" applyAlignment="1" applyProtection="1">
      <alignment horizontal="left" wrapText="1"/>
    </xf>
    <xf numFmtId="0" fontId="3" fillId="3" borderId="20" xfId="0" applyFont="1" applyFill="1" applyBorder="1" applyAlignment="1" applyProtection="1">
      <alignment horizontal="left" wrapText="1"/>
    </xf>
    <xf numFmtId="166" fontId="3" fillId="3" borderId="18" xfId="0" applyNumberFormat="1" applyFont="1" applyFill="1" applyBorder="1" applyAlignment="1">
      <alignment wrapText="1"/>
    </xf>
    <xf numFmtId="0" fontId="3" fillId="3" borderId="18" xfId="0" quotePrefix="1" applyFont="1" applyFill="1" applyBorder="1" applyAlignment="1">
      <alignment horizontal="right"/>
    </xf>
    <xf numFmtId="170" fontId="5" fillId="0" borderId="0" xfId="0" applyNumberFormat="1" applyFont="1" applyBorder="1"/>
    <xf numFmtId="172" fontId="5" fillId="0" borderId="0" xfId="0" applyNumberFormat="1" applyFont="1" applyBorder="1"/>
    <xf numFmtId="166" fontId="3" fillId="3" borderId="18" xfId="0" applyNumberFormat="1" applyFont="1" applyFill="1" applyBorder="1" applyAlignment="1">
      <alignment horizontal="right" wrapText="1"/>
    </xf>
    <xf numFmtId="179" fontId="5" fillId="0" borderId="0" xfId="0" applyNumberFormat="1" applyFont="1" applyFill="1" applyBorder="1"/>
    <xf numFmtId="179" fontId="3" fillId="3" borderId="9" xfId="0" quotePrefix="1" applyNumberFormat="1" applyFont="1" applyFill="1" applyBorder="1" applyAlignment="1">
      <alignment horizontal="center"/>
    </xf>
    <xf numFmtId="179" fontId="5" fillId="0" borderId="14" xfId="0" applyNumberFormat="1" applyFont="1" applyFill="1" applyBorder="1"/>
    <xf numFmtId="179" fontId="5" fillId="0" borderId="0" xfId="0" applyNumberFormat="1" applyFont="1"/>
    <xf numFmtId="179" fontId="5" fillId="0" borderId="0" xfId="0" applyNumberFormat="1" applyFont="1" applyBorder="1"/>
    <xf numFmtId="0" fontId="6" fillId="0" borderId="25" xfId="0" applyFont="1" applyFill="1" applyBorder="1" applyAlignment="1" applyProtection="1">
      <alignment vertical="center" wrapText="1"/>
      <protection locked="0"/>
    </xf>
    <xf numFmtId="0" fontId="0" fillId="0" borderId="0" xfId="0" applyProtection="1">
      <protection locked="0"/>
    </xf>
    <xf numFmtId="0" fontId="3" fillId="3" borderId="0" xfId="0" applyFont="1" applyFill="1" applyBorder="1" applyAlignment="1">
      <alignment horizontal="left" wrapText="1"/>
    </xf>
    <xf numFmtId="0" fontId="3" fillId="2" borderId="6" xfId="0" applyFont="1" applyFill="1" applyBorder="1" applyAlignment="1" applyProtection="1">
      <alignment vertical="top"/>
    </xf>
    <xf numFmtId="0" fontId="3" fillId="2" borderId="11" xfId="0" applyFont="1" applyFill="1" applyBorder="1" applyAlignment="1" applyProtection="1">
      <alignment vertical="top"/>
    </xf>
    <xf numFmtId="0" fontId="3" fillId="2" borderId="12" xfId="0" applyFont="1" applyFill="1" applyBorder="1" applyAlignment="1" applyProtection="1">
      <alignment vertical="top"/>
    </xf>
    <xf numFmtId="0" fontId="3" fillId="3" borderId="8" xfId="0" quotePrefix="1" applyFont="1" applyFill="1" applyBorder="1" applyAlignment="1" applyProtection="1">
      <alignment horizontal="center" wrapText="1"/>
    </xf>
    <xf numFmtId="0" fontId="0" fillId="0" borderId="0" xfId="0" applyBorder="1" applyProtection="1"/>
    <xf numFmtId="0" fontId="4" fillId="4" borderId="2" xfId="0" applyFont="1" applyFill="1" applyBorder="1" applyAlignment="1">
      <alignment vertical="center" wrapText="1"/>
    </xf>
    <xf numFmtId="0" fontId="3" fillId="3" borderId="2" xfId="0" quotePrefix="1" applyFont="1" applyFill="1" applyBorder="1" applyAlignment="1">
      <alignment horizontal="center" vertical="top" wrapText="1"/>
    </xf>
    <xf numFmtId="0" fontId="3" fillId="3" borderId="20" xfId="0" quotePrefix="1" applyFont="1" applyFill="1" applyBorder="1" applyAlignment="1">
      <alignment horizontal="center" vertical="top" wrapText="1"/>
    </xf>
    <xf numFmtId="0" fontId="4" fillId="0" borderId="1" xfId="0" applyFont="1" applyFill="1" applyBorder="1" applyAlignment="1">
      <alignment horizontal="left"/>
    </xf>
    <xf numFmtId="0" fontId="6" fillId="0" borderId="0" xfId="0" applyFont="1" applyFill="1" applyBorder="1" applyAlignment="1" applyProtection="1">
      <alignment horizontal="center"/>
      <protection locked="0"/>
    </xf>
    <xf numFmtId="0" fontId="6" fillId="0" borderId="0" xfId="0" applyFont="1" applyFill="1" applyBorder="1"/>
    <xf numFmtId="0" fontId="6" fillId="0" borderId="0" xfId="0" applyFont="1" applyFill="1"/>
    <xf numFmtId="0" fontId="3" fillId="3" borderId="23" xfId="0" quotePrefix="1" applyFont="1" applyFill="1" applyBorder="1" applyAlignment="1">
      <alignment vertical="top" wrapText="1"/>
    </xf>
    <xf numFmtId="0" fontId="5" fillId="0" borderId="20" xfId="0" applyFont="1" applyBorder="1" applyAlignment="1" applyProtection="1">
      <alignment wrapText="1"/>
      <protection locked="0"/>
    </xf>
    <xf numFmtId="0" fontId="34" fillId="0" borderId="0" xfId="0" applyFont="1"/>
    <xf numFmtId="0" fontId="11" fillId="0" borderId="0" xfId="2" quotePrefix="1" applyFont="1" applyAlignment="1"/>
    <xf numFmtId="0" fontId="11" fillId="0" borderId="1" xfId="2" quotePrefix="1" applyFont="1" applyBorder="1" applyAlignment="1"/>
    <xf numFmtId="0" fontId="5" fillId="5" borderId="0" xfId="0" applyFont="1" applyFill="1" applyBorder="1" applyAlignment="1" applyProtection="1">
      <alignment wrapText="1"/>
    </xf>
    <xf numFmtId="0" fontId="4" fillId="4" borderId="22" xfId="0" applyFont="1" applyFill="1" applyBorder="1" applyAlignment="1" applyProtection="1">
      <alignment vertical="center" wrapText="1"/>
    </xf>
    <xf numFmtId="0" fontId="5" fillId="5" borderId="0" xfId="0" applyFont="1" applyFill="1" applyBorder="1" applyAlignment="1" applyProtection="1"/>
    <xf numFmtId="0" fontId="3" fillId="3" borderId="6" xfId="0" quotePrefix="1" applyFont="1" applyFill="1" applyBorder="1" applyAlignment="1" applyProtection="1">
      <alignment horizontal="center" wrapText="1"/>
    </xf>
    <xf numFmtId="0" fontId="4" fillId="4" borderId="20" xfId="0" applyFont="1" applyFill="1" applyBorder="1" applyAlignment="1" applyProtection="1">
      <alignment vertical="center" wrapText="1"/>
    </xf>
    <xf numFmtId="0" fontId="3" fillId="2" borderId="0" xfId="0" applyFont="1" applyFill="1" applyBorder="1" applyAlignment="1">
      <alignment horizontal="center" vertical="center"/>
    </xf>
    <xf numFmtId="0" fontId="0" fillId="0" borderId="0" xfId="0" applyAlignment="1">
      <alignment horizontal="center" vertical="center"/>
    </xf>
    <xf numFmtId="0" fontId="30" fillId="3" borderId="2" xfId="0" quotePrefix="1" applyFont="1" applyFill="1" applyBorder="1" applyAlignment="1">
      <alignment horizontal="center" vertical="center"/>
    </xf>
    <xf numFmtId="0" fontId="3" fillId="3" borderId="2" xfId="0" quotePrefix="1" applyFont="1" applyFill="1" applyBorder="1" applyAlignment="1">
      <alignment horizontal="center" vertical="center"/>
    </xf>
    <xf numFmtId="0" fontId="2" fillId="0" borderId="0" xfId="0" applyFont="1" applyAlignment="1">
      <alignment horizontal="center" vertical="center"/>
    </xf>
    <xf numFmtId="0" fontId="7" fillId="0" borderId="0" xfId="2" applyAlignment="1">
      <alignment horizontal="center" vertical="center"/>
    </xf>
    <xf numFmtId="0" fontId="0" fillId="0" borderId="0" xfId="0" quotePrefix="1" applyAlignment="1">
      <alignment horizontal="center" vertical="center"/>
    </xf>
    <xf numFmtId="0" fontId="31" fillId="7" borderId="2" xfId="2" applyFont="1" applyFill="1" applyBorder="1" applyAlignment="1" applyProtection="1">
      <alignment horizontal="center" vertical="center"/>
    </xf>
    <xf numFmtId="0" fontId="32" fillId="0" borderId="0" xfId="0" applyFont="1" applyAlignment="1" applyProtection="1">
      <alignment horizontal="center" vertical="center"/>
    </xf>
    <xf numFmtId="0" fontId="32" fillId="0" borderId="0" xfId="0" applyFont="1" applyFill="1" applyAlignment="1" applyProtection="1">
      <alignment horizontal="center" vertical="center"/>
    </xf>
    <xf numFmtId="0" fontId="0" fillId="0" borderId="0" xfId="0" applyFill="1" applyAlignment="1">
      <alignment horizontal="center" vertical="center"/>
    </xf>
    <xf numFmtId="0" fontId="33" fillId="0" borderId="0" xfId="0" applyFont="1" applyFill="1" applyAlignment="1">
      <alignment horizontal="center" vertical="center"/>
    </xf>
    <xf numFmtId="0" fontId="10" fillId="0" borderId="0" xfId="0" applyFont="1" applyAlignment="1">
      <alignment horizontal="center" vertical="center"/>
    </xf>
    <xf numFmtId="0" fontId="10" fillId="0" borderId="0" xfId="0" applyFont="1" applyBorder="1" applyAlignment="1">
      <alignment horizontal="center" vertical="center"/>
    </xf>
    <xf numFmtId="0" fontId="0" fillId="0" borderId="0" xfId="0" applyAlignment="1" applyProtection="1">
      <alignment horizontal="center" vertical="center"/>
    </xf>
    <xf numFmtId="175" fontId="5" fillId="17" borderId="20" xfId="0" applyNumberFormat="1" applyFont="1" applyFill="1" applyBorder="1" applyAlignment="1" applyProtection="1">
      <alignment horizontal="left"/>
      <protection locked="0"/>
    </xf>
    <xf numFmtId="0" fontId="5" fillId="17" borderId="20" xfId="0" applyFont="1" applyFill="1" applyBorder="1" applyAlignment="1" applyProtection="1">
      <alignment horizontal="left"/>
      <protection locked="0"/>
    </xf>
    <xf numFmtId="0" fontId="4" fillId="0" borderId="0" xfId="0" applyFont="1" applyFill="1" applyBorder="1" applyAlignment="1">
      <alignment horizontal="left"/>
    </xf>
    <xf numFmtId="0" fontId="4" fillId="16" borderId="20" xfId="0" applyFont="1" applyFill="1" applyBorder="1" applyAlignment="1">
      <alignment horizontal="left"/>
    </xf>
    <xf numFmtId="0" fontId="8" fillId="5" borderId="7" xfId="0" applyNumberFormat="1" applyFont="1" applyFill="1" applyBorder="1" applyAlignment="1" applyProtection="1"/>
    <xf numFmtId="0" fontId="6" fillId="4" borderId="23" xfId="0" applyFont="1" applyFill="1" applyBorder="1" applyAlignment="1" applyProtection="1">
      <alignment vertical="center" wrapText="1"/>
    </xf>
    <xf numFmtId="0" fontId="6" fillId="4" borderId="17" xfId="0" applyFont="1" applyFill="1" applyBorder="1" applyAlignment="1" applyProtection="1">
      <alignment vertical="center" wrapText="1"/>
    </xf>
    <xf numFmtId="0" fontId="6" fillId="4" borderId="22" xfId="0" applyFont="1" applyFill="1" applyBorder="1" applyAlignment="1" applyProtection="1">
      <alignment vertical="center" wrapText="1"/>
    </xf>
    <xf numFmtId="0" fontId="3" fillId="3" borderId="23" xfId="0" quotePrefix="1" applyFont="1" applyFill="1" applyBorder="1" applyAlignment="1">
      <alignment wrapText="1"/>
    </xf>
    <xf numFmtId="0" fontId="0" fillId="0" borderId="0" xfId="0" applyAlignment="1">
      <alignment horizontal="left" vertical="center"/>
    </xf>
    <xf numFmtId="0" fontId="2" fillId="0" borderId="0" xfId="0" applyFont="1" applyAlignment="1">
      <alignment horizontal="left" vertical="center"/>
    </xf>
    <xf numFmtId="0" fontId="30" fillId="2" borderId="1" xfId="0" applyFont="1" applyFill="1" applyBorder="1" applyAlignment="1">
      <alignment horizontal="left" vertical="center"/>
    </xf>
    <xf numFmtId="0" fontId="4" fillId="16" borderId="20" xfId="0" applyFont="1" applyFill="1" applyBorder="1" applyAlignment="1">
      <alignment horizontal="left"/>
    </xf>
    <xf numFmtId="0" fontId="4" fillId="16" borderId="18" xfId="0" applyFont="1" applyFill="1" applyBorder="1" applyAlignment="1">
      <alignment horizontal="left"/>
    </xf>
    <xf numFmtId="0" fontId="4" fillId="16" borderId="20" xfId="0" applyFont="1" applyFill="1" applyBorder="1" applyAlignment="1">
      <alignment horizontal="left"/>
    </xf>
    <xf numFmtId="0" fontId="3" fillId="3" borderId="7" xfId="0" applyFont="1" applyFill="1" applyBorder="1" applyAlignment="1">
      <alignment vertical="center" wrapText="1"/>
    </xf>
    <xf numFmtId="0" fontId="4" fillId="22" borderId="2" xfId="0" applyFont="1" applyFill="1" applyBorder="1" applyAlignment="1">
      <alignment vertical="center" wrapText="1"/>
    </xf>
    <xf numFmtId="167" fontId="8" fillId="12" borderId="21" xfId="0" applyNumberFormat="1" applyFont="1" applyFill="1" applyBorder="1" applyAlignment="1">
      <alignment horizontal="center"/>
    </xf>
    <xf numFmtId="179" fontId="3" fillId="3" borderId="11" xfId="0" quotePrefix="1" applyNumberFormat="1" applyFont="1" applyFill="1" applyBorder="1" applyAlignment="1">
      <alignment horizontal="center"/>
    </xf>
    <xf numFmtId="180" fontId="6" fillId="16" borderId="9" xfId="0" applyNumberFormat="1" applyFont="1" applyFill="1" applyBorder="1" applyAlignment="1">
      <alignment horizontal="right"/>
    </xf>
    <xf numFmtId="181" fontId="5" fillId="0" borderId="0" xfId="0" applyNumberFormat="1" applyFont="1"/>
    <xf numFmtId="0" fontId="3" fillId="3" borderId="7" xfId="0" applyFont="1" applyFill="1" applyBorder="1" applyAlignment="1" applyProtection="1">
      <alignment horizontal="center" wrapText="1"/>
    </xf>
    <xf numFmtId="0" fontId="11" fillId="0" borderId="0" xfId="2" quotePrefix="1" applyFont="1" applyBorder="1" applyAlignment="1"/>
    <xf numFmtId="0" fontId="3" fillId="2" borderId="20" xfId="0" applyFont="1" applyFill="1" applyBorder="1" applyAlignment="1">
      <alignment vertical="top"/>
    </xf>
    <xf numFmtId="2" fontId="8" fillId="5" borderId="14" xfId="0" applyNumberFormat="1" applyFont="1" applyFill="1" applyBorder="1" applyAlignment="1" applyProtection="1"/>
    <xf numFmtId="8" fontId="6" fillId="27" borderId="2" xfId="0" applyNumberFormat="1" applyFont="1" applyFill="1" applyBorder="1" applyAlignment="1">
      <alignment horizontal="right" vertical="center" wrapText="1"/>
    </xf>
    <xf numFmtId="8" fontId="6" fillId="27" borderId="20" xfId="0" applyNumberFormat="1" applyFont="1" applyFill="1" applyBorder="1" applyAlignment="1">
      <alignment horizontal="right" vertical="center" wrapText="1"/>
    </xf>
    <xf numFmtId="8" fontId="4" fillId="28" borderId="2" xfId="0" applyNumberFormat="1" applyFont="1" applyFill="1" applyBorder="1" applyAlignment="1">
      <alignment horizontal="right" vertical="center" wrapText="1"/>
    </xf>
    <xf numFmtId="171" fontId="4" fillId="28" borderId="2" xfId="0" applyNumberFormat="1" applyFont="1" applyFill="1" applyBorder="1" applyAlignment="1">
      <alignment horizontal="right" vertical="center" wrapText="1"/>
    </xf>
    <xf numFmtId="8" fontId="6" fillId="27" borderId="13" xfId="0" applyNumberFormat="1" applyFont="1" applyFill="1" applyBorder="1" applyAlignment="1">
      <alignment horizontal="right"/>
    </xf>
    <xf numFmtId="8" fontId="5" fillId="0" borderId="0" xfId="0" applyNumberFormat="1" applyFont="1"/>
    <xf numFmtId="8" fontId="4" fillId="16" borderId="18" xfId="0" applyNumberFormat="1" applyFont="1" applyFill="1" applyBorder="1" applyAlignment="1">
      <alignment horizontal="left"/>
    </xf>
    <xf numFmtId="8" fontId="5" fillId="27" borderId="13" xfId="0" applyNumberFormat="1" applyFont="1" applyFill="1" applyBorder="1" applyAlignment="1">
      <alignment horizontal="right"/>
    </xf>
    <xf numFmtId="8" fontId="5" fillId="35" borderId="21" xfId="0" applyNumberFormat="1" applyFont="1" applyFill="1" applyBorder="1" applyAlignment="1">
      <alignment horizontal="center"/>
    </xf>
    <xf numFmtId="8" fontId="4" fillId="22" borderId="2" xfId="0" applyNumberFormat="1" applyFont="1" applyFill="1" applyBorder="1" applyAlignment="1">
      <alignment vertical="center" wrapText="1"/>
    </xf>
    <xf numFmtId="8" fontId="4" fillId="22" borderId="18" xfId="0" applyNumberFormat="1" applyFont="1" applyFill="1" applyBorder="1" applyAlignment="1">
      <alignment vertical="center" wrapText="1"/>
    </xf>
    <xf numFmtId="8" fontId="4" fillId="16" borderId="14" xfId="0" applyNumberFormat="1" applyFont="1" applyFill="1" applyBorder="1" applyAlignment="1">
      <alignment horizontal="left"/>
    </xf>
    <xf numFmtId="8" fontId="4" fillId="16" borderId="20" xfId="0" applyNumberFormat="1" applyFont="1" applyFill="1" applyBorder="1" applyAlignment="1">
      <alignment horizontal="left"/>
    </xf>
    <xf numFmtId="172" fontId="5" fillId="27" borderId="2" xfId="0" applyNumberFormat="1" applyFont="1" applyFill="1" applyBorder="1"/>
    <xf numFmtId="180" fontId="5" fillId="27" borderId="2" xfId="0" applyNumberFormat="1" applyFont="1" applyFill="1" applyBorder="1"/>
    <xf numFmtId="171" fontId="5" fillId="27" borderId="20" xfId="0" applyNumberFormat="1" applyFont="1" applyFill="1" applyBorder="1" applyAlignment="1"/>
    <xf numFmtId="171" fontId="5" fillId="27" borderId="20" xfId="0" applyNumberFormat="1" applyFont="1" applyFill="1" applyBorder="1"/>
    <xf numFmtId="171" fontId="8" fillId="12" borderId="18" xfId="0" applyNumberFormat="1" applyFont="1" applyFill="1" applyBorder="1" applyAlignment="1"/>
    <xf numFmtId="171" fontId="8" fillId="12" borderId="9" xfId="0" applyNumberFormat="1" applyFont="1" applyFill="1" applyBorder="1"/>
    <xf numFmtId="171" fontId="8" fillId="12" borderId="21" xfId="0" applyNumberFormat="1" applyFont="1" applyFill="1" applyBorder="1" applyAlignment="1">
      <alignment horizontal="center"/>
    </xf>
    <xf numFmtId="171" fontId="8" fillId="12" borderId="20" xfId="0" applyNumberFormat="1" applyFont="1" applyFill="1" applyBorder="1"/>
    <xf numFmtId="171" fontId="4" fillId="38" borderId="2" xfId="0" applyNumberFormat="1" applyFont="1" applyFill="1" applyBorder="1" applyAlignment="1">
      <alignment horizontal="left"/>
    </xf>
    <xf numFmtId="171" fontId="4" fillId="16" borderId="2" xfId="0" applyNumberFormat="1" applyFont="1" applyFill="1" applyBorder="1" applyAlignment="1">
      <alignment horizontal="right"/>
    </xf>
    <xf numFmtId="171" fontId="8" fillId="12" borderId="19" xfId="0" applyNumberFormat="1" applyFont="1" applyFill="1" applyBorder="1"/>
    <xf numFmtId="182" fontId="5" fillId="0" borderId="0" xfId="0" applyNumberFormat="1" applyFont="1"/>
    <xf numFmtId="8" fontId="6" fillId="4" borderId="6" xfId="0" applyNumberFormat="1" applyFont="1" applyFill="1" applyBorder="1" applyAlignment="1" applyProtection="1">
      <alignment vertical="center" wrapText="1"/>
    </xf>
    <xf numFmtId="8" fontId="5" fillId="5" borderId="6" xfId="0" applyNumberFormat="1" applyFont="1" applyFill="1" applyBorder="1" applyAlignment="1" applyProtection="1"/>
    <xf numFmtId="8" fontId="5" fillId="5" borderId="11" xfId="0" applyNumberFormat="1" applyFont="1" applyFill="1" applyBorder="1" applyAlignment="1" applyProtection="1"/>
    <xf numFmtId="8" fontId="5" fillId="5" borderId="12" xfId="0" applyNumberFormat="1" applyFont="1" applyFill="1" applyBorder="1" applyAlignment="1" applyProtection="1"/>
    <xf numFmtId="8" fontId="6" fillId="4" borderId="1" xfId="0" applyNumberFormat="1" applyFont="1" applyFill="1" applyBorder="1" applyAlignment="1" applyProtection="1">
      <alignment vertical="center" wrapText="1"/>
    </xf>
    <xf numFmtId="8" fontId="5" fillId="5" borderId="1" xfId="0" applyNumberFormat="1" applyFont="1" applyFill="1" applyBorder="1" applyAlignment="1" applyProtection="1"/>
    <xf numFmtId="8" fontId="5" fillId="5" borderId="0" xfId="0" applyNumberFormat="1" applyFont="1" applyFill="1" applyBorder="1" applyAlignment="1" applyProtection="1"/>
    <xf numFmtId="8" fontId="5" fillId="5" borderId="13" xfId="0" applyNumberFormat="1" applyFont="1" applyFill="1" applyBorder="1" applyAlignment="1" applyProtection="1"/>
    <xf numFmtId="8" fontId="4" fillId="4" borderId="7" xfId="0" applyNumberFormat="1" applyFont="1" applyFill="1" applyBorder="1" applyAlignment="1" applyProtection="1">
      <alignment vertical="center" wrapText="1"/>
    </xf>
    <xf numFmtId="8" fontId="8" fillId="5" borderId="7" xfId="0" applyNumberFormat="1" applyFont="1" applyFill="1" applyBorder="1" applyAlignment="1" applyProtection="1"/>
    <xf numFmtId="8" fontId="8" fillId="5" borderId="14" xfId="0" applyNumberFormat="1" applyFont="1" applyFill="1" applyBorder="1" applyAlignment="1" applyProtection="1"/>
    <xf numFmtId="8" fontId="8" fillId="5" borderId="18" xfId="0" applyNumberFormat="1" applyFont="1" applyFill="1" applyBorder="1" applyAlignment="1" applyProtection="1"/>
    <xf numFmtId="8" fontId="8" fillId="5" borderId="19" xfId="0" applyNumberFormat="1" applyFont="1" applyFill="1" applyBorder="1" applyAlignment="1" applyProtection="1"/>
    <xf numFmtId="8" fontId="8" fillId="5" borderId="21" xfId="0" applyNumberFormat="1" applyFont="1" applyFill="1" applyBorder="1" applyAlignment="1" applyProtection="1"/>
    <xf numFmtId="8" fontId="4" fillId="4" borderId="23" xfId="0" applyNumberFormat="1" applyFont="1" applyFill="1" applyBorder="1" applyAlignment="1" applyProtection="1">
      <alignment vertical="center" wrapText="1"/>
    </xf>
    <xf numFmtId="8" fontId="8" fillId="5" borderId="6" xfId="0" applyNumberFormat="1" applyFont="1" applyFill="1" applyBorder="1" applyAlignment="1" applyProtection="1"/>
    <xf numFmtId="8" fontId="8" fillId="5" borderId="11" xfId="0" applyNumberFormat="1" applyFont="1" applyFill="1" applyBorder="1" applyAlignment="1" applyProtection="1"/>
    <xf numFmtId="8" fontId="5" fillId="5" borderId="6" xfId="5" applyNumberFormat="1" applyFont="1" applyFill="1" applyBorder="1" applyProtection="1"/>
    <xf numFmtId="8" fontId="5" fillId="5" borderId="11" xfId="5" applyNumberFormat="1" applyFont="1" applyFill="1" applyBorder="1" applyProtection="1"/>
    <xf numFmtId="8" fontId="5" fillId="5" borderId="12" xfId="5" applyNumberFormat="1" applyFont="1" applyFill="1" applyBorder="1" applyProtection="1"/>
    <xf numFmtId="8" fontId="5" fillId="5" borderId="1" xfId="5" applyNumberFormat="1" applyFont="1" applyFill="1" applyBorder="1" applyProtection="1"/>
    <xf numFmtId="8" fontId="5" fillId="5" borderId="0" xfId="5" applyNumberFormat="1" applyFont="1" applyFill="1" applyBorder="1" applyProtection="1"/>
    <xf numFmtId="8" fontId="5" fillId="5" borderId="13" xfId="5" applyNumberFormat="1" applyFont="1" applyFill="1" applyBorder="1" applyProtection="1"/>
    <xf numFmtId="8" fontId="4" fillId="12" borderId="19" xfId="0" applyNumberFormat="1" applyFont="1" applyFill="1" applyBorder="1" applyAlignment="1" applyProtection="1">
      <alignment vertical="top"/>
    </xf>
    <xf numFmtId="8" fontId="4" fillId="12" borderId="21" xfId="0" applyNumberFormat="1" applyFont="1" applyFill="1" applyBorder="1" applyAlignment="1" applyProtection="1">
      <alignment vertical="top"/>
    </xf>
    <xf numFmtId="8" fontId="6" fillId="21" borderId="2" xfId="0" applyNumberFormat="1" applyFont="1" applyFill="1" applyBorder="1" applyAlignment="1">
      <alignment horizontal="right" vertical="center"/>
    </xf>
    <xf numFmtId="8" fontId="4" fillId="23" borderId="2" xfId="0" applyNumberFormat="1" applyFont="1" applyFill="1" applyBorder="1" applyAlignment="1">
      <alignment horizontal="right" vertical="center"/>
    </xf>
    <xf numFmtId="171" fontId="4" fillId="21" borderId="2" xfId="0" applyNumberFormat="1" applyFont="1" applyFill="1" applyBorder="1" applyAlignment="1">
      <alignment horizontal="right" vertical="center"/>
    </xf>
    <xf numFmtId="171" fontId="6" fillId="24" borderId="5" xfId="0" applyNumberFormat="1" applyFont="1" applyFill="1" applyBorder="1" applyAlignment="1">
      <alignment horizontal="right" vertical="center"/>
    </xf>
    <xf numFmtId="171" fontId="6" fillId="24" borderId="2" xfId="0" applyNumberFormat="1" applyFont="1" applyFill="1" applyBorder="1" applyAlignment="1">
      <alignment horizontal="right" vertical="center"/>
    </xf>
    <xf numFmtId="171" fontId="6" fillId="24" borderId="2" xfId="0" applyNumberFormat="1" applyFont="1" applyFill="1" applyBorder="1" applyAlignment="1">
      <alignment horizontal="right" vertical="center" wrapText="1"/>
    </xf>
    <xf numFmtId="171" fontId="4" fillId="21" borderId="2" xfId="0" applyNumberFormat="1" applyFont="1" applyFill="1" applyBorder="1" applyAlignment="1">
      <alignment horizontal="right" vertical="top" wrapText="1"/>
    </xf>
    <xf numFmtId="8" fontId="5" fillId="21" borderId="2" xfId="0" applyNumberFormat="1" applyFont="1" applyFill="1" applyBorder="1" applyAlignment="1">
      <alignment horizontal="right"/>
    </xf>
    <xf numFmtId="8" fontId="4" fillId="21" borderId="2" xfId="0" applyNumberFormat="1" applyFont="1" applyFill="1" applyBorder="1" applyAlignment="1">
      <alignment horizontal="right" vertical="top" wrapText="1"/>
    </xf>
    <xf numFmtId="8" fontId="5" fillId="0" borderId="0" xfId="0" applyNumberFormat="1" applyFont="1" applyAlignment="1">
      <alignment horizontal="right"/>
    </xf>
    <xf numFmtId="8" fontId="4" fillId="4" borderId="2" xfId="0" applyNumberFormat="1" applyFont="1" applyFill="1" applyBorder="1" applyAlignment="1">
      <alignment horizontal="right" vertical="top" wrapText="1"/>
    </xf>
    <xf numFmtId="0" fontId="3" fillId="3" borderId="22" xfId="0" applyFont="1" applyFill="1" applyBorder="1" applyAlignment="1" applyProtection="1">
      <alignment horizontal="center" vertical="center" wrapText="1"/>
    </xf>
    <xf numFmtId="0" fontId="11" fillId="0" borderId="1" xfId="2" quotePrefix="1" applyFont="1" applyBorder="1" applyAlignment="1" applyProtection="1"/>
    <xf numFmtId="6" fontId="0" fillId="0" borderId="0" xfId="0" applyNumberFormat="1" applyProtection="1"/>
    <xf numFmtId="0" fontId="3" fillId="2" borderId="18" xfId="0" applyFont="1" applyFill="1" applyBorder="1" applyAlignment="1" applyProtection="1">
      <alignment vertical="top"/>
    </xf>
    <xf numFmtId="0" fontId="3" fillId="2" borderId="21" xfId="0" applyFont="1" applyFill="1" applyBorder="1" applyAlignment="1" applyProtection="1">
      <alignment vertical="top"/>
    </xf>
    <xf numFmtId="0" fontId="20" fillId="2" borderId="19" xfId="2" applyFont="1" applyFill="1" applyBorder="1" applyAlignment="1" applyProtection="1">
      <alignment vertical="top"/>
    </xf>
    <xf numFmtId="0" fontId="3" fillId="2" borderId="19" xfId="0" applyFont="1" applyFill="1" applyBorder="1" applyAlignment="1" applyProtection="1">
      <alignment vertical="top"/>
    </xf>
    <xf numFmtId="0" fontId="0" fillId="0" borderId="0" xfId="0" applyAlignment="1" applyProtection="1">
      <alignment vertical="center"/>
    </xf>
    <xf numFmtId="0" fontId="6" fillId="4" borderId="17" xfId="0" applyFont="1" applyFill="1" applyBorder="1" applyAlignment="1" applyProtection="1">
      <alignment vertical="top"/>
    </xf>
    <xf numFmtId="0" fontId="6" fillId="31" borderId="17" xfId="0" applyFont="1" applyFill="1" applyBorder="1" applyAlignment="1" applyProtection="1">
      <alignment vertical="top" wrapText="1"/>
    </xf>
    <xf numFmtId="9" fontId="6" fillId="0" borderId="20" xfId="1" applyFont="1" applyFill="1" applyBorder="1" applyAlignment="1" applyProtection="1">
      <alignment horizontal="center" vertical="top"/>
    </xf>
    <xf numFmtId="8" fontId="6" fillId="4" borderId="20" xfId="4" applyNumberFormat="1" applyFont="1" applyFill="1" applyBorder="1" applyAlignment="1" applyProtection="1">
      <alignment horizontal="center" vertical="top"/>
    </xf>
    <xf numFmtId="1" fontId="6" fillId="4" borderId="20" xfId="4" applyNumberFormat="1" applyFont="1" applyFill="1" applyBorder="1" applyAlignment="1" applyProtection="1">
      <alignment horizontal="center" vertical="top"/>
    </xf>
    <xf numFmtId="2" fontId="6" fillId="4" borderId="22" xfId="4" applyNumberFormat="1" applyFont="1" applyFill="1" applyBorder="1" applyAlignment="1" applyProtection="1">
      <alignment horizontal="center" vertical="top"/>
    </xf>
    <xf numFmtId="8" fontId="6" fillId="4" borderId="22" xfId="4" applyNumberFormat="1" applyFont="1" applyFill="1" applyBorder="1" applyAlignment="1" applyProtection="1">
      <alignment horizontal="center" vertical="top"/>
    </xf>
    <xf numFmtId="0" fontId="6" fillId="4" borderId="23" xfId="0" applyFont="1" applyFill="1" applyBorder="1" applyAlignment="1" applyProtection="1">
      <alignment vertical="top"/>
    </xf>
    <xf numFmtId="0" fontId="6" fillId="31" borderId="23" xfId="0" applyFont="1" applyFill="1" applyBorder="1" applyAlignment="1" applyProtection="1">
      <alignment vertical="top" wrapText="1"/>
    </xf>
    <xf numFmtId="1" fontId="6" fillId="4" borderId="12" xfId="4" applyNumberFormat="1" applyFont="1" applyFill="1" applyBorder="1" applyAlignment="1" applyProtection="1">
      <alignment horizontal="center" vertical="top"/>
    </xf>
    <xf numFmtId="2" fontId="6" fillId="4" borderId="20" xfId="4" applyNumberFormat="1" applyFont="1" applyFill="1" applyBorder="1" applyAlignment="1" applyProtection="1">
      <alignment horizontal="center" vertical="top"/>
    </xf>
    <xf numFmtId="0" fontId="6" fillId="39" borderId="18" xfId="0" applyFont="1" applyFill="1" applyBorder="1" applyAlignment="1" applyProtection="1">
      <alignment vertical="top"/>
    </xf>
    <xf numFmtId="0" fontId="6" fillId="39" borderId="19" xfId="0" applyFont="1" applyFill="1" applyBorder="1" applyAlignment="1" applyProtection="1">
      <alignment vertical="top"/>
    </xf>
    <xf numFmtId="0" fontId="6" fillId="39" borderId="19" xfId="0" applyFont="1" applyFill="1" applyBorder="1" applyAlignment="1" applyProtection="1">
      <alignment horizontal="center" vertical="top"/>
    </xf>
    <xf numFmtId="8" fontId="6" fillId="39" borderId="19" xfId="0" applyNumberFormat="1" applyFont="1" applyFill="1" applyBorder="1" applyAlignment="1" applyProtection="1">
      <alignment horizontal="center" vertical="top"/>
    </xf>
    <xf numFmtId="8" fontId="6" fillId="39" borderId="21" xfId="0" applyNumberFormat="1" applyFont="1" applyFill="1" applyBorder="1" applyAlignment="1" applyProtection="1">
      <alignment horizontal="center" vertical="top"/>
    </xf>
    <xf numFmtId="8" fontId="6" fillId="39" borderId="11" xfId="0" applyNumberFormat="1" applyFont="1" applyFill="1" applyBorder="1" applyAlignment="1" applyProtection="1">
      <alignment horizontal="center" vertical="top"/>
    </xf>
    <xf numFmtId="8" fontId="4" fillId="4" borderId="11" xfId="4" applyNumberFormat="1" applyFont="1" applyFill="1" applyBorder="1" applyAlignment="1" applyProtection="1">
      <alignment horizontal="center" vertical="top"/>
    </xf>
    <xf numFmtId="8" fontId="4" fillId="4" borderId="20" xfId="4" applyNumberFormat="1" applyFont="1" applyFill="1" applyBorder="1" applyAlignment="1" applyProtection="1">
      <alignment horizontal="center" vertical="top"/>
    </xf>
    <xf numFmtId="0" fontId="6" fillId="39" borderId="21" xfId="0" applyFont="1" applyFill="1" applyBorder="1" applyAlignment="1" applyProtection="1">
      <alignment vertical="top"/>
    </xf>
    <xf numFmtId="2" fontId="4" fillId="4" borderId="20" xfId="4" applyNumberFormat="1" applyFont="1" applyFill="1" applyBorder="1" applyAlignment="1" applyProtection="1">
      <alignment horizontal="center" vertical="top"/>
    </xf>
    <xf numFmtId="0" fontId="6" fillId="40" borderId="23" xfId="0" applyFont="1" applyFill="1" applyBorder="1" applyAlignment="1" applyProtection="1">
      <alignment vertical="top" wrapText="1"/>
    </xf>
    <xf numFmtId="176" fontId="6" fillId="40" borderId="20" xfId="0" applyNumberFormat="1" applyFont="1" applyFill="1" applyBorder="1" applyAlignment="1" applyProtection="1">
      <alignment horizontal="center" vertical="top" wrapText="1"/>
    </xf>
    <xf numFmtId="2" fontId="6" fillId="4" borderId="12" xfId="4" applyNumberFormat="1" applyFont="1" applyFill="1" applyBorder="1" applyAlignment="1" applyProtection="1">
      <alignment horizontal="center" vertical="top"/>
    </xf>
    <xf numFmtId="8" fontId="6" fillId="4" borderId="12" xfId="4" applyNumberFormat="1" applyFont="1" applyFill="1" applyBorder="1" applyAlignment="1" applyProtection="1">
      <alignment horizontal="center" vertical="top"/>
    </xf>
    <xf numFmtId="0" fontId="6" fillId="39" borderId="6" xfId="0" applyFont="1" applyFill="1" applyBorder="1" applyAlignment="1" applyProtection="1">
      <alignment vertical="top"/>
    </xf>
    <xf numFmtId="0" fontId="6" fillId="39" borderId="11" xfId="0" applyFont="1" applyFill="1" applyBorder="1" applyAlignment="1" applyProtection="1">
      <alignment vertical="top"/>
    </xf>
    <xf numFmtId="0" fontId="6" fillId="39" borderId="11" xfId="0" applyFont="1" applyFill="1" applyBorder="1" applyAlignment="1" applyProtection="1">
      <alignment horizontal="center" vertical="top"/>
    </xf>
    <xf numFmtId="8" fontId="6" fillId="39" borderId="11" xfId="0" applyNumberFormat="1" applyFont="1" applyFill="1" applyBorder="1" applyAlignment="1" applyProtection="1">
      <alignment vertical="top"/>
    </xf>
    <xf numFmtId="8" fontId="6" fillId="39" borderId="12" xfId="0" applyNumberFormat="1" applyFont="1" applyFill="1" applyBorder="1" applyAlignment="1" applyProtection="1">
      <alignment vertical="top"/>
    </xf>
    <xf numFmtId="0" fontId="6" fillId="39" borderId="12" xfId="0" applyFont="1" applyFill="1" applyBorder="1" applyAlignment="1" applyProtection="1">
      <alignment vertical="top"/>
    </xf>
    <xf numFmtId="0" fontId="6" fillId="39" borderId="7" xfId="0" applyFont="1" applyFill="1" applyBorder="1" applyAlignment="1" applyProtection="1">
      <alignment vertical="top"/>
    </xf>
    <xf numFmtId="0" fontId="6" fillId="39" borderId="14" xfId="0" applyFont="1" applyFill="1" applyBorder="1" applyAlignment="1" applyProtection="1">
      <alignment vertical="top"/>
    </xf>
    <xf numFmtId="0" fontId="6" fillId="39" borderId="14" xfId="0" applyFont="1" applyFill="1" applyBorder="1" applyAlignment="1" applyProtection="1">
      <alignment horizontal="center" vertical="top"/>
    </xf>
    <xf numFmtId="8" fontId="6" fillId="39" borderId="14" xfId="0" applyNumberFormat="1" applyFont="1" applyFill="1" applyBorder="1" applyAlignment="1" applyProtection="1">
      <alignment vertical="top"/>
    </xf>
    <xf numFmtId="8" fontId="6" fillId="39" borderId="15" xfId="0" applyNumberFormat="1" applyFont="1" applyFill="1" applyBorder="1" applyAlignment="1" applyProtection="1">
      <alignment vertical="top"/>
    </xf>
    <xf numFmtId="8" fontId="4" fillId="22" borderId="21" xfId="4" applyNumberFormat="1" applyFont="1" applyFill="1" applyBorder="1" applyAlignment="1" applyProtection="1">
      <alignment horizontal="center" vertical="top"/>
    </xf>
    <xf numFmtId="8" fontId="4" fillId="22" borderId="20" xfId="4" applyNumberFormat="1" applyFont="1" applyFill="1" applyBorder="1" applyAlignment="1" applyProtection="1">
      <alignment horizontal="center" vertical="top"/>
    </xf>
    <xf numFmtId="0" fontId="6" fillId="39" borderId="15" xfId="0" applyFont="1" applyFill="1" applyBorder="1" applyAlignment="1" applyProtection="1">
      <alignment vertical="top"/>
    </xf>
    <xf numFmtId="2" fontId="4" fillId="22" borderId="20" xfId="4" applyNumberFormat="1" applyFont="1" applyFill="1" applyBorder="1" applyAlignment="1" applyProtection="1">
      <alignment horizontal="center" vertical="top"/>
    </xf>
    <xf numFmtId="0" fontId="4" fillId="18" borderId="20" xfId="0" applyFont="1" applyFill="1" applyBorder="1" applyAlignment="1">
      <alignment horizontal="center" vertical="center"/>
    </xf>
    <xf numFmtId="0" fontId="37" fillId="6" borderId="2" xfId="2" applyFont="1" applyFill="1" applyBorder="1" applyAlignment="1" applyProtection="1">
      <alignment horizontal="center" vertical="center"/>
    </xf>
    <xf numFmtId="0" fontId="37" fillId="6" borderId="20" xfId="2" applyFont="1" applyFill="1" applyBorder="1" applyAlignment="1" applyProtection="1">
      <alignment horizontal="center" vertical="center"/>
    </xf>
    <xf numFmtId="0" fontId="37" fillId="8" borderId="2" xfId="2" applyFont="1" applyFill="1" applyBorder="1" applyAlignment="1" applyProtection="1">
      <alignment horizontal="center" vertical="center"/>
    </xf>
    <xf numFmtId="0" fontId="37" fillId="11" borderId="2" xfId="2" applyFont="1" applyFill="1" applyBorder="1" applyAlignment="1" applyProtection="1">
      <alignment horizontal="center" vertical="center"/>
    </xf>
    <xf numFmtId="0" fontId="37" fillId="13" borderId="2" xfId="2" applyFont="1" applyFill="1" applyBorder="1" applyAlignment="1" applyProtection="1">
      <alignment horizontal="center" vertical="center"/>
    </xf>
    <xf numFmtId="0" fontId="37" fillId="14" borderId="2" xfId="2" applyFont="1" applyFill="1" applyBorder="1" applyAlignment="1" applyProtection="1">
      <alignment horizontal="center" vertical="center"/>
    </xf>
    <xf numFmtId="0" fontId="37" fillId="9" borderId="2" xfId="2" applyFont="1" applyFill="1" applyBorder="1" applyAlignment="1" applyProtection="1">
      <alignment horizontal="center" vertical="center"/>
    </xf>
    <xf numFmtId="0" fontId="37" fillId="10" borderId="2" xfId="2" applyFont="1" applyFill="1" applyBorder="1" applyAlignment="1" applyProtection="1">
      <alignment horizontal="center" vertical="center"/>
    </xf>
    <xf numFmtId="0" fontId="37" fillId="15" borderId="2" xfId="2" applyFont="1" applyFill="1" applyBorder="1" applyAlignment="1" applyProtection="1">
      <alignment horizontal="center" vertical="center"/>
    </xf>
    <xf numFmtId="0" fontId="37" fillId="12" borderId="2" xfId="2" applyFont="1" applyFill="1" applyBorder="1" applyAlignment="1" applyProtection="1">
      <alignment horizontal="center" vertical="center"/>
    </xf>
    <xf numFmtId="2" fontId="8" fillId="5" borderId="15" xfId="0" applyNumberFormat="1" applyFont="1" applyFill="1" applyBorder="1" applyAlignment="1" applyProtection="1"/>
    <xf numFmtId="8" fontId="8" fillId="5" borderId="12" xfId="0" applyNumberFormat="1" applyFont="1" applyFill="1" applyBorder="1" applyAlignment="1" applyProtection="1"/>
    <xf numFmtId="0" fontId="11" fillId="0" borderId="0" xfId="2" quotePrefix="1" applyFont="1" applyFill="1" applyAlignment="1"/>
    <xf numFmtId="0" fontId="11" fillId="0" borderId="0" xfId="2" quotePrefix="1" applyFont="1" applyAlignment="1">
      <alignment horizontal="left"/>
    </xf>
    <xf numFmtId="0" fontId="3" fillId="0" borderId="18" xfId="0" applyFont="1" applyFill="1" applyBorder="1" applyAlignment="1">
      <alignment vertical="top"/>
    </xf>
    <xf numFmtId="0" fontId="3" fillId="0" borderId="19" xfId="0" applyFont="1" applyFill="1" applyBorder="1" applyAlignment="1">
      <alignment vertical="top"/>
    </xf>
    <xf numFmtId="0" fontId="3" fillId="42" borderId="18" xfId="0" applyFont="1" applyFill="1" applyBorder="1" applyAlignment="1">
      <alignment vertical="top"/>
    </xf>
    <xf numFmtId="0" fontId="3" fillId="42" borderId="19" xfId="0" applyFont="1" applyFill="1" applyBorder="1" applyAlignment="1">
      <alignment vertical="top"/>
    </xf>
    <xf numFmtId="0" fontId="11" fillId="0" borderId="0" xfId="2" quotePrefix="1" applyFont="1" applyAlignment="1">
      <alignment wrapText="1"/>
    </xf>
    <xf numFmtId="0" fontId="3" fillId="0" borderId="0" xfId="0" applyFont="1" applyFill="1"/>
    <xf numFmtId="0" fontId="11" fillId="0" borderId="0" xfId="2" quotePrefix="1" applyFont="1" applyFill="1" applyAlignment="1">
      <alignment horizontal="left"/>
    </xf>
    <xf numFmtId="0" fontId="3" fillId="0" borderId="7" xfId="0" applyFont="1" applyFill="1" applyBorder="1"/>
    <xf numFmtId="0" fontId="3" fillId="0" borderId="15" xfId="0" applyFont="1" applyFill="1" applyBorder="1"/>
    <xf numFmtId="0" fontId="3" fillId="0" borderId="12" xfId="0" applyFont="1" applyFill="1" applyBorder="1"/>
    <xf numFmtId="0" fontId="11" fillId="0" borderId="14" xfId="2" quotePrefix="1" applyFont="1" applyFill="1" applyBorder="1" applyAlignment="1">
      <alignment horizontal="left" wrapText="1"/>
    </xf>
    <xf numFmtId="0" fontId="5" fillId="0" borderId="0" xfId="0" applyFont="1" applyFill="1"/>
    <xf numFmtId="0" fontId="4" fillId="16" borderId="7" xfId="0" applyFont="1" applyFill="1" applyBorder="1" applyAlignment="1">
      <alignment horizontal="left"/>
    </xf>
    <xf numFmtId="0" fontId="4" fillId="18" borderId="0" xfId="0" applyFont="1" applyFill="1" applyBorder="1" applyAlignment="1">
      <alignment horizontal="center"/>
    </xf>
    <xf numFmtId="0" fontId="4" fillId="16" borderId="6" xfId="0" applyFont="1" applyFill="1" applyBorder="1" applyAlignment="1">
      <alignment horizontal="left"/>
    </xf>
    <xf numFmtId="9" fontId="5" fillId="5" borderId="17" xfId="0" applyNumberFormat="1" applyFont="1" applyFill="1" applyBorder="1" applyAlignment="1">
      <alignment horizontal="center"/>
    </xf>
    <xf numFmtId="0" fontId="4" fillId="18" borderId="23" xfId="0" applyFont="1" applyFill="1" applyBorder="1" applyAlignment="1">
      <alignment horizontal="center"/>
    </xf>
    <xf numFmtId="0" fontId="4" fillId="18" borderId="22" xfId="0" applyFont="1" applyFill="1" applyBorder="1" applyAlignment="1">
      <alignment horizontal="center"/>
    </xf>
    <xf numFmtId="165" fontId="5" fillId="5" borderId="22" xfId="0" applyNumberFormat="1" applyFont="1" applyFill="1" applyBorder="1" applyAlignment="1">
      <alignment horizontal="center"/>
    </xf>
    <xf numFmtId="8" fontId="8" fillId="5" borderId="0" xfId="0" applyNumberFormat="1" applyFont="1" applyFill="1" applyBorder="1" applyAlignment="1" applyProtection="1"/>
    <xf numFmtId="8" fontId="4" fillId="4" borderId="17" xfId="0" applyNumberFormat="1" applyFont="1" applyFill="1" applyBorder="1" applyAlignment="1" applyProtection="1">
      <alignment vertical="center" wrapText="1"/>
    </xf>
    <xf numFmtId="8" fontId="8" fillId="5" borderId="1" xfId="0" applyNumberFormat="1" applyFont="1" applyFill="1" applyBorder="1" applyAlignment="1" applyProtection="1"/>
    <xf numFmtId="8" fontId="8" fillId="5" borderId="13" xfId="0" applyNumberFormat="1" applyFont="1" applyFill="1" applyBorder="1" applyAlignment="1" applyProtection="1"/>
    <xf numFmtId="2" fontId="8" fillId="5" borderId="7" xfId="0" applyNumberFormat="1" applyFont="1" applyFill="1" applyBorder="1" applyAlignment="1" applyProtection="1"/>
    <xf numFmtId="0" fontId="4" fillId="4" borderId="23" xfId="0" applyFont="1" applyFill="1" applyBorder="1" applyAlignment="1" applyProtection="1">
      <alignment vertical="center" wrapText="1"/>
    </xf>
    <xf numFmtId="0" fontId="4" fillId="4" borderId="17" xfId="0" applyFont="1" applyFill="1" applyBorder="1" applyAlignment="1" applyProtection="1">
      <alignment vertical="center" wrapText="1"/>
    </xf>
    <xf numFmtId="8" fontId="5" fillId="5" borderId="7" xfId="5" applyNumberFormat="1" applyFont="1" applyFill="1" applyBorder="1" applyProtection="1"/>
    <xf numFmtId="8" fontId="5" fillId="5" borderId="14" xfId="5" applyNumberFormat="1" applyFont="1" applyFill="1" applyBorder="1" applyProtection="1"/>
    <xf numFmtId="8" fontId="5" fillId="5" borderId="15" xfId="5" applyNumberFormat="1" applyFont="1" applyFill="1" applyBorder="1" applyProtection="1"/>
    <xf numFmtId="0" fontId="3" fillId="3" borderId="2" xfId="0" quotePrefix="1" applyFont="1" applyFill="1" applyBorder="1" applyAlignment="1" applyProtection="1">
      <alignment horizontal="center" vertical="center" wrapText="1"/>
    </xf>
    <xf numFmtId="0" fontId="3" fillId="3" borderId="23" xfId="0" quotePrefix="1" applyFont="1" applyFill="1" applyBorder="1" applyAlignment="1" applyProtection="1">
      <alignment horizontal="center" vertical="center" wrapText="1"/>
    </xf>
    <xf numFmtId="0" fontId="3" fillId="3" borderId="2" xfId="0" quotePrefix="1" applyFont="1" applyFill="1" applyBorder="1" applyAlignment="1">
      <alignment horizontal="center" vertical="center" wrapText="1"/>
    </xf>
    <xf numFmtId="0" fontId="19" fillId="3" borderId="18" xfId="0" applyFont="1" applyFill="1" applyBorder="1" applyAlignment="1" applyProtection="1">
      <alignment vertical="center" wrapText="1"/>
    </xf>
    <xf numFmtId="0" fontId="19" fillId="3" borderId="19" xfId="0" applyFont="1" applyFill="1" applyBorder="1" applyAlignment="1" applyProtection="1">
      <alignment vertical="center" wrapText="1"/>
    </xf>
    <xf numFmtId="0" fontId="0" fillId="0" borderId="0" xfId="0" applyAlignment="1">
      <alignment vertical="center"/>
    </xf>
    <xf numFmtId="0" fontId="5" fillId="0" borderId="0" xfId="0" applyFont="1" applyAlignment="1">
      <alignment vertical="center"/>
    </xf>
    <xf numFmtId="0" fontId="0" fillId="0" borderId="0" xfId="0" applyFill="1" applyBorder="1"/>
    <xf numFmtId="164" fontId="6" fillId="0" borderId="0" xfId="4" applyNumberFormat="1" applyFont="1" applyFill="1" applyBorder="1" applyAlignment="1">
      <alignment horizontal="right"/>
    </xf>
    <xf numFmtId="0" fontId="0" fillId="0" borderId="0" xfId="0" applyFont="1" applyFill="1" applyBorder="1"/>
    <xf numFmtId="178" fontId="29" fillId="26" borderId="20" xfId="0" applyNumberFormat="1" applyFont="1" applyFill="1" applyBorder="1" applyAlignment="1">
      <alignment vertical="center"/>
    </xf>
    <xf numFmtId="0" fontId="4" fillId="4" borderId="18" xfId="0" applyFont="1" applyFill="1" applyBorder="1" applyAlignment="1" applyProtection="1">
      <alignment vertical="center" wrapText="1"/>
    </xf>
    <xf numFmtId="0" fontId="6" fillId="4" borderId="1" xfId="0" applyFont="1" applyFill="1" applyBorder="1" applyAlignment="1" applyProtection="1">
      <alignment vertical="center" wrapText="1"/>
    </xf>
    <xf numFmtId="8" fontId="8" fillId="5" borderId="11" xfId="0" applyNumberFormat="1" applyFont="1" applyFill="1" applyBorder="1" applyAlignment="1" applyProtection="1">
      <alignment wrapText="1"/>
    </xf>
    <xf numFmtId="8" fontId="8" fillId="5" borderId="12" xfId="0" applyNumberFormat="1" applyFont="1" applyFill="1" applyBorder="1" applyAlignment="1" applyProtection="1">
      <alignment wrapText="1"/>
    </xf>
    <xf numFmtId="177" fontId="6" fillId="0" borderId="16" xfId="6" applyNumberFormat="1" applyFont="1" applyFill="1" applyBorder="1" applyAlignment="1" applyProtection="1">
      <alignment horizontal="center" vertical="top" wrapText="1"/>
      <protection locked="0"/>
    </xf>
    <xf numFmtId="0" fontId="4" fillId="16" borderId="20" xfId="0" applyFont="1" applyFill="1" applyBorder="1" applyAlignment="1">
      <alignment horizontal="left"/>
    </xf>
    <xf numFmtId="0" fontId="4" fillId="16" borderId="18" xfId="0" applyFont="1" applyFill="1" applyBorder="1" applyAlignment="1">
      <alignment horizontal="left"/>
    </xf>
    <xf numFmtId="0" fontId="4" fillId="22" borderId="2" xfId="0" applyFont="1" applyFill="1" applyBorder="1" applyAlignment="1">
      <alignment vertical="center" wrapText="1"/>
    </xf>
    <xf numFmtId="171" fontId="5" fillId="21" borderId="22" xfId="0" applyNumberFormat="1" applyFont="1" applyFill="1" applyBorder="1" applyAlignment="1">
      <alignment horizontal="right"/>
    </xf>
    <xf numFmtId="0" fontId="3" fillId="2" borderId="0" xfId="0" applyFont="1" applyFill="1" applyAlignment="1">
      <alignment horizontal="left" vertical="top"/>
    </xf>
    <xf numFmtId="171" fontId="6" fillId="17" borderId="2" xfId="0" applyNumberFormat="1" applyFont="1" applyFill="1" applyBorder="1" applyAlignment="1" applyProtection="1">
      <alignment vertical="center" wrapText="1"/>
      <protection locked="0"/>
    </xf>
    <xf numFmtId="0" fontId="15" fillId="0" borderId="0" xfId="0" applyFont="1" applyProtection="1"/>
    <xf numFmtId="0" fontId="11" fillId="0" borderId="0" xfId="2" quotePrefix="1" applyFont="1" applyAlignment="1" applyProtection="1"/>
    <xf numFmtId="0" fontId="0" fillId="0" borderId="0" xfId="0" quotePrefix="1" applyProtection="1"/>
    <xf numFmtId="0" fontId="11" fillId="0" borderId="0" xfId="2" quotePrefix="1" applyFont="1" applyAlignment="1" applyProtection="1">
      <alignment horizontal="left" wrapText="1"/>
    </xf>
    <xf numFmtId="0" fontId="11" fillId="0" borderId="0" xfId="2" quotePrefix="1" applyFont="1" applyAlignment="1" applyProtection="1">
      <alignment horizontal="left"/>
    </xf>
    <xf numFmtId="0" fontId="6" fillId="0" borderId="0" xfId="0" applyFont="1" applyFill="1" applyBorder="1" applyAlignment="1" applyProtection="1">
      <alignment vertical="center"/>
    </xf>
    <xf numFmtId="0" fontId="15" fillId="0" borderId="0" xfId="0" applyFont="1" applyBorder="1" applyProtection="1"/>
    <xf numFmtId="0" fontId="3" fillId="0" borderId="0" xfId="0" applyFont="1" applyFill="1" applyBorder="1" applyAlignment="1" applyProtection="1">
      <alignment horizontal="left" vertical="center" wrapText="1"/>
    </xf>
    <xf numFmtId="0" fontId="11" fillId="0" borderId="0" xfId="2" quotePrefix="1" applyFont="1" applyFill="1" applyAlignment="1" applyProtection="1">
      <alignment horizontal="left" wrapText="1"/>
    </xf>
    <xf numFmtId="0" fontId="4" fillId="0" borderId="0" xfId="0" applyFont="1" applyFill="1" applyBorder="1" applyAlignment="1" applyProtection="1">
      <alignment vertical="center" wrapText="1"/>
    </xf>
    <xf numFmtId="0" fontId="15" fillId="0" borderId="0" xfId="0" applyFont="1" applyFill="1" applyBorder="1" applyProtection="1"/>
    <xf numFmtId="165" fontId="4" fillId="5" borderId="20" xfId="0" applyNumberFormat="1" applyFont="1" applyFill="1" applyBorder="1" applyAlignment="1" applyProtection="1">
      <alignment horizontal="center"/>
    </xf>
    <xf numFmtId="0" fontId="4" fillId="16" borderId="20" xfId="0" applyFont="1" applyFill="1" applyBorder="1" applyAlignment="1" applyProtection="1">
      <alignment horizontal="left"/>
    </xf>
    <xf numFmtId="165" fontId="4" fillId="5" borderId="20" xfId="1" applyNumberFormat="1" applyFont="1" applyFill="1" applyBorder="1" applyAlignment="1" applyProtection="1">
      <alignment horizontal="center"/>
    </xf>
    <xf numFmtId="0" fontId="6" fillId="0" borderId="0" xfId="0" applyFont="1" applyFill="1" applyBorder="1" applyProtection="1"/>
    <xf numFmtId="9" fontId="6" fillId="0" borderId="0" xfId="0" applyNumberFormat="1" applyFont="1" applyFill="1" applyBorder="1" applyProtection="1"/>
    <xf numFmtId="0" fontId="6" fillId="0" borderId="0" xfId="0" applyFont="1" applyBorder="1" applyProtection="1"/>
    <xf numFmtId="0" fontId="36" fillId="3" borderId="20" xfId="0" applyFont="1" applyFill="1" applyBorder="1" applyAlignment="1" applyProtection="1">
      <alignment horizontal="left"/>
    </xf>
    <xf numFmtId="0" fontId="36" fillId="3" borderId="20" xfId="0" applyFont="1" applyFill="1" applyBorder="1" applyAlignment="1" applyProtection="1">
      <alignment horizontal="center"/>
    </xf>
    <xf numFmtId="0" fontId="4" fillId="16" borderId="20" xfId="0" applyFont="1" applyFill="1" applyBorder="1" applyAlignment="1" applyProtection="1"/>
    <xf numFmtId="165" fontId="6" fillId="5" borderId="20" xfId="0" applyNumberFormat="1" applyFont="1" applyFill="1" applyBorder="1" applyAlignment="1" applyProtection="1">
      <alignment horizontal="center"/>
    </xf>
    <xf numFmtId="0" fontId="4" fillId="16" borderId="20" xfId="0" applyFont="1" applyFill="1" applyBorder="1" applyAlignment="1" applyProtection="1">
      <alignment wrapText="1"/>
    </xf>
    <xf numFmtId="0" fontId="6" fillId="0" borderId="0" xfId="0" applyFont="1" applyFill="1" applyBorder="1" applyAlignment="1" applyProtection="1">
      <alignment horizontal="center"/>
    </xf>
    <xf numFmtId="165" fontId="6" fillId="5" borderId="20" xfId="1" applyNumberFormat="1" applyFont="1" applyFill="1" applyBorder="1" applyAlignment="1" applyProtection="1">
      <alignment horizontal="center"/>
    </xf>
    <xf numFmtId="0" fontId="4" fillId="16" borderId="20" xfId="0" applyFont="1" applyFill="1" applyBorder="1" applyAlignment="1" applyProtection="1">
      <alignment horizontal="center" wrapText="1"/>
    </xf>
    <xf numFmtId="9" fontId="17" fillId="0" borderId="0" xfId="0" applyNumberFormat="1" applyFont="1" applyBorder="1" applyProtection="1"/>
    <xf numFmtId="0" fontId="17" fillId="0" borderId="0" xfId="0" applyFont="1" applyAlignment="1" applyProtection="1">
      <alignment horizontal="center"/>
    </xf>
    <xf numFmtId="9" fontId="15" fillId="0" borderId="0" xfId="0" applyNumberFormat="1" applyFont="1" applyProtection="1"/>
    <xf numFmtId="9" fontId="15" fillId="0" borderId="0" xfId="0" applyNumberFormat="1" applyFont="1" applyBorder="1" applyProtection="1"/>
    <xf numFmtId="10" fontId="15" fillId="0" borderId="0" xfId="0" applyNumberFormat="1" applyFont="1" applyBorder="1" applyProtection="1"/>
    <xf numFmtId="9" fontId="18" fillId="0" borderId="0" xfId="0" applyNumberFormat="1" applyFont="1" applyBorder="1" applyAlignment="1" applyProtection="1">
      <alignment horizontal="left"/>
    </xf>
    <xf numFmtId="0" fontId="4" fillId="4" borderId="20" xfId="0" applyFont="1" applyFill="1" applyBorder="1" applyAlignment="1" applyProtection="1">
      <alignment horizontal="justify" vertical="top" wrapText="1"/>
    </xf>
    <xf numFmtId="9" fontId="4" fillId="4" borderId="20" xfId="1" applyFont="1" applyFill="1" applyBorder="1" applyAlignment="1" applyProtection="1">
      <alignment horizontal="center" vertical="top" wrapText="1"/>
    </xf>
    <xf numFmtId="0" fontId="6" fillId="0" borderId="0" xfId="0" applyFont="1" applyProtection="1"/>
    <xf numFmtId="0" fontId="12" fillId="0" borderId="0" xfId="0" applyFont="1" applyProtection="1"/>
    <xf numFmtId="10" fontId="16" fillId="0" borderId="0" xfId="0" applyNumberFormat="1" applyFont="1" applyProtection="1"/>
    <xf numFmtId="0" fontId="15" fillId="0" borderId="0" xfId="0" applyFont="1" applyFill="1" applyProtection="1"/>
    <xf numFmtId="10" fontId="16" fillId="0" borderId="0" xfId="0" applyNumberFormat="1" applyFont="1" applyFill="1" applyProtection="1"/>
    <xf numFmtId="0" fontId="6" fillId="0" borderId="0" xfId="0" applyFont="1" applyBorder="1" applyAlignment="1" applyProtection="1">
      <alignment vertical="top" wrapText="1"/>
    </xf>
    <xf numFmtId="0" fontId="6" fillId="0" borderId="20" xfId="0" applyFont="1" applyFill="1" applyBorder="1" applyAlignment="1" applyProtection="1">
      <alignment horizontal="center"/>
      <protection locked="0"/>
    </xf>
    <xf numFmtId="9" fontId="6" fillId="0" borderId="20" xfId="0" applyNumberFormat="1" applyFont="1" applyFill="1" applyBorder="1" applyAlignment="1" applyProtection="1">
      <alignment horizontal="center"/>
      <protection locked="0"/>
    </xf>
    <xf numFmtId="0" fontId="6" fillId="0" borderId="20" xfId="0" applyFont="1" applyFill="1" applyBorder="1" applyAlignment="1" applyProtection="1">
      <alignment horizontal="center" wrapText="1"/>
      <protection locked="0"/>
    </xf>
    <xf numFmtId="9" fontId="6" fillId="0" borderId="23" xfId="1" applyFont="1" applyFill="1" applyBorder="1" applyAlignment="1" applyProtection="1">
      <alignment horizontal="center" vertical="center" wrapText="1"/>
      <protection locked="0"/>
    </xf>
    <xf numFmtId="0" fontId="3" fillId="2" borderId="0" xfId="0" applyFont="1" applyFill="1" applyAlignment="1" applyProtection="1">
      <alignment vertical="center"/>
    </xf>
    <xf numFmtId="0" fontId="5" fillId="0" borderId="0" xfId="0" applyFont="1" applyProtection="1"/>
    <xf numFmtId="0" fontId="6" fillId="0" borderId="0" xfId="0" applyFont="1" applyAlignment="1" applyProtection="1">
      <alignment vertical="top"/>
    </xf>
    <xf numFmtId="0" fontId="5" fillId="21" borderId="2" xfId="0" applyFont="1" applyFill="1" applyBorder="1" applyProtection="1"/>
    <xf numFmtId="0" fontId="5" fillId="21" borderId="23" xfId="0" applyFont="1" applyFill="1" applyBorder="1" applyAlignment="1">
      <alignment vertical="top"/>
    </xf>
    <xf numFmtId="0" fontId="5" fillId="21" borderId="22" xfId="0" applyFont="1" applyFill="1" applyBorder="1" applyAlignment="1">
      <alignment horizontal="left" vertical="top"/>
    </xf>
    <xf numFmtId="176" fontId="5" fillId="21" borderId="23" xfId="0" applyNumberFormat="1" applyFont="1" applyFill="1" applyBorder="1" applyAlignment="1" applyProtection="1">
      <alignment wrapText="1"/>
    </xf>
    <xf numFmtId="176" fontId="5" fillId="21" borderId="23" xfId="0" applyNumberFormat="1" applyFont="1" applyFill="1" applyBorder="1" applyAlignment="1"/>
    <xf numFmtId="171" fontId="5" fillId="21" borderId="23" xfId="0" applyNumberFormat="1" applyFont="1" applyFill="1" applyBorder="1" applyAlignment="1"/>
    <xf numFmtId="8" fontId="4" fillId="21" borderId="20" xfId="0" applyNumberFormat="1" applyFont="1" applyFill="1" applyBorder="1" applyAlignment="1">
      <alignment horizontal="right" vertical="top" wrapText="1"/>
    </xf>
    <xf numFmtId="8" fontId="8" fillId="23" borderId="2" xfId="0" applyNumberFormat="1" applyFont="1" applyFill="1" applyBorder="1"/>
    <xf numFmtId="0" fontId="5" fillId="21" borderId="20" xfId="0" applyFont="1" applyFill="1" applyBorder="1" applyAlignment="1">
      <alignment vertical="top"/>
    </xf>
    <xf numFmtId="176" fontId="5" fillId="21" borderId="20" xfId="0" applyNumberFormat="1" applyFont="1" applyFill="1" applyBorder="1" applyAlignment="1" applyProtection="1">
      <alignment wrapText="1"/>
    </xf>
    <xf numFmtId="0" fontId="4" fillId="22" borderId="2" xfId="0" applyFont="1" applyFill="1" applyBorder="1" applyAlignment="1">
      <alignment horizontal="left" vertical="top" wrapText="1"/>
    </xf>
    <xf numFmtId="177" fontId="5" fillId="21" borderId="23" xfId="0" applyNumberFormat="1" applyFont="1" applyFill="1" applyBorder="1" applyAlignment="1"/>
    <xf numFmtId="177" fontId="5" fillId="21" borderId="20" xfId="0" applyNumberFormat="1" applyFont="1" applyFill="1" applyBorder="1" applyAlignment="1"/>
    <xf numFmtId="0" fontId="12" fillId="0" borderId="0" xfId="0" applyFont="1" applyFill="1"/>
    <xf numFmtId="0" fontId="8" fillId="0" borderId="0" xfId="0" applyFont="1" applyAlignment="1">
      <alignment horizontal="right"/>
    </xf>
    <xf numFmtId="8" fontId="8" fillId="27" borderId="2" xfId="0" applyNumberFormat="1" applyFont="1" applyFill="1" applyBorder="1"/>
    <xf numFmtId="8" fontId="4" fillId="27" borderId="10" xfId="0" applyNumberFormat="1" applyFont="1" applyFill="1" applyBorder="1" applyAlignment="1">
      <alignment horizontal="right"/>
    </xf>
    <xf numFmtId="8" fontId="4" fillId="27" borderId="9" xfId="0" applyNumberFormat="1" applyFont="1" applyFill="1" applyBorder="1"/>
    <xf numFmtId="8" fontId="8" fillId="0" borderId="0" xfId="0" applyNumberFormat="1" applyFont="1" applyBorder="1"/>
    <xf numFmtId="8" fontId="8" fillId="27" borderId="10" xfId="0" applyNumberFormat="1" applyFont="1" applyFill="1" applyBorder="1" applyAlignment="1">
      <alignment horizontal="right"/>
    </xf>
    <xf numFmtId="8" fontId="8" fillId="27" borderId="9" xfId="0" applyNumberFormat="1" applyFont="1" applyFill="1" applyBorder="1"/>
    <xf numFmtId="8" fontId="8" fillId="27" borderId="20" xfId="0" applyNumberFormat="1" applyFont="1" applyFill="1" applyBorder="1"/>
    <xf numFmtId="8" fontId="8" fillId="27" borderId="22" xfId="0" applyNumberFormat="1" applyFont="1" applyFill="1" applyBorder="1"/>
    <xf numFmtId="8" fontId="8" fillId="27" borderId="14" xfId="0" applyNumberFormat="1" applyFont="1" applyFill="1" applyBorder="1"/>
    <xf numFmtId="8" fontId="8" fillId="27" borderId="2" xfId="0" applyNumberFormat="1" applyFont="1" applyFill="1" applyBorder="1" applyAlignment="1">
      <alignment horizontal="right"/>
    </xf>
    <xf numFmtId="8" fontId="8" fillId="0" borderId="0" xfId="0" applyNumberFormat="1" applyFont="1"/>
    <xf numFmtId="171" fontId="4" fillId="16" borderId="9" xfId="0" applyNumberFormat="1" applyFont="1" applyFill="1" applyBorder="1" applyAlignment="1">
      <alignment horizontal="right"/>
    </xf>
    <xf numFmtId="43" fontId="4" fillId="16" borderId="20" xfId="22" applyFont="1" applyFill="1" applyBorder="1" applyAlignment="1"/>
    <xf numFmtId="43" fontId="4" fillId="38" borderId="2" xfId="22" applyFont="1" applyFill="1" applyBorder="1" applyAlignment="1">
      <alignment horizontal="left"/>
    </xf>
    <xf numFmtId="43" fontId="4" fillId="16" borderId="2" xfId="22" applyFont="1" applyFill="1" applyBorder="1" applyAlignment="1">
      <alignment horizontal="right"/>
    </xf>
    <xf numFmtId="43" fontId="4" fillId="16" borderId="9" xfId="22" applyFont="1" applyFill="1" applyBorder="1" applyAlignment="1">
      <alignment horizontal="right"/>
    </xf>
    <xf numFmtId="43" fontId="4" fillId="16" borderId="19" xfId="22" applyFont="1" applyFill="1" applyBorder="1" applyAlignment="1">
      <alignment horizontal="right"/>
    </xf>
    <xf numFmtId="43" fontId="8" fillId="0" borderId="0" xfId="22" applyFont="1"/>
    <xf numFmtId="0" fontId="3" fillId="3" borderId="21" xfId="0" applyFont="1" applyFill="1" applyBorder="1" applyAlignment="1">
      <alignment horizontal="center" wrapText="1"/>
    </xf>
    <xf numFmtId="3" fontId="3" fillId="3" borderId="8" xfId="0" applyNumberFormat="1" applyFont="1" applyFill="1" applyBorder="1" applyAlignment="1">
      <alignment horizontal="center" wrapText="1"/>
    </xf>
    <xf numFmtId="0" fontId="4" fillId="16" borderId="20" xfId="0" applyFont="1" applyFill="1" applyBorder="1" applyAlignment="1">
      <alignment horizontal="left"/>
    </xf>
    <xf numFmtId="2" fontId="5" fillId="0" borderId="0" xfId="0" applyNumberFormat="1" applyFont="1"/>
    <xf numFmtId="183" fontId="6" fillId="5" borderId="2" xfId="4" applyNumberFormat="1" applyFont="1" applyFill="1" applyBorder="1" applyAlignment="1">
      <alignment horizontal="right"/>
    </xf>
    <xf numFmtId="0" fontId="3" fillId="3" borderId="20" xfId="0" applyFont="1" applyFill="1" applyBorder="1" applyAlignment="1">
      <alignment horizontal="center" vertical="top" wrapText="1"/>
    </xf>
    <xf numFmtId="0" fontId="3" fillId="3" borderId="22" xfId="0" quotePrefix="1" applyFont="1" applyFill="1" applyBorder="1" applyAlignment="1">
      <alignment horizontal="center" wrapText="1"/>
    </xf>
    <xf numFmtId="179" fontId="3" fillId="3" borderId="19" xfId="0" quotePrefix="1" applyNumberFormat="1" applyFont="1" applyFill="1" applyBorder="1" applyAlignment="1">
      <alignment horizontal="center"/>
    </xf>
    <xf numFmtId="0" fontId="6" fillId="17" borderId="20" xfId="0" applyFont="1" applyFill="1" applyBorder="1" applyAlignment="1" applyProtection="1">
      <alignment vertical="center" wrapText="1"/>
      <protection locked="0"/>
    </xf>
    <xf numFmtId="8" fontId="5" fillId="27" borderId="23" xfId="0" applyNumberFormat="1" applyFont="1" applyFill="1" applyBorder="1"/>
    <xf numFmtId="8" fontId="5" fillId="27" borderId="20" xfId="0" applyNumberFormat="1" applyFont="1" applyFill="1" applyBorder="1"/>
    <xf numFmtId="8" fontId="5" fillId="27" borderId="20" xfId="0" applyNumberFormat="1" applyFont="1" applyFill="1" applyBorder="1" applyAlignment="1">
      <alignment horizontal="right"/>
    </xf>
    <xf numFmtId="8" fontId="5" fillId="27" borderId="19" xfId="0" applyNumberFormat="1" applyFont="1" applyFill="1" applyBorder="1"/>
    <xf numFmtId="6" fontId="5" fillId="0" borderId="0" xfId="0" applyNumberFormat="1" applyFont="1" applyBorder="1"/>
    <xf numFmtId="0" fontId="5" fillId="5" borderId="2" xfId="0" applyFont="1" applyFill="1" applyBorder="1" applyAlignment="1">
      <alignment horizontal="left" vertical="center" wrapText="1"/>
    </xf>
    <xf numFmtId="0" fontId="5" fillId="5" borderId="20" xfId="0" applyFont="1" applyFill="1" applyBorder="1" applyAlignment="1">
      <alignment horizontal="left" vertical="center" wrapText="1"/>
    </xf>
    <xf numFmtId="0" fontId="6" fillId="5" borderId="0" xfId="3" applyFont="1" applyFill="1" applyAlignment="1">
      <alignment horizontal="left" vertical="center" wrapText="1"/>
    </xf>
    <xf numFmtId="0" fontId="6" fillId="5" borderId="2" xfId="3" applyFont="1" applyFill="1" applyBorder="1" applyAlignment="1">
      <alignment horizontal="left" vertical="center" wrapText="1"/>
    </xf>
    <xf numFmtId="0" fontId="5" fillId="5" borderId="15" xfId="0" applyFont="1" applyFill="1" applyBorder="1" applyAlignment="1" applyProtection="1">
      <alignment wrapText="1"/>
    </xf>
    <xf numFmtId="0" fontId="5" fillId="21" borderId="20" xfId="0" applyFont="1" applyFill="1" applyBorder="1" applyAlignment="1" applyProtection="1">
      <alignment wrapText="1"/>
      <protection locked="0"/>
    </xf>
    <xf numFmtId="171" fontId="5" fillId="27" borderId="20" xfId="0" applyNumberFormat="1" applyFont="1" applyFill="1" applyBorder="1"/>
    <xf numFmtId="0" fontId="30" fillId="17" borderId="0" xfId="0" applyFont="1" applyFill="1" applyBorder="1" applyAlignment="1" applyProtection="1">
      <alignment vertical="top"/>
    </xf>
    <xf numFmtId="0" fontId="0" fillId="17" borderId="0" xfId="0" applyFill="1" applyProtection="1"/>
    <xf numFmtId="0" fontId="11" fillId="17" borderId="0" xfId="2" quotePrefix="1" applyFont="1" applyFill="1" applyAlignment="1" applyProtection="1"/>
    <xf numFmtId="0" fontId="2" fillId="41" borderId="20" xfId="0" applyFont="1" applyFill="1" applyBorder="1" applyProtection="1"/>
    <xf numFmtId="0" fontId="2" fillId="17" borderId="0" xfId="0" applyFont="1" applyFill="1" applyBorder="1" applyProtection="1"/>
    <xf numFmtId="0" fontId="38" fillId="12" borderId="20" xfId="0" applyFont="1" applyFill="1" applyBorder="1" applyProtection="1"/>
    <xf numFmtId="0" fontId="0" fillId="17" borderId="26" xfId="0" applyFill="1" applyBorder="1" applyProtection="1"/>
    <xf numFmtId="0" fontId="0" fillId="17" borderId="27" xfId="0" applyFill="1" applyBorder="1" applyProtection="1"/>
    <xf numFmtId="0" fontId="0" fillId="17" borderId="28" xfId="0" applyFill="1" applyBorder="1" applyProtection="1"/>
    <xf numFmtId="0" fontId="0" fillId="17" borderId="29" xfId="0" applyFill="1" applyBorder="1" applyProtection="1"/>
    <xf numFmtId="0" fontId="0" fillId="17" borderId="0" xfId="0" applyFill="1" applyBorder="1" applyProtection="1"/>
    <xf numFmtId="0" fontId="0" fillId="17" borderId="30" xfId="0" applyFill="1" applyBorder="1" applyProtection="1"/>
    <xf numFmtId="0" fontId="0" fillId="17" borderId="31" xfId="0" applyFill="1" applyBorder="1" applyProtection="1"/>
    <xf numFmtId="0" fontId="0" fillId="17" borderId="32" xfId="0" applyFill="1" applyBorder="1" applyProtection="1"/>
    <xf numFmtId="0" fontId="0" fillId="17" borderId="33" xfId="0" applyFill="1" applyBorder="1" applyProtection="1"/>
    <xf numFmtId="8" fontId="8" fillId="5" borderId="15" xfId="0" applyNumberFormat="1" applyFont="1" applyFill="1" applyBorder="1" applyAlignment="1" applyProtection="1"/>
    <xf numFmtId="0" fontId="4" fillId="0" borderId="0" xfId="2" quotePrefix="1" applyFont="1" applyAlignment="1">
      <alignment horizontal="left" wrapText="1"/>
    </xf>
    <xf numFmtId="171" fontId="6" fillId="17" borderId="20" xfId="0" applyNumberFormat="1" applyFont="1" applyFill="1" applyBorder="1" applyAlignment="1" applyProtection="1">
      <alignment vertical="center" wrapText="1"/>
      <protection locked="0"/>
    </xf>
    <xf numFmtId="0" fontId="5" fillId="17" borderId="20" xfId="0" applyFont="1" applyFill="1" applyBorder="1" applyAlignment="1" applyProtection="1">
      <alignment horizontal="left" wrapText="1"/>
      <protection locked="0"/>
    </xf>
    <xf numFmtId="176" fontId="5" fillId="21" borderId="20" xfId="0" applyNumberFormat="1" applyFont="1" applyFill="1" applyBorder="1" applyAlignment="1"/>
    <xf numFmtId="0" fontId="30" fillId="42" borderId="1" xfId="0" applyFont="1" applyFill="1" applyBorder="1" applyAlignment="1" applyProtection="1">
      <alignment horizontal="left" vertical="top"/>
    </xf>
    <xf numFmtId="0" fontId="30" fillId="42" borderId="0" xfId="0" applyFont="1" applyFill="1" applyBorder="1" applyAlignment="1" applyProtection="1">
      <alignment horizontal="left" vertical="top"/>
    </xf>
    <xf numFmtId="0" fontId="2" fillId="5" borderId="6" xfId="0" applyFont="1" applyFill="1" applyBorder="1" applyAlignment="1">
      <alignment horizontal="left" vertical="top" wrapText="1"/>
    </xf>
    <xf numFmtId="0" fontId="2" fillId="5" borderId="11" xfId="0" applyFont="1" applyFill="1" applyBorder="1" applyAlignment="1">
      <alignment horizontal="left" vertical="top" wrapText="1"/>
    </xf>
    <xf numFmtId="0" fontId="2" fillId="5" borderId="12" xfId="0" applyFont="1" applyFill="1" applyBorder="1" applyAlignment="1">
      <alignment horizontal="left" vertical="top" wrapText="1"/>
    </xf>
    <xf numFmtId="0" fontId="2" fillId="5" borderId="1" xfId="0" applyFont="1" applyFill="1" applyBorder="1" applyAlignment="1">
      <alignment horizontal="left" vertical="top" wrapText="1"/>
    </xf>
    <xf numFmtId="0" fontId="2" fillId="5" borderId="0" xfId="0" applyFont="1" applyFill="1" applyBorder="1" applyAlignment="1">
      <alignment horizontal="left" vertical="top" wrapText="1"/>
    </xf>
    <xf numFmtId="0" fontId="2" fillId="5" borderId="13" xfId="0" applyFont="1" applyFill="1" applyBorder="1" applyAlignment="1">
      <alignment horizontal="left" vertical="top" wrapText="1"/>
    </xf>
    <xf numFmtId="0" fontId="2" fillId="5" borderId="7" xfId="0" applyFont="1" applyFill="1" applyBorder="1" applyAlignment="1">
      <alignment horizontal="left" vertical="top" wrapText="1"/>
    </xf>
    <xf numFmtId="0" fontId="2" fillId="5" borderId="14" xfId="0" applyFont="1" applyFill="1" applyBorder="1" applyAlignment="1">
      <alignment horizontal="left" vertical="top" wrapText="1"/>
    </xf>
    <xf numFmtId="0" fontId="2" fillId="5" borderId="15" xfId="0" applyFont="1" applyFill="1" applyBorder="1" applyAlignment="1">
      <alignment horizontal="left" vertical="top" wrapText="1"/>
    </xf>
    <xf numFmtId="0" fontId="5" fillId="5" borderId="23" xfId="0" applyFont="1" applyFill="1" applyBorder="1" applyAlignment="1">
      <alignment horizontal="left" vertical="center" wrapText="1"/>
    </xf>
    <xf numFmtId="0" fontId="5" fillId="5" borderId="17" xfId="0" applyFont="1" applyFill="1" applyBorder="1" applyAlignment="1">
      <alignment horizontal="left" vertical="center" wrapText="1"/>
    </xf>
    <xf numFmtId="0" fontId="5" fillId="5" borderId="22"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4" xfId="0" applyFont="1" applyFill="1" applyBorder="1" applyAlignment="1">
      <alignment horizontal="left" vertical="center" wrapText="1"/>
    </xf>
    <xf numFmtId="0" fontId="5" fillId="5" borderId="5" xfId="0" applyFont="1" applyFill="1" applyBorder="1" applyAlignment="1">
      <alignment horizontal="left" vertical="center" wrapText="1"/>
    </xf>
    <xf numFmtId="0" fontId="4" fillId="16" borderId="20" xfId="0" applyFont="1" applyFill="1" applyBorder="1" applyAlignment="1">
      <alignment horizontal="center"/>
    </xf>
    <xf numFmtId="0" fontId="6" fillId="17" borderId="18" xfId="0" applyFont="1" applyFill="1" applyBorder="1" applyAlignment="1" applyProtection="1">
      <alignment horizontal="center" vertical="center"/>
      <protection locked="0"/>
    </xf>
    <xf numFmtId="0" fontId="6" fillId="17" borderId="21" xfId="0" applyFont="1" applyFill="1" applyBorder="1" applyAlignment="1" applyProtection="1">
      <alignment horizontal="center" vertical="center"/>
      <protection locked="0"/>
    </xf>
    <xf numFmtId="0" fontId="6" fillId="5" borderId="20" xfId="0" applyFont="1" applyFill="1" applyBorder="1" applyAlignment="1">
      <alignment horizontal="center" vertical="center"/>
    </xf>
    <xf numFmtId="0" fontId="3" fillId="3" borderId="18" xfId="0" applyFont="1" applyFill="1" applyBorder="1" applyAlignment="1">
      <alignment horizontal="left" wrapText="1"/>
    </xf>
    <xf numFmtId="0" fontId="3" fillId="3" borderId="19" xfId="0" applyFont="1" applyFill="1" applyBorder="1" applyAlignment="1">
      <alignment horizontal="left" wrapText="1"/>
    </xf>
    <xf numFmtId="0" fontId="3" fillId="3" borderId="21" xfId="0" applyFont="1" applyFill="1" applyBorder="1" applyAlignment="1">
      <alignment horizontal="left" wrapText="1"/>
    </xf>
    <xf numFmtId="0" fontId="5" fillId="17" borderId="20" xfId="0" applyFont="1" applyFill="1" applyBorder="1" applyAlignment="1" applyProtection="1">
      <alignment horizontal="left"/>
      <protection locked="0"/>
    </xf>
    <xf numFmtId="0" fontId="6" fillId="19" borderId="20" xfId="0" applyFont="1" applyFill="1" applyBorder="1" applyAlignment="1" applyProtection="1">
      <alignment horizontal="center" vertical="center"/>
      <protection locked="0"/>
    </xf>
    <xf numFmtId="0" fontId="4" fillId="16" borderId="20" xfId="0" applyFont="1" applyFill="1" applyBorder="1" applyAlignment="1">
      <alignment horizontal="left"/>
    </xf>
    <xf numFmtId="166" fontId="3" fillId="3" borderId="23" xfId="0" applyNumberFormat="1" applyFont="1" applyFill="1" applyBorder="1" applyAlignment="1">
      <alignment horizontal="center" vertical="center" wrapText="1"/>
    </xf>
    <xf numFmtId="166" fontId="3" fillId="3" borderId="22" xfId="0" applyNumberFormat="1" applyFont="1" applyFill="1" applyBorder="1" applyAlignment="1">
      <alignment horizontal="center" vertical="center" wrapText="1"/>
    </xf>
    <xf numFmtId="0" fontId="4" fillId="16" borderId="7" xfId="0" applyFont="1" applyFill="1" applyBorder="1" applyAlignment="1">
      <alignment horizontal="left"/>
    </xf>
    <xf numFmtId="0" fontId="4" fillId="16" borderId="15" xfId="0" applyFont="1" applyFill="1" applyBorder="1" applyAlignment="1">
      <alignment horizontal="left"/>
    </xf>
    <xf numFmtId="0" fontId="3" fillId="3" borderId="20" xfId="0" applyFont="1" applyFill="1" applyBorder="1" applyAlignment="1">
      <alignment vertical="center" wrapText="1"/>
    </xf>
    <xf numFmtId="0" fontId="4" fillId="16" borderId="18" xfId="0" applyFont="1" applyFill="1" applyBorder="1" applyAlignment="1">
      <alignment horizontal="left"/>
    </xf>
    <xf numFmtId="0" fontId="4" fillId="16" borderId="19" xfId="0" applyFont="1" applyFill="1" applyBorder="1" applyAlignment="1">
      <alignment horizontal="left"/>
    </xf>
    <xf numFmtId="0" fontId="4" fillId="16" borderId="21" xfId="0" applyFont="1" applyFill="1" applyBorder="1" applyAlignment="1">
      <alignment horizontal="left"/>
    </xf>
    <xf numFmtId="0" fontId="0" fillId="17" borderId="18" xfId="0" applyFill="1" applyBorder="1" applyAlignment="1" applyProtection="1">
      <alignment wrapText="1"/>
      <protection locked="0"/>
    </xf>
    <xf numFmtId="0" fontId="0" fillId="17" borderId="19" xfId="0" applyFill="1" applyBorder="1" applyAlignment="1" applyProtection="1">
      <alignment wrapText="1"/>
      <protection locked="0"/>
    </xf>
    <xf numFmtId="0" fontId="0" fillId="17" borderId="21" xfId="0" applyFill="1" applyBorder="1" applyAlignment="1" applyProtection="1">
      <alignment wrapText="1"/>
      <protection locked="0"/>
    </xf>
    <xf numFmtId="0" fontId="3" fillId="3" borderId="6" xfId="0" applyFont="1" applyFill="1" applyBorder="1" applyAlignment="1">
      <alignment vertical="center" wrapText="1"/>
    </xf>
    <xf numFmtId="0" fontId="3" fillId="3" borderId="12" xfId="0" applyFont="1" applyFill="1" applyBorder="1" applyAlignment="1">
      <alignment vertical="center" wrapText="1"/>
    </xf>
    <xf numFmtId="0" fontId="3" fillId="3" borderId="7" xfId="0" applyFont="1" applyFill="1" applyBorder="1" applyAlignment="1">
      <alignment vertical="center" wrapText="1"/>
    </xf>
    <xf numFmtId="0" fontId="3" fillId="3" borderId="15" xfId="0" applyFont="1" applyFill="1" applyBorder="1" applyAlignment="1">
      <alignment vertical="center" wrapText="1"/>
    </xf>
    <xf numFmtId="0" fontId="3" fillId="3" borderId="7" xfId="0" applyFont="1" applyFill="1" applyBorder="1" applyAlignment="1">
      <alignment horizontal="left"/>
    </xf>
    <xf numFmtId="0" fontId="3" fillId="3" borderId="14" xfId="0" applyFont="1" applyFill="1" applyBorder="1" applyAlignment="1">
      <alignment horizontal="left"/>
    </xf>
    <xf numFmtId="8" fontId="3" fillId="3" borderId="0" xfId="0" quotePrefix="1" applyNumberFormat="1" applyFont="1" applyFill="1" applyBorder="1" applyAlignment="1" applyProtection="1">
      <alignment horizontal="left" wrapText="1"/>
    </xf>
    <xf numFmtId="0" fontId="3" fillId="3" borderId="6" xfId="0" quotePrefix="1" applyFont="1" applyFill="1" applyBorder="1" applyAlignment="1" applyProtection="1">
      <alignment horizontal="left" wrapText="1"/>
    </xf>
    <xf numFmtId="0" fontId="3" fillId="3" borderId="11" xfId="0" quotePrefix="1" applyFont="1" applyFill="1" applyBorder="1" applyAlignment="1" applyProtection="1">
      <alignment horizontal="left" wrapText="1"/>
    </xf>
    <xf numFmtId="0" fontId="3" fillId="3" borderId="12" xfId="0" quotePrefix="1" applyFont="1" applyFill="1" applyBorder="1" applyAlignment="1" applyProtection="1">
      <alignment horizontal="left" wrapText="1"/>
    </xf>
    <xf numFmtId="8" fontId="3" fillId="3" borderId="1" xfId="0" quotePrefix="1" applyNumberFormat="1" applyFont="1" applyFill="1" applyBorder="1" applyAlignment="1" applyProtection="1">
      <alignment horizontal="left" wrapText="1"/>
    </xf>
    <xf numFmtId="0" fontId="3" fillId="3" borderId="2" xfId="0" applyFont="1" applyFill="1" applyBorder="1" applyAlignment="1">
      <alignment horizontal="left" wrapText="1"/>
    </xf>
    <xf numFmtId="0" fontId="4" fillId="4" borderId="2" xfId="0" applyFont="1" applyFill="1" applyBorder="1" applyAlignment="1">
      <alignment vertical="center" wrapText="1"/>
    </xf>
    <xf numFmtId="0" fontId="0" fillId="4" borderId="2" xfId="0" applyFill="1" applyBorder="1" applyAlignment="1">
      <alignment vertical="center" wrapText="1"/>
    </xf>
    <xf numFmtId="0" fontId="3" fillId="3" borderId="18" xfId="0" quotePrefix="1" applyFont="1" applyFill="1" applyBorder="1" applyAlignment="1">
      <alignment horizontal="center"/>
    </xf>
    <xf numFmtId="0" fontId="3" fillId="3" borderId="21" xfId="0" quotePrefix="1" applyFont="1" applyFill="1" applyBorder="1" applyAlignment="1">
      <alignment horizontal="center"/>
    </xf>
    <xf numFmtId="0" fontId="4" fillId="4" borderId="8" xfId="0" applyFont="1" applyFill="1" applyBorder="1" applyAlignment="1">
      <alignment vertical="center" wrapText="1"/>
    </xf>
    <xf numFmtId="0" fontId="4" fillId="4" borderId="10" xfId="0" applyFont="1" applyFill="1" applyBorder="1" applyAlignment="1">
      <alignment vertical="center" wrapText="1"/>
    </xf>
    <xf numFmtId="0" fontId="12" fillId="4" borderId="10" xfId="0" applyFont="1" applyFill="1" applyBorder="1" applyAlignment="1">
      <alignment vertical="center" wrapText="1"/>
    </xf>
    <xf numFmtId="0" fontId="4" fillId="4" borderId="18" xfId="0" applyFont="1" applyFill="1" applyBorder="1" applyAlignment="1">
      <alignment horizontal="left" vertical="center" wrapText="1"/>
    </xf>
    <xf numFmtId="0" fontId="4" fillId="4" borderId="21" xfId="0" applyFont="1" applyFill="1" applyBorder="1" applyAlignment="1">
      <alignment horizontal="left" vertical="center" wrapText="1"/>
    </xf>
    <xf numFmtId="0" fontId="3" fillId="3" borderId="18" xfId="0" applyFont="1" applyFill="1" applyBorder="1" applyAlignment="1">
      <alignment horizontal="left" vertical="center" wrapText="1"/>
    </xf>
    <xf numFmtId="0" fontId="5" fillId="0" borderId="21" xfId="0" applyFont="1" applyBorder="1" applyAlignment="1">
      <alignment vertical="center" wrapText="1"/>
    </xf>
    <xf numFmtId="0" fontId="4" fillId="4" borderId="8" xfId="0" applyFont="1" applyFill="1" applyBorder="1" applyAlignment="1">
      <alignment horizontal="left" vertical="center" wrapText="1"/>
    </xf>
    <xf numFmtId="0" fontId="4" fillId="4" borderId="10" xfId="0" applyFont="1" applyFill="1" applyBorder="1" applyAlignment="1">
      <alignment horizontal="left" vertical="center" wrapText="1"/>
    </xf>
    <xf numFmtId="0" fontId="0" fillId="0" borderId="2" xfId="0" applyBorder="1" applyAlignment="1">
      <alignment vertical="center" wrapText="1"/>
    </xf>
    <xf numFmtId="0" fontId="4" fillId="4" borderId="2" xfId="0" applyFont="1" applyFill="1" applyBorder="1" applyAlignment="1">
      <alignment horizontal="left" vertical="center" wrapText="1"/>
    </xf>
    <xf numFmtId="0" fontId="4" fillId="22" borderId="2" xfId="0" applyFont="1" applyFill="1" applyBorder="1" applyAlignment="1">
      <alignment vertical="center" wrapText="1"/>
    </xf>
    <xf numFmtId="0" fontId="0" fillId="22" borderId="2" xfId="0" applyFill="1" applyBorder="1" applyAlignment="1">
      <alignment vertical="center" wrapText="1"/>
    </xf>
    <xf numFmtId="0" fontId="3" fillId="0" borderId="2" xfId="0" applyFont="1" applyFill="1" applyBorder="1" applyAlignment="1">
      <alignment horizontal="left" wrapText="1"/>
    </xf>
    <xf numFmtId="8" fontId="5" fillId="35" borderId="18" xfId="0" applyNumberFormat="1" applyFont="1" applyFill="1" applyBorder="1" applyAlignment="1">
      <alignment horizontal="center"/>
    </xf>
    <xf numFmtId="8" fontId="5" fillId="35" borderId="19" xfId="0" applyNumberFormat="1" applyFont="1" applyFill="1" applyBorder="1" applyAlignment="1">
      <alignment horizontal="center"/>
    </xf>
    <xf numFmtId="0" fontId="11" fillId="0" borderId="14" xfId="2" quotePrefix="1" applyFont="1" applyBorder="1" applyAlignment="1">
      <alignment horizontal="left" wrapText="1"/>
    </xf>
    <xf numFmtId="8" fontId="5" fillId="35" borderId="13" xfId="0" applyNumberFormat="1" applyFont="1" applyFill="1" applyBorder="1" applyAlignment="1">
      <alignment horizontal="center"/>
    </xf>
    <xf numFmtId="8" fontId="5" fillId="35" borderId="15" xfId="0" applyNumberFormat="1" applyFont="1" applyFill="1" applyBorder="1" applyAlignment="1">
      <alignment horizontal="center"/>
    </xf>
    <xf numFmtId="8" fontId="5" fillId="35" borderId="12" xfId="0" applyNumberFormat="1" applyFont="1" applyFill="1" applyBorder="1" applyAlignment="1">
      <alignment horizontal="center"/>
    </xf>
    <xf numFmtId="8" fontId="5" fillId="35" borderId="20" xfId="0" applyNumberFormat="1" applyFont="1" applyFill="1" applyBorder="1" applyAlignment="1">
      <alignment horizontal="center"/>
    </xf>
    <xf numFmtId="8" fontId="5" fillId="35" borderId="7" xfId="0" applyNumberFormat="1" applyFont="1" applyFill="1" applyBorder="1" applyAlignment="1">
      <alignment horizontal="center"/>
    </xf>
    <xf numFmtId="8" fontId="5" fillId="35" borderId="14" xfId="0" applyNumberFormat="1" applyFont="1" applyFill="1" applyBorder="1" applyAlignment="1">
      <alignment horizontal="center"/>
    </xf>
    <xf numFmtId="0" fontId="3" fillId="3" borderId="18" xfId="0" applyFont="1" applyFill="1" applyBorder="1" applyAlignment="1" applyProtection="1">
      <alignment horizontal="left" wrapText="1"/>
    </xf>
    <xf numFmtId="0" fontId="3" fillId="3" borderId="19" xfId="0" applyFont="1" applyFill="1" applyBorder="1" applyAlignment="1" applyProtection="1">
      <alignment horizontal="left" wrapText="1"/>
    </xf>
    <xf numFmtId="0" fontId="6" fillId="5" borderId="20" xfId="0" applyFont="1" applyFill="1" applyBorder="1" applyAlignment="1">
      <alignment horizontal="left" vertical="top" wrapText="1"/>
    </xf>
    <xf numFmtId="0" fontId="6" fillId="5" borderId="20" xfId="0" applyFont="1" applyFill="1" applyBorder="1" applyAlignment="1">
      <alignment horizontal="center" vertical="top" wrapText="1"/>
    </xf>
    <xf numFmtId="0" fontId="6" fillId="5" borderId="20" xfId="0" applyFont="1" applyFill="1" applyBorder="1" applyAlignment="1">
      <alignment horizontal="justify" vertical="top" wrapText="1"/>
    </xf>
    <xf numFmtId="0" fontId="3" fillId="2" borderId="0" xfId="0" applyFont="1" applyFill="1" applyAlignment="1" applyProtection="1">
      <alignment horizontal="left"/>
    </xf>
    <xf numFmtId="0" fontId="3" fillId="3" borderId="7" xfId="0" applyFont="1" applyFill="1" applyBorder="1" applyAlignment="1" applyProtection="1">
      <alignment horizontal="left" wrapText="1"/>
    </xf>
    <xf numFmtId="0" fontId="4" fillId="30" borderId="23" xfId="0" applyFont="1" applyFill="1" applyBorder="1" applyAlignment="1" applyProtection="1">
      <alignment horizontal="center" vertical="top" wrapText="1"/>
    </xf>
    <xf numFmtId="0" fontId="4" fillId="30" borderId="22" xfId="0" applyFont="1" applyFill="1" applyBorder="1" applyAlignment="1" applyProtection="1">
      <alignment horizontal="center" vertical="top" wrapText="1"/>
    </xf>
    <xf numFmtId="0" fontId="3" fillId="3" borderId="0" xfId="0" applyFont="1" applyFill="1" applyBorder="1" applyAlignment="1" applyProtection="1">
      <alignment horizontal="left" vertical="center" wrapText="1"/>
    </xf>
    <xf numFmtId="0" fontId="4" fillId="16" borderId="18" xfId="0" applyFont="1" applyFill="1" applyBorder="1" applyAlignment="1" applyProtection="1">
      <alignment horizontal="left"/>
    </xf>
    <xf numFmtId="0" fontId="4" fillId="16" borderId="21" xfId="0" applyFont="1" applyFill="1" applyBorder="1" applyAlignment="1" applyProtection="1">
      <alignment horizontal="left"/>
    </xf>
    <xf numFmtId="0" fontId="4" fillId="4" borderId="6" xfId="0" applyFont="1" applyFill="1" applyBorder="1" applyAlignment="1" applyProtection="1">
      <alignment horizontal="center" vertical="center" wrapText="1"/>
    </xf>
    <xf numFmtId="0" fontId="4" fillId="4" borderId="11" xfId="0" applyFont="1" applyFill="1" applyBorder="1" applyAlignment="1" applyProtection="1">
      <alignment horizontal="center" vertical="center" wrapText="1"/>
    </xf>
    <xf numFmtId="0" fontId="4" fillId="4" borderId="12" xfId="0" applyFont="1" applyFill="1" applyBorder="1" applyAlignment="1" applyProtection="1">
      <alignment horizontal="center" vertical="center" wrapText="1"/>
    </xf>
    <xf numFmtId="0" fontId="4" fillId="4" borderId="7" xfId="0" applyFont="1" applyFill="1" applyBorder="1" applyAlignment="1" applyProtection="1">
      <alignment horizontal="center" vertical="center" wrapText="1"/>
    </xf>
    <xf numFmtId="0" fontId="4" fillId="4" borderId="14" xfId="0" applyFont="1" applyFill="1" applyBorder="1" applyAlignment="1" applyProtection="1">
      <alignment horizontal="center" vertical="center" wrapText="1"/>
    </xf>
    <xf numFmtId="0" fontId="4" fillId="4" borderId="15" xfId="0" applyFont="1" applyFill="1" applyBorder="1" applyAlignment="1" applyProtection="1">
      <alignment horizontal="center" vertical="center" wrapText="1"/>
    </xf>
    <xf numFmtId="0" fontId="6" fillId="0" borderId="23" xfId="0" applyFont="1" applyBorder="1" applyAlignment="1" applyProtection="1">
      <alignment horizontal="center" vertical="top" wrapText="1"/>
      <protection locked="0"/>
    </xf>
    <xf numFmtId="0" fontId="6" fillId="0" borderId="17" xfId="0" applyFont="1" applyBorder="1" applyAlignment="1" applyProtection="1">
      <alignment horizontal="center" vertical="top" wrapText="1"/>
      <protection locked="0"/>
    </xf>
    <xf numFmtId="0" fontId="6" fillId="0" borderId="22" xfId="0" applyFont="1" applyBorder="1" applyAlignment="1" applyProtection="1">
      <alignment horizontal="center" vertical="top" wrapText="1"/>
      <protection locked="0"/>
    </xf>
    <xf numFmtId="0" fontId="6" fillId="4" borderId="23" xfId="0" applyFont="1" applyFill="1" applyBorder="1" applyAlignment="1" applyProtection="1">
      <alignment horizontal="left" vertical="top" wrapText="1"/>
    </xf>
    <xf numFmtId="0" fontId="6" fillId="4" borderId="17" xfId="0" applyFont="1" applyFill="1" applyBorder="1" applyAlignment="1" applyProtection="1">
      <alignment horizontal="left" vertical="top" wrapText="1"/>
    </xf>
    <xf numFmtId="0" fontId="6" fillId="4" borderId="22" xfId="0" applyFont="1" applyFill="1" applyBorder="1" applyAlignment="1" applyProtection="1">
      <alignment horizontal="left" vertical="top" wrapText="1"/>
    </xf>
    <xf numFmtId="9" fontId="6" fillId="4" borderId="23" xfId="1" applyFont="1" applyFill="1" applyBorder="1" applyAlignment="1" applyProtection="1">
      <alignment horizontal="center" vertical="top" wrapText="1"/>
    </xf>
    <xf numFmtId="9" fontId="6" fillId="4" borderId="17" xfId="1" applyFont="1" applyFill="1" applyBorder="1" applyAlignment="1" applyProtection="1">
      <alignment horizontal="center" vertical="top" wrapText="1"/>
    </xf>
    <xf numFmtId="9" fontId="6" fillId="4" borderId="22" xfId="1" applyFont="1" applyFill="1" applyBorder="1" applyAlignment="1" applyProtection="1">
      <alignment horizontal="center" vertical="top" wrapText="1"/>
    </xf>
    <xf numFmtId="9" fontId="6" fillId="0" borderId="23" xfId="1" applyFont="1" applyBorder="1" applyAlignment="1" applyProtection="1">
      <alignment horizontal="center" vertical="top" wrapText="1"/>
      <protection locked="0"/>
    </xf>
    <xf numFmtId="9" fontId="6" fillId="0" borderId="17" xfId="1" applyFont="1" applyBorder="1" applyAlignment="1" applyProtection="1">
      <alignment horizontal="center" vertical="top" wrapText="1"/>
      <protection locked="0"/>
    </xf>
    <xf numFmtId="9" fontId="6" fillId="0" borderId="22" xfId="1" applyFont="1" applyBorder="1" applyAlignment="1" applyProtection="1">
      <alignment horizontal="center" vertical="top" wrapText="1"/>
      <protection locked="0"/>
    </xf>
    <xf numFmtId="0" fontId="6" fillId="0" borderId="23" xfId="0" applyFont="1" applyBorder="1" applyAlignment="1" applyProtection="1">
      <alignment horizontal="justify" vertical="top" wrapText="1"/>
      <protection locked="0"/>
    </xf>
    <xf numFmtId="0" fontId="6" fillId="0" borderId="17" xfId="0" applyFont="1" applyBorder="1" applyAlignment="1" applyProtection="1">
      <alignment horizontal="justify" vertical="top" wrapText="1"/>
      <protection locked="0"/>
    </xf>
    <xf numFmtId="0" fontId="6" fillId="0" borderId="22" xfId="0" applyFont="1" applyBorder="1" applyAlignment="1" applyProtection="1">
      <alignment horizontal="justify" vertical="top" wrapText="1"/>
      <protection locked="0"/>
    </xf>
    <xf numFmtId="0" fontId="3" fillId="3" borderId="2" xfId="0" applyFont="1" applyFill="1" applyBorder="1" applyAlignment="1">
      <alignment horizontal="left" vertical="center" wrapText="1"/>
    </xf>
    <xf numFmtId="0" fontId="5" fillId="0" borderId="2" xfId="0" applyFont="1" applyBorder="1" applyAlignment="1">
      <alignment vertical="center" wrapText="1"/>
    </xf>
    <xf numFmtId="0" fontId="4" fillId="4" borderId="20" xfId="0" applyFont="1" applyFill="1" applyBorder="1" applyAlignment="1">
      <alignment horizontal="left" vertical="center" wrapText="1"/>
    </xf>
    <xf numFmtId="0" fontId="4" fillId="22" borderId="18" xfId="0" applyFont="1" applyFill="1" applyBorder="1" applyAlignment="1">
      <alignment horizontal="left" vertical="center" wrapText="1"/>
    </xf>
    <xf numFmtId="0" fontId="4" fillId="22" borderId="21" xfId="0" applyFont="1" applyFill="1" applyBorder="1" applyAlignment="1">
      <alignment horizontal="left" vertical="center" wrapText="1"/>
    </xf>
    <xf numFmtId="0" fontId="4" fillId="22" borderId="20" xfId="0" applyFont="1" applyFill="1" applyBorder="1" applyAlignment="1">
      <alignment horizontal="left" vertical="center" wrapText="1"/>
    </xf>
    <xf numFmtId="0" fontId="3" fillId="3" borderId="21" xfId="0" applyFont="1" applyFill="1" applyBorder="1" applyAlignment="1">
      <alignment horizontal="left" vertical="center" wrapText="1"/>
    </xf>
    <xf numFmtId="0" fontId="4" fillId="12" borderId="18" xfId="0" applyFont="1" applyFill="1" applyBorder="1" applyAlignment="1" applyProtection="1">
      <alignment horizontal="left" vertical="top"/>
    </xf>
    <xf numFmtId="0" fontId="4" fillId="12" borderId="19" xfId="0" applyFont="1" applyFill="1" applyBorder="1" applyAlignment="1" applyProtection="1">
      <alignment horizontal="left" vertical="top"/>
    </xf>
    <xf numFmtId="0" fontId="4" fillId="12" borderId="21" xfId="0" applyFont="1" applyFill="1" applyBorder="1" applyAlignment="1" applyProtection="1">
      <alignment horizontal="left" vertical="top"/>
    </xf>
    <xf numFmtId="0" fontId="6" fillId="39" borderId="19" xfId="0" applyFont="1" applyFill="1" applyBorder="1" applyAlignment="1">
      <alignment horizontal="center" vertical="top"/>
    </xf>
    <xf numFmtId="0" fontId="6" fillId="39" borderId="21" xfId="0" applyFont="1" applyFill="1" applyBorder="1" applyAlignment="1">
      <alignment horizontal="center" vertical="top"/>
    </xf>
    <xf numFmtId="0" fontId="6" fillId="39" borderId="19" xfId="0" applyFont="1" applyFill="1" applyBorder="1" applyAlignment="1">
      <alignment horizontal="left" vertical="top"/>
    </xf>
    <xf numFmtId="0" fontId="6" fillId="39" borderId="21" xfId="0" applyFont="1" applyFill="1" applyBorder="1" applyAlignment="1">
      <alignment horizontal="left" vertical="top"/>
    </xf>
    <xf numFmtId="0" fontId="3" fillId="3" borderId="23" xfId="0" applyFont="1" applyFill="1" applyBorder="1" applyAlignment="1" applyProtection="1">
      <alignment horizontal="center" vertical="center" wrapText="1"/>
    </xf>
    <xf numFmtId="0" fontId="3" fillId="3" borderId="22" xfId="0" applyFont="1" applyFill="1" applyBorder="1" applyAlignment="1" applyProtection="1">
      <alignment horizontal="center" vertical="center" wrapText="1"/>
    </xf>
    <xf numFmtId="0" fontId="3" fillId="3" borderId="6" xfId="0" applyFont="1" applyFill="1" applyBorder="1" applyAlignment="1" applyProtection="1">
      <alignment horizontal="center" vertical="center" wrapText="1"/>
    </xf>
    <xf numFmtId="0" fontId="3" fillId="3" borderId="7" xfId="0" applyFont="1" applyFill="1" applyBorder="1" applyAlignment="1" applyProtection="1">
      <alignment horizontal="center" vertical="center" wrapText="1"/>
    </xf>
    <xf numFmtId="0" fontId="3" fillId="3" borderId="18" xfId="0" applyFont="1" applyFill="1" applyBorder="1" applyAlignment="1" applyProtection="1">
      <alignment horizontal="center" vertical="center" wrapText="1"/>
    </xf>
    <xf numFmtId="0" fontId="3" fillId="3" borderId="19" xfId="0" applyFont="1" applyFill="1" applyBorder="1" applyAlignment="1" applyProtection="1">
      <alignment horizontal="center" vertical="center" wrapText="1"/>
    </xf>
    <xf numFmtId="0" fontId="3" fillId="3" borderId="21" xfId="0" applyFont="1" applyFill="1" applyBorder="1" applyAlignment="1" applyProtection="1">
      <alignment horizontal="center" vertical="center" wrapText="1"/>
    </xf>
    <xf numFmtId="0" fontId="3" fillId="3" borderId="14" xfId="0" applyFont="1" applyFill="1" applyBorder="1" applyAlignment="1" applyProtection="1">
      <alignment horizontal="center" vertical="center" wrapText="1"/>
    </xf>
    <xf numFmtId="0" fontId="3" fillId="3" borderId="15" xfId="0" applyFont="1" applyFill="1" applyBorder="1" applyAlignment="1" applyProtection="1">
      <alignment horizontal="center" vertical="center" wrapText="1"/>
    </xf>
    <xf numFmtId="0" fontId="8" fillId="33" borderId="19" xfId="0" applyFont="1" applyFill="1" applyBorder="1" applyAlignment="1">
      <alignment horizontal="center"/>
    </xf>
    <xf numFmtId="0" fontId="8" fillId="33" borderId="21" xfId="0" applyFont="1" applyFill="1" applyBorder="1" applyAlignment="1">
      <alignment horizontal="center"/>
    </xf>
    <xf numFmtId="0" fontId="3" fillId="3" borderId="18" xfId="0" quotePrefix="1" applyFont="1" applyFill="1" applyBorder="1" applyAlignment="1">
      <alignment horizontal="center" vertical="center" wrapText="1"/>
    </xf>
    <xf numFmtId="0" fontId="3" fillId="3" borderId="19" xfId="0" quotePrefix="1" applyFont="1" applyFill="1" applyBorder="1" applyAlignment="1">
      <alignment horizontal="center" vertical="center" wrapText="1"/>
    </xf>
    <xf numFmtId="0" fontId="3" fillId="3" borderId="21" xfId="0" quotePrefix="1" applyFont="1" applyFill="1" applyBorder="1" applyAlignment="1">
      <alignment horizontal="center" vertical="center" wrapText="1"/>
    </xf>
    <xf numFmtId="0" fontId="3" fillId="3" borderId="20" xfId="0" applyFont="1" applyFill="1" applyBorder="1" applyAlignment="1">
      <alignment horizontal="left" wrapText="1"/>
    </xf>
    <xf numFmtId="0" fontId="3" fillId="3" borderId="20" xfId="0" applyFont="1" applyFill="1" applyBorder="1" applyAlignment="1">
      <alignment horizontal="center" wrapText="1"/>
    </xf>
    <xf numFmtId="0" fontId="3" fillId="3" borderId="0" xfId="0" applyFont="1" applyFill="1" applyBorder="1" applyAlignment="1">
      <alignment horizontal="left" wrapText="1"/>
    </xf>
    <xf numFmtId="0" fontId="3" fillId="3" borderId="0" xfId="0" quotePrefix="1" applyFont="1" applyFill="1" applyBorder="1" applyAlignment="1">
      <alignment horizontal="left"/>
    </xf>
    <xf numFmtId="0" fontId="4" fillId="4" borderId="2" xfId="0" applyFont="1" applyFill="1" applyBorder="1" applyAlignment="1">
      <alignment vertical="center"/>
    </xf>
    <xf numFmtId="0" fontId="5" fillId="4" borderId="2" xfId="0" applyFont="1" applyFill="1" applyBorder="1" applyAlignment="1">
      <alignment vertical="center"/>
    </xf>
    <xf numFmtId="0" fontId="4" fillId="22" borderId="8" xfId="0" applyFont="1" applyFill="1" applyBorder="1" applyAlignment="1">
      <alignment vertical="center" wrapText="1"/>
    </xf>
    <xf numFmtId="0" fontId="5" fillId="22" borderId="10" xfId="0" applyFont="1" applyFill="1" applyBorder="1" applyAlignment="1">
      <alignment vertical="center" wrapText="1"/>
    </xf>
    <xf numFmtId="0" fontId="11" fillId="0" borderId="0" xfId="2" quotePrefix="1" applyFont="1" applyAlignment="1">
      <alignment horizontal="left" wrapText="1"/>
    </xf>
    <xf numFmtId="0" fontId="5" fillId="4" borderId="10" xfId="0" applyFont="1" applyFill="1" applyBorder="1" applyAlignment="1">
      <alignment vertical="center" wrapText="1"/>
    </xf>
    <xf numFmtId="0" fontId="11" fillId="0" borderId="0" xfId="2" quotePrefix="1" applyFont="1" applyAlignment="1" applyProtection="1">
      <alignment horizontal="left" wrapText="1"/>
    </xf>
    <xf numFmtId="0" fontId="3" fillId="3" borderId="18" xfId="0" quotePrefix="1" applyFont="1" applyFill="1" applyBorder="1" applyAlignment="1" applyProtection="1">
      <alignment horizontal="left" vertical="center" wrapText="1"/>
    </xf>
    <xf numFmtId="0" fontId="3" fillId="3" borderId="19" xfId="0" quotePrefix="1" applyFont="1" applyFill="1" applyBorder="1" applyAlignment="1" applyProtection="1">
      <alignment horizontal="left" vertical="center" wrapText="1"/>
    </xf>
    <xf numFmtId="0" fontId="3" fillId="3" borderId="21" xfId="0" quotePrefix="1" applyFont="1" applyFill="1" applyBorder="1" applyAlignment="1" applyProtection="1">
      <alignment horizontal="left" vertical="center" wrapText="1"/>
    </xf>
    <xf numFmtId="0" fontId="3" fillId="3" borderId="2" xfId="0" quotePrefix="1" applyFont="1" applyFill="1" applyBorder="1" applyAlignment="1" applyProtection="1">
      <alignment horizontal="center" vertical="top" wrapText="1"/>
    </xf>
    <xf numFmtId="0" fontId="3" fillId="3" borderId="23" xfId="0" quotePrefix="1" applyFont="1" applyFill="1" applyBorder="1" applyAlignment="1" applyProtection="1">
      <alignment horizontal="center" vertical="top" wrapText="1"/>
    </xf>
    <xf numFmtId="0" fontId="3" fillId="3" borderId="22" xfId="0" quotePrefix="1" applyFont="1" applyFill="1" applyBorder="1" applyAlignment="1" applyProtection="1">
      <alignment horizontal="center" vertical="top" wrapText="1"/>
    </xf>
    <xf numFmtId="8" fontId="5" fillId="21" borderId="23" xfId="0" applyNumberFormat="1" applyFont="1" applyFill="1" applyBorder="1" applyAlignment="1">
      <alignment horizontal="right" vertical="top"/>
    </xf>
    <xf numFmtId="8" fontId="5" fillId="21" borderId="22" xfId="0" applyNumberFormat="1" applyFont="1" applyFill="1" applyBorder="1" applyAlignment="1">
      <alignment horizontal="right" vertical="top"/>
    </xf>
    <xf numFmtId="8" fontId="5" fillId="21" borderId="3" xfId="0" applyNumberFormat="1" applyFont="1" applyFill="1" applyBorder="1" applyAlignment="1">
      <alignment horizontal="right" vertical="top"/>
    </xf>
    <xf numFmtId="8" fontId="5" fillId="21" borderId="5" xfId="0" applyNumberFormat="1" applyFont="1" applyFill="1" applyBorder="1" applyAlignment="1">
      <alignment horizontal="right" vertical="top"/>
    </xf>
    <xf numFmtId="176" fontId="5" fillId="21" borderId="23" xfId="0" applyNumberFormat="1" applyFont="1" applyFill="1" applyBorder="1" applyAlignment="1">
      <alignment horizontal="left"/>
    </xf>
    <xf numFmtId="176" fontId="5" fillId="21" borderId="22" xfId="0" applyNumberFormat="1" applyFont="1" applyFill="1" applyBorder="1" applyAlignment="1">
      <alignment horizontal="left"/>
    </xf>
    <xf numFmtId="0" fontId="4" fillId="22" borderId="18" xfId="0" applyFont="1" applyFill="1" applyBorder="1" applyAlignment="1">
      <alignment horizontal="center" vertical="top"/>
    </xf>
    <xf numFmtId="0" fontId="4" fillId="22" borderId="19" xfId="0" applyFont="1" applyFill="1" applyBorder="1" applyAlignment="1">
      <alignment horizontal="center" vertical="top"/>
    </xf>
    <xf numFmtId="0" fontId="4" fillId="22" borderId="21" xfId="0" applyFont="1" applyFill="1" applyBorder="1" applyAlignment="1">
      <alignment horizontal="center" vertical="top"/>
    </xf>
    <xf numFmtId="0" fontId="3" fillId="3" borderId="2" xfId="0" quotePrefix="1" applyFont="1" applyFill="1" applyBorder="1" applyAlignment="1">
      <alignment horizontal="center" vertical="top" wrapText="1"/>
    </xf>
    <xf numFmtId="0" fontId="3" fillId="3" borderId="23" xfId="0" quotePrefix="1" applyFont="1" applyFill="1" applyBorder="1" applyAlignment="1">
      <alignment horizontal="center" vertical="top" wrapText="1"/>
    </xf>
    <xf numFmtId="0" fontId="3" fillId="3" borderId="22" xfId="0" quotePrefix="1" applyFont="1" applyFill="1" applyBorder="1" applyAlignment="1">
      <alignment horizontal="center" vertical="top" wrapText="1"/>
    </xf>
    <xf numFmtId="0" fontId="5" fillId="0" borderId="2" xfId="0" applyFont="1" applyBorder="1" applyAlignment="1">
      <alignment horizontal="center" vertical="top" wrapText="1"/>
    </xf>
    <xf numFmtId="0" fontId="4" fillId="16" borderId="18" xfId="0" applyFont="1" applyFill="1" applyBorder="1" applyAlignment="1">
      <alignment horizontal="center"/>
    </xf>
    <xf numFmtId="0" fontId="4" fillId="16" borderId="19" xfId="0" applyFont="1" applyFill="1" applyBorder="1" applyAlignment="1">
      <alignment horizontal="center"/>
    </xf>
    <xf numFmtId="0" fontId="4" fillId="16" borderId="21" xfId="0" applyFont="1" applyFill="1" applyBorder="1" applyAlignment="1">
      <alignment horizontal="center"/>
    </xf>
    <xf numFmtId="0" fontId="3" fillId="3" borderId="20" xfId="0" quotePrefix="1" applyFont="1" applyFill="1" applyBorder="1" applyAlignment="1">
      <alignment horizontal="center" vertical="top" wrapText="1"/>
    </xf>
    <xf numFmtId="0" fontId="5" fillId="21" borderId="3" xfId="0" applyFont="1" applyFill="1" applyBorder="1" applyAlignment="1">
      <alignment horizontal="left" vertical="top"/>
    </xf>
    <xf numFmtId="0" fontId="5" fillId="21" borderId="5" xfId="0" applyFont="1" applyFill="1" applyBorder="1" applyAlignment="1">
      <alignment horizontal="left" vertical="top"/>
    </xf>
    <xf numFmtId="0" fontId="3" fillId="3" borderId="6" xfId="0" quotePrefix="1" applyFont="1" applyFill="1" applyBorder="1" applyAlignment="1">
      <alignment horizontal="center" vertical="center" wrapText="1"/>
    </xf>
    <xf numFmtId="0" fontId="3" fillId="3" borderId="11" xfId="0" quotePrefix="1" applyFont="1" applyFill="1" applyBorder="1" applyAlignment="1">
      <alignment horizontal="center" vertical="center" wrapText="1"/>
    </xf>
    <xf numFmtId="0" fontId="3" fillId="3" borderId="12" xfId="0" quotePrefix="1" applyFont="1" applyFill="1" applyBorder="1" applyAlignment="1">
      <alignment horizontal="center" vertical="center" wrapText="1"/>
    </xf>
    <xf numFmtId="0" fontId="3" fillId="3" borderId="7" xfId="0" quotePrefix="1" applyFont="1" applyFill="1" applyBorder="1" applyAlignment="1">
      <alignment horizontal="center" vertical="center" wrapText="1"/>
    </xf>
    <xf numFmtId="0" fontId="3" fillId="3" borderId="14" xfId="0" quotePrefix="1" applyFont="1" applyFill="1" applyBorder="1" applyAlignment="1">
      <alignment horizontal="center" vertical="center" wrapText="1"/>
    </xf>
    <xf numFmtId="0" fontId="3" fillId="3" borderId="15" xfId="0" quotePrefix="1" applyFont="1" applyFill="1" applyBorder="1" applyAlignment="1">
      <alignment horizontal="center" vertical="center" wrapText="1"/>
    </xf>
    <xf numFmtId="0" fontId="3" fillId="2" borderId="7" xfId="0" applyFont="1" applyFill="1" applyBorder="1" applyAlignment="1">
      <alignment horizontal="left" vertical="top"/>
    </xf>
    <xf numFmtId="0" fontId="3" fillId="2" borderId="14" xfId="0" applyFont="1" applyFill="1" applyBorder="1" applyAlignment="1">
      <alignment horizontal="left" vertical="top"/>
    </xf>
    <xf numFmtId="0" fontId="3" fillId="2" borderId="18" xfId="0" applyFont="1" applyFill="1" applyBorder="1" applyAlignment="1">
      <alignment horizontal="left" vertical="top"/>
    </xf>
    <xf numFmtId="0" fontId="3" fillId="2" borderId="19" xfId="0" applyFont="1" applyFill="1" applyBorder="1" applyAlignment="1">
      <alignment horizontal="left" vertical="top"/>
    </xf>
    <xf numFmtId="177" fontId="5" fillId="21" borderId="23" xfId="0" applyNumberFormat="1" applyFont="1" applyFill="1" applyBorder="1" applyAlignment="1">
      <alignment horizontal="left" vertical="top"/>
    </xf>
    <xf numFmtId="177" fontId="5" fillId="21" borderId="22" xfId="0" applyNumberFormat="1" applyFont="1" applyFill="1" applyBorder="1" applyAlignment="1">
      <alignment horizontal="left" vertical="top"/>
    </xf>
    <xf numFmtId="0" fontId="3" fillId="3" borderId="3" xfId="0" quotePrefix="1" applyFont="1" applyFill="1" applyBorder="1" applyAlignment="1">
      <alignment horizontal="center" vertical="top" wrapText="1"/>
    </xf>
    <xf numFmtId="0" fontId="3" fillId="3" borderId="5" xfId="0" quotePrefix="1" applyFont="1" applyFill="1" applyBorder="1" applyAlignment="1">
      <alignment horizontal="center" vertical="top" wrapText="1"/>
    </xf>
    <xf numFmtId="0" fontId="3" fillId="2" borderId="0" xfId="0" applyFont="1" applyFill="1" applyAlignment="1">
      <alignment horizontal="left" vertical="top"/>
    </xf>
    <xf numFmtId="0" fontId="3" fillId="3" borderId="1"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4" fillId="43" borderId="20" xfId="0" applyFont="1" applyFill="1" applyBorder="1" applyAlignment="1">
      <alignment horizontal="center" wrapText="1"/>
    </xf>
    <xf numFmtId="0" fontId="4" fillId="16" borderId="20" xfId="0" applyFont="1" applyFill="1" applyBorder="1" applyAlignment="1" applyProtection="1">
      <alignment horizontal="center"/>
      <protection locked="0"/>
    </xf>
  </cellXfs>
  <cellStyles count="25">
    <cellStyle name="blank" xfId="8" xr:uid="{00000000-0005-0000-0000-000000000000}"/>
    <cellStyle name="Comma" xfId="22" builtinId="3"/>
    <cellStyle name="Comma 2" xfId="24" xr:uid="{00000000-0005-0000-0000-000002000000}"/>
    <cellStyle name="Comma 2 77" xfId="4" xr:uid="{00000000-0005-0000-0000-000003000000}"/>
    <cellStyle name="Comma 2 77 2" xfId="23" xr:uid="{00000000-0005-0000-0000-000004000000}"/>
    <cellStyle name="Formula£" xfId="5" xr:uid="{00000000-0005-0000-0000-000005000000}"/>
    <cellStyle name="hard no." xfId="9" xr:uid="{00000000-0005-0000-0000-000006000000}"/>
    <cellStyle name="Hyperlink" xfId="2" builtinId="8"/>
    <cellStyle name="KPMG Heading 1" xfId="10" xr:uid="{00000000-0005-0000-0000-000008000000}"/>
    <cellStyle name="KPMG Heading 2" xfId="11" xr:uid="{00000000-0005-0000-0000-000009000000}"/>
    <cellStyle name="KPMG Heading 3" xfId="12" xr:uid="{00000000-0005-0000-0000-00000A000000}"/>
    <cellStyle name="KPMG Heading 4" xfId="13" xr:uid="{00000000-0005-0000-0000-00000B000000}"/>
    <cellStyle name="KPMG Normal" xfId="14" xr:uid="{00000000-0005-0000-0000-00000C000000}"/>
    <cellStyle name="KPMG Normal Text" xfId="15" xr:uid="{00000000-0005-0000-0000-00000D000000}"/>
    <cellStyle name="Normal" xfId="0" builtinId="0"/>
    <cellStyle name="Normal 13 2" xfId="16" xr:uid="{00000000-0005-0000-0000-00000F000000}"/>
    <cellStyle name="Normal 2" xfId="3" xr:uid="{00000000-0005-0000-0000-000010000000}"/>
    <cellStyle name="Normal 3" xfId="17" xr:uid="{00000000-0005-0000-0000-000011000000}"/>
    <cellStyle name="Normal 43" xfId="18" xr:uid="{00000000-0005-0000-0000-000012000000}"/>
    <cellStyle name="Normal 5" xfId="19" xr:uid="{00000000-0005-0000-0000-000013000000}"/>
    <cellStyle name="Normal_Bens" xfId="6" xr:uid="{00000000-0005-0000-0000-000014000000}"/>
    <cellStyle name="Normal_blank Risk Register Iss 1.0" xfId="7" xr:uid="{00000000-0005-0000-0000-000015000000}"/>
    <cellStyle name="Percent" xfId="1" builtinId="5"/>
    <cellStyle name="Style 2" xfId="20" xr:uid="{00000000-0005-0000-0000-000017000000}"/>
    <cellStyle name="Topline" xfId="21" xr:uid="{00000000-0005-0000-0000-000018000000}"/>
  </cellStyles>
  <dxfs count="597">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92D05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s>
  <tableStyles count="0" defaultTableStyle="TableStyleMedium2" defaultPivotStyle="PivotStyleLight16"/>
  <colors>
    <mruColors>
      <color rgb="FFCCFFCC"/>
      <color rgb="FFFFFF99"/>
      <color rgb="FFFFFFCC"/>
      <color rgb="FF99CCFF"/>
      <color rgb="FF99FF99"/>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47"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Costs</a:t>
            </a:r>
          </a:p>
        </c:rich>
      </c:tx>
      <c:overlay val="1"/>
    </c:title>
    <c:autoTitleDeleted val="0"/>
    <c:plotArea>
      <c:layout>
        <c:manualLayout>
          <c:layoutTarget val="inner"/>
          <c:xMode val="edge"/>
          <c:yMode val="edge"/>
          <c:x val="0.12557207487221991"/>
          <c:y val="0.1934599715956298"/>
          <c:w val="0.86751899433623425"/>
          <c:h val="0.53775055199545585"/>
        </c:manualLayout>
      </c:layout>
      <c:barChart>
        <c:barDir val="col"/>
        <c:grouping val="clustered"/>
        <c:varyColors val="0"/>
        <c:ser>
          <c:idx val="0"/>
          <c:order val="0"/>
          <c:tx>
            <c:strRef>
              <c:f>'Sensitivity Analysis'!$A$33</c:f>
              <c:strCache>
                <c:ptCount val="1"/>
                <c:pt idx="0">
                  <c:v>Comparison Option 1</c:v>
                </c:pt>
              </c:strCache>
            </c:strRef>
          </c:tx>
          <c:invertIfNegative val="0"/>
          <c:cat>
            <c:strRef>
              <c:f>'Sensitivity Analysis'!$A$4:$A$9</c:f>
              <c:strCache>
                <c:ptCount val="6"/>
                <c:pt idx="0">
                  <c:v>Benefits</c:v>
                </c:pt>
                <c:pt idx="1">
                  <c:v>Capital costs incl. OB uplift</c:v>
                </c:pt>
                <c:pt idx="2">
                  <c:v>Revenue costs</c:v>
                </c:pt>
                <c:pt idx="3">
                  <c:v>Total costs</c:v>
                </c:pt>
                <c:pt idx="4">
                  <c:v>Risks</c:v>
                </c:pt>
                <c:pt idx="5">
                  <c:v>Qualitative risk score</c:v>
                </c:pt>
              </c:strCache>
            </c:strRef>
          </c:cat>
          <c:val>
            <c:numRef>
              <c:f>'Sensitivity Analysis'!$A$34:$A$38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BAB6-4EB8-B014-34A8320CFE88}"/>
            </c:ext>
          </c:extLst>
        </c:ser>
        <c:dLbls>
          <c:showLegendKey val="0"/>
          <c:showVal val="0"/>
          <c:showCatName val="0"/>
          <c:showSerName val="0"/>
          <c:showPercent val="0"/>
          <c:showBubbleSize val="0"/>
        </c:dLbls>
        <c:gapWidth val="150"/>
        <c:axId val="114030464"/>
        <c:axId val="114057216"/>
      </c:barChart>
      <c:lineChart>
        <c:grouping val="standard"/>
        <c:varyColors val="0"/>
        <c:ser>
          <c:idx val="1"/>
          <c:order val="1"/>
          <c:tx>
            <c:strRef>
              <c:f>'Sensitivity Analysis'!$B$33</c:f>
              <c:strCache>
                <c:ptCount val="1"/>
                <c:pt idx="0">
                  <c:v>Preferred Option 4</c:v>
                </c:pt>
              </c:strCache>
            </c:strRef>
          </c:tx>
          <c:cat>
            <c:strRef>
              <c:f>'Sensitivity Analysis'!$A$4:$A$9</c:f>
              <c:strCache>
                <c:ptCount val="6"/>
                <c:pt idx="0">
                  <c:v>Benefits</c:v>
                </c:pt>
                <c:pt idx="1">
                  <c:v>Capital costs incl. OB uplift</c:v>
                </c:pt>
                <c:pt idx="2">
                  <c:v>Revenue costs</c:v>
                </c:pt>
                <c:pt idx="3">
                  <c:v>Total costs</c:v>
                </c:pt>
                <c:pt idx="4">
                  <c:v>Risks</c:v>
                </c:pt>
                <c:pt idx="5">
                  <c:v>Qualitative risk score</c:v>
                </c:pt>
              </c:strCache>
            </c:strRef>
          </c:cat>
          <c:val>
            <c:numRef>
              <c:f>'Sensitivity Analysis'!$B$34:$B$38</c:f>
              <c:numCache>
                <c:formatCode>"£"#,##0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BAB6-4EB8-B014-34A8320CFE88}"/>
            </c:ext>
          </c:extLst>
        </c:ser>
        <c:dLbls>
          <c:showLegendKey val="0"/>
          <c:showVal val="0"/>
          <c:showCatName val="0"/>
          <c:showSerName val="0"/>
          <c:showPercent val="0"/>
          <c:showBubbleSize val="0"/>
        </c:dLbls>
        <c:marker val="1"/>
        <c:smooth val="0"/>
        <c:axId val="114030464"/>
        <c:axId val="114057216"/>
      </c:lineChart>
      <c:catAx>
        <c:axId val="114030464"/>
        <c:scaling>
          <c:orientation val="minMax"/>
        </c:scaling>
        <c:delete val="0"/>
        <c:axPos val="b"/>
        <c:title>
          <c:tx>
            <c:rich>
              <a:bodyPr/>
              <a:lstStyle/>
              <a:p>
                <a:pPr>
                  <a:defRPr/>
                </a:pPr>
                <a:r>
                  <a:rPr lang="en-GB"/>
                  <a:t>Factor</a:t>
                </a:r>
              </a:p>
            </c:rich>
          </c:tx>
          <c:overlay val="0"/>
        </c:title>
        <c:numFmt formatCode="General" sourceLinked="0"/>
        <c:majorTickMark val="out"/>
        <c:minorTickMark val="none"/>
        <c:tickLblPos val="nextTo"/>
        <c:crossAx val="114057216"/>
        <c:crosses val="autoZero"/>
        <c:auto val="1"/>
        <c:lblAlgn val="ctr"/>
        <c:lblOffset val="100"/>
        <c:noMultiLvlLbl val="0"/>
      </c:catAx>
      <c:valAx>
        <c:axId val="114057216"/>
        <c:scaling>
          <c:orientation val="minMax"/>
        </c:scaling>
        <c:delete val="0"/>
        <c:axPos val="l"/>
        <c:majorGridlines/>
        <c:numFmt formatCode="&quot;£&quot;#,##0" sourceLinked="1"/>
        <c:majorTickMark val="out"/>
        <c:minorTickMark val="none"/>
        <c:tickLblPos val="nextTo"/>
        <c:crossAx val="114030464"/>
        <c:crosses val="autoZero"/>
        <c:crossBetween val="between"/>
      </c:valAx>
    </c:plotArea>
    <c:legend>
      <c:legendPos val="b"/>
      <c:overlay val="0"/>
    </c:legend>
    <c:plotVisOnly val="0"/>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'Sensitivity Analysis'!$A$33</c:f>
              <c:strCache>
                <c:ptCount val="1"/>
                <c:pt idx="0">
                  <c:v>Comparison Option 1</c:v>
                </c:pt>
              </c:strCache>
            </c:strRef>
          </c:tx>
          <c:invertIfNegative val="0"/>
          <c:cat>
            <c:strRef>
              <c:f>'Sensitivity Analysis'!$A$10:$A$13</c:f>
              <c:strCache>
                <c:ptCount val="4"/>
                <c:pt idx="0">
                  <c:v>Benefit ranking</c:v>
                </c:pt>
                <c:pt idx="1">
                  <c:v>Cost ranking</c:v>
                </c:pt>
                <c:pt idx="2">
                  <c:v>Capital costs ranking</c:v>
                </c:pt>
                <c:pt idx="3">
                  <c:v>Risk ranking</c:v>
                </c:pt>
              </c:strCache>
            </c:strRef>
          </c:cat>
          <c:val>
            <c:numRef>
              <c:f>'Sensitivity Analysis'!$A$40:$A$43</c:f>
              <c:numCache>
                <c:formatCode>0.0</c:formatCode>
                <c:ptCount val="4"/>
                <c:pt idx="0">
                  <c:v>0</c:v>
                </c:pt>
                <c:pt idx="1">
                  <c:v>0</c:v>
                </c:pt>
                <c:pt idx="2">
                  <c:v>0</c:v>
                </c:pt>
                <c:pt idx="3">
                  <c:v>0</c:v>
                </c:pt>
              </c:numCache>
            </c:numRef>
          </c:val>
          <c:extLst>
            <c:ext xmlns:c16="http://schemas.microsoft.com/office/drawing/2014/chart" uri="{C3380CC4-5D6E-409C-BE32-E72D297353CC}">
              <c16:uniqueId val="{00000000-F99D-4B1D-B35E-02AB1CD0859E}"/>
            </c:ext>
          </c:extLst>
        </c:ser>
        <c:dLbls>
          <c:showLegendKey val="0"/>
          <c:showVal val="0"/>
          <c:showCatName val="0"/>
          <c:showSerName val="0"/>
          <c:showPercent val="0"/>
          <c:showBubbleSize val="0"/>
        </c:dLbls>
        <c:gapWidth val="150"/>
        <c:axId val="115102848"/>
        <c:axId val="115104768"/>
      </c:barChart>
      <c:lineChart>
        <c:grouping val="standard"/>
        <c:varyColors val="0"/>
        <c:ser>
          <c:idx val="1"/>
          <c:order val="1"/>
          <c:tx>
            <c:strRef>
              <c:f>'Sensitivity Analysis'!$B$33</c:f>
              <c:strCache>
                <c:ptCount val="1"/>
                <c:pt idx="0">
                  <c:v>Preferred Option 4</c:v>
                </c:pt>
              </c:strCache>
            </c:strRef>
          </c:tx>
          <c:cat>
            <c:strRef>
              <c:f>'Sensitivity Analysis'!$A$4:$A$8</c:f>
              <c:strCache>
                <c:ptCount val="5"/>
                <c:pt idx="0">
                  <c:v>Benefits</c:v>
                </c:pt>
                <c:pt idx="1">
                  <c:v>Capital costs incl. OB uplift</c:v>
                </c:pt>
                <c:pt idx="2">
                  <c:v>Revenue costs</c:v>
                </c:pt>
                <c:pt idx="3">
                  <c:v>Total costs</c:v>
                </c:pt>
                <c:pt idx="4">
                  <c:v>Risks</c:v>
                </c:pt>
              </c:strCache>
            </c:strRef>
          </c:cat>
          <c:val>
            <c:numRef>
              <c:f>'Sensitivity Analysis'!$B$40:$B$43</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1-F99D-4B1D-B35E-02AB1CD0859E}"/>
            </c:ext>
          </c:extLst>
        </c:ser>
        <c:dLbls>
          <c:showLegendKey val="0"/>
          <c:showVal val="0"/>
          <c:showCatName val="0"/>
          <c:showSerName val="0"/>
          <c:showPercent val="0"/>
          <c:showBubbleSize val="0"/>
        </c:dLbls>
        <c:marker val="1"/>
        <c:smooth val="0"/>
        <c:axId val="115102848"/>
        <c:axId val="115104768"/>
      </c:lineChart>
      <c:catAx>
        <c:axId val="115102848"/>
        <c:scaling>
          <c:orientation val="minMax"/>
        </c:scaling>
        <c:delete val="0"/>
        <c:axPos val="b"/>
        <c:title>
          <c:tx>
            <c:rich>
              <a:bodyPr/>
              <a:lstStyle/>
              <a:p>
                <a:pPr>
                  <a:defRPr/>
                </a:pPr>
                <a:r>
                  <a:rPr lang="en-GB"/>
                  <a:t>Factor</a:t>
                </a:r>
              </a:p>
            </c:rich>
          </c:tx>
          <c:overlay val="0"/>
        </c:title>
        <c:numFmt formatCode="General" sourceLinked="0"/>
        <c:majorTickMark val="out"/>
        <c:minorTickMark val="none"/>
        <c:tickLblPos val="nextTo"/>
        <c:crossAx val="115104768"/>
        <c:crosses val="autoZero"/>
        <c:auto val="1"/>
        <c:lblAlgn val="ctr"/>
        <c:lblOffset val="100"/>
        <c:noMultiLvlLbl val="0"/>
      </c:catAx>
      <c:valAx>
        <c:axId val="115104768"/>
        <c:scaling>
          <c:orientation val="minMax"/>
        </c:scaling>
        <c:delete val="0"/>
        <c:axPos val="l"/>
        <c:majorGridlines/>
        <c:title>
          <c:tx>
            <c:rich>
              <a:bodyPr rot="-5400000" vert="horz"/>
              <a:lstStyle/>
              <a:p>
                <a:pPr>
                  <a:defRPr/>
                </a:pPr>
                <a:r>
                  <a:rPr lang="en-GB"/>
                  <a:t>Score</a:t>
                </a:r>
              </a:p>
            </c:rich>
          </c:tx>
          <c:overlay val="0"/>
        </c:title>
        <c:numFmt formatCode="0.0" sourceLinked="1"/>
        <c:majorTickMark val="out"/>
        <c:minorTickMark val="none"/>
        <c:tickLblPos val="nextTo"/>
        <c:crossAx val="115102848"/>
        <c:crosses val="autoZero"/>
        <c:crossBetween val="between"/>
      </c:valAx>
    </c:plotArea>
    <c:plotVisOnly val="0"/>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Percentage Change Required to Equal Preferred Option</a:t>
            </a:r>
          </a:p>
        </c:rich>
      </c:tx>
      <c:overlay val="0"/>
    </c:title>
    <c:autoTitleDeleted val="0"/>
    <c:plotArea>
      <c:layout/>
      <c:barChart>
        <c:barDir val="col"/>
        <c:grouping val="clustered"/>
        <c:varyColors val="0"/>
        <c:ser>
          <c:idx val="0"/>
          <c:order val="0"/>
          <c:tx>
            <c:strRef>
              <c:f>'Sensitivity Analysis'!$A$33</c:f>
              <c:strCache>
                <c:ptCount val="1"/>
                <c:pt idx="0">
                  <c:v>Comparison Option 1</c:v>
                </c:pt>
              </c:strCache>
            </c:strRef>
          </c:tx>
          <c:invertIfNegative val="0"/>
          <c:cat>
            <c:strRef>
              <c:f>'Sensitivity Analysis'!$A$4:$A$8</c:f>
              <c:strCache>
                <c:ptCount val="5"/>
                <c:pt idx="0">
                  <c:v>Benefits</c:v>
                </c:pt>
                <c:pt idx="1">
                  <c:v>Capital costs incl. OB uplift</c:v>
                </c:pt>
                <c:pt idx="2">
                  <c:v>Revenue costs</c:v>
                </c:pt>
                <c:pt idx="3">
                  <c:v>Total costs</c:v>
                </c:pt>
                <c:pt idx="4">
                  <c:v>Risks</c:v>
                </c:pt>
              </c:strCache>
            </c:strRef>
          </c:cat>
          <c:val>
            <c:numRef>
              <c:f>'Sensitivity Analysis'!$A$44:$A$48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73DF-4D60-B132-F22C761718B2}"/>
            </c:ext>
          </c:extLst>
        </c:ser>
        <c:dLbls>
          <c:showLegendKey val="0"/>
          <c:showVal val="0"/>
          <c:showCatName val="0"/>
          <c:showSerName val="0"/>
          <c:showPercent val="0"/>
          <c:showBubbleSize val="0"/>
        </c:dLbls>
        <c:gapWidth val="150"/>
        <c:axId val="115141248"/>
        <c:axId val="115143424"/>
      </c:barChart>
      <c:catAx>
        <c:axId val="115141248"/>
        <c:scaling>
          <c:orientation val="minMax"/>
        </c:scaling>
        <c:delete val="0"/>
        <c:axPos val="b"/>
        <c:title>
          <c:tx>
            <c:rich>
              <a:bodyPr/>
              <a:lstStyle/>
              <a:p>
                <a:pPr>
                  <a:defRPr/>
                </a:pPr>
                <a:r>
                  <a:rPr lang="en-GB"/>
                  <a:t>Factor</a:t>
                </a:r>
              </a:p>
            </c:rich>
          </c:tx>
          <c:layout>
            <c:manualLayout>
              <c:xMode val="edge"/>
              <c:yMode val="edge"/>
              <c:x val="0.47631079962089717"/>
              <c:y val="0.89932897883967755"/>
            </c:manualLayout>
          </c:layout>
          <c:overlay val="0"/>
        </c:title>
        <c:numFmt formatCode="General" sourceLinked="0"/>
        <c:majorTickMark val="out"/>
        <c:minorTickMark val="none"/>
        <c:tickLblPos val="nextTo"/>
        <c:crossAx val="115143424"/>
        <c:crosses val="autoZero"/>
        <c:auto val="1"/>
        <c:lblAlgn val="ctr"/>
        <c:lblOffset val="100"/>
        <c:noMultiLvlLbl val="0"/>
      </c:catAx>
      <c:valAx>
        <c:axId val="115143424"/>
        <c:scaling>
          <c:orientation val="minMax"/>
        </c:scaling>
        <c:delete val="0"/>
        <c:axPos val="l"/>
        <c:majorGridlines/>
        <c:title>
          <c:tx>
            <c:rich>
              <a:bodyPr rot="-5400000" vert="horz"/>
              <a:lstStyle/>
              <a:p>
                <a:pPr>
                  <a:defRPr/>
                </a:pPr>
                <a:r>
                  <a:rPr lang="en-GB"/>
                  <a:t>Percentage Change</a:t>
                </a:r>
              </a:p>
            </c:rich>
          </c:tx>
          <c:overlay val="0"/>
        </c:title>
        <c:numFmt formatCode="0%" sourceLinked="1"/>
        <c:majorTickMark val="out"/>
        <c:minorTickMark val="none"/>
        <c:tickLblPos val="nextTo"/>
        <c:crossAx val="115141248"/>
        <c:crosses val="autoZero"/>
        <c:crossBetween val="between"/>
      </c:valAx>
    </c:plotArea>
    <c:plotVisOnly val="0"/>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Lines="7" dropStyle="combo" dx="15" fmlaLink="$A$32" fmlaRange="$A$22:$A$28" sel="2" val="0"/>
</file>

<file path=xl/ctrlProps/ctrlProp2.xml><?xml version="1.0" encoding="utf-8"?>
<formControlPr xmlns="http://schemas.microsoft.com/office/spreadsheetml/2009/9/main" objectType="Drop" dropLines="7" dropStyle="combo" dx="15" fmlaLink="$B$32" fmlaRange="$A$22:$A$28" sel="5" val="0"/>
</file>

<file path=xl/drawings/_rels/drawing1.xml.rels><?xml version="1.0" encoding="UTF-8" standalone="yes"?>
<Relationships xmlns="http://schemas.openxmlformats.org/package/2006/relationships"><Relationship Id="rId8" Type="http://schemas.openxmlformats.org/officeDocument/2006/relationships/hyperlink" Target="#'Risk Summary'!A1"/><Relationship Id="rId13" Type="http://schemas.openxmlformats.org/officeDocument/2006/relationships/hyperlink" Target="#'OB Option 0'!A1"/><Relationship Id="rId3" Type="http://schemas.openxmlformats.org/officeDocument/2006/relationships/hyperlink" Target="#NCRBs!A1"/><Relationship Id="rId7" Type="http://schemas.openxmlformats.org/officeDocument/2006/relationships/hyperlink" Target="#'Economic Summary'!A1"/><Relationship Id="rId12" Type="http://schemas.openxmlformats.org/officeDocument/2006/relationships/hyperlink" Target="#Factors!A1"/><Relationship Id="rId2" Type="http://schemas.openxmlformats.org/officeDocument/2006/relationships/hyperlink" Target="#SBs!A1"/><Relationship Id="rId1" Type="http://schemas.openxmlformats.org/officeDocument/2006/relationships/hyperlink" Target="#UBs!A1"/><Relationship Id="rId6" Type="http://schemas.openxmlformats.org/officeDocument/2006/relationships/hyperlink" Target="#'Benefit Summary'!A1"/><Relationship Id="rId11" Type="http://schemas.openxmlformats.org/officeDocument/2006/relationships/hyperlink" Target="#'Risk Log'!A1"/><Relationship Id="rId5" Type="http://schemas.openxmlformats.org/officeDocument/2006/relationships/hyperlink" Target="#'Benefit Log'!A1"/><Relationship Id="rId15" Type="http://schemas.openxmlformats.org/officeDocument/2006/relationships/hyperlink" Target="#'Cost Option 0'!A1"/><Relationship Id="rId10" Type="http://schemas.openxmlformats.org/officeDocument/2006/relationships/hyperlink" Target="#'Risk (U)'!A1"/><Relationship Id="rId4" Type="http://schemas.openxmlformats.org/officeDocument/2006/relationships/hyperlink" Target="#CRBs!A1"/><Relationship Id="rId9" Type="http://schemas.openxmlformats.org/officeDocument/2006/relationships/hyperlink" Target="#'Risk (&#163;) Option 0'!A1"/><Relationship Id="rId14" Type="http://schemas.openxmlformats.org/officeDocument/2006/relationships/hyperlink" Target="#'Cost Summary'!A1"/></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15</xdr:col>
      <xdr:colOff>124884</xdr:colOff>
      <xdr:row>13</xdr:row>
      <xdr:rowOff>78074</xdr:rowOff>
    </xdr:from>
    <xdr:to>
      <xdr:col>17</xdr:col>
      <xdr:colOff>188383</xdr:colOff>
      <xdr:row>15</xdr:row>
      <xdr:rowOff>25157</xdr:rowOff>
    </xdr:to>
    <xdr:sp macro="" textlink="">
      <xdr:nvSpPr>
        <xdr:cNvPr id="70" name="TextBox 69">
          <a:hlinkClick xmlns:r="http://schemas.openxmlformats.org/officeDocument/2006/relationships" r:id="rId1"/>
          <a:extLst>
            <a:ext uri="{FF2B5EF4-FFF2-40B4-BE49-F238E27FC236}">
              <a16:creationId xmlns:a16="http://schemas.microsoft.com/office/drawing/2014/main" id="{00000000-0008-0000-0000-000046000000}"/>
            </a:ext>
          </a:extLst>
        </xdr:cNvPr>
        <xdr:cNvSpPr txBox="1"/>
      </xdr:nvSpPr>
      <xdr:spPr>
        <a:xfrm>
          <a:off x="11510922" y="2935574"/>
          <a:ext cx="1279769" cy="328083"/>
        </a:xfrm>
        <a:prstGeom prst="rect">
          <a:avLst/>
        </a:prstGeom>
        <a:solidFill>
          <a:schemeClr val="accent3">
            <a:lumMod val="60000"/>
            <a:lumOff val="4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t>UBs</a:t>
          </a:r>
        </a:p>
      </xdr:txBody>
    </xdr:sp>
    <xdr:clientData/>
  </xdr:twoCellAnchor>
  <xdr:twoCellAnchor>
    <xdr:from>
      <xdr:col>12</xdr:col>
      <xdr:colOff>504825</xdr:colOff>
      <xdr:row>13</xdr:row>
      <xdr:rowOff>83365</xdr:rowOff>
    </xdr:from>
    <xdr:to>
      <xdr:col>14</xdr:col>
      <xdr:colOff>568324</xdr:colOff>
      <xdr:row>15</xdr:row>
      <xdr:rowOff>30448</xdr:rowOff>
    </xdr:to>
    <xdr:sp macro="" textlink="">
      <xdr:nvSpPr>
        <xdr:cNvPr id="71" name="TextBox 70">
          <a:hlinkClick xmlns:r="http://schemas.openxmlformats.org/officeDocument/2006/relationships" r:id="rId2"/>
          <a:extLst>
            <a:ext uri="{FF2B5EF4-FFF2-40B4-BE49-F238E27FC236}">
              <a16:creationId xmlns:a16="http://schemas.microsoft.com/office/drawing/2014/main" id="{00000000-0008-0000-0000-000047000000}"/>
            </a:ext>
          </a:extLst>
        </xdr:cNvPr>
        <xdr:cNvSpPr txBox="1"/>
      </xdr:nvSpPr>
      <xdr:spPr>
        <a:xfrm>
          <a:off x="10066460" y="2940865"/>
          <a:ext cx="1279768" cy="328083"/>
        </a:xfrm>
        <a:prstGeom prst="rect">
          <a:avLst/>
        </a:prstGeom>
        <a:solidFill>
          <a:schemeClr val="accent3">
            <a:lumMod val="60000"/>
            <a:lumOff val="4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t>SBs</a:t>
          </a:r>
        </a:p>
      </xdr:txBody>
    </xdr:sp>
    <xdr:clientData/>
  </xdr:twoCellAnchor>
  <xdr:twoCellAnchor>
    <xdr:from>
      <xdr:col>10</xdr:col>
      <xdr:colOff>255059</xdr:colOff>
      <xdr:row>13</xdr:row>
      <xdr:rowOff>79212</xdr:rowOff>
    </xdr:from>
    <xdr:to>
      <xdr:col>12</xdr:col>
      <xdr:colOff>318558</xdr:colOff>
      <xdr:row>15</xdr:row>
      <xdr:rowOff>26295</xdr:rowOff>
    </xdr:to>
    <xdr:sp macro="" textlink="">
      <xdr:nvSpPr>
        <xdr:cNvPr id="72" name="TextBox 71">
          <a:hlinkClick xmlns:r="http://schemas.openxmlformats.org/officeDocument/2006/relationships" r:id="rId3"/>
          <a:extLst>
            <a:ext uri="{FF2B5EF4-FFF2-40B4-BE49-F238E27FC236}">
              <a16:creationId xmlns:a16="http://schemas.microsoft.com/office/drawing/2014/main" id="{00000000-0008-0000-0000-000048000000}"/>
            </a:ext>
          </a:extLst>
        </xdr:cNvPr>
        <xdr:cNvSpPr txBox="1"/>
      </xdr:nvSpPr>
      <xdr:spPr>
        <a:xfrm>
          <a:off x="8600424" y="2936712"/>
          <a:ext cx="1279769" cy="328083"/>
        </a:xfrm>
        <a:prstGeom prst="rect">
          <a:avLst/>
        </a:prstGeom>
        <a:solidFill>
          <a:schemeClr val="accent3">
            <a:lumMod val="60000"/>
            <a:lumOff val="4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t>NCRBs</a:t>
          </a:r>
        </a:p>
      </xdr:txBody>
    </xdr:sp>
    <xdr:clientData/>
  </xdr:twoCellAnchor>
  <xdr:twoCellAnchor>
    <xdr:from>
      <xdr:col>8</xdr:col>
      <xdr:colOff>483659</xdr:colOff>
      <xdr:row>13</xdr:row>
      <xdr:rowOff>79559</xdr:rowOff>
    </xdr:from>
    <xdr:to>
      <xdr:col>10</xdr:col>
      <xdr:colOff>64558</xdr:colOff>
      <xdr:row>15</xdr:row>
      <xdr:rowOff>26642</xdr:rowOff>
    </xdr:to>
    <xdr:sp macro="" textlink="">
      <xdr:nvSpPr>
        <xdr:cNvPr id="73" name="TextBox 72">
          <a:hlinkClick xmlns:r="http://schemas.openxmlformats.org/officeDocument/2006/relationships" r:id="rId4"/>
          <a:extLst>
            <a:ext uri="{FF2B5EF4-FFF2-40B4-BE49-F238E27FC236}">
              <a16:creationId xmlns:a16="http://schemas.microsoft.com/office/drawing/2014/main" id="{00000000-0008-0000-0000-000049000000}"/>
            </a:ext>
          </a:extLst>
        </xdr:cNvPr>
        <xdr:cNvSpPr txBox="1"/>
      </xdr:nvSpPr>
      <xdr:spPr>
        <a:xfrm>
          <a:off x="7121851" y="2937059"/>
          <a:ext cx="1288072" cy="328083"/>
        </a:xfrm>
        <a:prstGeom prst="rect">
          <a:avLst/>
        </a:prstGeom>
        <a:solidFill>
          <a:schemeClr val="accent3">
            <a:lumMod val="60000"/>
            <a:lumOff val="4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t>CRBs</a:t>
          </a:r>
        </a:p>
      </xdr:txBody>
    </xdr:sp>
    <xdr:clientData/>
  </xdr:twoCellAnchor>
  <xdr:twoCellAnchor>
    <xdr:from>
      <xdr:col>11</xdr:col>
      <xdr:colOff>190500</xdr:colOff>
      <xdr:row>9</xdr:row>
      <xdr:rowOff>23283</xdr:rowOff>
    </xdr:from>
    <xdr:to>
      <xdr:col>14</xdr:col>
      <xdr:colOff>7327</xdr:colOff>
      <xdr:row>10</xdr:row>
      <xdr:rowOff>160866</xdr:rowOff>
    </xdr:to>
    <xdr:sp macro="" textlink="">
      <xdr:nvSpPr>
        <xdr:cNvPr id="74" name="TextBox 73">
          <a:hlinkClick xmlns:r="http://schemas.openxmlformats.org/officeDocument/2006/relationships" r:id="rId5"/>
          <a:extLst>
            <a:ext uri="{FF2B5EF4-FFF2-40B4-BE49-F238E27FC236}">
              <a16:creationId xmlns:a16="http://schemas.microsoft.com/office/drawing/2014/main" id="{00000000-0008-0000-0000-00004A000000}"/>
            </a:ext>
          </a:extLst>
        </xdr:cNvPr>
        <xdr:cNvSpPr txBox="1"/>
      </xdr:nvSpPr>
      <xdr:spPr>
        <a:xfrm>
          <a:off x="9144000" y="2118783"/>
          <a:ext cx="1641231" cy="328083"/>
        </a:xfrm>
        <a:prstGeom prst="rect">
          <a:avLst/>
        </a:prstGeom>
        <a:solidFill>
          <a:schemeClr val="accent3">
            <a:lumMod val="60000"/>
            <a:lumOff val="4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t>Benefit</a:t>
          </a:r>
          <a:r>
            <a:rPr lang="en-GB" sz="1200" b="1" baseline="0"/>
            <a:t> Log</a:t>
          </a:r>
          <a:endParaRPr lang="en-GB" sz="1200" b="1"/>
        </a:p>
      </xdr:txBody>
    </xdr:sp>
    <xdr:clientData/>
  </xdr:twoCellAnchor>
  <xdr:twoCellAnchor>
    <xdr:from>
      <xdr:col>11</xdr:col>
      <xdr:colOff>364067</xdr:colOff>
      <xdr:row>17</xdr:row>
      <xdr:rowOff>165363</xdr:rowOff>
    </xdr:from>
    <xdr:to>
      <xdr:col>13</xdr:col>
      <xdr:colOff>427567</xdr:colOff>
      <xdr:row>20</xdr:row>
      <xdr:rowOff>5952</xdr:rowOff>
    </xdr:to>
    <xdr:sp macro="" textlink="">
      <xdr:nvSpPr>
        <xdr:cNvPr id="75" name="TextBox 74">
          <a:hlinkClick xmlns:r="http://schemas.openxmlformats.org/officeDocument/2006/relationships" r:id="rId6"/>
          <a:extLst>
            <a:ext uri="{FF2B5EF4-FFF2-40B4-BE49-F238E27FC236}">
              <a16:creationId xmlns:a16="http://schemas.microsoft.com/office/drawing/2014/main" id="{00000000-0008-0000-0000-00004B000000}"/>
            </a:ext>
          </a:extLst>
        </xdr:cNvPr>
        <xdr:cNvSpPr txBox="1"/>
      </xdr:nvSpPr>
      <xdr:spPr>
        <a:xfrm>
          <a:off x="9311614" y="3784863"/>
          <a:ext cx="1277937" cy="412089"/>
        </a:xfrm>
        <a:prstGeom prst="rect">
          <a:avLst/>
        </a:prstGeom>
        <a:solidFill>
          <a:schemeClr val="accent2">
            <a:lumMod val="60000"/>
            <a:lumOff val="4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t>Benefit</a:t>
          </a:r>
          <a:r>
            <a:rPr lang="en-GB" sz="1200" b="1" baseline="0"/>
            <a:t> Summary</a:t>
          </a:r>
          <a:endParaRPr lang="en-GB" sz="1200" b="1"/>
        </a:p>
      </xdr:txBody>
    </xdr:sp>
    <xdr:clientData/>
  </xdr:twoCellAnchor>
  <xdr:twoCellAnchor>
    <xdr:from>
      <xdr:col>5</xdr:col>
      <xdr:colOff>429197</xdr:colOff>
      <xdr:row>22</xdr:row>
      <xdr:rowOff>34355</xdr:rowOff>
    </xdr:from>
    <xdr:to>
      <xdr:col>6</xdr:col>
      <xdr:colOff>333947</xdr:colOff>
      <xdr:row>24</xdr:row>
      <xdr:rowOff>157121</xdr:rowOff>
    </xdr:to>
    <xdr:sp macro="" textlink="">
      <xdr:nvSpPr>
        <xdr:cNvPr id="76" name="TextBox 75">
          <a:hlinkClick xmlns:r="http://schemas.openxmlformats.org/officeDocument/2006/relationships" r:id="rId7"/>
          <a:extLst>
            <a:ext uri="{FF2B5EF4-FFF2-40B4-BE49-F238E27FC236}">
              <a16:creationId xmlns:a16="http://schemas.microsoft.com/office/drawing/2014/main" id="{00000000-0008-0000-0000-00004C000000}"/>
            </a:ext>
          </a:extLst>
        </xdr:cNvPr>
        <xdr:cNvSpPr txBox="1"/>
      </xdr:nvSpPr>
      <xdr:spPr>
        <a:xfrm>
          <a:off x="4459005" y="4606355"/>
          <a:ext cx="1296865" cy="503766"/>
        </a:xfrm>
        <a:prstGeom prst="rect">
          <a:avLst/>
        </a:prstGeom>
        <a:solidFill>
          <a:schemeClr val="accent2">
            <a:lumMod val="60000"/>
            <a:lumOff val="4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t>Economic Summary</a:t>
          </a:r>
        </a:p>
      </xdr:txBody>
    </xdr:sp>
    <xdr:clientData/>
  </xdr:twoCellAnchor>
  <xdr:twoCellAnchor>
    <xdr:from>
      <xdr:col>5</xdr:col>
      <xdr:colOff>437501</xdr:colOff>
      <xdr:row>17</xdr:row>
      <xdr:rowOff>179786</xdr:rowOff>
    </xdr:from>
    <xdr:to>
      <xdr:col>6</xdr:col>
      <xdr:colOff>342251</xdr:colOff>
      <xdr:row>19</xdr:row>
      <xdr:rowOff>126869</xdr:rowOff>
    </xdr:to>
    <xdr:sp macro="" textlink="">
      <xdr:nvSpPr>
        <xdr:cNvPr id="77" name="TextBox 76">
          <a:hlinkClick xmlns:r="http://schemas.openxmlformats.org/officeDocument/2006/relationships" r:id="rId8"/>
          <a:extLst>
            <a:ext uri="{FF2B5EF4-FFF2-40B4-BE49-F238E27FC236}">
              <a16:creationId xmlns:a16="http://schemas.microsoft.com/office/drawing/2014/main" id="{00000000-0008-0000-0000-00004D000000}"/>
            </a:ext>
          </a:extLst>
        </xdr:cNvPr>
        <xdr:cNvSpPr txBox="1"/>
      </xdr:nvSpPr>
      <xdr:spPr>
        <a:xfrm>
          <a:off x="4467309" y="3799286"/>
          <a:ext cx="1296865" cy="328083"/>
        </a:xfrm>
        <a:prstGeom prst="rect">
          <a:avLst/>
        </a:prstGeom>
        <a:solidFill>
          <a:schemeClr val="accent2">
            <a:lumMod val="60000"/>
            <a:lumOff val="4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t>Risk Summary</a:t>
          </a:r>
        </a:p>
      </xdr:txBody>
    </xdr:sp>
    <xdr:clientData/>
  </xdr:twoCellAnchor>
  <xdr:twoCellAnchor>
    <xdr:from>
      <xdr:col>4</xdr:col>
      <xdr:colOff>340784</xdr:colOff>
      <xdr:row>13</xdr:row>
      <xdr:rowOff>81095</xdr:rowOff>
    </xdr:from>
    <xdr:to>
      <xdr:col>5</xdr:col>
      <xdr:colOff>1018116</xdr:colOff>
      <xdr:row>15</xdr:row>
      <xdr:rowOff>28178</xdr:rowOff>
    </xdr:to>
    <xdr:sp macro="" textlink="">
      <xdr:nvSpPr>
        <xdr:cNvPr id="78" name="TextBox 77">
          <a:hlinkClick xmlns:r="http://schemas.openxmlformats.org/officeDocument/2006/relationships" r:id="rId9"/>
          <a:extLst>
            <a:ext uri="{FF2B5EF4-FFF2-40B4-BE49-F238E27FC236}">
              <a16:creationId xmlns:a16="http://schemas.microsoft.com/office/drawing/2014/main" id="{00000000-0008-0000-0000-00004E000000}"/>
            </a:ext>
          </a:extLst>
        </xdr:cNvPr>
        <xdr:cNvSpPr txBox="1"/>
      </xdr:nvSpPr>
      <xdr:spPr>
        <a:xfrm>
          <a:off x="3763831" y="2938595"/>
          <a:ext cx="1284551" cy="328083"/>
        </a:xfrm>
        <a:prstGeom prst="rect">
          <a:avLst/>
        </a:prstGeom>
        <a:solidFill>
          <a:schemeClr val="accent3">
            <a:lumMod val="60000"/>
            <a:lumOff val="4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t>Risk (£)</a:t>
          </a:r>
        </a:p>
      </xdr:txBody>
    </xdr:sp>
    <xdr:clientData/>
  </xdr:twoCellAnchor>
  <xdr:twoCellAnchor>
    <xdr:from>
      <xdr:col>5</xdr:col>
      <xdr:colOff>1154072</xdr:colOff>
      <xdr:row>13</xdr:row>
      <xdr:rowOff>83476</xdr:rowOff>
    </xdr:from>
    <xdr:to>
      <xdr:col>7</xdr:col>
      <xdr:colOff>436521</xdr:colOff>
      <xdr:row>15</xdr:row>
      <xdr:rowOff>30559</xdr:rowOff>
    </xdr:to>
    <xdr:sp macro="" textlink="">
      <xdr:nvSpPr>
        <xdr:cNvPr id="79" name="TextBox 78">
          <a:hlinkClick xmlns:r="http://schemas.openxmlformats.org/officeDocument/2006/relationships" r:id="rId10"/>
          <a:extLst>
            <a:ext uri="{FF2B5EF4-FFF2-40B4-BE49-F238E27FC236}">
              <a16:creationId xmlns:a16="http://schemas.microsoft.com/office/drawing/2014/main" id="{00000000-0008-0000-0000-00004F000000}"/>
            </a:ext>
          </a:extLst>
        </xdr:cNvPr>
        <xdr:cNvSpPr txBox="1"/>
      </xdr:nvSpPr>
      <xdr:spPr>
        <a:xfrm>
          <a:off x="5183880" y="2940976"/>
          <a:ext cx="1282699" cy="328083"/>
        </a:xfrm>
        <a:prstGeom prst="rect">
          <a:avLst/>
        </a:prstGeom>
        <a:solidFill>
          <a:schemeClr val="accent3">
            <a:lumMod val="60000"/>
            <a:lumOff val="4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t>Risk (U)</a:t>
          </a:r>
        </a:p>
      </xdr:txBody>
    </xdr:sp>
    <xdr:clientData/>
  </xdr:twoCellAnchor>
  <xdr:twoCellAnchor>
    <xdr:from>
      <xdr:col>5</xdr:col>
      <xdr:colOff>320757</xdr:colOff>
      <xdr:row>9</xdr:row>
      <xdr:rowOff>63501</xdr:rowOff>
    </xdr:from>
    <xdr:to>
      <xdr:col>6</xdr:col>
      <xdr:colOff>512885</xdr:colOff>
      <xdr:row>11</xdr:row>
      <xdr:rowOff>10584</xdr:rowOff>
    </xdr:to>
    <xdr:sp macro="" textlink="">
      <xdr:nvSpPr>
        <xdr:cNvPr id="80" name="TextBox 79">
          <a:hlinkClick xmlns:r="http://schemas.openxmlformats.org/officeDocument/2006/relationships" r:id="rId11"/>
          <a:extLst>
            <a:ext uri="{FF2B5EF4-FFF2-40B4-BE49-F238E27FC236}">
              <a16:creationId xmlns:a16="http://schemas.microsoft.com/office/drawing/2014/main" id="{00000000-0008-0000-0000-000050000000}"/>
            </a:ext>
          </a:extLst>
        </xdr:cNvPr>
        <xdr:cNvSpPr txBox="1"/>
      </xdr:nvSpPr>
      <xdr:spPr>
        <a:xfrm>
          <a:off x="4350565" y="2159001"/>
          <a:ext cx="1584243" cy="328083"/>
        </a:xfrm>
        <a:prstGeom prst="rect">
          <a:avLst/>
        </a:prstGeom>
        <a:solidFill>
          <a:schemeClr val="accent3">
            <a:lumMod val="60000"/>
            <a:lumOff val="4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t>Risk Log</a:t>
          </a:r>
        </a:p>
      </xdr:txBody>
    </xdr:sp>
    <xdr:clientData/>
  </xdr:twoCellAnchor>
  <xdr:twoCellAnchor>
    <xdr:from>
      <xdr:col>5</xdr:col>
      <xdr:colOff>474786</xdr:colOff>
      <xdr:row>5</xdr:row>
      <xdr:rowOff>120650</xdr:rowOff>
    </xdr:from>
    <xdr:to>
      <xdr:col>6</xdr:col>
      <xdr:colOff>379536</xdr:colOff>
      <xdr:row>7</xdr:row>
      <xdr:rowOff>67733</xdr:rowOff>
    </xdr:to>
    <xdr:sp macro="" textlink="">
      <xdr:nvSpPr>
        <xdr:cNvPr id="81" name="TextBox 80">
          <a:hlinkClick xmlns:r="http://schemas.openxmlformats.org/officeDocument/2006/relationships" r:id="rId12"/>
          <a:extLst>
            <a:ext uri="{FF2B5EF4-FFF2-40B4-BE49-F238E27FC236}">
              <a16:creationId xmlns:a16="http://schemas.microsoft.com/office/drawing/2014/main" id="{00000000-0008-0000-0000-000051000000}"/>
            </a:ext>
          </a:extLst>
        </xdr:cNvPr>
        <xdr:cNvSpPr txBox="1"/>
      </xdr:nvSpPr>
      <xdr:spPr>
        <a:xfrm>
          <a:off x="4504594" y="1454150"/>
          <a:ext cx="1296865" cy="328083"/>
        </a:xfrm>
        <a:prstGeom prst="rect">
          <a:avLst/>
        </a:prstGeom>
        <a:solidFill>
          <a:schemeClr val="accent3">
            <a:lumMod val="60000"/>
            <a:lumOff val="4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t>Factors</a:t>
          </a:r>
        </a:p>
      </xdr:txBody>
    </xdr:sp>
    <xdr:clientData/>
  </xdr:twoCellAnchor>
  <xdr:twoCellAnchor>
    <xdr:from>
      <xdr:col>1</xdr:col>
      <xdr:colOff>551229</xdr:colOff>
      <xdr:row>13</xdr:row>
      <xdr:rowOff>90936</xdr:rowOff>
    </xdr:from>
    <xdr:to>
      <xdr:col>3</xdr:col>
      <xdr:colOff>106728</xdr:colOff>
      <xdr:row>15</xdr:row>
      <xdr:rowOff>38019</xdr:rowOff>
    </xdr:to>
    <xdr:sp macro="" textlink="">
      <xdr:nvSpPr>
        <xdr:cNvPr id="82" name="TextBox 81">
          <a:hlinkClick xmlns:r="http://schemas.openxmlformats.org/officeDocument/2006/relationships" r:id="rId13"/>
          <a:extLst>
            <a:ext uri="{FF2B5EF4-FFF2-40B4-BE49-F238E27FC236}">
              <a16:creationId xmlns:a16="http://schemas.microsoft.com/office/drawing/2014/main" id="{00000000-0008-0000-0000-000052000000}"/>
            </a:ext>
          </a:extLst>
        </xdr:cNvPr>
        <xdr:cNvSpPr txBox="1"/>
      </xdr:nvSpPr>
      <xdr:spPr>
        <a:xfrm>
          <a:off x="1635614" y="2948436"/>
          <a:ext cx="1284652" cy="328083"/>
        </a:xfrm>
        <a:prstGeom prst="rect">
          <a:avLst/>
        </a:prstGeom>
        <a:solidFill>
          <a:schemeClr val="accent3">
            <a:lumMod val="60000"/>
            <a:lumOff val="4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t>OB*</a:t>
          </a:r>
        </a:p>
      </xdr:txBody>
    </xdr:sp>
    <xdr:clientData/>
  </xdr:twoCellAnchor>
  <xdr:twoCellAnchor>
    <xdr:from>
      <xdr:col>0</xdr:col>
      <xdr:colOff>932392</xdr:colOff>
      <xdr:row>17</xdr:row>
      <xdr:rowOff>183092</xdr:rowOff>
    </xdr:from>
    <xdr:to>
      <xdr:col>2</xdr:col>
      <xdr:colOff>43391</xdr:colOff>
      <xdr:row>19</xdr:row>
      <xdr:rowOff>130175</xdr:rowOff>
    </xdr:to>
    <xdr:sp macro="" textlink="">
      <xdr:nvSpPr>
        <xdr:cNvPr id="83" name="TextBox 82">
          <a:hlinkClick xmlns:r="http://schemas.openxmlformats.org/officeDocument/2006/relationships" r:id="rId14"/>
          <a:extLst>
            <a:ext uri="{FF2B5EF4-FFF2-40B4-BE49-F238E27FC236}">
              <a16:creationId xmlns:a16="http://schemas.microsoft.com/office/drawing/2014/main" id="{00000000-0008-0000-0000-000053000000}"/>
            </a:ext>
          </a:extLst>
        </xdr:cNvPr>
        <xdr:cNvSpPr txBox="1"/>
      </xdr:nvSpPr>
      <xdr:spPr>
        <a:xfrm>
          <a:off x="932392" y="4374092"/>
          <a:ext cx="1282699" cy="328083"/>
        </a:xfrm>
        <a:prstGeom prst="rect">
          <a:avLst/>
        </a:prstGeom>
        <a:solidFill>
          <a:schemeClr val="accent2">
            <a:lumMod val="60000"/>
            <a:lumOff val="4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t>Cost Summary</a:t>
          </a:r>
        </a:p>
      </xdr:txBody>
    </xdr:sp>
    <xdr:clientData/>
  </xdr:twoCellAnchor>
  <xdr:twoCellAnchor>
    <xdr:from>
      <xdr:col>0</xdr:col>
      <xdr:colOff>207434</xdr:colOff>
      <xdr:row>13</xdr:row>
      <xdr:rowOff>91017</xdr:rowOff>
    </xdr:from>
    <xdr:to>
      <xdr:col>1</xdr:col>
      <xdr:colOff>408517</xdr:colOff>
      <xdr:row>15</xdr:row>
      <xdr:rowOff>38100</xdr:rowOff>
    </xdr:to>
    <xdr:sp macro="" textlink="">
      <xdr:nvSpPr>
        <xdr:cNvPr id="84" name="TextBox 83">
          <a:hlinkClick xmlns:r="http://schemas.openxmlformats.org/officeDocument/2006/relationships" r:id="rId15"/>
          <a:extLst>
            <a:ext uri="{FF2B5EF4-FFF2-40B4-BE49-F238E27FC236}">
              <a16:creationId xmlns:a16="http://schemas.microsoft.com/office/drawing/2014/main" id="{00000000-0008-0000-0000-000054000000}"/>
            </a:ext>
          </a:extLst>
        </xdr:cNvPr>
        <xdr:cNvSpPr txBox="1"/>
      </xdr:nvSpPr>
      <xdr:spPr>
        <a:xfrm>
          <a:off x="207434" y="5996517"/>
          <a:ext cx="1291166" cy="328083"/>
        </a:xfrm>
        <a:prstGeom prst="rect">
          <a:avLst/>
        </a:prstGeom>
        <a:solidFill>
          <a:schemeClr val="accent3">
            <a:lumMod val="60000"/>
            <a:lumOff val="4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t>Cost (£)</a:t>
          </a:r>
        </a:p>
      </xdr:txBody>
    </xdr:sp>
    <xdr:clientData/>
  </xdr:twoCellAnchor>
  <xdr:twoCellAnchor>
    <xdr:from>
      <xdr:col>6</xdr:col>
      <xdr:colOff>379536</xdr:colOff>
      <xdr:row>6</xdr:row>
      <xdr:rowOff>94192</xdr:rowOff>
    </xdr:from>
    <xdr:to>
      <xdr:col>12</xdr:col>
      <xdr:colOff>395653</xdr:colOff>
      <xdr:row>6</xdr:row>
      <xdr:rowOff>102577</xdr:rowOff>
    </xdr:to>
    <xdr:cxnSp macro="">
      <xdr:nvCxnSpPr>
        <xdr:cNvPr id="97" name="Straight Connector 96">
          <a:extLst>
            <a:ext uri="{FF2B5EF4-FFF2-40B4-BE49-F238E27FC236}">
              <a16:creationId xmlns:a16="http://schemas.microsoft.com/office/drawing/2014/main" id="{00000000-0008-0000-0000-000061000000}"/>
            </a:ext>
          </a:extLst>
        </xdr:cNvPr>
        <xdr:cNvCxnSpPr>
          <a:stCxn id="81" idx="3"/>
        </xdr:cNvCxnSpPr>
      </xdr:nvCxnSpPr>
      <xdr:spPr>
        <a:xfrm>
          <a:off x="5801459" y="1618192"/>
          <a:ext cx="4155829" cy="838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849923</xdr:colOff>
      <xdr:row>6</xdr:row>
      <xdr:rowOff>87924</xdr:rowOff>
    </xdr:from>
    <xdr:to>
      <xdr:col>5</xdr:col>
      <xdr:colOff>474786</xdr:colOff>
      <xdr:row>6</xdr:row>
      <xdr:rowOff>94192</xdr:rowOff>
    </xdr:to>
    <xdr:cxnSp macro="">
      <xdr:nvCxnSpPr>
        <xdr:cNvPr id="98" name="Straight Connector 97">
          <a:extLst>
            <a:ext uri="{FF2B5EF4-FFF2-40B4-BE49-F238E27FC236}">
              <a16:creationId xmlns:a16="http://schemas.microsoft.com/office/drawing/2014/main" id="{00000000-0008-0000-0000-000062000000}"/>
            </a:ext>
          </a:extLst>
        </xdr:cNvPr>
        <xdr:cNvCxnSpPr>
          <a:endCxn id="81" idx="1"/>
        </xdr:cNvCxnSpPr>
      </xdr:nvCxnSpPr>
      <xdr:spPr>
        <a:xfrm>
          <a:off x="849923" y="1611924"/>
          <a:ext cx="3654671" cy="6268"/>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849923</xdr:colOff>
      <xdr:row>6</xdr:row>
      <xdr:rowOff>87923</xdr:rowOff>
    </xdr:from>
    <xdr:to>
      <xdr:col>0</xdr:col>
      <xdr:colOff>850168</xdr:colOff>
      <xdr:row>13</xdr:row>
      <xdr:rowOff>91017</xdr:rowOff>
    </xdr:to>
    <xdr:cxnSp macro="">
      <xdr:nvCxnSpPr>
        <xdr:cNvPr id="104" name="Straight Arrow Connector 103">
          <a:extLst>
            <a:ext uri="{FF2B5EF4-FFF2-40B4-BE49-F238E27FC236}">
              <a16:creationId xmlns:a16="http://schemas.microsoft.com/office/drawing/2014/main" id="{00000000-0008-0000-0000-000068000000}"/>
            </a:ext>
          </a:extLst>
        </xdr:cNvPr>
        <xdr:cNvCxnSpPr>
          <a:endCxn id="84" idx="0"/>
        </xdr:cNvCxnSpPr>
      </xdr:nvCxnSpPr>
      <xdr:spPr>
        <a:xfrm>
          <a:off x="849923" y="1611923"/>
          <a:ext cx="245" cy="1336594"/>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109171</xdr:colOff>
      <xdr:row>6</xdr:row>
      <xdr:rowOff>102577</xdr:rowOff>
    </xdr:from>
    <xdr:to>
      <xdr:col>2</xdr:col>
      <xdr:colOff>109903</xdr:colOff>
      <xdr:row>13</xdr:row>
      <xdr:rowOff>90936</xdr:rowOff>
    </xdr:to>
    <xdr:cxnSp macro="">
      <xdr:nvCxnSpPr>
        <xdr:cNvPr id="110" name="Straight Arrow Connector 109">
          <a:extLst>
            <a:ext uri="{FF2B5EF4-FFF2-40B4-BE49-F238E27FC236}">
              <a16:creationId xmlns:a16="http://schemas.microsoft.com/office/drawing/2014/main" id="{00000000-0008-0000-0000-00006E000000}"/>
            </a:ext>
          </a:extLst>
        </xdr:cNvPr>
        <xdr:cNvCxnSpPr>
          <a:endCxn id="82" idx="0"/>
        </xdr:cNvCxnSpPr>
      </xdr:nvCxnSpPr>
      <xdr:spPr>
        <a:xfrm flipH="1">
          <a:off x="2277940" y="1626577"/>
          <a:ext cx="732" cy="1321859"/>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1112879</xdr:colOff>
      <xdr:row>7</xdr:row>
      <xdr:rowOff>67733</xdr:rowOff>
    </xdr:from>
    <xdr:to>
      <xdr:col>5</xdr:col>
      <xdr:colOff>1123219</xdr:colOff>
      <xdr:row>9</xdr:row>
      <xdr:rowOff>63501</xdr:rowOff>
    </xdr:to>
    <xdr:cxnSp macro="">
      <xdr:nvCxnSpPr>
        <xdr:cNvPr id="113" name="Straight Arrow Connector 112">
          <a:extLst>
            <a:ext uri="{FF2B5EF4-FFF2-40B4-BE49-F238E27FC236}">
              <a16:creationId xmlns:a16="http://schemas.microsoft.com/office/drawing/2014/main" id="{00000000-0008-0000-0000-000071000000}"/>
            </a:ext>
          </a:extLst>
        </xdr:cNvPr>
        <xdr:cNvCxnSpPr>
          <a:stCxn id="81" idx="2"/>
          <a:endCxn id="80" idx="0"/>
        </xdr:cNvCxnSpPr>
      </xdr:nvCxnSpPr>
      <xdr:spPr>
        <a:xfrm flipH="1">
          <a:off x="5142687" y="1782233"/>
          <a:ext cx="10340" cy="376768"/>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395655</xdr:colOff>
      <xdr:row>6</xdr:row>
      <xdr:rowOff>95250</xdr:rowOff>
    </xdr:from>
    <xdr:to>
      <xdr:col>12</xdr:col>
      <xdr:colOff>402981</xdr:colOff>
      <xdr:row>9</xdr:row>
      <xdr:rowOff>23283</xdr:rowOff>
    </xdr:to>
    <xdr:cxnSp macro="">
      <xdr:nvCxnSpPr>
        <xdr:cNvPr id="115" name="Straight Arrow Connector 114">
          <a:extLst>
            <a:ext uri="{FF2B5EF4-FFF2-40B4-BE49-F238E27FC236}">
              <a16:creationId xmlns:a16="http://schemas.microsoft.com/office/drawing/2014/main" id="{00000000-0008-0000-0000-000073000000}"/>
            </a:ext>
          </a:extLst>
        </xdr:cNvPr>
        <xdr:cNvCxnSpPr>
          <a:endCxn id="74" idx="0"/>
        </xdr:cNvCxnSpPr>
      </xdr:nvCxnSpPr>
      <xdr:spPr>
        <a:xfrm>
          <a:off x="9957290" y="1619250"/>
          <a:ext cx="7326" cy="499533"/>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373673</xdr:colOff>
      <xdr:row>11</xdr:row>
      <xdr:rowOff>7327</xdr:rowOff>
    </xdr:from>
    <xdr:to>
      <xdr:col>5</xdr:col>
      <xdr:colOff>375383</xdr:colOff>
      <xdr:row>13</xdr:row>
      <xdr:rowOff>81095</xdr:rowOff>
    </xdr:to>
    <xdr:cxnSp macro="">
      <xdr:nvCxnSpPr>
        <xdr:cNvPr id="120" name="Straight Arrow Connector 119">
          <a:extLst>
            <a:ext uri="{FF2B5EF4-FFF2-40B4-BE49-F238E27FC236}">
              <a16:creationId xmlns:a16="http://schemas.microsoft.com/office/drawing/2014/main" id="{00000000-0008-0000-0000-000078000000}"/>
            </a:ext>
          </a:extLst>
        </xdr:cNvPr>
        <xdr:cNvCxnSpPr>
          <a:endCxn id="78" idx="0"/>
        </xdr:cNvCxnSpPr>
      </xdr:nvCxnSpPr>
      <xdr:spPr>
        <a:xfrm>
          <a:off x="4403481" y="2483827"/>
          <a:ext cx="1710" cy="454768"/>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395654</xdr:colOff>
      <xdr:row>10</xdr:row>
      <xdr:rowOff>183173</xdr:rowOff>
    </xdr:from>
    <xdr:to>
      <xdr:col>6</xdr:col>
      <xdr:colOff>403307</xdr:colOff>
      <xdr:row>13</xdr:row>
      <xdr:rowOff>83476</xdr:rowOff>
    </xdr:to>
    <xdr:cxnSp macro="">
      <xdr:nvCxnSpPr>
        <xdr:cNvPr id="128" name="Straight Arrow Connector 127">
          <a:extLst>
            <a:ext uri="{FF2B5EF4-FFF2-40B4-BE49-F238E27FC236}">
              <a16:creationId xmlns:a16="http://schemas.microsoft.com/office/drawing/2014/main" id="{00000000-0008-0000-0000-000080000000}"/>
            </a:ext>
          </a:extLst>
        </xdr:cNvPr>
        <xdr:cNvCxnSpPr>
          <a:endCxn id="79" idx="0"/>
        </xdr:cNvCxnSpPr>
      </xdr:nvCxnSpPr>
      <xdr:spPr>
        <a:xfrm>
          <a:off x="5817577" y="2469173"/>
          <a:ext cx="7653" cy="471803"/>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512887</xdr:colOff>
      <xdr:row>9</xdr:row>
      <xdr:rowOff>187325</xdr:rowOff>
    </xdr:from>
    <xdr:to>
      <xdr:col>11</xdr:col>
      <xdr:colOff>190500</xdr:colOff>
      <xdr:row>10</xdr:row>
      <xdr:rowOff>0</xdr:rowOff>
    </xdr:to>
    <xdr:cxnSp macro="">
      <xdr:nvCxnSpPr>
        <xdr:cNvPr id="142" name="Straight Connector 141">
          <a:extLst>
            <a:ext uri="{FF2B5EF4-FFF2-40B4-BE49-F238E27FC236}">
              <a16:creationId xmlns:a16="http://schemas.microsoft.com/office/drawing/2014/main" id="{00000000-0008-0000-0000-00008E000000}"/>
            </a:ext>
          </a:extLst>
        </xdr:cNvPr>
        <xdr:cNvCxnSpPr>
          <a:stCxn id="74" idx="1"/>
        </xdr:cNvCxnSpPr>
      </xdr:nvCxnSpPr>
      <xdr:spPr>
        <a:xfrm flipH="1">
          <a:off x="7759214" y="2282825"/>
          <a:ext cx="1384786" cy="317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7327</xdr:colOff>
      <xdr:row>9</xdr:row>
      <xdr:rowOff>183173</xdr:rowOff>
    </xdr:from>
    <xdr:to>
      <xdr:col>16</xdr:col>
      <xdr:colOff>146539</xdr:colOff>
      <xdr:row>9</xdr:row>
      <xdr:rowOff>187325</xdr:rowOff>
    </xdr:to>
    <xdr:cxnSp macro="">
      <xdr:nvCxnSpPr>
        <xdr:cNvPr id="144" name="Straight Connector 143">
          <a:extLst>
            <a:ext uri="{FF2B5EF4-FFF2-40B4-BE49-F238E27FC236}">
              <a16:creationId xmlns:a16="http://schemas.microsoft.com/office/drawing/2014/main" id="{00000000-0008-0000-0000-000090000000}"/>
            </a:ext>
          </a:extLst>
        </xdr:cNvPr>
        <xdr:cNvCxnSpPr>
          <a:stCxn id="74" idx="3"/>
        </xdr:cNvCxnSpPr>
      </xdr:nvCxnSpPr>
      <xdr:spPr>
        <a:xfrm flipV="1">
          <a:off x="10785231" y="2278673"/>
          <a:ext cx="1355481" cy="4152"/>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512885</xdr:colOff>
      <xdr:row>10</xdr:row>
      <xdr:rowOff>0</xdr:rowOff>
    </xdr:from>
    <xdr:to>
      <xdr:col>9</xdr:col>
      <xdr:colOff>519560</xdr:colOff>
      <xdr:row>13</xdr:row>
      <xdr:rowOff>79559</xdr:rowOff>
    </xdr:to>
    <xdr:cxnSp macro="">
      <xdr:nvCxnSpPr>
        <xdr:cNvPr id="146" name="Straight Arrow Connector 145">
          <a:extLst>
            <a:ext uri="{FF2B5EF4-FFF2-40B4-BE49-F238E27FC236}">
              <a16:creationId xmlns:a16="http://schemas.microsoft.com/office/drawing/2014/main" id="{00000000-0008-0000-0000-000092000000}"/>
            </a:ext>
          </a:extLst>
        </xdr:cNvPr>
        <xdr:cNvCxnSpPr>
          <a:endCxn id="73" idx="0"/>
        </xdr:cNvCxnSpPr>
      </xdr:nvCxnSpPr>
      <xdr:spPr>
        <a:xfrm>
          <a:off x="7759212" y="2286000"/>
          <a:ext cx="6675" cy="651059"/>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146539</xdr:colOff>
      <xdr:row>9</xdr:row>
      <xdr:rowOff>183173</xdr:rowOff>
    </xdr:from>
    <xdr:to>
      <xdr:col>16</xdr:col>
      <xdr:colOff>156634</xdr:colOff>
      <xdr:row>13</xdr:row>
      <xdr:rowOff>78074</xdr:rowOff>
    </xdr:to>
    <xdr:cxnSp macro="">
      <xdr:nvCxnSpPr>
        <xdr:cNvPr id="153" name="Straight Arrow Connector 152">
          <a:extLst>
            <a:ext uri="{FF2B5EF4-FFF2-40B4-BE49-F238E27FC236}">
              <a16:creationId xmlns:a16="http://schemas.microsoft.com/office/drawing/2014/main" id="{00000000-0008-0000-0000-000099000000}"/>
            </a:ext>
          </a:extLst>
        </xdr:cNvPr>
        <xdr:cNvCxnSpPr>
          <a:endCxn id="70" idx="0"/>
        </xdr:cNvCxnSpPr>
      </xdr:nvCxnSpPr>
      <xdr:spPr>
        <a:xfrm>
          <a:off x="12140712" y="2278673"/>
          <a:ext cx="10095" cy="656901"/>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285750</xdr:colOff>
      <xdr:row>10</xdr:row>
      <xdr:rowOff>161192</xdr:rowOff>
    </xdr:from>
    <xdr:to>
      <xdr:col>11</xdr:col>
      <xdr:colOff>286809</xdr:colOff>
      <xdr:row>13</xdr:row>
      <xdr:rowOff>79212</xdr:rowOff>
    </xdr:to>
    <xdr:cxnSp macro="">
      <xdr:nvCxnSpPr>
        <xdr:cNvPr id="162" name="Straight Arrow Connector 161">
          <a:extLst>
            <a:ext uri="{FF2B5EF4-FFF2-40B4-BE49-F238E27FC236}">
              <a16:creationId xmlns:a16="http://schemas.microsoft.com/office/drawing/2014/main" id="{00000000-0008-0000-0000-0000A2000000}"/>
            </a:ext>
          </a:extLst>
        </xdr:cNvPr>
        <xdr:cNvCxnSpPr>
          <a:endCxn id="72" idx="0"/>
        </xdr:cNvCxnSpPr>
      </xdr:nvCxnSpPr>
      <xdr:spPr>
        <a:xfrm>
          <a:off x="9239250" y="2447192"/>
          <a:ext cx="1059" cy="48952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534866</xdr:colOff>
      <xdr:row>10</xdr:row>
      <xdr:rowOff>161192</xdr:rowOff>
    </xdr:from>
    <xdr:to>
      <xdr:col>13</xdr:col>
      <xdr:colOff>536575</xdr:colOff>
      <xdr:row>13</xdr:row>
      <xdr:rowOff>83365</xdr:rowOff>
    </xdr:to>
    <xdr:cxnSp macro="">
      <xdr:nvCxnSpPr>
        <xdr:cNvPr id="175" name="Straight Arrow Connector 174">
          <a:extLst>
            <a:ext uri="{FF2B5EF4-FFF2-40B4-BE49-F238E27FC236}">
              <a16:creationId xmlns:a16="http://schemas.microsoft.com/office/drawing/2014/main" id="{00000000-0008-0000-0000-0000AF000000}"/>
            </a:ext>
          </a:extLst>
        </xdr:cNvPr>
        <xdr:cNvCxnSpPr>
          <a:endCxn id="71" idx="0"/>
        </xdr:cNvCxnSpPr>
      </xdr:nvCxnSpPr>
      <xdr:spPr>
        <a:xfrm>
          <a:off x="10704635" y="2447192"/>
          <a:ext cx="1709" cy="493673"/>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80596</xdr:colOff>
      <xdr:row>15</xdr:row>
      <xdr:rowOff>43962</xdr:rowOff>
    </xdr:from>
    <xdr:to>
      <xdr:col>1</xdr:col>
      <xdr:colOff>80596</xdr:colOff>
      <xdr:row>18</xdr:row>
      <xdr:rowOff>0</xdr:rowOff>
    </xdr:to>
    <xdr:cxnSp macro="">
      <xdr:nvCxnSpPr>
        <xdr:cNvPr id="178" name="Straight Arrow Connector 177">
          <a:extLst>
            <a:ext uri="{FF2B5EF4-FFF2-40B4-BE49-F238E27FC236}">
              <a16:creationId xmlns:a16="http://schemas.microsoft.com/office/drawing/2014/main" id="{00000000-0008-0000-0000-0000B2000000}"/>
            </a:ext>
          </a:extLst>
        </xdr:cNvPr>
        <xdr:cNvCxnSpPr/>
      </xdr:nvCxnSpPr>
      <xdr:spPr>
        <a:xfrm>
          <a:off x="1164981" y="3282462"/>
          <a:ext cx="0" cy="527538"/>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885092</xdr:colOff>
      <xdr:row>15</xdr:row>
      <xdr:rowOff>42496</xdr:rowOff>
    </xdr:from>
    <xdr:to>
      <xdr:col>1</xdr:col>
      <xdr:colOff>885092</xdr:colOff>
      <xdr:row>17</xdr:row>
      <xdr:rowOff>189034</xdr:rowOff>
    </xdr:to>
    <xdr:cxnSp macro="">
      <xdr:nvCxnSpPr>
        <xdr:cNvPr id="179" name="Straight Arrow Connector 178">
          <a:extLst>
            <a:ext uri="{FF2B5EF4-FFF2-40B4-BE49-F238E27FC236}">
              <a16:creationId xmlns:a16="http://schemas.microsoft.com/office/drawing/2014/main" id="{00000000-0008-0000-0000-0000B3000000}"/>
            </a:ext>
          </a:extLst>
        </xdr:cNvPr>
        <xdr:cNvCxnSpPr/>
      </xdr:nvCxnSpPr>
      <xdr:spPr>
        <a:xfrm>
          <a:off x="1969477" y="3280996"/>
          <a:ext cx="0" cy="527538"/>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783980</xdr:colOff>
      <xdr:row>15</xdr:row>
      <xdr:rowOff>36635</xdr:rowOff>
    </xdr:from>
    <xdr:to>
      <xdr:col>5</xdr:col>
      <xdr:colOff>791307</xdr:colOff>
      <xdr:row>17</xdr:row>
      <xdr:rowOff>183173</xdr:rowOff>
    </xdr:to>
    <xdr:cxnSp macro="">
      <xdr:nvCxnSpPr>
        <xdr:cNvPr id="181" name="Straight Arrow Connector 180">
          <a:extLst>
            <a:ext uri="{FF2B5EF4-FFF2-40B4-BE49-F238E27FC236}">
              <a16:creationId xmlns:a16="http://schemas.microsoft.com/office/drawing/2014/main" id="{00000000-0008-0000-0000-0000B5000000}"/>
            </a:ext>
          </a:extLst>
        </xdr:cNvPr>
        <xdr:cNvCxnSpPr/>
      </xdr:nvCxnSpPr>
      <xdr:spPr>
        <a:xfrm>
          <a:off x="4813788" y="3275135"/>
          <a:ext cx="7327" cy="527538"/>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14654</xdr:colOff>
      <xdr:row>15</xdr:row>
      <xdr:rowOff>29308</xdr:rowOff>
    </xdr:from>
    <xdr:to>
      <xdr:col>6</xdr:col>
      <xdr:colOff>14654</xdr:colOff>
      <xdr:row>18</xdr:row>
      <xdr:rowOff>0</xdr:rowOff>
    </xdr:to>
    <xdr:cxnSp macro="">
      <xdr:nvCxnSpPr>
        <xdr:cNvPr id="183" name="Straight Arrow Connector 182">
          <a:extLst>
            <a:ext uri="{FF2B5EF4-FFF2-40B4-BE49-F238E27FC236}">
              <a16:creationId xmlns:a16="http://schemas.microsoft.com/office/drawing/2014/main" id="{00000000-0008-0000-0000-0000B7000000}"/>
            </a:ext>
          </a:extLst>
        </xdr:cNvPr>
        <xdr:cNvCxnSpPr/>
      </xdr:nvCxnSpPr>
      <xdr:spPr>
        <a:xfrm>
          <a:off x="5436577" y="3267808"/>
          <a:ext cx="0" cy="542192"/>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1077630</xdr:colOff>
      <xdr:row>19</xdr:row>
      <xdr:rowOff>126869</xdr:rowOff>
    </xdr:from>
    <xdr:to>
      <xdr:col>5</xdr:col>
      <xdr:colOff>1085934</xdr:colOff>
      <xdr:row>22</xdr:row>
      <xdr:rowOff>34355</xdr:rowOff>
    </xdr:to>
    <xdr:cxnSp macro="">
      <xdr:nvCxnSpPr>
        <xdr:cNvPr id="185" name="Straight Arrow Connector 184">
          <a:extLst>
            <a:ext uri="{FF2B5EF4-FFF2-40B4-BE49-F238E27FC236}">
              <a16:creationId xmlns:a16="http://schemas.microsoft.com/office/drawing/2014/main" id="{00000000-0008-0000-0000-0000B9000000}"/>
            </a:ext>
          </a:extLst>
        </xdr:cNvPr>
        <xdr:cNvCxnSpPr>
          <a:stCxn id="77" idx="2"/>
          <a:endCxn id="76" idx="0"/>
        </xdr:cNvCxnSpPr>
      </xdr:nvCxnSpPr>
      <xdr:spPr>
        <a:xfrm flipH="1">
          <a:off x="5107438" y="4127369"/>
          <a:ext cx="8304" cy="478986"/>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519560</xdr:colOff>
      <xdr:row>15</xdr:row>
      <xdr:rowOff>26642</xdr:rowOff>
    </xdr:from>
    <xdr:to>
      <xdr:col>9</xdr:col>
      <xdr:colOff>527538</xdr:colOff>
      <xdr:row>19</xdr:row>
      <xdr:rowOff>7327</xdr:rowOff>
    </xdr:to>
    <xdr:cxnSp macro="">
      <xdr:nvCxnSpPr>
        <xdr:cNvPr id="187" name="Straight Connector 186">
          <a:extLst>
            <a:ext uri="{FF2B5EF4-FFF2-40B4-BE49-F238E27FC236}">
              <a16:creationId xmlns:a16="http://schemas.microsoft.com/office/drawing/2014/main" id="{00000000-0008-0000-0000-0000BB000000}"/>
            </a:ext>
          </a:extLst>
        </xdr:cNvPr>
        <xdr:cNvCxnSpPr>
          <a:stCxn id="73" idx="2"/>
        </xdr:cNvCxnSpPr>
      </xdr:nvCxnSpPr>
      <xdr:spPr>
        <a:xfrm>
          <a:off x="7765887" y="3265142"/>
          <a:ext cx="7978" cy="74268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534865</xdr:colOff>
      <xdr:row>18</xdr:row>
      <xdr:rowOff>180908</xdr:rowOff>
    </xdr:from>
    <xdr:to>
      <xdr:col>11</xdr:col>
      <xdr:colOff>364067</xdr:colOff>
      <xdr:row>18</xdr:row>
      <xdr:rowOff>183173</xdr:rowOff>
    </xdr:to>
    <xdr:cxnSp macro="">
      <xdr:nvCxnSpPr>
        <xdr:cNvPr id="189" name="Straight Arrow Connector 188">
          <a:extLst>
            <a:ext uri="{FF2B5EF4-FFF2-40B4-BE49-F238E27FC236}">
              <a16:creationId xmlns:a16="http://schemas.microsoft.com/office/drawing/2014/main" id="{00000000-0008-0000-0000-0000BD000000}"/>
            </a:ext>
          </a:extLst>
        </xdr:cNvPr>
        <xdr:cNvCxnSpPr>
          <a:endCxn id="75" idx="1"/>
        </xdr:cNvCxnSpPr>
      </xdr:nvCxnSpPr>
      <xdr:spPr>
        <a:xfrm flipV="1">
          <a:off x="7781192" y="3990908"/>
          <a:ext cx="1536375" cy="2265"/>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159075</xdr:colOff>
      <xdr:row>15</xdr:row>
      <xdr:rowOff>25177</xdr:rowOff>
    </xdr:from>
    <xdr:to>
      <xdr:col>16</xdr:col>
      <xdr:colOff>180975</xdr:colOff>
      <xdr:row>18</xdr:row>
      <xdr:rowOff>171450</xdr:rowOff>
    </xdr:to>
    <xdr:cxnSp macro="">
      <xdr:nvCxnSpPr>
        <xdr:cNvPr id="191" name="Straight Connector 190">
          <a:extLst>
            <a:ext uri="{FF2B5EF4-FFF2-40B4-BE49-F238E27FC236}">
              <a16:creationId xmlns:a16="http://schemas.microsoft.com/office/drawing/2014/main" id="{00000000-0008-0000-0000-0000BF000000}"/>
            </a:ext>
          </a:extLst>
        </xdr:cNvPr>
        <xdr:cNvCxnSpPr/>
      </xdr:nvCxnSpPr>
      <xdr:spPr>
        <a:xfrm>
          <a:off x="12170100" y="3263677"/>
          <a:ext cx="21900" cy="717773"/>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427567</xdr:colOff>
      <xdr:row>18</xdr:row>
      <xdr:rowOff>175846</xdr:rowOff>
    </xdr:from>
    <xdr:to>
      <xdr:col>16</xdr:col>
      <xdr:colOff>175846</xdr:colOff>
      <xdr:row>18</xdr:row>
      <xdr:rowOff>180908</xdr:rowOff>
    </xdr:to>
    <xdr:cxnSp macro="">
      <xdr:nvCxnSpPr>
        <xdr:cNvPr id="195" name="Straight Arrow Connector 194">
          <a:extLst>
            <a:ext uri="{FF2B5EF4-FFF2-40B4-BE49-F238E27FC236}">
              <a16:creationId xmlns:a16="http://schemas.microsoft.com/office/drawing/2014/main" id="{00000000-0008-0000-0000-0000C3000000}"/>
            </a:ext>
          </a:extLst>
        </xdr:cNvPr>
        <xdr:cNvCxnSpPr>
          <a:endCxn id="75" idx="3"/>
        </xdr:cNvCxnSpPr>
      </xdr:nvCxnSpPr>
      <xdr:spPr>
        <a:xfrm flipH="1">
          <a:off x="10597336" y="3985846"/>
          <a:ext cx="1572683" cy="5062"/>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21980</xdr:colOff>
      <xdr:row>15</xdr:row>
      <xdr:rowOff>43962</xdr:rowOff>
    </xdr:from>
    <xdr:to>
      <xdr:col>12</xdr:col>
      <xdr:colOff>29307</xdr:colOff>
      <xdr:row>17</xdr:row>
      <xdr:rowOff>168519</xdr:rowOff>
    </xdr:to>
    <xdr:cxnSp macro="">
      <xdr:nvCxnSpPr>
        <xdr:cNvPr id="197" name="Straight Arrow Connector 196">
          <a:extLst>
            <a:ext uri="{FF2B5EF4-FFF2-40B4-BE49-F238E27FC236}">
              <a16:creationId xmlns:a16="http://schemas.microsoft.com/office/drawing/2014/main" id="{00000000-0008-0000-0000-0000C5000000}"/>
            </a:ext>
          </a:extLst>
        </xdr:cNvPr>
        <xdr:cNvCxnSpPr/>
      </xdr:nvCxnSpPr>
      <xdr:spPr>
        <a:xfrm>
          <a:off x="9583615" y="3282462"/>
          <a:ext cx="7327" cy="505557"/>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183173</xdr:colOff>
      <xdr:row>15</xdr:row>
      <xdr:rowOff>29308</xdr:rowOff>
    </xdr:from>
    <xdr:to>
      <xdr:col>13</xdr:col>
      <xdr:colOff>190500</xdr:colOff>
      <xdr:row>17</xdr:row>
      <xdr:rowOff>175846</xdr:rowOff>
    </xdr:to>
    <xdr:cxnSp macro="">
      <xdr:nvCxnSpPr>
        <xdr:cNvPr id="199" name="Straight Arrow Connector 198">
          <a:extLst>
            <a:ext uri="{FF2B5EF4-FFF2-40B4-BE49-F238E27FC236}">
              <a16:creationId xmlns:a16="http://schemas.microsoft.com/office/drawing/2014/main" id="{00000000-0008-0000-0000-0000C7000000}"/>
            </a:ext>
          </a:extLst>
        </xdr:cNvPr>
        <xdr:cNvCxnSpPr/>
      </xdr:nvCxnSpPr>
      <xdr:spPr>
        <a:xfrm>
          <a:off x="10352942" y="3267808"/>
          <a:ext cx="7327" cy="527538"/>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498230</xdr:colOff>
      <xdr:row>23</xdr:row>
      <xdr:rowOff>95738</xdr:rowOff>
    </xdr:from>
    <xdr:to>
      <xdr:col>5</xdr:col>
      <xdr:colOff>429197</xdr:colOff>
      <xdr:row>23</xdr:row>
      <xdr:rowOff>109904</xdr:rowOff>
    </xdr:to>
    <xdr:cxnSp macro="">
      <xdr:nvCxnSpPr>
        <xdr:cNvPr id="201" name="Straight Arrow Connector 200">
          <a:extLst>
            <a:ext uri="{FF2B5EF4-FFF2-40B4-BE49-F238E27FC236}">
              <a16:creationId xmlns:a16="http://schemas.microsoft.com/office/drawing/2014/main" id="{00000000-0008-0000-0000-0000C9000000}"/>
            </a:ext>
          </a:extLst>
        </xdr:cNvPr>
        <xdr:cNvCxnSpPr>
          <a:endCxn id="76" idx="1"/>
        </xdr:cNvCxnSpPr>
      </xdr:nvCxnSpPr>
      <xdr:spPr>
        <a:xfrm flipV="1">
          <a:off x="1582615" y="4858238"/>
          <a:ext cx="2876390" cy="14166"/>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333947</xdr:colOff>
      <xdr:row>23</xdr:row>
      <xdr:rowOff>85725</xdr:rowOff>
    </xdr:from>
    <xdr:to>
      <xdr:col>12</xdr:col>
      <xdr:colOff>419100</xdr:colOff>
      <xdr:row>23</xdr:row>
      <xdr:rowOff>95738</xdr:rowOff>
    </xdr:to>
    <xdr:cxnSp macro="">
      <xdr:nvCxnSpPr>
        <xdr:cNvPr id="203" name="Straight Arrow Connector 202">
          <a:extLst>
            <a:ext uri="{FF2B5EF4-FFF2-40B4-BE49-F238E27FC236}">
              <a16:creationId xmlns:a16="http://schemas.microsoft.com/office/drawing/2014/main" id="{00000000-0008-0000-0000-0000CB000000}"/>
            </a:ext>
          </a:extLst>
        </xdr:cNvPr>
        <xdr:cNvCxnSpPr>
          <a:endCxn id="76" idx="3"/>
        </xdr:cNvCxnSpPr>
      </xdr:nvCxnSpPr>
      <xdr:spPr>
        <a:xfrm flipH="1">
          <a:off x="5763197" y="4848225"/>
          <a:ext cx="4228528" cy="10013"/>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395817</xdr:colOff>
      <xdr:row>20</xdr:row>
      <xdr:rowOff>5952</xdr:rowOff>
    </xdr:from>
    <xdr:to>
      <xdr:col>12</xdr:col>
      <xdr:colOff>402980</xdr:colOff>
      <xdr:row>23</xdr:row>
      <xdr:rowOff>95250</xdr:rowOff>
    </xdr:to>
    <xdr:cxnSp macro="">
      <xdr:nvCxnSpPr>
        <xdr:cNvPr id="207" name="Straight Connector 206">
          <a:extLst>
            <a:ext uri="{FF2B5EF4-FFF2-40B4-BE49-F238E27FC236}">
              <a16:creationId xmlns:a16="http://schemas.microsoft.com/office/drawing/2014/main" id="{00000000-0008-0000-0000-0000CF000000}"/>
            </a:ext>
          </a:extLst>
        </xdr:cNvPr>
        <xdr:cNvCxnSpPr>
          <a:stCxn id="75" idx="2"/>
        </xdr:cNvCxnSpPr>
      </xdr:nvCxnSpPr>
      <xdr:spPr>
        <a:xfrm>
          <a:off x="9957452" y="4196952"/>
          <a:ext cx="7163" cy="660798"/>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487891</xdr:colOff>
      <xdr:row>19</xdr:row>
      <xdr:rowOff>130175</xdr:rowOff>
    </xdr:from>
    <xdr:to>
      <xdr:col>1</xdr:col>
      <xdr:colOff>498230</xdr:colOff>
      <xdr:row>23</xdr:row>
      <xdr:rowOff>109904</xdr:rowOff>
    </xdr:to>
    <xdr:cxnSp macro="">
      <xdr:nvCxnSpPr>
        <xdr:cNvPr id="210" name="Straight Connector 209">
          <a:extLst>
            <a:ext uri="{FF2B5EF4-FFF2-40B4-BE49-F238E27FC236}">
              <a16:creationId xmlns:a16="http://schemas.microsoft.com/office/drawing/2014/main" id="{00000000-0008-0000-0000-0000D2000000}"/>
            </a:ext>
          </a:extLst>
        </xdr:cNvPr>
        <xdr:cNvCxnSpPr>
          <a:stCxn id="83" idx="2"/>
        </xdr:cNvCxnSpPr>
      </xdr:nvCxnSpPr>
      <xdr:spPr>
        <a:xfrm>
          <a:off x="1572276" y="4130675"/>
          <a:ext cx="10339" cy="741729"/>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212912</xdr:colOff>
      <xdr:row>2</xdr:row>
      <xdr:rowOff>100853</xdr:rowOff>
    </xdr:from>
    <xdr:to>
      <xdr:col>0</xdr:col>
      <xdr:colOff>212912</xdr:colOff>
      <xdr:row>7</xdr:row>
      <xdr:rowOff>100853</xdr:rowOff>
    </xdr:to>
    <xdr:cxnSp macro="">
      <xdr:nvCxnSpPr>
        <xdr:cNvPr id="3" name="Straight Arrow Connector 2">
          <a:extLst>
            <a:ext uri="{FF2B5EF4-FFF2-40B4-BE49-F238E27FC236}">
              <a16:creationId xmlns:a16="http://schemas.microsoft.com/office/drawing/2014/main" id="{00000000-0008-0000-2400-000003000000}"/>
            </a:ext>
          </a:extLst>
        </xdr:cNvPr>
        <xdr:cNvCxnSpPr/>
      </xdr:nvCxnSpPr>
      <xdr:spPr>
        <a:xfrm>
          <a:off x="212912" y="481853"/>
          <a:ext cx="0" cy="95250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212912</xdr:colOff>
      <xdr:row>0</xdr:row>
      <xdr:rowOff>89647</xdr:rowOff>
    </xdr:from>
    <xdr:to>
      <xdr:col>5</xdr:col>
      <xdr:colOff>179294</xdr:colOff>
      <xdr:row>0</xdr:row>
      <xdr:rowOff>89647</xdr:rowOff>
    </xdr:to>
    <xdr:cxnSp macro="">
      <xdr:nvCxnSpPr>
        <xdr:cNvPr id="8" name="Straight Arrow Connector 7">
          <a:extLst>
            <a:ext uri="{FF2B5EF4-FFF2-40B4-BE49-F238E27FC236}">
              <a16:creationId xmlns:a16="http://schemas.microsoft.com/office/drawing/2014/main" id="{00000000-0008-0000-2400-000008000000}"/>
            </a:ext>
          </a:extLst>
        </xdr:cNvPr>
        <xdr:cNvCxnSpPr/>
      </xdr:nvCxnSpPr>
      <xdr:spPr>
        <a:xfrm>
          <a:off x="1075765" y="89647"/>
          <a:ext cx="1109382"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601980</xdr:colOff>
          <xdr:row>3</xdr:row>
          <xdr:rowOff>0</xdr:rowOff>
        </xdr:from>
        <xdr:to>
          <xdr:col>15</xdr:col>
          <xdr:colOff>0</xdr:colOff>
          <xdr:row>4</xdr:row>
          <xdr:rowOff>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25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601980</xdr:colOff>
          <xdr:row>2</xdr:row>
          <xdr:rowOff>7620</xdr:rowOff>
        </xdr:from>
        <xdr:to>
          <xdr:col>15</xdr:col>
          <xdr:colOff>0</xdr:colOff>
          <xdr:row>3</xdr:row>
          <xdr:rowOff>7620</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25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2</xdr:col>
      <xdr:colOff>765364</xdr:colOff>
      <xdr:row>7</xdr:row>
      <xdr:rowOff>66675</xdr:rowOff>
    </xdr:from>
    <xdr:to>
      <xdr:col>20</xdr:col>
      <xdr:colOff>304800</xdr:colOff>
      <xdr:row>65</xdr:row>
      <xdr:rowOff>79864</xdr:rowOff>
    </xdr:to>
    <xdr:grpSp>
      <xdr:nvGrpSpPr>
        <xdr:cNvPr id="5" name="Group 4">
          <a:extLst>
            <a:ext uri="{FF2B5EF4-FFF2-40B4-BE49-F238E27FC236}">
              <a16:creationId xmlns:a16="http://schemas.microsoft.com/office/drawing/2014/main" id="{00000000-0008-0000-2500-000005000000}"/>
            </a:ext>
          </a:extLst>
        </xdr:cNvPr>
        <xdr:cNvGrpSpPr/>
      </xdr:nvGrpSpPr>
      <xdr:grpSpPr>
        <a:xfrm>
          <a:off x="3756214" y="1400175"/>
          <a:ext cx="13960286" cy="6413989"/>
          <a:chOff x="751914" y="935131"/>
          <a:chExt cx="11518526" cy="6527009"/>
        </a:xfrm>
      </xdr:grpSpPr>
      <xdr:graphicFrame macro="">
        <xdr:nvGraphicFramePr>
          <xdr:cNvPr id="10" name="Chart 9">
            <a:extLst>
              <a:ext uri="{FF2B5EF4-FFF2-40B4-BE49-F238E27FC236}">
                <a16:creationId xmlns:a16="http://schemas.microsoft.com/office/drawing/2014/main" id="{00000000-0008-0000-2500-00000A000000}"/>
              </a:ext>
            </a:extLst>
          </xdr:cNvPr>
          <xdr:cNvGraphicFramePr>
            <a:graphicFrameLocks/>
          </xdr:cNvGraphicFramePr>
        </xdr:nvGraphicFramePr>
        <xdr:xfrm>
          <a:off x="6529667" y="4191000"/>
          <a:ext cx="5740772" cy="326707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4" name="Chart 13">
            <a:extLst>
              <a:ext uri="{FF2B5EF4-FFF2-40B4-BE49-F238E27FC236}">
                <a16:creationId xmlns:a16="http://schemas.microsoft.com/office/drawing/2014/main" id="{00000000-0008-0000-2500-00000E000000}"/>
              </a:ext>
            </a:extLst>
          </xdr:cNvPr>
          <xdr:cNvGraphicFramePr>
            <a:graphicFrameLocks/>
          </xdr:cNvGraphicFramePr>
        </xdr:nvGraphicFramePr>
        <xdr:xfrm>
          <a:off x="6529668" y="935131"/>
          <a:ext cx="5740772" cy="3255869"/>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5" name="Chart 14">
            <a:extLst>
              <a:ext uri="{FF2B5EF4-FFF2-40B4-BE49-F238E27FC236}">
                <a16:creationId xmlns:a16="http://schemas.microsoft.com/office/drawing/2014/main" id="{00000000-0008-0000-2500-00000F000000}"/>
              </a:ext>
            </a:extLst>
          </xdr:cNvPr>
          <xdr:cNvGraphicFramePr>
            <a:graphicFrameLocks/>
          </xdr:cNvGraphicFramePr>
        </xdr:nvGraphicFramePr>
        <xdr:xfrm>
          <a:off x="751914" y="4195065"/>
          <a:ext cx="5777753" cy="3267075"/>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xml"/><Relationship Id="rId1" Type="http://schemas.openxmlformats.org/officeDocument/2006/relationships/printerSettings" Target="../printerSettings/printerSettings36.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2" tint="-0.249977111117893"/>
  </sheetPr>
  <dimension ref="A1:R27"/>
  <sheetViews>
    <sheetView zoomScale="90" zoomScaleNormal="90" workbookViewId="0">
      <selection activeCell="D83" sqref="D83"/>
    </sheetView>
  </sheetViews>
  <sheetFormatPr defaultColWidth="9.109375" defaultRowHeight="14.4" x14ac:dyDescent="0.3"/>
  <cols>
    <col min="1" max="1" width="22.5546875" style="535" customWidth="1"/>
    <col min="2" max="2" width="16.33203125" style="535" customWidth="1"/>
    <col min="3" max="3" width="9.6640625" style="535" customWidth="1"/>
    <col min="4" max="4" width="9.109375" style="535" customWidth="1"/>
    <col min="5" max="5" width="9.109375" style="535"/>
    <col min="6" max="6" width="20.88671875" style="535" bestFit="1" customWidth="1"/>
    <col min="7" max="9" width="9.109375" style="535"/>
    <col min="10" max="10" width="16.44140625" style="535" bestFit="1" customWidth="1"/>
    <col min="11" max="16384" width="9.109375" style="535"/>
  </cols>
  <sheetData>
    <row r="1" spans="1:18" x14ac:dyDescent="0.3">
      <c r="A1" s="554" t="s">
        <v>572</v>
      </c>
      <c r="B1" s="555"/>
      <c r="C1" s="534"/>
      <c r="F1" s="536" t="s">
        <v>421</v>
      </c>
    </row>
    <row r="2" spans="1:18" x14ac:dyDescent="0.3">
      <c r="P2" s="536"/>
    </row>
    <row r="3" spans="1:18" x14ac:dyDescent="0.3">
      <c r="A3" s="537" t="s">
        <v>611</v>
      </c>
      <c r="B3" s="538"/>
    </row>
    <row r="4" spans="1:18" x14ac:dyDescent="0.3">
      <c r="A4" s="539" t="s">
        <v>612</v>
      </c>
      <c r="B4" s="538"/>
    </row>
    <row r="5" spans="1:18" ht="15" thickBot="1" x14ac:dyDescent="0.35"/>
    <row r="6" spans="1:18" x14ac:dyDescent="0.3">
      <c r="A6" s="540"/>
      <c r="B6" s="541"/>
      <c r="C6" s="541"/>
      <c r="D6" s="541"/>
      <c r="E6" s="541"/>
      <c r="F6" s="541"/>
      <c r="G6" s="541"/>
      <c r="H6" s="541"/>
      <c r="I6" s="541"/>
      <c r="J6" s="541"/>
      <c r="K6" s="541"/>
      <c r="L6" s="541"/>
      <c r="M6" s="541"/>
      <c r="N6" s="541"/>
      <c r="O6" s="541"/>
      <c r="P6" s="541"/>
      <c r="Q6" s="541"/>
      <c r="R6" s="542"/>
    </row>
    <row r="7" spans="1:18" x14ac:dyDescent="0.3">
      <c r="A7" s="543"/>
      <c r="B7" s="544"/>
      <c r="C7" s="544"/>
      <c r="D7" s="544"/>
      <c r="E7" s="544"/>
      <c r="F7" s="544"/>
      <c r="G7" s="544"/>
      <c r="H7" s="544"/>
      <c r="I7" s="544"/>
      <c r="J7" s="544"/>
      <c r="K7" s="544"/>
      <c r="L7" s="544"/>
      <c r="M7" s="544"/>
      <c r="N7" s="544"/>
      <c r="O7" s="544"/>
      <c r="P7" s="544"/>
      <c r="Q7" s="544"/>
      <c r="R7" s="545"/>
    </row>
    <row r="8" spans="1:18" x14ac:dyDescent="0.3">
      <c r="A8" s="543"/>
      <c r="B8" s="544"/>
      <c r="C8" s="544"/>
      <c r="D8" s="544"/>
      <c r="E8" s="544"/>
      <c r="F8" s="544"/>
      <c r="G8" s="544"/>
      <c r="H8" s="544"/>
      <c r="I8" s="544"/>
      <c r="J8" s="544"/>
      <c r="K8" s="544"/>
      <c r="L8" s="544"/>
      <c r="M8" s="544"/>
      <c r="N8" s="544"/>
      <c r="O8" s="544"/>
      <c r="P8" s="544"/>
      <c r="Q8" s="544"/>
      <c r="R8" s="545"/>
    </row>
    <row r="9" spans="1:18" x14ac:dyDescent="0.3">
      <c r="A9" s="543"/>
      <c r="B9" s="544"/>
      <c r="C9" s="544"/>
      <c r="D9" s="544"/>
      <c r="E9" s="544"/>
      <c r="F9" s="544"/>
      <c r="G9" s="544"/>
      <c r="H9" s="544"/>
      <c r="I9" s="544"/>
      <c r="J9" s="544"/>
      <c r="K9" s="544"/>
      <c r="L9" s="544"/>
      <c r="M9" s="544"/>
      <c r="N9" s="544"/>
      <c r="O9" s="544"/>
      <c r="P9" s="544"/>
      <c r="Q9" s="544"/>
      <c r="R9" s="545"/>
    </row>
    <row r="10" spans="1:18" x14ac:dyDescent="0.3">
      <c r="A10" s="543"/>
      <c r="B10" s="544"/>
      <c r="C10" s="544"/>
      <c r="D10" s="544"/>
      <c r="E10" s="544"/>
      <c r="F10" s="544"/>
      <c r="G10" s="544"/>
      <c r="H10" s="544"/>
      <c r="I10" s="544"/>
      <c r="J10" s="544"/>
      <c r="K10" s="544"/>
      <c r="L10" s="544"/>
      <c r="M10" s="544"/>
      <c r="N10" s="544"/>
      <c r="O10" s="544"/>
      <c r="P10" s="544"/>
      <c r="Q10" s="544"/>
      <c r="R10" s="545"/>
    </row>
    <row r="11" spans="1:18" x14ac:dyDescent="0.3">
      <c r="A11" s="543"/>
      <c r="B11" s="544"/>
      <c r="C11" s="544"/>
      <c r="D11" s="544"/>
      <c r="E11" s="544"/>
      <c r="F11" s="544"/>
      <c r="G11" s="544"/>
      <c r="H11" s="544"/>
      <c r="I11" s="544"/>
      <c r="J11" s="544"/>
      <c r="K11" s="544"/>
      <c r="L11" s="544"/>
      <c r="M11" s="544"/>
      <c r="N11" s="544"/>
      <c r="O11" s="544"/>
      <c r="P11" s="544"/>
      <c r="Q11" s="544"/>
      <c r="R11" s="545"/>
    </row>
    <row r="12" spans="1:18" x14ac:dyDescent="0.3">
      <c r="A12" s="543"/>
      <c r="B12" s="544"/>
      <c r="C12" s="544"/>
      <c r="D12" s="544"/>
      <c r="E12" s="544"/>
      <c r="F12" s="544"/>
      <c r="G12" s="544"/>
      <c r="H12" s="544"/>
      <c r="I12" s="544"/>
      <c r="J12" s="544"/>
      <c r="K12" s="544"/>
      <c r="L12" s="544"/>
      <c r="M12" s="544"/>
      <c r="N12" s="544"/>
      <c r="O12" s="544"/>
      <c r="P12" s="544"/>
      <c r="Q12" s="544"/>
      <c r="R12" s="545"/>
    </row>
    <row r="13" spans="1:18" x14ac:dyDescent="0.3">
      <c r="A13" s="543"/>
      <c r="B13" s="544"/>
      <c r="C13" s="544"/>
      <c r="D13" s="544"/>
      <c r="E13" s="544"/>
      <c r="F13" s="544"/>
      <c r="G13" s="544"/>
      <c r="H13" s="544"/>
      <c r="I13" s="544"/>
      <c r="J13" s="544"/>
      <c r="K13" s="544"/>
      <c r="L13" s="544"/>
      <c r="M13" s="544"/>
      <c r="N13" s="544"/>
      <c r="O13" s="544"/>
      <c r="P13" s="544"/>
      <c r="Q13" s="544"/>
      <c r="R13" s="545"/>
    </row>
    <row r="14" spans="1:18" x14ac:dyDescent="0.3">
      <c r="A14" s="543"/>
      <c r="B14" s="544"/>
      <c r="C14" s="544"/>
      <c r="D14" s="544"/>
      <c r="E14" s="544"/>
      <c r="F14" s="544"/>
      <c r="G14" s="544"/>
      <c r="H14" s="544"/>
      <c r="I14" s="544"/>
      <c r="J14" s="544"/>
      <c r="K14" s="544"/>
      <c r="L14" s="544"/>
      <c r="M14" s="544"/>
      <c r="N14" s="544"/>
      <c r="O14" s="544"/>
      <c r="P14" s="544"/>
      <c r="Q14" s="544"/>
      <c r="R14" s="545"/>
    </row>
    <row r="15" spans="1:18" x14ac:dyDescent="0.3">
      <c r="A15" s="543"/>
      <c r="B15" s="544"/>
      <c r="C15" s="544"/>
      <c r="D15" s="544"/>
      <c r="E15" s="544"/>
      <c r="F15" s="544"/>
      <c r="G15" s="544"/>
      <c r="H15" s="544"/>
      <c r="I15" s="544"/>
      <c r="J15" s="544"/>
      <c r="K15" s="544"/>
      <c r="L15" s="544"/>
      <c r="M15" s="544"/>
      <c r="N15" s="544"/>
      <c r="O15" s="544"/>
      <c r="P15" s="544"/>
      <c r="Q15" s="544"/>
      <c r="R15" s="545"/>
    </row>
    <row r="16" spans="1:18" x14ac:dyDescent="0.3">
      <c r="A16" s="543"/>
      <c r="B16" s="544"/>
      <c r="C16" s="544"/>
      <c r="D16" s="544"/>
      <c r="E16" s="544"/>
      <c r="F16" s="544"/>
      <c r="G16" s="544"/>
      <c r="H16" s="544"/>
      <c r="I16" s="544"/>
      <c r="J16" s="544"/>
      <c r="K16" s="544"/>
      <c r="L16" s="544"/>
      <c r="M16" s="544"/>
      <c r="N16" s="544"/>
      <c r="O16" s="544"/>
      <c r="P16" s="544"/>
      <c r="Q16" s="544"/>
      <c r="R16" s="545"/>
    </row>
    <row r="17" spans="1:18" x14ac:dyDescent="0.3">
      <c r="A17" s="543"/>
      <c r="B17" s="544"/>
      <c r="C17" s="544"/>
      <c r="D17" s="544"/>
      <c r="E17" s="544"/>
      <c r="F17" s="544"/>
      <c r="G17" s="544"/>
      <c r="H17" s="544"/>
      <c r="I17" s="544"/>
      <c r="J17" s="544"/>
      <c r="K17" s="544"/>
      <c r="L17" s="544"/>
      <c r="M17" s="544"/>
      <c r="N17" s="544"/>
      <c r="O17" s="544"/>
      <c r="P17" s="544"/>
      <c r="Q17" s="544"/>
      <c r="R17" s="545"/>
    </row>
    <row r="18" spans="1:18" x14ac:dyDescent="0.3">
      <c r="A18" s="543"/>
      <c r="B18" s="544"/>
      <c r="C18" s="544"/>
      <c r="D18" s="544"/>
      <c r="E18" s="544"/>
      <c r="F18" s="544"/>
      <c r="G18" s="544"/>
      <c r="H18" s="544"/>
      <c r="I18" s="544"/>
      <c r="J18" s="544"/>
      <c r="K18" s="544"/>
      <c r="L18" s="544"/>
      <c r="M18" s="544"/>
      <c r="N18" s="544"/>
      <c r="O18" s="544"/>
      <c r="P18" s="544"/>
      <c r="Q18" s="544"/>
      <c r="R18" s="545"/>
    </row>
    <row r="19" spans="1:18" x14ac:dyDescent="0.3">
      <c r="A19" s="543"/>
      <c r="B19" s="544"/>
      <c r="C19" s="544"/>
      <c r="D19" s="544"/>
      <c r="E19" s="544"/>
      <c r="F19" s="544"/>
      <c r="G19" s="544"/>
      <c r="H19" s="544"/>
      <c r="I19" s="544"/>
      <c r="J19" s="544"/>
      <c r="K19" s="544"/>
      <c r="L19" s="544"/>
      <c r="M19" s="544"/>
      <c r="N19" s="544"/>
      <c r="O19" s="544"/>
      <c r="P19" s="544"/>
      <c r="Q19" s="544"/>
      <c r="R19" s="545"/>
    </row>
    <row r="20" spans="1:18" x14ac:dyDescent="0.3">
      <c r="A20" s="543"/>
      <c r="B20" s="544"/>
      <c r="C20" s="544"/>
      <c r="D20" s="544"/>
      <c r="E20" s="544"/>
      <c r="F20" s="544"/>
      <c r="G20" s="544"/>
      <c r="H20" s="544"/>
      <c r="I20" s="544"/>
      <c r="J20" s="544"/>
      <c r="K20" s="544"/>
      <c r="L20" s="544"/>
      <c r="M20" s="544"/>
      <c r="N20" s="544"/>
      <c r="O20" s="544"/>
      <c r="P20" s="544"/>
      <c r="Q20" s="544"/>
      <c r="R20" s="545"/>
    </row>
    <row r="21" spans="1:18" x14ac:dyDescent="0.3">
      <c r="A21" s="543"/>
      <c r="B21" s="544"/>
      <c r="C21" s="544"/>
      <c r="D21" s="544"/>
      <c r="E21" s="544"/>
      <c r="F21" s="544"/>
      <c r="G21" s="544"/>
      <c r="H21" s="544"/>
      <c r="I21" s="544"/>
      <c r="J21" s="544"/>
      <c r="K21" s="544"/>
      <c r="L21" s="544"/>
      <c r="M21" s="544"/>
      <c r="N21" s="544"/>
      <c r="O21" s="544"/>
      <c r="P21" s="544"/>
      <c r="Q21" s="544"/>
      <c r="R21" s="545"/>
    </row>
    <row r="22" spans="1:18" x14ac:dyDescent="0.3">
      <c r="A22" s="543"/>
      <c r="B22" s="544"/>
      <c r="C22" s="544"/>
      <c r="D22" s="544"/>
      <c r="E22" s="544"/>
      <c r="F22" s="544"/>
      <c r="G22" s="544"/>
      <c r="H22" s="544"/>
      <c r="I22" s="544"/>
      <c r="J22" s="544"/>
      <c r="K22" s="544"/>
      <c r="L22" s="544"/>
      <c r="M22" s="544"/>
      <c r="N22" s="544"/>
      <c r="O22" s="544"/>
      <c r="P22" s="544"/>
      <c r="Q22" s="544"/>
      <c r="R22" s="545"/>
    </row>
    <row r="23" spans="1:18" x14ac:dyDescent="0.3">
      <c r="A23" s="543"/>
      <c r="B23" s="544"/>
      <c r="C23" s="544"/>
      <c r="D23" s="544"/>
      <c r="E23" s="544"/>
      <c r="F23" s="544"/>
      <c r="G23" s="544"/>
      <c r="H23" s="544"/>
      <c r="I23" s="544"/>
      <c r="J23" s="544"/>
      <c r="K23" s="544"/>
      <c r="L23" s="544"/>
      <c r="M23" s="544"/>
      <c r="N23" s="544"/>
      <c r="O23" s="544"/>
      <c r="P23" s="544"/>
      <c r="Q23" s="544"/>
      <c r="R23" s="545"/>
    </row>
    <row r="24" spans="1:18" x14ac:dyDescent="0.3">
      <c r="A24" s="543"/>
      <c r="B24" s="544"/>
      <c r="C24" s="544"/>
      <c r="D24" s="544"/>
      <c r="E24" s="544"/>
      <c r="F24" s="544"/>
      <c r="G24" s="544"/>
      <c r="H24" s="544"/>
      <c r="I24" s="544"/>
      <c r="J24" s="544"/>
      <c r="K24" s="544"/>
      <c r="L24" s="544"/>
      <c r="M24" s="544"/>
      <c r="N24" s="544"/>
      <c r="O24" s="544"/>
      <c r="P24" s="544"/>
      <c r="Q24" s="544"/>
      <c r="R24" s="545"/>
    </row>
    <row r="25" spans="1:18" ht="15" thickBot="1" x14ac:dyDescent="0.35">
      <c r="A25" s="546"/>
      <c r="B25" s="547"/>
      <c r="C25" s="547"/>
      <c r="D25" s="547"/>
      <c r="E25" s="547"/>
      <c r="F25" s="547"/>
      <c r="G25" s="547"/>
      <c r="H25" s="547"/>
      <c r="I25" s="547"/>
      <c r="J25" s="547"/>
      <c r="K25" s="547"/>
      <c r="L25" s="547"/>
      <c r="M25" s="547"/>
      <c r="N25" s="547"/>
      <c r="O25" s="547"/>
      <c r="P25" s="547"/>
      <c r="Q25" s="547"/>
      <c r="R25" s="548"/>
    </row>
    <row r="27" spans="1:18" x14ac:dyDescent="0.3">
      <c r="A27" s="535" t="s">
        <v>571</v>
      </c>
    </row>
  </sheetData>
  <sheetProtection algorithmName="SHA-512" hashValue="vJZYIlNtHFSSlYthhGI7XiHoedSy43lgY9GDRWDfC5FsfwJ0lUYae7woPPlYD5W1m6m6+DdALGOFUdKS1HiodQ==" saltValue="93+LLJkZHkfRZ8gR6ap55A==" spinCount="100000" sheet="1" objects="1" scenarios="1"/>
  <mergeCells count="1">
    <mergeCell ref="A1:B1"/>
  </mergeCells>
  <hyperlinks>
    <hyperlink ref="F1" location="'User Instructions'!A1" display="Back to User Instructions" xr:uid="{00000000-0004-0000-0000-000000000000}"/>
  </hyperlink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tabColor theme="5" tint="0.39997558519241921"/>
  </sheetPr>
  <dimension ref="A1:BU124"/>
  <sheetViews>
    <sheetView zoomScaleNormal="100" workbookViewId="0">
      <pane xSplit="1" ySplit="3" topLeftCell="B4" activePane="bottomRight" state="frozen"/>
      <selection activeCell="D83" sqref="D83"/>
      <selection pane="topRight" activeCell="D83" sqref="D83"/>
      <selection pane="bottomLeft" activeCell="D83" sqref="D83"/>
      <selection pane="bottomRight" activeCell="D83" sqref="D83"/>
    </sheetView>
  </sheetViews>
  <sheetFormatPr defaultColWidth="9.109375" defaultRowHeight="11.4" x14ac:dyDescent="0.2"/>
  <cols>
    <col min="1" max="1" width="95.5546875" style="7" bestFit="1" customWidth="1"/>
    <col min="2" max="2" width="24.6640625" style="7" bestFit="1" customWidth="1"/>
    <col min="3" max="3" width="20" style="7" bestFit="1" customWidth="1"/>
    <col min="4" max="73" width="15.6640625" style="7" customWidth="1"/>
    <col min="74" max="16384" width="9.109375" style="7"/>
  </cols>
  <sheetData>
    <row r="1" spans="1:73" ht="15" customHeight="1" x14ac:dyDescent="0.25">
      <c r="A1" s="129" t="str">
        <f>"COSTS ANALYSIS - " &amp; Factors!$C$10</f>
        <v xml:space="preserve">COSTS ANALYSIS - </v>
      </c>
      <c r="B1" s="130"/>
      <c r="C1" s="130"/>
      <c r="D1" s="624" t="s">
        <v>421</v>
      </c>
      <c r="E1" s="624"/>
      <c r="F1" s="382" t="s">
        <v>573</v>
      </c>
    </row>
    <row r="2" spans="1:73" s="394" customFormat="1" ht="15" customHeight="1" x14ac:dyDescent="0.25">
      <c r="A2" s="390"/>
      <c r="B2" s="391"/>
      <c r="C2" s="392"/>
      <c r="D2" s="393"/>
      <c r="E2" s="393"/>
      <c r="F2" s="389"/>
    </row>
    <row r="3" spans="1:73" s="8" customFormat="1" ht="15" customHeight="1" x14ac:dyDescent="0.25">
      <c r="A3" s="249" t="str">
        <f>"OPTION 4 - " &amp; Factors!$B$19</f>
        <v xml:space="preserve">OPTION 4 - </v>
      </c>
      <c r="B3" s="67"/>
      <c r="C3" s="242"/>
      <c r="D3" s="19">
        <v>0</v>
      </c>
      <c r="E3" s="19">
        <v>1</v>
      </c>
      <c r="F3" s="19">
        <v>2</v>
      </c>
      <c r="G3" s="19">
        <v>3</v>
      </c>
      <c r="H3" s="19">
        <v>4</v>
      </c>
      <c r="I3" s="19">
        <v>5</v>
      </c>
      <c r="J3" s="19">
        <v>6</v>
      </c>
      <c r="K3" s="19">
        <v>7</v>
      </c>
      <c r="L3" s="19">
        <v>8</v>
      </c>
      <c r="M3" s="19">
        <v>9</v>
      </c>
      <c r="N3" s="19">
        <v>10</v>
      </c>
      <c r="O3" s="19">
        <v>11</v>
      </c>
      <c r="P3" s="19">
        <v>12</v>
      </c>
      <c r="Q3" s="19">
        <v>13</v>
      </c>
      <c r="R3" s="19">
        <v>14</v>
      </c>
      <c r="S3" s="19">
        <v>15</v>
      </c>
      <c r="T3" s="19">
        <v>16</v>
      </c>
      <c r="U3" s="19">
        <v>17</v>
      </c>
      <c r="V3" s="19">
        <v>18</v>
      </c>
      <c r="W3" s="19">
        <v>19</v>
      </c>
      <c r="X3" s="19">
        <v>20</v>
      </c>
      <c r="Y3" s="19">
        <v>21</v>
      </c>
      <c r="Z3" s="19">
        <v>22</v>
      </c>
      <c r="AA3" s="19">
        <v>23</v>
      </c>
      <c r="AB3" s="19">
        <v>24</v>
      </c>
      <c r="AC3" s="19">
        <v>25</v>
      </c>
      <c r="AD3" s="19">
        <v>26</v>
      </c>
      <c r="AE3" s="19">
        <v>27</v>
      </c>
      <c r="AF3" s="19">
        <v>28</v>
      </c>
      <c r="AG3" s="19">
        <v>29</v>
      </c>
      <c r="AH3" s="19">
        <v>30</v>
      </c>
      <c r="AI3" s="19">
        <v>31</v>
      </c>
      <c r="AJ3" s="19">
        <v>32</v>
      </c>
      <c r="AK3" s="19">
        <v>33</v>
      </c>
      <c r="AL3" s="19">
        <v>34</v>
      </c>
      <c r="AM3" s="19">
        <v>35</v>
      </c>
      <c r="AN3" s="19">
        <v>36</v>
      </c>
      <c r="AO3" s="19">
        <v>37</v>
      </c>
      <c r="AP3" s="19">
        <v>38</v>
      </c>
      <c r="AQ3" s="19">
        <v>39</v>
      </c>
      <c r="AR3" s="19">
        <v>40</v>
      </c>
      <c r="AS3" s="19">
        <v>41</v>
      </c>
      <c r="AT3" s="19">
        <v>42</v>
      </c>
      <c r="AU3" s="19">
        <v>43</v>
      </c>
      <c r="AV3" s="19">
        <v>44</v>
      </c>
      <c r="AW3" s="19">
        <v>45</v>
      </c>
      <c r="AX3" s="19">
        <v>46</v>
      </c>
      <c r="AY3" s="19">
        <v>47</v>
      </c>
      <c r="AZ3" s="19">
        <v>48</v>
      </c>
      <c r="BA3" s="19">
        <v>49</v>
      </c>
      <c r="BB3" s="19">
        <v>50</v>
      </c>
      <c r="BC3" s="19">
        <v>51</v>
      </c>
      <c r="BD3" s="19">
        <v>52</v>
      </c>
      <c r="BE3" s="19">
        <v>53</v>
      </c>
      <c r="BF3" s="19">
        <v>54</v>
      </c>
      <c r="BG3" s="19">
        <v>55</v>
      </c>
      <c r="BH3" s="19">
        <v>56</v>
      </c>
      <c r="BI3" s="19">
        <v>57</v>
      </c>
      <c r="BJ3" s="19">
        <v>58</v>
      </c>
      <c r="BK3" s="184">
        <v>59</v>
      </c>
      <c r="BL3" s="184">
        <v>60</v>
      </c>
      <c r="BM3" s="184">
        <v>61</v>
      </c>
      <c r="BN3" s="184">
        <v>62</v>
      </c>
      <c r="BO3" s="184">
        <v>63</v>
      </c>
      <c r="BP3" s="184">
        <v>64</v>
      </c>
      <c r="BQ3" s="184">
        <v>65</v>
      </c>
      <c r="BR3" s="184">
        <v>66</v>
      </c>
      <c r="BS3" s="184">
        <v>67</v>
      </c>
      <c r="BT3" s="184">
        <v>68</v>
      </c>
      <c r="BU3" s="184">
        <v>69</v>
      </c>
    </row>
    <row r="4" spans="1:73" ht="14.25" customHeight="1" x14ac:dyDescent="0.25">
      <c r="A4" s="68" t="s">
        <v>605</v>
      </c>
      <c r="B4" s="80" t="s">
        <v>424</v>
      </c>
      <c r="C4" s="242" t="s">
        <v>358</v>
      </c>
      <c r="D4" s="22" t="str">
        <f>Factors!C$73</f>
        <v/>
      </c>
      <c r="E4" s="22" t="str">
        <f>Factors!D$73</f>
        <v/>
      </c>
      <c r="F4" s="22" t="str">
        <f>Factors!E$73</f>
        <v/>
      </c>
      <c r="G4" s="22" t="str">
        <f>Factors!F$73</f>
        <v/>
      </c>
      <c r="H4" s="22" t="str">
        <f>Factors!G$73</f>
        <v/>
      </c>
      <c r="I4" s="22" t="str">
        <f>Factors!H$73</f>
        <v/>
      </c>
      <c r="J4" s="22" t="str">
        <f>Factors!I$73</f>
        <v/>
      </c>
      <c r="K4" s="22" t="str">
        <f>Factors!J$73</f>
        <v/>
      </c>
      <c r="L4" s="22" t="str">
        <f>Factors!K$73</f>
        <v/>
      </c>
      <c r="M4" s="22" t="str">
        <f>Factors!L$73</f>
        <v/>
      </c>
      <c r="N4" s="22" t="str">
        <f>Factors!M$73</f>
        <v/>
      </c>
      <c r="O4" s="22" t="str">
        <f>Factors!N$73</f>
        <v/>
      </c>
      <c r="P4" s="22" t="str">
        <f>Factors!O$73</f>
        <v/>
      </c>
      <c r="Q4" s="22" t="str">
        <f>Factors!P$73</f>
        <v/>
      </c>
      <c r="R4" s="22" t="str">
        <f>Factors!Q$73</f>
        <v/>
      </c>
      <c r="S4" s="22" t="str">
        <f>Factors!R$73</f>
        <v/>
      </c>
      <c r="T4" s="22" t="str">
        <f>Factors!S$73</f>
        <v/>
      </c>
      <c r="U4" s="22" t="str">
        <f>Factors!T$73</f>
        <v/>
      </c>
      <c r="V4" s="22" t="str">
        <f>Factors!U$73</f>
        <v/>
      </c>
      <c r="W4" s="22" t="str">
        <f>Factors!V$73</f>
        <v/>
      </c>
      <c r="X4" s="22" t="str">
        <f>Factors!W$73</f>
        <v/>
      </c>
      <c r="Y4" s="22" t="str">
        <f>Factors!X$73</f>
        <v/>
      </c>
      <c r="Z4" s="22" t="str">
        <f>Factors!Y$73</f>
        <v/>
      </c>
      <c r="AA4" s="22" t="str">
        <f>Factors!Z$73</f>
        <v/>
      </c>
      <c r="AB4" s="22" t="str">
        <f>Factors!AA$73</f>
        <v/>
      </c>
      <c r="AC4" s="22" t="str">
        <f>Factors!AB$73</f>
        <v/>
      </c>
      <c r="AD4" s="22" t="str">
        <f>Factors!AC$73</f>
        <v/>
      </c>
      <c r="AE4" s="22" t="str">
        <f>Factors!AD$73</f>
        <v/>
      </c>
      <c r="AF4" s="22" t="str">
        <f>Factors!AE$73</f>
        <v/>
      </c>
      <c r="AG4" s="22" t="str">
        <f>Factors!AF$73</f>
        <v/>
      </c>
      <c r="AH4" s="22" t="str">
        <f>Factors!AG$73</f>
        <v/>
      </c>
      <c r="AI4" s="22" t="str">
        <f>Factors!AH$73</f>
        <v/>
      </c>
      <c r="AJ4" s="22" t="str">
        <f>Factors!AI$73</f>
        <v/>
      </c>
      <c r="AK4" s="22" t="str">
        <f>Factors!AJ$73</f>
        <v/>
      </c>
      <c r="AL4" s="22" t="str">
        <f>Factors!AK$73</f>
        <v/>
      </c>
      <c r="AM4" s="22" t="str">
        <f>Factors!AL$73</f>
        <v/>
      </c>
      <c r="AN4" s="22" t="str">
        <f>Factors!AM$73</f>
        <v/>
      </c>
      <c r="AO4" s="22" t="str">
        <f>Factors!AN$73</f>
        <v/>
      </c>
      <c r="AP4" s="22" t="str">
        <f>Factors!AO$73</f>
        <v/>
      </c>
      <c r="AQ4" s="22" t="str">
        <f>Factors!AP$73</f>
        <v/>
      </c>
      <c r="AR4" s="22" t="str">
        <f>Factors!AQ$73</f>
        <v/>
      </c>
      <c r="AS4" s="22" t="str">
        <f>Factors!AR$73</f>
        <v/>
      </c>
      <c r="AT4" s="22" t="str">
        <f>Factors!AS$73</f>
        <v/>
      </c>
      <c r="AU4" s="22" t="str">
        <f>Factors!AT$73</f>
        <v/>
      </c>
      <c r="AV4" s="22" t="str">
        <f>Factors!AU$73</f>
        <v/>
      </c>
      <c r="AW4" s="22" t="str">
        <f>Factors!AV$73</f>
        <v/>
      </c>
      <c r="AX4" s="22" t="str">
        <f>Factors!AW$73</f>
        <v/>
      </c>
      <c r="AY4" s="22" t="str">
        <f>Factors!AX$73</f>
        <v/>
      </c>
      <c r="AZ4" s="22" t="str">
        <f>Factors!AY$73</f>
        <v/>
      </c>
      <c r="BA4" s="22" t="str">
        <f>Factors!AZ$73</f>
        <v/>
      </c>
      <c r="BB4" s="22" t="str">
        <f>Factors!BA$73</f>
        <v/>
      </c>
      <c r="BC4" s="22" t="str">
        <f>Factors!BB$73</f>
        <v/>
      </c>
      <c r="BD4" s="22" t="str">
        <f>Factors!BC$73</f>
        <v/>
      </c>
      <c r="BE4" s="22" t="str">
        <f>Factors!BD$73</f>
        <v/>
      </c>
      <c r="BF4" s="22" t="str">
        <f>Factors!BE$73</f>
        <v/>
      </c>
      <c r="BG4" s="22" t="str">
        <f>Factors!BF$73</f>
        <v/>
      </c>
      <c r="BH4" s="22" t="str">
        <f>Factors!BG$73</f>
        <v/>
      </c>
      <c r="BI4" s="22" t="str">
        <f>Factors!BH$73</f>
        <v/>
      </c>
      <c r="BJ4" s="22" t="str">
        <f>Factors!BI$73</f>
        <v/>
      </c>
      <c r="BK4" s="22" t="str">
        <f>Factors!BJ$73</f>
        <v/>
      </c>
      <c r="BL4" s="22" t="str">
        <f>Factors!BK$73</f>
        <v/>
      </c>
      <c r="BM4" s="22" t="str">
        <f>Factors!BL$73</f>
        <v/>
      </c>
      <c r="BN4" s="22" t="str">
        <f>Factors!BM$73</f>
        <v/>
      </c>
      <c r="BO4" s="22" t="str">
        <f>Factors!BN$73</f>
        <v/>
      </c>
      <c r="BP4" s="22" t="str">
        <f>Factors!BO$73</f>
        <v/>
      </c>
      <c r="BQ4" s="22" t="str">
        <f>Factors!BP$73</f>
        <v/>
      </c>
      <c r="BR4" s="22" t="str">
        <f>Factors!BQ$73</f>
        <v/>
      </c>
      <c r="BS4" s="22" t="str">
        <f>Factors!BR$73</f>
        <v/>
      </c>
      <c r="BT4" s="22" t="str">
        <f>Factors!BS$73</f>
        <v/>
      </c>
      <c r="BU4" s="22" t="str">
        <f>Factors!BT$73</f>
        <v/>
      </c>
    </row>
    <row r="5" spans="1:73" s="264" customFormat="1" x14ac:dyDescent="0.2">
      <c r="A5" s="168"/>
      <c r="B5" s="627"/>
      <c r="C5" s="263">
        <f>SUM(D5:BU5)</f>
        <v>0</v>
      </c>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row>
    <row r="6" spans="1:73" s="264" customFormat="1" x14ac:dyDescent="0.2">
      <c r="A6" s="168"/>
      <c r="B6" s="625"/>
      <c r="C6" s="263">
        <f t="shared" ref="C6:C9" si="0">SUM(D6:BU6)</f>
        <v>0</v>
      </c>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row>
    <row r="7" spans="1:73" s="264" customFormat="1" x14ac:dyDescent="0.2">
      <c r="A7" s="168"/>
      <c r="B7" s="625"/>
      <c r="C7" s="263">
        <f t="shared" si="0"/>
        <v>0</v>
      </c>
      <c r="D7" s="433"/>
      <c r="E7" s="433"/>
      <c r="F7" s="433"/>
      <c r="G7" s="433"/>
      <c r="H7" s="433"/>
      <c r="I7" s="433"/>
      <c r="J7" s="433"/>
      <c r="K7" s="433"/>
      <c r="L7" s="433"/>
      <c r="M7" s="433"/>
      <c r="N7" s="433"/>
      <c r="O7" s="433"/>
      <c r="P7" s="433"/>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row>
    <row r="8" spans="1:73" s="264" customFormat="1" x14ac:dyDescent="0.2">
      <c r="A8" s="168"/>
      <c r="B8" s="625"/>
      <c r="C8" s="263">
        <f t="shared" si="0"/>
        <v>0</v>
      </c>
      <c r="D8" s="433"/>
      <c r="E8" s="433"/>
      <c r="F8" s="433"/>
      <c r="G8" s="433"/>
      <c r="H8" s="433"/>
      <c r="I8" s="433"/>
      <c r="J8" s="433"/>
      <c r="K8" s="433"/>
      <c r="L8" s="433"/>
      <c r="M8" s="433"/>
      <c r="N8" s="433"/>
      <c r="O8" s="433"/>
      <c r="P8" s="433"/>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row>
    <row r="9" spans="1:73" s="264" customFormat="1" x14ac:dyDescent="0.2">
      <c r="A9" s="168"/>
      <c r="B9" s="626"/>
      <c r="C9" s="263">
        <f t="shared" si="0"/>
        <v>0</v>
      </c>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row>
    <row r="10" spans="1:73" s="498" customFormat="1" ht="12" customHeight="1" x14ac:dyDescent="0.25">
      <c r="A10" s="6" t="s">
        <v>71</v>
      </c>
      <c r="B10" s="495">
        <f>B107</f>
        <v>0</v>
      </c>
      <c r="C10" s="496">
        <f>SUM(D10:BU10)</f>
        <v>0</v>
      </c>
      <c r="D10" s="497">
        <f t="shared" ref="D10:BO10" si="1">SUM(D5:D9)</f>
        <v>0</v>
      </c>
      <c r="E10" s="497">
        <f t="shared" si="1"/>
        <v>0</v>
      </c>
      <c r="F10" s="497">
        <f t="shared" si="1"/>
        <v>0</v>
      </c>
      <c r="G10" s="497">
        <f t="shared" si="1"/>
        <v>0</v>
      </c>
      <c r="H10" s="497">
        <f t="shared" si="1"/>
        <v>0</v>
      </c>
      <c r="I10" s="497">
        <f t="shared" si="1"/>
        <v>0</v>
      </c>
      <c r="J10" s="497">
        <f t="shared" si="1"/>
        <v>0</v>
      </c>
      <c r="K10" s="497">
        <f t="shared" si="1"/>
        <v>0</v>
      </c>
      <c r="L10" s="497">
        <f t="shared" si="1"/>
        <v>0</v>
      </c>
      <c r="M10" s="497">
        <f t="shared" si="1"/>
        <v>0</v>
      </c>
      <c r="N10" s="497">
        <f t="shared" si="1"/>
        <v>0</v>
      </c>
      <c r="O10" s="497">
        <f t="shared" si="1"/>
        <v>0</v>
      </c>
      <c r="P10" s="497">
        <f t="shared" si="1"/>
        <v>0</v>
      </c>
      <c r="Q10" s="497">
        <f t="shared" si="1"/>
        <v>0</v>
      </c>
      <c r="R10" s="497">
        <f t="shared" si="1"/>
        <v>0</v>
      </c>
      <c r="S10" s="497">
        <f t="shared" si="1"/>
        <v>0</v>
      </c>
      <c r="T10" s="497">
        <f t="shared" si="1"/>
        <v>0</v>
      </c>
      <c r="U10" s="497">
        <f t="shared" si="1"/>
        <v>0</v>
      </c>
      <c r="V10" s="497">
        <f t="shared" si="1"/>
        <v>0</v>
      </c>
      <c r="W10" s="497">
        <f t="shared" si="1"/>
        <v>0</v>
      </c>
      <c r="X10" s="497">
        <f t="shared" si="1"/>
        <v>0</v>
      </c>
      <c r="Y10" s="497">
        <f t="shared" si="1"/>
        <v>0</v>
      </c>
      <c r="Z10" s="497">
        <f t="shared" si="1"/>
        <v>0</v>
      </c>
      <c r="AA10" s="497">
        <f t="shared" si="1"/>
        <v>0</v>
      </c>
      <c r="AB10" s="497">
        <f t="shared" si="1"/>
        <v>0</v>
      </c>
      <c r="AC10" s="497">
        <f t="shared" si="1"/>
        <v>0</v>
      </c>
      <c r="AD10" s="497">
        <f t="shared" si="1"/>
        <v>0</v>
      </c>
      <c r="AE10" s="497">
        <f t="shared" si="1"/>
        <v>0</v>
      </c>
      <c r="AF10" s="497">
        <f t="shared" si="1"/>
        <v>0</v>
      </c>
      <c r="AG10" s="497">
        <f t="shared" si="1"/>
        <v>0</v>
      </c>
      <c r="AH10" s="497">
        <f t="shared" si="1"/>
        <v>0</v>
      </c>
      <c r="AI10" s="497">
        <f t="shared" si="1"/>
        <v>0</v>
      </c>
      <c r="AJ10" s="497">
        <f t="shared" si="1"/>
        <v>0</v>
      </c>
      <c r="AK10" s="497">
        <f t="shared" si="1"/>
        <v>0</v>
      </c>
      <c r="AL10" s="497">
        <f t="shared" si="1"/>
        <v>0</v>
      </c>
      <c r="AM10" s="497">
        <f t="shared" si="1"/>
        <v>0</v>
      </c>
      <c r="AN10" s="497">
        <f t="shared" si="1"/>
        <v>0</v>
      </c>
      <c r="AO10" s="497">
        <f t="shared" si="1"/>
        <v>0</v>
      </c>
      <c r="AP10" s="497">
        <f t="shared" si="1"/>
        <v>0</v>
      </c>
      <c r="AQ10" s="497">
        <f t="shared" si="1"/>
        <v>0</v>
      </c>
      <c r="AR10" s="497">
        <f t="shared" si="1"/>
        <v>0</v>
      </c>
      <c r="AS10" s="497">
        <f t="shared" si="1"/>
        <v>0</v>
      </c>
      <c r="AT10" s="497">
        <f t="shared" si="1"/>
        <v>0</v>
      </c>
      <c r="AU10" s="497">
        <f t="shared" si="1"/>
        <v>0</v>
      </c>
      <c r="AV10" s="497">
        <f t="shared" si="1"/>
        <v>0</v>
      </c>
      <c r="AW10" s="497">
        <f t="shared" si="1"/>
        <v>0</v>
      </c>
      <c r="AX10" s="497">
        <f t="shared" si="1"/>
        <v>0</v>
      </c>
      <c r="AY10" s="497">
        <f t="shared" si="1"/>
        <v>0</v>
      </c>
      <c r="AZ10" s="497">
        <f t="shared" si="1"/>
        <v>0</v>
      </c>
      <c r="BA10" s="497">
        <f t="shared" si="1"/>
        <v>0</v>
      </c>
      <c r="BB10" s="497">
        <f t="shared" si="1"/>
        <v>0</v>
      </c>
      <c r="BC10" s="497">
        <f t="shared" si="1"/>
        <v>0</v>
      </c>
      <c r="BD10" s="497">
        <f t="shared" si="1"/>
        <v>0</v>
      </c>
      <c r="BE10" s="497">
        <f t="shared" si="1"/>
        <v>0</v>
      </c>
      <c r="BF10" s="497">
        <f t="shared" si="1"/>
        <v>0</v>
      </c>
      <c r="BG10" s="497">
        <f t="shared" si="1"/>
        <v>0</v>
      </c>
      <c r="BH10" s="497">
        <f t="shared" si="1"/>
        <v>0</v>
      </c>
      <c r="BI10" s="497">
        <f t="shared" si="1"/>
        <v>0</v>
      </c>
      <c r="BJ10" s="497">
        <f t="shared" si="1"/>
        <v>0</v>
      </c>
      <c r="BK10" s="497">
        <f t="shared" si="1"/>
        <v>0</v>
      </c>
      <c r="BL10" s="497">
        <f t="shared" si="1"/>
        <v>0</v>
      </c>
      <c r="BM10" s="497">
        <f t="shared" si="1"/>
        <v>0</v>
      </c>
      <c r="BN10" s="497">
        <f t="shared" si="1"/>
        <v>0</v>
      </c>
      <c r="BO10" s="497">
        <f t="shared" si="1"/>
        <v>0</v>
      </c>
      <c r="BP10" s="497">
        <f t="shared" ref="BP10:BU10" si="2">SUM(BP5:BP9)</f>
        <v>0</v>
      </c>
      <c r="BQ10" s="497">
        <f t="shared" si="2"/>
        <v>0</v>
      </c>
      <c r="BR10" s="497">
        <f t="shared" si="2"/>
        <v>0</v>
      </c>
      <c r="BS10" s="497">
        <f t="shared" si="2"/>
        <v>0</v>
      </c>
      <c r="BT10" s="497">
        <f t="shared" si="2"/>
        <v>0</v>
      </c>
      <c r="BU10" s="497">
        <f t="shared" si="2"/>
        <v>0</v>
      </c>
    </row>
    <row r="11" spans="1:73" s="66" customFormat="1" ht="12" customHeight="1" x14ac:dyDescent="0.2">
      <c r="A11" s="70"/>
      <c r="B11" s="69"/>
      <c r="C11" s="189"/>
      <c r="D11" s="189"/>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row>
    <row r="12" spans="1:73" s="8" customFormat="1" ht="12" customHeight="1" x14ac:dyDescent="0.25">
      <c r="A12" s="68" t="s">
        <v>600</v>
      </c>
      <c r="B12" s="80" t="s">
        <v>424</v>
      </c>
      <c r="C12" s="242" t="s">
        <v>358</v>
      </c>
      <c r="D12" s="190" t="str">
        <f>D4</f>
        <v/>
      </c>
      <c r="E12" s="190" t="str">
        <f t="shared" ref="E12:BP12" si="3">E4</f>
        <v/>
      </c>
      <c r="F12" s="190" t="str">
        <f t="shared" si="3"/>
        <v/>
      </c>
      <c r="G12" s="190" t="str">
        <f t="shared" si="3"/>
        <v/>
      </c>
      <c r="H12" s="190" t="str">
        <f t="shared" si="3"/>
        <v/>
      </c>
      <c r="I12" s="190" t="str">
        <f t="shared" si="3"/>
        <v/>
      </c>
      <c r="J12" s="190" t="str">
        <f t="shared" si="3"/>
        <v/>
      </c>
      <c r="K12" s="190" t="str">
        <f t="shared" si="3"/>
        <v/>
      </c>
      <c r="L12" s="190" t="str">
        <f t="shared" si="3"/>
        <v/>
      </c>
      <c r="M12" s="190" t="str">
        <f t="shared" si="3"/>
        <v/>
      </c>
      <c r="N12" s="190" t="str">
        <f t="shared" si="3"/>
        <v/>
      </c>
      <c r="O12" s="190" t="str">
        <f t="shared" si="3"/>
        <v/>
      </c>
      <c r="P12" s="190" t="str">
        <f t="shared" si="3"/>
        <v/>
      </c>
      <c r="Q12" s="190" t="str">
        <f t="shared" si="3"/>
        <v/>
      </c>
      <c r="R12" s="190" t="str">
        <f t="shared" si="3"/>
        <v/>
      </c>
      <c r="S12" s="190" t="str">
        <f t="shared" si="3"/>
        <v/>
      </c>
      <c r="T12" s="190" t="str">
        <f t="shared" si="3"/>
        <v/>
      </c>
      <c r="U12" s="190" t="str">
        <f t="shared" si="3"/>
        <v/>
      </c>
      <c r="V12" s="190" t="str">
        <f t="shared" si="3"/>
        <v/>
      </c>
      <c r="W12" s="190" t="str">
        <f t="shared" si="3"/>
        <v/>
      </c>
      <c r="X12" s="190" t="str">
        <f t="shared" si="3"/>
        <v/>
      </c>
      <c r="Y12" s="190" t="str">
        <f t="shared" si="3"/>
        <v/>
      </c>
      <c r="Z12" s="190" t="str">
        <f t="shared" si="3"/>
        <v/>
      </c>
      <c r="AA12" s="190" t="str">
        <f t="shared" si="3"/>
        <v/>
      </c>
      <c r="AB12" s="190" t="str">
        <f t="shared" si="3"/>
        <v/>
      </c>
      <c r="AC12" s="190" t="str">
        <f t="shared" si="3"/>
        <v/>
      </c>
      <c r="AD12" s="190" t="str">
        <f t="shared" si="3"/>
        <v/>
      </c>
      <c r="AE12" s="190" t="str">
        <f t="shared" si="3"/>
        <v/>
      </c>
      <c r="AF12" s="190" t="str">
        <f t="shared" si="3"/>
        <v/>
      </c>
      <c r="AG12" s="190" t="str">
        <f t="shared" si="3"/>
        <v/>
      </c>
      <c r="AH12" s="190" t="str">
        <f t="shared" si="3"/>
        <v/>
      </c>
      <c r="AI12" s="190" t="str">
        <f t="shared" si="3"/>
        <v/>
      </c>
      <c r="AJ12" s="190" t="str">
        <f t="shared" si="3"/>
        <v/>
      </c>
      <c r="AK12" s="190" t="str">
        <f t="shared" si="3"/>
        <v/>
      </c>
      <c r="AL12" s="190" t="str">
        <f t="shared" si="3"/>
        <v/>
      </c>
      <c r="AM12" s="190" t="str">
        <f t="shared" si="3"/>
        <v/>
      </c>
      <c r="AN12" s="190" t="str">
        <f t="shared" si="3"/>
        <v/>
      </c>
      <c r="AO12" s="190" t="str">
        <f t="shared" si="3"/>
        <v/>
      </c>
      <c r="AP12" s="190" t="str">
        <f t="shared" si="3"/>
        <v/>
      </c>
      <c r="AQ12" s="190" t="str">
        <f t="shared" si="3"/>
        <v/>
      </c>
      <c r="AR12" s="190" t="str">
        <f t="shared" si="3"/>
        <v/>
      </c>
      <c r="AS12" s="190" t="str">
        <f t="shared" si="3"/>
        <v/>
      </c>
      <c r="AT12" s="190" t="str">
        <f t="shared" si="3"/>
        <v/>
      </c>
      <c r="AU12" s="190" t="str">
        <f t="shared" si="3"/>
        <v/>
      </c>
      <c r="AV12" s="190" t="str">
        <f t="shared" si="3"/>
        <v/>
      </c>
      <c r="AW12" s="190" t="str">
        <f t="shared" si="3"/>
        <v/>
      </c>
      <c r="AX12" s="190" t="str">
        <f t="shared" si="3"/>
        <v/>
      </c>
      <c r="AY12" s="190" t="str">
        <f t="shared" si="3"/>
        <v/>
      </c>
      <c r="AZ12" s="190" t="str">
        <f t="shared" si="3"/>
        <v/>
      </c>
      <c r="BA12" s="190" t="str">
        <f t="shared" si="3"/>
        <v/>
      </c>
      <c r="BB12" s="190" t="str">
        <f t="shared" si="3"/>
        <v/>
      </c>
      <c r="BC12" s="190" t="str">
        <f t="shared" si="3"/>
        <v/>
      </c>
      <c r="BD12" s="190" t="str">
        <f t="shared" si="3"/>
        <v/>
      </c>
      <c r="BE12" s="190" t="str">
        <f t="shared" si="3"/>
        <v/>
      </c>
      <c r="BF12" s="190" t="str">
        <f t="shared" si="3"/>
        <v/>
      </c>
      <c r="BG12" s="190" t="str">
        <f t="shared" si="3"/>
        <v/>
      </c>
      <c r="BH12" s="190" t="str">
        <f t="shared" si="3"/>
        <v/>
      </c>
      <c r="BI12" s="190" t="str">
        <f t="shared" si="3"/>
        <v/>
      </c>
      <c r="BJ12" s="190" t="str">
        <f t="shared" si="3"/>
        <v/>
      </c>
      <c r="BK12" s="190" t="str">
        <f t="shared" si="3"/>
        <v/>
      </c>
      <c r="BL12" s="190" t="str">
        <f t="shared" si="3"/>
        <v/>
      </c>
      <c r="BM12" s="190" t="str">
        <f t="shared" si="3"/>
        <v/>
      </c>
      <c r="BN12" s="190" t="str">
        <f t="shared" si="3"/>
        <v/>
      </c>
      <c r="BO12" s="190" t="str">
        <f t="shared" si="3"/>
        <v/>
      </c>
      <c r="BP12" s="190" t="str">
        <f t="shared" si="3"/>
        <v/>
      </c>
      <c r="BQ12" s="190" t="str">
        <f t="shared" ref="BQ12:BU12" si="4">BQ4</f>
        <v/>
      </c>
      <c r="BR12" s="190" t="str">
        <f t="shared" si="4"/>
        <v/>
      </c>
      <c r="BS12" s="190" t="str">
        <f t="shared" si="4"/>
        <v/>
      </c>
      <c r="BT12" s="190" t="str">
        <f t="shared" si="4"/>
        <v/>
      </c>
      <c r="BU12" s="190" t="str">
        <f t="shared" si="4"/>
        <v/>
      </c>
    </row>
    <row r="13" spans="1:73" s="8" customFormat="1" ht="12" customHeight="1" x14ac:dyDescent="0.25">
      <c r="A13" s="247" t="s">
        <v>456</v>
      </c>
      <c r="B13" s="623"/>
      <c r="C13" s="623"/>
      <c r="D13" s="623"/>
      <c r="E13" s="623"/>
      <c r="F13" s="623"/>
      <c r="G13" s="623"/>
      <c r="H13" s="623"/>
      <c r="I13" s="623"/>
      <c r="J13" s="623"/>
      <c r="K13" s="623"/>
      <c r="L13" s="623"/>
      <c r="M13" s="623"/>
      <c r="N13" s="623"/>
      <c r="O13" s="623"/>
      <c r="P13" s="623"/>
      <c r="Q13" s="623"/>
      <c r="R13" s="623"/>
      <c r="S13" s="623"/>
      <c r="T13" s="623"/>
      <c r="U13" s="623"/>
      <c r="V13" s="623"/>
      <c r="W13" s="623"/>
      <c r="X13" s="623"/>
      <c r="Y13" s="623"/>
      <c r="Z13" s="623"/>
      <c r="AA13" s="623"/>
      <c r="AB13" s="623"/>
      <c r="AC13" s="623"/>
      <c r="AD13" s="623"/>
      <c r="AE13" s="623"/>
      <c r="AF13" s="623"/>
      <c r="AG13" s="623"/>
      <c r="AH13" s="623"/>
      <c r="AI13" s="623"/>
      <c r="AJ13" s="623"/>
      <c r="AK13" s="623"/>
      <c r="AL13" s="623"/>
      <c r="AM13" s="623"/>
      <c r="AN13" s="623"/>
      <c r="AO13" s="623"/>
      <c r="AP13" s="623"/>
      <c r="AQ13" s="623"/>
      <c r="AR13" s="623"/>
      <c r="AS13" s="623"/>
      <c r="AT13" s="623"/>
      <c r="AU13" s="623"/>
      <c r="AV13" s="623"/>
      <c r="AW13" s="623"/>
      <c r="AX13" s="623"/>
      <c r="AY13" s="623"/>
      <c r="AZ13" s="623"/>
      <c r="BA13" s="623"/>
      <c r="BB13" s="623"/>
      <c r="BC13" s="623"/>
      <c r="BD13" s="623"/>
      <c r="BE13" s="623"/>
      <c r="BF13" s="623"/>
      <c r="BG13" s="623"/>
      <c r="BH13" s="623"/>
      <c r="BI13" s="623"/>
      <c r="BJ13" s="623"/>
      <c r="BK13" s="623"/>
      <c r="BL13" s="623"/>
      <c r="BM13" s="623"/>
      <c r="BN13" s="623"/>
      <c r="BO13" s="623"/>
      <c r="BP13" s="623"/>
      <c r="BQ13" s="623"/>
      <c r="BR13" s="623"/>
      <c r="BS13" s="623"/>
      <c r="BT13" s="623"/>
      <c r="BU13" s="623"/>
    </row>
    <row r="14" spans="1:73" s="8" customFormat="1" x14ac:dyDescent="0.2">
      <c r="A14" s="168"/>
      <c r="B14" s="627"/>
      <c r="C14" s="263">
        <f t="shared" ref="C14:C18" si="5">SUM(D14:BU14)</f>
        <v>0</v>
      </c>
      <c r="D14" s="433"/>
      <c r="E14" s="433"/>
      <c r="F14" s="433"/>
      <c r="G14" s="433"/>
      <c r="H14" s="433"/>
      <c r="I14" s="433"/>
      <c r="J14" s="433"/>
      <c r="K14" s="433"/>
      <c r="L14" s="433"/>
      <c r="M14" s="433"/>
      <c r="N14" s="433"/>
      <c r="O14" s="433"/>
      <c r="P14" s="433"/>
      <c r="Q14" s="433"/>
      <c r="R14" s="433"/>
      <c r="S14" s="433"/>
      <c r="T14" s="433"/>
      <c r="U14" s="433"/>
      <c r="V14" s="433"/>
      <c r="W14" s="433"/>
      <c r="X14" s="433"/>
      <c r="Y14" s="433"/>
      <c r="Z14" s="433"/>
      <c r="AA14" s="433"/>
      <c r="AB14" s="433"/>
      <c r="AC14" s="433"/>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row>
    <row r="15" spans="1:73" s="8" customFormat="1" x14ac:dyDescent="0.2">
      <c r="A15" s="168"/>
      <c r="B15" s="625"/>
      <c r="C15" s="263">
        <f t="shared" si="5"/>
        <v>0</v>
      </c>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row>
    <row r="16" spans="1:73" s="8" customFormat="1" x14ac:dyDescent="0.2">
      <c r="A16" s="168"/>
      <c r="B16" s="625"/>
      <c r="C16" s="263">
        <f t="shared" si="5"/>
        <v>0</v>
      </c>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row>
    <row r="17" spans="1:73" x14ac:dyDescent="0.2">
      <c r="A17" s="168"/>
      <c r="B17" s="625"/>
      <c r="C17" s="263">
        <f t="shared" si="5"/>
        <v>0</v>
      </c>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row>
    <row r="18" spans="1:73" x14ac:dyDescent="0.2">
      <c r="A18" s="168"/>
      <c r="B18" s="626"/>
      <c r="C18" s="263">
        <f t="shared" si="5"/>
        <v>0</v>
      </c>
      <c r="D18" s="433"/>
      <c r="E18" s="433"/>
      <c r="F18" s="433"/>
      <c r="G18" s="433"/>
      <c r="H18" s="433"/>
      <c r="I18" s="433"/>
      <c r="J18" s="433"/>
      <c r="K18" s="433"/>
      <c r="L18" s="433"/>
      <c r="M18" s="433"/>
      <c r="N18" s="433"/>
      <c r="O18" s="433"/>
      <c r="P18" s="433"/>
      <c r="Q18" s="433"/>
      <c r="R18" s="433"/>
      <c r="S18" s="433"/>
      <c r="T18" s="433"/>
      <c r="U18" s="433"/>
      <c r="V18" s="433"/>
      <c r="W18" s="433"/>
      <c r="X18" s="433"/>
      <c r="Y18" s="433"/>
      <c r="Z18" s="433"/>
      <c r="AA18" s="433"/>
      <c r="AB18" s="433"/>
      <c r="AC18" s="433"/>
      <c r="AD18" s="433"/>
      <c r="AE18" s="433"/>
      <c r="AF18" s="433"/>
      <c r="AG18" s="433"/>
      <c r="AH18" s="433"/>
      <c r="AI18" s="433"/>
      <c r="AJ18" s="433"/>
      <c r="AK18" s="433"/>
      <c r="AL18" s="433"/>
      <c r="AM18" s="433"/>
      <c r="AN18" s="433"/>
      <c r="AO18" s="433"/>
      <c r="AP18" s="433"/>
      <c r="AQ18" s="433"/>
      <c r="AR18" s="433"/>
      <c r="AS18" s="433"/>
      <c r="AT18" s="433"/>
      <c r="AU18" s="433"/>
      <c r="AV18" s="433"/>
      <c r="AW18" s="433"/>
      <c r="AX18" s="433"/>
      <c r="AY18" s="433"/>
      <c r="AZ18" s="433"/>
      <c r="BA18" s="433"/>
      <c r="BB18" s="433"/>
      <c r="BC18" s="433"/>
      <c r="BD18" s="433"/>
      <c r="BE18" s="433"/>
      <c r="BF18" s="433"/>
      <c r="BG18" s="433"/>
      <c r="BH18" s="433"/>
      <c r="BI18" s="433"/>
      <c r="BJ18" s="433"/>
      <c r="BK18" s="433"/>
      <c r="BL18" s="433"/>
      <c r="BM18" s="433"/>
      <c r="BN18" s="433"/>
      <c r="BO18" s="433"/>
      <c r="BP18" s="433"/>
      <c r="BQ18" s="433"/>
      <c r="BR18" s="433"/>
      <c r="BS18" s="433"/>
      <c r="BT18" s="433"/>
      <c r="BU18" s="433"/>
    </row>
    <row r="19" spans="1:73" ht="12" customHeight="1" x14ac:dyDescent="0.25">
      <c r="A19" s="247" t="s">
        <v>457</v>
      </c>
      <c r="B19" s="623"/>
      <c r="C19" s="623"/>
      <c r="D19" s="623"/>
      <c r="E19" s="623"/>
      <c r="F19" s="623"/>
      <c r="G19" s="623"/>
      <c r="H19" s="623"/>
      <c r="I19" s="623"/>
      <c r="J19" s="623"/>
      <c r="K19" s="623"/>
      <c r="L19" s="623"/>
      <c r="M19" s="623"/>
      <c r="N19" s="623"/>
      <c r="O19" s="623"/>
      <c r="P19" s="623"/>
      <c r="Q19" s="623"/>
      <c r="R19" s="623"/>
      <c r="S19" s="623"/>
      <c r="T19" s="623"/>
      <c r="U19" s="623"/>
      <c r="V19" s="623"/>
      <c r="W19" s="623"/>
      <c r="X19" s="623"/>
      <c r="Y19" s="623"/>
      <c r="Z19" s="623"/>
      <c r="AA19" s="623"/>
      <c r="AB19" s="623"/>
      <c r="AC19" s="623"/>
      <c r="AD19" s="623"/>
      <c r="AE19" s="623"/>
      <c r="AF19" s="623"/>
      <c r="AG19" s="623"/>
      <c r="AH19" s="623"/>
      <c r="AI19" s="623"/>
      <c r="AJ19" s="623"/>
      <c r="AK19" s="623"/>
      <c r="AL19" s="623"/>
      <c r="AM19" s="623"/>
      <c r="AN19" s="623"/>
      <c r="AO19" s="623"/>
      <c r="AP19" s="623"/>
      <c r="AQ19" s="623"/>
      <c r="AR19" s="623"/>
      <c r="AS19" s="623"/>
      <c r="AT19" s="623"/>
      <c r="AU19" s="623"/>
      <c r="AV19" s="623"/>
      <c r="AW19" s="623"/>
      <c r="AX19" s="623"/>
      <c r="AY19" s="623"/>
      <c r="AZ19" s="623"/>
      <c r="BA19" s="623"/>
      <c r="BB19" s="623"/>
      <c r="BC19" s="623"/>
      <c r="BD19" s="623"/>
      <c r="BE19" s="623"/>
      <c r="BF19" s="623"/>
      <c r="BG19" s="623"/>
      <c r="BH19" s="623"/>
      <c r="BI19" s="623"/>
      <c r="BJ19" s="623"/>
      <c r="BK19" s="623"/>
      <c r="BL19" s="623"/>
      <c r="BM19" s="623"/>
      <c r="BN19" s="623"/>
      <c r="BO19" s="623"/>
      <c r="BP19" s="623"/>
      <c r="BQ19" s="623"/>
      <c r="BR19" s="623"/>
      <c r="BS19" s="623"/>
      <c r="BT19" s="623"/>
      <c r="BU19" s="623"/>
    </row>
    <row r="20" spans="1:73" x14ac:dyDescent="0.2">
      <c r="A20" s="168"/>
      <c r="B20" s="627"/>
      <c r="C20" s="263">
        <f t="shared" ref="C20:C24" si="6">SUM(D20:BU20)</f>
        <v>0</v>
      </c>
      <c r="D20" s="433"/>
      <c r="E20" s="433"/>
      <c r="F20" s="433"/>
      <c r="G20" s="433"/>
      <c r="H20" s="433"/>
      <c r="I20" s="433"/>
      <c r="J20" s="433"/>
      <c r="K20" s="433"/>
      <c r="L20" s="433"/>
      <c r="M20" s="433"/>
      <c r="N20" s="433"/>
      <c r="O20" s="433"/>
      <c r="P20" s="433"/>
      <c r="Q20" s="433"/>
      <c r="R20" s="433"/>
      <c r="S20" s="433"/>
      <c r="T20" s="433"/>
      <c r="U20" s="433"/>
      <c r="V20" s="433"/>
      <c r="W20" s="433"/>
      <c r="X20" s="433"/>
      <c r="Y20" s="433"/>
      <c r="Z20" s="433"/>
      <c r="AA20" s="433"/>
      <c r="AB20" s="433"/>
      <c r="AC20" s="433"/>
      <c r="AD20" s="433"/>
      <c r="AE20" s="433"/>
      <c r="AF20" s="433"/>
      <c r="AG20" s="433"/>
      <c r="AH20" s="433"/>
      <c r="AI20" s="433"/>
      <c r="AJ20" s="433"/>
      <c r="AK20" s="433"/>
      <c r="AL20" s="433"/>
      <c r="AM20" s="433"/>
      <c r="AN20" s="433"/>
      <c r="AO20" s="433"/>
      <c r="AP20" s="433"/>
      <c r="AQ20" s="433"/>
      <c r="AR20" s="433"/>
      <c r="AS20" s="433"/>
      <c r="AT20" s="433"/>
      <c r="AU20" s="433"/>
      <c r="AV20" s="433"/>
      <c r="AW20" s="433"/>
      <c r="AX20" s="433"/>
      <c r="AY20" s="433"/>
      <c r="AZ20" s="433"/>
      <c r="BA20" s="433"/>
      <c r="BB20" s="433"/>
      <c r="BC20" s="433"/>
      <c r="BD20" s="433"/>
      <c r="BE20" s="433"/>
      <c r="BF20" s="433"/>
      <c r="BG20" s="433"/>
      <c r="BH20" s="433"/>
      <c r="BI20" s="433"/>
      <c r="BJ20" s="433"/>
      <c r="BK20" s="433"/>
      <c r="BL20" s="433"/>
      <c r="BM20" s="433"/>
      <c r="BN20" s="433"/>
      <c r="BO20" s="433"/>
      <c r="BP20" s="433"/>
      <c r="BQ20" s="433"/>
      <c r="BR20" s="433"/>
      <c r="BS20" s="433"/>
      <c r="BT20" s="433"/>
      <c r="BU20" s="433"/>
    </row>
    <row r="21" spans="1:73" x14ac:dyDescent="0.2">
      <c r="A21" s="168"/>
      <c r="B21" s="625"/>
      <c r="C21" s="263">
        <f t="shared" si="6"/>
        <v>0</v>
      </c>
      <c r="D21" s="433"/>
      <c r="E21" s="433"/>
      <c r="F21" s="433"/>
      <c r="G21" s="433"/>
      <c r="H21" s="433"/>
      <c r="I21" s="433"/>
      <c r="J21" s="433"/>
      <c r="K21" s="433"/>
      <c r="L21" s="433"/>
      <c r="M21" s="433"/>
      <c r="N21" s="433"/>
      <c r="O21" s="433"/>
      <c r="P21" s="433"/>
      <c r="Q21" s="433"/>
      <c r="R21" s="433"/>
      <c r="S21" s="433"/>
      <c r="T21" s="433"/>
      <c r="U21" s="433"/>
      <c r="V21" s="433"/>
      <c r="W21" s="433"/>
      <c r="X21" s="433"/>
      <c r="Y21" s="433"/>
      <c r="Z21" s="433"/>
      <c r="AA21" s="433"/>
      <c r="AB21" s="433"/>
      <c r="AC21" s="433"/>
      <c r="AD21" s="433"/>
      <c r="AE21" s="433"/>
      <c r="AF21" s="433"/>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c r="BK21" s="433"/>
      <c r="BL21" s="433"/>
      <c r="BM21" s="433"/>
      <c r="BN21" s="433"/>
      <c r="BO21" s="433"/>
      <c r="BP21" s="433"/>
      <c r="BQ21" s="433"/>
      <c r="BR21" s="433"/>
      <c r="BS21" s="433"/>
      <c r="BT21" s="433"/>
      <c r="BU21" s="433"/>
    </row>
    <row r="22" spans="1:73" x14ac:dyDescent="0.2">
      <c r="A22" s="168"/>
      <c r="B22" s="625"/>
      <c r="C22" s="263">
        <f t="shared" si="6"/>
        <v>0</v>
      </c>
      <c r="D22" s="433"/>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B22" s="433"/>
      <c r="AC22" s="433"/>
      <c r="AD22" s="433"/>
      <c r="AE22" s="433"/>
      <c r="AF22" s="433"/>
      <c r="AG22" s="433"/>
      <c r="AH22" s="43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c r="BF22" s="433"/>
      <c r="BG22" s="433"/>
      <c r="BH22" s="433"/>
      <c r="BI22" s="433"/>
      <c r="BJ22" s="433"/>
      <c r="BK22" s="433"/>
      <c r="BL22" s="433"/>
      <c r="BM22" s="433"/>
      <c r="BN22" s="433"/>
      <c r="BO22" s="433"/>
      <c r="BP22" s="433"/>
      <c r="BQ22" s="433"/>
      <c r="BR22" s="433"/>
      <c r="BS22" s="433"/>
      <c r="BT22" s="433"/>
      <c r="BU22" s="433"/>
    </row>
    <row r="23" spans="1:73" x14ac:dyDescent="0.2">
      <c r="A23" s="168"/>
      <c r="B23" s="625"/>
      <c r="C23" s="263">
        <f t="shared" si="6"/>
        <v>0</v>
      </c>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B23" s="433"/>
      <c r="AC23" s="433"/>
      <c r="AD23" s="433"/>
      <c r="AE23" s="433"/>
      <c r="AF23" s="433"/>
      <c r="AG23" s="433"/>
      <c r="AH23" s="433"/>
      <c r="AI23" s="433"/>
      <c r="AJ23" s="433"/>
      <c r="AK23" s="433"/>
      <c r="AL23" s="433"/>
      <c r="AM23" s="433"/>
      <c r="AN23" s="433"/>
      <c r="AO23" s="433"/>
      <c r="AP23" s="433"/>
      <c r="AQ23" s="433"/>
      <c r="AR23" s="433"/>
      <c r="AS23" s="433"/>
      <c r="AT23" s="433"/>
      <c r="AU23" s="433"/>
      <c r="AV23" s="433"/>
      <c r="AW23" s="433"/>
      <c r="AX23" s="433"/>
      <c r="AY23" s="433"/>
      <c r="AZ23" s="433"/>
      <c r="BA23" s="433"/>
      <c r="BB23" s="433"/>
      <c r="BC23" s="433"/>
      <c r="BD23" s="433"/>
      <c r="BE23" s="433"/>
      <c r="BF23" s="433"/>
      <c r="BG23" s="433"/>
      <c r="BH23" s="433"/>
      <c r="BI23" s="433"/>
      <c r="BJ23" s="433"/>
      <c r="BK23" s="433"/>
      <c r="BL23" s="433"/>
      <c r="BM23" s="433"/>
      <c r="BN23" s="433"/>
      <c r="BO23" s="433"/>
      <c r="BP23" s="433"/>
      <c r="BQ23" s="433"/>
      <c r="BR23" s="433"/>
      <c r="BS23" s="433"/>
      <c r="BT23" s="433"/>
      <c r="BU23" s="433"/>
    </row>
    <row r="24" spans="1:73" x14ac:dyDescent="0.2">
      <c r="A24" s="168"/>
      <c r="B24" s="626"/>
      <c r="C24" s="263">
        <f t="shared" si="6"/>
        <v>0</v>
      </c>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B24" s="433"/>
      <c r="AC24" s="433"/>
      <c r="AD24" s="433"/>
      <c r="AE24" s="433"/>
      <c r="AF24" s="433"/>
      <c r="AG24" s="433"/>
      <c r="AH24" s="433"/>
      <c r="AI24" s="433"/>
      <c r="AJ24" s="433"/>
      <c r="AK24" s="433"/>
      <c r="AL24" s="433"/>
      <c r="AM24" s="433"/>
      <c r="AN24" s="433"/>
      <c r="AO24" s="433"/>
      <c r="AP24" s="433"/>
      <c r="AQ24" s="433"/>
      <c r="AR24" s="433"/>
      <c r="AS24" s="433"/>
      <c r="AT24" s="433"/>
      <c r="AU24" s="433"/>
      <c r="AV24" s="433"/>
      <c r="AW24" s="433"/>
      <c r="AX24" s="433"/>
      <c r="AY24" s="433"/>
      <c r="AZ24" s="433"/>
      <c r="BA24" s="433"/>
      <c r="BB24" s="433"/>
      <c r="BC24" s="433"/>
      <c r="BD24" s="433"/>
      <c r="BE24" s="433"/>
      <c r="BF24" s="433"/>
      <c r="BG24" s="433"/>
      <c r="BH24" s="433"/>
      <c r="BI24" s="433"/>
      <c r="BJ24" s="433"/>
      <c r="BK24" s="433"/>
      <c r="BL24" s="433"/>
      <c r="BM24" s="433"/>
      <c r="BN24" s="433"/>
      <c r="BO24" s="433"/>
      <c r="BP24" s="433"/>
      <c r="BQ24" s="433"/>
      <c r="BR24" s="433"/>
      <c r="BS24" s="433"/>
      <c r="BT24" s="433"/>
      <c r="BU24" s="433"/>
    </row>
    <row r="25" spans="1:73" ht="12" customHeight="1" x14ac:dyDescent="0.25">
      <c r="A25" s="247" t="s">
        <v>458</v>
      </c>
      <c r="B25" s="623"/>
      <c r="C25" s="623"/>
      <c r="D25" s="623"/>
      <c r="E25" s="623"/>
      <c r="F25" s="623"/>
      <c r="G25" s="623"/>
      <c r="H25" s="623"/>
      <c r="I25" s="623"/>
      <c r="J25" s="623"/>
      <c r="K25" s="623"/>
      <c r="L25" s="623"/>
      <c r="M25" s="623"/>
      <c r="N25" s="623"/>
      <c r="O25" s="623"/>
      <c r="P25" s="623"/>
      <c r="Q25" s="623"/>
      <c r="R25" s="623"/>
      <c r="S25" s="623"/>
      <c r="T25" s="623"/>
      <c r="U25" s="623"/>
      <c r="V25" s="623"/>
      <c r="W25" s="623"/>
      <c r="X25" s="623"/>
      <c r="Y25" s="623"/>
      <c r="Z25" s="623"/>
      <c r="AA25" s="623"/>
      <c r="AB25" s="623"/>
      <c r="AC25" s="623"/>
      <c r="AD25" s="623"/>
      <c r="AE25" s="623"/>
      <c r="AF25" s="623"/>
      <c r="AG25" s="623"/>
      <c r="AH25" s="623"/>
      <c r="AI25" s="623"/>
      <c r="AJ25" s="623"/>
      <c r="AK25" s="623"/>
      <c r="AL25" s="623"/>
      <c r="AM25" s="623"/>
      <c r="AN25" s="623"/>
      <c r="AO25" s="623"/>
      <c r="AP25" s="623"/>
      <c r="AQ25" s="623"/>
      <c r="AR25" s="623"/>
      <c r="AS25" s="623"/>
      <c r="AT25" s="623"/>
      <c r="AU25" s="623"/>
      <c r="AV25" s="623"/>
      <c r="AW25" s="623"/>
      <c r="AX25" s="623"/>
      <c r="AY25" s="623"/>
      <c r="AZ25" s="623"/>
      <c r="BA25" s="623"/>
      <c r="BB25" s="623"/>
      <c r="BC25" s="623"/>
      <c r="BD25" s="623"/>
      <c r="BE25" s="623"/>
      <c r="BF25" s="623"/>
      <c r="BG25" s="623"/>
      <c r="BH25" s="623"/>
      <c r="BI25" s="623"/>
      <c r="BJ25" s="623"/>
      <c r="BK25" s="623"/>
      <c r="BL25" s="623"/>
      <c r="BM25" s="623"/>
      <c r="BN25" s="623"/>
      <c r="BO25" s="623"/>
      <c r="BP25" s="623"/>
      <c r="BQ25" s="623"/>
      <c r="BR25" s="623"/>
      <c r="BS25" s="623"/>
      <c r="BT25" s="623"/>
      <c r="BU25" s="623"/>
    </row>
    <row r="26" spans="1:73" x14ac:dyDescent="0.2">
      <c r="A26" s="168"/>
      <c r="B26" s="627"/>
      <c r="C26" s="263">
        <f t="shared" ref="C26:C30" si="7">SUM(D26:BU26)</f>
        <v>0</v>
      </c>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c r="AG26" s="433"/>
      <c r="AH26" s="433"/>
      <c r="AI26" s="433"/>
      <c r="AJ26" s="433"/>
      <c r="AK26" s="433"/>
      <c r="AL26" s="433"/>
      <c r="AM26" s="433"/>
      <c r="AN26" s="433"/>
      <c r="AO26" s="433"/>
      <c r="AP26" s="433"/>
      <c r="AQ26" s="433"/>
      <c r="AR26" s="433"/>
      <c r="AS26" s="433"/>
      <c r="AT26" s="433"/>
      <c r="AU26" s="433"/>
      <c r="AV26" s="433"/>
      <c r="AW26" s="433"/>
      <c r="AX26" s="433"/>
      <c r="AY26" s="433"/>
      <c r="AZ26" s="433"/>
      <c r="BA26" s="433"/>
      <c r="BB26" s="433"/>
      <c r="BC26" s="433"/>
      <c r="BD26" s="433"/>
      <c r="BE26" s="433"/>
      <c r="BF26" s="433"/>
      <c r="BG26" s="433"/>
      <c r="BH26" s="433"/>
      <c r="BI26" s="433"/>
      <c r="BJ26" s="433"/>
      <c r="BK26" s="433"/>
      <c r="BL26" s="433"/>
      <c r="BM26" s="433"/>
      <c r="BN26" s="433"/>
      <c r="BO26" s="433"/>
      <c r="BP26" s="433"/>
      <c r="BQ26" s="433"/>
      <c r="BR26" s="433"/>
      <c r="BS26" s="433"/>
      <c r="BT26" s="433"/>
      <c r="BU26" s="433"/>
    </row>
    <row r="27" spans="1:73" x14ac:dyDescent="0.2">
      <c r="A27" s="168"/>
      <c r="B27" s="625"/>
      <c r="C27" s="263">
        <f t="shared" si="7"/>
        <v>0</v>
      </c>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c r="BF27" s="433"/>
      <c r="BG27" s="433"/>
      <c r="BH27" s="433"/>
      <c r="BI27" s="433"/>
      <c r="BJ27" s="433"/>
      <c r="BK27" s="433"/>
      <c r="BL27" s="433"/>
      <c r="BM27" s="433"/>
      <c r="BN27" s="433"/>
      <c r="BO27" s="433"/>
      <c r="BP27" s="433"/>
      <c r="BQ27" s="433"/>
      <c r="BR27" s="433"/>
      <c r="BS27" s="433"/>
      <c r="BT27" s="433"/>
      <c r="BU27" s="433"/>
    </row>
    <row r="28" spans="1:73" x14ac:dyDescent="0.2">
      <c r="A28" s="168"/>
      <c r="B28" s="625"/>
      <c r="C28" s="263">
        <f t="shared" si="7"/>
        <v>0</v>
      </c>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c r="AG28" s="433"/>
      <c r="AH28" s="43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c r="BF28" s="433"/>
      <c r="BG28" s="433"/>
      <c r="BH28" s="433"/>
      <c r="BI28" s="433"/>
      <c r="BJ28" s="433"/>
      <c r="BK28" s="433"/>
      <c r="BL28" s="433"/>
      <c r="BM28" s="433"/>
      <c r="BN28" s="433"/>
      <c r="BO28" s="433"/>
      <c r="BP28" s="433"/>
      <c r="BQ28" s="433"/>
      <c r="BR28" s="433"/>
      <c r="BS28" s="433"/>
      <c r="BT28" s="433"/>
      <c r="BU28" s="433"/>
    </row>
    <row r="29" spans="1:73" x14ac:dyDescent="0.2">
      <c r="A29" s="168"/>
      <c r="B29" s="625"/>
      <c r="C29" s="263">
        <f t="shared" si="7"/>
        <v>0</v>
      </c>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c r="AG29" s="433"/>
      <c r="AH29" s="43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433"/>
      <c r="BE29" s="433"/>
      <c r="BF29" s="433"/>
      <c r="BG29" s="433"/>
      <c r="BH29" s="433"/>
      <c r="BI29" s="433"/>
      <c r="BJ29" s="433"/>
      <c r="BK29" s="433"/>
      <c r="BL29" s="433"/>
      <c r="BM29" s="433"/>
      <c r="BN29" s="433"/>
      <c r="BO29" s="433"/>
      <c r="BP29" s="433"/>
      <c r="BQ29" s="433"/>
      <c r="BR29" s="433"/>
      <c r="BS29" s="433"/>
      <c r="BT29" s="433"/>
      <c r="BU29" s="433"/>
    </row>
    <row r="30" spans="1:73" x14ac:dyDescent="0.2">
      <c r="A30" s="168"/>
      <c r="B30" s="626"/>
      <c r="C30" s="263">
        <f t="shared" si="7"/>
        <v>0</v>
      </c>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c r="AG30" s="433"/>
      <c r="AH30" s="433"/>
      <c r="AI30" s="433"/>
      <c r="AJ30" s="433"/>
      <c r="AK30" s="433"/>
      <c r="AL30" s="433"/>
      <c r="AM30" s="433"/>
      <c r="AN30" s="433"/>
      <c r="AO30" s="433"/>
      <c r="AP30" s="433"/>
      <c r="AQ30" s="433"/>
      <c r="AR30" s="433"/>
      <c r="AS30" s="433"/>
      <c r="AT30" s="433"/>
      <c r="AU30" s="433"/>
      <c r="AV30" s="433"/>
      <c r="AW30" s="433"/>
      <c r="AX30" s="433"/>
      <c r="AY30" s="433"/>
      <c r="AZ30" s="433"/>
      <c r="BA30" s="433"/>
      <c r="BB30" s="433"/>
      <c r="BC30" s="433"/>
      <c r="BD30" s="433"/>
      <c r="BE30" s="433"/>
      <c r="BF30" s="433"/>
      <c r="BG30" s="433"/>
      <c r="BH30" s="433"/>
      <c r="BI30" s="433"/>
      <c r="BJ30" s="433"/>
      <c r="BK30" s="433"/>
      <c r="BL30" s="433"/>
      <c r="BM30" s="433"/>
      <c r="BN30" s="433"/>
      <c r="BO30" s="433"/>
      <c r="BP30" s="433"/>
      <c r="BQ30" s="433"/>
      <c r="BR30" s="433"/>
      <c r="BS30" s="433"/>
      <c r="BT30" s="433"/>
      <c r="BU30" s="433"/>
    </row>
    <row r="31" spans="1:73" ht="12" customHeight="1" x14ac:dyDescent="0.25">
      <c r="A31" s="265" t="s">
        <v>507</v>
      </c>
      <c r="B31" s="623"/>
      <c r="C31" s="623"/>
      <c r="D31" s="623"/>
      <c r="E31" s="623"/>
      <c r="F31" s="623"/>
      <c r="G31" s="623"/>
      <c r="H31" s="623"/>
      <c r="I31" s="623"/>
      <c r="J31" s="623"/>
      <c r="K31" s="623"/>
      <c r="L31" s="623"/>
      <c r="M31" s="623"/>
      <c r="N31" s="623"/>
      <c r="O31" s="623"/>
      <c r="P31" s="623"/>
      <c r="Q31" s="623"/>
      <c r="R31" s="623"/>
      <c r="S31" s="623"/>
      <c r="T31" s="623"/>
      <c r="U31" s="623"/>
      <c r="V31" s="623"/>
      <c r="W31" s="623"/>
      <c r="X31" s="623"/>
      <c r="Y31" s="623"/>
      <c r="Z31" s="623"/>
      <c r="AA31" s="623"/>
      <c r="AB31" s="623"/>
      <c r="AC31" s="623"/>
      <c r="AD31" s="623"/>
      <c r="AE31" s="623"/>
      <c r="AF31" s="623"/>
      <c r="AG31" s="623"/>
      <c r="AH31" s="623"/>
      <c r="AI31" s="623"/>
      <c r="AJ31" s="623"/>
      <c r="AK31" s="623"/>
      <c r="AL31" s="623"/>
      <c r="AM31" s="623"/>
      <c r="AN31" s="623"/>
      <c r="AO31" s="623"/>
      <c r="AP31" s="623"/>
      <c r="AQ31" s="623"/>
      <c r="AR31" s="623"/>
      <c r="AS31" s="623"/>
      <c r="AT31" s="623"/>
      <c r="AU31" s="623"/>
      <c r="AV31" s="623"/>
      <c r="AW31" s="623"/>
      <c r="AX31" s="623"/>
      <c r="AY31" s="623"/>
      <c r="AZ31" s="623"/>
      <c r="BA31" s="623"/>
      <c r="BB31" s="623"/>
      <c r="BC31" s="623"/>
      <c r="BD31" s="623"/>
      <c r="BE31" s="623"/>
      <c r="BF31" s="623"/>
      <c r="BG31" s="623"/>
      <c r="BH31" s="623"/>
      <c r="BI31" s="623"/>
      <c r="BJ31" s="623"/>
      <c r="BK31" s="623"/>
      <c r="BL31" s="623"/>
      <c r="BM31" s="623"/>
      <c r="BN31" s="623"/>
      <c r="BO31" s="623"/>
      <c r="BP31" s="623"/>
      <c r="BQ31" s="623"/>
      <c r="BR31" s="623"/>
      <c r="BS31" s="623"/>
      <c r="BT31" s="623"/>
      <c r="BU31" s="623"/>
    </row>
    <row r="32" spans="1:73" x14ac:dyDescent="0.2">
      <c r="A32" s="168"/>
      <c r="B32" s="627"/>
      <c r="C32" s="263">
        <f t="shared" ref="C32:C33" si="8">SUM(D32:BU32)</f>
        <v>0</v>
      </c>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c r="AN32" s="433"/>
      <c r="AO32" s="433"/>
      <c r="AP32" s="433"/>
      <c r="AQ32" s="433"/>
      <c r="AR32" s="433"/>
      <c r="AS32" s="433"/>
      <c r="AT32" s="433"/>
      <c r="AU32" s="433"/>
      <c r="AV32" s="433"/>
      <c r="AW32" s="433"/>
      <c r="AX32" s="433"/>
      <c r="AY32" s="433"/>
      <c r="AZ32" s="433"/>
      <c r="BA32" s="433"/>
      <c r="BB32" s="433"/>
      <c r="BC32" s="433"/>
      <c r="BD32" s="433"/>
      <c r="BE32" s="433"/>
      <c r="BF32" s="433"/>
      <c r="BG32" s="433"/>
      <c r="BH32" s="433"/>
      <c r="BI32" s="433"/>
      <c r="BJ32" s="433"/>
      <c r="BK32" s="433"/>
      <c r="BL32" s="433"/>
      <c r="BM32" s="433"/>
      <c r="BN32" s="433"/>
      <c r="BO32" s="433"/>
      <c r="BP32" s="433"/>
      <c r="BQ32" s="433"/>
      <c r="BR32" s="433"/>
      <c r="BS32" s="433"/>
      <c r="BT32" s="433"/>
      <c r="BU32" s="433"/>
    </row>
    <row r="33" spans="1:73" x14ac:dyDescent="0.2">
      <c r="A33" s="168"/>
      <c r="B33" s="626"/>
      <c r="C33" s="263">
        <f t="shared" si="8"/>
        <v>0</v>
      </c>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c r="AG33" s="433"/>
      <c r="AH33" s="433"/>
      <c r="AI33" s="433"/>
      <c r="AJ33" s="433"/>
      <c r="AK33" s="433"/>
      <c r="AL33" s="433"/>
      <c r="AM33" s="433"/>
      <c r="AN33" s="433"/>
      <c r="AO33" s="433"/>
      <c r="AP33" s="433"/>
      <c r="AQ33" s="433"/>
      <c r="AR33" s="433"/>
      <c r="AS33" s="433"/>
      <c r="AT33" s="433"/>
      <c r="AU33" s="433"/>
      <c r="AV33" s="433"/>
      <c r="AW33" s="433"/>
      <c r="AX33" s="433"/>
      <c r="AY33" s="433"/>
      <c r="AZ33" s="433"/>
      <c r="BA33" s="433"/>
      <c r="BB33" s="433"/>
      <c r="BC33" s="433"/>
      <c r="BD33" s="433"/>
      <c r="BE33" s="433"/>
      <c r="BF33" s="433"/>
      <c r="BG33" s="433"/>
      <c r="BH33" s="433"/>
      <c r="BI33" s="433"/>
      <c r="BJ33" s="433"/>
      <c r="BK33" s="433"/>
      <c r="BL33" s="433"/>
      <c r="BM33" s="433"/>
      <c r="BN33" s="433"/>
      <c r="BO33" s="433"/>
      <c r="BP33" s="433"/>
      <c r="BQ33" s="433"/>
      <c r="BR33" s="433"/>
      <c r="BS33" s="433"/>
      <c r="BT33" s="433"/>
      <c r="BU33" s="433"/>
    </row>
    <row r="34" spans="1:73" ht="12" customHeight="1" x14ac:dyDescent="0.25">
      <c r="A34" s="265" t="s">
        <v>570</v>
      </c>
      <c r="B34" s="623"/>
      <c r="C34" s="623"/>
      <c r="D34" s="623"/>
      <c r="E34" s="623"/>
      <c r="F34" s="623"/>
      <c r="G34" s="623"/>
      <c r="H34" s="623"/>
      <c r="I34" s="623"/>
      <c r="J34" s="623"/>
      <c r="K34" s="623"/>
      <c r="L34" s="623"/>
      <c r="M34" s="623"/>
      <c r="N34" s="623"/>
      <c r="O34" s="623"/>
      <c r="P34" s="623"/>
      <c r="Q34" s="623"/>
      <c r="R34" s="623"/>
      <c r="S34" s="623"/>
      <c r="T34" s="623"/>
      <c r="U34" s="623"/>
      <c r="V34" s="623"/>
      <c r="W34" s="623"/>
      <c r="X34" s="623"/>
      <c r="Y34" s="623"/>
      <c r="Z34" s="623"/>
      <c r="AA34" s="623"/>
      <c r="AB34" s="623"/>
      <c r="AC34" s="623"/>
      <c r="AD34" s="623"/>
      <c r="AE34" s="623"/>
      <c r="AF34" s="623"/>
      <c r="AG34" s="623"/>
      <c r="AH34" s="623"/>
      <c r="AI34" s="623"/>
      <c r="AJ34" s="623"/>
      <c r="AK34" s="623"/>
      <c r="AL34" s="623"/>
      <c r="AM34" s="623"/>
      <c r="AN34" s="623"/>
      <c r="AO34" s="623"/>
      <c r="AP34" s="623"/>
      <c r="AQ34" s="623"/>
      <c r="AR34" s="623"/>
      <c r="AS34" s="623"/>
      <c r="AT34" s="623"/>
      <c r="AU34" s="623"/>
      <c r="AV34" s="623"/>
      <c r="AW34" s="623"/>
      <c r="AX34" s="623"/>
      <c r="AY34" s="623"/>
      <c r="AZ34" s="623"/>
      <c r="BA34" s="623"/>
      <c r="BB34" s="623"/>
      <c r="BC34" s="623"/>
      <c r="BD34" s="623"/>
      <c r="BE34" s="623"/>
      <c r="BF34" s="623"/>
      <c r="BG34" s="623"/>
      <c r="BH34" s="623"/>
      <c r="BI34" s="623"/>
      <c r="BJ34" s="623"/>
      <c r="BK34" s="623"/>
      <c r="BL34" s="623"/>
      <c r="BM34" s="623"/>
      <c r="BN34" s="623"/>
      <c r="BO34" s="623"/>
      <c r="BP34" s="623"/>
      <c r="BQ34" s="623"/>
      <c r="BR34" s="623"/>
      <c r="BS34" s="623"/>
      <c r="BT34" s="623"/>
      <c r="BU34" s="623"/>
    </row>
    <row r="35" spans="1:73" x14ac:dyDescent="0.2">
      <c r="A35" s="168"/>
      <c r="B35" s="267"/>
      <c r="C35" s="263">
        <f>SUM(D35:BU35)</f>
        <v>0</v>
      </c>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c r="AG35" s="433"/>
      <c r="AH35" s="433"/>
      <c r="AI35" s="433"/>
      <c r="AJ35" s="433"/>
      <c r="AK35" s="433"/>
      <c r="AL35" s="433"/>
      <c r="AM35" s="433"/>
      <c r="AN35" s="433"/>
      <c r="AO35" s="433"/>
      <c r="AP35" s="433"/>
      <c r="AQ35" s="433"/>
      <c r="AR35" s="433"/>
      <c r="AS35" s="433"/>
      <c r="AT35" s="433"/>
      <c r="AU35" s="433"/>
      <c r="AV35" s="433"/>
      <c r="AW35" s="433"/>
      <c r="AX35" s="433"/>
      <c r="AY35" s="433"/>
      <c r="AZ35" s="433"/>
      <c r="BA35" s="433"/>
      <c r="BB35" s="433"/>
      <c r="BC35" s="433"/>
      <c r="BD35" s="433"/>
      <c r="BE35" s="433"/>
      <c r="BF35" s="433"/>
      <c r="BG35" s="433"/>
      <c r="BH35" s="433"/>
      <c r="BI35" s="433"/>
      <c r="BJ35" s="433"/>
      <c r="BK35" s="433"/>
      <c r="BL35" s="433"/>
      <c r="BM35" s="433"/>
      <c r="BN35" s="433"/>
      <c r="BO35" s="433"/>
      <c r="BP35" s="433"/>
      <c r="BQ35" s="433"/>
      <c r="BR35" s="433"/>
      <c r="BS35" s="433"/>
      <c r="BT35" s="433"/>
      <c r="BU35" s="433"/>
    </row>
    <row r="36" spans="1:73" s="24" customFormat="1" ht="12" customHeight="1" x14ac:dyDescent="0.25">
      <c r="A36" s="430" t="s">
        <v>72</v>
      </c>
      <c r="B36" s="495">
        <f>B108</f>
        <v>0</v>
      </c>
      <c r="C36" s="499">
        <f>SUM(D36:BU36)</f>
        <v>0</v>
      </c>
      <c r="D36" s="500">
        <f t="shared" ref="D36:BO36" si="9">SUM(D14:D18)</f>
        <v>0</v>
      </c>
      <c r="E36" s="500">
        <f t="shared" si="9"/>
        <v>0</v>
      </c>
      <c r="F36" s="500">
        <f t="shared" si="9"/>
        <v>0</v>
      </c>
      <c r="G36" s="500">
        <f t="shared" si="9"/>
        <v>0</v>
      </c>
      <c r="H36" s="500">
        <f t="shared" si="9"/>
        <v>0</v>
      </c>
      <c r="I36" s="500">
        <f t="shared" si="9"/>
        <v>0</v>
      </c>
      <c r="J36" s="500">
        <f t="shared" si="9"/>
        <v>0</v>
      </c>
      <c r="K36" s="500">
        <f t="shared" si="9"/>
        <v>0</v>
      </c>
      <c r="L36" s="500">
        <f t="shared" si="9"/>
        <v>0</v>
      </c>
      <c r="M36" s="500">
        <f t="shared" si="9"/>
        <v>0</v>
      </c>
      <c r="N36" s="500">
        <f t="shared" si="9"/>
        <v>0</v>
      </c>
      <c r="O36" s="500">
        <f t="shared" si="9"/>
        <v>0</v>
      </c>
      <c r="P36" s="500">
        <f t="shared" si="9"/>
        <v>0</v>
      </c>
      <c r="Q36" s="500">
        <f t="shared" si="9"/>
        <v>0</v>
      </c>
      <c r="R36" s="500">
        <f t="shared" si="9"/>
        <v>0</v>
      </c>
      <c r="S36" s="500">
        <f t="shared" si="9"/>
        <v>0</v>
      </c>
      <c r="T36" s="500">
        <f t="shared" si="9"/>
        <v>0</v>
      </c>
      <c r="U36" s="500">
        <f t="shared" si="9"/>
        <v>0</v>
      </c>
      <c r="V36" s="500">
        <f t="shared" si="9"/>
        <v>0</v>
      </c>
      <c r="W36" s="500">
        <f t="shared" si="9"/>
        <v>0</v>
      </c>
      <c r="X36" s="500">
        <f t="shared" si="9"/>
        <v>0</v>
      </c>
      <c r="Y36" s="500">
        <f t="shared" si="9"/>
        <v>0</v>
      </c>
      <c r="Z36" s="500">
        <f t="shared" si="9"/>
        <v>0</v>
      </c>
      <c r="AA36" s="500">
        <f t="shared" si="9"/>
        <v>0</v>
      </c>
      <c r="AB36" s="500">
        <f t="shared" si="9"/>
        <v>0</v>
      </c>
      <c r="AC36" s="500">
        <f t="shared" si="9"/>
        <v>0</v>
      </c>
      <c r="AD36" s="500">
        <f t="shared" si="9"/>
        <v>0</v>
      </c>
      <c r="AE36" s="500">
        <f t="shared" si="9"/>
        <v>0</v>
      </c>
      <c r="AF36" s="500">
        <f t="shared" si="9"/>
        <v>0</v>
      </c>
      <c r="AG36" s="500">
        <f t="shared" si="9"/>
        <v>0</v>
      </c>
      <c r="AH36" s="500">
        <f t="shared" si="9"/>
        <v>0</v>
      </c>
      <c r="AI36" s="500">
        <f t="shared" si="9"/>
        <v>0</v>
      </c>
      <c r="AJ36" s="500">
        <f t="shared" si="9"/>
        <v>0</v>
      </c>
      <c r="AK36" s="500">
        <f t="shared" si="9"/>
        <v>0</v>
      </c>
      <c r="AL36" s="500">
        <f t="shared" si="9"/>
        <v>0</v>
      </c>
      <c r="AM36" s="500">
        <f t="shared" si="9"/>
        <v>0</v>
      </c>
      <c r="AN36" s="500">
        <f t="shared" si="9"/>
        <v>0</v>
      </c>
      <c r="AO36" s="500">
        <f t="shared" si="9"/>
        <v>0</v>
      </c>
      <c r="AP36" s="500">
        <f t="shared" si="9"/>
        <v>0</v>
      </c>
      <c r="AQ36" s="500">
        <f t="shared" si="9"/>
        <v>0</v>
      </c>
      <c r="AR36" s="500">
        <f t="shared" si="9"/>
        <v>0</v>
      </c>
      <c r="AS36" s="500">
        <f t="shared" si="9"/>
        <v>0</v>
      </c>
      <c r="AT36" s="500">
        <f t="shared" si="9"/>
        <v>0</v>
      </c>
      <c r="AU36" s="500">
        <f t="shared" si="9"/>
        <v>0</v>
      </c>
      <c r="AV36" s="500">
        <f t="shared" si="9"/>
        <v>0</v>
      </c>
      <c r="AW36" s="500">
        <f t="shared" si="9"/>
        <v>0</v>
      </c>
      <c r="AX36" s="500">
        <f t="shared" si="9"/>
        <v>0</v>
      </c>
      <c r="AY36" s="500">
        <f t="shared" si="9"/>
        <v>0</v>
      </c>
      <c r="AZ36" s="500">
        <f t="shared" si="9"/>
        <v>0</v>
      </c>
      <c r="BA36" s="500">
        <f t="shared" si="9"/>
        <v>0</v>
      </c>
      <c r="BB36" s="500">
        <f t="shared" si="9"/>
        <v>0</v>
      </c>
      <c r="BC36" s="500">
        <f t="shared" si="9"/>
        <v>0</v>
      </c>
      <c r="BD36" s="500">
        <f t="shared" si="9"/>
        <v>0</v>
      </c>
      <c r="BE36" s="500">
        <f t="shared" si="9"/>
        <v>0</v>
      </c>
      <c r="BF36" s="500">
        <f t="shared" si="9"/>
        <v>0</v>
      </c>
      <c r="BG36" s="500">
        <f t="shared" si="9"/>
        <v>0</v>
      </c>
      <c r="BH36" s="500">
        <f t="shared" si="9"/>
        <v>0</v>
      </c>
      <c r="BI36" s="500">
        <f t="shared" si="9"/>
        <v>0</v>
      </c>
      <c r="BJ36" s="500">
        <f t="shared" si="9"/>
        <v>0</v>
      </c>
      <c r="BK36" s="500">
        <f t="shared" si="9"/>
        <v>0</v>
      </c>
      <c r="BL36" s="500">
        <f t="shared" si="9"/>
        <v>0</v>
      </c>
      <c r="BM36" s="500">
        <f t="shared" si="9"/>
        <v>0</v>
      </c>
      <c r="BN36" s="500">
        <f t="shared" si="9"/>
        <v>0</v>
      </c>
      <c r="BO36" s="500">
        <f t="shared" si="9"/>
        <v>0</v>
      </c>
      <c r="BP36" s="500">
        <f t="shared" ref="BP36:BU36" si="10">SUM(BP14:BP18)</f>
        <v>0</v>
      </c>
      <c r="BQ36" s="500">
        <f t="shared" si="10"/>
        <v>0</v>
      </c>
      <c r="BR36" s="500">
        <f t="shared" si="10"/>
        <v>0</v>
      </c>
      <c r="BS36" s="500">
        <f t="shared" si="10"/>
        <v>0</v>
      </c>
      <c r="BT36" s="500">
        <f t="shared" si="10"/>
        <v>0</v>
      </c>
      <c r="BU36" s="500">
        <f t="shared" si="10"/>
        <v>0</v>
      </c>
    </row>
    <row r="37" spans="1:73" s="24" customFormat="1" ht="12" customHeight="1" x14ac:dyDescent="0.25">
      <c r="A37" s="430" t="s">
        <v>73</v>
      </c>
      <c r="B37" s="495">
        <f>B109</f>
        <v>0</v>
      </c>
      <c r="C37" s="499">
        <f t="shared" ref="C37:C42" si="11">SUM(D37:BU37)</f>
        <v>0</v>
      </c>
      <c r="D37" s="500">
        <f t="shared" ref="D37:BO37" si="12">SUM(D20:D24)</f>
        <v>0</v>
      </c>
      <c r="E37" s="500">
        <f t="shared" si="12"/>
        <v>0</v>
      </c>
      <c r="F37" s="500">
        <f t="shared" si="12"/>
        <v>0</v>
      </c>
      <c r="G37" s="500">
        <f t="shared" si="12"/>
        <v>0</v>
      </c>
      <c r="H37" s="500">
        <f t="shared" si="12"/>
        <v>0</v>
      </c>
      <c r="I37" s="500">
        <f t="shared" si="12"/>
        <v>0</v>
      </c>
      <c r="J37" s="500">
        <f t="shared" si="12"/>
        <v>0</v>
      </c>
      <c r="K37" s="500">
        <f t="shared" si="12"/>
        <v>0</v>
      </c>
      <c r="L37" s="500">
        <f t="shared" si="12"/>
        <v>0</v>
      </c>
      <c r="M37" s="500">
        <f t="shared" si="12"/>
        <v>0</v>
      </c>
      <c r="N37" s="500">
        <f t="shared" si="12"/>
        <v>0</v>
      </c>
      <c r="O37" s="500">
        <f t="shared" si="12"/>
        <v>0</v>
      </c>
      <c r="P37" s="500">
        <f t="shared" si="12"/>
        <v>0</v>
      </c>
      <c r="Q37" s="500">
        <f t="shared" si="12"/>
        <v>0</v>
      </c>
      <c r="R37" s="500">
        <f t="shared" si="12"/>
        <v>0</v>
      </c>
      <c r="S37" s="500">
        <f t="shared" si="12"/>
        <v>0</v>
      </c>
      <c r="T37" s="500">
        <f t="shared" si="12"/>
        <v>0</v>
      </c>
      <c r="U37" s="500">
        <f t="shared" si="12"/>
        <v>0</v>
      </c>
      <c r="V37" s="500">
        <f t="shared" si="12"/>
        <v>0</v>
      </c>
      <c r="W37" s="500">
        <f t="shared" si="12"/>
        <v>0</v>
      </c>
      <c r="X37" s="500">
        <f t="shared" si="12"/>
        <v>0</v>
      </c>
      <c r="Y37" s="500">
        <f t="shared" si="12"/>
        <v>0</v>
      </c>
      <c r="Z37" s="500">
        <f t="shared" si="12"/>
        <v>0</v>
      </c>
      <c r="AA37" s="500">
        <f t="shared" si="12"/>
        <v>0</v>
      </c>
      <c r="AB37" s="500">
        <f t="shared" si="12"/>
        <v>0</v>
      </c>
      <c r="AC37" s="500">
        <f t="shared" si="12"/>
        <v>0</v>
      </c>
      <c r="AD37" s="500">
        <f t="shared" si="12"/>
        <v>0</v>
      </c>
      <c r="AE37" s="500">
        <f t="shared" si="12"/>
        <v>0</v>
      </c>
      <c r="AF37" s="500">
        <f t="shared" si="12"/>
        <v>0</v>
      </c>
      <c r="AG37" s="500">
        <f t="shared" si="12"/>
        <v>0</v>
      </c>
      <c r="AH37" s="500">
        <f t="shared" si="12"/>
        <v>0</v>
      </c>
      <c r="AI37" s="500">
        <f t="shared" si="12"/>
        <v>0</v>
      </c>
      <c r="AJ37" s="500">
        <f t="shared" si="12"/>
        <v>0</v>
      </c>
      <c r="AK37" s="500">
        <f t="shared" si="12"/>
        <v>0</v>
      </c>
      <c r="AL37" s="500">
        <f t="shared" si="12"/>
        <v>0</v>
      </c>
      <c r="AM37" s="500">
        <f t="shared" si="12"/>
        <v>0</v>
      </c>
      <c r="AN37" s="500">
        <f t="shared" si="12"/>
        <v>0</v>
      </c>
      <c r="AO37" s="500">
        <f t="shared" si="12"/>
        <v>0</v>
      </c>
      <c r="AP37" s="500">
        <f t="shared" si="12"/>
        <v>0</v>
      </c>
      <c r="AQ37" s="500">
        <f t="shared" si="12"/>
        <v>0</v>
      </c>
      <c r="AR37" s="500">
        <f t="shared" si="12"/>
        <v>0</v>
      </c>
      <c r="AS37" s="500">
        <f t="shared" si="12"/>
        <v>0</v>
      </c>
      <c r="AT37" s="500">
        <f t="shared" si="12"/>
        <v>0</v>
      </c>
      <c r="AU37" s="500">
        <f t="shared" si="12"/>
        <v>0</v>
      </c>
      <c r="AV37" s="500">
        <f t="shared" si="12"/>
        <v>0</v>
      </c>
      <c r="AW37" s="500">
        <f t="shared" si="12"/>
        <v>0</v>
      </c>
      <c r="AX37" s="500">
        <f t="shared" si="12"/>
        <v>0</v>
      </c>
      <c r="AY37" s="500">
        <f t="shared" si="12"/>
        <v>0</v>
      </c>
      <c r="AZ37" s="500">
        <f t="shared" si="12"/>
        <v>0</v>
      </c>
      <c r="BA37" s="500">
        <f t="shared" si="12"/>
        <v>0</v>
      </c>
      <c r="BB37" s="500">
        <f t="shared" si="12"/>
        <v>0</v>
      </c>
      <c r="BC37" s="500">
        <f t="shared" si="12"/>
        <v>0</v>
      </c>
      <c r="BD37" s="500">
        <f t="shared" si="12"/>
        <v>0</v>
      </c>
      <c r="BE37" s="500">
        <f t="shared" si="12"/>
        <v>0</v>
      </c>
      <c r="BF37" s="500">
        <f t="shared" si="12"/>
        <v>0</v>
      </c>
      <c r="BG37" s="500">
        <f t="shared" si="12"/>
        <v>0</v>
      </c>
      <c r="BH37" s="500">
        <f t="shared" si="12"/>
        <v>0</v>
      </c>
      <c r="BI37" s="500">
        <f t="shared" si="12"/>
        <v>0</v>
      </c>
      <c r="BJ37" s="500">
        <f t="shared" si="12"/>
        <v>0</v>
      </c>
      <c r="BK37" s="500">
        <f t="shared" si="12"/>
        <v>0</v>
      </c>
      <c r="BL37" s="500">
        <f t="shared" si="12"/>
        <v>0</v>
      </c>
      <c r="BM37" s="500">
        <f t="shared" si="12"/>
        <v>0</v>
      </c>
      <c r="BN37" s="500">
        <f t="shared" si="12"/>
        <v>0</v>
      </c>
      <c r="BO37" s="500">
        <f t="shared" si="12"/>
        <v>0</v>
      </c>
      <c r="BP37" s="500">
        <f t="shared" ref="BP37:BU37" si="13">SUM(BP20:BP24)</f>
        <v>0</v>
      </c>
      <c r="BQ37" s="500">
        <f t="shared" si="13"/>
        <v>0</v>
      </c>
      <c r="BR37" s="500">
        <f t="shared" si="13"/>
        <v>0</v>
      </c>
      <c r="BS37" s="500">
        <f t="shared" si="13"/>
        <v>0</v>
      </c>
      <c r="BT37" s="500">
        <f t="shared" si="13"/>
        <v>0</v>
      </c>
      <c r="BU37" s="500">
        <f t="shared" si="13"/>
        <v>0</v>
      </c>
    </row>
    <row r="38" spans="1:73" s="24" customFormat="1" ht="12" customHeight="1" x14ac:dyDescent="0.25">
      <c r="A38" s="430" t="s">
        <v>74</v>
      </c>
      <c r="B38" s="495">
        <f>B110</f>
        <v>0</v>
      </c>
      <c r="C38" s="499">
        <f t="shared" si="11"/>
        <v>0</v>
      </c>
      <c r="D38" s="500">
        <f t="shared" ref="D38:BO38" si="14">SUM(D26:D30)</f>
        <v>0</v>
      </c>
      <c r="E38" s="500">
        <f t="shared" si="14"/>
        <v>0</v>
      </c>
      <c r="F38" s="500">
        <f t="shared" si="14"/>
        <v>0</v>
      </c>
      <c r="G38" s="500">
        <f t="shared" si="14"/>
        <v>0</v>
      </c>
      <c r="H38" s="500">
        <f t="shared" si="14"/>
        <v>0</v>
      </c>
      <c r="I38" s="500">
        <f t="shared" si="14"/>
        <v>0</v>
      </c>
      <c r="J38" s="500">
        <f t="shared" si="14"/>
        <v>0</v>
      </c>
      <c r="K38" s="500">
        <f t="shared" si="14"/>
        <v>0</v>
      </c>
      <c r="L38" s="500">
        <f t="shared" si="14"/>
        <v>0</v>
      </c>
      <c r="M38" s="500">
        <f t="shared" si="14"/>
        <v>0</v>
      </c>
      <c r="N38" s="500">
        <f t="shared" si="14"/>
        <v>0</v>
      </c>
      <c r="O38" s="500">
        <f t="shared" si="14"/>
        <v>0</v>
      </c>
      <c r="P38" s="500">
        <f t="shared" si="14"/>
        <v>0</v>
      </c>
      <c r="Q38" s="500">
        <f t="shared" si="14"/>
        <v>0</v>
      </c>
      <c r="R38" s="500">
        <f t="shared" si="14"/>
        <v>0</v>
      </c>
      <c r="S38" s="500">
        <f t="shared" si="14"/>
        <v>0</v>
      </c>
      <c r="T38" s="500">
        <f t="shared" si="14"/>
        <v>0</v>
      </c>
      <c r="U38" s="500">
        <f t="shared" si="14"/>
        <v>0</v>
      </c>
      <c r="V38" s="500">
        <f t="shared" si="14"/>
        <v>0</v>
      </c>
      <c r="W38" s="500">
        <f t="shared" si="14"/>
        <v>0</v>
      </c>
      <c r="X38" s="500">
        <f t="shared" si="14"/>
        <v>0</v>
      </c>
      <c r="Y38" s="500">
        <f t="shared" si="14"/>
        <v>0</v>
      </c>
      <c r="Z38" s="500">
        <f t="shared" si="14"/>
        <v>0</v>
      </c>
      <c r="AA38" s="500">
        <f t="shared" si="14"/>
        <v>0</v>
      </c>
      <c r="AB38" s="500">
        <f t="shared" si="14"/>
        <v>0</v>
      </c>
      <c r="AC38" s="500">
        <f t="shared" si="14"/>
        <v>0</v>
      </c>
      <c r="AD38" s="500">
        <f t="shared" si="14"/>
        <v>0</v>
      </c>
      <c r="AE38" s="500">
        <f t="shared" si="14"/>
        <v>0</v>
      </c>
      <c r="AF38" s="500">
        <f t="shared" si="14"/>
        <v>0</v>
      </c>
      <c r="AG38" s="500">
        <f t="shared" si="14"/>
        <v>0</v>
      </c>
      <c r="AH38" s="500">
        <f t="shared" si="14"/>
        <v>0</v>
      </c>
      <c r="AI38" s="500">
        <f t="shared" si="14"/>
        <v>0</v>
      </c>
      <c r="AJ38" s="500">
        <f t="shared" si="14"/>
        <v>0</v>
      </c>
      <c r="AK38" s="500">
        <f t="shared" si="14"/>
        <v>0</v>
      </c>
      <c r="AL38" s="500">
        <f t="shared" si="14"/>
        <v>0</v>
      </c>
      <c r="AM38" s="500">
        <f t="shared" si="14"/>
        <v>0</v>
      </c>
      <c r="AN38" s="500">
        <f t="shared" si="14"/>
        <v>0</v>
      </c>
      <c r="AO38" s="500">
        <f t="shared" si="14"/>
        <v>0</v>
      </c>
      <c r="AP38" s="500">
        <f t="shared" si="14"/>
        <v>0</v>
      </c>
      <c r="AQ38" s="500">
        <f t="shared" si="14"/>
        <v>0</v>
      </c>
      <c r="AR38" s="500">
        <f t="shared" si="14"/>
        <v>0</v>
      </c>
      <c r="AS38" s="500">
        <f t="shared" si="14"/>
        <v>0</v>
      </c>
      <c r="AT38" s="500">
        <f t="shared" si="14"/>
        <v>0</v>
      </c>
      <c r="AU38" s="500">
        <f t="shared" si="14"/>
        <v>0</v>
      </c>
      <c r="AV38" s="500">
        <f t="shared" si="14"/>
        <v>0</v>
      </c>
      <c r="AW38" s="500">
        <f t="shared" si="14"/>
        <v>0</v>
      </c>
      <c r="AX38" s="500">
        <f t="shared" si="14"/>
        <v>0</v>
      </c>
      <c r="AY38" s="500">
        <f t="shared" si="14"/>
        <v>0</v>
      </c>
      <c r="AZ38" s="500">
        <f t="shared" si="14"/>
        <v>0</v>
      </c>
      <c r="BA38" s="500">
        <f t="shared" si="14"/>
        <v>0</v>
      </c>
      <c r="BB38" s="500">
        <f t="shared" si="14"/>
        <v>0</v>
      </c>
      <c r="BC38" s="500">
        <f t="shared" si="14"/>
        <v>0</v>
      </c>
      <c r="BD38" s="500">
        <f t="shared" si="14"/>
        <v>0</v>
      </c>
      <c r="BE38" s="500">
        <f t="shared" si="14"/>
        <v>0</v>
      </c>
      <c r="BF38" s="500">
        <f t="shared" si="14"/>
        <v>0</v>
      </c>
      <c r="BG38" s="500">
        <f t="shared" si="14"/>
        <v>0</v>
      </c>
      <c r="BH38" s="500">
        <f t="shared" si="14"/>
        <v>0</v>
      </c>
      <c r="BI38" s="500">
        <f t="shared" si="14"/>
        <v>0</v>
      </c>
      <c r="BJ38" s="500">
        <f t="shared" si="14"/>
        <v>0</v>
      </c>
      <c r="BK38" s="500">
        <f t="shared" si="14"/>
        <v>0</v>
      </c>
      <c r="BL38" s="500">
        <f t="shared" si="14"/>
        <v>0</v>
      </c>
      <c r="BM38" s="500">
        <f t="shared" si="14"/>
        <v>0</v>
      </c>
      <c r="BN38" s="500">
        <f t="shared" si="14"/>
        <v>0</v>
      </c>
      <c r="BO38" s="500">
        <f t="shared" si="14"/>
        <v>0</v>
      </c>
      <c r="BP38" s="500">
        <f t="shared" ref="BP38:BU38" si="15">SUM(BP26:BP30)</f>
        <v>0</v>
      </c>
      <c r="BQ38" s="500">
        <f t="shared" si="15"/>
        <v>0</v>
      </c>
      <c r="BR38" s="500">
        <f t="shared" si="15"/>
        <v>0</v>
      </c>
      <c r="BS38" s="500">
        <f t="shared" si="15"/>
        <v>0</v>
      </c>
      <c r="BT38" s="500">
        <f t="shared" si="15"/>
        <v>0</v>
      </c>
      <c r="BU38" s="500">
        <f t="shared" si="15"/>
        <v>0</v>
      </c>
    </row>
    <row r="39" spans="1:73" s="24" customFormat="1" ht="12" customHeight="1" x14ac:dyDescent="0.25">
      <c r="A39" s="135" t="s">
        <v>354</v>
      </c>
      <c r="B39" s="501">
        <f>B111</f>
        <v>0</v>
      </c>
      <c r="C39" s="499">
        <f t="shared" si="11"/>
        <v>0</v>
      </c>
      <c r="D39" s="500">
        <f t="shared" ref="D39:BO39" si="16">SUM(D32:D33)</f>
        <v>0</v>
      </c>
      <c r="E39" s="500">
        <f t="shared" si="16"/>
        <v>0</v>
      </c>
      <c r="F39" s="500">
        <f t="shared" si="16"/>
        <v>0</v>
      </c>
      <c r="G39" s="500">
        <f t="shared" si="16"/>
        <v>0</v>
      </c>
      <c r="H39" s="500">
        <f t="shared" si="16"/>
        <v>0</v>
      </c>
      <c r="I39" s="500">
        <f t="shared" si="16"/>
        <v>0</v>
      </c>
      <c r="J39" s="500">
        <f t="shared" si="16"/>
        <v>0</v>
      </c>
      <c r="K39" s="500">
        <f t="shared" si="16"/>
        <v>0</v>
      </c>
      <c r="L39" s="500">
        <f t="shared" si="16"/>
        <v>0</v>
      </c>
      <c r="M39" s="500">
        <f t="shared" si="16"/>
        <v>0</v>
      </c>
      <c r="N39" s="500">
        <f t="shared" si="16"/>
        <v>0</v>
      </c>
      <c r="O39" s="500">
        <f t="shared" si="16"/>
        <v>0</v>
      </c>
      <c r="P39" s="500">
        <f t="shared" si="16"/>
        <v>0</v>
      </c>
      <c r="Q39" s="500">
        <f t="shared" si="16"/>
        <v>0</v>
      </c>
      <c r="R39" s="500">
        <f t="shared" si="16"/>
        <v>0</v>
      </c>
      <c r="S39" s="500">
        <f t="shared" si="16"/>
        <v>0</v>
      </c>
      <c r="T39" s="500">
        <f t="shared" si="16"/>
        <v>0</v>
      </c>
      <c r="U39" s="500">
        <f t="shared" si="16"/>
        <v>0</v>
      </c>
      <c r="V39" s="500">
        <f t="shared" si="16"/>
        <v>0</v>
      </c>
      <c r="W39" s="500">
        <f t="shared" si="16"/>
        <v>0</v>
      </c>
      <c r="X39" s="500">
        <f t="shared" si="16"/>
        <v>0</v>
      </c>
      <c r="Y39" s="500">
        <f t="shared" si="16"/>
        <v>0</v>
      </c>
      <c r="Z39" s="500">
        <f t="shared" si="16"/>
        <v>0</v>
      </c>
      <c r="AA39" s="500">
        <f t="shared" si="16"/>
        <v>0</v>
      </c>
      <c r="AB39" s="500">
        <f t="shared" si="16"/>
        <v>0</v>
      </c>
      <c r="AC39" s="500">
        <f t="shared" si="16"/>
        <v>0</v>
      </c>
      <c r="AD39" s="500">
        <f t="shared" si="16"/>
        <v>0</v>
      </c>
      <c r="AE39" s="500">
        <f t="shared" si="16"/>
        <v>0</v>
      </c>
      <c r="AF39" s="500">
        <f t="shared" si="16"/>
        <v>0</v>
      </c>
      <c r="AG39" s="500">
        <f t="shared" si="16"/>
        <v>0</v>
      </c>
      <c r="AH39" s="500">
        <f t="shared" si="16"/>
        <v>0</v>
      </c>
      <c r="AI39" s="500">
        <f t="shared" si="16"/>
        <v>0</v>
      </c>
      <c r="AJ39" s="500">
        <f t="shared" si="16"/>
        <v>0</v>
      </c>
      <c r="AK39" s="500">
        <f t="shared" si="16"/>
        <v>0</v>
      </c>
      <c r="AL39" s="500">
        <f t="shared" si="16"/>
        <v>0</v>
      </c>
      <c r="AM39" s="500">
        <f t="shared" si="16"/>
        <v>0</v>
      </c>
      <c r="AN39" s="500">
        <f t="shared" si="16"/>
        <v>0</v>
      </c>
      <c r="AO39" s="500">
        <f t="shared" si="16"/>
        <v>0</v>
      </c>
      <c r="AP39" s="500">
        <f t="shared" si="16"/>
        <v>0</v>
      </c>
      <c r="AQ39" s="500">
        <f t="shared" si="16"/>
        <v>0</v>
      </c>
      <c r="AR39" s="500">
        <f t="shared" si="16"/>
        <v>0</v>
      </c>
      <c r="AS39" s="500">
        <f t="shared" si="16"/>
        <v>0</v>
      </c>
      <c r="AT39" s="500">
        <f t="shared" si="16"/>
        <v>0</v>
      </c>
      <c r="AU39" s="500">
        <f t="shared" si="16"/>
        <v>0</v>
      </c>
      <c r="AV39" s="500">
        <f t="shared" si="16"/>
        <v>0</v>
      </c>
      <c r="AW39" s="500">
        <f t="shared" si="16"/>
        <v>0</v>
      </c>
      <c r="AX39" s="500">
        <f t="shared" si="16"/>
        <v>0</v>
      </c>
      <c r="AY39" s="500">
        <f t="shared" si="16"/>
        <v>0</v>
      </c>
      <c r="AZ39" s="500">
        <f t="shared" si="16"/>
        <v>0</v>
      </c>
      <c r="BA39" s="500">
        <f t="shared" si="16"/>
        <v>0</v>
      </c>
      <c r="BB39" s="500">
        <f t="shared" si="16"/>
        <v>0</v>
      </c>
      <c r="BC39" s="500">
        <f t="shared" si="16"/>
        <v>0</v>
      </c>
      <c r="BD39" s="500">
        <f t="shared" si="16"/>
        <v>0</v>
      </c>
      <c r="BE39" s="500">
        <f t="shared" si="16"/>
        <v>0</v>
      </c>
      <c r="BF39" s="500">
        <f t="shared" si="16"/>
        <v>0</v>
      </c>
      <c r="BG39" s="500">
        <f t="shared" si="16"/>
        <v>0</v>
      </c>
      <c r="BH39" s="500">
        <f t="shared" si="16"/>
        <v>0</v>
      </c>
      <c r="BI39" s="500">
        <f t="shared" si="16"/>
        <v>0</v>
      </c>
      <c r="BJ39" s="500">
        <f t="shared" si="16"/>
        <v>0</v>
      </c>
      <c r="BK39" s="500">
        <f t="shared" si="16"/>
        <v>0</v>
      </c>
      <c r="BL39" s="500">
        <f t="shared" si="16"/>
        <v>0</v>
      </c>
      <c r="BM39" s="500">
        <f t="shared" si="16"/>
        <v>0</v>
      </c>
      <c r="BN39" s="500">
        <f t="shared" si="16"/>
        <v>0</v>
      </c>
      <c r="BO39" s="500">
        <f t="shared" si="16"/>
        <v>0</v>
      </c>
      <c r="BP39" s="500">
        <f t="shared" ref="BP39:BU39" si="17">SUM(BP32:BP33)</f>
        <v>0</v>
      </c>
      <c r="BQ39" s="500">
        <f t="shared" si="17"/>
        <v>0</v>
      </c>
      <c r="BR39" s="500">
        <f t="shared" si="17"/>
        <v>0</v>
      </c>
      <c r="BS39" s="500">
        <f t="shared" si="17"/>
        <v>0</v>
      </c>
      <c r="BT39" s="500">
        <f t="shared" si="17"/>
        <v>0</v>
      </c>
      <c r="BU39" s="500">
        <f t="shared" si="17"/>
        <v>0</v>
      </c>
    </row>
    <row r="40" spans="1:73" s="24" customFormat="1" ht="12" customHeight="1" x14ac:dyDescent="0.25">
      <c r="A40" s="429" t="s">
        <v>75</v>
      </c>
      <c r="B40" s="501">
        <f t="shared" ref="B40:B41" si="18">B112</f>
        <v>0</v>
      </c>
      <c r="C40" s="499">
        <f t="shared" si="11"/>
        <v>0</v>
      </c>
      <c r="D40" s="500">
        <f>SUM(D36:D38)-D39</f>
        <v>0</v>
      </c>
      <c r="E40" s="500">
        <f t="shared" ref="E40:BP40" si="19">SUM(E36:E38)-E39</f>
        <v>0</v>
      </c>
      <c r="F40" s="500">
        <f t="shared" si="19"/>
        <v>0</v>
      </c>
      <c r="G40" s="500">
        <f t="shared" si="19"/>
        <v>0</v>
      </c>
      <c r="H40" s="500">
        <f t="shared" si="19"/>
        <v>0</v>
      </c>
      <c r="I40" s="500">
        <f t="shared" si="19"/>
        <v>0</v>
      </c>
      <c r="J40" s="500">
        <f t="shared" si="19"/>
        <v>0</v>
      </c>
      <c r="K40" s="500">
        <f t="shared" si="19"/>
        <v>0</v>
      </c>
      <c r="L40" s="500">
        <f t="shared" si="19"/>
        <v>0</v>
      </c>
      <c r="M40" s="500">
        <f t="shared" si="19"/>
        <v>0</v>
      </c>
      <c r="N40" s="500">
        <f t="shared" si="19"/>
        <v>0</v>
      </c>
      <c r="O40" s="500">
        <f t="shared" si="19"/>
        <v>0</v>
      </c>
      <c r="P40" s="500">
        <f t="shared" si="19"/>
        <v>0</v>
      </c>
      <c r="Q40" s="500">
        <f t="shared" si="19"/>
        <v>0</v>
      </c>
      <c r="R40" s="500">
        <f t="shared" si="19"/>
        <v>0</v>
      </c>
      <c r="S40" s="500">
        <f t="shared" si="19"/>
        <v>0</v>
      </c>
      <c r="T40" s="500">
        <f t="shared" si="19"/>
        <v>0</v>
      </c>
      <c r="U40" s="500">
        <f t="shared" si="19"/>
        <v>0</v>
      </c>
      <c r="V40" s="500">
        <f t="shared" si="19"/>
        <v>0</v>
      </c>
      <c r="W40" s="500">
        <f t="shared" si="19"/>
        <v>0</v>
      </c>
      <c r="X40" s="500">
        <f t="shared" si="19"/>
        <v>0</v>
      </c>
      <c r="Y40" s="500">
        <f t="shared" si="19"/>
        <v>0</v>
      </c>
      <c r="Z40" s="500">
        <f t="shared" si="19"/>
        <v>0</v>
      </c>
      <c r="AA40" s="500">
        <f t="shared" si="19"/>
        <v>0</v>
      </c>
      <c r="AB40" s="500">
        <f t="shared" si="19"/>
        <v>0</v>
      </c>
      <c r="AC40" s="500">
        <f t="shared" si="19"/>
        <v>0</v>
      </c>
      <c r="AD40" s="500">
        <f t="shared" si="19"/>
        <v>0</v>
      </c>
      <c r="AE40" s="500">
        <f t="shared" si="19"/>
        <v>0</v>
      </c>
      <c r="AF40" s="500">
        <f t="shared" si="19"/>
        <v>0</v>
      </c>
      <c r="AG40" s="500">
        <f t="shared" si="19"/>
        <v>0</v>
      </c>
      <c r="AH40" s="500">
        <f t="shared" si="19"/>
        <v>0</v>
      </c>
      <c r="AI40" s="500">
        <f t="shared" si="19"/>
        <v>0</v>
      </c>
      <c r="AJ40" s="500">
        <f t="shared" si="19"/>
        <v>0</v>
      </c>
      <c r="AK40" s="500">
        <f t="shared" si="19"/>
        <v>0</v>
      </c>
      <c r="AL40" s="500">
        <f t="shared" si="19"/>
        <v>0</v>
      </c>
      <c r="AM40" s="500">
        <f t="shared" si="19"/>
        <v>0</v>
      </c>
      <c r="AN40" s="500">
        <f t="shared" si="19"/>
        <v>0</v>
      </c>
      <c r="AO40" s="500">
        <f t="shared" si="19"/>
        <v>0</v>
      </c>
      <c r="AP40" s="500">
        <f t="shared" si="19"/>
        <v>0</v>
      </c>
      <c r="AQ40" s="500">
        <f t="shared" si="19"/>
        <v>0</v>
      </c>
      <c r="AR40" s="500">
        <f t="shared" si="19"/>
        <v>0</v>
      </c>
      <c r="AS40" s="500">
        <f t="shared" si="19"/>
        <v>0</v>
      </c>
      <c r="AT40" s="500">
        <f t="shared" si="19"/>
        <v>0</v>
      </c>
      <c r="AU40" s="500">
        <f t="shared" si="19"/>
        <v>0</v>
      </c>
      <c r="AV40" s="500">
        <f t="shared" si="19"/>
        <v>0</v>
      </c>
      <c r="AW40" s="500">
        <f t="shared" si="19"/>
        <v>0</v>
      </c>
      <c r="AX40" s="500">
        <f t="shared" si="19"/>
        <v>0</v>
      </c>
      <c r="AY40" s="500">
        <f t="shared" si="19"/>
        <v>0</v>
      </c>
      <c r="AZ40" s="500">
        <f t="shared" si="19"/>
        <v>0</v>
      </c>
      <c r="BA40" s="500">
        <f t="shared" si="19"/>
        <v>0</v>
      </c>
      <c r="BB40" s="500">
        <f t="shared" si="19"/>
        <v>0</v>
      </c>
      <c r="BC40" s="500">
        <f t="shared" si="19"/>
        <v>0</v>
      </c>
      <c r="BD40" s="500">
        <f t="shared" si="19"/>
        <v>0</v>
      </c>
      <c r="BE40" s="500">
        <f t="shared" si="19"/>
        <v>0</v>
      </c>
      <c r="BF40" s="500">
        <f t="shared" si="19"/>
        <v>0</v>
      </c>
      <c r="BG40" s="500">
        <f t="shared" si="19"/>
        <v>0</v>
      </c>
      <c r="BH40" s="500">
        <f t="shared" si="19"/>
        <v>0</v>
      </c>
      <c r="BI40" s="500">
        <f t="shared" si="19"/>
        <v>0</v>
      </c>
      <c r="BJ40" s="500">
        <f t="shared" si="19"/>
        <v>0</v>
      </c>
      <c r="BK40" s="500">
        <f t="shared" si="19"/>
        <v>0</v>
      </c>
      <c r="BL40" s="500">
        <f t="shared" si="19"/>
        <v>0</v>
      </c>
      <c r="BM40" s="500">
        <f t="shared" si="19"/>
        <v>0</v>
      </c>
      <c r="BN40" s="500">
        <f t="shared" si="19"/>
        <v>0</v>
      </c>
      <c r="BO40" s="500">
        <f t="shared" si="19"/>
        <v>0</v>
      </c>
      <c r="BP40" s="500">
        <f t="shared" si="19"/>
        <v>0</v>
      </c>
      <c r="BQ40" s="500">
        <f t="shared" ref="BQ40:BU40" si="20">SUM(BQ36:BQ38)-BQ39</f>
        <v>0</v>
      </c>
      <c r="BR40" s="500">
        <f t="shared" si="20"/>
        <v>0</v>
      </c>
      <c r="BS40" s="500">
        <f t="shared" si="20"/>
        <v>0</v>
      </c>
      <c r="BT40" s="500">
        <f t="shared" si="20"/>
        <v>0</v>
      </c>
      <c r="BU40" s="500">
        <f t="shared" si="20"/>
        <v>0</v>
      </c>
    </row>
    <row r="41" spans="1:73" s="24" customFormat="1" ht="12" customHeight="1" x14ac:dyDescent="0.25">
      <c r="A41" s="113" t="s">
        <v>480</v>
      </c>
      <c r="B41" s="502">
        <f t="shared" si="18"/>
        <v>0</v>
      </c>
      <c r="C41" s="499">
        <f t="shared" si="11"/>
        <v>0</v>
      </c>
      <c r="D41" s="503">
        <f>(SUM(D36:D38))*'OB Option 4'!$E$9</f>
        <v>0</v>
      </c>
      <c r="E41" s="503">
        <f>(SUM(E36:E38))*'OB Option 4'!$E$9</f>
        <v>0</v>
      </c>
      <c r="F41" s="503">
        <f>(SUM(F36:F38))*'OB Option 4'!$E$9</f>
        <v>0</v>
      </c>
      <c r="G41" s="503">
        <f>(SUM(G36:G38))*'OB Option 4'!$E$9</f>
        <v>0</v>
      </c>
      <c r="H41" s="503">
        <f>(SUM(H36:H38))*'OB Option 4'!$E$9</f>
        <v>0</v>
      </c>
      <c r="I41" s="503">
        <f>(SUM(I36:I38))*'OB Option 4'!$E$9</f>
        <v>0</v>
      </c>
      <c r="J41" s="503">
        <f>(SUM(J36:J38))*'OB Option 4'!$E$9</f>
        <v>0</v>
      </c>
      <c r="K41" s="503">
        <f>(SUM(K36:K38))*'OB Option 4'!$E$9</f>
        <v>0</v>
      </c>
      <c r="L41" s="503">
        <f>(SUM(L36:L38))*'OB Option 4'!$E$9</f>
        <v>0</v>
      </c>
      <c r="M41" s="503">
        <f>(SUM(M36:M38))*'OB Option 4'!$E$9</f>
        <v>0</v>
      </c>
      <c r="N41" s="503">
        <f>(SUM(N36:N38))*'OB Option 4'!$E$9</f>
        <v>0</v>
      </c>
      <c r="O41" s="503">
        <f>(SUM(O36:O38))*'OB Option 4'!$E$9</f>
        <v>0</v>
      </c>
      <c r="P41" s="503">
        <f>(SUM(P36:P38))*'OB Option 4'!$E$9</f>
        <v>0</v>
      </c>
      <c r="Q41" s="503">
        <f>(SUM(Q36:Q38))*'OB Option 4'!$E$9</f>
        <v>0</v>
      </c>
      <c r="R41" s="503">
        <f>(SUM(R36:R38))*'OB Option 4'!$E$9</f>
        <v>0</v>
      </c>
      <c r="S41" s="503">
        <f>(SUM(S36:S38))*'OB Option 4'!$E$9</f>
        <v>0</v>
      </c>
      <c r="T41" s="503">
        <f>(SUM(T36:T38))*'OB Option 4'!$E$9</f>
        <v>0</v>
      </c>
      <c r="U41" s="503">
        <f>(SUM(U36:U38))*'OB Option 4'!$E$9</f>
        <v>0</v>
      </c>
      <c r="V41" s="503">
        <f>(SUM(V36:V38))*'OB Option 4'!$E$9</f>
        <v>0</v>
      </c>
      <c r="W41" s="503">
        <f>(SUM(W36:W38))*'OB Option 4'!$E$9</f>
        <v>0</v>
      </c>
      <c r="X41" s="503">
        <f>(SUM(X36:X38))*'OB Option 4'!$E$9</f>
        <v>0</v>
      </c>
      <c r="Y41" s="503">
        <f>(SUM(Y36:Y38))*'OB Option 4'!$E$9</f>
        <v>0</v>
      </c>
      <c r="Z41" s="503">
        <f>(SUM(Z36:Z38))*'OB Option 4'!$E$9</f>
        <v>0</v>
      </c>
      <c r="AA41" s="503">
        <f>(SUM(AA36:AA38))*'OB Option 4'!$E$9</f>
        <v>0</v>
      </c>
      <c r="AB41" s="503">
        <f>(SUM(AB36:AB38))*'OB Option 4'!$E$9</f>
        <v>0</v>
      </c>
      <c r="AC41" s="503">
        <f>(SUM(AC36:AC38))*'OB Option 4'!$E$9</f>
        <v>0</v>
      </c>
      <c r="AD41" s="503">
        <f>(SUM(AD36:AD38))*'OB Option 4'!$E$9</f>
        <v>0</v>
      </c>
      <c r="AE41" s="503">
        <f>(SUM(AE36:AE38))*'OB Option 4'!$E$9</f>
        <v>0</v>
      </c>
      <c r="AF41" s="503">
        <f>(SUM(AF36:AF38))*'OB Option 4'!$E$9</f>
        <v>0</v>
      </c>
      <c r="AG41" s="503">
        <f>(SUM(AG36:AG38))*'OB Option 4'!$E$9</f>
        <v>0</v>
      </c>
      <c r="AH41" s="503">
        <f>(SUM(AH36:AH38))*'OB Option 4'!$E$9</f>
        <v>0</v>
      </c>
      <c r="AI41" s="503">
        <f>(SUM(AI36:AI38))*'OB Option 4'!$E$9</f>
        <v>0</v>
      </c>
      <c r="AJ41" s="503">
        <f>(SUM(AJ36:AJ38))*'OB Option 4'!$E$9</f>
        <v>0</v>
      </c>
      <c r="AK41" s="503">
        <f>(SUM(AK36:AK38))*'OB Option 4'!$E$9</f>
        <v>0</v>
      </c>
      <c r="AL41" s="503">
        <f>(SUM(AL36:AL38))*'OB Option 4'!$E$9</f>
        <v>0</v>
      </c>
      <c r="AM41" s="503">
        <f>(SUM(AM36:AM38))*'OB Option 4'!$E$9</f>
        <v>0</v>
      </c>
      <c r="AN41" s="503">
        <f>(SUM(AN36:AN38))*'OB Option 4'!$E$9</f>
        <v>0</v>
      </c>
      <c r="AO41" s="503">
        <f>(SUM(AO36:AO38))*'OB Option 4'!$E$9</f>
        <v>0</v>
      </c>
      <c r="AP41" s="503">
        <f>(SUM(AP36:AP38))*'OB Option 4'!$E$9</f>
        <v>0</v>
      </c>
      <c r="AQ41" s="503">
        <f>(SUM(AQ36:AQ38))*'OB Option 4'!$E$9</f>
        <v>0</v>
      </c>
      <c r="AR41" s="503">
        <f>(SUM(AR36:AR38))*'OB Option 4'!$E$9</f>
        <v>0</v>
      </c>
      <c r="AS41" s="503">
        <f>(SUM(AS36:AS38))*'OB Option 4'!$E$9</f>
        <v>0</v>
      </c>
      <c r="AT41" s="503">
        <f>(SUM(AT36:AT38))*'OB Option 4'!$E$9</f>
        <v>0</v>
      </c>
      <c r="AU41" s="503">
        <f>(SUM(AU36:AU38))*'OB Option 4'!$E$9</f>
        <v>0</v>
      </c>
      <c r="AV41" s="503">
        <f>(SUM(AV36:AV38))*'OB Option 4'!$E$9</f>
        <v>0</v>
      </c>
      <c r="AW41" s="503">
        <f>(SUM(AW36:AW38))*'OB Option 4'!$E$9</f>
        <v>0</v>
      </c>
      <c r="AX41" s="503">
        <f>(SUM(AX36:AX38))*'OB Option 4'!$E$9</f>
        <v>0</v>
      </c>
      <c r="AY41" s="503">
        <f>(SUM(AY36:AY38))*'OB Option 4'!$E$9</f>
        <v>0</v>
      </c>
      <c r="AZ41" s="503">
        <f>(SUM(AZ36:AZ38))*'OB Option 4'!$E$9</f>
        <v>0</v>
      </c>
      <c r="BA41" s="503">
        <f>(SUM(BA36:BA38))*'OB Option 4'!$E$9</f>
        <v>0</v>
      </c>
      <c r="BB41" s="503">
        <f>(SUM(BB36:BB38))*'OB Option 4'!$E$9</f>
        <v>0</v>
      </c>
      <c r="BC41" s="503">
        <f>(SUM(BC36:BC38))*'OB Option 4'!$E$9</f>
        <v>0</v>
      </c>
      <c r="BD41" s="503">
        <f>(SUM(BD36:BD38))*'OB Option 4'!$E$9</f>
        <v>0</v>
      </c>
      <c r="BE41" s="503">
        <f>(SUM(BE36:BE38))*'OB Option 4'!$E$9</f>
        <v>0</v>
      </c>
      <c r="BF41" s="503">
        <f>(SUM(BF36:BF38))*'OB Option 4'!$E$9</f>
        <v>0</v>
      </c>
      <c r="BG41" s="503">
        <f>(SUM(BG36:BG38))*'OB Option 4'!$E$9</f>
        <v>0</v>
      </c>
      <c r="BH41" s="503">
        <f>(SUM(BH36:BH38))*'OB Option 4'!$E$9</f>
        <v>0</v>
      </c>
      <c r="BI41" s="503">
        <f>(SUM(BI36:BI38))*'OB Option 4'!$E$9</f>
        <v>0</v>
      </c>
      <c r="BJ41" s="503">
        <f>(SUM(BJ36:BJ38))*'OB Option 4'!$E$9</f>
        <v>0</v>
      </c>
      <c r="BK41" s="503">
        <f>(SUM(BK36:BK38))*'OB Option 4'!$E$9</f>
        <v>0</v>
      </c>
      <c r="BL41" s="503">
        <f>(SUM(BL36:BL38))*'OB Option 4'!$E$9</f>
        <v>0</v>
      </c>
      <c r="BM41" s="503">
        <f>(SUM(BM36:BM38))*'OB Option 4'!$E$9</f>
        <v>0</v>
      </c>
      <c r="BN41" s="503">
        <f>(SUM(BN36:BN38))*'OB Option 4'!$E$9</f>
        <v>0</v>
      </c>
      <c r="BO41" s="503">
        <f>(SUM(BO36:BO38))*'OB Option 4'!$E$9</f>
        <v>0</v>
      </c>
      <c r="BP41" s="503">
        <f>(SUM(BP36:BP38))*'OB Option 4'!$E$9</f>
        <v>0</v>
      </c>
      <c r="BQ41" s="503">
        <f>(SUM(BQ36:BQ38))*'OB Option 4'!$E$9</f>
        <v>0</v>
      </c>
      <c r="BR41" s="503">
        <f>(SUM(BR36:BR38))*'OB Option 4'!$E$9</f>
        <v>0</v>
      </c>
      <c r="BS41" s="503">
        <f>(SUM(BS36:BS38))*'OB Option 4'!$E$9</f>
        <v>0</v>
      </c>
      <c r="BT41" s="503">
        <f>(SUM(BT36:BT38))*'OB Option 4'!$E$9</f>
        <v>0</v>
      </c>
      <c r="BU41" s="503">
        <f>(SUM(BU36:BU38))*'OB Option 4'!$E$9</f>
        <v>0</v>
      </c>
    </row>
    <row r="42" spans="1:73" s="24" customFormat="1" ht="12" customHeight="1" x14ac:dyDescent="0.25">
      <c r="A42" s="428" t="s">
        <v>481</v>
      </c>
      <c r="B42" s="502">
        <f>B114</f>
        <v>0</v>
      </c>
      <c r="C42" s="499">
        <f t="shared" si="11"/>
        <v>0</v>
      </c>
      <c r="D42" s="503">
        <f t="shared" ref="D42:AI42" si="21">D35</f>
        <v>0</v>
      </c>
      <c r="E42" s="503">
        <f t="shared" si="21"/>
        <v>0</v>
      </c>
      <c r="F42" s="503">
        <f t="shared" si="21"/>
        <v>0</v>
      </c>
      <c r="G42" s="503">
        <f t="shared" si="21"/>
        <v>0</v>
      </c>
      <c r="H42" s="503">
        <f t="shared" si="21"/>
        <v>0</v>
      </c>
      <c r="I42" s="503">
        <f t="shared" si="21"/>
        <v>0</v>
      </c>
      <c r="J42" s="503">
        <f t="shared" si="21"/>
        <v>0</v>
      </c>
      <c r="K42" s="503">
        <f t="shared" si="21"/>
        <v>0</v>
      </c>
      <c r="L42" s="503">
        <f t="shared" si="21"/>
        <v>0</v>
      </c>
      <c r="M42" s="503">
        <f t="shared" si="21"/>
        <v>0</v>
      </c>
      <c r="N42" s="503">
        <f t="shared" si="21"/>
        <v>0</v>
      </c>
      <c r="O42" s="503">
        <f t="shared" si="21"/>
        <v>0</v>
      </c>
      <c r="P42" s="503">
        <f t="shared" si="21"/>
        <v>0</v>
      </c>
      <c r="Q42" s="503">
        <f t="shared" si="21"/>
        <v>0</v>
      </c>
      <c r="R42" s="503">
        <f t="shared" si="21"/>
        <v>0</v>
      </c>
      <c r="S42" s="503">
        <f t="shared" si="21"/>
        <v>0</v>
      </c>
      <c r="T42" s="503">
        <f t="shared" si="21"/>
        <v>0</v>
      </c>
      <c r="U42" s="503">
        <f t="shared" si="21"/>
        <v>0</v>
      </c>
      <c r="V42" s="503">
        <f t="shared" si="21"/>
        <v>0</v>
      </c>
      <c r="W42" s="503">
        <f t="shared" si="21"/>
        <v>0</v>
      </c>
      <c r="X42" s="503">
        <f t="shared" si="21"/>
        <v>0</v>
      </c>
      <c r="Y42" s="503">
        <f t="shared" si="21"/>
        <v>0</v>
      </c>
      <c r="Z42" s="503">
        <f t="shared" si="21"/>
        <v>0</v>
      </c>
      <c r="AA42" s="503">
        <f t="shared" si="21"/>
        <v>0</v>
      </c>
      <c r="AB42" s="503">
        <f t="shared" si="21"/>
        <v>0</v>
      </c>
      <c r="AC42" s="503">
        <f t="shared" si="21"/>
        <v>0</v>
      </c>
      <c r="AD42" s="503">
        <f t="shared" si="21"/>
        <v>0</v>
      </c>
      <c r="AE42" s="503">
        <f t="shared" si="21"/>
        <v>0</v>
      </c>
      <c r="AF42" s="503">
        <f t="shared" si="21"/>
        <v>0</v>
      </c>
      <c r="AG42" s="503">
        <f t="shared" si="21"/>
        <v>0</v>
      </c>
      <c r="AH42" s="503">
        <f t="shared" si="21"/>
        <v>0</v>
      </c>
      <c r="AI42" s="503">
        <f t="shared" si="21"/>
        <v>0</v>
      </c>
      <c r="AJ42" s="503">
        <f t="shared" ref="AJ42:BP42" si="22">AJ35</f>
        <v>0</v>
      </c>
      <c r="AK42" s="503">
        <f t="shared" si="22"/>
        <v>0</v>
      </c>
      <c r="AL42" s="503">
        <f t="shared" si="22"/>
        <v>0</v>
      </c>
      <c r="AM42" s="503">
        <f t="shared" si="22"/>
        <v>0</v>
      </c>
      <c r="AN42" s="503">
        <f t="shared" si="22"/>
        <v>0</v>
      </c>
      <c r="AO42" s="503">
        <f t="shared" si="22"/>
        <v>0</v>
      </c>
      <c r="AP42" s="503">
        <f t="shared" si="22"/>
        <v>0</v>
      </c>
      <c r="AQ42" s="503">
        <f t="shared" si="22"/>
        <v>0</v>
      </c>
      <c r="AR42" s="503">
        <f t="shared" si="22"/>
        <v>0</v>
      </c>
      <c r="AS42" s="503">
        <f t="shared" si="22"/>
        <v>0</v>
      </c>
      <c r="AT42" s="503">
        <f t="shared" si="22"/>
        <v>0</v>
      </c>
      <c r="AU42" s="503">
        <f t="shared" si="22"/>
        <v>0</v>
      </c>
      <c r="AV42" s="503">
        <f t="shared" si="22"/>
        <v>0</v>
      </c>
      <c r="AW42" s="503">
        <f t="shared" si="22"/>
        <v>0</v>
      </c>
      <c r="AX42" s="503">
        <f t="shared" si="22"/>
        <v>0</v>
      </c>
      <c r="AY42" s="503">
        <f t="shared" si="22"/>
        <v>0</v>
      </c>
      <c r="AZ42" s="503">
        <f t="shared" si="22"/>
        <v>0</v>
      </c>
      <c r="BA42" s="503">
        <f t="shared" si="22"/>
        <v>0</v>
      </c>
      <c r="BB42" s="503">
        <f t="shared" si="22"/>
        <v>0</v>
      </c>
      <c r="BC42" s="503">
        <f t="shared" si="22"/>
        <v>0</v>
      </c>
      <c r="BD42" s="503">
        <f t="shared" si="22"/>
        <v>0</v>
      </c>
      <c r="BE42" s="503">
        <f t="shared" si="22"/>
        <v>0</v>
      </c>
      <c r="BF42" s="503">
        <f t="shared" si="22"/>
        <v>0</v>
      </c>
      <c r="BG42" s="503">
        <f t="shared" si="22"/>
        <v>0</v>
      </c>
      <c r="BH42" s="503">
        <f t="shared" si="22"/>
        <v>0</v>
      </c>
      <c r="BI42" s="503">
        <f t="shared" si="22"/>
        <v>0</v>
      </c>
      <c r="BJ42" s="503">
        <f t="shared" si="22"/>
        <v>0</v>
      </c>
      <c r="BK42" s="503">
        <f t="shared" si="22"/>
        <v>0</v>
      </c>
      <c r="BL42" s="503">
        <f t="shared" si="22"/>
        <v>0</v>
      </c>
      <c r="BM42" s="503">
        <f t="shared" si="22"/>
        <v>0</v>
      </c>
      <c r="BN42" s="503">
        <f t="shared" si="22"/>
        <v>0</v>
      </c>
      <c r="BO42" s="503">
        <f t="shared" si="22"/>
        <v>0</v>
      </c>
      <c r="BP42" s="503">
        <f t="shared" si="22"/>
        <v>0</v>
      </c>
      <c r="BQ42" s="503">
        <f t="shared" ref="BQ42:BU42" si="23">BQ35</f>
        <v>0</v>
      </c>
      <c r="BR42" s="503">
        <f t="shared" si="23"/>
        <v>0</v>
      </c>
      <c r="BS42" s="503">
        <f t="shared" si="23"/>
        <v>0</v>
      </c>
      <c r="BT42" s="503">
        <f t="shared" si="23"/>
        <v>0</v>
      </c>
      <c r="BU42" s="503">
        <f t="shared" si="23"/>
        <v>0</v>
      </c>
    </row>
    <row r="43" spans="1:73" s="66" customFormat="1" ht="12" customHeight="1" x14ac:dyDescent="0.2">
      <c r="A43" s="72"/>
      <c r="B43" s="128"/>
      <c r="C43" s="191"/>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M43" s="191"/>
      <c r="BN43" s="191"/>
      <c r="BO43" s="191"/>
      <c r="BP43" s="191"/>
    </row>
    <row r="44" spans="1:73" s="8" customFormat="1" ht="12" customHeight="1" x14ac:dyDescent="0.25">
      <c r="A44" s="68" t="s">
        <v>601</v>
      </c>
      <c r="B44" s="80" t="s">
        <v>424</v>
      </c>
      <c r="C44" s="242" t="s">
        <v>358</v>
      </c>
      <c r="D44" s="190" t="str">
        <f t="shared" ref="D44:AI44" si="24">D4</f>
        <v/>
      </c>
      <c r="E44" s="190" t="str">
        <f t="shared" si="24"/>
        <v/>
      </c>
      <c r="F44" s="190" t="str">
        <f t="shared" si="24"/>
        <v/>
      </c>
      <c r="G44" s="190" t="str">
        <f t="shared" si="24"/>
        <v/>
      </c>
      <c r="H44" s="190" t="str">
        <f t="shared" si="24"/>
        <v/>
      </c>
      <c r="I44" s="190" t="str">
        <f t="shared" si="24"/>
        <v/>
      </c>
      <c r="J44" s="190" t="str">
        <f t="shared" si="24"/>
        <v/>
      </c>
      <c r="K44" s="190" t="str">
        <f t="shared" si="24"/>
        <v/>
      </c>
      <c r="L44" s="190" t="str">
        <f t="shared" si="24"/>
        <v/>
      </c>
      <c r="M44" s="190" t="str">
        <f t="shared" si="24"/>
        <v/>
      </c>
      <c r="N44" s="190" t="str">
        <f t="shared" si="24"/>
        <v/>
      </c>
      <c r="O44" s="190" t="str">
        <f t="shared" si="24"/>
        <v/>
      </c>
      <c r="P44" s="190" t="str">
        <f t="shared" si="24"/>
        <v/>
      </c>
      <c r="Q44" s="190" t="str">
        <f t="shared" si="24"/>
        <v/>
      </c>
      <c r="R44" s="190" t="str">
        <f t="shared" si="24"/>
        <v/>
      </c>
      <c r="S44" s="190" t="str">
        <f t="shared" si="24"/>
        <v/>
      </c>
      <c r="T44" s="190" t="str">
        <f t="shared" si="24"/>
        <v/>
      </c>
      <c r="U44" s="190" t="str">
        <f t="shared" si="24"/>
        <v/>
      </c>
      <c r="V44" s="190" t="str">
        <f t="shared" si="24"/>
        <v/>
      </c>
      <c r="W44" s="190" t="str">
        <f t="shared" si="24"/>
        <v/>
      </c>
      <c r="X44" s="190" t="str">
        <f t="shared" si="24"/>
        <v/>
      </c>
      <c r="Y44" s="190" t="str">
        <f t="shared" si="24"/>
        <v/>
      </c>
      <c r="Z44" s="190" t="str">
        <f t="shared" si="24"/>
        <v/>
      </c>
      <c r="AA44" s="190" t="str">
        <f t="shared" si="24"/>
        <v/>
      </c>
      <c r="AB44" s="190" t="str">
        <f t="shared" si="24"/>
        <v/>
      </c>
      <c r="AC44" s="190" t="str">
        <f t="shared" si="24"/>
        <v/>
      </c>
      <c r="AD44" s="190" t="str">
        <f t="shared" si="24"/>
        <v/>
      </c>
      <c r="AE44" s="190" t="str">
        <f t="shared" si="24"/>
        <v/>
      </c>
      <c r="AF44" s="190" t="str">
        <f t="shared" si="24"/>
        <v/>
      </c>
      <c r="AG44" s="190" t="str">
        <f t="shared" si="24"/>
        <v/>
      </c>
      <c r="AH44" s="190" t="str">
        <f t="shared" si="24"/>
        <v/>
      </c>
      <c r="AI44" s="190" t="str">
        <f t="shared" si="24"/>
        <v/>
      </c>
      <c r="AJ44" s="190" t="str">
        <f t="shared" ref="AJ44:BU44" si="25">AJ4</f>
        <v/>
      </c>
      <c r="AK44" s="190" t="str">
        <f t="shared" si="25"/>
        <v/>
      </c>
      <c r="AL44" s="190" t="str">
        <f t="shared" si="25"/>
        <v/>
      </c>
      <c r="AM44" s="190" t="str">
        <f t="shared" si="25"/>
        <v/>
      </c>
      <c r="AN44" s="190" t="str">
        <f t="shared" si="25"/>
        <v/>
      </c>
      <c r="AO44" s="190" t="str">
        <f t="shared" si="25"/>
        <v/>
      </c>
      <c r="AP44" s="190" t="str">
        <f t="shared" si="25"/>
        <v/>
      </c>
      <c r="AQ44" s="190" t="str">
        <f t="shared" si="25"/>
        <v/>
      </c>
      <c r="AR44" s="190" t="str">
        <f t="shared" si="25"/>
        <v/>
      </c>
      <c r="AS44" s="190" t="str">
        <f t="shared" si="25"/>
        <v/>
      </c>
      <c r="AT44" s="190" t="str">
        <f t="shared" si="25"/>
        <v/>
      </c>
      <c r="AU44" s="190" t="str">
        <f t="shared" si="25"/>
        <v/>
      </c>
      <c r="AV44" s="190" t="str">
        <f t="shared" si="25"/>
        <v/>
      </c>
      <c r="AW44" s="190" t="str">
        <f t="shared" si="25"/>
        <v/>
      </c>
      <c r="AX44" s="190" t="str">
        <f t="shared" si="25"/>
        <v/>
      </c>
      <c r="AY44" s="190" t="str">
        <f t="shared" si="25"/>
        <v/>
      </c>
      <c r="AZ44" s="190" t="str">
        <f t="shared" si="25"/>
        <v/>
      </c>
      <c r="BA44" s="190" t="str">
        <f t="shared" si="25"/>
        <v/>
      </c>
      <c r="BB44" s="190" t="str">
        <f t="shared" si="25"/>
        <v/>
      </c>
      <c r="BC44" s="190" t="str">
        <f t="shared" si="25"/>
        <v/>
      </c>
      <c r="BD44" s="190" t="str">
        <f t="shared" si="25"/>
        <v/>
      </c>
      <c r="BE44" s="190" t="str">
        <f t="shared" si="25"/>
        <v/>
      </c>
      <c r="BF44" s="190" t="str">
        <f t="shared" si="25"/>
        <v/>
      </c>
      <c r="BG44" s="190" t="str">
        <f t="shared" si="25"/>
        <v/>
      </c>
      <c r="BH44" s="190" t="str">
        <f t="shared" si="25"/>
        <v/>
      </c>
      <c r="BI44" s="190" t="str">
        <f t="shared" si="25"/>
        <v/>
      </c>
      <c r="BJ44" s="190" t="str">
        <f t="shared" si="25"/>
        <v/>
      </c>
      <c r="BK44" s="190" t="str">
        <f t="shared" si="25"/>
        <v/>
      </c>
      <c r="BL44" s="190" t="str">
        <f t="shared" si="25"/>
        <v/>
      </c>
      <c r="BM44" s="190" t="str">
        <f t="shared" si="25"/>
        <v/>
      </c>
      <c r="BN44" s="190" t="str">
        <f t="shared" si="25"/>
        <v/>
      </c>
      <c r="BO44" s="190" t="str">
        <f t="shared" si="25"/>
        <v/>
      </c>
      <c r="BP44" s="190" t="str">
        <f t="shared" si="25"/>
        <v/>
      </c>
      <c r="BQ44" s="190" t="str">
        <f t="shared" si="25"/>
        <v/>
      </c>
      <c r="BR44" s="190" t="str">
        <f t="shared" si="25"/>
        <v/>
      </c>
      <c r="BS44" s="190" t="str">
        <f t="shared" si="25"/>
        <v/>
      </c>
      <c r="BT44" s="190" t="str">
        <f t="shared" si="25"/>
        <v/>
      </c>
      <c r="BU44" s="190" t="str">
        <f t="shared" si="25"/>
        <v/>
      </c>
    </row>
    <row r="45" spans="1:73" ht="12" customHeight="1" x14ac:dyDescent="0.25">
      <c r="A45" s="6" t="s">
        <v>459</v>
      </c>
      <c r="B45" s="622"/>
      <c r="C45" s="623"/>
      <c r="D45" s="623"/>
      <c r="E45" s="623"/>
      <c r="F45" s="623"/>
      <c r="G45" s="623"/>
      <c r="H45" s="623"/>
      <c r="I45" s="623"/>
      <c r="J45" s="623"/>
      <c r="K45" s="62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row>
    <row r="46" spans="1:73" x14ac:dyDescent="0.2">
      <c r="A46" s="168"/>
      <c r="B46" s="627"/>
      <c r="C46" s="263">
        <f t="shared" ref="C46:C50" si="26">SUM(D46:BU46)</f>
        <v>0</v>
      </c>
      <c r="D46" s="433"/>
      <c r="E46" s="433"/>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433"/>
      <c r="AF46" s="433"/>
      <c r="AG46" s="433"/>
      <c r="AH46" s="433"/>
      <c r="AI46" s="433"/>
      <c r="AJ46" s="433"/>
      <c r="AK46" s="433"/>
      <c r="AL46" s="433"/>
      <c r="AM46" s="433"/>
      <c r="AN46" s="433"/>
      <c r="AO46" s="433"/>
      <c r="AP46" s="433"/>
      <c r="AQ46" s="433"/>
      <c r="AR46" s="433"/>
      <c r="AS46" s="433"/>
      <c r="AT46" s="433"/>
      <c r="AU46" s="433"/>
      <c r="AV46" s="433"/>
      <c r="AW46" s="433"/>
      <c r="AX46" s="433"/>
      <c r="AY46" s="433"/>
      <c r="AZ46" s="433"/>
      <c r="BA46" s="433"/>
      <c r="BB46" s="433"/>
      <c r="BC46" s="433"/>
      <c r="BD46" s="433"/>
      <c r="BE46" s="433"/>
      <c r="BF46" s="433"/>
      <c r="BG46" s="433"/>
      <c r="BH46" s="433"/>
      <c r="BI46" s="433"/>
      <c r="BJ46" s="433"/>
      <c r="BK46" s="433"/>
      <c r="BL46" s="433"/>
      <c r="BM46" s="433"/>
      <c r="BN46" s="433"/>
      <c r="BO46" s="433"/>
      <c r="BP46" s="433"/>
      <c r="BQ46" s="433"/>
      <c r="BR46" s="433"/>
      <c r="BS46" s="433"/>
      <c r="BT46" s="433"/>
      <c r="BU46" s="433"/>
    </row>
    <row r="47" spans="1:73" x14ac:dyDescent="0.2">
      <c r="A47" s="168"/>
      <c r="B47" s="625"/>
      <c r="C47" s="263">
        <f t="shared" si="26"/>
        <v>0</v>
      </c>
      <c r="D47" s="433"/>
      <c r="E47" s="433"/>
      <c r="F47" s="433"/>
      <c r="G47" s="433"/>
      <c r="H47" s="433"/>
      <c r="I47" s="433"/>
      <c r="J47" s="433"/>
      <c r="K47" s="433"/>
      <c r="L47" s="433"/>
      <c r="M47" s="433"/>
      <c r="N47" s="433"/>
      <c r="O47" s="433"/>
      <c r="P47" s="433"/>
      <c r="Q47" s="433"/>
      <c r="R47" s="433"/>
      <c r="S47" s="433"/>
      <c r="T47" s="433"/>
      <c r="U47" s="433"/>
      <c r="V47" s="433"/>
      <c r="W47" s="433"/>
      <c r="X47" s="433"/>
      <c r="Y47" s="433"/>
      <c r="Z47" s="433"/>
      <c r="AA47" s="433"/>
      <c r="AB47" s="433"/>
      <c r="AC47" s="433"/>
      <c r="AD47" s="433"/>
      <c r="AE47" s="433"/>
      <c r="AF47" s="433"/>
      <c r="AG47" s="433"/>
      <c r="AH47" s="433"/>
      <c r="AI47" s="433"/>
      <c r="AJ47" s="433"/>
      <c r="AK47" s="433"/>
      <c r="AL47" s="433"/>
      <c r="AM47" s="433"/>
      <c r="AN47" s="433"/>
      <c r="AO47" s="433"/>
      <c r="AP47" s="433"/>
      <c r="AQ47" s="433"/>
      <c r="AR47" s="433"/>
      <c r="AS47" s="433"/>
      <c r="AT47" s="433"/>
      <c r="AU47" s="433"/>
      <c r="AV47" s="433"/>
      <c r="AW47" s="433"/>
      <c r="AX47" s="433"/>
      <c r="AY47" s="433"/>
      <c r="AZ47" s="433"/>
      <c r="BA47" s="433"/>
      <c r="BB47" s="433"/>
      <c r="BC47" s="433"/>
      <c r="BD47" s="433"/>
      <c r="BE47" s="433"/>
      <c r="BF47" s="433"/>
      <c r="BG47" s="433"/>
      <c r="BH47" s="433"/>
      <c r="BI47" s="433"/>
      <c r="BJ47" s="433"/>
      <c r="BK47" s="433"/>
      <c r="BL47" s="433"/>
      <c r="BM47" s="433"/>
      <c r="BN47" s="433"/>
      <c r="BO47" s="433"/>
      <c r="BP47" s="433"/>
      <c r="BQ47" s="433"/>
      <c r="BR47" s="433"/>
      <c r="BS47" s="433"/>
      <c r="BT47" s="433"/>
      <c r="BU47" s="433"/>
    </row>
    <row r="48" spans="1:73" x14ac:dyDescent="0.2">
      <c r="A48" s="168"/>
      <c r="B48" s="625"/>
      <c r="C48" s="263">
        <f t="shared" si="26"/>
        <v>0</v>
      </c>
      <c r="D48" s="433"/>
      <c r="E48" s="433"/>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33"/>
      <c r="AE48" s="433"/>
      <c r="AF48" s="433"/>
      <c r="AG48" s="433"/>
      <c r="AH48" s="433"/>
      <c r="AI48" s="433"/>
      <c r="AJ48" s="433"/>
      <c r="AK48" s="433"/>
      <c r="AL48" s="433"/>
      <c r="AM48" s="433"/>
      <c r="AN48" s="433"/>
      <c r="AO48" s="433"/>
      <c r="AP48" s="433"/>
      <c r="AQ48" s="433"/>
      <c r="AR48" s="433"/>
      <c r="AS48" s="433"/>
      <c r="AT48" s="433"/>
      <c r="AU48" s="433"/>
      <c r="AV48" s="433"/>
      <c r="AW48" s="433"/>
      <c r="AX48" s="433"/>
      <c r="AY48" s="433"/>
      <c r="AZ48" s="433"/>
      <c r="BA48" s="433"/>
      <c r="BB48" s="433"/>
      <c r="BC48" s="433"/>
      <c r="BD48" s="433"/>
      <c r="BE48" s="433"/>
      <c r="BF48" s="433"/>
      <c r="BG48" s="433"/>
      <c r="BH48" s="433"/>
      <c r="BI48" s="433"/>
      <c r="BJ48" s="433"/>
      <c r="BK48" s="433"/>
      <c r="BL48" s="433"/>
      <c r="BM48" s="433"/>
      <c r="BN48" s="433"/>
      <c r="BO48" s="433"/>
      <c r="BP48" s="433"/>
      <c r="BQ48" s="433"/>
      <c r="BR48" s="433"/>
      <c r="BS48" s="433"/>
      <c r="BT48" s="433"/>
      <c r="BU48" s="433"/>
    </row>
    <row r="49" spans="1:73" x14ac:dyDescent="0.2">
      <c r="A49" s="168"/>
      <c r="B49" s="625"/>
      <c r="C49" s="263">
        <f t="shared" si="26"/>
        <v>0</v>
      </c>
      <c r="D49" s="433"/>
      <c r="E49" s="433"/>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433"/>
      <c r="AE49" s="433"/>
      <c r="AF49" s="433"/>
      <c r="AG49" s="433"/>
      <c r="AH49" s="433"/>
      <c r="AI49" s="433"/>
      <c r="AJ49" s="433"/>
      <c r="AK49" s="433"/>
      <c r="AL49" s="433"/>
      <c r="AM49" s="433"/>
      <c r="AN49" s="433"/>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3"/>
      <c r="BL49" s="433"/>
      <c r="BM49" s="433"/>
      <c r="BN49" s="433"/>
      <c r="BO49" s="433"/>
      <c r="BP49" s="433"/>
      <c r="BQ49" s="433"/>
      <c r="BR49" s="433"/>
      <c r="BS49" s="433"/>
      <c r="BT49" s="433"/>
      <c r="BU49" s="433"/>
    </row>
    <row r="50" spans="1:73" x14ac:dyDescent="0.2">
      <c r="A50" s="168"/>
      <c r="B50" s="626"/>
      <c r="C50" s="263">
        <f t="shared" si="26"/>
        <v>0</v>
      </c>
      <c r="D50" s="433"/>
      <c r="E50" s="433"/>
      <c r="F50" s="433"/>
      <c r="G50" s="433"/>
      <c r="H50" s="433"/>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3"/>
      <c r="AG50" s="433"/>
      <c r="AH50" s="433"/>
      <c r="AI50" s="433"/>
      <c r="AJ50" s="433"/>
      <c r="AK50" s="433"/>
      <c r="AL50" s="433"/>
      <c r="AM50" s="433"/>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3"/>
      <c r="BL50" s="433"/>
      <c r="BM50" s="433"/>
      <c r="BN50" s="433"/>
      <c r="BO50" s="433"/>
      <c r="BP50" s="433"/>
      <c r="BQ50" s="433"/>
      <c r="BR50" s="433"/>
      <c r="BS50" s="433"/>
      <c r="BT50" s="433"/>
      <c r="BU50" s="433"/>
    </row>
    <row r="51" spans="1:73" ht="12" customHeight="1" x14ac:dyDescent="0.25">
      <c r="A51" s="6" t="s">
        <v>461</v>
      </c>
      <c r="B51" s="622"/>
      <c r="C51" s="623"/>
      <c r="D51" s="623"/>
      <c r="E51" s="623"/>
      <c r="F51" s="623"/>
      <c r="G51" s="623"/>
      <c r="H51" s="623"/>
      <c r="I51" s="623"/>
      <c r="J51" s="623"/>
      <c r="K51" s="62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O51" s="623"/>
      <c r="AP51" s="623"/>
      <c r="AQ51" s="623"/>
      <c r="AR51" s="623"/>
      <c r="AS51" s="623"/>
      <c r="AT51" s="623"/>
      <c r="AU51" s="623"/>
      <c r="AV51" s="623"/>
      <c r="AW51" s="623"/>
      <c r="AX51" s="623"/>
      <c r="AY51" s="623"/>
      <c r="AZ51" s="623"/>
      <c r="BA51" s="623"/>
      <c r="BB51" s="623"/>
      <c r="BC51" s="623"/>
      <c r="BD51" s="623"/>
      <c r="BE51" s="623"/>
      <c r="BF51" s="623"/>
      <c r="BG51" s="623"/>
      <c r="BH51" s="623"/>
      <c r="BI51" s="623"/>
      <c r="BJ51" s="623"/>
      <c r="BK51" s="623"/>
      <c r="BL51" s="623"/>
      <c r="BM51" s="623"/>
      <c r="BN51" s="623"/>
      <c r="BO51" s="623"/>
      <c r="BP51" s="623"/>
      <c r="BQ51" s="623"/>
      <c r="BR51" s="623"/>
      <c r="BS51" s="623"/>
      <c r="BT51" s="623"/>
      <c r="BU51" s="623"/>
    </row>
    <row r="52" spans="1:73" x14ac:dyDescent="0.2">
      <c r="A52" s="168"/>
      <c r="B52" s="627"/>
      <c r="C52" s="263">
        <f t="shared" ref="C52:C56" si="27">SUM(D52:BU52)</f>
        <v>0</v>
      </c>
      <c r="D52" s="433"/>
      <c r="E52" s="433"/>
      <c r="F52" s="433"/>
      <c r="G52" s="433"/>
      <c r="H52" s="433"/>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3"/>
      <c r="AG52" s="433"/>
      <c r="AH52" s="433"/>
      <c r="AI52" s="433"/>
      <c r="AJ52" s="433"/>
      <c r="AK52" s="433"/>
      <c r="AL52" s="433"/>
      <c r="AM52" s="433"/>
      <c r="AN52" s="433"/>
      <c r="AO52" s="433"/>
      <c r="AP52" s="433"/>
      <c r="AQ52" s="433"/>
      <c r="AR52" s="433"/>
      <c r="AS52" s="433"/>
      <c r="AT52" s="433"/>
      <c r="AU52" s="433"/>
      <c r="AV52" s="433"/>
      <c r="AW52" s="433"/>
      <c r="AX52" s="433"/>
      <c r="AY52" s="433"/>
      <c r="AZ52" s="433"/>
      <c r="BA52" s="433"/>
      <c r="BB52" s="433"/>
      <c r="BC52" s="433"/>
      <c r="BD52" s="433"/>
      <c r="BE52" s="433"/>
      <c r="BF52" s="433"/>
      <c r="BG52" s="433"/>
      <c r="BH52" s="433"/>
      <c r="BI52" s="433"/>
      <c r="BJ52" s="433"/>
      <c r="BK52" s="433"/>
      <c r="BL52" s="433"/>
      <c r="BM52" s="433"/>
      <c r="BN52" s="433"/>
      <c r="BO52" s="433"/>
      <c r="BP52" s="433"/>
      <c r="BQ52" s="433"/>
      <c r="BR52" s="433"/>
      <c r="BS52" s="433"/>
      <c r="BT52" s="433"/>
      <c r="BU52" s="433"/>
    </row>
    <row r="53" spans="1:73" x14ac:dyDescent="0.2">
      <c r="A53" s="168"/>
      <c r="B53" s="625"/>
      <c r="C53" s="263">
        <f t="shared" si="27"/>
        <v>0</v>
      </c>
      <c r="D53" s="433"/>
      <c r="E53" s="433"/>
      <c r="F53" s="433"/>
      <c r="G53" s="433"/>
      <c r="H53" s="433"/>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3"/>
      <c r="AG53" s="433"/>
      <c r="AH53" s="433"/>
      <c r="AI53" s="433"/>
      <c r="AJ53" s="433"/>
      <c r="AK53" s="433"/>
      <c r="AL53" s="433"/>
      <c r="AM53" s="433"/>
      <c r="AN53" s="433"/>
      <c r="AO53" s="433"/>
      <c r="AP53" s="433"/>
      <c r="AQ53" s="433"/>
      <c r="AR53" s="433"/>
      <c r="AS53" s="433"/>
      <c r="AT53" s="433"/>
      <c r="AU53" s="433"/>
      <c r="AV53" s="433"/>
      <c r="AW53" s="433"/>
      <c r="AX53" s="433"/>
      <c r="AY53" s="433"/>
      <c r="AZ53" s="433"/>
      <c r="BA53" s="433"/>
      <c r="BB53" s="433"/>
      <c r="BC53" s="433"/>
      <c r="BD53" s="433"/>
      <c r="BE53" s="433"/>
      <c r="BF53" s="433"/>
      <c r="BG53" s="433"/>
      <c r="BH53" s="433"/>
      <c r="BI53" s="433"/>
      <c r="BJ53" s="433"/>
      <c r="BK53" s="433"/>
      <c r="BL53" s="433"/>
      <c r="BM53" s="433"/>
      <c r="BN53" s="433"/>
      <c r="BO53" s="433"/>
      <c r="BP53" s="433"/>
      <c r="BQ53" s="433"/>
      <c r="BR53" s="433"/>
      <c r="BS53" s="433"/>
      <c r="BT53" s="433"/>
      <c r="BU53" s="433"/>
    </row>
    <row r="54" spans="1:73" x14ac:dyDescent="0.2">
      <c r="A54" s="168"/>
      <c r="B54" s="625"/>
      <c r="C54" s="263">
        <f t="shared" si="27"/>
        <v>0</v>
      </c>
      <c r="D54" s="433"/>
      <c r="E54" s="433"/>
      <c r="F54" s="433"/>
      <c r="G54" s="433"/>
      <c r="H54" s="433"/>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3"/>
      <c r="AG54" s="433"/>
      <c r="AH54" s="433"/>
      <c r="AI54" s="433"/>
      <c r="AJ54" s="433"/>
      <c r="AK54" s="433"/>
      <c r="AL54" s="433"/>
      <c r="AM54" s="433"/>
      <c r="AN54" s="433"/>
      <c r="AO54" s="433"/>
      <c r="AP54" s="433"/>
      <c r="AQ54" s="433"/>
      <c r="AR54" s="433"/>
      <c r="AS54" s="433"/>
      <c r="AT54" s="433"/>
      <c r="AU54" s="433"/>
      <c r="AV54" s="433"/>
      <c r="AW54" s="433"/>
      <c r="AX54" s="433"/>
      <c r="AY54" s="433"/>
      <c r="AZ54" s="433"/>
      <c r="BA54" s="433"/>
      <c r="BB54" s="433"/>
      <c r="BC54" s="433"/>
      <c r="BD54" s="433"/>
      <c r="BE54" s="433"/>
      <c r="BF54" s="433"/>
      <c r="BG54" s="433"/>
      <c r="BH54" s="433"/>
      <c r="BI54" s="433"/>
      <c r="BJ54" s="433"/>
      <c r="BK54" s="433"/>
      <c r="BL54" s="433"/>
      <c r="BM54" s="433"/>
      <c r="BN54" s="433"/>
      <c r="BO54" s="433"/>
      <c r="BP54" s="433"/>
      <c r="BQ54" s="433"/>
      <c r="BR54" s="433"/>
      <c r="BS54" s="433"/>
      <c r="BT54" s="433"/>
      <c r="BU54" s="433"/>
    </row>
    <row r="55" spans="1:73" x14ac:dyDescent="0.2">
      <c r="A55" s="168"/>
      <c r="B55" s="625"/>
      <c r="C55" s="263">
        <f t="shared" si="27"/>
        <v>0</v>
      </c>
      <c r="D55" s="433"/>
      <c r="E55" s="433"/>
      <c r="F55" s="433"/>
      <c r="G55" s="433"/>
      <c r="H55" s="433"/>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3"/>
      <c r="AG55" s="433"/>
      <c r="AH55" s="433"/>
      <c r="AI55" s="433"/>
      <c r="AJ55" s="433"/>
      <c r="AK55" s="433"/>
      <c r="AL55" s="433"/>
      <c r="AM55" s="433"/>
      <c r="AN55" s="433"/>
      <c r="AO55" s="433"/>
      <c r="AP55" s="433"/>
      <c r="AQ55" s="433"/>
      <c r="AR55" s="433"/>
      <c r="AS55" s="433"/>
      <c r="AT55" s="433"/>
      <c r="AU55" s="433"/>
      <c r="AV55" s="433"/>
      <c r="AW55" s="433"/>
      <c r="AX55" s="433"/>
      <c r="AY55" s="433"/>
      <c r="AZ55" s="433"/>
      <c r="BA55" s="433"/>
      <c r="BB55" s="433"/>
      <c r="BC55" s="433"/>
      <c r="BD55" s="433"/>
      <c r="BE55" s="433"/>
      <c r="BF55" s="433"/>
      <c r="BG55" s="433"/>
      <c r="BH55" s="433"/>
      <c r="BI55" s="433"/>
      <c r="BJ55" s="433"/>
      <c r="BK55" s="433"/>
      <c r="BL55" s="433"/>
      <c r="BM55" s="433"/>
      <c r="BN55" s="433"/>
      <c r="BO55" s="433"/>
      <c r="BP55" s="433"/>
      <c r="BQ55" s="433"/>
      <c r="BR55" s="433"/>
      <c r="BS55" s="433"/>
      <c r="BT55" s="433"/>
      <c r="BU55" s="433"/>
    </row>
    <row r="56" spans="1:73" x14ac:dyDescent="0.2">
      <c r="A56" s="168"/>
      <c r="B56" s="626"/>
      <c r="C56" s="263">
        <f t="shared" si="27"/>
        <v>0</v>
      </c>
      <c r="D56" s="433"/>
      <c r="E56" s="433"/>
      <c r="F56" s="433"/>
      <c r="G56" s="433"/>
      <c r="H56" s="433"/>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3"/>
      <c r="AG56" s="433"/>
      <c r="AH56" s="433"/>
      <c r="AI56" s="433"/>
      <c r="AJ56" s="433"/>
      <c r="AK56" s="433"/>
      <c r="AL56" s="433"/>
      <c r="AM56" s="433"/>
      <c r="AN56" s="433"/>
      <c r="AO56" s="433"/>
      <c r="AP56" s="433"/>
      <c r="AQ56" s="433"/>
      <c r="AR56" s="433"/>
      <c r="AS56" s="433"/>
      <c r="AT56" s="433"/>
      <c r="AU56" s="433"/>
      <c r="AV56" s="433"/>
      <c r="AW56" s="433"/>
      <c r="AX56" s="433"/>
      <c r="AY56" s="433"/>
      <c r="AZ56" s="433"/>
      <c r="BA56" s="433"/>
      <c r="BB56" s="433"/>
      <c r="BC56" s="433"/>
      <c r="BD56" s="433"/>
      <c r="BE56" s="433"/>
      <c r="BF56" s="433"/>
      <c r="BG56" s="433"/>
      <c r="BH56" s="433"/>
      <c r="BI56" s="433"/>
      <c r="BJ56" s="433"/>
      <c r="BK56" s="433"/>
      <c r="BL56" s="433"/>
      <c r="BM56" s="433"/>
      <c r="BN56" s="433"/>
      <c r="BO56" s="433"/>
      <c r="BP56" s="433"/>
      <c r="BQ56" s="433"/>
      <c r="BR56" s="433"/>
      <c r="BS56" s="433"/>
      <c r="BT56" s="433"/>
      <c r="BU56" s="433"/>
    </row>
    <row r="57" spans="1:73" ht="12" customHeight="1" x14ac:dyDescent="0.25">
      <c r="A57" s="6" t="s">
        <v>462</v>
      </c>
      <c r="B57" s="622"/>
      <c r="C57" s="623"/>
      <c r="D57" s="623"/>
      <c r="E57" s="623"/>
      <c r="F57" s="623"/>
      <c r="G57" s="623"/>
      <c r="H57" s="623"/>
      <c r="I57" s="623"/>
      <c r="J57" s="623"/>
      <c r="K57" s="623"/>
      <c r="L57" s="623"/>
      <c r="M57" s="623"/>
      <c r="N57" s="623"/>
      <c r="O57" s="623"/>
      <c r="P57" s="623"/>
      <c r="Q57" s="623"/>
      <c r="R57" s="623"/>
      <c r="S57" s="623"/>
      <c r="T57" s="623"/>
      <c r="U57" s="623"/>
      <c r="V57" s="623"/>
      <c r="W57" s="623"/>
      <c r="X57" s="623"/>
      <c r="Y57" s="623"/>
      <c r="Z57" s="623"/>
      <c r="AA57" s="623"/>
      <c r="AB57" s="623"/>
      <c r="AC57" s="623"/>
      <c r="AD57" s="623"/>
      <c r="AE57" s="623"/>
      <c r="AF57" s="623"/>
      <c r="AG57" s="623"/>
      <c r="AH57" s="623"/>
      <c r="AI57" s="623"/>
      <c r="AJ57" s="623"/>
      <c r="AK57" s="623"/>
      <c r="AL57" s="623"/>
      <c r="AM57" s="623"/>
      <c r="AN57" s="623"/>
      <c r="AO57" s="623"/>
      <c r="AP57" s="623"/>
      <c r="AQ57" s="623"/>
      <c r="AR57" s="623"/>
      <c r="AS57" s="623"/>
      <c r="AT57" s="623"/>
      <c r="AU57" s="623"/>
      <c r="AV57" s="623"/>
      <c r="AW57" s="623"/>
      <c r="AX57" s="623"/>
      <c r="AY57" s="623"/>
      <c r="AZ57" s="623"/>
      <c r="BA57" s="623"/>
      <c r="BB57" s="623"/>
      <c r="BC57" s="623"/>
      <c r="BD57" s="623"/>
      <c r="BE57" s="623"/>
      <c r="BF57" s="623"/>
      <c r="BG57" s="623"/>
      <c r="BH57" s="623"/>
      <c r="BI57" s="623"/>
      <c r="BJ57" s="623"/>
      <c r="BK57" s="623"/>
      <c r="BL57" s="623"/>
      <c r="BM57" s="623"/>
      <c r="BN57" s="623"/>
      <c r="BO57" s="623"/>
      <c r="BP57" s="623"/>
      <c r="BQ57" s="623"/>
      <c r="BR57" s="623"/>
      <c r="BS57" s="623"/>
      <c r="BT57" s="623"/>
      <c r="BU57" s="623"/>
    </row>
    <row r="58" spans="1:73" x14ac:dyDescent="0.2">
      <c r="A58" s="168"/>
      <c r="B58" s="627"/>
      <c r="C58" s="263">
        <f t="shared" ref="C58:C62" si="28">SUM(D58:BU58)</f>
        <v>0</v>
      </c>
      <c r="D58" s="433"/>
      <c r="E58" s="433"/>
      <c r="F58" s="433"/>
      <c r="G58" s="433"/>
      <c r="H58" s="433"/>
      <c r="I58" s="433"/>
      <c r="J58" s="433"/>
      <c r="K58" s="433"/>
      <c r="L58" s="433"/>
      <c r="M58" s="433"/>
      <c r="N58" s="433"/>
      <c r="O58" s="433"/>
      <c r="P58" s="433"/>
      <c r="Q58" s="433"/>
      <c r="R58" s="433"/>
      <c r="S58" s="433"/>
      <c r="T58" s="433"/>
      <c r="U58" s="433"/>
      <c r="V58" s="433"/>
      <c r="W58" s="433"/>
      <c r="X58" s="433"/>
      <c r="Y58" s="433"/>
      <c r="Z58" s="433"/>
      <c r="AA58" s="433"/>
      <c r="AB58" s="433"/>
      <c r="AC58" s="433"/>
      <c r="AD58" s="433"/>
      <c r="AE58" s="433"/>
      <c r="AF58" s="433"/>
      <c r="AG58" s="433"/>
      <c r="AH58" s="433"/>
      <c r="AI58" s="433"/>
      <c r="AJ58" s="433"/>
      <c r="AK58" s="433"/>
      <c r="AL58" s="433"/>
      <c r="AM58" s="433"/>
      <c r="AN58" s="433"/>
      <c r="AO58" s="433"/>
      <c r="AP58" s="433"/>
      <c r="AQ58" s="433"/>
      <c r="AR58" s="433"/>
      <c r="AS58" s="433"/>
      <c r="AT58" s="433"/>
      <c r="AU58" s="433"/>
      <c r="AV58" s="433"/>
      <c r="AW58" s="433"/>
      <c r="AX58" s="433"/>
      <c r="AY58" s="433"/>
      <c r="AZ58" s="433"/>
      <c r="BA58" s="433"/>
      <c r="BB58" s="433"/>
      <c r="BC58" s="433"/>
      <c r="BD58" s="433"/>
      <c r="BE58" s="433"/>
      <c r="BF58" s="433"/>
      <c r="BG58" s="433"/>
      <c r="BH58" s="433"/>
      <c r="BI58" s="433"/>
      <c r="BJ58" s="433"/>
      <c r="BK58" s="433"/>
      <c r="BL58" s="433"/>
      <c r="BM58" s="433"/>
      <c r="BN58" s="433"/>
      <c r="BO58" s="433"/>
      <c r="BP58" s="433"/>
      <c r="BQ58" s="433"/>
      <c r="BR58" s="433"/>
      <c r="BS58" s="433"/>
      <c r="BT58" s="433"/>
      <c r="BU58" s="433"/>
    </row>
    <row r="59" spans="1:73" x14ac:dyDescent="0.2">
      <c r="A59" s="168"/>
      <c r="B59" s="625"/>
      <c r="C59" s="263">
        <f t="shared" si="28"/>
        <v>0</v>
      </c>
      <c r="D59" s="433"/>
      <c r="E59" s="433"/>
      <c r="F59" s="433"/>
      <c r="G59" s="433"/>
      <c r="H59" s="433"/>
      <c r="I59" s="433"/>
      <c r="J59" s="433"/>
      <c r="K59" s="433"/>
      <c r="L59" s="433"/>
      <c r="M59" s="433"/>
      <c r="N59" s="433"/>
      <c r="O59" s="433"/>
      <c r="P59" s="433"/>
      <c r="Q59" s="433"/>
      <c r="R59" s="433"/>
      <c r="S59" s="433"/>
      <c r="T59" s="433"/>
      <c r="U59" s="433"/>
      <c r="V59" s="433"/>
      <c r="W59" s="433"/>
      <c r="X59" s="433"/>
      <c r="Y59" s="433"/>
      <c r="Z59" s="433"/>
      <c r="AA59" s="433"/>
      <c r="AB59" s="433"/>
      <c r="AC59" s="433"/>
      <c r="AD59" s="433"/>
      <c r="AE59" s="433"/>
      <c r="AF59" s="433"/>
      <c r="AG59" s="433"/>
      <c r="AH59" s="433"/>
      <c r="AI59" s="433"/>
      <c r="AJ59" s="433"/>
      <c r="AK59" s="433"/>
      <c r="AL59" s="433"/>
      <c r="AM59" s="433"/>
      <c r="AN59" s="433"/>
      <c r="AO59" s="433"/>
      <c r="AP59" s="433"/>
      <c r="AQ59" s="433"/>
      <c r="AR59" s="433"/>
      <c r="AS59" s="433"/>
      <c r="AT59" s="433"/>
      <c r="AU59" s="433"/>
      <c r="AV59" s="433"/>
      <c r="AW59" s="433"/>
      <c r="AX59" s="433"/>
      <c r="AY59" s="433"/>
      <c r="AZ59" s="433"/>
      <c r="BA59" s="433"/>
      <c r="BB59" s="433"/>
      <c r="BC59" s="433"/>
      <c r="BD59" s="433"/>
      <c r="BE59" s="433"/>
      <c r="BF59" s="433"/>
      <c r="BG59" s="433"/>
      <c r="BH59" s="433"/>
      <c r="BI59" s="433"/>
      <c r="BJ59" s="433"/>
      <c r="BK59" s="433"/>
      <c r="BL59" s="433"/>
      <c r="BM59" s="433"/>
      <c r="BN59" s="433"/>
      <c r="BO59" s="433"/>
      <c r="BP59" s="433"/>
      <c r="BQ59" s="433"/>
      <c r="BR59" s="433"/>
      <c r="BS59" s="433"/>
      <c r="BT59" s="433"/>
      <c r="BU59" s="433"/>
    </row>
    <row r="60" spans="1:73" x14ac:dyDescent="0.2">
      <c r="A60" s="168"/>
      <c r="B60" s="625"/>
      <c r="C60" s="263">
        <f t="shared" si="28"/>
        <v>0</v>
      </c>
      <c r="D60" s="433"/>
      <c r="E60" s="433"/>
      <c r="F60" s="433"/>
      <c r="G60" s="433"/>
      <c r="H60" s="433"/>
      <c r="I60" s="433"/>
      <c r="J60" s="433"/>
      <c r="K60" s="433"/>
      <c r="L60" s="433"/>
      <c r="M60" s="433"/>
      <c r="N60" s="433"/>
      <c r="O60" s="433"/>
      <c r="P60" s="433"/>
      <c r="Q60" s="433"/>
      <c r="R60" s="433"/>
      <c r="S60" s="433"/>
      <c r="T60" s="433"/>
      <c r="U60" s="433"/>
      <c r="V60" s="433"/>
      <c r="W60" s="433"/>
      <c r="X60" s="433"/>
      <c r="Y60" s="433"/>
      <c r="Z60" s="433"/>
      <c r="AA60" s="433"/>
      <c r="AB60" s="433"/>
      <c r="AC60" s="433"/>
      <c r="AD60" s="433"/>
      <c r="AE60" s="433"/>
      <c r="AF60" s="433"/>
      <c r="AG60" s="433"/>
      <c r="AH60" s="433"/>
      <c r="AI60" s="433"/>
      <c r="AJ60" s="433"/>
      <c r="AK60" s="433"/>
      <c r="AL60" s="433"/>
      <c r="AM60" s="433"/>
      <c r="AN60" s="433"/>
      <c r="AO60" s="433"/>
      <c r="AP60" s="433"/>
      <c r="AQ60" s="433"/>
      <c r="AR60" s="433"/>
      <c r="AS60" s="433"/>
      <c r="AT60" s="433"/>
      <c r="AU60" s="433"/>
      <c r="AV60" s="433"/>
      <c r="AW60" s="433"/>
      <c r="AX60" s="433"/>
      <c r="AY60" s="433"/>
      <c r="AZ60" s="433"/>
      <c r="BA60" s="433"/>
      <c r="BB60" s="433"/>
      <c r="BC60" s="433"/>
      <c r="BD60" s="433"/>
      <c r="BE60" s="433"/>
      <c r="BF60" s="433"/>
      <c r="BG60" s="433"/>
      <c r="BH60" s="433"/>
      <c r="BI60" s="433"/>
      <c r="BJ60" s="433"/>
      <c r="BK60" s="433"/>
      <c r="BL60" s="433"/>
      <c r="BM60" s="433"/>
      <c r="BN60" s="433"/>
      <c r="BO60" s="433"/>
      <c r="BP60" s="433"/>
      <c r="BQ60" s="433"/>
      <c r="BR60" s="433"/>
      <c r="BS60" s="433"/>
      <c r="BT60" s="433"/>
      <c r="BU60" s="433"/>
    </row>
    <row r="61" spans="1:73" x14ac:dyDescent="0.2">
      <c r="A61" s="168"/>
      <c r="B61" s="625"/>
      <c r="C61" s="263">
        <f t="shared" si="28"/>
        <v>0</v>
      </c>
      <c r="D61" s="433"/>
      <c r="E61" s="433"/>
      <c r="F61" s="433"/>
      <c r="G61" s="433"/>
      <c r="H61" s="433"/>
      <c r="I61" s="433"/>
      <c r="J61" s="433"/>
      <c r="K61" s="433"/>
      <c r="L61" s="433"/>
      <c r="M61" s="433"/>
      <c r="N61" s="433"/>
      <c r="O61" s="433"/>
      <c r="P61" s="433"/>
      <c r="Q61" s="433"/>
      <c r="R61" s="433"/>
      <c r="S61" s="433"/>
      <c r="T61" s="433"/>
      <c r="U61" s="433"/>
      <c r="V61" s="433"/>
      <c r="W61" s="433"/>
      <c r="X61" s="433"/>
      <c r="Y61" s="433"/>
      <c r="Z61" s="433"/>
      <c r="AA61" s="433"/>
      <c r="AB61" s="433"/>
      <c r="AC61" s="433"/>
      <c r="AD61" s="433"/>
      <c r="AE61" s="433"/>
      <c r="AF61" s="433"/>
      <c r="AG61" s="433"/>
      <c r="AH61" s="433"/>
      <c r="AI61" s="433"/>
      <c r="AJ61" s="433"/>
      <c r="AK61" s="433"/>
      <c r="AL61" s="433"/>
      <c r="AM61" s="433"/>
      <c r="AN61" s="433"/>
      <c r="AO61" s="433"/>
      <c r="AP61" s="433"/>
      <c r="AQ61" s="433"/>
      <c r="AR61" s="433"/>
      <c r="AS61" s="433"/>
      <c r="AT61" s="433"/>
      <c r="AU61" s="433"/>
      <c r="AV61" s="433"/>
      <c r="AW61" s="433"/>
      <c r="AX61" s="433"/>
      <c r="AY61" s="433"/>
      <c r="AZ61" s="433"/>
      <c r="BA61" s="433"/>
      <c r="BB61" s="433"/>
      <c r="BC61" s="433"/>
      <c r="BD61" s="433"/>
      <c r="BE61" s="433"/>
      <c r="BF61" s="433"/>
      <c r="BG61" s="433"/>
      <c r="BH61" s="433"/>
      <c r="BI61" s="433"/>
      <c r="BJ61" s="433"/>
      <c r="BK61" s="433"/>
      <c r="BL61" s="433"/>
      <c r="BM61" s="433"/>
      <c r="BN61" s="433"/>
      <c r="BO61" s="433"/>
      <c r="BP61" s="433"/>
      <c r="BQ61" s="433"/>
      <c r="BR61" s="433"/>
      <c r="BS61" s="433"/>
      <c r="BT61" s="433"/>
      <c r="BU61" s="433"/>
    </row>
    <row r="62" spans="1:73" x14ac:dyDescent="0.2">
      <c r="A62" s="168"/>
      <c r="B62" s="626"/>
      <c r="C62" s="263">
        <f t="shared" si="28"/>
        <v>0</v>
      </c>
      <c r="D62" s="433"/>
      <c r="E62" s="433"/>
      <c r="F62" s="433"/>
      <c r="G62" s="433"/>
      <c r="H62" s="433"/>
      <c r="I62" s="433"/>
      <c r="J62" s="433"/>
      <c r="K62" s="433"/>
      <c r="L62" s="433"/>
      <c r="M62" s="433"/>
      <c r="N62" s="433"/>
      <c r="O62" s="433"/>
      <c r="P62" s="433"/>
      <c r="Q62" s="433"/>
      <c r="R62" s="433"/>
      <c r="S62" s="433"/>
      <c r="T62" s="433"/>
      <c r="U62" s="433"/>
      <c r="V62" s="433"/>
      <c r="W62" s="433"/>
      <c r="X62" s="433"/>
      <c r="Y62" s="433"/>
      <c r="Z62" s="433"/>
      <c r="AA62" s="433"/>
      <c r="AB62" s="433"/>
      <c r="AC62" s="433"/>
      <c r="AD62" s="433"/>
      <c r="AE62" s="433"/>
      <c r="AF62" s="433"/>
      <c r="AG62" s="433"/>
      <c r="AH62" s="433"/>
      <c r="AI62" s="433"/>
      <c r="AJ62" s="433"/>
      <c r="AK62" s="433"/>
      <c r="AL62" s="433"/>
      <c r="AM62" s="433"/>
      <c r="AN62" s="433"/>
      <c r="AO62" s="433"/>
      <c r="AP62" s="433"/>
      <c r="AQ62" s="433"/>
      <c r="AR62" s="433"/>
      <c r="AS62" s="433"/>
      <c r="AT62" s="433"/>
      <c r="AU62" s="433"/>
      <c r="AV62" s="433"/>
      <c r="AW62" s="433"/>
      <c r="AX62" s="433"/>
      <c r="AY62" s="433"/>
      <c r="AZ62" s="433"/>
      <c r="BA62" s="433"/>
      <c r="BB62" s="433"/>
      <c r="BC62" s="433"/>
      <c r="BD62" s="433"/>
      <c r="BE62" s="433"/>
      <c r="BF62" s="433"/>
      <c r="BG62" s="433"/>
      <c r="BH62" s="433"/>
      <c r="BI62" s="433"/>
      <c r="BJ62" s="433"/>
      <c r="BK62" s="433"/>
      <c r="BL62" s="433"/>
      <c r="BM62" s="433"/>
      <c r="BN62" s="433"/>
      <c r="BO62" s="433"/>
      <c r="BP62" s="433"/>
      <c r="BQ62" s="433"/>
      <c r="BR62" s="433"/>
      <c r="BS62" s="433"/>
      <c r="BT62" s="433"/>
      <c r="BU62" s="433"/>
    </row>
    <row r="63" spans="1:73" ht="12" customHeight="1" x14ac:dyDescent="0.25">
      <c r="A63" s="6" t="s">
        <v>463</v>
      </c>
      <c r="B63" s="622"/>
      <c r="C63" s="623"/>
      <c r="D63" s="623"/>
      <c r="E63" s="623"/>
      <c r="F63" s="623"/>
      <c r="G63" s="623"/>
      <c r="H63" s="623"/>
      <c r="I63" s="623"/>
      <c r="J63" s="623"/>
      <c r="K63" s="623"/>
      <c r="L63" s="623"/>
      <c r="M63" s="623"/>
      <c r="N63" s="623"/>
      <c r="O63" s="623"/>
      <c r="P63" s="623"/>
      <c r="Q63" s="623"/>
      <c r="R63" s="623"/>
      <c r="S63" s="623"/>
      <c r="T63" s="623"/>
      <c r="U63" s="623"/>
      <c r="V63" s="623"/>
      <c r="W63" s="623"/>
      <c r="X63" s="623"/>
      <c r="Y63" s="623"/>
      <c r="Z63" s="623"/>
      <c r="AA63" s="623"/>
      <c r="AB63" s="623"/>
      <c r="AC63" s="623"/>
      <c r="AD63" s="623"/>
      <c r="AE63" s="623"/>
      <c r="AF63" s="623"/>
      <c r="AG63" s="623"/>
      <c r="AH63" s="623"/>
      <c r="AI63" s="623"/>
      <c r="AJ63" s="623"/>
      <c r="AK63" s="623"/>
      <c r="AL63" s="623"/>
      <c r="AM63" s="623"/>
      <c r="AN63" s="623"/>
      <c r="AO63" s="623"/>
      <c r="AP63" s="623"/>
      <c r="AQ63" s="623"/>
      <c r="AR63" s="623"/>
      <c r="AS63" s="623"/>
      <c r="AT63" s="623"/>
      <c r="AU63" s="623"/>
      <c r="AV63" s="623"/>
      <c r="AW63" s="623"/>
      <c r="AX63" s="623"/>
      <c r="AY63" s="623"/>
      <c r="AZ63" s="623"/>
      <c r="BA63" s="623"/>
      <c r="BB63" s="623"/>
      <c r="BC63" s="623"/>
      <c r="BD63" s="623"/>
      <c r="BE63" s="623"/>
      <c r="BF63" s="623"/>
      <c r="BG63" s="623"/>
      <c r="BH63" s="623"/>
      <c r="BI63" s="623"/>
      <c r="BJ63" s="623"/>
      <c r="BK63" s="623"/>
      <c r="BL63" s="623"/>
      <c r="BM63" s="623"/>
      <c r="BN63" s="623"/>
      <c r="BO63" s="623"/>
      <c r="BP63" s="623"/>
      <c r="BQ63" s="623"/>
      <c r="BR63" s="623"/>
      <c r="BS63" s="623"/>
      <c r="BT63" s="623"/>
      <c r="BU63" s="623"/>
    </row>
    <row r="64" spans="1:73" x14ac:dyDescent="0.2">
      <c r="A64" s="168"/>
      <c r="B64" s="627"/>
      <c r="C64" s="263">
        <f t="shared" ref="C64:C68" si="29">SUM(D64:BU64)</f>
        <v>0</v>
      </c>
      <c r="D64" s="433"/>
      <c r="E64" s="433"/>
      <c r="F64" s="433"/>
      <c r="G64" s="433"/>
      <c r="H64" s="433"/>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3"/>
      <c r="AG64" s="433"/>
      <c r="AH64" s="433"/>
      <c r="AI64" s="433"/>
      <c r="AJ64" s="433"/>
      <c r="AK64" s="433"/>
      <c r="AL64" s="433"/>
      <c r="AM64" s="433"/>
      <c r="AN64" s="433"/>
      <c r="AO64" s="433"/>
      <c r="AP64" s="433"/>
      <c r="AQ64" s="433"/>
      <c r="AR64" s="433"/>
      <c r="AS64" s="433"/>
      <c r="AT64" s="433"/>
      <c r="AU64" s="433"/>
      <c r="AV64" s="433"/>
      <c r="AW64" s="433"/>
      <c r="AX64" s="433"/>
      <c r="AY64" s="433"/>
      <c r="AZ64" s="433"/>
      <c r="BA64" s="433"/>
      <c r="BB64" s="433"/>
      <c r="BC64" s="433"/>
      <c r="BD64" s="433"/>
      <c r="BE64" s="433"/>
      <c r="BF64" s="433"/>
      <c r="BG64" s="433"/>
      <c r="BH64" s="433"/>
      <c r="BI64" s="433"/>
      <c r="BJ64" s="433"/>
      <c r="BK64" s="433"/>
      <c r="BL64" s="433"/>
      <c r="BM64" s="433"/>
      <c r="BN64" s="433"/>
      <c r="BO64" s="433"/>
      <c r="BP64" s="433"/>
      <c r="BQ64" s="433"/>
      <c r="BR64" s="433"/>
      <c r="BS64" s="433"/>
      <c r="BT64" s="433"/>
      <c r="BU64" s="433"/>
    </row>
    <row r="65" spans="1:73" x14ac:dyDescent="0.2">
      <c r="A65" s="168"/>
      <c r="B65" s="625"/>
      <c r="C65" s="263">
        <f t="shared" si="29"/>
        <v>0</v>
      </c>
      <c r="D65" s="433"/>
      <c r="E65" s="433"/>
      <c r="F65" s="433"/>
      <c r="G65" s="433"/>
      <c r="H65" s="433"/>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3"/>
      <c r="AG65" s="433"/>
      <c r="AH65" s="433"/>
      <c r="AI65" s="433"/>
      <c r="AJ65" s="433"/>
      <c r="AK65" s="433"/>
      <c r="AL65" s="433"/>
      <c r="AM65" s="433"/>
      <c r="AN65" s="433"/>
      <c r="AO65" s="433"/>
      <c r="AP65" s="433"/>
      <c r="AQ65" s="433"/>
      <c r="AR65" s="433"/>
      <c r="AS65" s="433"/>
      <c r="AT65" s="433"/>
      <c r="AU65" s="433"/>
      <c r="AV65" s="433"/>
      <c r="AW65" s="433"/>
      <c r="AX65" s="433"/>
      <c r="AY65" s="433"/>
      <c r="AZ65" s="433"/>
      <c r="BA65" s="433"/>
      <c r="BB65" s="433"/>
      <c r="BC65" s="433"/>
      <c r="BD65" s="433"/>
      <c r="BE65" s="433"/>
      <c r="BF65" s="433"/>
      <c r="BG65" s="433"/>
      <c r="BH65" s="433"/>
      <c r="BI65" s="433"/>
      <c r="BJ65" s="433"/>
      <c r="BK65" s="433"/>
      <c r="BL65" s="433"/>
      <c r="BM65" s="433"/>
      <c r="BN65" s="433"/>
      <c r="BO65" s="433"/>
      <c r="BP65" s="433"/>
      <c r="BQ65" s="433"/>
      <c r="BR65" s="433"/>
      <c r="BS65" s="433"/>
      <c r="BT65" s="433"/>
      <c r="BU65" s="433"/>
    </row>
    <row r="66" spans="1:73" x14ac:dyDescent="0.2">
      <c r="A66" s="168"/>
      <c r="B66" s="625"/>
      <c r="C66" s="263">
        <f t="shared" si="29"/>
        <v>0</v>
      </c>
      <c r="D66" s="433"/>
      <c r="E66" s="433"/>
      <c r="F66" s="433"/>
      <c r="G66" s="433"/>
      <c r="H66" s="433"/>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3"/>
      <c r="AG66" s="433"/>
      <c r="AH66" s="433"/>
      <c r="AI66" s="433"/>
      <c r="AJ66" s="433"/>
      <c r="AK66" s="433"/>
      <c r="AL66" s="433"/>
      <c r="AM66" s="433"/>
      <c r="AN66" s="433"/>
      <c r="AO66" s="433"/>
      <c r="AP66" s="433"/>
      <c r="AQ66" s="433"/>
      <c r="AR66" s="433"/>
      <c r="AS66" s="433"/>
      <c r="AT66" s="433"/>
      <c r="AU66" s="433"/>
      <c r="AV66" s="433"/>
      <c r="AW66" s="433"/>
      <c r="AX66" s="433"/>
      <c r="AY66" s="433"/>
      <c r="AZ66" s="433"/>
      <c r="BA66" s="433"/>
      <c r="BB66" s="433"/>
      <c r="BC66" s="433"/>
      <c r="BD66" s="433"/>
      <c r="BE66" s="433"/>
      <c r="BF66" s="433"/>
      <c r="BG66" s="433"/>
      <c r="BH66" s="433"/>
      <c r="BI66" s="433"/>
      <c r="BJ66" s="433"/>
      <c r="BK66" s="433"/>
      <c r="BL66" s="433"/>
      <c r="BM66" s="433"/>
      <c r="BN66" s="433"/>
      <c r="BO66" s="433"/>
      <c r="BP66" s="433"/>
      <c r="BQ66" s="433"/>
      <c r="BR66" s="433"/>
      <c r="BS66" s="433"/>
      <c r="BT66" s="433"/>
      <c r="BU66" s="433"/>
    </row>
    <row r="67" spans="1:73" x14ac:dyDescent="0.2">
      <c r="A67" s="168"/>
      <c r="B67" s="625"/>
      <c r="C67" s="263">
        <f t="shared" si="29"/>
        <v>0</v>
      </c>
      <c r="D67" s="433"/>
      <c r="E67" s="433"/>
      <c r="F67" s="433"/>
      <c r="G67" s="433"/>
      <c r="H67" s="433"/>
      <c r="I67" s="433"/>
      <c r="J67" s="433"/>
      <c r="K67" s="433"/>
      <c r="L67" s="433"/>
      <c r="M67" s="433"/>
      <c r="N67" s="433"/>
      <c r="O67" s="433"/>
      <c r="P67" s="433"/>
      <c r="Q67" s="433"/>
      <c r="R67" s="433"/>
      <c r="S67" s="433"/>
      <c r="T67" s="433"/>
      <c r="U67" s="433"/>
      <c r="V67" s="433"/>
      <c r="W67" s="433"/>
      <c r="X67" s="433"/>
      <c r="Y67" s="433"/>
      <c r="Z67" s="433"/>
      <c r="AA67" s="433"/>
      <c r="AB67" s="433"/>
      <c r="AC67" s="433"/>
      <c r="AD67" s="433"/>
      <c r="AE67" s="433"/>
      <c r="AF67" s="433"/>
      <c r="AG67" s="433"/>
      <c r="AH67" s="433"/>
      <c r="AI67" s="433"/>
      <c r="AJ67" s="433"/>
      <c r="AK67" s="433"/>
      <c r="AL67" s="433"/>
      <c r="AM67" s="433"/>
      <c r="AN67" s="433"/>
      <c r="AO67" s="433"/>
      <c r="AP67" s="433"/>
      <c r="AQ67" s="433"/>
      <c r="AR67" s="433"/>
      <c r="AS67" s="433"/>
      <c r="AT67" s="433"/>
      <c r="AU67" s="433"/>
      <c r="AV67" s="433"/>
      <c r="AW67" s="433"/>
      <c r="AX67" s="433"/>
      <c r="AY67" s="433"/>
      <c r="AZ67" s="433"/>
      <c r="BA67" s="433"/>
      <c r="BB67" s="433"/>
      <c r="BC67" s="433"/>
      <c r="BD67" s="433"/>
      <c r="BE67" s="433"/>
      <c r="BF67" s="433"/>
      <c r="BG67" s="433"/>
      <c r="BH67" s="433"/>
      <c r="BI67" s="433"/>
      <c r="BJ67" s="433"/>
      <c r="BK67" s="433"/>
      <c r="BL67" s="433"/>
      <c r="BM67" s="433"/>
      <c r="BN67" s="433"/>
      <c r="BO67" s="433"/>
      <c r="BP67" s="433"/>
      <c r="BQ67" s="433"/>
      <c r="BR67" s="433"/>
      <c r="BS67" s="433"/>
      <c r="BT67" s="433"/>
      <c r="BU67" s="433"/>
    </row>
    <row r="68" spans="1:73" x14ac:dyDescent="0.2">
      <c r="A68" s="168"/>
      <c r="B68" s="626"/>
      <c r="C68" s="263">
        <f t="shared" si="29"/>
        <v>0</v>
      </c>
      <c r="D68" s="433"/>
      <c r="E68" s="433"/>
      <c r="F68" s="433"/>
      <c r="G68" s="433"/>
      <c r="H68" s="433"/>
      <c r="I68" s="433"/>
      <c r="J68" s="433"/>
      <c r="K68" s="433"/>
      <c r="L68" s="433"/>
      <c r="M68" s="433"/>
      <c r="N68" s="433"/>
      <c r="O68" s="433"/>
      <c r="P68" s="433"/>
      <c r="Q68" s="433"/>
      <c r="R68" s="433"/>
      <c r="S68" s="433"/>
      <c r="T68" s="433"/>
      <c r="U68" s="433"/>
      <c r="V68" s="433"/>
      <c r="W68" s="433"/>
      <c r="X68" s="433"/>
      <c r="Y68" s="433"/>
      <c r="Z68" s="433"/>
      <c r="AA68" s="433"/>
      <c r="AB68" s="433"/>
      <c r="AC68" s="433"/>
      <c r="AD68" s="433"/>
      <c r="AE68" s="433"/>
      <c r="AF68" s="433"/>
      <c r="AG68" s="433"/>
      <c r="AH68" s="433"/>
      <c r="AI68" s="433"/>
      <c r="AJ68" s="433"/>
      <c r="AK68" s="433"/>
      <c r="AL68" s="433"/>
      <c r="AM68" s="433"/>
      <c r="AN68" s="433"/>
      <c r="AO68" s="433"/>
      <c r="AP68" s="433"/>
      <c r="AQ68" s="433"/>
      <c r="AR68" s="433"/>
      <c r="AS68" s="433"/>
      <c r="AT68" s="433"/>
      <c r="AU68" s="433"/>
      <c r="AV68" s="433"/>
      <c r="AW68" s="433"/>
      <c r="AX68" s="433"/>
      <c r="AY68" s="433"/>
      <c r="AZ68" s="433"/>
      <c r="BA68" s="433"/>
      <c r="BB68" s="433"/>
      <c r="BC68" s="433"/>
      <c r="BD68" s="433"/>
      <c r="BE68" s="433"/>
      <c r="BF68" s="433"/>
      <c r="BG68" s="433"/>
      <c r="BH68" s="433"/>
      <c r="BI68" s="433"/>
      <c r="BJ68" s="433"/>
      <c r="BK68" s="433"/>
      <c r="BL68" s="433"/>
      <c r="BM68" s="433"/>
      <c r="BN68" s="433"/>
      <c r="BO68" s="433"/>
      <c r="BP68" s="433"/>
      <c r="BQ68" s="433"/>
      <c r="BR68" s="433"/>
      <c r="BS68" s="433"/>
      <c r="BT68" s="433"/>
      <c r="BU68" s="433"/>
    </row>
    <row r="69" spans="1:73" s="24" customFormat="1" ht="12" customHeight="1" x14ac:dyDescent="0.25">
      <c r="A69" s="430" t="s">
        <v>76</v>
      </c>
      <c r="B69" s="495">
        <f t="shared" ref="B69:B73" si="30">B115</f>
        <v>0</v>
      </c>
      <c r="C69" s="499">
        <f>SUM(D69:BU69)</f>
        <v>0</v>
      </c>
      <c r="D69" s="503">
        <f>SUM(D46:D50)</f>
        <v>0</v>
      </c>
      <c r="E69" s="503">
        <f t="shared" ref="E69:BP69" si="31">SUM(E46:E50)</f>
        <v>0</v>
      </c>
      <c r="F69" s="503">
        <f t="shared" si="31"/>
        <v>0</v>
      </c>
      <c r="G69" s="503">
        <f t="shared" si="31"/>
        <v>0</v>
      </c>
      <c r="H69" s="503">
        <f t="shared" si="31"/>
        <v>0</v>
      </c>
      <c r="I69" s="503">
        <f t="shared" si="31"/>
        <v>0</v>
      </c>
      <c r="J69" s="503">
        <f t="shared" si="31"/>
        <v>0</v>
      </c>
      <c r="K69" s="503">
        <f t="shared" si="31"/>
        <v>0</v>
      </c>
      <c r="L69" s="503">
        <f t="shared" si="31"/>
        <v>0</v>
      </c>
      <c r="M69" s="503">
        <f t="shared" si="31"/>
        <v>0</v>
      </c>
      <c r="N69" s="503">
        <f t="shared" si="31"/>
        <v>0</v>
      </c>
      <c r="O69" s="503">
        <f t="shared" si="31"/>
        <v>0</v>
      </c>
      <c r="P69" s="503">
        <f t="shared" si="31"/>
        <v>0</v>
      </c>
      <c r="Q69" s="503">
        <f t="shared" si="31"/>
        <v>0</v>
      </c>
      <c r="R69" s="503">
        <f t="shared" si="31"/>
        <v>0</v>
      </c>
      <c r="S69" s="503">
        <f t="shared" si="31"/>
        <v>0</v>
      </c>
      <c r="T69" s="503">
        <f t="shared" si="31"/>
        <v>0</v>
      </c>
      <c r="U69" s="503">
        <f t="shared" si="31"/>
        <v>0</v>
      </c>
      <c r="V69" s="503">
        <f t="shared" si="31"/>
        <v>0</v>
      </c>
      <c r="W69" s="503">
        <f t="shared" si="31"/>
        <v>0</v>
      </c>
      <c r="X69" s="503">
        <f t="shared" si="31"/>
        <v>0</v>
      </c>
      <c r="Y69" s="503">
        <f t="shared" si="31"/>
        <v>0</v>
      </c>
      <c r="Z69" s="503">
        <f t="shared" si="31"/>
        <v>0</v>
      </c>
      <c r="AA69" s="503">
        <f t="shared" si="31"/>
        <v>0</v>
      </c>
      <c r="AB69" s="503">
        <f t="shared" si="31"/>
        <v>0</v>
      </c>
      <c r="AC69" s="503">
        <f t="shared" si="31"/>
        <v>0</v>
      </c>
      <c r="AD69" s="503">
        <f t="shared" si="31"/>
        <v>0</v>
      </c>
      <c r="AE69" s="503">
        <f t="shared" si="31"/>
        <v>0</v>
      </c>
      <c r="AF69" s="503">
        <f t="shared" si="31"/>
        <v>0</v>
      </c>
      <c r="AG69" s="503">
        <f t="shared" si="31"/>
        <v>0</v>
      </c>
      <c r="AH69" s="503">
        <f t="shared" si="31"/>
        <v>0</v>
      </c>
      <c r="AI69" s="503">
        <f t="shared" si="31"/>
        <v>0</v>
      </c>
      <c r="AJ69" s="503">
        <f t="shared" si="31"/>
        <v>0</v>
      </c>
      <c r="AK69" s="503">
        <f t="shared" si="31"/>
        <v>0</v>
      </c>
      <c r="AL69" s="503">
        <f t="shared" si="31"/>
        <v>0</v>
      </c>
      <c r="AM69" s="503">
        <f t="shared" si="31"/>
        <v>0</v>
      </c>
      <c r="AN69" s="503">
        <f t="shared" si="31"/>
        <v>0</v>
      </c>
      <c r="AO69" s="503">
        <f t="shared" si="31"/>
        <v>0</v>
      </c>
      <c r="AP69" s="503">
        <f t="shared" si="31"/>
        <v>0</v>
      </c>
      <c r="AQ69" s="503">
        <f t="shared" si="31"/>
        <v>0</v>
      </c>
      <c r="AR69" s="503">
        <f t="shared" si="31"/>
        <v>0</v>
      </c>
      <c r="AS69" s="503">
        <f t="shared" si="31"/>
        <v>0</v>
      </c>
      <c r="AT69" s="503">
        <f t="shared" si="31"/>
        <v>0</v>
      </c>
      <c r="AU69" s="503">
        <f t="shared" si="31"/>
        <v>0</v>
      </c>
      <c r="AV69" s="503">
        <f t="shared" si="31"/>
        <v>0</v>
      </c>
      <c r="AW69" s="503">
        <f t="shared" si="31"/>
        <v>0</v>
      </c>
      <c r="AX69" s="503">
        <f t="shared" si="31"/>
        <v>0</v>
      </c>
      <c r="AY69" s="503">
        <f t="shared" si="31"/>
        <v>0</v>
      </c>
      <c r="AZ69" s="503">
        <f t="shared" si="31"/>
        <v>0</v>
      </c>
      <c r="BA69" s="503">
        <f t="shared" si="31"/>
        <v>0</v>
      </c>
      <c r="BB69" s="503">
        <f t="shared" si="31"/>
        <v>0</v>
      </c>
      <c r="BC69" s="503">
        <f t="shared" si="31"/>
        <v>0</v>
      </c>
      <c r="BD69" s="503">
        <f t="shared" si="31"/>
        <v>0</v>
      </c>
      <c r="BE69" s="503">
        <f t="shared" si="31"/>
        <v>0</v>
      </c>
      <c r="BF69" s="503">
        <f t="shared" si="31"/>
        <v>0</v>
      </c>
      <c r="BG69" s="503">
        <f t="shared" si="31"/>
        <v>0</v>
      </c>
      <c r="BH69" s="503">
        <f t="shared" si="31"/>
        <v>0</v>
      </c>
      <c r="BI69" s="503">
        <f t="shared" si="31"/>
        <v>0</v>
      </c>
      <c r="BJ69" s="503">
        <f t="shared" si="31"/>
        <v>0</v>
      </c>
      <c r="BK69" s="503">
        <f t="shared" si="31"/>
        <v>0</v>
      </c>
      <c r="BL69" s="503">
        <f t="shared" si="31"/>
        <v>0</v>
      </c>
      <c r="BM69" s="503">
        <f t="shared" si="31"/>
        <v>0</v>
      </c>
      <c r="BN69" s="503">
        <f t="shared" si="31"/>
        <v>0</v>
      </c>
      <c r="BO69" s="503">
        <f t="shared" si="31"/>
        <v>0</v>
      </c>
      <c r="BP69" s="503">
        <f t="shared" si="31"/>
        <v>0</v>
      </c>
      <c r="BQ69" s="503">
        <f t="shared" ref="BQ69:BU69" si="32">SUM(BQ46:BQ50)</f>
        <v>0</v>
      </c>
      <c r="BR69" s="503">
        <f t="shared" si="32"/>
        <v>0</v>
      </c>
      <c r="BS69" s="503">
        <f t="shared" si="32"/>
        <v>0</v>
      </c>
      <c r="BT69" s="503">
        <f t="shared" si="32"/>
        <v>0</v>
      </c>
      <c r="BU69" s="503">
        <f t="shared" si="32"/>
        <v>0</v>
      </c>
    </row>
    <row r="70" spans="1:73" s="24" customFormat="1" ht="12" customHeight="1" x14ac:dyDescent="0.25">
      <c r="A70" s="430" t="s">
        <v>77</v>
      </c>
      <c r="B70" s="495">
        <f t="shared" si="30"/>
        <v>0</v>
      </c>
      <c r="C70" s="499">
        <f t="shared" ref="C70:C73" si="33">SUM(D70:BU70)</f>
        <v>0</v>
      </c>
      <c r="D70" s="500">
        <f>SUM(D52:D56)</f>
        <v>0</v>
      </c>
      <c r="E70" s="500">
        <f t="shared" ref="E70:BP70" si="34">SUM(E52:E56)</f>
        <v>0</v>
      </c>
      <c r="F70" s="500">
        <f t="shared" si="34"/>
        <v>0</v>
      </c>
      <c r="G70" s="500">
        <f t="shared" si="34"/>
        <v>0</v>
      </c>
      <c r="H70" s="500">
        <f t="shared" si="34"/>
        <v>0</v>
      </c>
      <c r="I70" s="500">
        <f t="shared" si="34"/>
        <v>0</v>
      </c>
      <c r="J70" s="500">
        <f t="shared" si="34"/>
        <v>0</v>
      </c>
      <c r="K70" s="500">
        <f t="shared" si="34"/>
        <v>0</v>
      </c>
      <c r="L70" s="500">
        <f t="shared" si="34"/>
        <v>0</v>
      </c>
      <c r="M70" s="500">
        <f t="shared" si="34"/>
        <v>0</v>
      </c>
      <c r="N70" s="500">
        <f t="shared" si="34"/>
        <v>0</v>
      </c>
      <c r="O70" s="500">
        <f t="shared" si="34"/>
        <v>0</v>
      </c>
      <c r="P70" s="500">
        <f t="shared" si="34"/>
        <v>0</v>
      </c>
      <c r="Q70" s="500">
        <f t="shared" si="34"/>
        <v>0</v>
      </c>
      <c r="R70" s="500">
        <f t="shared" si="34"/>
        <v>0</v>
      </c>
      <c r="S70" s="500">
        <f t="shared" si="34"/>
        <v>0</v>
      </c>
      <c r="T70" s="500">
        <f t="shared" si="34"/>
        <v>0</v>
      </c>
      <c r="U70" s="500">
        <f t="shared" si="34"/>
        <v>0</v>
      </c>
      <c r="V70" s="500">
        <f t="shared" si="34"/>
        <v>0</v>
      </c>
      <c r="W70" s="500">
        <f t="shared" si="34"/>
        <v>0</v>
      </c>
      <c r="X70" s="500">
        <f t="shared" si="34"/>
        <v>0</v>
      </c>
      <c r="Y70" s="500">
        <f t="shared" si="34"/>
        <v>0</v>
      </c>
      <c r="Z70" s="500">
        <f t="shared" si="34"/>
        <v>0</v>
      </c>
      <c r="AA70" s="500">
        <f t="shared" si="34"/>
        <v>0</v>
      </c>
      <c r="AB70" s="500">
        <f t="shared" si="34"/>
        <v>0</v>
      </c>
      <c r="AC70" s="500">
        <f t="shared" si="34"/>
        <v>0</v>
      </c>
      <c r="AD70" s="500">
        <f t="shared" si="34"/>
        <v>0</v>
      </c>
      <c r="AE70" s="500">
        <f t="shared" si="34"/>
        <v>0</v>
      </c>
      <c r="AF70" s="500">
        <f t="shared" si="34"/>
        <v>0</v>
      </c>
      <c r="AG70" s="500">
        <f t="shared" si="34"/>
        <v>0</v>
      </c>
      <c r="AH70" s="500">
        <f t="shared" si="34"/>
        <v>0</v>
      </c>
      <c r="AI70" s="500">
        <f t="shared" si="34"/>
        <v>0</v>
      </c>
      <c r="AJ70" s="500">
        <f t="shared" si="34"/>
        <v>0</v>
      </c>
      <c r="AK70" s="500">
        <f t="shared" si="34"/>
        <v>0</v>
      </c>
      <c r="AL70" s="500">
        <f t="shared" si="34"/>
        <v>0</v>
      </c>
      <c r="AM70" s="500">
        <f t="shared" si="34"/>
        <v>0</v>
      </c>
      <c r="AN70" s="500">
        <f t="shared" si="34"/>
        <v>0</v>
      </c>
      <c r="AO70" s="500">
        <f t="shared" si="34"/>
        <v>0</v>
      </c>
      <c r="AP70" s="500">
        <f t="shared" si="34"/>
        <v>0</v>
      </c>
      <c r="AQ70" s="500">
        <f t="shared" si="34"/>
        <v>0</v>
      </c>
      <c r="AR70" s="500">
        <f t="shared" si="34"/>
        <v>0</v>
      </c>
      <c r="AS70" s="500">
        <f t="shared" si="34"/>
        <v>0</v>
      </c>
      <c r="AT70" s="500">
        <f t="shared" si="34"/>
        <v>0</v>
      </c>
      <c r="AU70" s="500">
        <f t="shared" si="34"/>
        <v>0</v>
      </c>
      <c r="AV70" s="500">
        <f t="shared" si="34"/>
        <v>0</v>
      </c>
      <c r="AW70" s="500">
        <f t="shared" si="34"/>
        <v>0</v>
      </c>
      <c r="AX70" s="500">
        <f t="shared" si="34"/>
        <v>0</v>
      </c>
      <c r="AY70" s="500">
        <f t="shared" si="34"/>
        <v>0</v>
      </c>
      <c r="AZ70" s="500">
        <f t="shared" si="34"/>
        <v>0</v>
      </c>
      <c r="BA70" s="500">
        <f t="shared" si="34"/>
        <v>0</v>
      </c>
      <c r="BB70" s="500">
        <f t="shared" si="34"/>
        <v>0</v>
      </c>
      <c r="BC70" s="500">
        <f t="shared" si="34"/>
        <v>0</v>
      </c>
      <c r="BD70" s="500">
        <f t="shared" si="34"/>
        <v>0</v>
      </c>
      <c r="BE70" s="500">
        <f t="shared" si="34"/>
        <v>0</v>
      </c>
      <c r="BF70" s="500">
        <f t="shared" si="34"/>
        <v>0</v>
      </c>
      <c r="BG70" s="500">
        <f t="shared" si="34"/>
        <v>0</v>
      </c>
      <c r="BH70" s="500">
        <f t="shared" si="34"/>
        <v>0</v>
      </c>
      <c r="BI70" s="500">
        <f t="shared" si="34"/>
        <v>0</v>
      </c>
      <c r="BJ70" s="500">
        <f t="shared" si="34"/>
        <v>0</v>
      </c>
      <c r="BK70" s="500">
        <f t="shared" si="34"/>
        <v>0</v>
      </c>
      <c r="BL70" s="500">
        <f t="shared" si="34"/>
        <v>0</v>
      </c>
      <c r="BM70" s="500">
        <f t="shared" si="34"/>
        <v>0</v>
      </c>
      <c r="BN70" s="500">
        <f t="shared" si="34"/>
        <v>0</v>
      </c>
      <c r="BO70" s="500">
        <f t="shared" si="34"/>
        <v>0</v>
      </c>
      <c r="BP70" s="500">
        <f t="shared" si="34"/>
        <v>0</v>
      </c>
      <c r="BQ70" s="500">
        <f t="shared" ref="BQ70:BU70" si="35">SUM(BQ52:BQ56)</f>
        <v>0</v>
      </c>
      <c r="BR70" s="500">
        <f t="shared" si="35"/>
        <v>0</v>
      </c>
      <c r="BS70" s="500">
        <f t="shared" si="35"/>
        <v>0</v>
      </c>
      <c r="BT70" s="500">
        <f t="shared" si="35"/>
        <v>0</v>
      </c>
      <c r="BU70" s="500">
        <f t="shared" si="35"/>
        <v>0</v>
      </c>
    </row>
    <row r="71" spans="1:73" s="24" customFormat="1" ht="12" customHeight="1" x14ac:dyDescent="0.25">
      <c r="A71" s="430" t="s">
        <v>78</v>
      </c>
      <c r="B71" s="495">
        <f t="shared" si="30"/>
        <v>0</v>
      </c>
      <c r="C71" s="499">
        <f t="shared" si="33"/>
        <v>0</v>
      </c>
      <c r="D71" s="500">
        <f>SUM(D58:D62)</f>
        <v>0</v>
      </c>
      <c r="E71" s="500">
        <f t="shared" ref="E71:BP71" si="36">SUM(E58:E62)</f>
        <v>0</v>
      </c>
      <c r="F71" s="500">
        <f t="shared" si="36"/>
        <v>0</v>
      </c>
      <c r="G71" s="500">
        <f t="shared" si="36"/>
        <v>0</v>
      </c>
      <c r="H71" s="500">
        <f t="shared" si="36"/>
        <v>0</v>
      </c>
      <c r="I71" s="500">
        <f t="shared" si="36"/>
        <v>0</v>
      </c>
      <c r="J71" s="500">
        <f t="shared" si="36"/>
        <v>0</v>
      </c>
      <c r="K71" s="500">
        <f t="shared" si="36"/>
        <v>0</v>
      </c>
      <c r="L71" s="500">
        <f t="shared" si="36"/>
        <v>0</v>
      </c>
      <c r="M71" s="500">
        <f t="shared" si="36"/>
        <v>0</v>
      </c>
      <c r="N71" s="500">
        <f t="shared" si="36"/>
        <v>0</v>
      </c>
      <c r="O71" s="500">
        <f t="shared" si="36"/>
        <v>0</v>
      </c>
      <c r="P71" s="500">
        <f t="shared" si="36"/>
        <v>0</v>
      </c>
      <c r="Q71" s="500">
        <f t="shared" si="36"/>
        <v>0</v>
      </c>
      <c r="R71" s="500">
        <f t="shared" si="36"/>
        <v>0</v>
      </c>
      <c r="S71" s="500">
        <f t="shared" si="36"/>
        <v>0</v>
      </c>
      <c r="T71" s="500">
        <f t="shared" si="36"/>
        <v>0</v>
      </c>
      <c r="U71" s="500">
        <f t="shared" si="36"/>
        <v>0</v>
      </c>
      <c r="V71" s="500">
        <f t="shared" si="36"/>
        <v>0</v>
      </c>
      <c r="W71" s="500">
        <f t="shared" si="36"/>
        <v>0</v>
      </c>
      <c r="X71" s="500">
        <f t="shared" si="36"/>
        <v>0</v>
      </c>
      <c r="Y71" s="500">
        <f t="shared" si="36"/>
        <v>0</v>
      </c>
      <c r="Z71" s="500">
        <f t="shared" si="36"/>
        <v>0</v>
      </c>
      <c r="AA71" s="500">
        <f t="shared" si="36"/>
        <v>0</v>
      </c>
      <c r="AB71" s="500">
        <f t="shared" si="36"/>
        <v>0</v>
      </c>
      <c r="AC71" s="500">
        <f t="shared" si="36"/>
        <v>0</v>
      </c>
      <c r="AD71" s="500">
        <f t="shared" si="36"/>
        <v>0</v>
      </c>
      <c r="AE71" s="500">
        <f t="shared" si="36"/>
        <v>0</v>
      </c>
      <c r="AF71" s="500">
        <f t="shared" si="36"/>
        <v>0</v>
      </c>
      <c r="AG71" s="500">
        <f t="shared" si="36"/>
        <v>0</v>
      </c>
      <c r="AH71" s="500">
        <f t="shared" si="36"/>
        <v>0</v>
      </c>
      <c r="AI71" s="500">
        <f t="shared" si="36"/>
        <v>0</v>
      </c>
      <c r="AJ71" s="500">
        <f t="shared" si="36"/>
        <v>0</v>
      </c>
      <c r="AK71" s="500">
        <f t="shared" si="36"/>
        <v>0</v>
      </c>
      <c r="AL71" s="500">
        <f t="shared" si="36"/>
        <v>0</v>
      </c>
      <c r="AM71" s="500">
        <f t="shared" si="36"/>
        <v>0</v>
      </c>
      <c r="AN71" s="500">
        <f t="shared" si="36"/>
        <v>0</v>
      </c>
      <c r="AO71" s="500">
        <f t="shared" si="36"/>
        <v>0</v>
      </c>
      <c r="AP71" s="500">
        <f t="shared" si="36"/>
        <v>0</v>
      </c>
      <c r="AQ71" s="500">
        <f t="shared" si="36"/>
        <v>0</v>
      </c>
      <c r="AR71" s="500">
        <f t="shared" si="36"/>
        <v>0</v>
      </c>
      <c r="AS71" s="500">
        <f t="shared" si="36"/>
        <v>0</v>
      </c>
      <c r="AT71" s="500">
        <f t="shared" si="36"/>
        <v>0</v>
      </c>
      <c r="AU71" s="500">
        <f t="shared" si="36"/>
        <v>0</v>
      </c>
      <c r="AV71" s="500">
        <f t="shared" si="36"/>
        <v>0</v>
      </c>
      <c r="AW71" s="500">
        <f t="shared" si="36"/>
        <v>0</v>
      </c>
      <c r="AX71" s="500">
        <f t="shared" si="36"/>
        <v>0</v>
      </c>
      <c r="AY71" s="500">
        <f t="shared" si="36"/>
        <v>0</v>
      </c>
      <c r="AZ71" s="500">
        <f t="shared" si="36"/>
        <v>0</v>
      </c>
      <c r="BA71" s="500">
        <f t="shared" si="36"/>
        <v>0</v>
      </c>
      <c r="BB71" s="500">
        <f t="shared" si="36"/>
        <v>0</v>
      </c>
      <c r="BC71" s="500">
        <f t="shared" si="36"/>
        <v>0</v>
      </c>
      <c r="BD71" s="500">
        <f t="shared" si="36"/>
        <v>0</v>
      </c>
      <c r="BE71" s="500">
        <f t="shared" si="36"/>
        <v>0</v>
      </c>
      <c r="BF71" s="500">
        <f t="shared" si="36"/>
        <v>0</v>
      </c>
      <c r="BG71" s="500">
        <f t="shared" si="36"/>
        <v>0</v>
      </c>
      <c r="BH71" s="500">
        <f t="shared" si="36"/>
        <v>0</v>
      </c>
      <c r="BI71" s="500">
        <f t="shared" si="36"/>
        <v>0</v>
      </c>
      <c r="BJ71" s="500">
        <f t="shared" si="36"/>
        <v>0</v>
      </c>
      <c r="BK71" s="500">
        <f t="shared" si="36"/>
        <v>0</v>
      </c>
      <c r="BL71" s="500">
        <f t="shared" si="36"/>
        <v>0</v>
      </c>
      <c r="BM71" s="500">
        <f t="shared" si="36"/>
        <v>0</v>
      </c>
      <c r="BN71" s="500">
        <f t="shared" si="36"/>
        <v>0</v>
      </c>
      <c r="BO71" s="500">
        <f t="shared" si="36"/>
        <v>0</v>
      </c>
      <c r="BP71" s="500">
        <f t="shared" si="36"/>
        <v>0</v>
      </c>
      <c r="BQ71" s="500">
        <f t="shared" ref="BQ71:BU71" si="37">SUM(BQ58:BQ62)</f>
        <v>0</v>
      </c>
      <c r="BR71" s="500">
        <f t="shared" si="37"/>
        <v>0</v>
      </c>
      <c r="BS71" s="500">
        <f t="shared" si="37"/>
        <v>0</v>
      </c>
      <c r="BT71" s="500">
        <f t="shared" si="37"/>
        <v>0</v>
      </c>
      <c r="BU71" s="500">
        <f t="shared" si="37"/>
        <v>0</v>
      </c>
    </row>
    <row r="72" spans="1:73" s="24" customFormat="1" ht="12" customHeight="1" x14ac:dyDescent="0.25">
      <c r="A72" s="430" t="s">
        <v>349</v>
      </c>
      <c r="B72" s="495">
        <f t="shared" si="30"/>
        <v>0</v>
      </c>
      <c r="C72" s="499">
        <f t="shared" si="33"/>
        <v>0</v>
      </c>
      <c r="D72" s="500">
        <f>SUM(D64:D68)</f>
        <v>0</v>
      </c>
      <c r="E72" s="500">
        <f t="shared" ref="E72:BP72" si="38">SUM(E64:E68)</f>
        <v>0</v>
      </c>
      <c r="F72" s="500">
        <f t="shared" si="38"/>
        <v>0</v>
      </c>
      <c r="G72" s="500">
        <f t="shared" si="38"/>
        <v>0</v>
      </c>
      <c r="H72" s="500">
        <f t="shared" si="38"/>
        <v>0</v>
      </c>
      <c r="I72" s="500">
        <f t="shared" si="38"/>
        <v>0</v>
      </c>
      <c r="J72" s="500">
        <f t="shared" si="38"/>
        <v>0</v>
      </c>
      <c r="K72" s="500">
        <f t="shared" si="38"/>
        <v>0</v>
      </c>
      <c r="L72" s="500">
        <f t="shared" si="38"/>
        <v>0</v>
      </c>
      <c r="M72" s="500">
        <f t="shared" si="38"/>
        <v>0</v>
      </c>
      <c r="N72" s="500">
        <f t="shared" si="38"/>
        <v>0</v>
      </c>
      <c r="O72" s="500">
        <f t="shared" si="38"/>
        <v>0</v>
      </c>
      <c r="P72" s="500">
        <f t="shared" si="38"/>
        <v>0</v>
      </c>
      <c r="Q72" s="500">
        <f t="shared" si="38"/>
        <v>0</v>
      </c>
      <c r="R72" s="500">
        <f t="shared" si="38"/>
        <v>0</v>
      </c>
      <c r="S72" s="500">
        <f t="shared" si="38"/>
        <v>0</v>
      </c>
      <c r="T72" s="500">
        <f t="shared" si="38"/>
        <v>0</v>
      </c>
      <c r="U72" s="500">
        <f t="shared" si="38"/>
        <v>0</v>
      </c>
      <c r="V72" s="500">
        <f t="shared" si="38"/>
        <v>0</v>
      </c>
      <c r="W72" s="500">
        <f t="shared" si="38"/>
        <v>0</v>
      </c>
      <c r="X72" s="500">
        <f t="shared" si="38"/>
        <v>0</v>
      </c>
      <c r="Y72" s="500">
        <f t="shared" si="38"/>
        <v>0</v>
      </c>
      <c r="Z72" s="500">
        <f t="shared" si="38"/>
        <v>0</v>
      </c>
      <c r="AA72" s="500">
        <f t="shared" si="38"/>
        <v>0</v>
      </c>
      <c r="AB72" s="500">
        <f t="shared" si="38"/>
        <v>0</v>
      </c>
      <c r="AC72" s="500">
        <f t="shared" si="38"/>
        <v>0</v>
      </c>
      <c r="AD72" s="500">
        <f t="shared" si="38"/>
        <v>0</v>
      </c>
      <c r="AE72" s="500">
        <f t="shared" si="38"/>
        <v>0</v>
      </c>
      <c r="AF72" s="500">
        <f t="shared" si="38"/>
        <v>0</v>
      </c>
      <c r="AG72" s="500">
        <f t="shared" si="38"/>
        <v>0</v>
      </c>
      <c r="AH72" s="500">
        <f t="shared" si="38"/>
        <v>0</v>
      </c>
      <c r="AI72" s="500">
        <f t="shared" si="38"/>
        <v>0</v>
      </c>
      <c r="AJ72" s="500">
        <f t="shared" si="38"/>
        <v>0</v>
      </c>
      <c r="AK72" s="500">
        <f t="shared" si="38"/>
        <v>0</v>
      </c>
      <c r="AL72" s="500">
        <f t="shared" si="38"/>
        <v>0</v>
      </c>
      <c r="AM72" s="500">
        <f t="shared" si="38"/>
        <v>0</v>
      </c>
      <c r="AN72" s="500">
        <f t="shared" si="38"/>
        <v>0</v>
      </c>
      <c r="AO72" s="500">
        <f t="shared" si="38"/>
        <v>0</v>
      </c>
      <c r="AP72" s="500">
        <f t="shared" si="38"/>
        <v>0</v>
      </c>
      <c r="AQ72" s="500">
        <f t="shared" si="38"/>
        <v>0</v>
      </c>
      <c r="AR72" s="500">
        <f t="shared" si="38"/>
        <v>0</v>
      </c>
      <c r="AS72" s="500">
        <f t="shared" si="38"/>
        <v>0</v>
      </c>
      <c r="AT72" s="500">
        <f t="shared" si="38"/>
        <v>0</v>
      </c>
      <c r="AU72" s="500">
        <f t="shared" si="38"/>
        <v>0</v>
      </c>
      <c r="AV72" s="500">
        <f t="shared" si="38"/>
        <v>0</v>
      </c>
      <c r="AW72" s="500">
        <f t="shared" si="38"/>
        <v>0</v>
      </c>
      <c r="AX72" s="500">
        <f t="shared" si="38"/>
        <v>0</v>
      </c>
      <c r="AY72" s="500">
        <f t="shared" si="38"/>
        <v>0</v>
      </c>
      <c r="AZ72" s="500">
        <f t="shared" si="38"/>
        <v>0</v>
      </c>
      <c r="BA72" s="500">
        <f t="shared" si="38"/>
        <v>0</v>
      </c>
      <c r="BB72" s="500">
        <f t="shared" si="38"/>
        <v>0</v>
      </c>
      <c r="BC72" s="500">
        <f t="shared" si="38"/>
        <v>0</v>
      </c>
      <c r="BD72" s="500">
        <f t="shared" si="38"/>
        <v>0</v>
      </c>
      <c r="BE72" s="500">
        <f t="shared" si="38"/>
        <v>0</v>
      </c>
      <c r="BF72" s="500">
        <f t="shared" si="38"/>
        <v>0</v>
      </c>
      <c r="BG72" s="500">
        <f t="shared" si="38"/>
        <v>0</v>
      </c>
      <c r="BH72" s="500">
        <f t="shared" si="38"/>
        <v>0</v>
      </c>
      <c r="BI72" s="500">
        <f t="shared" si="38"/>
        <v>0</v>
      </c>
      <c r="BJ72" s="500">
        <f t="shared" si="38"/>
        <v>0</v>
      </c>
      <c r="BK72" s="500">
        <f t="shared" si="38"/>
        <v>0</v>
      </c>
      <c r="BL72" s="500">
        <f t="shared" si="38"/>
        <v>0</v>
      </c>
      <c r="BM72" s="500">
        <f t="shared" si="38"/>
        <v>0</v>
      </c>
      <c r="BN72" s="500">
        <f t="shared" si="38"/>
        <v>0</v>
      </c>
      <c r="BO72" s="500">
        <f t="shared" si="38"/>
        <v>0</v>
      </c>
      <c r="BP72" s="500">
        <f t="shared" si="38"/>
        <v>0</v>
      </c>
      <c r="BQ72" s="500">
        <f t="shared" ref="BQ72:BU72" si="39">SUM(BQ64:BQ68)</f>
        <v>0</v>
      </c>
      <c r="BR72" s="500">
        <f t="shared" si="39"/>
        <v>0</v>
      </c>
      <c r="BS72" s="500">
        <f t="shared" si="39"/>
        <v>0</v>
      </c>
      <c r="BT72" s="500">
        <f t="shared" si="39"/>
        <v>0</v>
      </c>
      <c r="BU72" s="500">
        <f t="shared" si="39"/>
        <v>0</v>
      </c>
    </row>
    <row r="73" spans="1:73" s="24" customFormat="1" ht="12" customHeight="1" x14ac:dyDescent="0.25">
      <c r="A73" s="6" t="s">
        <v>79</v>
      </c>
      <c r="B73" s="495">
        <f t="shared" si="30"/>
        <v>0</v>
      </c>
      <c r="C73" s="499">
        <f t="shared" si="33"/>
        <v>0</v>
      </c>
      <c r="D73" s="500">
        <f>SUM(D69:D72)</f>
        <v>0</v>
      </c>
      <c r="E73" s="500">
        <f t="shared" ref="E73:BP73" si="40">SUM(E69:E72)</f>
        <v>0</v>
      </c>
      <c r="F73" s="500">
        <f t="shared" si="40"/>
        <v>0</v>
      </c>
      <c r="G73" s="500">
        <f t="shared" si="40"/>
        <v>0</v>
      </c>
      <c r="H73" s="500">
        <f t="shared" si="40"/>
        <v>0</v>
      </c>
      <c r="I73" s="500">
        <f t="shared" si="40"/>
        <v>0</v>
      </c>
      <c r="J73" s="500">
        <f t="shared" si="40"/>
        <v>0</v>
      </c>
      <c r="K73" s="500">
        <f t="shared" si="40"/>
        <v>0</v>
      </c>
      <c r="L73" s="500">
        <f t="shared" si="40"/>
        <v>0</v>
      </c>
      <c r="M73" s="500">
        <f t="shared" si="40"/>
        <v>0</v>
      </c>
      <c r="N73" s="500">
        <f t="shared" si="40"/>
        <v>0</v>
      </c>
      <c r="O73" s="500">
        <f t="shared" si="40"/>
        <v>0</v>
      </c>
      <c r="P73" s="500">
        <f t="shared" si="40"/>
        <v>0</v>
      </c>
      <c r="Q73" s="500">
        <f t="shared" si="40"/>
        <v>0</v>
      </c>
      <c r="R73" s="500">
        <f t="shared" si="40"/>
        <v>0</v>
      </c>
      <c r="S73" s="500">
        <f t="shared" si="40"/>
        <v>0</v>
      </c>
      <c r="T73" s="500">
        <f t="shared" si="40"/>
        <v>0</v>
      </c>
      <c r="U73" s="500">
        <f t="shared" si="40"/>
        <v>0</v>
      </c>
      <c r="V73" s="500">
        <f t="shared" si="40"/>
        <v>0</v>
      </c>
      <c r="W73" s="500">
        <f t="shared" si="40"/>
        <v>0</v>
      </c>
      <c r="X73" s="500">
        <f t="shared" si="40"/>
        <v>0</v>
      </c>
      <c r="Y73" s="500">
        <f t="shared" si="40"/>
        <v>0</v>
      </c>
      <c r="Z73" s="500">
        <f t="shared" si="40"/>
        <v>0</v>
      </c>
      <c r="AA73" s="500">
        <f t="shared" si="40"/>
        <v>0</v>
      </c>
      <c r="AB73" s="500">
        <f t="shared" si="40"/>
        <v>0</v>
      </c>
      <c r="AC73" s="500">
        <f t="shared" si="40"/>
        <v>0</v>
      </c>
      <c r="AD73" s="500">
        <f t="shared" si="40"/>
        <v>0</v>
      </c>
      <c r="AE73" s="500">
        <f t="shared" si="40"/>
        <v>0</v>
      </c>
      <c r="AF73" s="500">
        <f t="shared" si="40"/>
        <v>0</v>
      </c>
      <c r="AG73" s="500">
        <f t="shared" si="40"/>
        <v>0</v>
      </c>
      <c r="AH73" s="500">
        <f t="shared" si="40"/>
        <v>0</v>
      </c>
      <c r="AI73" s="500">
        <f t="shared" si="40"/>
        <v>0</v>
      </c>
      <c r="AJ73" s="500">
        <f t="shared" si="40"/>
        <v>0</v>
      </c>
      <c r="AK73" s="500">
        <f t="shared" si="40"/>
        <v>0</v>
      </c>
      <c r="AL73" s="500">
        <f t="shared" si="40"/>
        <v>0</v>
      </c>
      <c r="AM73" s="500">
        <f t="shared" si="40"/>
        <v>0</v>
      </c>
      <c r="AN73" s="500">
        <f t="shared" si="40"/>
        <v>0</v>
      </c>
      <c r="AO73" s="500">
        <f t="shared" si="40"/>
        <v>0</v>
      </c>
      <c r="AP73" s="500">
        <f t="shared" si="40"/>
        <v>0</v>
      </c>
      <c r="AQ73" s="500">
        <f t="shared" si="40"/>
        <v>0</v>
      </c>
      <c r="AR73" s="500">
        <f t="shared" si="40"/>
        <v>0</v>
      </c>
      <c r="AS73" s="500">
        <f t="shared" si="40"/>
        <v>0</v>
      </c>
      <c r="AT73" s="500">
        <f t="shared" si="40"/>
        <v>0</v>
      </c>
      <c r="AU73" s="500">
        <f t="shared" si="40"/>
        <v>0</v>
      </c>
      <c r="AV73" s="500">
        <f t="shared" si="40"/>
        <v>0</v>
      </c>
      <c r="AW73" s="500">
        <f t="shared" si="40"/>
        <v>0</v>
      </c>
      <c r="AX73" s="500">
        <f t="shared" si="40"/>
        <v>0</v>
      </c>
      <c r="AY73" s="500">
        <f t="shared" si="40"/>
        <v>0</v>
      </c>
      <c r="AZ73" s="500">
        <f t="shared" si="40"/>
        <v>0</v>
      </c>
      <c r="BA73" s="500">
        <f t="shared" si="40"/>
        <v>0</v>
      </c>
      <c r="BB73" s="500">
        <f t="shared" si="40"/>
        <v>0</v>
      </c>
      <c r="BC73" s="500">
        <f t="shared" si="40"/>
        <v>0</v>
      </c>
      <c r="BD73" s="500">
        <f t="shared" si="40"/>
        <v>0</v>
      </c>
      <c r="BE73" s="500">
        <f t="shared" si="40"/>
        <v>0</v>
      </c>
      <c r="BF73" s="500">
        <f t="shared" si="40"/>
        <v>0</v>
      </c>
      <c r="BG73" s="500">
        <f t="shared" si="40"/>
        <v>0</v>
      </c>
      <c r="BH73" s="500">
        <f t="shared" si="40"/>
        <v>0</v>
      </c>
      <c r="BI73" s="500">
        <f t="shared" si="40"/>
        <v>0</v>
      </c>
      <c r="BJ73" s="500">
        <f t="shared" si="40"/>
        <v>0</v>
      </c>
      <c r="BK73" s="500">
        <f t="shared" si="40"/>
        <v>0</v>
      </c>
      <c r="BL73" s="500">
        <f t="shared" si="40"/>
        <v>0</v>
      </c>
      <c r="BM73" s="500">
        <f t="shared" si="40"/>
        <v>0</v>
      </c>
      <c r="BN73" s="500">
        <f t="shared" si="40"/>
        <v>0</v>
      </c>
      <c r="BO73" s="500">
        <f t="shared" si="40"/>
        <v>0</v>
      </c>
      <c r="BP73" s="500">
        <f t="shared" si="40"/>
        <v>0</v>
      </c>
      <c r="BQ73" s="500">
        <f t="shared" ref="BQ73:BU73" si="41">SUM(BQ69:BQ72)</f>
        <v>0</v>
      </c>
      <c r="BR73" s="500">
        <f t="shared" si="41"/>
        <v>0</v>
      </c>
      <c r="BS73" s="500">
        <f t="shared" si="41"/>
        <v>0</v>
      </c>
      <c r="BT73" s="500">
        <f t="shared" si="41"/>
        <v>0</v>
      </c>
      <c r="BU73" s="500">
        <f t="shared" si="41"/>
        <v>0</v>
      </c>
    </row>
    <row r="74" spans="1:73" s="66" customFormat="1" ht="12" customHeight="1" x14ac:dyDescent="0.2">
      <c r="A74" s="72"/>
      <c r="B74" s="7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c r="AV74" s="191"/>
      <c r="AW74" s="191"/>
      <c r="AX74" s="191"/>
      <c r="AY74" s="191"/>
      <c r="AZ74" s="191"/>
      <c r="BA74" s="191"/>
      <c r="BB74" s="191"/>
      <c r="BC74" s="191"/>
      <c r="BD74" s="191"/>
      <c r="BE74" s="191"/>
      <c r="BF74" s="191"/>
      <c r="BG74" s="191"/>
      <c r="BH74" s="191"/>
      <c r="BI74" s="191"/>
      <c r="BJ74" s="191"/>
      <c r="BK74" s="191"/>
      <c r="BL74" s="191"/>
      <c r="BM74" s="191"/>
      <c r="BN74" s="191"/>
      <c r="BO74" s="191"/>
      <c r="BP74" s="191"/>
    </row>
    <row r="75" spans="1:73" s="8" customFormat="1" ht="12" customHeight="1" x14ac:dyDescent="0.25">
      <c r="A75" s="68" t="s">
        <v>602</v>
      </c>
      <c r="B75" s="80" t="s">
        <v>424</v>
      </c>
      <c r="C75" s="242" t="s">
        <v>358</v>
      </c>
      <c r="D75" s="252" t="str">
        <f t="shared" ref="D75:AI75" si="42">D4</f>
        <v/>
      </c>
      <c r="E75" s="252" t="str">
        <f t="shared" si="42"/>
        <v/>
      </c>
      <c r="F75" s="252" t="str">
        <f t="shared" si="42"/>
        <v/>
      </c>
      <c r="G75" s="252" t="str">
        <f t="shared" si="42"/>
        <v/>
      </c>
      <c r="H75" s="252" t="str">
        <f t="shared" si="42"/>
        <v/>
      </c>
      <c r="I75" s="252" t="str">
        <f t="shared" si="42"/>
        <v/>
      </c>
      <c r="J75" s="252" t="str">
        <f t="shared" si="42"/>
        <v/>
      </c>
      <c r="K75" s="252" t="str">
        <f t="shared" si="42"/>
        <v/>
      </c>
      <c r="L75" s="252" t="str">
        <f t="shared" si="42"/>
        <v/>
      </c>
      <c r="M75" s="252" t="str">
        <f t="shared" si="42"/>
        <v/>
      </c>
      <c r="N75" s="252" t="str">
        <f t="shared" si="42"/>
        <v/>
      </c>
      <c r="O75" s="252" t="str">
        <f t="shared" si="42"/>
        <v/>
      </c>
      <c r="P75" s="252" t="str">
        <f t="shared" si="42"/>
        <v/>
      </c>
      <c r="Q75" s="252" t="str">
        <f t="shared" si="42"/>
        <v/>
      </c>
      <c r="R75" s="252" t="str">
        <f t="shared" si="42"/>
        <v/>
      </c>
      <c r="S75" s="252" t="str">
        <f t="shared" si="42"/>
        <v/>
      </c>
      <c r="T75" s="252" t="str">
        <f t="shared" si="42"/>
        <v/>
      </c>
      <c r="U75" s="252" t="str">
        <f t="shared" si="42"/>
        <v/>
      </c>
      <c r="V75" s="252" t="str">
        <f t="shared" si="42"/>
        <v/>
      </c>
      <c r="W75" s="252" t="str">
        <f t="shared" si="42"/>
        <v/>
      </c>
      <c r="X75" s="252" t="str">
        <f t="shared" si="42"/>
        <v/>
      </c>
      <c r="Y75" s="252" t="str">
        <f t="shared" si="42"/>
        <v/>
      </c>
      <c r="Z75" s="252" t="str">
        <f t="shared" si="42"/>
        <v/>
      </c>
      <c r="AA75" s="252" t="str">
        <f t="shared" si="42"/>
        <v/>
      </c>
      <c r="AB75" s="252" t="str">
        <f t="shared" si="42"/>
        <v/>
      </c>
      <c r="AC75" s="252" t="str">
        <f t="shared" si="42"/>
        <v/>
      </c>
      <c r="AD75" s="252" t="str">
        <f t="shared" si="42"/>
        <v/>
      </c>
      <c r="AE75" s="252" t="str">
        <f t="shared" si="42"/>
        <v/>
      </c>
      <c r="AF75" s="252" t="str">
        <f t="shared" si="42"/>
        <v/>
      </c>
      <c r="AG75" s="252" t="str">
        <f t="shared" si="42"/>
        <v/>
      </c>
      <c r="AH75" s="252" t="str">
        <f t="shared" si="42"/>
        <v/>
      </c>
      <c r="AI75" s="252" t="str">
        <f t="shared" si="42"/>
        <v/>
      </c>
      <c r="AJ75" s="252" t="str">
        <f t="shared" ref="AJ75:BP75" si="43">AJ4</f>
        <v/>
      </c>
      <c r="AK75" s="252" t="str">
        <f t="shared" si="43"/>
        <v/>
      </c>
      <c r="AL75" s="252" t="str">
        <f t="shared" si="43"/>
        <v/>
      </c>
      <c r="AM75" s="252" t="str">
        <f t="shared" si="43"/>
        <v/>
      </c>
      <c r="AN75" s="252" t="str">
        <f t="shared" si="43"/>
        <v/>
      </c>
      <c r="AO75" s="252" t="str">
        <f t="shared" si="43"/>
        <v/>
      </c>
      <c r="AP75" s="252" t="str">
        <f t="shared" si="43"/>
        <v/>
      </c>
      <c r="AQ75" s="252" t="str">
        <f t="shared" si="43"/>
        <v/>
      </c>
      <c r="AR75" s="252" t="str">
        <f t="shared" si="43"/>
        <v/>
      </c>
      <c r="AS75" s="252" t="str">
        <f t="shared" si="43"/>
        <v/>
      </c>
      <c r="AT75" s="252" t="str">
        <f t="shared" si="43"/>
        <v/>
      </c>
      <c r="AU75" s="252" t="str">
        <f t="shared" si="43"/>
        <v/>
      </c>
      <c r="AV75" s="252" t="str">
        <f t="shared" si="43"/>
        <v/>
      </c>
      <c r="AW75" s="252" t="str">
        <f t="shared" si="43"/>
        <v/>
      </c>
      <c r="AX75" s="252" t="str">
        <f t="shared" si="43"/>
        <v/>
      </c>
      <c r="AY75" s="252" t="str">
        <f t="shared" si="43"/>
        <v/>
      </c>
      <c r="AZ75" s="252" t="str">
        <f t="shared" si="43"/>
        <v/>
      </c>
      <c r="BA75" s="252" t="str">
        <f t="shared" si="43"/>
        <v/>
      </c>
      <c r="BB75" s="252" t="str">
        <f t="shared" si="43"/>
        <v/>
      </c>
      <c r="BC75" s="252" t="str">
        <f t="shared" si="43"/>
        <v/>
      </c>
      <c r="BD75" s="252" t="str">
        <f t="shared" si="43"/>
        <v/>
      </c>
      <c r="BE75" s="252" t="str">
        <f t="shared" si="43"/>
        <v/>
      </c>
      <c r="BF75" s="252" t="str">
        <f t="shared" si="43"/>
        <v/>
      </c>
      <c r="BG75" s="252" t="str">
        <f t="shared" si="43"/>
        <v/>
      </c>
      <c r="BH75" s="252" t="str">
        <f t="shared" si="43"/>
        <v/>
      </c>
      <c r="BI75" s="252" t="str">
        <f t="shared" si="43"/>
        <v/>
      </c>
      <c r="BJ75" s="252" t="str">
        <f t="shared" si="43"/>
        <v/>
      </c>
      <c r="BK75" s="252" t="str">
        <f t="shared" si="43"/>
        <v/>
      </c>
      <c r="BL75" s="252" t="str">
        <f t="shared" si="43"/>
        <v/>
      </c>
      <c r="BM75" s="252" t="str">
        <f t="shared" si="43"/>
        <v/>
      </c>
      <c r="BN75" s="252" t="str">
        <f t="shared" si="43"/>
        <v/>
      </c>
      <c r="BO75" s="252" t="str">
        <f t="shared" si="43"/>
        <v/>
      </c>
      <c r="BP75" s="252" t="str">
        <f t="shared" si="43"/>
        <v/>
      </c>
      <c r="BQ75" s="252" t="str">
        <f t="shared" ref="BQ75:BU75" si="44">BQ4</f>
        <v/>
      </c>
      <c r="BR75" s="252" t="str">
        <f t="shared" si="44"/>
        <v/>
      </c>
      <c r="BS75" s="252" t="str">
        <f t="shared" si="44"/>
        <v/>
      </c>
      <c r="BT75" s="252" t="str">
        <f t="shared" si="44"/>
        <v/>
      </c>
      <c r="BU75" s="252" t="str">
        <f t="shared" si="44"/>
        <v/>
      </c>
    </row>
    <row r="76" spans="1:73" s="264" customFormat="1" x14ac:dyDescent="0.2">
      <c r="A76" s="168"/>
      <c r="B76" s="627"/>
      <c r="C76" s="263">
        <f t="shared" ref="C76:C80" si="45">SUM(D76:BU76)</f>
        <v>0</v>
      </c>
      <c r="D76" s="433"/>
      <c r="E76" s="433"/>
      <c r="F76" s="433"/>
      <c r="G76" s="433"/>
      <c r="H76" s="433"/>
      <c r="I76" s="433"/>
      <c r="J76" s="433"/>
      <c r="K76" s="433"/>
      <c r="L76" s="433"/>
      <c r="M76" s="433"/>
      <c r="N76" s="433"/>
      <c r="O76" s="433"/>
      <c r="P76" s="433"/>
      <c r="Q76" s="433"/>
      <c r="R76" s="433"/>
      <c r="S76" s="433"/>
      <c r="T76" s="433"/>
      <c r="U76" s="433"/>
      <c r="V76" s="433"/>
      <c r="W76" s="433"/>
      <c r="X76" s="433"/>
      <c r="Y76" s="433"/>
      <c r="Z76" s="433"/>
      <c r="AA76" s="433"/>
      <c r="AB76" s="433"/>
      <c r="AC76" s="433"/>
      <c r="AD76" s="433"/>
      <c r="AE76" s="433"/>
      <c r="AF76" s="433"/>
      <c r="AG76" s="433"/>
      <c r="AH76" s="433"/>
      <c r="AI76" s="433"/>
      <c r="AJ76" s="433"/>
      <c r="AK76" s="433"/>
      <c r="AL76" s="433"/>
      <c r="AM76" s="433"/>
      <c r="AN76" s="433"/>
      <c r="AO76" s="433"/>
      <c r="AP76" s="433"/>
      <c r="AQ76" s="433"/>
      <c r="AR76" s="433"/>
      <c r="AS76" s="433"/>
      <c r="AT76" s="433"/>
      <c r="AU76" s="433"/>
      <c r="AV76" s="433"/>
      <c r="AW76" s="433"/>
      <c r="AX76" s="433"/>
      <c r="AY76" s="433"/>
      <c r="AZ76" s="433"/>
      <c r="BA76" s="433"/>
      <c r="BB76" s="433"/>
      <c r="BC76" s="433"/>
      <c r="BD76" s="433"/>
      <c r="BE76" s="433"/>
      <c r="BF76" s="433"/>
      <c r="BG76" s="433"/>
      <c r="BH76" s="433"/>
      <c r="BI76" s="433"/>
      <c r="BJ76" s="433"/>
      <c r="BK76" s="433"/>
      <c r="BL76" s="433"/>
      <c r="BM76" s="433"/>
      <c r="BN76" s="433"/>
      <c r="BO76" s="433"/>
      <c r="BP76" s="433"/>
      <c r="BQ76" s="433"/>
      <c r="BR76" s="433"/>
      <c r="BS76" s="433"/>
      <c r="BT76" s="433"/>
      <c r="BU76" s="433"/>
    </row>
    <row r="77" spans="1:73" s="264" customFormat="1" x14ac:dyDescent="0.2">
      <c r="A77" s="168"/>
      <c r="B77" s="625"/>
      <c r="C77" s="263">
        <f t="shared" si="45"/>
        <v>0</v>
      </c>
      <c r="D77" s="433"/>
      <c r="E77" s="433"/>
      <c r="F77" s="433"/>
      <c r="G77" s="433"/>
      <c r="H77" s="433"/>
      <c r="I77" s="433"/>
      <c r="J77" s="433"/>
      <c r="K77" s="433"/>
      <c r="L77" s="433"/>
      <c r="M77" s="433"/>
      <c r="N77" s="433"/>
      <c r="O77" s="433"/>
      <c r="P77" s="433"/>
      <c r="Q77" s="433"/>
      <c r="R77" s="433"/>
      <c r="S77" s="433"/>
      <c r="T77" s="433"/>
      <c r="U77" s="433"/>
      <c r="V77" s="433"/>
      <c r="W77" s="433"/>
      <c r="X77" s="433"/>
      <c r="Y77" s="433"/>
      <c r="Z77" s="433"/>
      <c r="AA77" s="433"/>
      <c r="AB77" s="433"/>
      <c r="AC77" s="433"/>
      <c r="AD77" s="433"/>
      <c r="AE77" s="433"/>
      <c r="AF77" s="433"/>
      <c r="AG77" s="433"/>
      <c r="AH77" s="433"/>
      <c r="AI77" s="433"/>
      <c r="AJ77" s="433"/>
      <c r="AK77" s="433"/>
      <c r="AL77" s="433"/>
      <c r="AM77" s="433"/>
      <c r="AN77" s="433"/>
      <c r="AO77" s="433"/>
      <c r="AP77" s="433"/>
      <c r="AQ77" s="433"/>
      <c r="AR77" s="433"/>
      <c r="AS77" s="433"/>
      <c r="AT77" s="433"/>
      <c r="AU77" s="433"/>
      <c r="AV77" s="433"/>
      <c r="AW77" s="433"/>
      <c r="AX77" s="433"/>
      <c r="AY77" s="433"/>
      <c r="AZ77" s="433"/>
      <c r="BA77" s="433"/>
      <c r="BB77" s="433"/>
      <c r="BC77" s="433"/>
      <c r="BD77" s="433"/>
      <c r="BE77" s="433"/>
      <c r="BF77" s="433"/>
      <c r="BG77" s="433"/>
      <c r="BH77" s="433"/>
      <c r="BI77" s="433"/>
      <c r="BJ77" s="433"/>
      <c r="BK77" s="433"/>
      <c r="BL77" s="433"/>
      <c r="BM77" s="433"/>
      <c r="BN77" s="433"/>
      <c r="BO77" s="433"/>
      <c r="BP77" s="433"/>
      <c r="BQ77" s="433"/>
      <c r="BR77" s="433"/>
      <c r="BS77" s="433"/>
      <c r="BT77" s="433"/>
      <c r="BU77" s="433"/>
    </row>
    <row r="78" spans="1:73" s="264" customFormat="1" x14ac:dyDescent="0.2">
      <c r="A78" s="168"/>
      <c r="B78" s="625"/>
      <c r="C78" s="263">
        <f t="shared" si="45"/>
        <v>0</v>
      </c>
      <c r="D78" s="433"/>
      <c r="E78" s="433"/>
      <c r="F78" s="433"/>
      <c r="G78" s="433"/>
      <c r="H78" s="433"/>
      <c r="I78" s="433"/>
      <c r="J78" s="433"/>
      <c r="K78" s="433"/>
      <c r="L78" s="433"/>
      <c r="M78" s="433"/>
      <c r="N78" s="433"/>
      <c r="O78" s="433"/>
      <c r="P78" s="433"/>
      <c r="Q78" s="433"/>
      <c r="R78" s="433"/>
      <c r="S78" s="433"/>
      <c r="T78" s="433"/>
      <c r="U78" s="433"/>
      <c r="V78" s="433"/>
      <c r="W78" s="433"/>
      <c r="X78" s="433"/>
      <c r="Y78" s="433"/>
      <c r="Z78" s="433"/>
      <c r="AA78" s="433"/>
      <c r="AB78" s="433"/>
      <c r="AC78" s="433"/>
      <c r="AD78" s="433"/>
      <c r="AE78" s="433"/>
      <c r="AF78" s="433"/>
      <c r="AG78" s="433"/>
      <c r="AH78" s="433"/>
      <c r="AI78" s="433"/>
      <c r="AJ78" s="433"/>
      <c r="AK78" s="433"/>
      <c r="AL78" s="433"/>
      <c r="AM78" s="433"/>
      <c r="AN78" s="433"/>
      <c r="AO78" s="433"/>
      <c r="AP78" s="433"/>
      <c r="AQ78" s="433"/>
      <c r="AR78" s="433"/>
      <c r="AS78" s="433"/>
      <c r="AT78" s="433"/>
      <c r="AU78" s="433"/>
      <c r="AV78" s="433"/>
      <c r="AW78" s="433"/>
      <c r="AX78" s="433"/>
      <c r="AY78" s="433"/>
      <c r="AZ78" s="433"/>
      <c r="BA78" s="433"/>
      <c r="BB78" s="433"/>
      <c r="BC78" s="433"/>
      <c r="BD78" s="433"/>
      <c r="BE78" s="433"/>
      <c r="BF78" s="433"/>
      <c r="BG78" s="433"/>
      <c r="BH78" s="433"/>
      <c r="BI78" s="433"/>
      <c r="BJ78" s="433"/>
      <c r="BK78" s="433"/>
      <c r="BL78" s="433"/>
      <c r="BM78" s="433"/>
      <c r="BN78" s="433"/>
      <c r="BO78" s="433"/>
      <c r="BP78" s="433"/>
      <c r="BQ78" s="433"/>
      <c r="BR78" s="433"/>
      <c r="BS78" s="433"/>
      <c r="BT78" s="433"/>
      <c r="BU78" s="433"/>
    </row>
    <row r="79" spans="1:73" s="264" customFormat="1" x14ac:dyDescent="0.2">
      <c r="A79" s="168"/>
      <c r="B79" s="625"/>
      <c r="C79" s="263">
        <f t="shared" si="45"/>
        <v>0</v>
      </c>
      <c r="D79" s="433"/>
      <c r="E79" s="433"/>
      <c r="F79" s="433"/>
      <c r="G79" s="433"/>
      <c r="H79" s="433"/>
      <c r="I79" s="433"/>
      <c r="J79" s="433"/>
      <c r="K79" s="433"/>
      <c r="L79" s="433"/>
      <c r="M79" s="433"/>
      <c r="N79" s="433"/>
      <c r="O79" s="433"/>
      <c r="P79" s="433"/>
      <c r="Q79" s="433"/>
      <c r="R79" s="433"/>
      <c r="S79" s="433"/>
      <c r="T79" s="433"/>
      <c r="U79" s="433"/>
      <c r="V79" s="433"/>
      <c r="W79" s="433"/>
      <c r="X79" s="433"/>
      <c r="Y79" s="433"/>
      <c r="Z79" s="433"/>
      <c r="AA79" s="433"/>
      <c r="AB79" s="433"/>
      <c r="AC79" s="433"/>
      <c r="AD79" s="433"/>
      <c r="AE79" s="433"/>
      <c r="AF79" s="433"/>
      <c r="AG79" s="433"/>
      <c r="AH79" s="433"/>
      <c r="AI79" s="433"/>
      <c r="AJ79" s="433"/>
      <c r="AK79" s="433"/>
      <c r="AL79" s="433"/>
      <c r="AM79" s="433"/>
      <c r="AN79" s="433"/>
      <c r="AO79" s="433"/>
      <c r="AP79" s="433"/>
      <c r="AQ79" s="433"/>
      <c r="AR79" s="433"/>
      <c r="AS79" s="433"/>
      <c r="AT79" s="433"/>
      <c r="AU79" s="433"/>
      <c r="AV79" s="433"/>
      <c r="AW79" s="433"/>
      <c r="AX79" s="433"/>
      <c r="AY79" s="433"/>
      <c r="AZ79" s="433"/>
      <c r="BA79" s="433"/>
      <c r="BB79" s="433"/>
      <c r="BC79" s="433"/>
      <c r="BD79" s="433"/>
      <c r="BE79" s="433"/>
      <c r="BF79" s="433"/>
      <c r="BG79" s="433"/>
      <c r="BH79" s="433"/>
      <c r="BI79" s="433"/>
      <c r="BJ79" s="433"/>
      <c r="BK79" s="433"/>
      <c r="BL79" s="433"/>
      <c r="BM79" s="433"/>
      <c r="BN79" s="433"/>
      <c r="BO79" s="433"/>
      <c r="BP79" s="433"/>
      <c r="BQ79" s="433"/>
      <c r="BR79" s="433"/>
      <c r="BS79" s="433"/>
      <c r="BT79" s="433"/>
      <c r="BU79" s="433"/>
    </row>
    <row r="80" spans="1:73" s="264" customFormat="1" x14ac:dyDescent="0.2">
      <c r="A80" s="168"/>
      <c r="B80" s="626"/>
      <c r="C80" s="263">
        <f t="shared" si="45"/>
        <v>0</v>
      </c>
      <c r="D80" s="433"/>
      <c r="E80" s="433"/>
      <c r="F80" s="433"/>
      <c r="G80" s="433"/>
      <c r="H80" s="433"/>
      <c r="I80" s="433"/>
      <c r="J80" s="433"/>
      <c r="K80" s="433"/>
      <c r="L80" s="433"/>
      <c r="M80" s="433"/>
      <c r="N80" s="433"/>
      <c r="O80" s="433"/>
      <c r="P80" s="433"/>
      <c r="Q80" s="433"/>
      <c r="R80" s="433"/>
      <c r="S80" s="433"/>
      <c r="T80" s="433"/>
      <c r="U80" s="433"/>
      <c r="V80" s="433"/>
      <c r="W80" s="433"/>
      <c r="X80" s="433"/>
      <c r="Y80" s="433"/>
      <c r="Z80" s="433"/>
      <c r="AA80" s="433"/>
      <c r="AB80" s="433"/>
      <c r="AC80" s="433"/>
      <c r="AD80" s="433"/>
      <c r="AE80" s="433"/>
      <c r="AF80" s="433"/>
      <c r="AG80" s="433"/>
      <c r="AH80" s="433"/>
      <c r="AI80" s="433"/>
      <c r="AJ80" s="433"/>
      <c r="AK80" s="433"/>
      <c r="AL80" s="433"/>
      <c r="AM80" s="433"/>
      <c r="AN80" s="433"/>
      <c r="AO80" s="433"/>
      <c r="AP80" s="433"/>
      <c r="AQ80" s="433"/>
      <c r="AR80" s="433"/>
      <c r="AS80" s="433"/>
      <c r="AT80" s="433"/>
      <c r="AU80" s="433"/>
      <c r="AV80" s="433"/>
      <c r="AW80" s="433"/>
      <c r="AX80" s="433"/>
      <c r="AY80" s="433"/>
      <c r="AZ80" s="433"/>
      <c r="BA80" s="433"/>
      <c r="BB80" s="433"/>
      <c r="BC80" s="433"/>
      <c r="BD80" s="433"/>
      <c r="BE80" s="433"/>
      <c r="BF80" s="433"/>
      <c r="BG80" s="433"/>
      <c r="BH80" s="433"/>
      <c r="BI80" s="433"/>
      <c r="BJ80" s="433"/>
      <c r="BK80" s="433"/>
      <c r="BL80" s="433"/>
      <c r="BM80" s="433"/>
      <c r="BN80" s="433"/>
      <c r="BO80" s="433"/>
      <c r="BP80" s="433"/>
      <c r="BQ80" s="433"/>
      <c r="BR80" s="433"/>
      <c r="BS80" s="433"/>
      <c r="BT80" s="433"/>
      <c r="BU80" s="433"/>
    </row>
    <row r="81" spans="1:73" s="505" customFormat="1" ht="12" customHeight="1" x14ac:dyDescent="0.25">
      <c r="A81" s="6" t="s">
        <v>80</v>
      </c>
      <c r="B81" s="495">
        <f>B120</f>
        <v>0</v>
      </c>
      <c r="C81" s="499">
        <f>SUM(D81:BU81)</f>
        <v>0</v>
      </c>
      <c r="D81" s="503">
        <f t="shared" ref="D81:BO81" si="46">SUM(D76:D80)</f>
        <v>0</v>
      </c>
      <c r="E81" s="503">
        <f t="shared" si="46"/>
        <v>0</v>
      </c>
      <c r="F81" s="503">
        <f t="shared" si="46"/>
        <v>0</v>
      </c>
      <c r="G81" s="503">
        <f t="shared" si="46"/>
        <v>0</v>
      </c>
      <c r="H81" s="503">
        <f t="shared" si="46"/>
        <v>0</v>
      </c>
      <c r="I81" s="503">
        <f t="shared" si="46"/>
        <v>0</v>
      </c>
      <c r="J81" s="503">
        <f t="shared" si="46"/>
        <v>0</v>
      </c>
      <c r="K81" s="503">
        <f t="shared" si="46"/>
        <v>0</v>
      </c>
      <c r="L81" s="503">
        <f t="shared" si="46"/>
        <v>0</v>
      </c>
      <c r="M81" s="503">
        <f t="shared" si="46"/>
        <v>0</v>
      </c>
      <c r="N81" s="503">
        <f t="shared" si="46"/>
        <v>0</v>
      </c>
      <c r="O81" s="503">
        <f t="shared" si="46"/>
        <v>0</v>
      </c>
      <c r="P81" s="503">
        <f t="shared" si="46"/>
        <v>0</v>
      </c>
      <c r="Q81" s="503">
        <f t="shared" si="46"/>
        <v>0</v>
      </c>
      <c r="R81" s="503">
        <f t="shared" si="46"/>
        <v>0</v>
      </c>
      <c r="S81" s="503">
        <f t="shared" si="46"/>
        <v>0</v>
      </c>
      <c r="T81" s="503">
        <f t="shared" si="46"/>
        <v>0</v>
      </c>
      <c r="U81" s="503">
        <f t="shared" si="46"/>
        <v>0</v>
      </c>
      <c r="V81" s="503">
        <f t="shared" si="46"/>
        <v>0</v>
      </c>
      <c r="W81" s="503">
        <f t="shared" si="46"/>
        <v>0</v>
      </c>
      <c r="X81" s="503">
        <f t="shared" si="46"/>
        <v>0</v>
      </c>
      <c r="Y81" s="503">
        <f t="shared" si="46"/>
        <v>0</v>
      </c>
      <c r="Z81" s="503">
        <f t="shared" si="46"/>
        <v>0</v>
      </c>
      <c r="AA81" s="503">
        <f t="shared" si="46"/>
        <v>0</v>
      </c>
      <c r="AB81" s="503">
        <f t="shared" si="46"/>
        <v>0</v>
      </c>
      <c r="AC81" s="503">
        <f t="shared" si="46"/>
        <v>0</v>
      </c>
      <c r="AD81" s="503">
        <f t="shared" si="46"/>
        <v>0</v>
      </c>
      <c r="AE81" s="503">
        <f t="shared" si="46"/>
        <v>0</v>
      </c>
      <c r="AF81" s="503">
        <f t="shared" si="46"/>
        <v>0</v>
      </c>
      <c r="AG81" s="503">
        <f t="shared" si="46"/>
        <v>0</v>
      </c>
      <c r="AH81" s="503">
        <f t="shared" si="46"/>
        <v>0</v>
      </c>
      <c r="AI81" s="503">
        <f t="shared" si="46"/>
        <v>0</v>
      </c>
      <c r="AJ81" s="503">
        <f t="shared" si="46"/>
        <v>0</v>
      </c>
      <c r="AK81" s="503">
        <f t="shared" si="46"/>
        <v>0</v>
      </c>
      <c r="AL81" s="503">
        <f t="shared" si="46"/>
        <v>0</v>
      </c>
      <c r="AM81" s="503">
        <f t="shared" si="46"/>
        <v>0</v>
      </c>
      <c r="AN81" s="503">
        <f t="shared" si="46"/>
        <v>0</v>
      </c>
      <c r="AO81" s="503">
        <f t="shared" si="46"/>
        <v>0</v>
      </c>
      <c r="AP81" s="503">
        <f t="shared" si="46"/>
        <v>0</v>
      </c>
      <c r="AQ81" s="503">
        <f t="shared" si="46"/>
        <v>0</v>
      </c>
      <c r="AR81" s="503">
        <f t="shared" si="46"/>
        <v>0</v>
      </c>
      <c r="AS81" s="503">
        <f t="shared" si="46"/>
        <v>0</v>
      </c>
      <c r="AT81" s="503">
        <f t="shared" si="46"/>
        <v>0</v>
      </c>
      <c r="AU81" s="503">
        <f t="shared" si="46"/>
        <v>0</v>
      </c>
      <c r="AV81" s="503">
        <f t="shared" si="46"/>
        <v>0</v>
      </c>
      <c r="AW81" s="503">
        <f t="shared" si="46"/>
        <v>0</v>
      </c>
      <c r="AX81" s="503">
        <f t="shared" si="46"/>
        <v>0</v>
      </c>
      <c r="AY81" s="503">
        <f t="shared" si="46"/>
        <v>0</v>
      </c>
      <c r="AZ81" s="503">
        <f t="shared" si="46"/>
        <v>0</v>
      </c>
      <c r="BA81" s="503">
        <f t="shared" si="46"/>
        <v>0</v>
      </c>
      <c r="BB81" s="503">
        <f t="shared" si="46"/>
        <v>0</v>
      </c>
      <c r="BC81" s="503">
        <f t="shared" si="46"/>
        <v>0</v>
      </c>
      <c r="BD81" s="503">
        <f t="shared" si="46"/>
        <v>0</v>
      </c>
      <c r="BE81" s="503">
        <f t="shared" si="46"/>
        <v>0</v>
      </c>
      <c r="BF81" s="503">
        <f t="shared" si="46"/>
        <v>0</v>
      </c>
      <c r="BG81" s="503">
        <f t="shared" si="46"/>
        <v>0</v>
      </c>
      <c r="BH81" s="503">
        <f t="shared" si="46"/>
        <v>0</v>
      </c>
      <c r="BI81" s="503">
        <f t="shared" si="46"/>
        <v>0</v>
      </c>
      <c r="BJ81" s="503">
        <f t="shared" si="46"/>
        <v>0</v>
      </c>
      <c r="BK81" s="503">
        <f t="shared" si="46"/>
        <v>0</v>
      </c>
      <c r="BL81" s="503">
        <f t="shared" si="46"/>
        <v>0</v>
      </c>
      <c r="BM81" s="503">
        <f t="shared" si="46"/>
        <v>0</v>
      </c>
      <c r="BN81" s="503">
        <f t="shared" si="46"/>
        <v>0</v>
      </c>
      <c r="BO81" s="503">
        <f t="shared" si="46"/>
        <v>0</v>
      </c>
      <c r="BP81" s="503">
        <f t="shared" ref="BP81:BU81" si="47">SUM(BP76:BP80)</f>
        <v>0</v>
      </c>
      <c r="BQ81" s="503">
        <f t="shared" si="47"/>
        <v>0</v>
      </c>
      <c r="BR81" s="503">
        <f t="shared" si="47"/>
        <v>0</v>
      </c>
      <c r="BS81" s="503">
        <f t="shared" si="47"/>
        <v>0</v>
      </c>
      <c r="BT81" s="503">
        <f t="shared" si="47"/>
        <v>0</v>
      </c>
      <c r="BU81" s="503">
        <f t="shared" si="47"/>
        <v>0</v>
      </c>
    </row>
    <row r="82" spans="1:73" s="66" customFormat="1" ht="12" customHeight="1" x14ac:dyDescent="0.2">
      <c r="A82" s="72"/>
      <c r="B82" s="71"/>
      <c r="C82" s="191"/>
      <c r="D82" s="191"/>
      <c r="E82" s="191"/>
      <c r="F82" s="191"/>
      <c r="G82" s="191"/>
      <c r="H82" s="191"/>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1"/>
      <c r="AO82" s="191"/>
      <c r="AP82" s="191"/>
      <c r="AQ82" s="191"/>
      <c r="AR82" s="191"/>
      <c r="AS82" s="191"/>
      <c r="AT82" s="191"/>
      <c r="AU82" s="191"/>
      <c r="AV82" s="191"/>
      <c r="AW82" s="191"/>
      <c r="AX82" s="191"/>
      <c r="AY82" s="191"/>
      <c r="AZ82" s="191"/>
      <c r="BA82" s="191"/>
      <c r="BB82" s="191"/>
      <c r="BC82" s="191"/>
      <c r="BD82" s="191"/>
      <c r="BE82" s="191"/>
      <c r="BF82" s="191"/>
      <c r="BG82" s="191"/>
      <c r="BH82" s="191"/>
      <c r="BI82" s="191"/>
      <c r="BJ82" s="191"/>
      <c r="BK82" s="191"/>
      <c r="BL82" s="191"/>
      <c r="BM82" s="191"/>
      <c r="BN82" s="191"/>
      <c r="BO82" s="191"/>
      <c r="BP82" s="191"/>
      <c r="BQ82" s="191"/>
      <c r="BR82" s="191"/>
      <c r="BS82" s="191"/>
      <c r="BT82" s="191"/>
      <c r="BU82" s="191"/>
    </row>
    <row r="83" spans="1:73" s="8" customFormat="1" ht="12" customHeight="1" x14ac:dyDescent="0.25">
      <c r="A83" s="68" t="s">
        <v>603</v>
      </c>
      <c r="B83" s="80" t="s">
        <v>424</v>
      </c>
      <c r="C83" s="242" t="s">
        <v>358</v>
      </c>
      <c r="D83" s="252" t="str">
        <f t="shared" ref="D83:AI83" si="48">D4</f>
        <v/>
      </c>
      <c r="E83" s="252" t="str">
        <f t="shared" si="48"/>
        <v/>
      </c>
      <c r="F83" s="252" t="str">
        <f t="shared" si="48"/>
        <v/>
      </c>
      <c r="G83" s="252" t="str">
        <f t="shared" si="48"/>
        <v/>
      </c>
      <c r="H83" s="252" t="str">
        <f t="shared" si="48"/>
        <v/>
      </c>
      <c r="I83" s="252" t="str">
        <f t="shared" si="48"/>
        <v/>
      </c>
      <c r="J83" s="252" t="str">
        <f t="shared" si="48"/>
        <v/>
      </c>
      <c r="K83" s="252" t="str">
        <f t="shared" si="48"/>
        <v/>
      </c>
      <c r="L83" s="252" t="str">
        <f t="shared" si="48"/>
        <v/>
      </c>
      <c r="M83" s="252" t="str">
        <f t="shared" si="48"/>
        <v/>
      </c>
      <c r="N83" s="252" t="str">
        <f t="shared" si="48"/>
        <v/>
      </c>
      <c r="O83" s="252" t="str">
        <f t="shared" si="48"/>
        <v/>
      </c>
      <c r="P83" s="252" t="str">
        <f t="shared" si="48"/>
        <v/>
      </c>
      <c r="Q83" s="252" t="str">
        <f t="shared" si="48"/>
        <v/>
      </c>
      <c r="R83" s="252" t="str">
        <f t="shared" si="48"/>
        <v/>
      </c>
      <c r="S83" s="252" t="str">
        <f t="shared" si="48"/>
        <v/>
      </c>
      <c r="T83" s="252" t="str">
        <f t="shared" si="48"/>
        <v/>
      </c>
      <c r="U83" s="252" t="str">
        <f t="shared" si="48"/>
        <v/>
      </c>
      <c r="V83" s="252" t="str">
        <f t="shared" si="48"/>
        <v/>
      </c>
      <c r="W83" s="252" t="str">
        <f t="shared" si="48"/>
        <v/>
      </c>
      <c r="X83" s="252" t="str">
        <f t="shared" si="48"/>
        <v/>
      </c>
      <c r="Y83" s="252" t="str">
        <f t="shared" si="48"/>
        <v/>
      </c>
      <c r="Z83" s="252" t="str">
        <f t="shared" si="48"/>
        <v/>
      </c>
      <c r="AA83" s="252" t="str">
        <f t="shared" si="48"/>
        <v/>
      </c>
      <c r="AB83" s="252" t="str">
        <f t="shared" si="48"/>
        <v/>
      </c>
      <c r="AC83" s="252" t="str">
        <f t="shared" si="48"/>
        <v/>
      </c>
      <c r="AD83" s="252" t="str">
        <f t="shared" si="48"/>
        <v/>
      </c>
      <c r="AE83" s="252" t="str">
        <f t="shared" si="48"/>
        <v/>
      </c>
      <c r="AF83" s="252" t="str">
        <f t="shared" si="48"/>
        <v/>
      </c>
      <c r="AG83" s="252" t="str">
        <f t="shared" si="48"/>
        <v/>
      </c>
      <c r="AH83" s="252" t="str">
        <f t="shared" si="48"/>
        <v/>
      </c>
      <c r="AI83" s="252" t="str">
        <f t="shared" si="48"/>
        <v/>
      </c>
      <c r="AJ83" s="252" t="str">
        <f t="shared" ref="AJ83:BP83" si="49">AJ4</f>
        <v/>
      </c>
      <c r="AK83" s="252" t="str">
        <f t="shared" si="49"/>
        <v/>
      </c>
      <c r="AL83" s="252" t="str">
        <f t="shared" si="49"/>
        <v/>
      </c>
      <c r="AM83" s="252" t="str">
        <f t="shared" si="49"/>
        <v/>
      </c>
      <c r="AN83" s="252" t="str">
        <f t="shared" si="49"/>
        <v/>
      </c>
      <c r="AO83" s="252" t="str">
        <f t="shared" si="49"/>
        <v/>
      </c>
      <c r="AP83" s="252" t="str">
        <f t="shared" si="49"/>
        <v/>
      </c>
      <c r="AQ83" s="252" t="str">
        <f t="shared" si="49"/>
        <v/>
      </c>
      <c r="AR83" s="252" t="str">
        <f t="shared" si="49"/>
        <v/>
      </c>
      <c r="AS83" s="252" t="str">
        <f t="shared" si="49"/>
        <v/>
      </c>
      <c r="AT83" s="252" t="str">
        <f t="shared" si="49"/>
        <v/>
      </c>
      <c r="AU83" s="252" t="str">
        <f t="shared" si="49"/>
        <v/>
      </c>
      <c r="AV83" s="252" t="str">
        <f t="shared" si="49"/>
        <v/>
      </c>
      <c r="AW83" s="252" t="str">
        <f t="shared" si="49"/>
        <v/>
      </c>
      <c r="AX83" s="252" t="str">
        <f t="shared" si="49"/>
        <v/>
      </c>
      <c r="AY83" s="252" t="str">
        <f t="shared" si="49"/>
        <v/>
      </c>
      <c r="AZ83" s="252" t="str">
        <f t="shared" si="49"/>
        <v/>
      </c>
      <c r="BA83" s="252" t="str">
        <f t="shared" si="49"/>
        <v/>
      </c>
      <c r="BB83" s="252" t="str">
        <f t="shared" si="49"/>
        <v/>
      </c>
      <c r="BC83" s="252" t="str">
        <f t="shared" si="49"/>
        <v/>
      </c>
      <c r="BD83" s="252" t="str">
        <f t="shared" si="49"/>
        <v/>
      </c>
      <c r="BE83" s="252" t="str">
        <f t="shared" si="49"/>
        <v/>
      </c>
      <c r="BF83" s="252" t="str">
        <f t="shared" si="49"/>
        <v/>
      </c>
      <c r="BG83" s="252" t="str">
        <f t="shared" si="49"/>
        <v/>
      </c>
      <c r="BH83" s="252" t="str">
        <f t="shared" si="49"/>
        <v/>
      </c>
      <c r="BI83" s="252" t="str">
        <f t="shared" si="49"/>
        <v/>
      </c>
      <c r="BJ83" s="252" t="str">
        <f t="shared" si="49"/>
        <v/>
      </c>
      <c r="BK83" s="252" t="str">
        <f t="shared" si="49"/>
        <v/>
      </c>
      <c r="BL83" s="252" t="str">
        <f t="shared" si="49"/>
        <v/>
      </c>
      <c r="BM83" s="252" t="str">
        <f t="shared" si="49"/>
        <v/>
      </c>
      <c r="BN83" s="252" t="str">
        <f t="shared" si="49"/>
        <v/>
      </c>
      <c r="BO83" s="252" t="str">
        <f t="shared" si="49"/>
        <v/>
      </c>
      <c r="BP83" s="252" t="str">
        <f t="shared" si="49"/>
        <v/>
      </c>
      <c r="BQ83" s="252" t="str">
        <f t="shared" ref="BQ83:BU83" si="50">BQ4</f>
        <v/>
      </c>
      <c r="BR83" s="252" t="str">
        <f t="shared" si="50"/>
        <v/>
      </c>
      <c r="BS83" s="252" t="str">
        <f t="shared" si="50"/>
        <v/>
      </c>
      <c r="BT83" s="252" t="str">
        <f t="shared" si="50"/>
        <v/>
      </c>
      <c r="BU83" s="252" t="str">
        <f t="shared" si="50"/>
        <v/>
      </c>
    </row>
    <row r="84" spans="1:73" s="264" customFormat="1" x14ac:dyDescent="0.2">
      <c r="A84" s="168"/>
      <c r="B84" s="627"/>
      <c r="C84" s="263">
        <f t="shared" ref="C84:C88" si="51">SUM(D84:BU84)</f>
        <v>0</v>
      </c>
      <c r="D84" s="433"/>
      <c r="E84" s="433"/>
      <c r="F84" s="433"/>
      <c r="G84" s="433"/>
      <c r="H84" s="433"/>
      <c r="I84" s="433"/>
      <c r="J84" s="433"/>
      <c r="K84" s="433"/>
      <c r="L84" s="433"/>
      <c r="M84" s="433"/>
      <c r="N84" s="433"/>
      <c r="O84" s="433"/>
      <c r="P84" s="433"/>
      <c r="Q84" s="433"/>
      <c r="R84" s="433"/>
      <c r="S84" s="433"/>
      <c r="T84" s="433"/>
      <c r="U84" s="433"/>
      <c r="V84" s="433"/>
      <c r="W84" s="433"/>
      <c r="X84" s="433"/>
      <c r="Y84" s="433"/>
      <c r="Z84" s="433"/>
      <c r="AA84" s="433"/>
      <c r="AB84" s="433"/>
      <c r="AC84" s="433"/>
      <c r="AD84" s="433"/>
      <c r="AE84" s="433"/>
      <c r="AF84" s="433"/>
      <c r="AG84" s="433"/>
      <c r="AH84" s="433"/>
      <c r="AI84" s="433"/>
      <c r="AJ84" s="433"/>
      <c r="AK84" s="433"/>
      <c r="AL84" s="433"/>
      <c r="AM84" s="433"/>
      <c r="AN84" s="433"/>
      <c r="AO84" s="433"/>
      <c r="AP84" s="433"/>
      <c r="AQ84" s="433"/>
      <c r="AR84" s="433"/>
      <c r="AS84" s="433"/>
      <c r="AT84" s="433"/>
      <c r="AU84" s="433"/>
      <c r="AV84" s="433"/>
      <c r="AW84" s="433"/>
      <c r="AX84" s="433"/>
      <c r="AY84" s="433"/>
      <c r="AZ84" s="433"/>
      <c r="BA84" s="433"/>
      <c r="BB84" s="433"/>
      <c r="BC84" s="433"/>
      <c r="BD84" s="433"/>
      <c r="BE84" s="433"/>
      <c r="BF84" s="433"/>
      <c r="BG84" s="433"/>
      <c r="BH84" s="433"/>
      <c r="BI84" s="433"/>
      <c r="BJ84" s="433"/>
      <c r="BK84" s="433"/>
      <c r="BL84" s="433"/>
      <c r="BM84" s="433"/>
      <c r="BN84" s="433"/>
      <c r="BO84" s="433"/>
      <c r="BP84" s="433"/>
      <c r="BQ84" s="433"/>
      <c r="BR84" s="433"/>
      <c r="BS84" s="433"/>
      <c r="BT84" s="433"/>
      <c r="BU84" s="433"/>
    </row>
    <row r="85" spans="1:73" s="264" customFormat="1" x14ac:dyDescent="0.2">
      <c r="A85" s="168"/>
      <c r="B85" s="625"/>
      <c r="C85" s="263">
        <f t="shared" si="51"/>
        <v>0</v>
      </c>
      <c r="D85" s="433"/>
      <c r="E85" s="433"/>
      <c r="F85" s="433"/>
      <c r="G85" s="433"/>
      <c r="H85" s="433"/>
      <c r="I85" s="433"/>
      <c r="J85" s="433"/>
      <c r="K85" s="433"/>
      <c r="L85" s="433"/>
      <c r="M85" s="433"/>
      <c r="N85" s="433"/>
      <c r="O85" s="433"/>
      <c r="P85" s="433"/>
      <c r="Q85" s="433"/>
      <c r="R85" s="433"/>
      <c r="S85" s="433"/>
      <c r="T85" s="433"/>
      <c r="U85" s="433"/>
      <c r="V85" s="433"/>
      <c r="W85" s="433"/>
      <c r="X85" s="433"/>
      <c r="Y85" s="433"/>
      <c r="Z85" s="433"/>
      <c r="AA85" s="433"/>
      <c r="AB85" s="433"/>
      <c r="AC85" s="433"/>
      <c r="AD85" s="433"/>
      <c r="AE85" s="433"/>
      <c r="AF85" s="433"/>
      <c r="AG85" s="433"/>
      <c r="AH85" s="433"/>
      <c r="AI85" s="433"/>
      <c r="AJ85" s="433"/>
      <c r="AK85" s="433"/>
      <c r="AL85" s="433"/>
      <c r="AM85" s="433"/>
      <c r="AN85" s="433"/>
      <c r="AO85" s="433"/>
      <c r="AP85" s="433"/>
      <c r="AQ85" s="433"/>
      <c r="AR85" s="433"/>
      <c r="AS85" s="433"/>
      <c r="AT85" s="433"/>
      <c r="AU85" s="433"/>
      <c r="AV85" s="433"/>
      <c r="AW85" s="433"/>
      <c r="AX85" s="433"/>
      <c r="AY85" s="433"/>
      <c r="AZ85" s="433"/>
      <c r="BA85" s="433"/>
      <c r="BB85" s="433"/>
      <c r="BC85" s="433"/>
      <c r="BD85" s="433"/>
      <c r="BE85" s="433"/>
      <c r="BF85" s="433"/>
      <c r="BG85" s="433"/>
      <c r="BH85" s="433"/>
      <c r="BI85" s="433"/>
      <c r="BJ85" s="433"/>
      <c r="BK85" s="433"/>
      <c r="BL85" s="433"/>
      <c r="BM85" s="433"/>
      <c r="BN85" s="433"/>
      <c r="BO85" s="433"/>
      <c r="BP85" s="433"/>
      <c r="BQ85" s="433"/>
      <c r="BR85" s="433"/>
      <c r="BS85" s="433"/>
      <c r="BT85" s="433"/>
      <c r="BU85" s="433"/>
    </row>
    <row r="86" spans="1:73" s="264" customFormat="1" x14ac:dyDescent="0.2">
      <c r="A86" s="168"/>
      <c r="B86" s="625"/>
      <c r="C86" s="263">
        <f t="shared" si="51"/>
        <v>0</v>
      </c>
      <c r="D86" s="433"/>
      <c r="E86" s="433"/>
      <c r="F86" s="433"/>
      <c r="G86" s="433"/>
      <c r="H86" s="433"/>
      <c r="I86" s="433"/>
      <c r="J86" s="433"/>
      <c r="K86" s="433"/>
      <c r="L86" s="433"/>
      <c r="M86" s="433"/>
      <c r="N86" s="433"/>
      <c r="O86" s="433"/>
      <c r="P86" s="433"/>
      <c r="Q86" s="433"/>
      <c r="R86" s="433"/>
      <c r="S86" s="433"/>
      <c r="T86" s="433"/>
      <c r="U86" s="433"/>
      <c r="V86" s="433"/>
      <c r="W86" s="433"/>
      <c r="X86" s="433"/>
      <c r="Y86" s="433"/>
      <c r="Z86" s="433"/>
      <c r="AA86" s="433"/>
      <c r="AB86" s="433"/>
      <c r="AC86" s="433"/>
      <c r="AD86" s="433"/>
      <c r="AE86" s="433"/>
      <c r="AF86" s="433"/>
      <c r="AG86" s="433"/>
      <c r="AH86" s="433"/>
      <c r="AI86" s="433"/>
      <c r="AJ86" s="433"/>
      <c r="AK86" s="433"/>
      <c r="AL86" s="433"/>
      <c r="AM86" s="433"/>
      <c r="AN86" s="433"/>
      <c r="AO86" s="433"/>
      <c r="AP86" s="433"/>
      <c r="AQ86" s="433"/>
      <c r="AR86" s="433"/>
      <c r="AS86" s="433"/>
      <c r="AT86" s="433"/>
      <c r="AU86" s="433"/>
      <c r="AV86" s="433"/>
      <c r="AW86" s="433"/>
      <c r="AX86" s="433"/>
      <c r="AY86" s="433"/>
      <c r="AZ86" s="433"/>
      <c r="BA86" s="433"/>
      <c r="BB86" s="433"/>
      <c r="BC86" s="433"/>
      <c r="BD86" s="433"/>
      <c r="BE86" s="433"/>
      <c r="BF86" s="433"/>
      <c r="BG86" s="433"/>
      <c r="BH86" s="433"/>
      <c r="BI86" s="433"/>
      <c r="BJ86" s="433"/>
      <c r="BK86" s="433"/>
      <c r="BL86" s="433"/>
      <c r="BM86" s="433"/>
      <c r="BN86" s="433"/>
      <c r="BO86" s="433"/>
      <c r="BP86" s="433"/>
      <c r="BQ86" s="433"/>
      <c r="BR86" s="433"/>
      <c r="BS86" s="433"/>
      <c r="BT86" s="433"/>
      <c r="BU86" s="433"/>
    </row>
    <row r="87" spans="1:73" s="264" customFormat="1" x14ac:dyDescent="0.2">
      <c r="A87" s="168"/>
      <c r="B87" s="625"/>
      <c r="C87" s="263">
        <f t="shared" si="51"/>
        <v>0</v>
      </c>
      <c r="D87" s="433"/>
      <c r="E87" s="433"/>
      <c r="F87" s="433"/>
      <c r="G87" s="433"/>
      <c r="H87" s="433"/>
      <c r="I87" s="433"/>
      <c r="J87" s="433"/>
      <c r="K87" s="433"/>
      <c r="L87" s="433"/>
      <c r="M87" s="433"/>
      <c r="N87" s="433"/>
      <c r="O87" s="433"/>
      <c r="P87" s="433"/>
      <c r="Q87" s="433"/>
      <c r="R87" s="433"/>
      <c r="S87" s="433"/>
      <c r="T87" s="433"/>
      <c r="U87" s="433"/>
      <c r="V87" s="433"/>
      <c r="W87" s="433"/>
      <c r="X87" s="433"/>
      <c r="Y87" s="433"/>
      <c r="Z87" s="433"/>
      <c r="AA87" s="433"/>
      <c r="AB87" s="433"/>
      <c r="AC87" s="433"/>
      <c r="AD87" s="433"/>
      <c r="AE87" s="433"/>
      <c r="AF87" s="433"/>
      <c r="AG87" s="433"/>
      <c r="AH87" s="433"/>
      <c r="AI87" s="433"/>
      <c r="AJ87" s="433"/>
      <c r="AK87" s="433"/>
      <c r="AL87" s="433"/>
      <c r="AM87" s="433"/>
      <c r="AN87" s="433"/>
      <c r="AO87" s="433"/>
      <c r="AP87" s="433"/>
      <c r="AQ87" s="433"/>
      <c r="AR87" s="433"/>
      <c r="AS87" s="433"/>
      <c r="AT87" s="433"/>
      <c r="AU87" s="433"/>
      <c r="AV87" s="433"/>
      <c r="AW87" s="433"/>
      <c r="AX87" s="433"/>
      <c r="AY87" s="433"/>
      <c r="AZ87" s="433"/>
      <c r="BA87" s="433"/>
      <c r="BB87" s="433"/>
      <c r="BC87" s="433"/>
      <c r="BD87" s="433"/>
      <c r="BE87" s="433"/>
      <c r="BF87" s="433"/>
      <c r="BG87" s="433"/>
      <c r="BH87" s="433"/>
      <c r="BI87" s="433"/>
      <c r="BJ87" s="433"/>
      <c r="BK87" s="433"/>
      <c r="BL87" s="433"/>
      <c r="BM87" s="433"/>
      <c r="BN87" s="433"/>
      <c r="BO87" s="433"/>
      <c r="BP87" s="433"/>
      <c r="BQ87" s="433"/>
      <c r="BR87" s="433"/>
      <c r="BS87" s="433"/>
      <c r="BT87" s="433"/>
      <c r="BU87" s="433"/>
    </row>
    <row r="88" spans="1:73" s="264" customFormat="1" x14ac:dyDescent="0.2">
      <c r="A88" s="168"/>
      <c r="B88" s="626"/>
      <c r="C88" s="263">
        <f t="shared" si="51"/>
        <v>0</v>
      </c>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3"/>
      <c r="AI88" s="433"/>
      <c r="AJ88" s="433"/>
      <c r="AK88" s="433"/>
      <c r="AL88" s="433"/>
      <c r="AM88" s="433"/>
      <c r="AN88" s="433"/>
      <c r="AO88" s="433"/>
      <c r="AP88" s="433"/>
      <c r="AQ88" s="433"/>
      <c r="AR88" s="433"/>
      <c r="AS88" s="433"/>
      <c r="AT88" s="433"/>
      <c r="AU88" s="433"/>
      <c r="AV88" s="433"/>
      <c r="AW88" s="433"/>
      <c r="AX88" s="433"/>
      <c r="AY88" s="433"/>
      <c r="AZ88" s="433"/>
      <c r="BA88" s="433"/>
      <c r="BB88" s="433"/>
      <c r="BC88" s="433"/>
      <c r="BD88" s="433"/>
      <c r="BE88" s="433"/>
      <c r="BF88" s="433"/>
      <c r="BG88" s="433"/>
      <c r="BH88" s="433"/>
      <c r="BI88" s="433"/>
      <c r="BJ88" s="433"/>
      <c r="BK88" s="433"/>
      <c r="BL88" s="433"/>
      <c r="BM88" s="433"/>
      <c r="BN88" s="433"/>
      <c r="BO88" s="433"/>
      <c r="BP88" s="433"/>
      <c r="BQ88" s="433"/>
      <c r="BR88" s="433"/>
      <c r="BS88" s="433"/>
      <c r="BT88" s="433"/>
      <c r="BU88" s="433"/>
    </row>
    <row r="89" spans="1:73" s="505" customFormat="1" ht="12" customHeight="1" x14ac:dyDescent="0.25">
      <c r="A89" s="6" t="s">
        <v>81</v>
      </c>
      <c r="B89" s="495">
        <f>B121</f>
        <v>0</v>
      </c>
      <c r="C89" s="504">
        <f>SUM(D89:BU89)</f>
        <v>0</v>
      </c>
      <c r="D89" s="503">
        <f t="shared" ref="D89:BO89" si="52">SUM(D84:D88)</f>
        <v>0</v>
      </c>
      <c r="E89" s="503">
        <f t="shared" si="52"/>
        <v>0</v>
      </c>
      <c r="F89" s="503">
        <f t="shared" si="52"/>
        <v>0</v>
      </c>
      <c r="G89" s="503">
        <f t="shared" si="52"/>
        <v>0</v>
      </c>
      <c r="H89" s="503">
        <f t="shared" si="52"/>
        <v>0</v>
      </c>
      <c r="I89" s="503">
        <f t="shared" si="52"/>
        <v>0</v>
      </c>
      <c r="J89" s="503">
        <f t="shared" si="52"/>
        <v>0</v>
      </c>
      <c r="K89" s="503">
        <f t="shared" si="52"/>
        <v>0</v>
      </c>
      <c r="L89" s="503">
        <f t="shared" si="52"/>
        <v>0</v>
      </c>
      <c r="M89" s="503">
        <f t="shared" si="52"/>
        <v>0</v>
      </c>
      <c r="N89" s="503">
        <f t="shared" si="52"/>
        <v>0</v>
      </c>
      <c r="O89" s="503">
        <f t="shared" si="52"/>
        <v>0</v>
      </c>
      <c r="P89" s="503">
        <f t="shared" si="52"/>
        <v>0</v>
      </c>
      <c r="Q89" s="503">
        <f t="shared" si="52"/>
        <v>0</v>
      </c>
      <c r="R89" s="503">
        <f t="shared" si="52"/>
        <v>0</v>
      </c>
      <c r="S89" s="503">
        <f t="shared" si="52"/>
        <v>0</v>
      </c>
      <c r="T89" s="503">
        <f t="shared" si="52"/>
        <v>0</v>
      </c>
      <c r="U89" s="503">
        <f t="shared" si="52"/>
        <v>0</v>
      </c>
      <c r="V89" s="503">
        <f t="shared" si="52"/>
        <v>0</v>
      </c>
      <c r="W89" s="503">
        <f t="shared" si="52"/>
        <v>0</v>
      </c>
      <c r="X89" s="503">
        <f t="shared" si="52"/>
        <v>0</v>
      </c>
      <c r="Y89" s="503">
        <f t="shared" si="52"/>
        <v>0</v>
      </c>
      <c r="Z89" s="503">
        <f t="shared" si="52"/>
        <v>0</v>
      </c>
      <c r="AA89" s="503">
        <f t="shared" si="52"/>
        <v>0</v>
      </c>
      <c r="AB89" s="503">
        <f t="shared" si="52"/>
        <v>0</v>
      </c>
      <c r="AC89" s="503">
        <f t="shared" si="52"/>
        <v>0</v>
      </c>
      <c r="AD89" s="503">
        <f t="shared" si="52"/>
        <v>0</v>
      </c>
      <c r="AE89" s="503">
        <f t="shared" si="52"/>
        <v>0</v>
      </c>
      <c r="AF89" s="503">
        <f t="shared" si="52"/>
        <v>0</v>
      </c>
      <c r="AG89" s="503">
        <f t="shared" si="52"/>
        <v>0</v>
      </c>
      <c r="AH89" s="503">
        <f t="shared" si="52"/>
        <v>0</v>
      </c>
      <c r="AI89" s="503">
        <f t="shared" si="52"/>
        <v>0</v>
      </c>
      <c r="AJ89" s="503">
        <f t="shared" si="52"/>
        <v>0</v>
      </c>
      <c r="AK89" s="503">
        <f t="shared" si="52"/>
        <v>0</v>
      </c>
      <c r="AL89" s="503">
        <f t="shared" si="52"/>
        <v>0</v>
      </c>
      <c r="AM89" s="503">
        <f t="shared" si="52"/>
        <v>0</v>
      </c>
      <c r="AN89" s="503">
        <f t="shared" si="52"/>
        <v>0</v>
      </c>
      <c r="AO89" s="503">
        <f t="shared" si="52"/>
        <v>0</v>
      </c>
      <c r="AP89" s="503">
        <f t="shared" si="52"/>
        <v>0</v>
      </c>
      <c r="AQ89" s="503">
        <f t="shared" si="52"/>
        <v>0</v>
      </c>
      <c r="AR89" s="503">
        <f t="shared" si="52"/>
        <v>0</v>
      </c>
      <c r="AS89" s="503">
        <f t="shared" si="52"/>
        <v>0</v>
      </c>
      <c r="AT89" s="503">
        <f t="shared" si="52"/>
        <v>0</v>
      </c>
      <c r="AU89" s="503">
        <f t="shared" si="52"/>
        <v>0</v>
      </c>
      <c r="AV89" s="503">
        <f t="shared" si="52"/>
        <v>0</v>
      </c>
      <c r="AW89" s="503">
        <f t="shared" si="52"/>
        <v>0</v>
      </c>
      <c r="AX89" s="503">
        <f t="shared" si="52"/>
        <v>0</v>
      </c>
      <c r="AY89" s="503">
        <f t="shared" si="52"/>
        <v>0</v>
      </c>
      <c r="AZ89" s="503">
        <f t="shared" si="52"/>
        <v>0</v>
      </c>
      <c r="BA89" s="503">
        <f t="shared" si="52"/>
        <v>0</v>
      </c>
      <c r="BB89" s="503">
        <f t="shared" si="52"/>
        <v>0</v>
      </c>
      <c r="BC89" s="503">
        <f t="shared" si="52"/>
        <v>0</v>
      </c>
      <c r="BD89" s="503">
        <f t="shared" si="52"/>
        <v>0</v>
      </c>
      <c r="BE89" s="503">
        <f t="shared" si="52"/>
        <v>0</v>
      </c>
      <c r="BF89" s="503">
        <f t="shared" si="52"/>
        <v>0</v>
      </c>
      <c r="BG89" s="503">
        <f t="shared" si="52"/>
        <v>0</v>
      </c>
      <c r="BH89" s="503">
        <f t="shared" si="52"/>
        <v>0</v>
      </c>
      <c r="BI89" s="503">
        <f t="shared" si="52"/>
        <v>0</v>
      </c>
      <c r="BJ89" s="503">
        <f t="shared" si="52"/>
        <v>0</v>
      </c>
      <c r="BK89" s="503">
        <f t="shared" si="52"/>
        <v>0</v>
      </c>
      <c r="BL89" s="503">
        <f t="shared" si="52"/>
        <v>0</v>
      </c>
      <c r="BM89" s="503">
        <f t="shared" si="52"/>
        <v>0</v>
      </c>
      <c r="BN89" s="503">
        <f t="shared" si="52"/>
        <v>0</v>
      </c>
      <c r="BO89" s="503">
        <f t="shared" si="52"/>
        <v>0</v>
      </c>
      <c r="BP89" s="503">
        <f t="shared" ref="BP89:BU89" si="53">SUM(BP84:BP88)</f>
        <v>0</v>
      </c>
      <c r="BQ89" s="503">
        <f t="shared" si="53"/>
        <v>0</v>
      </c>
      <c r="BR89" s="503">
        <f t="shared" si="53"/>
        <v>0</v>
      </c>
      <c r="BS89" s="503">
        <f t="shared" si="53"/>
        <v>0</v>
      </c>
      <c r="BT89" s="503">
        <f t="shared" si="53"/>
        <v>0</v>
      </c>
      <c r="BU89" s="503">
        <f t="shared" si="53"/>
        <v>0</v>
      </c>
    </row>
    <row r="90" spans="1:73" ht="12" customHeight="1" x14ac:dyDescent="0.2">
      <c r="B90" s="3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3"/>
      <c r="BL90" s="193"/>
      <c r="BM90" s="193"/>
      <c r="BN90" s="193"/>
      <c r="BO90" s="193"/>
      <c r="BP90" s="193"/>
    </row>
    <row r="91" spans="1:73" s="8" customFormat="1" ht="12" customHeight="1" x14ac:dyDescent="0.25">
      <c r="A91" s="518" t="s">
        <v>604</v>
      </c>
      <c r="B91" s="519" t="s">
        <v>424</v>
      </c>
      <c r="C91" s="242" t="s">
        <v>358</v>
      </c>
      <c r="D91" s="520" t="str">
        <f t="shared" ref="D91:BO91" si="54">D4</f>
        <v/>
      </c>
      <c r="E91" s="520" t="str">
        <f t="shared" si="54"/>
        <v/>
      </c>
      <c r="F91" s="520" t="str">
        <f t="shared" si="54"/>
        <v/>
      </c>
      <c r="G91" s="520" t="str">
        <f t="shared" si="54"/>
        <v/>
      </c>
      <c r="H91" s="520" t="str">
        <f t="shared" si="54"/>
        <v/>
      </c>
      <c r="I91" s="520" t="str">
        <f t="shared" si="54"/>
        <v/>
      </c>
      <c r="J91" s="520" t="str">
        <f t="shared" si="54"/>
        <v/>
      </c>
      <c r="K91" s="520" t="str">
        <f t="shared" si="54"/>
        <v/>
      </c>
      <c r="L91" s="520" t="str">
        <f t="shared" si="54"/>
        <v/>
      </c>
      <c r="M91" s="520" t="str">
        <f t="shared" si="54"/>
        <v/>
      </c>
      <c r="N91" s="520" t="str">
        <f t="shared" si="54"/>
        <v/>
      </c>
      <c r="O91" s="520" t="str">
        <f t="shared" si="54"/>
        <v/>
      </c>
      <c r="P91" s="520" t="str">
        <f t="shared" si="54"/>
        <v/>
      </c>
      <c r="Q91" s="520" t="str">
        <f t="shared" si="54"/>
        <v/>
      </c>
      <c r="R91" s="520" t="str">
        <f t="shared" si="54"/>
        <v/>
      </c>
      <c r="S91" s="520" t="str">
        <f t="shared" si="54"/>
        <v/>
      </c>
      <c r="T91" s="520" t="str">
        <f t="shared" si="54"/>
        <v/>
      </c>
      <c r="U91" s="520" t="str">
        <f t="shared" si="54"/>
        <v/>
      </c>
      <c r="V91" s="520" t="str">
        <f t="shared" si="54"/>
        <v/>
      </c>
      <c r="W91" s="520" t="str">
        <f t="shared" si="54"/>
        <v/>
      </c>
      <c r="X91" s="520" t="str">
        <f t="shared" si="54"/>
        <v/>
      </c>
      <c r="Y91" s="520" t="str">
        <f t="shared" si="54"/>
        <v/>
      </c>
      <c r="Z91" s="520" t="str">
        <f t="shared" si="54"/>
        <v/>
      </c>
      <c r="AA91" s="520" t="str">
        <f t="shared" si="54"/>
        <v/>
      </c>
      <c r="AB91" s="520" t="str">
        <f t="shared" si="54"/>
        <v/>
      </c>
      <c r="AC91" s="520" t="str">
        <f t="shared" si="54"/>
        <v/>
      </c>
      <c r="AD91" s="520" t="str">
        <f t="shared" si="54"/>
        <v/>
      </c>
      <c r="AE91" s="520" t="str">
        <f t="shared" si="54"/>
        <v/>
      </c>
      <c r="AF91" s="520" t="str">
        <f t="shared" si="54"/>
        <v/>
      </c>
      <c r="AG91" s="520" t="str">
        <f t="shared" si="54"/>
        <v/>
      </c>
      <c r="AH91" s="520" t="str">
        <f t="shared" si="54"/>
        <v/>
      </c>
      <c r="AI91" s="520" t="str">
        <f t="shared" si="54"/>
        <v/>
      </c>
      <c r="AJ91" s="520" t="str">
        <f t="shared" si="54"/>
        <v/>
      </c>
      <c r="AK91" s="520" t="str">
        <f t="shared" si="54"/>
        <v/>
      </c>
      <c r="AL91" s="520" t="str">
        <f t="shared" si="54"/>
        <v/>
      </c>
      <c r="AM91" s="520" t="str">
        <f t="shared" si="54"/>
        <v/>
      </c>
      <c r="AN91" s="520" t="str">
        <f t="shared" si="54"/>
        <v/>
      </c>
      <c r="AO91" s="520" t="str">
        <f t="shared" si="54"/>
        <v/>
      </c>
      <c r="AP91" s="520" t="str">
        <f t="shared" si="54"/>
        <v/>
      </c>
      <c r="AQ91" s="520" t="str">
        <f t="shared" si="54"/>
        <v/>
      </c>
      <c r="AR91" s="520" t="str">
        <f t="shared" si="54"/>
        <v/>
      </c>
      <c r="AS91" s="520" t="str">
        <f t="shared" si="54"/>
        <v/>
      </c>
      <c r="AT91" s="520" t="str">
        <f t="shared" si="54"/>
        <v/>
      </c>
      <c r="AU91" s="520" t="str">
        <f t="shared" si="54"/>
        <v/>
      </c>
      <c r="AV91" s="520" t="str">
        <f t="shared" si="54"/>
        <v/>
      </c>
      <c r="AW91" s="520" t="str">
        <f t="shared" si="54"/>
        <v/>
      </c>
      <c r="AX91" s="520" t="str">
        <f t="shared" si="54"/>
        <v/>
      </c>
      <c r="AY91" s="520" t="str">
        <f t="shared" si="54"/>
        <v/>
      </c>
      <c r="AZ91" s="520" t="str">
        <f t="shared" si="54"/>
        <v/>
      </c>
      <c r="BA91" s="520" t="str">
        <f t="shared" si="54"/>
        <v/>
      </c>
      <c r="BB91" s="520" t="str">
        <f t="shared" si="54"/>
        <v/>
      </c>
      <c r="BC91" s="520" t="str">
        <f t="shared" si="54"/>
        <v/>
      </c>
      <c r="BD91" s="520" t="str">
        <f t="shared" si="54"/>
        <v/>
      </c>
      <c r="BE91" s="520" t="str">
        <f t="shared" si="54"/>
        <v/>
      </c>
      <c r="BF91" s="520" t="str">
        <f t="shared" si="54"/>
        <v/>
      </c>
      <c r="BG91" s="520" t="str">
        <f t="shared" si="54"/>
        <v/>
      </c>
      <c r="BH91" s="520" t="str">
        <f t="shared" si="54"/>
        <v/>
      </c>
      <c r="BI91" s="520" t="str">
        <f t="shared" si="54"/>
        <v/>
      </c>
      <c r="BJ91" s="520" t="str">
        <f t="shared" si="54"/>
        <v/>
      </c>
      <c r="BK91" s="520" t="str">
        <f t="shared" si="54"/>
        <v/>
      </c>
      <c r="BL91" s="520" t="str">
        <f t="shared" si="54"/>
        <v/>
      </c>
      <c r="BM91" s="520" t="str">
        <f t="shared" si="54"/>
        <v/>
      </c>
      <c r="BN91" s="520" t="str">
        <f t="shared" si="54"/>
        <v/>
      </c>
      <c r="BO91" s="520" t="str">
        <f t="shared" si="54"/>
        <v/>
      </c>
      <c r="BP91" s="520" t="str">
        <f t="shared" ref="BP91:BU91" si="55">BP4</f>
        <v/>
      </c>
      <c r="BQ91" s="520" t="str">
        <f t="shared" si="55"/>
        <v/>
      </c>
      <c r="BR91" s="520" t="str">
        <f t="shared" si="55"/>
        <v/>
      </c>
      <c r="BS91" s="520" t="str">
        <f t="shared" si="55"/>
        <v/>
      </c>
      <c r="BT91" s="520" t="str">
        <f t="shared" si="55"/>
        <v/>
      </c>
      <c r="BU91" s="520" t="str">
        <f t="shared" si="55"/>
        <v/>
      </c>
    </row>
    <row r="92" spans="1:73" s="264" customFormat="1" x14ac:dyDescent="0.2">
      <c r="A92" s="521"/>
      <c r="B92" s="627"/>
      <c r="C92" s="522">
        <f>SUM(D92:BU92)</f>
        <v>0</v>
      </c>
      <c r="D92" s="433"/>
      <c r="E92" s="433"/>
      <c r="F92" s="433"/>
      <c r="G92" s="433"/>
      <c r="H92" s="433"/>
      <c r="I92" s="433"/>
      <c r="J92" s="433"/>
      <c r="K92" s="433"/>
      <c r="L92" s="433"/>
      <c r="M92" s="433"/>
      <c r="N92" s="433"/>
      <c r="O92" s="433"/>
      <c r="P92" s="433"/>
      <c r="Q92" s="433"/>
      <c r="R92" s="433"/>
      <c r="S92" s="433"/>
      <c r="T92" s="433"/>
      <c r="U92" s="433"/>
      <c r="V92" s="433"/>
      <c r="W92" s="433"/>
      <c r="X92" s="433"/>
      <c r="Y92" s="433"/>
      <c r="Z92" s="433"/>
      <c r="AA92" s="433"/>
      <c r="AB92" s="433"/>
      <c r="AC92" s="433"/>
      <c r="AD92" s="433"/>
      <c r="AE92" s="433"/>
      <c r="AF92" s="433"/>
      <c r="AG92" s="433"/>
      <c r="AH92" s="433"/>
      <c r="AI92" s="433"/>
      <c r="AJ92" s="433"/>
      <c r="AK92" s="433"/>
      <c r="AL92" s="433"/>
      <c r="AM92" s="433"/>
      <c r="AN92" s="433"/>
      <c r="AO92" s="433"/>
      <c r="AP92" s="433"/>
      <c r="AQ92" s="433"/>
      <c r="AR92" s="433"/>
      <c r="AS92" s="433"/>
      <c r="AT92" s="433"/>
      <c r="AU92" s="433"/>
      <c r="AV92" s="433"/>
      <c r="AW92" s="433"/>
      <c r="AX92" s="433"/>
      <c r="AY92" s="433"/>
      <c r="AZ92" s="433"/>
      <c r="BA92" s="433"/>
      <c r="BB92" s="433"/>
      <c r="BC92" s="433"/>
      <c r="BD92" s="433"/>
      <c r="BE92" s="433"/>
      <c r="BF92" s="433"/>
      <c r="BG92" s="433"/>
      <c r="BH92" s="433"/>
      <c r="BI92" s="433"/>
      <c r="BJ92" s="433"/>
      <c r="BK92" s="433"/>
      <c r="BL92" s="433"/>
      <c r="BM92" s="433"/>
      <c r="BN92" s="433"/>
      <c r="BO92" s="433"/>
      <c r="BP92" s="433"/>
      <c r="BQ92" s="433"/>
      <c r="BR92" s="433"/>
      <c r="BS92" s="433"/>
      <c r="BT92" s="433"/>
      <c r="BU92" s="433"/>
    </row>
    <row r="93" spans="1:73" s="264" customFormat="1" x14ac:dyDescent="0.2">
      <c r="A93" s="521"/>
      <c r="B93" s="625"/>
      <c r="C93" s="522">
        <f t="shared" ref="C93:C97" si="56">SUM(D93:BU93)</f>
        <v>0</v>
      </c>
      <c r="D93" s="433"/>
      <c r="E93" s="433"/>
      <c r="F93" s="433"/>
      <c r="G93" s="433"/>
      <c r="H93" s="433"/>
      <c r="I93" s="433"/>
      <c r="J93" s="433"/>
      <c r="K93" s="433"/>
      <c r="L93" s="433"/>
      <c r="M93" s="433"/>
      <c r="N93" s="433"/>
      <c r="O93" s="433"/>
      <c r="P93" s="433"/>
      <c r="Q93" s="433"/>
      <c r="R93" s="433"/>
      <c r="S93" s="433"/>
      <c r="T93" s="433"/>
      <c r="U93" s="433"/>
      <c r="V93" s="433"/>
      <c r="W93" s="433"/>
      <c r="X93" s="433"/>
      <c r="Y93" s="433"/>
      <c r="Z93" s="433"/>
      <c r="AA93" s="433"/>
      <c r="AB93" s="433"/>
      <c r="AC93" s="433"/>
      <c r="AD93" s="433"/>
      <c r="AE93" s="433"/>
      <c r="AF93" s="433"/>
      <c r="AG93" s="433"/>
      <c r="AH93" s="433"/>
      <c r="AI93" s="433"/>
      <c r="AJ93" s="433"/>
      <c r="AK93" s="433"/>
      <c r="AL93" s="433"/>
      <c r="AM93" s="433"/>
      <c r="AN93" s="433"/>
      <c r="AO93" s="433"/>
      <c r="AP93" s="433"/>
      <c r="AQ93" s="433"/>
      <c r="AR93" s="433"/>
      <c r="AS93" s="433"/>
      <c r="AT93" s="433"/>
      <c r="AU93" s="433"/>
      <c r="AV93" s="433"/>
      <c r="AW93" s="433"/>
      <c r="AX93" s="433"/>
      <c r="AY93" s="433"/>
      <c r="AZ93" s="433"/>
      <c r="BA93" s="433"/>
      <c r="BB93" s="433"/>
      <c r="BC93" s="433"/>
      <c r="BD93" s="433"/>
      <c r="BE93" s="433"/>
      <c r="BF93" s="433"/>
      <c r="BG93" s="433"/>
      <c r="BH93" s="433"/>
      <c r="BI93" s="433"/>
      <c r="BJ93" s="433"/>
      <c r="BK93" s="433"/>
      <c r="BL93" s="433"/>
      <c r="BM93" s="433"/>
      <c r="BN93" s="433"/>
      <c r="BO93" s="433"/>
      <c r="BP93" s="433"/>
      <c r="BQ93" s="433"/>
      <c r="BR93" s="433"/>
      <c r="BS93" s="433"/>
      <c r="BT93" s="433"/>
      <c r="BU93" s="433"/>
    </row>
    <row r="94" spans="1:73" s="264" customFormat="1" x14ac:dyDescent="0.2">
      <c r="A94" s="521"/>
      <c r="B94" s="625"/>
      <c r="C94" s="522">
        <f t="shared" si="56"/>
        <v>0</v>
      </c>
      <c r="D94" s="433"/>
      <c r="E94" s="433"/>
      <c r="F94" s="433"/>
      <c r="G94" s="433"/>
      <c r="H94" s="433"/>
      <c r="I94" s="433"/>
      <c r="J94" s="433"/>
      <c r="K94" s="433"/>
      <c r="L94" s="433"/>
      <c r="M94" s="433"/>
      <c r="N94" s="433"/>
      <c r="O94" s="433"/>
      <c r="P94" s="433"/>
      <c r="Q94" s="433"/>
      <c r="R94" s="433"/>
      <c r="S94" s="433"/>
      <c r="T94" s="433"/>
      <c r="U94" s="433"/>
      <c r="V94" s="433"/>
      <c r="W94" s="433"/>
      <c r="X94" s="433"/>
      <c r="Y94" s="433"/>
      <c r="Z94" s="433"/>
      <c r="AA94" s="433"/>
      <c r="AB94" s="433"/>
      <c r="AC94" s="433"/>
      <c r="AD94" s="433"/>
      <c r="AE94" s="433"/>
      <c r="AF94" s="433"/>
      <c r="AG94" s="433"/>
      <c r="AH94" s="433"/>
      <c r="AI94" s="433"/>
      <c r="AJ94" s="433"/>
      <c r="AK94" s="433"/>
      <c r="AL94" s="433"/>
      <c r="AM94" s="433"/>
      <c r="AN94" s="433"/>
      <c r="AO94" s="433"/>
      <c r="AP94" s="433"/>
      <c r="AQ94" s="433"/>
      <c r="AR94" s="433"/>
      <c r="AS94" s="433"/>
      <c r="AT94" s="433"/>
      <c r="AU94" s="433"/>
      <c r="AV94" s="433"/>
      <c r="AW94" s="433"/>
      <c r="AX94" s="433"/>
      <c r="AY94" s="433"/>
      <c r="AZ94" s="433"/>
      <c r="BA94" s="433"/>
      <c r="BB94" s="433"/>
      <c r="BC94" s="433"/>
      <c r="BD94" s="433"/>
      <c r="BE94" s="433"/>
      <c r="BF94" s="433"/>
      <c r="BG94" s="433"/>
      <c r="BH94" s="433"/>
      <c r="BI94" s="433"/>
      <c r="BJ94" s="433"/>
      <c r="BK94" s="433"/>
      <c r="BL94" s="433"/>
      <c r="BM94" s="433"/>
      <c r="BN94" s="433"/>
      <c r="BO94" s="433"/>
      <c r="BP94" s="433"/>
      <c r="BQ94" s="433"/>
      <c r="BR94" s="433"/>
      <c r="BS94" s="433"/>
      <c r="BT94" s="433"/>
      <c r="BU94" s="433"/>
    </row>
    <row r="95" spans="1:73" s="264" customFormat="1" x14ac:dyDescent="0.2">
      <c r="A95" s="521"/>
      <c r="B95" s="625"/>
      <c r="C95" s="522">
        <f t="shared" si="56"/>
        <v>0</v>
      </c>
      <c r="D95" s="433"/>
      <c r="E95" s="433"/>
      <c r="F95" s="433"/>
      <c r="G95" s="433"/>
      <c r="H95" s="433"/>
      <c r="I95" s="433"/>
      <c r="J95" s="433"/>
      <c r="K95" s="433"/>
      <c r="L95" s="433"/>
      <c r="M95" s="433"/>
      <c r="N95" s="433"/>
      <c r="O95" s="433"/>
      <c r="P95" s="433"/>
      <c r="Q95" s="433"/>
      <c r="R95" s="433"/>
      <c r="S95" s="433"/>
      <c r="T95" s="433"/>
      <c r="U95" s="433"/>
      <c r="V95" s="433"/>
      <c r="W95" s="433"/>
      <c r="X95" s="433"/>
      <c r="Y95" s="433"/>
      <c r="Z95" s="433"/>
      <c r="AA95" s="433"/>
      <c r="AB95" s="433"/>
      <c r="AC95" s="433"/>
      <c r="AD95" s="433"/>
      <c r="AE95" s="433"/>
      <c r="AF95" s="433"/>
      <c r="AG95" s="433"/>
      <c r="AH95" s="433"/>
      <c r="AI95" s="433"/>
      <c r="AJ95" s="433"/>
      <c r="AK95" s="433"/>
      <c r="AL95" s="433"/>
      <c r="AM95" s="433"/>
      <c r="AN95" s="433"/>
      <c r="AO95" s="433"/>
      <c r="AP95" s="433"/>
      <c r="AQ95" s="433"/>
      <c r="AR95" s="433"/>
      <c r="AS95" s="433"/>
      <c r="AT95" s="433"/>
      <c r="AU95" s="433"/>
      <c r="AV95" s="433"/>
      <c r="AW95" s="433"/>
      <c r="AX95" s="433"/>
      <c r="AY95" s="433"/>
      <c r="AZ95" s="433"/>
      <c r="BA95" s="433"/>
      <c r="BB95" s="433"/>
      <c r="BC95" s="433"/>
      <c r="BD95" s="433"/>
      <c r="BE95" s="433"/>
      <c r="BF95" s="433"/>
      <c r="BG95" s="433"/>
      <c r="BH95" s="433"/>
      <c r="BI95" s="433"/>
      <c r="BJ95" s="433"/>
      <c r="BK95" s="433"/>
      <c r="BL95" s="433"/>
      <c r="BM95" s="433"/>
      <c r="BN95" s="433"/>
      <c r="BO95" s="433"/>
      <c r="BP95" s="433"/>
      <c r="BQ95" s="433"/>
      <c r="BR95" s="433"/>
      <c r="BS95" s="433"/>
      <c r="BT95" s="433"/>
      <c r="BU95" s="433"/>
    </row>
    <row r="96" spans="1:73" s="264" customFormat="1" x14ac:dyDescent="0.2">
      <c r="A96" s="521"/>
      <c r="B96" s="626"/>
      <c r="C96" s="522">
        <f t="shared" si="56"/>
        <v>0</v>
      </c>
      <c r="D96" s="433"/>
      <c r="E96" s="433"/>
      <c r="F96" s="433"/>
      <c r="G96" s="433"/>
      <c r="H96" s="433"/>
      <c r="I96" s="433"/>
      <c r="J96" s="433"/>
      <c r="K96" s="433"/>
      <c r="L96" s="433"/>
      <c r="M96" s="433"/>
      <c r="N96" s="433"/>
      <c r="O96" s="433"/>
      <c r="P96" s="433"/>
      <c r="Q96" s="433"/>
      <c r="R96" s="433"/>
      <c r="S96" s="433"/>
      <c r="T96" s="433"/>
      <c r="U96" s="433"/>
      <c r="V96" s="433"/>
      <c r="W96" s="433"/>
      <c r="X96" s="433"/>
      <c r="Y96" s="433"/>
      <c r="Z96" s="433"/>
      <c r="AA96" s="433"/>
      <c r="AB96" s="433"/>
      <c r="AC96" s="433"/>
      <c r="AD96" s="433"/>
      <c r="AE96" s="433"/>
      <c r="AF96" s="433"/>
      <c r="AG96" s="433"/>
      <c r="AH96" s="433"/>
      <c r="AI96" s="433"/>
      <c r="AJ96" s="433"/>
      <c r="AK96" s="433"/>
      <c r="AL96" s="433"/>
      <c r="AM96" s="433"/>
      <c r="AN96" s="433"/>
      <c r="AO96" s="433"/>
      <c r="AP96" s="433"/>
      <c r="AQ96" s="433"/>
      <c r="AR96" s="433"/>
      <c r="AS96" s="433"/>
      <c r="AT96" s="433"/>
      <c r="AU96" s="433"/>
      <c r="AV96" s="433"/>
      <c r="AW96" s="433"/>
      <c r="AX96" s="433"/>
      <c r="AY96" s="433"/>
      <c r="AZ96" s="433"/>
      <c r="BA96" s="433"/>
      <c r="BB96" s="433"/>
      <c r="BC96" s="433"/>
      <c r="BD96" s="433"/>
      <c r="BE96" s="433"/>
      <c r="BF96" s="433"/>
      <c r="BG96" s="433"/>
      <c r="BH96" s="433"/>
      <c r="BI96" s="433"/>
      <c r="BJ96" s="433"/>
      <c r="BK96" s="433"/>
      <c r="BL96" s="433"/>
      <c r="BM96" s="433"/>
      <c r="BN96" s="433"/>
      <c r="BO96" s="433"/>
      <c r="BP96" s="433"/>
      <c r="BQ96" s="433"/>
      <c r="BR96" s="433"/>
      <c r="BS96" s="433"/>
      <c r="BT96" s="433"/>
      <c r="BU96" s="433"/>
    </row>
    <row r="97" spans="1:73" s="264" customFormat="1" ht="12" customHeight="1" x14ac:dyDescent="0.25">
      <c r="A97" s="515" t="s">
        <v>594</v>
      </c>
      <c r="B97" s="523">
        <f>B122</f>
        <v>0</v>
      </c>
      <c r="C97" s="523">
        <f t="shared" si="56"/>
        <v>0</v>
      </c>
      <c r="D97" s="525">
        <f>SUM(D92:D96)</f>
        <v>0</v>
      </c>
      <c r="E97" s="525">
        <f t="shared" ref="E97:BP97" si="57">SUM(E92:E96)</f>
        <v>0</v>
      </c>
      <c r="F97" s="525">
        <f t="shared" si="57"/>
        <v>0</v>
      </c>
      <c r="G97" s="525">
        <f t="shared" si="57"/>
        <v>0</v>
      </c>
      <c r="H97" s="525">
        <f t="shared" si="57"/>
        <v>0</v>
      </c>
      <c r="I97" s="525">
        <f t="shared" si="57"/>
        <v>0</v>
      </c>
      <c r="J97" s="525">
        <f t="shared" si="57"/>
        <v>0</v>
      </c>
      <c r="K97" s="525">
        <f t="shared" si="57"/>
        <v>0</v>
      </c>
      <c r="L97" s="525">
        <f t="shared" si="57"/>
        <v>0</v>
      </c>
      <c r="M97" s="525">
        <f t="shared" si="57"/>
        <v>0</v>
      </c>
      <c r="N97" s="525">
        <f t="shared" si="57"/>
        <v>0</v>
      </c>
      <c r="O97" s="525">
        <f t="shared" si="57"/>
        <v>0</v>
      </c>
      <c r="P97" s="525">
        <f t="shared" si="57"/>
        <v>0</v>
      </c>
      <c r="Q97" s="525">
        <f t="shared" si="57"/>
        <v>0</v>
      </c>
      <c r="R97" s="525">
        <f t="shared" si="57"/>
        <v>0</v>
      </c>
      <c r="S97" s="525">
        <f t="shared" si="57"/>
        <v>0</v>
      </c>
      <c r="T97" s="525">
        <f t="shared" si="57"/>
        <v>0</v>
      </c>
      <c r="U97" s="525">
        <f t="shared" si="57"/>
        <v>0</v>
      </c>
      <c r="V97" s="525">
        <f t="shared" si="57"/>
        <v>0</v>
      </c>
      <c r="W97" s="525">
        <f t="shared" si="57"/>
        <v>0</v>
      </c>
      <c r="X97" s="525">
        <f t="shared" si="57"/>
        <v>0</v>
      </c>
      <c r="Y97" s="525">
        <f t="shared" si="57"/>
        <v>0</v>
      </c>
      <c r="Z97" s="525">
        <f t="shared" si="57"/>
        <v>0</v>
      </c>
      <c r="AA97" s="525">
        <f t="shared" si="57"/>
        <v>0</v>
      </c>
      <c r="AB97" s="525">
        <f t="shared" si="57"/>
        <v>0</v>
      </c>
      <c r="AC97" s="525">
        <f t="shared" si="57"/>
        <v>0</v>
      </c>
      <c r="AD97" s="525">
        <f t="shared" si="57"/>
        <v>0</v>
      </c>
      <c r="AE97" s="525">
        <f t="shared" si="57"/>
        <v>0</v>
      </c>
      <c r="AF97" s="525">
        <f t="shared" si="57"/>
        <v>0</v>
      </c>
      <c r="AG97" s="525">
        <f t="shared" si="57"/>
        <v>0</v>
      </c>
      <c r="AH97" s="525">
        <f t="shared" si="57"/>
        <v>0</v>
      </c>
      <c r="AI97" s="525">
        <f t="shared" si="57"/>
        <v>0</v>
      </c>
      <c r="AJ97" s="525">
        <f t="shared" si="57"/>
        <v>0</v>
      </c>
      <c r="AK97" s="525">
        <f t="shared" si="57"/>
        <v>0</v>
      </c>
      <c r="AL97" s="525">
        <f t="shared" si="57"/>
        <v>0</v>
      </c>
      <c r="AM97" s="525">
        <f t="shared" si="57"/>
        <v>0</v>
      </c>
      <c r="AN97" s="525">
        <f t="shared" si="57"/>
        <v>0</v>
      </c>
      <c r="AO97" s="525">
        <f t="shared" si="57"/>
        <v>0</v>
      </c>
      <c r="AP97" s="525">
        <f t="shared" si="57"/>
        <v>0</v>
      </c>
      <c r="AQ97" s="525">
        <f t="shared" si="57"/>
        <v>0</v>
      </c>
      <c r="AR97" s="525">
        <f t="shared" si="57"/>
        <v>0</v>
      </c>
      <c r="AS97" s="525">
        <f t="shared" si="57"/>
        <v>0</v>
      </c>
      <c r="AT97" s="525">
        <f t="shared" si="57"/>
        <v>0</v>
      </c>
      <c r="AU97" s="525">
        <f t="shared" si="57"/>
        <v>0</v>
      </c>
      <c r="AV97" s="525">
        <f t="shared" si="57"/>
        <v>0</v>
      </c>
      <c r="AW97" s="525">
        <f t="shared" si="57"/>
        <v>0</v>
      </c>
      <c r="AX97" s="525">
        <f t="shared" si="57"/>
        <v>0</v>
      </c>
      <c r="AY97" s="525">
        <f t="shared" si="57"/>
        <v>0</v>
      </c>
      <c r="AZ97" s="525">
        <f t="shared" si="57"/>
        <v>0</v>
      </c>
      <c r="BA97" s="525">
        <f t="shared" si="57"/>
        <v>0</v>
      </c>
      <c r="BB97" s="525">
        <f t="shared" si="57"/>
        <v>0</v>
      </c>
      <c r="BC97" s="525">
        <f t="shared" si="57"/>
        <v>0</v>
      </c>
      <c r="BD97" s="525">
        <f t="shared" si="57"/>
        <v>0</v>
      </c>
      <c r="BE97" s="525">
        <f t="shared" si="57"/>
        <v>0</v>
      </c>
      <c r="BF97" s="525">
        <f t="shared" si="57"/>
        <v>0</v>
      </c>
      <c r="BG97" s="525">
        <f t="shared" si="57"/>
        <v>0</v>
      </c>
      <c r="BH97" s="525">
        <f t="shared" si="57"/>
        <v>0</v>
      </c>
      <c r="BI97" s="525">
        <f t="shared" si="57"/>
        <v>0</v>
      </c>
      <c r="BJ97" s="525">
        <f t="shared" si="57"/>
        <v>0</v>
      </c>
      <c r="BK97" s="525">
        <f t="shared" si="57"/>
        <v>0</v>
      </c>
      <c r="BL97" s="525">
        <f t="shared" si="57"/>
        <v>0</v>
      </c>
      <c r="BM97" s="525">
        <f t="shared" si="57"/>
        <v>0</v>
      </c>
      <c r="BN97" s="525">
        <f t="shared" si="57"/>
        <v>0</v>
      </c>
      <c r="BO97" s="525">
        <f t="shared" si="57"/>
        <v>0</v>
      </c>
      <c r="BP97" s="525">
        <f t="shared" si="57"/>
        <v>0</v>
      </c>
      <c r="BQ97" s="525">
        <f t="shared" ref="BQ97:BU97" si="58">SUM(BQ92:BQ96)</f>
        <v>0</v>
      </c>
      <c r="BR97" s="525">
        <f t="shared" si="58"/>
        <v>0</v>
      </c>
      <c r="BS97" s="525">
        <f t="shared" si="58"/>
        <v>0</v>
      </c>
      <c r="BT97" s="525">
        <f t="shared" si="58"/>
        <v>0</v>
      </c>
      <c r="BU97" s="525">
        <f t="shared" si="58"/>
        <v>0</v>
      </c>
    </row>
    <row r="98" spans="1:73" ht="12" customHeight="1" x14ac:dyDescent="0.2">
      <c r="A98" s="3"/>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526"/>
      <c r="BL98" s="526"/>
      <c r="BM98" s="526"/>
      <c r="BN98" s="526"/>
      <c r="BO98" s="526"/>
      <c r="BP98" s="526"/>
    </row>
    <row r="99" spans="1:73" s="24" customFormat="1" ht="12" customHeight="1" x14ac:dyDescent="0.25">
      <c r="A99" s="92" t="s">
        <v>460</v>
      </c>
      <c r="B99" s="278"/>
      <c r="C99" s="279">
        <f>SUM(D99:BU99)</f>
        <v>0</v>
      </c>
      <c r="D99" s="277">
        <f>SUM(D10,D40:D42,D73,D81,D89,-D97)</f>
        <v>0</v>
      </c>
      <c r="E99" s="277">
        <f t="shared" ref="E99:BP99" si="59">SUM(E10,E40:E42,E73,E81,E89,-E97)</f>
        <v>0</v>
      </c>
      <c r="F99" s="277">
        <f t="shared" si="59"/>
        <v>0</v>
      </c>
      <c r="G99" s="277">
        <f t="shared" si="59"/>
        <v>0</v>
      </c>
      <c r="H99" s="277">
        <f t="shared" si="59"/>
        <v>0</v>
      </c>
      <c r="I99" s="277">
        <f t="shared" si="59"/>
        <v>0</v>
      </c>
      <c r="J99" s="277">
        <f t="shared" si="59"/>
        <v>0</v>
      </c>
      <c r="K99" s="277">
        <f t="shared" si="59"/>
        <v>0</v>
      </c>
      <c r="L99" s="277">
        <f t="shared" si="59"/>
        <v>0</v>
      </c>
      <c r="M99" s="277">
        <f t="shared" si="59"/>
        <v>0</v>
      </c>
      <c r="N99" s="277">
        <f t="shared" si="59"/>
        <v>0</v>
      </c>
      <c r="O99" s="277">
        <f t="shared" si="59"/>
        <v>0</v>
      </c>
      <c r="P99" s="277">
        <f t="shared" si="59"/>
        <v>0</v>
      </c>
      <c r="Q99" s="277">
        <f t="shared" si="59"/>
        <v>0</v>
      </c>
      <c r="R99" s="277">
        <f t="shared" si="59"/>
        <v>0</v>
      </c>
      <c r="S99" s="277">
        <f t="shared" si="59"/>
        <v>0</v>
      </c>
      <c r="T99" s="277">
        <f t="shared" si="59"/>
        <v>0</v>
      </c>
      <c r="U99" s="277">
        <f t="shared" si="59"/>
        <v>0</v>
      </c>
      <c r="V99" s="277">
        <f t="shared" si="59"/>
        <v>0</v>
      </c>
      <c r="W99" s="277">
        <f t="shared" si="59"/>
        <v>0</v>
      </c>
      <c r="X99" s="277">
        <f t="shared" si="59"/>
        <v>0</v>
      </c>
      <c r="Y99" s="277">
        <f t="shared" si="59"/>
        <v>0</v>
      </c>
      <c r="Z99" s="277">
        <f t="shared" si="59"/>
        <v>0</v>
      </c>
      <c r="AA99" s="277">
        <f t="shared" si="59"/>
        <v>0</v>
      </c>
      <c r="AB99" s="277">
        <f t="shared" si="59"/>
        <v>0</v>
      </c>
      <c r="AC99" s="277">
        <f t="shared" si="59"/>
        <v>0</v>
      </c>
      <c r="AD99" s="277">
        <f t="shared" si="59"/>
        <v>0</v>
      </c>
      <c r="AE99" s="277">
        <f t="shared" si="59"/>
        <v>0</v>
      </c>
      <c r="AF99" s="277">
        <f t="shared" si="59"/>
        <v>0</v>
      </c>
      <c r="AG99" s="277">
        <f t="shared" si="59"/>
        <v>0</v>
      </c>
      <c r="AH99" s="277">
        <f t="shared" si="59"/>
        <v>0</v>
      </c>
      <c r="AI99" s="277">
        <f t="shared" si="59"/>
        <v>0</v>
      </c>
      <c r="AJ99" s="277">
        <f t="shared" si="59"/>
        <v>0</v>
      </c>
      <c r="AK99" s="277">
        <f t="shared" si="59"/>
        <v>0</v>
      </c>
      <c r="AL99" s="277">
        <f t="shared" si="59"/>
        <v>0</v>
      </c>
      <c r="AM99" s="277">
        <f t="shared" si="59"/>
        <v>0</v>
      </c>
      <c r="AN99" s="277">
        <f t="shared" si="59"/>
        <v>0</v>
      </c>
      <c r="AO99" s="277">
        <f t="shared" si="59"/>
        <v>0</v>
      </c>
      <c r="AP99" s="277">
        <f t="shared" si="59"/>
        <v>0</v>
      </c>
      <c r="AQ99" s="277">
        <f t="shared" si="59"/>
        <v>0</v>
      </c>
      <c r="AR99" s="277">
        <f t="shared" si="59"/>
        <v>0</v>
      </c>
      <c r="AS99" s="277">
        <f t="shared" si="59"/>
        <v>0</v>
      </c>
      <c r="AT99" s="277">
        <f t="shared" si="59"/>
        <v>0</v>
      </c>
      <c r="AU99" s="277">
        <f t="shared" si="59"/>
        <v>0</v>
      </c>
      <c r="AV99" s="277">
        <f t="shared" si="59"/>
        <v>0</v>
      </c>
      <c r="AW99" s="277">
        <f t="shared" si="59"/>
        <v>0</v>
      </c>
      <c r="AX99" s="277">
        <f t="shared" si="59"/>
        <v>0</v>
      </c>
      <c r="AY99" s="277">
        <f t="shared" si="59"/>
        <v>0</v>
      </c>
      <c r="AZ99" s="277">
        <f t="shared" si="59"/>
        <v>0</v>
      </c>
      <c r="BA99" s="277">
        <f t="shared" si="59"/>
        <v>0</v>
      </c>
      <c r="BB99" s="277">
        <f t="shared" si="59"/>
        <v>0</v>
      </c>
      <c r="BC99" s="277">
        <f t="shared" si="59"/>
        <v>0</v>
      </c>
      <c r="BD99" s="277">
        <f t="shared" si="59"/>
        <v>0</v>
      </c>
      <c r="BE99" s="277">
        <f t="shared" si="59"/>
        <v>0</v>
      </c>
      <c r="BF99" s="277">
        <f t="shared" si="59"/>
        <v>0</v>
      </c>
      <c r="BG99" s="277">
        <f t="shared" si="59"/>
        <v>0</v>
      </c>
      <c r="BH99" s="277">
        <f t="shared" si="59"/>
        <v>0</v>
      </c>
      <c r="BI99" s="277">
        <f t="shared" si="59"/>
        <v>0</v>
      </c>
      <c r="BJ99" s="277">
        <f t="shared" si="59"/>
        <v>0</v>
      </c>
      <c r="BK99" s="277">
        <f t="shared" si="59"/>
        <v>0</v>
      </c>
      <c r="BL99" s="277">
        <f t="shared" si="59"/>
        <v>0</v>
      </c>
      <c r="BM99" s="277">
        <f t="shared" si="59"/>
        <v>0</v>
      </c>
      <c r="BN99" s="277">
        <f t="shared" si="59"/>
        <v>0</v>
      </c>
      <c r="BO99" s="277">
        <f t="shared" si="59"/>
        <v>0</v>
      </c>
      <c r="BP99" s="277">
        <f t="shared" si="59"/>
        <v>0</v>
      </c>
      <c r="BQ99" s="277">
        <f t="shared" ref="BQ99:BU99" si="60">SUM(BQ10,BQ40:BQ42,BQ73,BQ81,BQ89,-BQ97)</f>
        <v>0</v>
      </c>
      <c r="BR99" s="277">
        <f t="shared" si="60"/>
        <v>0</v>
      </c>
      <c r="BS99" s="277">
        <f t="shared" si="60"/>
        <v>0</v>
      </c>
      <c r="BT99" s="277">
        <f t="shared" si="60"/>
        <v>0</v>
      </c>
      <c r="BU99" s="277">
        <f t="shared" si="60"/>
        <v>0</v>
      </c>
    </row>
    <row r="100" spans="1:73" s="512" customFormat="1" ht="12" customHeight="1" x14ac:dyDescent="0.25">
      <c r="A100" s="507" t="str">
        <f>Factors!$A$42</f>
        <v>Non-QALY Discount Factors @ 3.5% / 3.0%</v>
      </c>
      <c r="B100" s="508"/>
      <c r="C100" s="509">
        <f>SUM(D100:BU100)</f>
        <v>27.5181200477776</v>
      </c>
      <c r="D100" s="510">
        <f>Factors!C$74</f>
        <v>1</v>
      </c>
      <c r="E100" s="510">
        <f>Factors!D$74</f>
        <v>0.96618357487922713</v>
      </c>
      <c r="F100" s="510">
        <f>Factors!E$74</f>
        <v>0.93351070036640305</v>
      </c>
      <c r="G100" s="510">
        <f>Factors!F$74</f>
        <v>0.90194270566802237</v>
      </c>
      <c r="H100" s="510">
        <f>Factors!G$74</f>
        <v>0.87144222769857238</v>
      </c>
      <c r="I100" s="510">
        <f>Factors!H$74</f>
        <v>0.84197316685852408</v>
      </c>
      <c r="J100" s="510">
        <f>Factors!I$74</f>
        <v>0.81350064430775282</v>
      </c>
      <c r="K100" s="510">
        <f>Factors!J$74</f>
        <v>0.78599096068381924</v>
      </c>
      <c r="L100" s="510">
        <f>Factors!K$74</f>
        <v>0.75941155621625056</v>
      </c>
      <c r="M100" s="510">
        <f>Factors!L$74</f>
        <v>0.73373097218961414</v>
      </c>
      <c r="N100" s="510">
        <f>Factors!M$74</f>
        <v>0.70891881370977217</v>
      </c>
      <c r="O100" s="510">
        <f>Factors!N$74</f>
        <v>0.68494571372924851</v>
      </c>
      <c r="P100" s="510">
        <f>Factors!O$74</f>
        <v>0.66178329828912907</v>
      </c>
      <c r="Q100" s="510">
        <f>Factors!P$74</f>
        <v>0.63940415293635666</v>
      </c>
      <c r="R100" s="510">
        <f>Factors!Q$74</f>
        <v>0.61778179027667313</v>
      </c>
      <c r="S100" s="510">
        <f>Factors!R$74</f>
        <v>0.59689061862480497</v>
      </c>
      <c r="T100" s="510">
        <f>Factors!S$74</f>
        <v>0.57670591171478747</v>
      </c>
      <c r="U100" s="510">
        <f>Factors!T$74</f>
        <v>0.55720377943457733</v>
      </c>
      <c r="V100" s="510">
        <f>Factors!U$74</f>
        <v>0.53836113955031628</v>
      </c>
      <c r="W100" s="510">
        <f>Factors!V$74</f>
        <v>0.520155690386779</v>
      </c>
      <c r="X100" s="510">
        <f>Factors!W$74</f>
        <v>0.50256588443167061</v>
      </c>
      <c r="Y100" s="510">
        <f>Factors!X$74</f>
        <v>0.48557090283253201</v>
      </c>
      <c r="Z100" s="510">
        <f>Factors!Y$74</f>
        <v>0.46915063075606961</v>
      </c>
      <c r="AA100" s="510">
        <f>Factors!Z$74</f>
        <v>0.45328563358074364</v>
      </c>
      <c r="AB100" s="510">
        <f>Factors!AA$74</f>
        <v>0.43795713389443836</v>
      </c>
      <c r="AC100" s="510">
        <f>Factors!AB$74</f>
        <v>0.42314698926998878</v>
      </c>
      <c r="AD100" s="510">
        <f>Factors!AC$74</f>
        <v>0.40883767079225974</v>
      </c>
      <c r="AE100" s="510">
        <f>Factors!AD$74</f>
        <v>0.39501224231136212</v>
      </c>
      <c r="AF100" s="510">
        <f>Factors!AE$74</f>
        <v>0.38165434039745133</v>
      </c>
      <c r="AG100" s="510">
        <f>Factors!AF$74</f>
        <v>0.36874815497338298</v>
      </c>
      <c r="AH100" s="510">
        <f>Factors!AG$74</f>
        <v>0.35627841060230242</v>
      </c>
      <c r="AI100" s="510">
        <f>Factors!AH$74</f>
        <v>0.34590136951679845</v>
      </c>
      <c r="AJ100" s="510">
        <f>Factors!AI$74</f>
        <v>0.33582657234640628</v>
      </c>
      <c r="AK100" s="510">
        <f>Factors!AJ$74</f>
        <v>0.32604521587029733</v>
      </c>
      <c r="AL100" s="510">
        <f>Factors!AK$74</f>
        <v>0.31654875327213333</v>
      </c>
      <c r="AM100" s="510">
        <f>Factors!AL$74</f>
        <v>0.30732888667197411</v>
      </c>
      <c r="AN100" s="510">
        <f>Factors!AM$74</f>
        <v>0.29837755987570302</v>
      </c>
      <c r="AO100" s="510">
        <f>Factors!AN$74</f>
        <v>0.28968695133563399</v>
      </c>
      <c r="AP100" s="510">
        <f>Factors!AO$74</f>
        <v>0.28124946731614953</v>
      </c>
      <c r="AQ100" s="510">
        <f>Factors!AP$74</f>
        <v>0.2730577352583976</v>
      </c>
      <c r="AR100" s="510">
        <f>Factors!AQ$74</f>
        <v>0.26510459733825009</v>
      </c>
      <c r="AS100" s="510">
        <f>Factors!AR$74</f>
        <v>0.25738310421189331</v>
      </c>
      <c r="AT100" s="510">
        <f>Factors!AS$74</f>
        <v>0.24988650894358574</v>
      </c>
      <c r="AU100" s="510">
        <f>Factors!AT$74</f>
        <v>0.24260826111027742</v>
      </c>
      <c r="AV100" s="510">
        <f>Factors!AU$74</f>
        <v>0.23554200107793924</v>
      </c>
      <c r="AW100" s="510">
        <f>Factors!AV$74</f>
        <v>0.2286815544446012</v>
      </c>
      <c r="AX100" s="510">
        <f>Factors!AW$74</f>
        <v>0.22202092664524387</v>
      </c>
      <c r="AY100" s="510">
        <f>Factors!AX$74</f>
        <v>0.215554297713829</v>
      </c>
      <c r="AZ100" s="510">
        <f>Factors!AY$74</f>
        <v>0.20927601719789224</v>
      </c>
      <c r="BA100" s="510">
        <f>Factors!AZ$74</f>
        <v>0.20318059922125459</v>
      </c>
      <c r="BB100" s="510">
        <f>Factors!BA$74</f>
        <v>0.19726271769053844</v>
      </c>
      <c r="BC100" s="510">
        <f>Factors!BB$74</f>
        <v>0.19151720164129946</v>
      </c>
      <c r="BD100" s="510">
        <f>Factors!BC$74</f>
        <v>0.18593903071970821</v>
      </c>
      <c r="BE100" s="510">
        <f>Factors!BD$74</f>
        <v>0.18052333079583321</v>
      </c>
      <c r="BF100" s="510">
        <f>Factors!BE$74</f>
        <v>0.17526536970469245</v>
      </c>
      <c r="BG100" s="510">
        <f>Factors!BF$74</f>
        <v>0.17016055311135189</v>
      </c>
      <c r="BH100" s="510">
        <f>Factors!BG$74</f>
        <v>0.16520442049645814</v>
      </c>
      <c r="BI100" s="510">
        <f>Factors!BH$74</f>
        <v>0.16039264125869723</v>
      </c>
      <c r="BJ100" s="510">
        <f>Factors!BI$74</f>
        <v>0.15572101093077401</v>
      </c>
      <c r="BK100" s="510">
        <f>Factors!BJ$74</f>
        <v>0.15118544750560584</v>
      </c>
      <c r="BL100" s="510">
        <f>Factors!BK$74</f>
        <v>0.14678198786952024</v>
      </c>
      <c r="BM100" s="510">
        <f>Factors!BL$74</f>
        <v>0.14250678433934003</v>
      </c>
      <c r="BN100" s="510">
        <f>Factors!BM$74</f>
        <v>0.13835610130033013</v>
      </c>
      <c r="BO100" s="510">
        <f>Factors!BN$74</f>
        <v>0.13432631194206809</v>
      </c>
      <c r="BP100" s="510">
        <f>Factors!BO$74</f>
        <v>0.1304138950893865</v>
      </c>
      <c r="BQ100" s="510">
        <f>Factors!BP$74</f>
        <v>0.12661543212561796</v>
      </c>
      <c r="BR100" s="510">
        <f>Factors!BQ$74</f>
        <v>0.12292760400545433</v>
      </c>
      <c r="BS100" s="510">
        <f>Factors!BR$74</f>
        <v>0.11934718835481002</v>
      </c>
      <c r="BT100" s="510">
        <f>Factors!BS$74</f>
        <v>0.11587105665515536</v>
      </c>
      <c r="BU100" s="510">
        <f>Factors!BT$74</f>
        <v>0.11249617150985958</v>
      </c>
    </row>
    <row r="101" spans="1:73" s="24" customFormat="1" ht="12" customHeight="1" x14ac:dyDescent="0.25">
      <c r="A101" s="92" t="s">
        <v>355</v>
      </c>
      <c r="B101" s="279">
        <f>IF(C101=0,0,C101/$B$104)</f>
        <v>0</v>
      </c>
      <c r="C101" s="279">
        <f>SUM(D101:BU101)</f>
        <v>0</v>
      </c>
      <c r="D101" s="277">
        <f t="shared" ref="D101:BO101" si="61">D99*D100</f>
        <v>0</v>
      </c>
      <c r="E101" s="277">
        <f t="shared" si="61"/>
        <v>0</v>
      </c>
      <c r="F101" s="277">
        <f t="shared" si="61"/>
        <v>0</v>
      </c>
      <c r="G101" s="277">
        <f t="shared" si="61"/>
        <v>0</v>
      </c>
      <c r="H101" s="277">
        <f t="shared" si="61"/>
        <v>0</v>
      </c>
      <c r="I101" s="277">
        <f t="shared" si="61"/>
        <v>0</v>
      </c>
      <c r="J101" s="277">
        <f t="shared" si="61"/>
        <v>0</v>
      </c>
      <c r="K101" s="277">
        <f t="shared" si="61"/>
        <v>0</v>
      </c>
      <c r="L101" s="277">
        <f t="shared" si="61"/>
        <v>0</v>
      </c>
      <c r="M101" s="277">
        <f t="shared" si="61"/>
        <v>0</v>
      </c>
      <c r="N101" s="277">
        <f t="shared" si="61"/>
        <v>0</v>
      </c>
      <c r="O101" s="277">
        <f t="shared" si="61"/>
        <v>0</v>
      </c>
      <c r="P101" s="277">
        <f t="shared" si="61"/>
        <v>0</v>
      </c>
      <c r="Q101" s="277">
        <f t="shared" si="61"/>
        <v>0</v>
      </c>
      <c r="R101" s="277">
        <f t="shared" si="61"/>
        <v>0</v>
      </c>
      <c r="S101" s="277">
        <f t="shared" si="61"/>
        <v>0</v>
      </c>
      <c r="T101" s="277">
        <f t="shared" si="61"/>
        <v>0</v>
      </c>
      <c r="U101" s="277">
        <f t="shared" si="61"/>
        <v>0</v>
      </c>
      <c r="V101" s="277">
        <f t="shared" si="61"/>
        <v>0</v>
      </c>
      <c r="W101" s="277">
        <f t="shared" si="61"/>
        <v>0</v>
      </c>
      <c r="X101" s="277">
        <f t="shared" si="61"/>
        <v>0</v>
      </c>
      <c r="Y101" s="277">
        <f t="shared" si="61"/>
        <v>0</v>
      </c>
      <c r="Z101" s="277">
        <f t="shared" si="61"/>
        <v>0</v>
      </c>
      <c r="AA101" s="277">
        <f t="shared" si="61"/>
        <v>0</v>
      </c>
      <c r="AB101" s="277">
        <f t="shared" si="61"/>
        <v>0</v>
      </c>
      <c r="AC101" s="277">
        <f t="shared" si="61"/>
        <v>0</v>
      </c>
      <c r="AD101" s="277">
        <f t="shared" si="61"/>
        <v>0</v>
      </c>
      <c r="AE101" s="277">
        <f t="shared" si="61"/>
        <v>0</v>
      </c>
      <c r="AF101" s="277">
        <f t="shared" si="61"/>
        <v>0</v>
      </c>
      <c r="AG101" s="277">
        <f t="shared" si="61"/>
        <v>0</v>
      </c>
      <c r="AH101" s="277">
        <f t="shared" si="61"/>
        <v>0</v>
      </c>
      <c r="AI101" s="277">
        <f t="shared" si="61"/>
        <v>0</v>
      </c>
      <c r="AJ101" s="277">
        <f t="shared" si="61"/>
        <v>0</v>
      </c>
      <c r="AK101" s="277">
        <f t="shared" si="61"/>
        <v>0</v>
      </c>
      <c r="AL101" s="277">
        <f t="shared" si="61"/>
        <v>0</v>
      </c>
      <c r="AM101" s="277">
        <f t="shared" si="61"/>
        <v>0</v>
      </c>
      <c r="AN101" s="277">
        <f t="shared" si="61"/>
        <v>0</v>
      </c>
      <c r="AO101" s="277">
        <f t="shared" si="61"/>
        <v>0</v>
      </c>
      <c r="AP101" s="277">
        <f t="shared" si="61"/>
        <v>0</v>
      </c>
      <c r="AQ101" s="277">
        <f t="shared" si="61"/>
        <v>0</v>
      </c>
      <c r="AR101" s="277">
        <f t="shared" si="61"/>
        <v>0</v>
      </c>
      <c r="AS101" s="277">
        <f t="shared" si="61"/>
        <v>0</v>
      </c>
      <c r="AT101" s="277">
        <f t="shared" si="61"/>
        <v>0</v>
      </c>
      <c r="AU101" s="277">
        <f t="shared" si="61"/>
        <v>0</v>
      </c>
      <c r="AV101" s="277">
        <f t="shared" si="61"/>
        <v>0</v>
      </c>
      <c r="AW101" s="277">
        <f t="shared" si="61"/>
        <v>0</v>
      </c>
      <c r="AX101" s="277">
        <f t="shared" si="61"/>
        <v>0</v>
      </c>
      <c r="AY101" s="277">
        <f t="shared" si="61"/>
        <v>0</v>
      </c>
      <c r="AZ101" s="277">
        <f t="shared" si="61"/>
        <v>0</v>
      </c>
      <c r="BA101" s="277">
        <f t="shared" si="61"/>
        <v>0</v>
      </c>
      <c r="BB101" s="277">
        <f t="shared" si="61"/>
        <v>0</v>
      </c>
      <c r="BC101" s="277">
        <f t="shared" si="61"/>
        <v>0</v>
      </c>
      <c r="BD101" s="277">
        <f t="shared" si="61"/>
        <v>0</v>
      </c>
      <c r="BE101" s="277">
        <f t="shared" si="61"/>
        <v>0</v>
      </c>
      <c r="BF101" s="277">
        <f t="shared" si="61"/>
        <v>0</v>
      </c>
      <c r="BG101" s="277">
        <f t="shared" si="61"/>
        <v>0</v>
      </c>
      <c r="BH101" s="277">
        <f t="shared" si="61"/>
        <v>0</v>
      </c>
      <c r="BI101" s="277">
        <f t="shared" si="61"/>
        <v>0</v>
      </c>
      <c r="BJ101" s="277">
        <f t="shared" si="61"/>
        <v>0</v>
      </c>
      <c r="BK101" s="282">
        <f t="shared" si="61"/>
        <v>0</v>
      </c>
      <c r="BL101" s="282">
        <f t="shared" si="61"/>
        <v>0</v>
      </c>
      <c r="BM101" s="282">
        <f t="shared" si="61"/>
        <v>0</v>
      </c>
      <c r="BN101" s="282">
        <f t="shared" si="61"/>
        <v>0</v>
      </c>
      <c r="BO101" s="282">
        <f t="shared" si="61"/>
        <v>0</v>
      </c>
      <c r="BP101" s="282">
        <f t="shared" ref="BP101:BU101" si="62">BP99*BP100</f>
        <v>0</v>
      </c>
      <c r="BQ101" s="282">
        <f t="shared" si="62"/>
        <v>0</v>
      </c>
      <c r="BR101" s="282">
        <f t="shared" si="62"/>
        <v>0</v>
      </c>
      <c r="BS101" s="282">
        <f t="shared" si="62"/>
        <v>0</v>
      </c>
      <c r="BT101" s="282">
        <f t="shared" si="62"/>
        <v>0</v>
      </c>
      <c r="BU101" s="282">
        <f t="shared" si="62"/>
        <v>0</v>
      </c>
    </row>
    <row r="102" spans="1:73" ht="12" customHeight="1" x14ac:dyDescent="0.2">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186"/>
      <c r="BL102" s="186"/>
      <c r="BM102" s="186"/>
      <c r="BN102" s="186"/>
      <c r="BO102" s="186"/>
      <c r="BP102" s="186"/>
      <c r="BQ102" s="186"/>
      <c r="BR102" s="186"/>
      <c r="BS102" s="186"/>
      <c r="BT102" s="186"/>
      <c r="BU102" s="186"/>
    </row>
    <row r="103" spans="1:73" ht="12" customHeight="1" x14ac:dyDescent="0.25">
      <c r="A103" s="6" t="str">
        <f>Factors!H14</f>
        <v>Project life (whole years)</v>
      </c>
      <c r="B103" s="272">
        <f>Factors!H19</f>
        <v>70</v>
      </c>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186"/>
      <c r="BL103" s="186"/>
      <c r="BM103" s="186"/>
      <c r="BN103" s="186"/>
      <c r="BO103" s="186"/>
      <c r="BP103" s="186"/>
      <c r="BQ103" s="186"/>
      <c r="BR103" s="186"/>
      <c r="BS103" s="186"/>
      <c r="BT103" s="186"/>
      <c r="BU103" s="186"/>
    </row>
    <row r="104" spans="1:73" ht="12" customHeight="1" x14ac:dyDescent="0.25">
      <c r="A104" s="6" t="s">
        <v>359</v>
      </c>
      <c r="B104" s="273">
        <f>Factors!$BU$74</f>
        <v>27.5181200477776</v>
      </c>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186"/>
      <c r="BL104" s="186"/>
      <c r="BM104" s="186"/>
      <c r="BN104" s="186"/>
      <c r="BO104" s="186"/>
      <c r="BP104" s="186"/>
      <c r="BQ104" s="186"/>
      <c r="BR104" s="186"/>
      <c r="BS104" s="186"/>
      <c r="BT104" s="186"/>
      <c r="BU104" s="186"/>
    </row>
    <row r="105" spans="1:73" ht="12" customHeight="1" x14ac:dyDescent="0.2">
      <c r="B105" s="38"/>
      <c r="C105" s="37"/>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187"/>
      <c r="BL105" s="187"/>
      <c r="BM105" s="187"/>
      <c r="BN105" s="187"/>
      <c r="BO105" s="187"/>
      <c r="BP105" s="187"/>
      <c r="BQ105" s="187"/>
      <c r="BR105" s="187"/>
      <c r="BS105" s="187"/>
      <c r="BT105" s="187"/>
      <c r="BU105" s="187"/>
    </row>
    <row r="106" spans="1:73" ht="12" customHeight="1" x14ac:dyDescent="0.25">
      <c r="A106" s="129" t="s">
        <v>350</v>
      </c>
      <c r="B106" s="137" t="s">
        <v>424</v>
      </c>
      <c r="C106" s="137" t="s">
        <v>579</v>
      </c>
      <c r="D106" s="74">
        <v>0</v>
      </c>
      <c r="E106" s="74">
        <v>1</v>
      </c>
      <c r="F106" s="74">
        <v>2</v>
      </c>
      <c r="G106" s="74">
        <v>3</v>
      </c>
      <c r="H106" s="74">
        <v>4</v>
      </c>
      <c r="I106" s="74">
        <v>5</v>
      </c>
      <c r="J106" s="74">
        <v>6</v>
      </c>
      <c r="K106" s="74">
        <v>7</v>
      </c>
      <c r="L106" s="74">
        <v>8</v>
      </c>
      <c r="M106" s="74">
        <v>9</v>
      </c>
      <c r="N106" s="74">
        <v>10</v>
      </c>
      <c r="O106" s="74">
        <v>11</v>
      </c>
      <c r="P106" s="74">
        <v>12</v>
      </c>
      <c r="Q106" s="74">
        <v>13</v>
      </c>
      <c r="R106" s="74">
        <v>14</v>
      </c>
      <c r="S106" s="74">
        <v>15</v>
      </c>
      <c r="T106" s="74">
        <v>16</v>
      </c>
      <c r="U106" s="74">
        <v>17</v>
      </c>
      <c r="V106" s="74">
        <v>18</v>
      </c>
      <c r="W106" s="74">
        <v>19</v>
      </c>
      <c r="X106" s="74">
        <v>20</v>
      </c>
      <c r="Y106" s="74">
        <v>21</v>
      </c>
      <c r="Z106" s="74">
        <v>22</v>
      </c>
      <c r="AA106" s="74">
        <v>23</v>
      </c>
      <c r="AB106" s="74">
        <v>24</v>
      </c>
      <c r="AC106" s="74">
        <v>25</v>
      </c>
      <c r="AD106" s="74">
        <v>26</v>
      </c>
      <c r="AE106" s="74">
        <v>27</v>
      </c>
      <c r="AF106" s="74">
        <v>28</v>
      </c>
      <c r="AG106" s="74">
        <v>29</v>
      </c>
      <c r="AH106" s="74">
        <v>30</v>
      </c>
      <c r="AI106" s="74">
        <v>31</v>
      </c>
      <c r="AJ106" s="74">
        <v>32</v>
      </c>
      <c r="AK106" s="74">
        <v>33</v>
      </c>
      <c r="AL106" s="74">
        <v>34</v>
      </c>
      <c r="AM106" s="74">
        <v>35</v>
      </c>
      <c r="AN106" s="74">
        <v>36</v>
      </c>
      <c r="AO106" s="74">
        <v>37</v>
      </c>
      <c r="AP106" s="74">
        <v>38</v>
      </c>
      <c r="AQ106" s="74">
        <v>39</v>
      </c>
      <c r="AR106" s="74">
        <v>40</v>
      </c>
      <c r="AS106" s="74">
        <v>41</v>
      </c>
      <c r="AT106" s="74">
        <v>42</v>
      </c>
      <c r="AU106" s="74">
        <v>43</v>
      </c>
      <c r="AV106" s="74">
        <v>44</v>
      </c>
      <c r="AW106" s="74">
        <v>45</v>
      </c>
      <c r="AX106" s="74">
        <v>46</v>
      </c>
      <c r="AY106" s="74">
        <v>47</v>
      </c>
      <c r="AZ106" s="74">
        <v>48</v>
      </c>
      <c r="BA106" s="74">
        <v>49</v>
      </c>
      <c r="BB106" s="74">
        <v>50</v>
      </c>
      <c r="BC106" s="74">
        <v>51</v>
      </c>
      <c r="BD106" s="74">
        <v>52</v>
      </c>
      <c r="BE106" s="74">
        <v>53</v>
      </c>
      <c r="BF106" s="74">
        <v>54</v>
      </c>
      <c r="BG106" s="74">
        <v>55</v>
      </c>
      <c r="BH106" s="74">
        <v>56</v>
      </c>
      <c r="BI106" s="74">
        <v>57</v>
      </c>
      <c r="BJ106" s="74">
        <v>58</v>
      </c>
      <c r="BK106" s="188">
        <v>59</v>
      </c>
      <c r="BL106" s="188">
        <v>60</v>
      </c>
      <c r="BM106" s="188">
        <v>61</v>
      </c>
      <c r="BN106" s="188">
        <v>62</v>
      </c>
      <c r="BO106" s="188">
        <v>63</v>
      </c>
      <c r="BP106" s="188">
        <v>64</v>
      </c>
      <c r="BQ106" s="188">
        <v>65</v>
      </c>
      <c r="BR106" s="188">
        <v>66</v>
      </c>
      <c r="BS106" s="188">
        <v>67</v>
      </c>
      <c r="BT106" s="188">
        <v>68</v>
      </c>
      <c r="BU106" s="188">
        <v>69</v>
      </c>
    </row>
    <row r="107" spans="1:73" s="283" customFormat="1" ht="12" customHeight="1" x14ac:dyDescent="0.25">
      <c r="A107" s="6" t="s">
        <v>71</v>
      </c>
      <c r="B107" s="274">
        <f t="shared" ref="B107:B123" si="63">IF(C107=0,0,C107/$B$104)</f>
        <v>0</v>
      </c>
      <c r="C107" s="275">
        <f>SUM(D107:BU107)</f>
        <v>0</v>
      </c>
      <c r="D107" s="275">
        <f>D10</f>
        <v>0</v>
      </c>
      <c r="E107" s="275">
        <f>IF(E$106&gt;($B$103-1),"",E10*E$100)</f>
        <v>0</v>
      </c>
      <c r="F107" s="533">
        <f t="shared" ref="F107:BQ107" si="64">IF(F$106&gt;($B$103-1),"",F10*F$100)</f>
        <v>0</v>
      </c>
      <c r="G107" s="533">
        <f t="shared" si="64"/>
        <v>0</v>
      </c>
      <c r="H107" s="533">
        <f t="shared" si="64"/>
        <v>0</v>
      </c>
      <c r="I107" s="533">
        <f t="shared" si="64"/>
        <v>0</v>
      </c>
      <c r="J107" s="533">
        <f t="shared" si="64"/>
        <v>0</v>
      </c>
      <c r="K107" s="533">
        <f t="shared" si="64"/>
        <v>0</v>
      </c>
      <c r="L107" s="533">
        <f t="shared" si="64"/>
        <v>0</v>
      </c>
      <c r="M107" s="533">
        <f t="shared" si="64"/>
        <v>0</v>
      </c>
      <c r="N107" s="533">
        <f t="shared" si="64"/>
        <v>0</v>
      </c>
      <c r="O107" s="533">
        <f t="shared" si="64"/>
        <v>0</v>
      </c>
      <c r="P107" s="533">
        <f t="shared" si="64"/>
        <v>0</v>
      </c>
      <c r="Q107" s="533">
        <f t="shared" si="64"/>
        <v>0</v>
      </c>
      <c r="R107" s="533">
        <f t="shared" si="64"/>
        <v>0</v>
      </c>
      <c r="S107" s="533">
        <f t="shared" si="64"/>
        <v>0</v>
      </c>
      <c r="T107" s="533">
        <f t="shared" si="64"/>
        <v>0</v>
      </c>
      <c r="U107" s="533">
        <f t="shared" si="64"/>
        <v>0</v>
      </c>
      <c r="V107" s="533">
        <f t="shared" si="64"/>
        <v>0</v>
      </c>
      <c r="W107" s="533">
        <f t="shared" si="64"/>
        <v>0</v>
      </c>
      <c r="X107" s="533">
        <f t="shared" si="64"/>
        <v>0</v>
      </c>
      <c r="Y107" s="533">
        <f t="shared" si="64"/>
        <v>0</v>
      </c>
      <c r="Z107" s="533">
        <f t="shared" si="64"/>
        <v>0</v>
      </c>
      <c r="AA107" s="533">
        <f t="shared" si="64"/>
        <v>0</v>
      </c>
      <c r="AB107" s="533">
        <f t="shared" si="64"/>
        <v>0</v>
      </c>
      <c r="AC107" s="533">
        <f t="shared" si="64"/>
        <v>0</v>
      </c>
      <c r="AD107" s="533">
        <f t="shared" si="64"/>
        <v>0</v>
      </c>
      <c r="AE107" s="533">
        <f t="shared" si="64"/>
        <v>0</v>
      </c>
      <c r="AF107" s="533">
        <f t="shared" si="64"/>
        <v>0</v>
      </c>
      <c r="AG107" s="533">
        <f t="shared" si="64"/>
        <v>0</v>
      </c>
      <c r="AH107" s="533">
        <f t="shared" si="64"/>
        <v>0</v>
      </c>
      <c r="AI107" s="533">
        <f t="shared" si="64"/>
        <v>0</v>
      </c>
      <c r="AJ107" s="533">
        <f t="shared" si="64"/>
        <v>0</v>
      </c>
      <c r="AK107" s="533">
        <f t="shared" si="64"/>
        <v>0</v>
      </c>
      <c r="AL107" s="533">
        <f t="shared" si="64"/>
        <v>0</v>
      </c>
      <c r="AM107" s="533">
        <f t="shared" si="64"/>
        <v>0</v>
      </c>
      <c r="AN107" s="533">
        <f t="shared" si="64"/>
        <v>0</v>
      </c>
      <c r="AO107" s="533">
        <f t="shared" si="64"/>
        <v>0</v>
      </c>
      <c r="AP107" s="533">
        <f t="shared" si="64"/>
        <v>0</v>
      </c>
      <c r="AQ107" s="533">
        <f t="shared" si="64"/>
        <v>0</v>
      </c>
      <c r="AR107" s="533">
        <f t="shared" si="64"/>
        <v>0</v>
      </c>
      <c r="AS107" s="533">
        <f t="shared" si="64"/>
        <v>0</v>
      </c>
      <c r="AT107" s="533">
        <f t="shared" si="64"/>
        <v>0</v>
      </c>
      <c r="AU107" s="533">
        <f t="shared" si="64"/>
        <v>0</v>
      </c>
      <c r="AV107" s="533">
        <f t="shared" si="64"/>
        <v>0</v>
      </c>
      <c r="AW107" s="533">
        <f t="shared" si="64"/>
        <v>0</v>
      </c>
      <c r="AX107" s="533">
        <f t="shared" si="64"/>
        <v>0</v>
      </c>
      <c r="AY107" s="533">
        <f t="shared" si="64"/>
        <v>0</v>
      </c>
      <c r="AZ107" s="533">
        <f t="shared" si="64"/>
        <v>0</v>
      </c>
      <c r="BA107" s="533">
        <f t="shared" si="64"/>
        <v>0</v>
      </c>
      <c r="BB107" s="533">
        <f t="shared" si="64"/>
        <v>0</v>
      </c>
      <c r="BC107" s="533">
        <f t="shared" si="64"/>
        <v>0</v>
      </c>
      <c r="BD107" s="533">
        <f t="shared" si="64"/>
        <v>0</v>
      </c>
      <c r="BE107" s="533">
        <f t="shared" si="64"/>
        <v>0</v>
      </c>
      <c r="BF107" s="533">
        <f t="shared" si="64"/>
        <v>0</v>
      </c>
      <c r="BG107" s="533">
        <f t="shared" si="64"/>
        <v>0</v>
      </c>
      <c r="BH107" s="533">
        <f t="shared" si="64"/>
        <v>0</v>
      </c>
      <c r="BI107" s="533">
        <f t="shared" si="64"/>
        <v>0</v>
      </c>
      <c r="BJ107" s="533">
        <f t="shared" si="64"/>
        <v>0</v>
      </c>
      <c r="BK107" s="533">
        <f t="shared" si="64"/>
        <v>0</v>
      </c>
      <c r="BL107" s="533">
        <f t="shared" si="64"/>
        <v>0</v>
      </c>
      <c r="BM107" s="533">
        <f t="shared" si="64"/>
        <v>0</v>
      </c>
      <c r="BN107" s="533">
        <f t="shared" si="64"/>
        <v>0</v>
      </c>
      <c r="BO107" s="533">
        <f t="shared" si="64"/>
        <v>0</v>
      </c>
      <c r="BP107" s="533">
        <f t="shared" si="64"/>
        <v>0</v>
      </c>
      <c r="BQ107" s="533">
        <f t="shared" si="64"/>
        <v>0</v>
      </c>
      <c r="BR107" s="533">
        <f t="shared" ref="BR107:BU107" si="65">IF(BR$106&gt;($B$103-1),"",BR10*BR$100)</f>
        <v>0</v>
      </c>
      <c r="BS107" s="533">
        <f t="shared" si="65"/>
        <v>0</v>
      </c>
      <c r="BT107" s="533">
        <f t="shared" si="65"/>
        <v>0</v>
      </c>
      <c r="BU107" s="533">
        <f t="shared" si="65"/>
        <v>0</v>
      </c>
    </row>
    <row r="108" spans="1:73" s="283" customFormat="1" ht="12" customHeight="1" x14ac:dyDescent="0.2">
      <c r="A108" s="250" t="s">
        <v>72</v>
      </c>
      <c r="B108" s="274">
        <f t="shared" si="63"/>
        <v>0</v>
      </c>
      <c r="C108" s="275">
        <f t="shared" ref="C108:C120" si="66">SUM(D108:BU108)</f>
        <v>0</v>
      </c>
      <c r="D108" s="275">
        <f>SUM(D14:D18)</f>
        <v>0</v>
      </c>
      <c r="E108" s="275">
        <f t="shared" ref="E108:E114" si="67">IF(E$106&gt;($B$103-1),"",E36*E$100)</f>
        <v>0</v>
      </c>
      <c r="F108" s="533">
        <f t="shared" ref="F108:BQ108" si="68">IF(F$106&gt;($B$103-1),"",F36*F$100)</f>
        <v>0</v>
      </c>
      <c r="G108" s="533">
        <f t="shared" si="68"/>
        <v>0</v>
      </c>
      <c r="H108" s="533">
        <f t="shared" si="68"/>
        <v>0</v>
      </c>
      <c r="I108" s="533">
        <f t="shared" si="68"/>
        <v>0</v>
      </c>
      <c r="J108" s="533">
        <f t="shared" si="68"/>
        <v>0</v>
      </c>
      <c r="K108" s="533">
        <f t="shared" si="68"/>
        <v>0</v>
      </c>
      <c r="L108" s="533">
        <f t="shared" si="68"/>
        <v>0</v>
      </c>
      <c r="M108" s="533">
        <f t="shared" si="68"/>
        <v>0</v>
      </c>
      <c r="N108" s="533">
        <f t="shared" si="68"/>
        <v>0</v>
      </c>
      <c r="O108" s="533">
        <f t="shared" si="68"/>
        <v>0</v>
      </c>
      <c r="P108" s="533">
        <f t="shared" si="68"/>
        <v>0</v>
      </c>
      <c r="Q108" s="533">
        <f t="shared" si="68"/>
        <v>0</v>
      </c>
      <c r="R108" s="533">
        <f t="shared" si="68"/>
        <v>0</v>
      </c>
      <c r="S108" s="533">
        <f t="shared" si="68"/>
        <v>0</v>
      </c>
      <c r="T108" s="533">
        <f t="shared" si="68"/>
        <v>0</v>
      </c>
      <c r="U108" s="533">
        <f t="shared" si="68"/>
        <v>0</v>
      </c>
      <c r="V108" s="533">
        <f t="shared" si="68"/>
        <v>0</v>
      </c>
      <c r="W108" s="533">
        <f t="shared" si="68"/>
        <v>0</v>
      </c>
      <c r="X108" s="533">
        <f t="shared" si="68"/>
        <v>0</v>
      </c>
      <c r="Y108" s="533">
        <f t="shared" si="68"/>
        <v>0</v>
      </c>
      <c r="Z108" s="533">
        <f t="shared" si="68"/>
        <v>0</v>
      </c>
      <c r="AA108" s="533">
        <f t="shared" si="68"/>
        <v>0</v>
      </c>
      <c r="AB108" s="533">
        <f t="shared" si="68"/>
        <v>0</v>
      </c>
      <c r="AC108" s="533">
        <f t="shared" si="68"/>
        <v>0</v>
      </c>
      <c r="AD108" s="533">
        <f t="shared" si="68"/>
        <v>0</v>
      </c>
      <c r="AE108" s="533">
        <f t="shared" si="68"/>
        <v>0</v>
      </c>
      <c r="AF108" s="533">
        <f t="shared" si="68"/>
        <v>0</v>
      </c>
      <c r="AG108" s="533">
        <f t="shared" si="68"/>
        <v>0</v>
      </c>
      <c r="AH108" s="533">
        <f t="shared" si="68"/>
        <v>0</v>
      </c>
      <c r="AI108" s="533">
        <f t="shared" si="68"/>
        <v>0</v>
      </c>
      <c r="AJ108" s="533">
        <f t="shared" si="68"/>
        <v>0</v>
      </c>
      <c r="AK108" s="533">
        <f t="shared" si="68"/>
        <v>0</v>
      </c>
      <c r="AL108" s="533">
        <f t="shared" si="68"/>
        <v>0</v>
      </c>
      <c r="AM108" s="533">
        <f t="shared" si="68"/>
        <v>0</v>
      </c>
      <c r="AN108" s="533">
        <f t="shared" si="68"/>
        <v>0</v>
      </c>
      <c r="AO108" s="533">
        <f t="shared" si="68"/>
        <v>0</v>
      </c>
      <c r="AP108" s="533">
        <f t="shared" si="68"/>
        <v>0</v>
      </c>
      <c r="AQ108" s="533">
        <f t="shared" si="68"/>
        <v>0</v>
      </c>
      <c r="AR108" s="533">
        <f t="shared" si="68"/>
        <v>0</v>
      </c>
      <c r="AS108" s="533">
        <f t="shared" si="68"/>
        <v>0</v>
      </c>
      <c r="AT108" s="533">
        <f t="shared" si="68"/>
        <v>0</v>
      </c>
      <c r="AU108" s="533">
        <f t="shared" si="68"/>
        <v>0</v>
      </c>
      <c r="AV108" s="533">
        <f t="shared" si="68"/>
        <v>0</v>
      </c>
      <c r="AW108" s="533">
        <f t="shared" si="68"/>
        <v>0</v>
      </c>
      <c r="AX108" s="533">
        <f t="shared" si="68"/>
        <v>0</v>
      </c>
      <c r="AY108" s="533">
        <f t="shared" si="68"/>
        <v>0</v>
      </c>
      <c r="AZ108" s="533">
        <f t="shared" si="68"/>
        <v>0</v>
      </c>
      <c r="BA108" s="533">
        <f t="shared" si="68"/>
        <v>0</v>
      </c>
      <c r="BB108" s="533">
        <f t="shared" si="68"/>
        <v>0</v>
      </c>
      <c r="BC108" s="533">
        <f t="shared" si="68"/>
        <v>0</v>
      </c>
      <c r="BD108" s="533">
        <f t="shared" si="68"/>
        <v>0</v>
      </c>
      <c r="BE108" s="533">
        <f t="shared" si="68"/>
        <v>0</v>
      </c>
      <c r="BF108" s="533">
        <f t="shared" si="68"/>
        <v>0</v>
      </c>
      <c r="BG108" s="533">
        <f t="shared" si="68"/>
        <v>0</v>
      </c>
      <c r="BH108" s="533">
        <f t="shared" si="68"/>
        <v>0</v>
      </c>
      <c r="BI108" s="533">
        <f t="shared" si="68"/>
        <v>0</v>
      </c>
      <c r="BJ108" s="533">
        <f t="shared" si="68"/>
        <v>0</v>
      </c>
      <c r="BK108" s="533">
        <f t="shared" si="68"/>
        <v>0</v>
      </c>
      <c r="BL108" s="533">
        <f t="shared" si="68"/>
        <v>0</v>
      </c>
      <c r="BM108" s="533">
        <f t="shared" si="68"/>
        <v>0</v>
      </c>
      <c r="BN108" s="533">
        <f t="shared" si="68"/>
        <v>0</v>
      </c>
      <c r="BO108" s="533">
        <f t="shared" si="68"/>
        <v>0</v>
      </c>
      <c r="BP108" s="533">
        <f t="shared" si="68"/>
        <v>0</v>
      </c>
      <c r="BQ108" s="533">
        <f t="shared" si="68"/>
        <v>0</v>
      </c>
      <c r="BR108" s="533">
        <f t="shared" ref="BR108:BU108" si="69">IF(BR$106&gt;($B$103-1),"",BR36*BR$100)</f>
        <v>0</v>
      </c>
      <c r="BS108" s="533">
        <f t="shared" si="69"/>
        <v>0</v>
      </c>
      <c r="BT108" s="533">
        <f t="shared" si="69"/>
        <v>0</v>
      </c>
      <c r="BU108" s="533">
        <f t="shared" si="69"/>
        <v>0</v>
      </c>
    </row>
    <row r="109" spans="1:73" s="283" customFormat="1" ht="12" customHeight="1" x14ac:dyDescent="0.2">
      <c r="A109" s="250" t="s">
        <v>73</v>
      </c>
      <c r="B109" s="274">
        <f t="shared" si="63"/>
        <v>0</v>
      </c>
      <c r="C109" s="275">
        <f t="shared" si="66"/>
        <v>0</v>
      </c>
      <c r="D109" s="275">
        <f t="shared" ref="D109:D114" si="70">D37</f>
        <v>0</v>
      </c>
      <c r="E109" s="275">
        <f t="shared" si="67"/>
        <v>0</v>
      </c>
      <c r="F109" s="533">
        <f t="shared" ref="F109:BQ109" si="71">IF(F$106&gt;($B$103-1),"",F37*F$100)</f>
        <v>0</v>
      </c>
      <c r="G109" s="533">
        <f t="shared" si="71"/>
        <v>0</v>
      </c>
      <c r="H109" s="533">
        <f t="shared" si="71"/>
        <v>0</v>
      </c>
      <c r="I109" s="533">
        <f t="shared" si="71"/>
        <v>0</v>
      </c>
      <c r="J109" s="533">
        <f t="shared" si="71"/>
        <v>0</v>
      </c>
      <c r="K109" s="533">
        <f t="shared" si="71"/>
        <v>0</v>
      </c>
      <c r="L109" s="533">
        <f t="shared" si="71"/>
        <v>0</v>
      </c>
      <c r="M109" s="533">
        <f t="shared" si="71"/>
        <v>0</v>
      </c>
      <c r="N109" s="533">
        <f t="shared" si="71"/>
        <v>0</v>
      </c>
      <c r="O109" s="533">
        <f t="shared" si="71"/>
        <v>0</v>
      </c>
      <c r="P109" s="533">
        <f t="shared" si="71"/>
        <v>0</v>
      </c>
      <c r="Q109" s="533">
        <f t="shared" si="71"/>
        <v>0</v>
      </c>
      <c r="R109" s="533">
        <f t="shared" si="71"/>
        <v>0</v>
      </c>
      <c r="S109" s="533">
        <f t="shared" si="71"/>
        <v>0</v>
      </c>
      <c r="T109" s="533">
        <f t="shared" si="71"/>
        <v>0</v>
      </c>
      <c r="U109" s="533">
        <f t="shared" si="71"/>
        <v>0</v>
      </c>
      <c r="V109" s="533">
        <f t="shared" si="71"/>
        <v>0</v>
      </c>
      <c r="W109" s="533">
        <f t="shared" si="71"/>
        <v>0</v>
      </c>
      <c r="X109" s="533">
        <f t="shared" si="71"/>
        <v>0</v>
      </c>
      <c r="Y109" s="533">
        <f t="shared" si="71"/>
        <v>0</v>
      </c>
      <c r="Z109" s="533">
        <f t="shared" si="71"/>
        <v>0</v>
      </c>
      <c r="AA109" s="533">
        <f t="shared" si="71"/>
        <v>0</v>
      </c>
      <c r="AB109" s="533">
        <f t="shared" si="71"/>
        <v>0</v>
      </c>
      <c r="AC109" s="533">
        <f t="shared" si="71"/>
        <v>0</v>
      </c>
      <c r="AD109" s="533">
        <f t="shared" si="71"/>
        <v>0</v>
      </c>
      <c r="AE109" s="533">
        <f t="shared" si="71"/>
        <v>0</v>
      </c>
      <c r="AF109" s="533">
        <f t="shared" si="71"/>
        <v>0</v>
      </c>
      <c r="AG109" s="533">
        <f t="shared" si="71"/>
        <v>0</v>
      </c>
      <c r="AH109" s="533">
        <f t="shared" si="71"/>
        <v>0</v>
      </c>
      <c r="AI109" s="533">
        <f t="shared" si="71"/>
        <v>0</v>
      </c>
      <c r="AJ109" s="533">
        <f t="shared" si="71"/>
        <v>0</v>
      </c>
      <c r="AK109" s="533">
        <f t="shared" si="71"/>
        <v>0</v>
      </c>
      <c r="AL109" s="533">
        <f t="shared" si="71"/>
        <v>0</v>
      </c>
      <c r="AM109" s="533">
        <f t="shared" si="71"/>
        <v>0</v>
      </c>
      <c r="AN109" s="533">
        <f t="shared" si="71"/>
        <v>0</v>
      </c>
      <c r="AO109" s="533">
        <f t="shared" si="71"/>
        <v>0</v>
      </c>
      <c r="AP109" s="533">
        <f t="shared" si="71"/>
        <v>0</v>
      </c>
      <c r="AQ109" s="533">
        <f t="shared" si="71"/>
        <v>0</v>
      </c>
      <c r="AR109" s="533">
        <f t="shared" si="71"/>
        <v>0</v>
      </c>
      <c r="AS109" s="533">
        <f t="shared" si="71"/>
        <v>0</v>
      </c>
      <c r="AT109" s="533">
        <f t="shared" si="71"/>
        <v>0</v>
      </c>
      <c r="AU109" s="533">
        <f t="shared" si="71"/>
        <v>0</v>
      </c>
      <c r="AV109" s="533">
        <f t="shared" si="71"/>
        <v>0</v>
      </c>
      <c r="AW109" s="533">
        <f t="shared" si="71"/>
        <v>0</v>
      </c>
      <c r="AX109" s="533">
        <f t="shared" si="71"/>
        <v>0</v>
      </c>
      <c r="AY109" s="533">
        <f t="shared" si="71"/>
        <v>0</v>
      </c>
      <c r="AZ109" s="533">
        <f t="shared" si="71"/>
        <v>0</v>
      </c>
      <c r="BA109" s="533">
        <f t="shared" si="71"/>
        <v>0</v>
      </c>
      <c r="BB109" s="533">
        <f t="shared" si="71"/>
        <v>0</v>
      </c>
      <c r="BC109" s="533">
        <f t="shared" si="71"/>
        <v>0</v>
      </c>
      <c r="BD109" s="533">
        <f t="shared" si="71"/>
        <v>0</v>
      </c>
      <c r="BE109" s="533">
        <f t="shared" si="71"/>
        <v>0</v>
      </c>
      <c r="BF109" s="533">
        <f t="shared" si="71"/>
        <v>0</v>
      </c>
      <c r="BG109" s="533">
        <f t="shared" si="71"/>
        <v>0</v>
      </c>
      <c r="BH109" s="533">
        <f t="shared" si="71"/>
        <v>0</v>
      </c>
      <c r="BI109" s="533">
        <f t="shared" si="71"/>
        <v>0</v>
      </c>
      <c r="BJ109" s="533">
        <f t="shared" si="71"/>
        <v>0</v>
      </c>
      <c r="BK109" s="533">
        <f t="shared" si="71"/>
        <v>0</v>
      </c>
      <c r="BL109" s="533">
        <f t="shared" si="71"/>
        <v>0</v>
      </c>
      <c r="BM109" s="533">
        <f t="shared" si="71"/>
        <v>0</v>
      </c>
      <c r="BN109" s="533">
        <f t="shared" si="71"/>
        <v>0</v>
      </c>
      <c r="BO109" s="533">
        <f t="shared" si="71"/>
        <v>0</v>
      </c>
      <c r="BP109" s="533">
        <f t="shared" si="71"/>
        <v>0</v>
      </c>
      <c r="BQ109" s="533">
        <f t="shared" si="71"/>
        <v>0</v>
      </c>
      <c r="BR109" s="533">
        <f t="shared" ref="BR109:BU109" si="72">IF(BR$106&gt;($B$103-1),"",BR37*BR$100)</f>
        <v>0</v>
      </c>
      <c r="BS109" s="533">
        <f t="shared" si="72"/>
        <v>0</v>
      </c>
      <c r="BT109" s="533">
        <f t="shared" si="72"/>
        <v>0</v>
      </c>
      <c r="BU109" s="533">
        <f t="shared" si="72"/>
        <v>0</v>
      </c>
    </row>
    <row r="110" spans="1:73" s="283" customFormat="1" ht="12" customHeight="1" x14ac:dyDescent="0.2">
      <c r="A110" s="250" t="s">
        <v>74</v>
      </c>
      <c r="B110" s="274">
        <f t="shared" si="63"/>
        <v>0</v>
      </c>
      <c r="C110" s="275">
        <f t="shared" si="66"/>
        <v>0</v>
      </c>
      <c r="D110" s="275">
        <f t="shared" si="70"/>
        <v>0</v>
      </c>
      <c r="E110" s="275">
        <f t="shared" si="67"/>
        <v>0</v>
      </c>
      <c r="F110" s="533">
        <f t="shared" ref="F110:BQ110" si="73">IF(F$106&gt;($B$103-1),"",F38*F$100)</f>
        <v>0</v>
      </c>
      <c r="G110" s="533">
        <f t="shared" si="73"/>
        <v>0</v>
      </c>
      <c r="H110" s="533">
        <f t="shared" si="73"/>
        <v>0</v>
      </c>
      <c r="I110" s="533">
        <f t="shared" si="73"/>
        <v>0</v>
      </c>
      <c r="J110" s="533">
        <f t="shared" si="73"/>
        <v>0</v>
      </c>
      <c r="K110" s="533">
        <f t="shared" si="73"/>
        <v>0</v>
      </c>
      <c r="L110" s="533">
        <f t="shared" si="73"/>
        <v>0</v>
      </c>
      <c r="M110" s="533">
        <f t="shared" si="73"/>
        <v>0</v>
      </c>
      <c r="N110" s="533">
        <f t="shared" si="73"/>
        <v>0</v>
      </c>
      <c r="O110" s="533">
        <f t="shared" si="73"/>
        <v>0</v>
      </c>
      <c r="P110" s="533">
        <f t="shared" si="73"/>
        <v>0</v>
      </c>
      <c r="Q110" s="533">
        <f t="shared" si="73"/>
        <v>0</v>
      </c>
      <c r="R110" s="533">
        <f t="shared" si="73"/>
        <v>0</v>
      </c>
      <c r="S110" s="533">
        <f t="shared" si="73"/>
        <v>0</v>
      </c>
      <c r="T110" s="533">
        <f t="shared" si="73"/>
        <v>0</v>
      </c>
      <c r="U110" s="533">
        <f t="shared" si="73"/>
        <v>0</v>
      </c>
      <c r="V110" s="533">
        <f t="shared" si="73"/>
        <v>0</v>
      </c>
      <c r="W110" s="533">
        <f t="shared" si="73"/>
        <v>0</v>
      </c>
      <c r="X110" s="533">
        <f t="shared" si="73"/>
        <v>0</v>
      </c>
      <c r="Y110" s="533">
        <f t="shared" si="73"/>
        <v>0</v>
      </c>
      <c r="Z110" s="533">
        <f t="shared" si="73"/>
        <v>0</v>
      </c>
      <c r="AA110" s="533">
        <f t="shared" si="73"/>
        <v>0</v>
      </c>
      <c r="AB110" s="533">
        <f t="shared" si="73"/>
        <v>0</v>
      </c>
      <c r="AC110" s="533">
        <f t="shared" si="73"/>
        <v>0</v>
      </c>
      <c r="AD110" s="533">
        <f t="shared" si="73"/>
        <v>0</v>
      </c>
      <c r="AE110" s="533">
        <f t="shared" si="73"/>
        <v>0</v>
      </c>
      <c r="AF110" s="533">
        <f t="shared" si="73"/>
        <v>0</v>
      </c>
      <c r="AG110" s="533">
        <f t="shared" si="73"/>
        <v>0</v>
      </c>
      <c r="AH110" s="533">
        <f t="shared" si="73"/>
        <v>0</v>
      </c>
      <c r="AI110" s="533">
        <f t="shared" si="73"/>
        <v>0</v>
      </c>
      <c r="AJ110" s="533">
        <f t="shared" si="73"/>
        <v>0</v>
      </c>
      <c r="AK110" s="533">
        <f t="shared" si="73"/>
        <v>0</v>
      </c>
      <c r="AL110" s="533">
        <f t="shared" si="73"/>
        <v>0</v>
      </c>
      <c r="AM110" s="533">
        <f t="shared" si="73"/>
        <v>0</v>
      </c>
      <c r="AN110" s="533">
        <f t="shared" si="73"/>
        <v>0</v>
      </c>
      <c r="AO110" s="533">
        <f t="shared" si="73"/>
        <v>0</v>
      </c>
      <c r="AP110" s="533">
        <f t="shared" si="73"/>
        <v>0</v>
      </c>
      <c r="AQ110" s="533">
        <f t="shared" si="73"/>
        <v>0</v>
      </c>
      <c r="AR110" s="533">
        <f t="shared" si="73"/>
        <v>0</v>
      </c>
      <c r="AS110" s="533">
        <f t="shared" si="73"/>
        <v>0</v>
      </c>
      <c r="AT110" s="533">
        <f t="shared" si="73"/>
        <v>0</v>
      </c>
      <c r="AU110" s="533">
        <f t="shared" si="73"/>
        <v>0</v>
      </c>
      <c r="AV110" s="533">
        <f t="shared" si="73"/>
        <v>0</v>
      </c>
      <c r="AW110" s="533">
        <f t="shared" si="73"/>
        <v>0</v>
      </c>
      <c r="AX110" s="533">
        <f t="shared" si="73"/>
        <v>0</v>
      </c>
      <c r="AY110" s="533">
        <f t="shared" si="73"/>
        <v>0</v>
      </c>
      <c r="AZ110" s="533">
        <f t="shared" si="73"/>
        <v>0</v>
      </c>
      <c r="BA110" s="533">
        <f t="shared" si="73"/>
        <v>0</v>
      </c>
      <c r="BB110" s="533">
        <f t="shared" si="73"/>
        <v>0</v>
      </c>
      <c r="BC110" s="533">
        <f t="shared" si="73"/>
        <v>0</v>
      </c>
      <c r="BD110" s="533">
        <f t="shared" si="73"/>
        <v>0</v>
      </c>
      <c r="BE110" s="533">
        <f t="shared" si="73"/>
        <v>0</v>
      </c>
      <c r="BF110" s="533">
        <f t="shared" si="73"/>
        <v>0</v>
      </c>
      <c r="BG110" s="533">
        <f t="shared" si="73"/>
        <v>0</v>
      </c>
      <c r="BH110" s="533">
        <f t="shared" si="73"/>
        <v>0</v>
      </c>
      <c r="BI110" s="533">
        <f t="shared" si="73"/>
        <v>0</v>
      </c>
      <c r="BJ110" s="533">
        <f t="shared" si="73"/>
        <v>0</v>
      </c>
      <c r="BK110" s="533">
        <f t="shared" si="73"/>
        <v>0</v>
      </c>
      <c r="BL110" s="533">
        <f t="shared" si="73"/>
        <v>0</v>
      </c>
      <c r="BM110" s="533">
        <f t="shared" si="73"/>
        <v>0</v>
      </c>
      <c r="BN110" s="533">
        <f t="shared" si="73"/>
        <v>0</v>
      </c>
      <c r="BO110" s="533">
        <f t="shared" si="73"/>
        <v>0</v>
      </c>
      <c r="BP110" s="533">
        <f t="shared" si="73"/>
        <v>0</v>
      </c>
      <c r="BQ110" s="533">
        <f t="shared" si="73"/>
        <v>0</v>
      </c>
      <c r="BR110" s="533">
        <f t="shared" ref="BR110:BU110" si="74">IF(BR$106&gt;($B$103-1),"",BR38*BR$100)</f>
        <v>0</v>
      </c>
      <c r="BS110" s="533">
        <f t="shared" si="74"/>
        <v>0</v>
      </c>
      <c r="BT110" s="533">
        <f t="shared" si="74"/>
        <v>0</v>
      </c>
      <c r="BU110" s="533">
        <f t="shared" si="74"/>
        <v>0</v>
      </c>
    </row>
    <row r="111" spans="1:73" s="283" customFormat="1" ht="12" customHeight="1" x14ac:dyDescent="0.2">
      <c r="A111" s="250" t="s">
        <v>354</v>
      </c>
      <c r="B111" s="274">
        <f t="shared" si="63"/>
        <v>0</v>
      </c>
      <c r="C111" s="275">
        <f t="shared" si="66"/>
        <v>0</v>
      </c>
      <c r="D111" s="275">
        <f t="shared" si="70"/>
        <v>0</v>
      </c>
      <c r="E111" s="275">
        <f t="shared" si="67"/>
        <v>0</v>
      </c>
      <c r="F111" s="533">
        <f t="shared" ref="F111:BQ111" si="75">IF(F$106&gt;($B$103-1),"",F39*F$100)</f>
        <v>0</v>
      </c>
      <c r="G111" s="533">
        <f t="shared" si="75"/>
        <v>0</v>
      </c>
      <c r="H111" s="533">
        <f t="shared" si="75"/>
        <v>0</v>
      </c>
      <c r="I111" s="533">
        <f t="shared" si="75"/>
        <v>0</v>
      </c>
      <c r="J111" s="533">
        <f t="shared" si="75"/>
        <v>0</v>
      </c>
      <c r="K111" s="533">
        <f t="shared" si="75"/>
        <v>0</v>
      </c>
      <c r="L111" s="533">
        <f t="shared" si="75"/>
        <v>0</v>
      </c>
      <c r="M111" s="533">
        <f t="shared" si="75"/>
        <v>0</v>
      </c>
      <c r="N111" s="533">
        <f t="shared" si="75"/>
        <v>0</v>
      </c>
      <c r="O111" s="533">
        <f t="shared" si="75"/>
        <v>0</v>
      </c>
      <c r="P111" s="533">
        <f t="shared" si="75"/>
        <v>0</v>
      </c>
      <c r="Q111" s="533">
        <f t="shared" si="75"/>
        <v>0</v>
      </c>
      <c r="R111" s="533">
        <f t="shared" si="75"/>
        <v>0</v>
      </c>
      <c r="S111" s="533">
        <f t="shared" si="75"/>
        <v>0</v>
      </c>
      <c r="T111" s="533">
        <f t="shared" si="75"/>
        <v>0</v>
      </c>
      <c r="U111" s="533">
        <f t="shared" si="75"/>
        <v>0</v>
      </c>
      <c r="V111" s="533">
        <f t="shared" si="75"/>
        <v>0</v>
      </c>
      <c r="W111" s="533">
        <f t="shared" si="75"/>
        <v>0</v>
      </c>
      <c r="X111" s="533">
        <f t="shared" si="75"/>
        <v>0</v>
      </c>
      <c r="Y111" s="533">
        <f t="shared" si="75"/>
        <v>0</v>
      </c>
      <c r="Z111" s="533">
        <f t="shared" si="75"/>
        <v>0</v>
      </c>
      <c r="AA111" s="533">
        <f t="shared" si="75"/>
        <v>0</v>
      </c>
      <c r="AB111" s="533">
        <f t="shared" si="75"/>
        <v>0</v>
      </c>
      <c r="AC111" s="533">
        <f t="shared" si="75"/>
        <v>0</v>
      </c>
      <c r="AD111" s="533">
        <f t="shared" si="75"/>
        <v>0</v>
      </c>
      <c r="AE111" s="533">
        <f t="shared" si="75"/>
        <v>0</v>
      </c>
      <c r="AF111" s="533">
        <f t="shared" si="75"/>
        <v>0</v>
      </c>
      <c r="AG111" s="533">
        <f t="shared" si="75"/>
        <v>0</v>
      </c>
      <c r="AH111" s="533">
        <f t="shared" si="75"/>
        <v>0</v>
      </c>
      <c r="AI111" s="533">
        <f t="shared" si="75"/>
        <v>0</v>
      </c>
      <c r="AJ111" s="533">
        <f t="shared" si="75"/>
        <v>0</v>
      </c>
      <c r="AK111" s="533">
        <f t="shared" si="75"/>
        <v>0</v>
      </c>
      <c r="AL111" s="533">
        <f t="shared" si="75"/>
        <v>0</v>
      </c>
      <c r="AM111" s="533">
        <f t="shared" si="75"/>
        <v>0</v>
      </c>
      <c r="AN111" s="533">
        <f t="shared" si="75"/>
        <v>0</v>
      </c>
      <c r="AO111" s="533">
        <f t="shared" si="75"/>
        <v>0</v>
      </c>
      <c r="AP111" s="533">
        <f t="shared" si="75"/>
        <v>0</v>
      </c>
      <c r="AQ111" s="533">
        <f t="shared" si="75"/>
        <v>0</v>
      </c>
      <c r="AR111" s="533">
        <f t="shared" si="75"/>
        <v>0</v>
      </c>
      <c r="AS111" s="533">
        <f t="shared" si="75"/>
        <v>0</v>
      </c>
      <c r="AT111" s="533">
        <f t="shared" si="75"/>
        <v>0</v>
      </c>
      <c r="AU111" s="533">
        <f t="shared" si="75"/>
        <v>0</v>
      </c>
      <c r="AV111" s="533">
        <f t="shared" si="75"/>
        <v>0</v>
      </c>
      <c r="AW111" s="533">
        <f t="shared" si="75"/>
        <v>0</v>
      </c>
      <c r="AX111" s="533">
        <f t="shared" si="75"/>
        <v>0</v>
      </c>
      <c r="AY111" s="533">
        <f t="shared" si="75"/>
        <v>0</v>
      </c>
      <c r="AZ111" s="533">
        <f t="shared" si="75"/>
        <v>0</v>
      </c>
      <c r="BA111" s="533">
        <f t="shared" si="75"/>
        <v>0</v>
      </c>
      <c r="BB111" s="533">
        <f t="shared" si="75"/>
        <v>0</v>
      </c>
      <c r="BC111" s="533">
        <f t="shared" si="75"/>
        <v>0</v>
      </c>
      <c r="BD111" s="533">
        <f t="shared" si="75"/>
        <v>0</v>
      </c>
      <c r="BE111" s="533">
        <f t="shared" si="75"/>
        <v>0</v>
      </c>
      <c r="BF111" s="533">
        <f t="shared" si="75"/>
        <v>0</v>
      </c>
      <c r="BG111" s="533">
        <f t="shared" si="75"/>
        <v>0</v>
      </c>
      <c r="BH111" s="533">
        <f t="shared" si="75"/>
        <v>0</v>
      </c>
      <c r="BI111" s="533">
        <f t="shared" si="75"/>
        <v>0</v>
      </c>
      <c r="BJ111" s="533">
        <f t="shared" si="75"/>
        <v>0</v>
      </c>
      <c r="BK111" s="533">
        <f t="shared" si="75"/>
        <v>0</v>
      </c>
      <c r="BL111" s="533">
        <f t="shared" si="75"/>
        <v>0</v>
      </c>
      <c r="BM111" s="533">
        <f t="shared" si="75"/>
        <v>0</v>
      </c>
      <c r="BN111" s="533">
        <f t="shared" si="75"/>
        <v>0</v>
      </c>
      <c r="BO111" s="533">
        <f t="shared" si="75"/>
        <v>0</v>
      </c>
      <c r="BP111" s="533">
        <f t="shared" si="75"/>
        <v>0</v>
      </c>
      <c r="BQ111" s="533">
        <f t="shared" si="75"/>
        <v>0</v>
      </c>
      <c r="BR111" s="533">
        <f t="shared" ref="BR111:BU111" si="76">IF(BR$106&gt;($B$103-1),"",BR39*BR$100)</f>
        <v>0</v>
      </c>
      <c r="BS111" s="533">
        <f t="shared" si="76"/>
        <v>0</v>
      </c>
      <c r="BT111" s="533">
        <f t="shared" si="76"/>
        <v>0</v>
      </c>
      <c r="BU111" s="533">
        <f t="shared" si="76"/>
        <v>0</v>
      </c>
    </row>
    <row r="112" spans="1:73" s="283" customFormat="1" ht="12" customHeight="1" x14ac:dyDescent="0.25">
      <c r="A112" s="6" t="s">
        <v>75</v>
      </c>
      <c r="B112" s="274">
        <f t="shared" si="63"/>
        <v>0</v>
      </c>
      <c r="C112" s="275">
        <f t="shared" si="66"/>
        <v>0</v>
      </c>
      <c r="D112" s="275">
        <f t="shared" si="70"/>
        <v>0</v>
      </c>
      <c r="E112" s="275">
        <f t="shared" si="67"/>
        <v>0</v>
      </c>
      <c r="F112" s="533">
        <f t="shared" ref="F112:BQ112" si="77">IF(F$106&gt;($B$103-1),"",F40*F$100)</f>
        <v>0</v>
      </c>
      <c r="G112" s="533">
        <f t="shared" si="77"/>
        <v>0</v>
      </c>
      <c r="H112" s="533">
        <f t="shared" si="77"/>
        <v>0</v>
      </c>
      <c r="I112" s="533">
        <f t="shared" si="77"/>
        <v>0</v>
      </c>
      <c r="J112" s="533">
        <f t="shared" si="77"/>
        <v>0</v>
      </c>
      <c r="K112" s="533">
        <f t="shared" si="77"/>
        <v>0</v>
      </c>
      <c r="L112" s="533">
        <f t="shared" si="77"/>
        <v>0</v>
      </c>
      <c r="M112" s="533">
        <f t="shared" si="77"/>
        <v>0</v>
      </c>
      <c r="N112" s="533">
        <f t="shared" si="77"/>
        <v>0</v>
      </c>
      <c r="O112" s="533">
        <f t="shared" si="77"/>
        <v>0</v>
      </c>
      <c r="P112" s="533">
        <f t="shared" si="77"/>
        <v>0</v>
      </c>
      <c r="Q112" s="533">
        <f t="shared" si="77"/>
        <v>0</v>
      </c>
      <c r="R112" s="533">
        <f t="shared" si="77"/>
        <v>0</v>
      </c>
      <c r="S112" s="533">
        <f t="shared" si="77"/>
        <v>0</v>
      </c>
      <c r="T112" s="533">
        <f t="shared" si="77"/>
        <v>0</v>
      </c>
      <c r="U112" s="533">
        <f t="shared" si="77"/>
        <v>0</v>
      </c>
      <c r="V112" s="533">
        <f t="shared" si="77"/>
        <v>0</v>
      </c>
      <c r="W112" s="533">
        <f t="shared" si="77"/>
        <v>0</v>
      </c>
      <c r="X112" s="533">
        <f t="shared" si="77"/>
        <v>0</v>
      </c>
      <c r="Y112" s="533">
        <f t="shared" si="77"/>
        <v>0</v>
      </c>
      <c r="Z112" s="533">
        <f t="shared" si="77"/>
        <v>0</v>
      </c>
      <c r="AA112" s="533">
        <f t="shared" si="77"/>
        <v>0</v>
      </c>
      <c r="AB112" s="533">
        <f t="shared" si="77"/>
        <v>0</v>
      </c>
      <c r="AC112" s="533">
        <f t="shared" si="77"/>
        <v>0</v>
      </c>
      <c r="AD112" s="533">
        <f t="shared" si="77"/>
        <v>0</v>
      </c>
      <c r="AE112" s="533">
        <f t="shared" si="77"/>
        <v>0</v>
      </c>
      <c r="AF112" s="533">
        <f t="shared" si="77"/>
        <v>0</v>
      </c>
      <c r="AG112" s="533">
        <f t="shared" si="77"/>
        <v>0</v>
      </c>
      <c r="AH112" s="533">
        <f t="shared" si="77"/>
        <v>0</v>
      </c>
      <c r="AI112" s="533">
        <f t="shared" si="77"/>
        <v>0</v>
      </c>
      <c r="AJ112" s="533">
        <f t="shared" si="77"/>
        <v>0</v>
      </c>
      <c r="AK112" s="533">
        <f t="shared" si="77"/>
        <v>0</v>
      </c>
      <c r="AL112" s="533">
        <f t="shared" si="77"/>
        <v>0</v>
      </c>
      <c r="AM112" s="533">
        <f t="shared" si="77"/>
        <v>0</v>
      </c>
      <c r="AN112" s="533">
        <f t="shared" si="77"/>
        <v>0</v>
      </c>
      <c r="AO112" s="533">
        <f t="shared" si="77"/>
        <v>0</v>
      </c>
      <c r="AP112" s="533">
        <f t="shared" si="77"/>
        <v>0</v>
      </c>
      <c r="AQ112" s="533">
        <f t="shared" si="77"/>
        <v>0</v>
      </c>
      <c r="AR112" s="533">
        <f t="shared" si="77"/>
        <v>0</v>
      </c>
      <c r="AS112" s="533">
        <f t="shared" si="77"/>
        <v>0</v>
      </c>
      <c r="AT112" s="533">
        <f t="shared" si="77"/>
        <v>0</v>
      </c>
      <c r="AU112" s="533">
        <f t="shared" si="77"/>
        <v>0</v>
      </c>
      <c r="AV112" s="533">
        <f t="shared" si="77"/>
        <v>0</v>
      </c>
      <c r="AW112" s="533">
        <f t="shared" si="77"/>
        <v>0</v>
      </c>
      <c r="AX112" s="533">
        <f t="shared" si="77"/>
        <v>0</v>
      </c>
      <c r="AY112" s="533">
        <f t="shared" si="77"/>
        <v>0</v>
      </c>
      <c r="AZ112" s="533">
        <f t="shared" si="77"/>
        <v>0</v>
      </c>
      <c r="BA112" s="533">
        <f t="shared" si="77"/>
        <v>0</v>
      </c>
      <c r="BB112" s="533">
        <f t="shared" si="77"/>
        <v>0</v>
      </c>
      <c r="BC112" s="533">
        <f t="shared" si="77"/>
        <v>0</v>
      </c>
      <c r="BD112" s="533">
        <f t="shared" si="77"/>
        <v>0</v>
      </c>
      <c r="BE112" s="533">
        <f t="shared" si="77"/>
        <v>0</v>
      </c>
      <c r="BF112" s="533">
        <f t="shared" si="77"/>
        <v>0</v>
      </c>
      <c r="BG112" s="533">
        <f t="shared" si="77"/>
        <v>0</v>
      </c>
      <c r="BH112" s="533">
        <f t="shared" si="77"/>
        <v>0</v>
      </c>
      <c r="BI112" s="533">
        <f t="shared" si="77"/>
        <v>0</v>
      </c>
      <c r="BJ112" s="533">
        <f t="shared" si="77"/>
        <v>0</v>
      </c>
      <c r="BK112" s="533">
        <f t="shared" si="77"/>
        <v>0</v>
      </c>
      <c r="BL112" s="533">
        <f t="shared" si="77"/>
        <v>0</v>
      </c>
      <c r="BM112" s="533">
        <f t="shared" si="77"/>
        <v>0</v>
      </c>
      <c r="BN112" s="533">
        <f t="shared" si="77"/>
        <v>0</v>
      </c>
      <c r="BO112" s="533">
        <f t="shared" si="77"/>
        <v>0</v>
      </c>
      <c r="BP112" s="533">
        <f t="shared" si="77"/>
        <v>0</v>
      </c>
      <c r="BQ112" s="533">
        <f t="shared" si="77"/>
        <v>0</v>
      </c>
      <c r="BR112" s="533">
        <f t="shared" ref="BR112:BU112" si="78">IF(BR$106&gt;($B$103-1),"",BR40*BR$100)</f>
        <v>0</v>
      </c>
      <c r="BS112" s="533">
        <f t="shared" si="78"/>
        <v>0</v>
      </c>
      <c r="BT112" s="533">
        <f t="shared" si="78"/>
        <v>0</v>
      </c>
      <c r="BU112" s="533">
        <f t="shared" si="78"/>
        <v>0</v>
      </c>
    </row>
    <row r="113" spans="1:73" s="283" customFormat="1" ht="12" customHeight="1" x14ac:dyDescent="0.25">
      <c r="A113" s="113" t="s">
        <v>480</v>
      </c>
      <c r="B113" s="274">
        <f t="shared" si="63"/>
        <v>0</v>
      </c>
      <c r="C113" s="275">
        <f t="shared" si="66"/>
        <v>0</v>
      </c>
      <c r="D113" s="275">
        <f t="shared" si="70"/>
        <v>0</v>
      </c>
      <c r="E113" s="275">
        <f t="shared" si="67"/>
        <v>0</v>
      </c>
      <c r="F113" s="533">
        <f t="shared" ref="F113:BQ113" si="79">IF(F$106&gt;($B$103-1),"",F41*F$100)</f>
        <v>0</v>
      </c>
      <c r="G113" s="533">
        <f t="shared" si="79"/>
        <v>0</v>
      </c>
      <c r="H113" s="533">
        <f t="shared" si="79"/>
        <v>0</v>
      </c>
      <c r="I113" s="533">
        <f t="shared" si="79"/>
        <v>0</v>
      </c>
      <c r="J113" s="533">
        <f t="shared" si="79"/>
        <v>0</v>
      </c>
      <c r="K113" s="533">
        <f t="shared" si="79"/>
        <v>0</v>
      </c>
      <c r="L113" s="533">
        <f t="shared" si="79"/>
        <v>0</v>
      </c>
      <c r="M113" s="533">
        <f t="shared" si="79"/>
        <v>0</v>
      </c>
      <c r="N113" s="533">
        <f t="shared" si="79"/>
        <v>0</v>
      </c>
      <c r="O113" s="533">
        <f t="shared" si="79"/>
        <v>0</v>
      </c>
      <c r="P113" s="533">
        <f t="shared" si="79"/>
        <v>0</v>
      </c>
      <c r="Q113" s="533">
        <f t="shared" si="79"/>
        <v>0</v>
      </c>
      <c r="R113" s="533">
        <f t="shared" si="79"/>
        <v>0</v>
      </c>
      <c r="S113" s="533">
        <f t="shared" si="79"/>
        <v>0</v>
      </c>
      <c r="T113" s="533">
        <f t="shared" si="79"/>
        <v>0</v>
      </c>
      <c r="U113" s="533">
        <f t="shared" si="79"/>
        <v>0</v>
      </c>
      <c r="V113" s="533">
        <f t="shared" si="79"/>
        <v>0</v>
      </c>
      <c r="W113" s="533">
        <f t="shared" si="79"/>
        <v>0</v>
      </c>
      <c r="X113" s="533">
        <f t="shared" si="79"/>
        <v>0</v>
      </c>
      <c r="Y113" s="533">
        <f t="shared" si="79"/>
        <v>0</v>
      </c>
      <c r="Z113" s="533">
        <f t="shared" si="79"/>
        <v>0</v>
      </c>
      <c r="AA113" s="533">
        <f t="shared" si="79"/>
        <v>0</v>
      </c>
      <c r="AB113" s="533">
        <f t="shared" si="79"/>
        <v>0</v>
      </c>
      <c r="AC113" s="533">
        <f t="shared" si="79"/>
        <v>0</v>
      </c>
      <c r="AD113" s="533">
        <f t="shared" si="79"/>
        <v>0</v>
      </c>
      <c r="AE113" s="533">
        <f t="shared" si="79"/>
        <v>0</v>
      </c>
      <c r="AF113" s="533">
        <f t="shared" si="79"/>
        <v>0</v>
      </c>
      <c r="AG113" s="533">
        <f t="shared" si="79"/>
        <v>0</v>
      </c>
      <c r="AH113" s="533">
        <f t="shared" si="79"/>
        <v>0</v>
      </c>
      <c r="AI113" s="533">
        <f t="shared" si="79"/>
        <v>0</v>
      </c>
      <c r="AJ113" s="533">
        <f t="shared" si="79"/>
        <v>0</v>
      </c>
      <c r="AK113" s="533">
        <f t="shared" si="79"/>
        <v>0</v>
      </c>
      <c r="AL113" s="533">
        <f t="shared" si="79"/>
        <v>0</v>
      </c>
      <c r="AM113" s="533">
        <f t="shared" si="79"/>
        <v>0</v>
      </c>
      <c r="AN113" s="533">
        <f t="shared" si="79"/>
        <v>0</v>
      </c>
      <c r="AO113" s="533">
        <f t="shared" si="79"/>
        <v>0</v>
      </c>
      <c r="AP113" s="533">
        <f t="shared" si="79"/>
        <v>0</v>
      </c>
      <c r="AQ113" s="533">
        <f t="shared" si="79"/>
        <v>0</v>
      </c>
      <c r="AR113" s="533">
        <f t="shared" si="79"/>
        <v>0</v>
      </c>
      <c r="AS113" s="533">
        <f t="shared" si="79"/>
        <v>0</v>
      </c>
      <c r="AT113" s="533">
        <f t="shared" si="79"/>
        <v>0</v>
      </c>
      <c r="AU113" s="533">
        <f t="shared" si="79"/>
        <v>0</v>
      </c>
      <c r="AV113" s="533">
        <f t="shared" si="79"/>
        <v>0</v>
      </c>
      <c r="AW113" s="533">
        <f t="shared" si="79"/>
        <v>0</v>
      </c>
      <c r="AX113" s="533">
        <f t="shared" si="79"/>
        <v>0</v>
      </c>
      <c r="AY113" s="533">
        <f t="shared" si="79"/>
        <v>0</v>
      </c>
      <c r="AZ113" s="533">
        <f t="shared" si="79"/>
        <v>0</v>
      </c>
      <c r="BA113" s="533">
        <f t="shared" si="79"/>
        <v>0</v>
      </c>
      <c r="BB113" s="533">
        <f t="shared" si="79"/>
        <v>0</v>
      </c>
      <c r="BC113" s="533">
        <f t="shared" si="79"/>
        <v>0</v>
      </c>
      <c r="BD113" s="533">
        <f t="shared" si="79"/>
        <v>0</v>
      </c>
      <c r="BE113" s="533">
        <f t="shared" si="79"/>
        <v>0</v>
      </c>
      <c r="BF113" s="533">
        <f t="shared" si="79"/>
        <v>0</v>
      </c>
      <c r="BG113" s="533">
        <f t="shared" si="79"/>
        <v>0</v>
      </c>
      <c r="BH113" s="533">
        <f t="shared" si="79"/>
        <v>0</v>
      </c>
      <c r="BI113" s="533">
        <f t="shared" si="79"/>
        <v>0</v>
      </c>
      <c r="BJ113" s="533">
        <f t="shared" si="79"/>
        <v>0</v>
      </c>
      <c r="BK113" s="533">
        <f t="shared" si="79"/>
        <v>0</v>
      </c>
      <c r="BL113" s="533">
        <f t="shared" si="79"/>
        <v>0</v>
      </c>
      <c r="BM113" s="533">
        <f t="shared" si="79"/>
        <v>0</v>
      </c>
      <c r="BN113" s="533">
        <f t="shared" si="79"/>
        <v>0</v>
      </c>
      <c r="BO113" s="533">
        <f t="shared" si="79"/>
        <v>0</v>
      </c>
      <c r="BP113" s="533">
        <f t="shared" si="79"/>
        <v>0</v>
      </c>
      <c r="BQ113" s="533">
        <f t="shared" si="79"/>
        <v>0</v>
      </c>
      <c r="BR113" s="533">
        <f t="shared" ref="BR113:BU113" si="80">IF(BR$106&gt;($B$103-1),"",BR41*BR$100)</f>
        <v>0</v>
      </c>
      <c r="BS113" s="533">
        <f t="shared" si="80"/>
        <v>0</v>
      </c>
      <c r="BT113" s="533">
        <f t="shared" si="80"/>
        <v>0</v>
      </c>
      <c r="BU113" s="533">
        <f t="shared" si="80"/>
        <v>0</v>
      </c>
    </row>
    <row r="114" spans="1:73" s="283" customFormat="1" ht="12" customHeight="1" x14ac:dyDescent="0.25">
      <c r="A114" s="248" t="s">
        <v>481</v>
      </c>
      <c r="B114" s="274">
        <f t="shared" si="63"/>
        <v>0</v>
      </c>
      <c r="C114" s="275">
        <f t="shared" si="66"/>
        <v>0</v>
      </c>
      <c r="D114" s="275">
        <f t="shared" si="70"/>
        <v>0</v>
      </c>
      <c r="E114" s="275">
        <f t="shared" si="67"/>
        <v>0</v>
      </c>
      <c r="F114" s="533">
        <f t="shared" ref="F114:BQ114" si="81">IF(F$106&gt;($B$103-1),"",F42*F$100)</f>
        <v>0</v>
      </c>
      <c r="G114" s="533">
        <f t="shared" si="81"/>
        <v>0</v>
      </c>
      <c r="H114" s="533">
        <f t="shared" si="81"/>
        <v>0</v>
      </c>
      <c r="I114" s="533">
        <f t="shared" si="81"/>
        <v>0</v>
      </c>
      <c r="J114" s="533">
        <f t="shared" si="81"/>
        <v>0</v>
      </c>
      <c r="K114" s="533">
        <f t="shared" si="81"/>
        <v>0</v>
      </c>
      <c r="L114" s="533">
        <f t="shared" si="81"/>
        <v>0</v>
      </c>
      <c r="M114" s="533">
        <f t="shared" si="81"/>
        <v>0</v>
      </c>
      <c r="N114" s="533">
        <f t="shared" si="81"/>
        <v>0</v>
      </c>
      <c r="O114" s="533">
        <f t="shared" si="81"/>
        <v>0</v>
      </c>
      <c r="P114" s="533">
        <f t="shared" si="81"/>
        <v>0</v>
      </c>
      <c r="Q114" s="533">
        <f t="shared" si="81"/>
        <v>0</v>
      </c>
      <c r="R114" s="533">
        <f t="shared" si="81"/>
        <v>0</v>
      </c>
      <c r="S114" s="533">
        <f t="shared" si="81"/>
        <v>0</v>
      </c>
      <c r="T114" s="533">
        <f t="shared" si="81"/>
        <v>0</v>
      </c>
      <c r="U114" s="533">
        <f t="shared" si="81"/>
        <v>0</v>
      </c>
      <c r="V114" s="533">
        <f t="shared" si="81"/>
        <v>0</v>
      </c>
      <c r="W114" s="533">
        <f t="shared" si="81"/>
        <v>0</v>
      </c>
      <c r="X114" s="533">
        <f t="shared" si="81"/>
        <v>0</v>
      </c>
      <c r="Y114" s="533">
        <f t="shared" si="81"/>
        <v>0</v>
      </c>
      <c r="Z114" s="533">
        <f t="shared" si="81"/>
        <v>0</v>
      </c>
      <c r="AA114" s="533">
        <f t="shared" si="81"/>
        <v>0</v>
      </c>
      <c r="AB114" s="533">
        <f t="shared" si="81"/>
        <v>0</v>
      </c>
      <c r="AC114" s="533">
        <f t="shared" si="81"/>
        <v>0</v>
      </c>
      <c r="AD114" s="533">
        <f t="shared" si="81"/>
        <v>0</v>
      </c>
      <c r="AE114" s="533">
        <f t="shared" si="81"/>
        <v>0</v>
      </c>
      <c r="AF114" s="533">
        <f t="shared" si="81"/>
        <v>0</v>
      </c>
      <c r="AG114" s="533">
        <f t="shared" si="81"/>
        <v>0</v>
      </c>
      <c r="AH114" s="533">
        <f t="shared" si="81"/>
        <v>0</v>
      </c>
      <c r="AI114" s="533">
        <f t="shared" si="81"/>
        <v>0</v>
      </c>
      <c r="AJ114" s="533">
        <f t="shared" si="81"/>
        <v>0</v>
      </c>
      <c r="AK114" s="533">
        <f t="shared" si="81"/>
        <v>0</v>
      </c>
      <c r="AL114" s="533">
        <f t="shared" si="81"/>
        <v>0</v>
      </c>
      <c r="AM114" s="533">
        <f t="shared" si="81"/>
        <v>0</v>
      </c>
      <c r="AN114" s="533">
        <f t="shared" si="81"/>
        <v>0</v>
      </c>
      <c r="AO114" s="533">
        <f t="shared" si="81"/>
        <v>0</v>
      </c>
      <c r="AP114" s="533">
        <f t="shared" si="81"/>
        <v>0</v>
      </c>
      <c r="AQ114" s="533">
        <f t="shared" si="81"/>
        <v>0</v>
      </c>
      <c r="AR114" s="533">
        <f t="shared" si="81"/>
        <v>0</v>
      </c>
      <c r="AS114" s="533">
        <f t="shared" si="81"/>
        <v>0</v>
      </c>
      <c r="AT114" s="533">
        <f t="shared" si="81"/>
        <v>0</v>
      </c>
      <c r="AU114" s="533">
        <f t="shared" si="81"/>
        <v>0</v>
      </c>
      <c r="AV114" s="533">
        <f t="shared" si="81"/>
        <v>0</v>
      </c>
      <c r="AW114" s="533">
        <f t="shared" si="81"/>
        <v>0</v>
      </c>
      <c r="AX114" s="533">
        <f t="shared" si="81"/>
        <v>0</v>
      </c>
      <c r="AY114" s="533">
        <f t="shared" si="81"/>
        <v>0</v>
      </c>
      <c r="AZ114" s="533">
        <f t="shared" si="81"/>
        <v>0</v>
      </c>
      <c r="BA114" s="533">
        <f t="shared" si="81"/>
        <v>0</v>
      </c>
      <c r="BB114" s="533">
        <f t="shared" si="81"/>
        <v>0</v>
      </c>
      <c r="BC114" s="533">
        <f t="shared" si="81"/>
        <v>0</v>
      </c>
      <c r="BD114" s="533">
        <f t="shared" si="81"/>
        <v>0</v>
      </c>
      <c r="BE114" s="533">
        <f t="shared" si="81"/>
        <v>0</v>
      </c>
      <c r="BF114" s="533">
        <f t="shared" si="81"/>
        <v>0</v>
      </c>
      <c r="BG114" s="533">
        <f t="shared" si="81"/>
        <v>0</v>
      </c>
      <c r="BH114" s="533">
        <f t="shared" si="81"/>
        <v>0</v>
      </c>
      <c r="BI114" s="533">
        <f t="shared" si="81"/>
        <v>0</v>
      </c>
      <c r="BJ114" s="533">
        <f t="shared" si="81"/>
        <v>0</v>
      </c>
      <c r="BK114" s="533">
        <f t="shared" si="81"/>
        <v>0</v>
      </c>
      <c r="BL114" s="533">
        <f t="shared" si="81"/>
        <v>0</v>
      </c>
      <c r="BM114" s="533">
        <f t="shared" si="81"/>
        <v>0</v>
      </c>
      <c r="BN114" s="533">
        <f t="shared" si="81"/>
        <v>0</v>
      </c>
      <c r="BO114" s="533">
        <f t="shared" si="81"/>
        <v>0</v>
      </c>
      <c r="BP114" s="533">
        <f t="shared" si="81"/>
        <v>0</v>
      </c>
      <c r="BQ114" s="533">
        <f t="shared" si="81"/>
        <v>0</v>
      </c>
      <c r="BR114" s="533">
        <f t="shared" ref="BR114:BU114" si="82">IF(BR$106&gt;($B$103-1),"",BR42*BR$100)</f>
        <v>0</v>
      </c>
      <c r="BS114" s="533">
        <f t="shared" si="82"/>
        <v>0</v>
      </c>
      <c r="BT114" s="533">
        <f t="shared" si="82"/>
        <v>0</v>
      </c>
      <c r="BU114" s="533">
        <f t="shared" si="82"/>
        <v>0</v>
      </c>
    </row>
    <row r="115" spans="1:73" s="283" customFormat="1" ht="12" customHeight="1" x14ac:dyDescent="0.2">
      <c r="A115" s="250" t="s">
        <v>76</v>
      </c>
      <c r="B115" s="274">
        <f t="shared" si="63"/>
        <v>0</v>
      </c>
      <c r="C115" s="275">
        <f t="shared" si="66"/>
        <v>0</v>
      </c>
      <c r="D115" s="275">
        <f>D69</f>
        <v>0</v>
      </c>
      <c r="E115" s="275">
        <f>IF(E$106&gt;($B$103-1),"",E69*E$100)</f>
        <v>0</v>
      </c>
      <c r="F115" s="533">
        <f t="shared" ref="F115:BQ115" si="83">IF(F$106&gt;($B$103-1),"",F69*F$100)</f>
        <v>0</v>
      </c>
      <c r="G115" s="533">
        <f t="shared" si="83"/>
        <v>0</v>
      </c>
      <c r="H115" s="533">
        <f t="shared" si="83"/>
        <v>0</v>
      </c>
      <c r="I115" s="533">
        <f t="shared" si="83"/>
        <v>0</v>
      </c>
      <c r="J115" s="533">
        <f t="shared" si="83"/>
        <v>0</v>
      </c>
      <c r="K115" s="533">
        <f t="shared" si="83"/>
        <v>0</v>
      </c>
      <c r="L115" s="533">
        <f t="shared" si="83"/>
        <v>0</v>
      </c>
      <c r="M115" s="533">
        <f t="shared" si="83"/>
        <v>0</v>
      </c>
      <c r="N115" s="533">
        <f t="shared" si="83"/>
        <v>0</v>
      </c>
      <c r="O115" s="533">
        <f t="shared" si="83"/>
        <v>0</v>
      </c>
      <c r="P115" s="533">
        <f t="shared" si="83"/>
        <v>0</v>
      </c>
      <c r="Q115" s="533">
        <f t="shared" si="83"/>
        <v>0</v>
      </c>
      <c r="R115" s="533">
        <f t="shared" si="83"/>
        <v>0</v>
      </c>
      <c r="S115" s="533">
        <f t="shared" si="83"/>
        <v>0</v>
      </c>
      <c r="T115" s="533">
        <f t="shared" si="83"/>
        <v>0</v>
      </c>
      <c r="U115" s="533">
        <f t="shared" si="83"/>
        <v>0</v>
      </c>
      <c r="V115" s="533">
        <f t="shared" si="83"/>
        <v>0</v>
      </c>
      <c r="W115" s="533">
        <f t="shared" si="83"/>
        <v>0</v>
      </c>
      <c r="X115" s="533">
        <f t="shared" si="83"/>
        <v>0</v>
      </c>
      <c r="Y115" s="533">
        <f t="shared" si="83"/>
        <v>0</v>
      </c>
      <c r="Z115" s="533">
        <f t="shared" si="83"/>
        <v>0</v>
      </c>
      <c r="AA115" s="533">
        <f t="shared" si="83"/>
        <v>0</v>
      </c>
      <c r="AB115" s="533">
        <f t="shared" si="83"/>
        <v>0</v>
      </c>
      <c r="AC115" s="533">
        <f t="shared" si="83"/>
        <v>0</v>
      </c>
      <c r="AD115" s="533">
        <f t="shared" si="83"/>
        <v>0</v>
      </c>
      <c r="AE115" s="533">
        <f t="shared" si="83"/>
        <v>0</v>
      </c>
      <c r="AF115" s="533">
        <f t="shared" si="83"/>
        <v>0</v>
      </c>
      <c r="AG115" s="533">
        <f t="shared" si="83"/>
        <v>0</v>
      </c>
      <c r="AH115" s="533">
        <f t="shared" si="83"/>
        <v>0</v>
      </c>
      <c r="AI115" s="533">
        <f t="shared" si="83"/>
        <v>0</v>
      </c>
      <c r="AJ115" s="533">
        <f t="shared" si="83"/>
        <v>0</v>
      </c>
      <c r="AK115" s="533">
        <f t="shared" si="83"/>
        <v>0</v>
      </c>
      <c r="AL115" s="533">
        <f t="shared" si="83"/>
        <v>0</v>
      </c>
      <c r="AM115" s="533">
        <f t="shared" si="83"/>
        <v>0</v>
      </c>
      <c r="AN115" s="533">
        <f t="shared" si="83"/>
        <v>0</v>
      </c>
      <c r="AO115" s="533">
        <f t="shared" si="83"/>
        <v>0</v>
      </c>
      <c r="AP115" s="533">
        <f t="shared" si="83"/>
        <v>0</v>
      </c>
      <c r="AQ115" s="533">
        <f t="shared" si="83"/>
        <v>0</v>
      </c>
      <c r="AR115" s="533">
        <f t="shared" si="83"/>
        <v>0</v>
      </c>
      <c r="AS115" s="533">
        <f t="shared" si="83"/>
        <v>0</v>
      </c>
      <c r="AT115" s="533">
        <f t="shared" si="83"/>
        <v>0</v>
      </c>
      <c r="AU115" s="533">
        <f t="shared" si="83"/>
        <v>0</v>
      </c>
      <c r="AV115" s="533">
        <f t="shared" si="83"/>
        <v>0</v>
      </c>
      <c r="AW115" s="533">
        <f t="shared" si="83"/>
        <v>0</v>
      </c>
      <c r="AX115" s="533">
        <f t="shared" si="83"/>
        <v>0</v>
      </c>
      <c r="AY115" s="533">
        <f t="shared" si="83"/>
        <v>0</v>
      </c>
      <c r="AZ115" s="533">
        <f t="shared" si="83"/>
        <v>0</v>
      </c>
      <c r="BA115" s="533">
        <f t="shared" si="83"/>
        <v>0</v>
      </c>
      <c r="BB115" s="533">
        <f t="shared" si="83"/>
        <v>0</v>
      </c>
      <c r="BC115" s="533">
        <f t="shared" si="83"/>
        <v>0</v>
      </c>
      <c r="BD115" s="533">
        <f t="shared" si="83"/>
        <v>0</v>
      </c>
      <c r="BE115" s="533">
        <f t="shared" si="83"/>
        <v>0</v>
      </c>
      <c r="BF115" s="533">
        <f t="shared" si="83"/>
        <v>0</v>
      </c>
      <c r="BG115" s="533">
        <f t="shared" si="83"/>
        <v>0</v>
      </c>
      <c r="BH115" s="533">
        <f t="shared" si="83"/>
        <v>0</v>
      </c>
      <c r="BI115" s="533">
        <f t="shared" si="83"/>
        <v>0</v>
      </c>
      <c r="BJ115" s="533">
        <f t="shared" si="83"/>
        <v>0</v>
      </c>
      <c r="BK115" s="533">
        <f t="shared" si="83"/>
        <v>0</v>
      </c>
      <c r="BL115" s="533">
        <f t="shared" si="83"/>
        <v>0</v>
      </c>
      <c r="BM115" s="533">
        <f t="shared" si="83"/>
        <v>0</v>
      </c>
      <c r="BN115" s="533">
        <f t="shared" si="83"/>
        <v>0</v>
      </c>
      <c r="BO115" s="533">
        <f t="shared" si="83"/>
        <v>0</v>
      </c>
      <c r="BP115" s="533">
        <f t="shared" si="83"/>
        <v>0</v>
      </c>
      <c r="BQ115" s="533">
        <f t="shared" si="83"/>
        <v>0</v>
      </c>
      <c r="BR115" s="533">
        <f t="shared" ref="BR115:BU115" si="84">IF(BR$106&gt;($B$103-1),"",BR69*BR$100)</f>
        <v>0</v>
      </c>
      <c r="BS115" s="533">
        <f t="shared" si="84"/>
        <v>0</v>
      </c>
      <c r="BT115" s="533">
        <f t="shared" si="84"/>
        <v>0</v>
      </c>
      <c r="BU115" s="533">
        <f t="shared" si="84"/>
        <v>0</v>
      </c>
    </row>
    <row r="116" spans="1:73" s="283" customFormat="1" ht="12" customHeight="1" x14ac:dyDescent="0.2">
      <c r="A116" s="250" t="s">
        <v>77</v>
      </c>
      <c r="B116" s="274">
        <f t="shared" si="63"/>
        <v>0</v>
      </c>
      <c r="C116" s="275">
        <f t="shared" si="66"/>
        <v>0</v>
      </c>
      <c r="D116" s="275">
        <f>D70</f>
        <v>0</v>
      </c>
      <c r="E116" s="275">
        <f>IF(E$106&gt;($B$103-1),"",E70*E$100)</f>
        <v>0</v>
      </c>
      <c r="F116" s="533">
        <f t="shared" ref="F116:BQ116" si="85">IF(F$106&gt;($B$103-1),"",F70*F$100)</f>
        <v>0</v>
      </c>
      <c r="G116" s="533">
        <f t="shared" si="85"/>
        <v>0</v>
      </c>
      <c r="H116" s="533">
        <f t="shared" si="85"/>
        <v>0</v>
      </c>
      <c r="I116" s="533">
        <f t="shared" si="85"/>
        <v>0</v>
      </c>
      <c r="J116" s="533">
        <f t="shared" si="85"/>
        <v>0</v>
      </c>
      <c r="K116" s="533">
        <f t="shared" si="85"/>
        <v>0</v>
      </c>
      <c r="L116" s="533">
        <f t="shared" si="85"/>
        <v>0</v>
      </c>
      <c r="M116" s="533">
        <f t="shared" si="85"/>
        <v>0</v>
      </c>
      <c r="N116" s="533">
        <f t="shared" si="85"/>
        <v>0</v>
      </c>
      <c r="O116" s="533">
        <f t="shared" si="85"/>
        <v>0</v>
      </c>
      <c r="P116" s="533">
        <f t="shared" si="85"/>
        <v>0</v>
      </c>
      <c r="Q116" s="533">
        <f t="shared" si="85"/>
        <v>0</v>
      </c>
      <c r="R116" s="533">
        <f t="shared" si="85"/>
        <v>0</v>
      </c>
      <c r="S116" s="533">
        <f t="shared" si="85"/>
        <v>0</v>
      </c>
      <c r="T116" s="533">
        <f t="shared" si="85"/>
        <v>0</v>
      </c>
      <c r="U116" s="533">
        <f t="shared" si="85"/>
        <v>0</v>
      </c>
      <c r="V116" s="533">
        <f t="shared" si="85"/>
        <v>0</v>
      </c>
      <c r="W116" s="533">
        <f t="shared" si="85"/>
        <v>0</v>
      </c>
      <c r="X116" s="533">
        <f t="shared" si="85"/>
        <v>0</v>
      </c>
      <c r="Y116" s="533">
        <f t="shared" si="85"/>
        <v>0</v>
      </c>
      <c r="Z116" s="533">
        <f t="shared" si="85"/>
        <v>0</v>
      </c>
      <c r="AA116" s="533">
        <f t="shared" si="85"/>
        <v>0</v>
      </c>
      <c r="AB116" s="533">
        <f t="shared" si="85"/>
        <v>0</v>
      </c>
      <c r="AC116" s="533">
        <f t="shared" si="85"/>
        <v>0</v>
      </c>
      <c r="AD116" s="533">
        <f t="shared" si="85"/>
        <v>0</v>
      </c>
      <c r="AE116" s="533">
        <f t="shared" si="85"/>
        <v>0</v>
      </c>
      <c r="AF116" s="533">
        <f t="shared" si="85"/>
        <v>0</v>
      </c>
      <c r="AG116" s="533">
        <f t="shared" si="85"/>
        <v>0</v>
      </c>
      <c r="AH116" s="533">
        <f t="shared" si="85"/>
        <v>0</v>
      </c>
      <c r="AI116" s="533">
        <f t="shared" si="85"/>
        <v>0</v>
      </c>
      <c r="AJ116" s="533">
        <f t="shared" si="85"/>
        <v>0</v>
      </c>
      <c r="AK116" s="533">
        <f t="shared" si="85"/>
        <v>0</v>
      </c>
      <c r="AL116" s="533">
        <f t="shared" si="85"/>
        <v>0</v>
      </c>
      <c r="AM116" s="533">
        <f t="shared" si="85"/>
        <v>0</v>
      </c>
      <c r="AN116" s="533">
        <f t="shared" si="85"/>
        <v>0</v>
      </c>
      <c r="AO116" s="533">
        <f t="shared" si="85"/>
        <v>0</v>
      </c>
      <c r="AP116" s="533">
        <f t="shared" si="85"/>
        <v>0</v>
      </c>
      <c r="AQ116" s="533">
        <f t="shared" si="85"/>
        <v>0</v>
      </c>
      <c r="AR116" s="533">
        <f t="shared" si="85"/>
        <v>0</v>
      </c>
      <c r="AS116" s="533">
        <f t="shared" si="85"/>
        <v>0</v>
      </c>
      <c r="AT116" s="533">
        <f t="shared" si="85"/>
        <v>0</v>
      </c>
      <c r="AU116" s="533">
        <f t="shared" si="85"/>
        <v>0</v>
      </c>
      <c r="AV116" s="533">
        <f t="shared" si="85"/>
        <v>0</v>
      </c>
      <c r="AW116" s="533">
        <f t="shared" si="85"/>
        <v>0</v>
      </c>
      <c r="AX116" s="533">
        <f t="shared" si="85"/>
        <v>0</v>
      </c>
      <c r="AY116" s="533">
        <f t="shared" si="85"/>
        <v>0</v>
      </c>
      <c r="AZ116" s="533">
        <f t="shared" si="85"/>
        <v>0</v>
      </c>
      <c r="BA116" s="533">
        <f t="shared" si="85"/>
        <v>0</v>
      </c>
      <c r="BB116" s="533">
        <f t="shared" si="85"/>
        <v>0</v>
      </c>
      <c r="BC116" s="533">
        <f t="shared" si="85"/>
        <v>0</v>
      </c>
      <c r="BD116" s="533">
        <f t="shared" si="85"/>
        <v>0</v>
      </c>
      <c r="BE116" s="533">
        <f t="shared" si="85"/>
        <v>0</v>
      </c>
      <c r="BF116" s="533">
        <f t="shared" si="85"/>
        <v>0</v>
      </c>
      <c r="BG116" s="533">
        <f t="shared" si="85"/>
        <v>0</v>
      </c>
      <c r="BH116" s="533">
        <f t="shared" si="85"/>
        <v>0</v>
      </c>
      <c r="BI116" s="533">
        <f t="shared" si="85"/>
        <v>0</v>
      </c>
      <c r="BJ116" s="533">
        <f t="shared" si="85"/>
        <v>0</v>
      </c>
      <c r="BK116" s="533">
        <f t="shared" si="85"/>
        <v>0</v>
      </c>
      <c r="BL116" s="533">
        <f t="shared" si="85"/>
        <v>0</v>
      </c>
      <c r="BM116" s="533">
        <f t="shared" si="85"/>
        <v>0</v>
      </c>
      <c r="BN116" s="533">
        <f t="shared" si="85"/>
        <v>0</v>
      </c>
      <c r="BO116" s="533">
        <f t="shared" si="85"/>
        <v>0</v>
      </c>
      <c r="BP116" s="533">
        <f t="shared" si="85"/>
        <v>0</v>
      </c>
      <c r="BQ116" s="533">
        <f t="shared" si="85"/>
        <v>0</v>
      </c>
      <c r="BR116" s="533">
        <f t="shared" ref="BR116:BU116" si="86">IF(BR$106&gt;($B$103-1),"",BR70*BR$100)</f>
        <v>0</v>
      </c>
      <c r="BS116" s="533">
        <f t="shared" si="86"/>
        <v>0</v>
      </c>
      <c r="BT116" s="533">
        <f t="shared" si="86"/>
        <v>0</v>
      </c>
      <c r="BU116" s="533">
        <f t="shared" si="86"/>
        <v>0</v>
      </c>
    </row>
    <row r="117" spans="1:73" s="283" customFormat="1" ht="12" customHeight="1" x14ac:dyDescent="0.2">
      <c r="A117" s="250" t="s">
        <v>78</v>
      </c>
      <c r="B117" s="274">
        <f t="shared" si="63"/>
        <v>0</v>
      </c>
      <c r="C117" s="275">
        <f t="shared" si="66"/>
        <v>0</v>
      </c>
      <c r="D117" s="275">
        <f>D71</f>
        <v>0</v>
      </c>
      <c r="E117" s="275">
        <f>IF(E$106&gt;($B$103-1),"",E71*E$100)</f>
        <v>0</v>
      </c>
      <c r="F117" s="533">
        <f t="shared" ref="F117:BQ117" si="87">IF(F$106&gt;($B$103-1),"",F71*F$100)</f>
        <v>0</v>
      </c>
      <c r="G117" s="533">
        <f t="shared" si="87"/>
        <v>0</v>
      </c>
      <c r="H117" s="533">
        <f t="shared" si="87"/>
        <v>0</v>
      </c>
      <c r="I117" s="533">
        <f t="shared" si="87"/>
        <v>0</v>
      </c>
      <c r="J117" s="533">
        <f t="shared" si="87"/>
        <v>0</v>
      </c>
      <c r="K117" s="533">
        <f t="shared" si="87"/>
        <v>0</v>
      </c>
      <c r="L117" s="533">
        <f t="shared" si="87"/>
        <v>0</v>
      </c>
      <c r="M117" s="533">
        <f t="shared" si="87"/>
        <v>0</v>
      </c>
      <c r="N117" s="533">
        <f t="shared" si="87"/>
        <v>0</v>
      </c>
      <c r="O117" s="533">
        <f t="shared" si="87"/>
        <v>0</v>
      </c>
      <c r="P117" s="533">
        <f t="shared" si="87"/>
        <v>0</v>
      </c>
      <c r="Q117" s="533">
        <f t="shared" si="87"/>
        <v>0</v>
      </c>
      <c r="R117" s="533">
        <f t="shared" si="87"/>
        <v>0</v>
      </c>
      <c r="S117" s="533">
        <f t="shared" si="87"/>
        <v>0</v>
      </c>
      <c r="T117" s="533">
        <f t="shared" si="87"/>
        <v>0</v>
      </c>
      <c r="U117" s="533">
        <f t="shared" si="87"/>
        <v>0</v>
      </c>
      <c r="V117" s="533">
        <f t="shared" si="87"/>
        <v>0</v>
      </c>
      <c r="W117" s="533">
        <f t="shared" si="87"/>
        <v>0</v>
      </c>
      <c r="X117" s="533">
        <f t="shared" si="87"/>
        <v>0</v>
      </c>
      <c r="Y117" s="533">
        <f t="shared" si="87"/>
        <v>0</v>
      </c>
      <c r="Z117" s="533">
        <f t="shared" si="87"/>
        <v>0</v>
      </c>
      <c r="AA117" s="533">
        <f t="shared" si="87"/>
        <v>0</v>
      </c>
      <c r="AB117" s="533">
        <f t="shared" si="87"/>
        <v>0</v>
      </c>
      <c r="AC117" s="533">
        <f t="shared" si="87"/>
        <v>0</v>
      </c>
      <c r="AD117" s="533">
        <f t="shared" si="87"/>
        <v>0</v>
      </c>
      <c r="AE117" s="533">
        <f t="shared" si="87"/>
        <v>0</v>
      </c>
      <c r="AF117" s="533">
        <f t="shared" si="87"/>
        <v>0</v>
      </c>
      <c r="AG117" s="533">
        <f t="shared" si="87"/>
        <v>0</v>
      </c>
      <c r="AH117" s="533">
        <f t="shared" si="87"/>
        <v>0</v>
      </c>
      <c r="AI117" s="533">
        <f t="shared" si="87"/>
        <v>0</v>
      </c>
      <c r="AJ117" s="533">
        <f t="shared" si="87"/>
        <v>0</v>
      </c>
      <c r="AK117" s="533">
        <f t="shared" si="87"/>
        <v>0</v>
      </c>
      <c r="AL117" s="533">
        <f t="shared" si="87"/>
        <v>0</v>
      </c>
      <c r="AM117" s="533">
        <f t="shared" si="87"/>
        <v>0</v>
      </c>
      <c r="AN117" s="533">
        <f t="shared" si="87"/>
        <v>0</v>
      </c>
      <c r="AO117" s="533">
        <f t="shared" si="87"/>
        <v>0</v>
      </c>
      <c r="AP117" s="533">
        <f t="shared" si="87"/>
        <v>0</v>
      </c>
      <c r="AQ117" s="533">
        <f t="shared" si="87"/>
        <v>0</v>
      </c>
      <c r="AR117" s="533">
        <f t="shared" si="87"/>
        <v>0</v>
      </c>
      <c r="AS117" s="533">
        <f t="shared" si="87"/>
        <v>0</v>
      </c>
      <c r="AT117" s="533">
        <f t="shared" si="87"/>
        <v>0</v>
      </c>
      <c r="AU117" s="533">
        <f t="shared" si="87"/>
        <v>0</v>
      </c>
      <c r="AV117" s="533">
        <f t="shared" si="87"/>
        <v>0</v>
      </c>
      <c r="AW117" s="533">
        <f t="shared" si="87"/>
        <v>0</v>
      </c>
      <c r="AX117" s="533">
        <f t="shared" si="87"/>
        <v>0</v>
      </c>
      <c r="AY117" s="533">
        <f t="shared" si="87"/>
        <v>0</v>
      </c>
      <c r="AZ117" s="533">
        <f t="shared" si="87"/>
        <v>0</v>
      </c>
      <c r="BA117" s="533">
        <f t="shared" si="87"/>
        <v>0</v>
      </c>
      <c r="BB117" s="533">
        <f t="shared" si="87"/>
        <v>0</v>
      </c>
      <c r="BC117" s="533">
        <f t="shared" si="87"/>
        <v>0</v>
      </c>
      <c r="BD117" s="533">
        <f t="shared" si="87"/>
        <v>0</v>
      </c>
      <c r="BE117" s="533">
        <f t="shared" si="87"/>
        <v>0</v>
      </c>
      <c r="BF117" s="533">
        <f t="shared" si="87"/>
        <v>0</v>
      </c>
      <c r="BG117" s="533">
        <f t="shared" si="87"/>
        <v>0</v>
      </c>
      <c r="BH117" s="533">
        <f t="shared" si="87"/>
        <v>0</v>
      </c>
      <c r="BI117" s="533">
        <f t="shared" si="87"/>
        <v>0</v>
      </c>
      <c r="BJ117" s="533">
        <f t="shared" si="87"/>
        <v>0</v>
      </c>
      <c r="BK117" s="533">
        <f t="shared" si="87"/>
        <v>0</v>
      </c>
      <c r="BL117" s="533">
        <f t="shared" si="87"/>
        <v>0</v>
      </c>
      <c r="BM117" s="533">
        <f t="shared" si="87"/>
        <v>0</v>
      </c>
      <c r="BN117" s="533">
        <f t="shared" si="87"/>
        <v>0</v>
      </c>
      <c r="BO117" s="533">
        <f t="shared" si="87"/>
        <v>0</v>
      </c>
      <c r="BP117" s="533">
        <f t="shared" si="87"/>
        <v>0</v>
      </c>
      <c r="BQ117" s="533">
        <f t="shared" si="87"/>
        <v>0</v>
      </c>
      <c r="BR117" s="533">
        <f t="shared" ref="BR117:BU117" si="88">IF(BR$106&gt;($B$103-1),"",BR71*BR$100)</f>
        <v>0</v>
      </c>
      <c r="BS117" s="533">
        <f t="shared" si="88"/>
        <v>0</v>
      </c>
      <c r="BT117" s="533">
        <f t="shared" si="88"/>
        <v>0</v>
      </c>
      <c r="BU117" s="533">
        <f t="shared" si="88"/>
        <v>0</v>
      </c>
    </row>
    <row r="118" spans="1:73" s="283" customFormat="1" ht="12" customHeight="1" x14ac:dyDescent="0.2">
      <c r="A118" s="250" t="s">
        <v>349</v>
      </c>
      <c r="B118" s="274">
        <f t="shared" si="63"/>
        <v>0</v>
      </c>
      <c r="C118" s="275">
        <f t="shared" si="66"/>
        <v>0</v>
      </c>
      <c r="D118" s="275">
        <f>D72</f>
        <v>0</v>
      </c>
      <c r="E118" s="275">
        <f>IF(E$106&gt;($B$103-1),"",E72*E$100)</f>
        <v>0</v>
      </c>
      <c r="F118" s="533">
        <f t="shared" ref="F118:BQ118" si="89">IF(F$106&gt;($B$103-1),"",F72*F$100)</f>
        <v>0</v>
      </c>
      <c r="G118" s="533">
        <f t="shared" si="89"/>
        <v>0</v>
      </c>
      <c r="H118" s="533">
        <f t="shared" si="89"/>
        <v>0</v>
      </c>
      <c r="I118" s="533">
        <f t="shared" si="89"/>
        <v>0</v>
      </c>
      <c r="J118" s="533">
        <f t="shared" si="89"/>
        <v>0</v>
      </c>
      <c r="K118" s="533">
        <f t="shared" si="89"/>
        <v>0</v>
      </c>
      <c r="L118" s="533">
        <f t="shared" si="89"/>
        <v>0</v>
      </c>
      <c r="M118" s="533">
        <f t="shared" si="89"/>
        <v>0</v>
      </c>
      <c r="N118" s="533">
        <f t="shared" si="89"/>
        <v>0</v>
      </c>
      <c r="O118" s="533">
        <f t="shared" si="89"/>
        <v>0</v>
      </c>
      <c r="P118" s="533">
        <f t="shared" si="89"/>
        <v>0</v>
      </c>
      <c r="Q118" s="533">
        <f t="shared" si="89"/>
        <v>0</v>
      </c>
      <c r="R118" s="533">
        <f t="shared" si="89"/>
        <v>0</v>
      </c>
      <c r="S118" s="533">
        <f t="shared" si="89"/>
        <v>0</v>
      </c>
      <c r="T118" s="533">
        <f t="shared" si="89"/>
        <v>0</v>
      </c>
      <c r="U118" s="533">
        <f t="shared" si="89"/>
        <v>0</v>
      </c>
      <c r="V118" s="533">
        <f t="shared" si="89"/>
        <v>0</v>
      </c>
      <c r="W118" s="533">
        <f t="shared" si="89"/>
        <v>0</v>
      </c>
      <c r="X118" s="533">
        <f t="shared" si="89"/>
        <v>0</v>
      </c>
      <c r="Y118" s="533">
        <f t="shared" si="89"/>
        <v>0</v>
      </c>
      <c r="Z118" s="533">
        <f t="shared" si="89"/>
        <v>0</v>
      </c>
      <c r="AA118" s="533">
        <f t="shared" si="89"/>
        <v>0</v>
      </c>
      <c r="AB118" s="533">
        <f t="shared" si="89"/>
        <v>0</v>
      </c>
      <c r="AC118" s="533">
        <f t="shared" si="89"/>
        <v>0</v>
      </c>
      <c r="AD118" s="533">
        <f t="shared" si="89"/>
        <v>0</v>
      </c>
      <c r="AE118" s="533">
        <f t="shared" si="89"/>
        <v>0</v>
      </c>
      <c r="AF118" s="533">
        <f t="shared" si="89"/>
        <v>0</v>
      </c>
      <c r="AG118" s="533">
        <f t="shared" si="89"/>
        <v>0</v>
      </c>
      <c r="AH118" s="533">
        <f t="shared" si="89"/>
        <v>0</v>
      </c>
      <c r="AI118" s="533">
        <f t="shared" si="89"/>
        <v>0</v>
      </c>
      <c r="AJ118" s="533">
        <f t="shared" si="89"/>
        <v>0</v>
      </c>
      <c r="AK118" s="533">
        <f t="shared" si="89"/>
        <v>0</v>
      </c>
      <c r="AL118" s="533">
        <f t="shared" si="89"/>
        <v>0</v>
      </c>
      <c r="AM118" s="533">
        <f t="shared" si="89"/>
        <v>0</v>
      </c>
      <c r="AN118" s="533">
        <f t="shared" si="89"/>
        <v>0</v>
      </c>
      <c r="AO118" s="533">
        <f t="shared" si="89"/>
        <v>0</v>
      </c>
      <c r="AP118" s="533">
        <f t="shared" si="89"/>
        <v>0</v>
      </c>
      <c r="AQ118" s="533">
        <f t="shared" si="89"/>
        <v>0</v>
      </c>
      <c r="AR118" s="533">
        <f t="shared" si="89"/>
        <v>0</v>
      </c>
      <c r="AS118" s="533">
        <f t="shared" si="89"/>
        <v>0</v>
      </c>
      <c r="AT118" s="533">
        <f t="shared" si="89"/>
        <v>0</v>
      </c>
      <c r="AU118" s="533">
        <f t="shared" si="89"/>
        <v>0</v>
      </c>
      <c r="AV118" s="533">
        <f t="shared" si="89"/>
        <v>0</v>
      </c>
      <c r="AW118" s="533">
        <f t="shared" si="89"/>
        <v>0</v>
      </c>
      <c r="AX118" s="533">
        <f t="shared" si="89"/>
        <v>0</v>
      </c>
      <c r="AY118" s="533">
        <f t="shared" si="89"/>
        <v>0</v>
      </c>
      <c r="AZ118" s="533">
        <f t="shared" si="89"/>
        <v>0</v>
      </c>
      <c r="BA118" s="533">
        <f t="shared" si="89"/>
        <v>0</v>
      </c>
      <c r="BB118" s="533">
        <f t="shared" si="89"/>
        <v>0</v>
      </c>
      <c r="BC118" s="533">
        <f t="shared" si="89"/>
        <v>0</v>
      </c>
      <c r="BD118" s="533">
        <f t="shared" si="89"/>
        <v>0</v>
      </c>
      <c r="BE118" s="533">
        <f t="shared" si="89"/>
        <v>0</v>
      </c>
      <c r="BF118" s="533">
        <f t="shared" si="89"/>
        <v>0</v>
      </c>
      <c r="BG118" s="533">
        <f t="shared" si="89"/>
        <v>0</v>
      </c>
      <c r="BH118" s="533">
        <f t="shared" si="89"/>
        <v>0</v>
      </c>
      <c r="BI118" s="533">
        <f t="shared" si="89"/>
        <v>0</v>
      </c>
      <c r="BJ118" s="533">
        <f t="shared" si="89"/>
        <v>0</v>
      </c>
      <c r="BK118" s="533">
        <f t="shared" si="89"/>
        <v>0</v>
      </c>
      <c r="BL118" s="533">
        <f t="shared" si="89"/>
        <v>0</v>
      </c>
      <c r="BM118" s="533">
        <f t="shared" si="89"/>
        <v>0</v>
      </c>
      <c r="BN118" s="533">
        <f t="shared" si="89"/>
        <v>0</v>
      </c>
      <c r="BO118" s="533">
        <f t="shared" si="89"/>
        <v>0</v>
      </c>
      <c r="BP118" s="533">
        <f t="shared" si="89"/>
        <v>0</v>
      </c>
      <c r="BQ118" s="533">
        <f t="shared" si="89"/>
        <v>0</v>
      </c>
      <c r="BR118" s="533">
        <f t="shared" ref="BR118:BU118" si="90">IF(BR$106&gt;($B$103-1),"",BR72*BR$100)</f>
        <v>0</v>
      </c>
      <c r="BS118" s="533">
        <f t="shared" si="90"/>
        <v>0</v>
      </c>
      <c r="BT118" s="533">
        <f t="shared" si="90"/>
        <v>0</v>
      </c>
      <c r="BU118" s="533">
        <f t="shared" si="90"/>
        <v>0</v>
      </c>
    </row>
    <row r="119" spans="1:73" s="283" customFormat="1" ht="12" customHeight="1" x14ac:dyDescent="0.25">
      <c r="A119" s="6" t="s">
        <v>79</v>
      </c>
      <c r="B119" s="274">
        <f t="shared" si="63"/>
        <v>0</v>
      </c>
      <c r="C119" s="275">
        <f t="shared" si="66"/>
        <v>0</v>
      </c>
      <c r="D119" s="275">
        <f>D73</f>
        <v>0</v>
      </c>
      <c r="E119" s="275">
        <f>IF(E$106&gt;($B$103-1),"",E73*E$100)</f>
        <v>0</v>
      </c>
      <c r="F119" s="533">
        <f t="shared" ref="F119:BQ119" si="91">IF(F$106&gt;($B$103-1),"",F73*F$100)</f>
        <v>0</v>
      </c>
      <c r="G119" s="533">
        <f t="shared" si="91"/>
        <v>0</v>
      </c>
      <c r="H119" s="533">
        <f t="shared" si="91"/>
        <v>0</v>
      </c>
      <c r="I119" s="533">
        <f t="shared" si="91"/>
        <v>0</v>
      </c>
      <c r="J119" s="533">
        <f t="shared" si="91"/>
        <v>0</v>
      </c>
      <c r="K119" s="533">
        <f t="shared" si="91"/>
        <v>0</v>
      </c>
      <c r="L119" s="533">
        <f t="shared" si="91"/>
        <v>0</v>
      </c>
      <c r="M119" s="533">
        <f t="shared" si="91"/>
        <v>0</v>
      </c>
      <c r="N119" s="533">
        <f t="shared" si="91"/>
        <v>0</v>
      </c>
      <c r="O119" s="533">
        <f t="shared" si="91"/>
        <v>0</v>
      </c>
      <c r="P119" s="533">
        <f t="shared" si="91"/>
        <v>0</v>
      </c>
      <c r="Q119" s="533">
        <f t="shared" si="91"/>
        <v>0</v>
      </c>
      <c r="R119" s="533">
        <f t="shared" si="91"/>
        <v>0</v>
      </c>
      <c r="S119" s="533">
        <f t="shared" si="91"/>
        <v>0</v>
      </c>
      <c r="T119" s="533">
        <f t="shared" si="91"/>
        <v>0</v>
      </c>
      <c r="U119" s="533">
        <f t="shared" si="91"/>
        <v>0</v>
      </c>
      <c r="V119" s="533">
        <f t="shared" si="91"/>
        <v>0</v>
      </c>
      <c r="W119" s="533">
        <f t="shared" si="91"/>
        <v>0</v>
      </c>
      <c r="X119" s="533">
        <f t="shared" si="91"/>
        <v>0</v>
      </c>
      <c r="Y119" s="533">
        <f t="shared" si="91"/>
        <v>0</v>
      </c>
      <c r="Z119" s="533">
        <f t="shared" si="91"/>
        <v>0</v>
      </c>
      <c r="AA119" s="533">
        <f t="shared" si="91"/>
        <v>0</v>
      </c>
      <c r="AB119" s="533">
        <f t="shared" si="91"/>
        <v>0</v>
      </c>
      <c r="AC119" s="533">
        <f t="shared" si="91"/>
        <v>0</v>
      </c>
      <c r="AD119" s="533">
        <f t="shared" si="91"/>
        <v>0</v>
      </c>
      <c r="AE119" s="533">
        <f t="shared" si="91"/>
        <v>0</v>
      </c>
      <c r="AF119" s="533">
        <f t="shared" si="91"/>
        <v>0</v>
      </c>
      <c r="AG119" s="533">
        <f t="shared" si="91"/>
        <v>0</v>
      </c>
      <c r="AH119" s="533">
        <f t="shared" si="91"/>
        <v>0</v>
      </c>
      <c r="AI119" s="533">
        <f t="shared" si="91"/>
        <v>0</v>
      </c>
      <c r="AJ119" s="533">
        <f t="shared" si="91"/>
        <v>0</v>
      </c>
      <c r="AK119" s="533">
        <f t="shared" si="91"/>
        <v>0</v>
      </c>
      <c r="AL119" s="533">
        <f t="shared" si="91"/>
        <v>0</v>
      </c>
      <c r="AM119" s="533">
        <f t="shared" si="91"/>
        <v>0</v>
      </c>
      <c r="AN119" s="533">
        <f t="shared" si="91"/>
        <v>0</v>
      </c>
      <c r="AO119" s="533">
        <f t="shared" si="91"/>
        <v>0</v>
      </c>
      <c r="AP119" s="533">
        <f t="shared" si="91"/>
        <v>0</v>
      </c>
      <c r="AQ119" s="533">
        <f t="shared" si="91"/>
        <v>0</v>
      </c>
      <c r="AR119" s="533">
        <f t="shared" si="91"/>
        <v>0</v>
      </c>
      <c r="AS119" s="533">
        <f t="shared" si="91"/>
        <v>0</v>
      </c>
      <c r="AT119" s="533">
        <f t="shared" si="91"/>
        <v>0</v>
      </c>
      <c r="AU119" s="533">
        <f t="shared" si="91"/>
        <v>0</v>
      </c>
      <c r="AV119" s="533">
        <f t="shared" si="91"/>
        <v>0</v>
      </c>
      <c r="AW119" s="533">
        <f t="shared" si="91"/>
        <v>0</v>
      </c>
      <c r="AX119" s="533">
        <f t="shared" si="91"/>
        <v>0</v>
      </c>
      <c r="AY119" s="533">
        <f t="shared" si="91"/>
        <v>0</v>
      </c>
      <c r="AZ119" s="533">
        <f t="shared" si="91"/>
        <v>0</v>
      </c>
      <c r="BA119" s="533">
        <f t="shared" si="91"/>
        <v>0</v>
      </c>
      <c r="BB119" s="533">
        <f t="shared" si="91"/>
        <v>0</v>
      </c>
      <c r="BC119" s="533">
        <f t="shared" si="91"/>
        <v>0</v>
      </c>
      <c r="BD119" s="533">
        <f t="shared" si="91"/>
        <v>0</v>
      </c>
      <c r="BE119" s="533">
        <f t="shared" si="91"/>
        <v>0</v>
      </c>
      <c r="BF119" s="533">
        <f t="shared" si="91"/>
        <v>0</v>
      </c>
      <c r="BG119" s="533">
        <f t="shared" si="91"/>
        <v>0</v>
      </c>
      <c r="BH119" s="533">
        <f t="shared" si="91"/>
        <v>0</v>
      </c>
      <c r="BI119" s="533">
        <f t="shared" si="91"/>
        <v>0</v>
      </c>
      <c r="BJ119" s="533">
        <f t="shared" si="91"/>
        <v>0</v>
      </c>
      <c r="BK119" s="533">
        <f t="shared" si="91"/>
        <v>0</v>
      </c>
      <c r="BL119" s="533">
        <f t="shared" si="91"/>
        <v>0</v>
      </c>
      <c r="BM119" s="533">
        <f t="shared" si="91"/>
        <v>0</v>
      </c>
      <c r="BN119" s="533">
        <f t="shared" si="91"/>
        <v>0</v>
      </c>
      <c r="BO119" s="533">
        <f t="shared" si="91"/>
        <v>0</v>
      </c>
      <c r="BP119" s="533">
        <f t="shared" si="91"/>
        <v>0</v>
      </c>
      <c r="BQ119" s="533">
        <f t="shared" si="91"/>
        <v>0</v>
      </c>
      <c r="BR119" s="533">
        <f t="shared" ref="BR119:BU119" si="92">IF(BR$106&gt;($B$103-1),"",BR73*BR$100)</f>
        <v>0</v>
      </c>
      <c r="BS119" s="533">
        <f t="shared" si="92"/>
        <v>0</v>
      </c>
      <c r="BT119" s="533">
        <f t="shared" si="92"/>
        <v>0</v>
      </c>
      <c r="BU119" s="533">
        <f t="shared" si="92"/>
        <v>0</v>
      </c>
    </row>
    <row r="120" spans="1:73" s="283" customFormat="1" ht="12" customHeight="1" x14ac:dyDescent="0.25">
      <c r="A120" s="6" t="s">
        <v>80</v>
      </c>
      <c r="B120" s="274">
        <f t="shared" si="63"/>
        <v>0</v>
      </c>
      <c r="C120" s="275">
        <f t="shared" si="66"/>
        <v>0</v>
      </c>
      <c r="D120" s="275">
        <f>D81</f>
        <v>0</v>
      </c>
      <c r="E120" s="275">
        <f>IF(E$106&gt;($B$103-1),"",E81*E$100)</f>
        <v>0</v>
      </c>
      <c r="F120" s="533">
        <f t="shared" ref="F120:BQ120" si="93">IF(F$106&gt;($B$103-1),"",F81*F$100)</f>
        <v>0</v>
      </c>
      <c r="G120" s="533">
        <f t="shared" si="93"/>
        <v>0</v>
      </c>
      <c r="H120" s="533">
        <f t="shared" si="93"/>
        <v>0</v>
      </c>
      <c r="I120" s="533">
        <f t="shared" si="93"/>
        <v>0</v>
      </c>
      <c r="J120" s="533">
        <f t="shared" si="93"/>
        <v>0</v>
      </c>
      <c r="K120" s="533">
        <f t="shared" si="93"/>
        <v>0</v>
      </c>
      <c r="L120" s="533">
        <f t="shared" si="93"/>
        <v>0</v>
      </c>
      <c r="M120" s="533">
        <f t="shared" si="93"/>
        <v>0</v>
      </c>
      <c r="N120" s="533">
        <f t="shared" si="93"/>
        <v>0</v>
      </c>
      <c r="O120" s="533">
        <f t="shared" si="93"/>
        <v>0</v>
      </c>
      <c r="P120" s="533">
        <f t="shared" si="93"/>
        <v>0</v>
      </c>
      <c r="Q120" s="533">
        <f t="shared" si="93"/>
        <v>0</v>
      </c>
      <c r="R120" s="533">
        <f t="shared" si="93"/>
        <v>0</v>
      </c>
      <c r="S120" s="533">
        <f t="shared" si="93"/>
        <v>0</v>
      </c>
      <c r="T120" s="533">
        <f t="shared" si="93"/>
        <v>0</v>
      </c>
      <c r="U120" s="533">
        <f t="shared" si="93"/>
        <v>0</v>
      </c>
      <c r="V120" s="533">
        <f t="shared" si="93"/>
        <v>0</v>
      </c>
      <c r="W120" s="533">
        <f t="shared" si="93"/>
        <v>0</v>
      </c>
      <c r="X120" s="533">
        <f t="shared" si="93"/>
        <v>0</v>
      </c>
      <c r="Y120" s="533">
        <f t="shared" si="93"/>
        <v>0</v>
      </c>
      <c r="Z120" s="533">
        <f t="shared" si="93"/>
        <v>0</v>
      </c>
      <c r="AA120" s="533">
        <f t="shared" si="93"/>
        <v>0</v>
      </c>
      <c r="AB120" s="533">
        <f t="shared" si="93"/>
        <v>0</v>
      </c>
      <c r="AC120" s="533">
        <f t="shared" si="93"/>
        <v>0</v>
      </c>
      <c r="AD120" s="533">
        <f t="shared" si="93"/>
        <v>0</v>
      </c>
      <c r="AE120" s="533">
        <f t="shared" si="93"/>
        <v>0</v>
      </c>
      <c r="AF120" s="533">
        <f t="shared" si="93"/>
        <v>0</v>
      </c>
      <c r="AG120" s="533">
        <f t="shared" si="93"/>
        <v>0</v>
      </c>
      <c r="AH120" s="533">
        <f t="shared" si="93"/>
        <v>0</v>
      </c>
      <c r="AI120" s="533">
        <f t="shared" si="93"/>
        <v>0</v>
      </c>
      <c r="AJ120" s="533">
        <f t="shared" si="93"/>
        <v>0</v>
      </c>
      <c r="AK120" s="533">
        <f t="shared" si="93"/>
        <v>0</v>
      </c>
      <c r="AL120" s="533">
        <f t="shared" si="93"/>
        <v>0</v>
      </c>
      <c r="AM120" s="533">
        <f t="shared" si="93"/>
        <v>0</v>
      </c>
      <c r="AN120" s="533">
        <f t="shared" si="93"/>
        <v>0</v>
      </c>
      <c r="AO120" s="533">
        <f t="shared" si="93"/>
        <v>0</v>
      </c>
      <c r="AP120" s="533">
        <f t="shared" si="93"/>
        <v>0</v>
      </c>
      <c r="AQ120" s="533">
        <f t="shared" si="93"/>
        <v>0</v>
      </c>
      <c r="AR120" s="533">
        <f t="shared" si="93"/>
        <v>0</v>
      </c>
      <c r="AS120" s="533">
        <f t="shared" si="93"/>
        <v>0</v>
      </c>
      <c r="AT120" s="533">
        <f t="shared" si="93"/>
        <v>0</v>
      </c>
      <c r="AU120" s="533">
        <f t="shared" si="93"/>
        <v>0</v>
      </c>
      <c r="AV120" s="533">
        <f t="shared" si="93"/>
        <v>0</v>
      </c>
      <c r="AW120" s="533">
        <f t="shared" si="93"/>
        <v>0</v>
      </c>
      <c r="AX120" s="533">
        <f t="shared" si="93"/>
        <v>0</v>
      </c>
      <c r="AY120" s="533">
        <f t="shared" si="93"/>
        <v>0</v>
      </c>
      <c r="AZ120" s="533">
        <f t="shared" si="93"/>
        <v>0</v>
      </c>
      <c r="BA120" s="533">
        <f t="shared" si="93"/>
        <v>0</v>
      </c>
      <c r="BB120" s="533">
        <f t="shared" si="93"/>
        <v>0</v>
      </c>
      <c r="BC120" s="533">
        <f t="shared" si="93"/>
        <v>0</v>
      </c>
      <c r="BD120" s="533">
        <f t="shared" si="93"/>
        <v>0</v>
      </c>
      <c r="BE120" s="533">
        <f t="shared" si="93"/>
        <v>0</v>
      </c>
      <c r="BF120" s="533">
        <f t="shared" si="93"/>
        <v>0</v>
      </c>
      <c r="BG120" s="533">
        <f t="shared" si="93"/>
        <v>0</v>
      </c>
      <c r="BH120" s="533">
        <f t="shared" si="93"/>
        <v>0</v>
      </c>
      <c r="BI120" s="533">
        <f t="shared" si="93"/>
        <v>0</v>
      </c>
      <c r="BJ120" s="533">
        <f t="shared" si="93"/>
        <v>0</v>
      </c>
      <c r="BK120" s="533">
        <f t="shared" si="93"/>
        <v>0</v>
      </c>
      <c r="BL120" s="533">
        <f t="shared" si="93"/>
        <v>0</v>
      </c>
      <c r="BM120" s="533">
        <f t="shared" si="93"/>
        <v>0</v>
      </c>
      <c r="BN120" s="533">
        <f t="shared" si="93"/>
        <v>0</v>
      </c>
      <c r="BO120" s="533">
        <f t="shared" si="93"/>
        <v>0</v>
      </c>
      <c r="BP120" s="533">
        <f t="shared" si="93"/>
        <v>0</v>
      </c>
      <c r="BQ120" s="533">
        <f t="shared" si="93"/>
        <v>0</v>
      </c>
      <c r="BR120" s="533">
        <f t="shared" ref="BR120:BU120" si="94">IF(BR$106&gt;($B$103-1),"",BR81*BR$100)</f>
        <v>0</v>
      </c>
      <c r="BS120" s="533">
        <f t="shared" si="94"/>
        <v>0</v>
      </c>
      <c r="BT120" s="533">
        <f t="shared" si="94"/>
        <v>0</v>
      </c>
      <c r="BU120" s="533">
        <f t="shared" si="94"/>
        <v>0</v>
      </c>
    </row>
    <row r="121" spans="1:73" s="283" customFormat="1" ht="12" customHeight="1" x14ac:dyDescent="0.25">
      <c r="A121" s="6" t="s">
        <v>81</v>
      </c>
      <c r="B121" s="274">
        <f>IF(C121=0,0,C121/$B$104)</f>
        <v>0</v>
      </c>
      <c r="C121" s="275">
        <f>SUM(D121:BU121)</f>
        <v>0</v>
      </c>
      <c r="D121" s="275">
        <f>D89</f>
        <v>0</v>
      </c>
      <c r="E121" s="275">
        <f>IF(E$106&gt;($B$103-1),"",E89*E$100)</f>
        <v>0</v>
      </c>
      <c r="F121" s="533">
        <f t="shared" ref="F121:BQ121" si="95">IF(F$106&gt;($B$103-1),"",F89*F$100)</f>
        <v>0</v>
      </c>
      <c r="G121" s="533">
        <f t="shared" si="95"/>
        <v>0</v>
      </c>
      <c r="H121" s="533">
        <f t="shared" si="95"/>
        <v>0</v>
      </c>
      <c r="I121" s="533">
        <f t="shared" si="95"/>
        <v>0</v>
      </c>
      <c r="J121" s="533">
        <f t="shared" si="95"/>
        <v>0</v>
      </c>
      <c r="K121" s="533">
        <f t="shared" si="95"/>
        <v>0</v>
      </c>
      <c r="L121" s="533">
        <f t="shared" si="95"/>
        <v>0</v>
      </c>
      <c r="M121" s="533">
        <f t="shared" si="95"/>
        <v>0</v>
      </c>
      <c r="N121" s="533">
        <f t="shared" si="95"/>
        <v>0</v>
      </c>
      <c r="O121" s="533">
        <f t="shared" si="95"/>
        <v>0</v>
      </c>
      <c r="P121" s="533">
        <f t="shared" si="95"/>
        <v>0</v>
      </c>
      <c r="Q121" s="533">
        <f t="shared" si="95"/>
        <v>0</v>
      </c>
      <c r="R121" s="533">
        <f t="shared" si="95"/>
        <v>0</v>
      </c>
      <c r="S121" s="533">
        <f t="shared" si="95"/>
        <v>0</v>
      </c>
      <c r="T121" s="533">
        <f t="shared" si="95"/>
        <v>0</v>
      </c>
      <c r="U121" s="533">
        <f t="shared" si="95"/>
        <v>0</v>
      </c>
      <c r="V121" s="533">
        <f t="shared" si="95"/>
        <v>0</v>
      </c>
      <c r="W121" s="533">
        <f t="shared" si="95"/>
        <v>0</v>
      </c>
      <c r="X121" s="533">
        <f t="shared" si="95"/>
        <v>0</v>
      </c>
      <c r="Y121" s="533">
        <f t="shared" si="95"/>
        <v>0</v>
      </c>
      <c r="Z121" s="533">
        <f t="shared" si="95"/>
        <v>0</v>
      </c>
      <c r="AA121" s="533">
        <f t="shared" si="95"/>
        <v>0</v>
      </c>
      <c r="AB121" s="533">
        <f t="shared" si="95"/>
        <v>0</v>
      </c>
      <c r="AC121" s="533">
        <f t="shared" si="95"/>
        <v>0</v>
      </c>
      <c r="AD121" s="533">
        <f t="shared" si="95"/>
        <v>0</v>
      </c>
      <c r="AE121" s="533">
        <f t="shared" si="95"/>
        <v>0</v>
      </c>
      <c r="AF121" s="533">
        <f t="shared" si="95"/>
        <v>0</v>
      </c>
      <c r="AG121" s="533">
        <f t="shared" si="95"/>
        <v>0</v>
      </c>
      <c r="AH121" s="533">
        <f t="shared" si="95"/>
        <v>0</v>
      </c>
      <c r="AI121" s="533">
        <f t="shared" si="95"/>
        <v>0</v>
      </c>
      <c r="AJ121" s="533">
        <f t="shared" si="95"/>
        <v>0</v>
      </c>
      <c r="AK121" s="533">
        <f t="shared" si="95"/>
        <v>0</v>
      </c>
      <c r="AL121" s="533">
        <f t="shared" si="95"/>
        <v>0</v>
      </c>
      <c r="AM121" s="533">
        <f t="shared" si="95"/>
        <v>0</v>
      </c>
      <c r="AN121" s="533">
        <f t="shared" si="95"/>
        <v>0</v>
      </c>
      <c r="AO121" s="533">
        <f t="shared" si="95"/>
        <v>0</v>
      </c>
      <c r="AP121" s="533">
        <f t="shared" si="95"/>
        <v>0</v>
      </c>
      <c r="AQ121" s="533">
        <f t="shared" si="95"/>
        <v>0</v>
      </c>
      <c r="AR121" s="533">
        <f t="shared" si="95"/>
        <v>0</v>
      </c>
      <c r="AS121" s="533">
        <f t="shared" si="95"/>
        <v>0</v>
      </c>
      <c r="AT121" s="533">
        <f t="shared" si="95"/>
        <v>0</v>
      </c>
      <c r="AU121" s="533">
        <f t="shared" si="95"/>
        <v>0</v>
      </c>
      <c r="AV121" s="533">
        <f t="shared" si="95"/>
        <v>0</v>
      </c>
      <c r="AW121" s="533">
        <f t="shared" si="95"/>
        <v>0</v>
      </c>
      <c r="AX121" s="533">
        <f t="shared" si="95"/>
        <v>0</v>
      </c>
      <c r="AY121" s="533">
        <f t="shared" si="95"/>
        <v>0</v>
      </c>
      <c r="AZ121" s="533">
        <f t="shared" si="95"/>
        <v>0</v>
      </c>
      <c r="BA121" s="533">
        <f t="shared" si="95"/>
        <v>0</v>
      </c>
      <c r="BB121" s="533">
        <f t="shared" si="95"/>
        <v>0</v>
      </c>
      <c r="BC121" s="533">
        <f t="shared" si="95"/>
        <v>0</v>
      </c>
      <c r="BD121" s="533">
        <f t="shared" si="95"/>
        <v>0</v>
      </c>
      <c r="BE121" s="533">
        <f t="shared" si="95"/>
        <v>0</v>
      </c>
      <c r="BF121" s="533">
        <f t="shared" si="95"/>
        <v>0</v>
      </c>
      <c r="BG121" s="533">
        <f t="shared" si="95"/>
        <v>0</v>
      </c>
      <c r="BH121" s="533">
        <f t="shared" si="95"/>
        <v>0</v>
      </c>
      <c r="BI121" s="533">
        <f t="shared" si="95"/>
        <v>0</v>
      </c>
      <c r="BJ121" s="533">
        <f t="shared" si="95"/>
        <v>0</v>
      </c>
      <c r="BK121" s="533">
        <f t="shared" si="95"/>
        <v>0</v>
      </c>
      <c r="BL121" s="533">
        <f t="shared" si="95"/>
        <v>0</v>
      </c>
      <c r="BM121" s="533">
        <f t="shared" si="95"/>
        <v>0</v>
      </c>
      <c r="BN121" s="533">
        <f t="shared" si="95"/>
        <v>0</v>
      </c>
      <c r="BO121" s="533">
        <f t="shared" si="95"/>
        <v>0</v>
      </c>
      <c r="BP121" s="533">
        <f t="shared" si="95"/>
        <v>0</v>
      </c>
      <c r="BQ121" s="533">
        <f t="shared" si="95"/>
        <v>0</v>
      </c>
      <c r="BR121" s="533">
        <f t="shared" ref="BR121:BU121" si="96">IF(BR$106&gt;($B$103-1),"",BR89*BR$100)</f>
        <v>0</v>
      </c>
      <c r="BS121" s="533">
        <f t="shared" si="96"/>
        <v>0</v>
      </c>
      <c r="BT121" s="533">
        <f t="shared" si="96"/>
        <v>0</v>
      </c>
      <c r="BU121" s="533">
        <f t="shared" si="96"/>
        <v>0</v>
      </c>
    </row>
    <row r="122" spans="1:73" s="283" customFormat="1" ht="12" customHeight="1" x14ac:dyDescent="0.25">
      <c r="A122" s="6" t="s">
        <v>594</v>
      </c>
      <c r="B122" s="274">
        <f>IF(C122=0,0,C122/$B$104)</f>
        <v>0</v>
      </c>
      <c r="C122" s="275">
        <f>SUM(D122:BU122)</f>
        <v>0</v>
      </c>
      <c r="D122" s="275">
        <f>D97</f>
        <v>0</v>
      </c>
      <c r="E122" s="533">
        <f>IF(E$106&gt;($B$103-1),"",E97*E$100)</f>
        <v>0</v>
      </c>
      <c r="F122" s="533">
        <f t="shared" ref="F122:BQ122" si="97">IF(F$106&gt;($B$103-1),"",F97*F$100)</f>
        <v>0</v>
      </c>
      <c r="G122" s="533">
        <f t="shared" si="97"/>
        <v>0</v>
      </c>
      <c r="H122" s="533">
        <f t="shared" si="97"/>
        <v>0</v>
      </c>
      <c r="I122" s="533">
        <f t="shared" si="97"/>
        <v>0</v>
      </c>
      <c r="J122" s="533">
        <f t="shared" si="97"/>
        <v>0</v>
      </c>
      <c r="K122" s="533">
        <f t="shared" si="97"/>
        <v>0</v>
      </c>
      <c r="L122" s="533">
        <f t="shared" si="97"/>
        <v>0</v>
      </c>
      <c r="M122" s="533">
        <f t="shared" si="97"/>
        <v>0</v>
      </c>
      <c r="N122" s="533">
        <f t="shared" si="97"/>
        <v>0</v>
      </c>
      <c r="O122" s="533">
        <f t="shared" si="97"/>
        <v>0</v>
      </c>
      <c r="P122" s="533">
        <f t="shared" si="97"/>
        <v>0</v>
      </c>
      <c r="Q122" s="533">
        <f t="shared" si="97"/>
        <v>0</v>
      </c>
      <c r="R122" s="533">
        <f t="shared" si="97"/>
        <v>0</v>
      </c>
      <c r="S122" s="533">
        <f t="shared" si="97"/>
        <v>0</v>
      </c>
      <c r="T122" s="533">
        <f t="shared" si="97"/>
        <v>0</v>
      </c>
      <c r="U122" s="533">
        <f t="shared" si="97"/>
        <v>0</v>
      </c>
      <c r="V122" s="533">
        <f t="shared" si="97"/>
        <v>0</v>
      </c>
      <c r="W122" s="533">
        <f t="shared" si="97"/>
        <v>0</v>
      </c>
      <c r="X122" s="533">
        <f t="shared" si="97"/>
        <v>0</v>
      </c>
      <c r="Y122" s="533">
        <f t="shared" si="97"/>
        <v>0</v>
      </c>
      <c r="Z122" s="533">
        <f t="shared" si="97"/>
        <v>0</v>
      </c>
      <c r="AA122" s="533">
        <f t="shared" si="97"/>
        <v>0</v>
      </c>
      <c r="AB122" s="533">
        <f t="shared" si="97"/>
        <v>0</v>
      </c>
      <c r="AC122" s="533">
        <f t="shared" si="97"/>
        <v>0</v>
      </c>
      <c r="AD122" s="533">
        <f t="shared" si="97"/>
        <v>0</v>
      </c>
      <c r="AE122" s="533">
        <f t="shared" si="97"/>
        <v>0</v>
      </c>
      <c r="AF122" s="533">
        <f t="shared" si="97"/>
        <v>0</v>
      </c>
      <c r="AG122" s="533">
        <f t="shared" si="97"/>
        <v>0</v>
      </c>
      <c r="AH122" s="533">
        <f t="shared" si="97"/>
        <v>0</v>
      </c>
      <c r="AI122" s="533">
        <f t="shared" si="97"/>
        <v>0</v>
      </c>
      <c r="AJ122" s="533">
        <f t="shared" si="97"/>
        <v>0</v>
      </c>
      <c r="AK122" s="533">
        <f t="shared" si="97"/>
        <v>0</v>
      </c>
      <c r="AL122" s="533">
        <f t="shared" si="97"/>
        <v>0</v>
      </c>
      <c r="AM122" s="533">
        <f t="shared" si="97"/>
        <v>0</v>
      </c>
      <c r="AN122" s="533">
        <f t="shared" si="97"/>
        <v>0</v>
      </c>
      <c r="AO122" s="533">
        <f t="shared" si="97"/>
        <v>0</v>
      </c>
      <c r="AP122" s="533">
        <f t="shared" si="97"/>
        <v>0</v>
      </c>
      <c r="AQ122" s="533">
        <f t="shared" si="97"/>
        <v>0</v>
      </c>
      <c r="AR122" s="533">
        <f t="shared" si="97"/>
        <v>0</v>
      </c>
      <c r="AS122" s="533">
        <f t="shared" si="97"/>
        <v>0</v>
      </c>
      <c r="AT122" s="533">
        <f t="shared" si="97"/>
        <v>0</v>
      </c>
      <c r="AU122" s="533">
        <f t="shared" si="97"/>
        <v>0</v>
      </c>
      <c r="AV122" s="533">
        <f t="shared" si="97"/>
        <v>0</v>
      </c>
      <c r="AW122" s="533">
        <f t="shared" si="97"/>
        <v>0</v>
      </c>
      <c r="AX122" s="533">
        <f t="shared" si="97"/>
        <v>0</v>
      </c>
      <c r="AY122" s="533">
        <f t="shared" si="97"/>
        <v>0</v>
      </c>
      <c r="AZ122" s="533">
        <f t="shared" si="97"/>
        <v>0</v>
      </c>
      <c r="BA122" s="533">
        <f t="shared" si="97"/>
        <v>0</v>
      </c>
      <c r="BB122" s="533">
        <f t="shared" si="97"/>
        <v>0</v>
      </c>
      <c r="BC122" s="533">
        <f t="shared" si="97"/>
        <v>0</v>
      </c>
      <c r="BD122" s="533">
        <f t="shared" si="97"/>
        <v>0</v>
      </c>
      <c r="BE122" s="533">
        <f t="shared" si="97"/>
        <v>0</v>
      </c>
      <c r="BF122" s="533">
        <f t="shared" si="97"/>
        <v>0</v>
      </c>
      <c r="BG122" s="533">
        <f t="shared" si="97"/>
        <v>0</v>
      </c>
      <c r="BH122" s="533">
        <f t="shared" si="97"/>
        <v>0</v>
      </c>
      <c r="BI122" s="533">
        <f t="shared" si="97"/>
        <v>0</v>
      </c>
      <c r="BJ122" s="533">
        <f t="shared" si="97"/>
        <v>0</v>
      </c>
      <c r="BK122" s="533">
        <f t="shared" si="97"/>
        <v>0</v>
      </c>
      <c r="BL122" s="533">
        <f t="shared" si="97"/>
        <v>0</v>
      </c>
      <c r="BM122" s="533">
        <f t="shared" si="97"/>
        <v>0</v>
      </c>
      <c r="BN122" s="533">
        <f t="shared" si="97"/>
        <v>0</v>
      </c>
      <c r="BO122" s="533">
        <f t="shared" si="97"/>
        <v>0</v>
      </c>
      <c r="BP122" s="533">
        <f t="shared" si="97"/>
        <v>0</v>
      </c>
      <c r="BQ122" s="533">
        <f t="shared" si="97"/>
        <v>0</v>
      </c>
      <c r="BR122" s="533">
        <f t="shared" ref="BR122:BU122" si="98">IF(BR$106&gt;($B$103-1),"",BR97*BR$100)</f>
        <v>0</v>
      </c>
      <c r="BS122" s="533">
        <f t="shared" si="98"/>
        <v>0</v>
      </c>
      <c r="BT122" s="533">
        <f t="shared" si="98"/>
        <v>0</v>
      </c>
      <c r="BU122" s="533">
        <f t="shared" si="98"/>
        <v>0</v>
      </c>
    </row>
    <row r="123" spans="1:73" s="283" customFormat="1" ht="12" customHeight="1" x14ac:dyDescent="0.25">
      <c r="A123" s="75" t="s">
        <v>355</v>
      </c>
      <c r="B123" s="276">
        <f t="shared" si="63"/>
        <v>0</v>
      </c>
      <c r="C123" s="276">
        <f>SUM(D123:BU123)</f>
        <v>0</v>
      </c>
      <c r="D123" s="277">
        <f>D101</f>
        <v>0</v>
      </c>
      <c r="E123" s="277">
        <f t="shared" ref="E123:BP123" si="99">E101</f>
        <v>0</v>
      </c>
      <c r="F123" s="277">
        <f t="shared" si="99"/>
        <v>0</v>
      </c>
      <c r="G123" s="277">
        <f t="shared" si="99"/>
        <v>0</v>
      </c>
      <c r="H123" s="277">
        <f t="shared" si="99"/>
        <v>0</v>
      </c>
      <c r="I123" s="277">
        <f t="shared" si="99"/>
        <v>0</v>
      </c>
      <c r="J123" s="277">
        <f t="shared" si="99"/>
        <v>0</v>
      </c>
      <c r="K123" s="277">
        <f t="shared" si="99"/>
        <v>0</v>
      </c>
      <c r="L123" s="277">
        <f t="shared" si="99"/>
        <v>0</v>
      </c>
      <c r="M123" s="277">
        <f t="shared" si="99"/>
        <v>0</v>
      </c>
      <c r="N123" s="277">
        <f t="shared" si="99"/>
        <v>0</v>
      </c>
      <c r="O123" s="277">
        <f t="shared" si="99"/>
        <v>0</v>
      </c>
      <c r="P123" s="277">
        <f t="shared" si="99"/>
        <v>0</v>
      </c>
      <c r="Q123" s="277">
        <f t="shared" si="99"/>
        <v>0</v>
      </c>
      <c r="R123" s="277">
        <f t="shared" si="99"/>
        <v>0</v>
      </c>
      <c r="S123" s="277">
        <f t="shared" si="99"/>
        <v>0</v>
      </c>
      <c r="T123" s="277">
        <f t="shared" si="99"/>
        <v>0</v>
      </c>
      <c r="U123" s="277">
        <f t="shared" si="99"/>
        <v>0</v>
      </c>
      <c r="V123" s="277">
        <f t="shared" si="99"/>
        <v>0</v>
      </c>
      <c r="W123" s="277">
        <f t="shared" si="99"/>
        <v>0</v>
      </c>
      <c r="X123" s="277">
        <f t="shared" si="99"/>
        <v>0</v>
      </c>
      <c r="Y123" s="277">
        <f t="shared" si="99"/>
        <v>0</v>
      </c>
      <c r="Z123" s="277">
        <f t="shared" si="99"/>
        <v>0</v>
      </c>
      <c r="AA123" s="277">
        <f t="shared" si="99"/>
        <v>0</v>
      </c>
      <c r="AB123" s="277">
        <f t="shared" si="99"/>
        <v>0</v>
      </c>
      <c r="AC123" s="277">
        <f t="shared" si="99"/>
        <v>0</v>
      </c>
      <c r="AD123" s="277">
        <f t="shared" si="99"/>
        <v>0</v>
      </c>
      <c r="AE123" s="277">
        <f t="shared" si="99"/>
        <v>0</v>
      </c>
      <c r="AF123" s="277">
        <f t="shared" si="99"/>
        <v>0</v>
      </c>
      <c r="AG123" s="277">
        <f t="shared" si="99"/>
        <v>0</v>
      </c>
      <c r="AH123" s="277">
        <f t="shared" si="99"/>
        <v>0</v>
      </c>
      <c r="AI123" s="277">
        <f t="shared" si="99"/>
        <v>0</v>
      </c>
      <c r="AJ123" s="277">
        <f t="shared" si="99"/>
        <v>0</v>
      </c>
      <c r="AK123" s="277">
        <f t="shared" si="99"/>
        <v>0</v>
      </c>
      <c r="AL123" s="277">
        <f t="shared" si="99"/>
        <v>0</v>
      </c>
      <c r="AM123" s="277">
        <f t="shared" si="99"/>
        <v>0</v>
      </c>
      <c r="AN123" s="277">
        <f t="shared" si="99"/>
        <v>0</v>
      </c>
      <c r="AO123" s="277">
        <f t="shared" si="99"/>
        <v>0</v>
      </c>
      <c r="AP123" s="277">
        <f t="shared" si="99"/>
        <v>0</v>
      </c>
      <c r="AQ123" s="277">
        <f t="shared" si="99"/>
        <v>0</v>
      </c>
      <c r="AR123" s="277">
        <f t="shared" si="99"/>
        <v>0</v>
      </c>
      <c r="AS123" s="277">
        <f t="shared" si="99"/>
        <v>0</v>
      </c>
      <c r="AT123" s="277">
        <f t="shared" si="99"/>
        <v>0</v>
      </c>
      <c r="AU123" s="277">
        <f t="shared" si="99"/>
        <v>0</v>
      </c>
      <c r="AV123" s="277">
        <f t="shared" si="99"/>
        <v>0</v>
      </c>
      <c r="AW123" s="277">
        <f t="shared" si="99"/>
        <v>0</v>
      </c>
      <c r="AX123" s="277">
        <f t="shared" si="99"/>
        <v>0</v>
      </c>
      <c r="AY123" s="277">
        <f t="shared" si="99"/>
        <v>0</v>
      </c>
      <c r="AZ123" s="277">
        <f t="shared" si="99"/>
        <v>0</v>
      </c>
      <c r="BA123" s="277">
        <f t="shared" si="99"/>
        <v>0</v>
      </c>
      <c r="BB123" s="277">
        <f t="shared" si="99"/>
        <v>0</v>
      </c>
      <c r="BC123" s="277">
        <f t="shared" si="99"/>
        <v>0</v>
      </c>
      <c r="BD123" s="277">
        <f t="shared" si="99"/>
        <v>0</v>
      </c>
      <c r="BE123" s="277">
        <f t="shared" si="99"/>
        <v>0</v>
      </c>
      <c r="BF123" s="277">
        <f t="shared" si="99"/>
        <v>0</v>
      </c>
      <c r="BG123" s="277">
        <f t="shared" si="99"/>
        <v>0</v>
      </c>
      <c r="BH123" s="277">
        <f t="shared" si="99"/>
        <v>0</v>
      </c>
      <c r="BI123" s="277">
        <f t="shared" si="99"/>
        <v>0</v>
      </c>
      <c r="BJ123" s="277">
        <f t="shared" si="99"/>
        <v>0</v>
      </c>
      <c r="BK123" s="277">
        <f t="shared" si="99"/>
        <v>0</v>
      </c>
      <c r="BL123" s="277">
        <f t="shared" si="99"/>
        <v>0</v>
      </c>
      <c r="BM123" s="277">
        <f t="shared" si="99"/>
        <v>0</v>
      </c>
      <c r="BN123" s="277">
        <f t="shared" si="99"/>
        <v>0</v>
      </c>
      <c r="BO123" s="277">
        <f t="shared" si="99"/>
        <v>0</v>
      </c>
      <c r="BP123" s="277">
        <f t="shared" si="99"/>
        <v>0</v>
      </c>
      <c r="BQ123" s="277">
        <f t="shared" ref="BQ123:BU123" si="100">BQ101</f>
        <v>0</v>
      </c>
      <c r="BR123" s="277">
        <f t="shared" si="100"/>
        <v>0</v>
      </c>
      <c r="BS123" s="277">
        <f t="shared" si="100"/>
        <v>0</v>
      </c>
      <c r="BT123" s="277">
        <f t="shared" si="100"/>
        <v>0</v>
      </c>
      <c r="BU123" s="277">
        <f t="shared" si="100"/>
        <v>0</v>
      </c>
    </row>
    <row r="124" spans="1:73" x14ac:dyDescent="0.2">
      <c r="BK124" s="8"/>
    </row>
  </sheetData>
  <sheetProtection algorithmName="SHA-512" hashValue="W1YE+Ol94uMVQNmPWOYeLjqCm17j87pllx0YAncIkiHRR0aUgMjkWL6jUfdro9sO2KwiVxr3w6OKEXIYDgeaLQ==" saltValue="QbJT+ZEjPvXBwLJ9saxjxQ==" spinCount="100000" sheet="1" objects="1" scenarios="1"/>
  <mergeCells count="22">
    <mergeCell ref="B31:BU31"/>
    <mergeCell ref="B92:B96"/>
    <mergeCell ref="D1:E1"/>
    <mergeCell ref="B5:B9"/>
    <mergeCell ref="B14:B18"/>
    <mergeCell ref="B20:B24"/>
    <mergeCell ref="B26:B30"/>
    <mergeCell ref="B25:BU25"/>
    <mergeCell ref="B19:BU19"/>
    <mergeCell ref="B13:BU13"/>
    <mergeCell ref="B76:B80"/>
    <mergeCell ref="B84:B88"/>
    <mergeCell ref="B46:B50"/>
    <mergeCell ref="B52:B56"/>
    <mergeCell ref="B58:B62"/>
    <mergeCell ref="B63:BU63"/>
    <mergeCell ref="B64:B68"/>
    <mergeCell ref="B51:BU51"/>
    <mergeCell ref="B32:B33"/>
    <mergeCell ref="B45:BU45"/>
    <mergeCell ref="B34:BU34"/>
    <mergeCell ref="B57:BU57"/>
  </mergeCells>
  <conditionalFormatting sqref="D5:BU5">
    <cfRule type="expression" dxfId="364" priority="58">
      <formula>D4="-"</formula>
    </cfRule>
  </conditionalFormatting>
  <conditionalFormatting sqref="D6:BU6">
    <cfRule type="expression" dxfId="363" priority="57">
      <formula>D4="-"</formula>
    </cfRule>
  </conditionalFormatting>
  <conditionalFormatting sqref="D7:BU7">
    <cfRule type="expression" dxfId="362" priority="56">
      <formula>D4="-"</formula>
    </cfRule>
  </conditionalFormatting>
  <conditionalFormatting sqref="D8:BU8">
    <cfRule type="expression" dxfId="361" priority="55">
      <formula>D4="-"</formula>
    </cfRule>
  </conditionalFormatting>
  <conditionalFormatting sqref="D9:BU9">
    <cfRule type="expression" dxfId="360" priority="54">
      <formula>D4="-"</formula>
    </cfRule>
  </conditionalFormatting>
  <conditionalFormatting sqref="D14:BU14">
    <cfRule type="expression" dxfId="359" priority="53">
      <formula>D4="-"</formula>
    </cfRule>
  </conditionalFormatting>
  <conditionalFormatting sqref="D15:BU15">
    <cfRule type="expression" dxfId="358" priority="52">
      <formula>D4="-"</formula>
    </cfRule>
  </conditionalFormatting>
  <conditionalFormatting sqref="D16:BU16">
    <cfRule type="expression" dxfId="357" priority="51">
      <formula>D4="-"</formula>
    </cfRule>
  </conditionalFormatting>
  <conditionalFormatting sqref="D17:BU17">
    <cfRule type="expression" dxfId="356" priority="50">
      <formula>D4="-"</formula>
    </cfRule>
  </conditionalFormatting>
  <conditionalFormatting sqref="D18:BU18">
    <cfRule type="expression" dxfId="355" priority="49">
      <formula>D4="-"</formula>
    </cfRule>
  </conditionalFormatting>
  <conditionalFormatting sqref="D20:BU20">
    <cfRule type="expression" dxfId="354" priority="48">
      <formula>D4="-"</formula>
    </cfRule>
  </conditionalFormatting>
  <conditionalFormatting sqref="D21:BU21">
    <cfRule type="expression" dxfId="353" priority="47">
      <formula>D4="-"</formula>
    </cfRule>
  </conditionalFormatting>
  <conditionalFormatting sqref="D22:BU22">
    <cfRule type="expression" dxfId="352" priority="46">
      <formula>D4="-"</formula>
    </cfRule>
  </conditionalFormatting>
  <conditionalFormatting sqref="D23:BU23">
    <cfRule type="expression" dxfId="351" priority="45">
      <formula>D4="-"</formula>
    </cfRule>
  </conditionalFormatting>
  <conditionalFormatting sqref="D24:BU24">
    <cfRule type="expression" dxfId="350" priority="44">
      <formula>D4="-"</formula>
    </cfRule>
  </conditionalFormatting>
  <conditionalFormatting sqref="D26:BU26">
    <cfRule type="expression" dxfId="349" priority="43">
      <formula>D4="-"</formula>
    </cfRule>
  </conditionalFormatting>
  <conditionalFormatting sqref="D27:BU27">
    <cfRule type="expression" dxfId="348" priority="42">
      <formula>D4="-"</formula>
    </cfRule>
  </conditionalFormatting>
  <conditionalFormatting sqref="D28:BU28">
    <cfRule type="expression" dxfId="347" priority="41">
      <formula>D4="-"</formula>
    </cfRule>
  </conditionalFormatting>
  <conditionalFormatting sqref="D29:BU29">
    <cfRule type="expression" dxfId="346" priority="40">
      <formula>D4="-"</formula>
    </cfRule>
  </conditionalFormatting>
  <conditionalFormatting sqref="D30:BU30">
    <cfRule type="expression" dxfId="345" priority="39">
      <formula>D4="-"</formula>
    </cfRule>
  </conditionalFormatting>
  <conditionalFormatting sqref="D46:BU46">
    <cfRule type="expression" dxfId="344" priority="38">
      <formula>D4="-"</formula>
    </cfRule>
  </conditionalFormatting>
  <conditionalFormatting sqref="D47:BU47">
    <cfRule type="expression" dxfId="343" priority="37">
      <formula>D4="-"</formula>
    </cfRule>
  </conditionalFormatting>
  <conditionalFormatting sqref="D48:BU48">
    <cfRule type="expression" dxfId="342" priority="36">
      <formula>D4="-"</formula>
    </cfRule>
  </conditionalFormatting>
  <conditionalFormatting sqref="D49:BU49">
    <cfRule type="expression" dxfId="341" priority="35">
      <formula>D4="-"</formula>
    </cfRule>
  </conditionalFormatting>
  <conditionalFormatting sqref="D50:BU50">
    <cfRule type="expression" dxfId="340" priority="34">
      <formula>D4="-"</formula>
    </cfRule>
  </conditionalFormatting>
  <conditionalFormatting sqref="D52:BU52">
    <cfRule type="expression" dxfId="339" priority="33">
      <formula>D4="-"</formula>
    </cfRule>
  </conditionalFormatting>
  <conditionalFormatting sqref="D53:BU53">
    <cfRule type="expression" dxfId="338" priority="32">
      <formula>D4="-"</formula>
    </cfRule>
  </conditionalFormatting>
  <conditionalFormatting sqref="D54:BU54">
    <cfRule type="expression" dxfId="337" priority="31">
      <formula>D4="-"</formula>
    </cfRule>
  </conditionalFormatting>
  <conditionalFormatting sqref="D55:BU55">
    <cfRule type="expression" dxfId="336" priority="30">
      <formula>D4="-"</formula>
    </cfRule>
  </conditionalFormatting>
  <conditionalFormatting sqref="D56:BU56">
    <cfRule type="expression" dxfId="335" priority="29">
      <formula>D4="-"</formula>
    </cfRule>
  </conditionalFormatting>
  <conditionalFormatting sqref="D58:BU58">
    <cfRule type="expression" dxfId="334" priority="28">
      <formula>D4="-"</formula>
    </cfRule>
  </conditionalFormatting>
  <conditionalFormatting sqref="D59:BU59">
    <cfRule type="expression" dxfId="333" priority="27">
      <formula>D4="-"</formula>
    </cfRule>
  </conditionalFormatting>
  <conditionalFormatting sqref="D60:BU60">
    <cfRule type="expression" dxfId="332" priority="26">
      <formula>D4="-"</formula>
    </cfRule>
  </conditionalFormatting>
  <conditionalFormatting sqref="D61:BU61">
    <cfRule type="expression" dxfId="331" priority="25">
      <formula>D4="-"</formula>
    </cfRule>
  </conditionalFormatting>
  <conditionalFormatting sqref="D62:BU62">
    <cfRule type="expression" dxfId="330" priority="24">
      <formula>D4="-"</formula>
    </cfRule>
  </conditionalFormatting>
  <conditionalFormatting sqref="D64:BU64">
    <cfRule type="expression" dxfId="329" priority="23">
      <formula>D4="-"</formula>
    </cfRule>
  </conditionalFormatting>
  <conditionalFormatting sqref="D65:BU65">
    <cfRule type="expression" dxfId="328" priority="22">
      <formula>D4="-"</formula>
    </cfRule>
  </conditionalFormatting>
  <conditionalFormatting sqref="D66:BU66">
    <cfRule type="expression" dxfId="327" priority="21">
      <formula>D4="-"</formula>
    </cfRule>
  </conditionalFormatting>
  <conditionalFormatting sqref="D67:BU67">
    <cfRule type="expression" dxfId="326" priority="20">
      <formula>D4="-"</formula>
    </cfRule>
  </conditionalFormatting>
  <conditionalFormatting sqref="D68:BU68">
    <cfRule type="expression" dxfId="325" priority="19">
      <formula>D4="-"</formula>
    </cfRule>
  </conditionalFormatting>
  <conditionalFormatting sqref="D76:BU76">
    <cfRule type="expression" dxfId="324" priority="18">
      <formula>D75="-"</formula>
    </cfRule>
  </conditionalFormatting>
  <conditionalFormatting sqref="D77:BU77">
    <cfRule type="expression" dxfId="323" priority="17">
      <formula>D75="-"</formula>
    </cfRule>
  </conditionalFormatting>
  <conditionalFormatting sqref="D78:BU78">
    <cfRule type="expression" dxfId="322" priority="16">
      <formula>D75="-"</formula>
    </cfRule>
  </conditionalFormatting>
  <conditionalFormatting sqref="D79:BU79">
    <cfRule type="expression" dxfId="321" priority="15">
      <formula>D75="-"</formula>
    </cfRule>
  </conditionalFormatting>
  <conditionalFormatting sqref="D80:BU80">
    <cfRule type="expression" dxfId="320" priority="14">
      <formula>D75="-"</formula>
    </cfRule>
  </conditionalFormatting>
  <conditionalFormatting sqref="D84:BU84">
    <cfRule type="expression" dxfId="319" priority="13">
      <formula>D83="-"</formula>
    </cfRule>
  </conditionalFormatting>
  <conditionalFormatting sqref="D85:BU85">
    <cfRule type="expression" dxfId="318" priority="12">
      <formula>D83="-"</formula>
    </cfRule>
  </conditionalFormatting>
  <conditionalFormatting sqref="D86:BU86">
    <cfRule type="expression" dxfId="317" priority="11">
      <formula>D83="-"</formula>
    </cfRule>
  </conditionalFormatting>
  <conditionalFormatting sqref="D87:BU87">
    <cfRule type="expression" dxfId="316" priority="10">
      <formula>D83="-"</formula>
    </cfRule>
  </conditionalFormatting>
  <conditionalFormatting sqref="D88:BU88">
    <cfRule type="expression" dxfId="315" priority="9">
      <formula>D83="-"</formula>
    </cfRule>
  </conditionalFormatting>
  <conditionalFormatting sqref="D92:BU92">
    <cfRule type="expression" dxfId="314" priority="8">
      <formula>D91="-"</formula>
    </cfRule>
  </conditionalFormatting>
  <conditionalFormatting sqref="D93:BU93">
    <cfRule type="expression" dxfId="313" priority="7">
      <formula>D91="-"</formula>
    </cfRule>
  </conditionalFormatting>
  <conditionalFormatting sqref="D94:BU94">
    <cfRule type="expression" dxfId="312" priority="6">
      <formula>D91="-"</formula>
    </cfRule>
  </conditionalFormatting>
  <conditionalFormatting sqref="D95:BU95">
    <cfRule type="expression" dxfId="311" priority="5">
      <formula>D91="-"</formula>
    </cfRule>
  </conditionalFormatting>
  <conditionalFormatting sqref="D96:BU96">
    <cfRule type="expression" dxfId="310" priority="4">
      <formula>D91="-"</formula>
    </cfRule>
  </conditionalFormatting>
  <conditionalFormatting sqref="D32:BU32">
    <cfRule type="expression" dxfId="309" priority="3">
      <formula>D4="-"</formula>
    </cfRule>
  </conditionalFormatting>
  <conditionalFormatting sqref="D33:BU33">
    <cfRule type="expression" dxfId="308" priority="2">
      <formula>D4="-"</formula>
    </cfRule>
  </conditionalFormatting>
  <conditionalFormatting sqref="D35:BU35">
    <cfRule type="expression" dxfId="307" priority="1">
      <formula>D4="-"</formula>
    </cfRule>
  </conditionalFormatting>
  <dataValidations count="1">
    <dataValidation type="decimal" allowBlank="1" showInputMessage="1" showErrorMessage="1" error="All values should be entered as a positive number." sqref="D5:BU9 D76:BU80 D14:BU18 D20:BU24 D92:BU96 D32:BU33 D26:BU30 D46:BU50 D52:BU56 D58:BU62 D64:BU68 D84:BU88 D35:BU35" xr:uid="{00000000-0002-0000-0900-000000000000}">
      <formula1>0</formula1>
      <formula2>9.99999999999999E+24</formula2>
    </dataValidation>
  </dataValidations>
  <hyperlinks>
    <hyperlink ref="D1" location="'User Instructions'!A1" display="Back to User Instructions" xr:uid="{00000000-0004-0000-0900-000000000000}"/>
    <hyperlink ref="F1" location="'Model Structure'!A1" display="Back to Model Structure" xr:uid="{00000000-0004-0000-0900-000001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tabColor theme="5" tint="0.39997558519241921"/>
  </sheetPr>
  <dimension ref="A1:BU124"/>
  <sheetViews>
    <sheetView zoomScaleNormal="100" workbookViewId="0">
      <pane xSplit="1" ySplit="3" topLeftCell="B4" activePane="bottomRight" state="frozen"/>
      <selection activeCell="D83" sqref="D83"/>
      <selection pane="topRight" activeCell="D83" sqref="D83"/>
      <selection pane="bottomLeft" activeCell="D83" sqref="D83"/>
      <selection pane="bottomRight" activeCell="D83" sqref="D83"/>
    </sheetView>
  </sheetViews>
  <sheetFormatPr defaultColWidth="9.109375" defaultRowHeight="11.4" x14ac:dyDescent="0.2"/>
  <cols>
    <col min="1" max="1" width="95.5546875" style="7" bestFit="1" customWidth="1"/>
    <col min="2" max="2" width="24.6640625" style="7" bestFit="1" customWidth="1"/>
    <col min="3" max="3" width="20" style="7" bestFit="1" customWidth="1"/>
    <col min="4" max="73" width="15.6640625" style="7" customWidth="1"/>
    <col min="74" max="16384" width="9.109375" style="7"/>
  </cols>
  <sheetData>
    <row r="1" spans="1:73" ht="15" customHeight="1" x14ac:dyDescent="0.25">
      <c r="A1" s="129" t="str">
        <f>"COSTS ANALYSIS - " &amp; Factors!$C$10</f>
        <v xml:space="preserve">COSTS ANALYSIS - </v>
      </c>
      <c r="B1" s="130"/>
      <c r="C1" s="130"/>
      <c r="D1" s="624" t="s">
        <v>421</v>
      </c>
      <c r="E1" s="624"/>
      <c r="F1" s="382" t="s">
        <v>573</v>
      </c>
    </row>
    <row r="2" spans="1:73" s="394" customFormat="1" ht="15" customHeight="1" x14ac:dyDescent="0.25">
      <c r="A2" s="390"/>
      <c r="B2" s="391"/>
      <c r="C2" s="392"/>
      <c r="D2" s="393"/>
      <c r="E2" s="393"/>
      <c r="F2" s="389"/>
    </row>
    <row r="3" spans="1:73" s="8" customFormat="1" ht="15" customHeight="1" x14ac:dyDescent="0.25">
      <c r="A3" s="249" t="str">
        <f>"OPTION 5 - " &amp; Factors!$B$20</f>
        <v xml:space="preserve">OPTION 5 - </v>
      </c>
      <c r="B3" s="67"/>
      <c r="C3" s="242"/>
      <c r="D3" s="19">
        <v>0</v>
      </c>
      <c r="E3" s="19">
        <v>1</v>
      </c>
      <c r="F3" s="19">
        <v>2</v>
      </c>
      <c r="G3" s="19">
        <v>3</v>
      </c>
      <c r="H3" s="19">
        <v>4</v>
      </c>
      <c r="I3" s="19">
        <v>5</v>
      </c>
      <c r="J3" s="19">
        <v>6</v>
      </c>
      <c r="K3" s="19">
        <v>7</v>
      </c>
      <c r="L3" s="19">
        <v>8</v>
      </c>
      <c r="M3" s="19">
        <v>9</v>
      </c>
      <c r="N3" s="19">
        <v>10</v>
      </c>
      <c r="O3" s="19">
        <v>11</v>
      </c>
      <c r="P3" s="19">
        <v>12</v>
      </c>
      <c r="Q3" s="19">
        <v>13</v>
      </c>
      <c r="R3" s="19">
        <v>14</v>
      </c>
      <c r="S3" s="19">
        <v>15</v>
      </c>
      <c r="T3" s="19">
        <v>16</v>
      </c>
      <c r="U3" s="19">
        <v>17</v>
      </c>
      <c r="V3" s="19">
        <v>18</v>
      </c>
      <c r="W3" s="19">
        <v>19</v>
      </c>
      <c r="X3" s="19">
        <v>20</v>
      </c>
      <c r="Y3" s="19">
        <v>21</v>
      </c>
      <c r="Z3" s="19">
        <v>22</v>
      </c>
      <c r="AA3" s="19">
        <v>23</v>
      </c>
      <c r="AB3" s="19">
        <v>24</v>
      </c>
      <c r="AC3" s="19">
        <v>25</v>
      </c>
      <c r="AD3" s="19">
        <v>26</v>
      </c>
      <c r="AE3" s="19">
        <v>27</v>
      </c>
      <c r="AF3" s="19">
        <v>28</v>
      </c>
      <c r="AG3" s="19">
        <v>29</v>
      </c>
      <c r="AH3" s="19">
        <v>30</v>
      </c>
      <c r="AI3" s="19">
        <v>31</v>
      </c>
      <c r="AJ3" s="19">
        <v>32</v>
      </c>
      <c r="AK3" s="19">
        <v>33</v>
      </c>
      <c r="AL3" s="19">
        <v>34</v>
      </c>
      <c r="AM3" s="19">
        <v>35</v>
      </c>
      <c r="AN3" s="19">
        <v>36</v>
      </c>
      <c r="AO3" s="19">
        <v>37</v>
      </c>
      <c r="AP3" s="19">
        <v>38</v>
      </c>
      <c r="AQ3" s="19">
        <v>39</v>
      </c>
      <c r="AR3" s="19">
        <v>40</v>
      </c>
      <c r="AS3" s="19">
        <v>41</v>
      </c>
      <c r="AT3" s="19">
        <v>42</v>
      </c>
      <c r="AU3" s="19">
        <v>43</v>
      </c>
      <c r="AV3" s="19">
        <v>44</v>
      </c>
      <c r="AW3" s="19">
        <v>45</v>
      </c>
      <c r="AX3" s="19">
        <v>46</v>
      </c>
      <c r="AY3" s="19">
        <v>47</v>
      </c>
      <c r="AZ3" s="19">
        <v>48</v>
      </c>
      <c r="BA3" s="19">
        <v>49</v>
      </c>
      <c r="BB3" s="19">
        <v>50</v>
      </c>
      <c r="BC3" s="19">
        <v>51</v>
      </c>
      <c r="BD3" s="19">
        <v>52</v>
      </c>
      <c r="BE3" s="19">
        <v>53</v>
      </c>
      <c r="BF3" s="19">
        <v>54</v>
      </c>
      <c r="BG3" s="19">
        <v>55</v>
      </c>
      <c r="BH3" s="19">
        <v>56</v>
      </c>
      <c r="BI3" s="19">
        <v>57</v>
      </c>
      <c r="BJ3" s="19">
        <v>58</v>
      </c>
      <c r="BK3" s="184">
        <v>59</v>
      </c>
      <c r="BL3" s="184">
        <v>60</v>
      </c>
      <c r="BM3" s="184">
        <v>61</v>
      </c>
      <c r="BN3" s="184">
        <v>62</v>
      </c>
      <c r="BO3" s="184">
        <v>63</v>
      </c>
      <c r="BP3" s="184">
        <v>64</v>
      </c>
      <c r="BQ3" s="184">
        <v>65</v>
      </c>
      <c r="BR3" s="184">
        <v>66</v>
      </c>
      <c r="BS3" s="184">
        <v>67</v>
      </c>
      <c r="BT3" s="184">
        <v>68</v>
      </c>
      <c r="BU3" s="184">
        <v>69</v>
      </c>
    </row>
    <row r="4" spans="1:73" ht="14.25" customHeight="1" x14ac:dyDescent="0.25">
      <c r="A4" s="68" t="s">
        <v>605</v>
      </c>
      <c r="B4" s="80" t="s">
        <v>424</v>
      </c>
      <c r="C4" s="242" t="s">
        <v>358</v>
      </c>
      <c r="D4" s="22" t="str">
        <f>Factors!C$81</f>
        <v/>
      </c>
      <c r="E4" s="22" t="str">
        <f>Factors!D$81</f>
        <v/>
      </c>
      <c r="F4" s="22" t="str">
        <f>Factors!E$81</f>
        <v/>
      </c>
      <c r="G4" s="22" t="str">
        <f>Factors!F$81</f>
        <v/>
      </c>
      <c r="H4" s="22" t="str">
        <f>Factors!G$81</f>
        <v/>
      </c>
      <c r="I4" s="22" t="str">
        <f>Factors!H$81</f>
        <v/>
      </c>
      <c r="J4" s="22" t="str">
        <f>Factors!I$81</f>
        <v/>
      </c>
      <c r="K4" s="22" t="str">
        <f>Factors!J$81</f>
        <v/>
      </c>
      <c r="L4" s="22" t="str">
        <f>Factors!K$81</f>
        <v/>
      </c>
      <c r="M4" s="22" t="str">
        <f>Factors!L$81</f>
        <v/>
      </c>
      <c r="N4" s="22" t="str">
        <f>Factors!M$81</f>
        <v/>
      </c>
      <c r="O4" s="22" t="str">
        <f>Factors!N$81</f>
        <v/>
      </c>
      <c r="P4" s="22" t="str">
        <f>Factors!O$81</f>
        <v/>
      </c>
      <c r="Q4" s="22" t="str">
        <f>Factors!P$81</f>
        <v/>
      </c>
      <c r="R4" s="22" t="str">
        <f>Factors!Q$81</f>
        <v/>
      </c>
      <c r="S4" s="22" t="str">
        <f>Factors!R$81</f>
        <v/>
      </c>
      <c r="T4" s="22" t="str">
        <f>Factors!S$81</f>
        <v/>
      </c>
      <c r="U4" s="22" t="str">
        <f>Factors!T$81</f>
        <v/>
      </c>
      <c r="V4" s="22" t="str">
        <f>Factors!U$81</f>
        <v/>
      </c>
      <c r="W4" s="22" t="str">
        <f>Factors!V$81</f>
        <v/>
      </c>
      <c r="X4" s="22" t="str">
        <f>Factors!W$81</f>
        <v/>
      </c>
      <c r="Y4" s="22" t="str">
        <f>Factors!X$81</f>
        <v/>
      </c>
      <c r="Z4" s="22" t="str">
        <f>Factors!Y$81</f>
        <v/>
      </c>
      <c r="AA4" s="22" t="str">
        <f>Factors!Z$81</f>
        <v/>
      </c>
      <c r="AB4" s="22" t="str">
        <f>Factors!AA$81</f>
        <v/>
      </c>
      <c r="AC4" s="22" t="str">
        <f>Factors!AB$81</f>
        <v/>
      </c>
      <c r="AD4" s="22" t="str">
        <f>Factors!AC$81</f>
        <v/>
      </c>
      <c r="AE4" s="22" t="str">
        <f>Factors!AD$81</f>
        <v/>
      </c>
      <c r="AF4" s="22" t="str">
        <f>Factors!AE$81</f>
        <v/>
      </c>
      <c r="AG4" s="22" t="str">
        <f>Factors!AF$81</f>
        <v/>
      </c>
      <c r="AH4" s="22" t="str">
        <f>Factors!AG$81</f>
        <v/>
      </c>
      <c r="AI4" s="22" t="str">
        <f>Factors!AH$81</f>
        <v/>
      </c>
      <c r="AJ4" s="22" t="str">
        <f>Factors!AI$81</f>
        <v/>
      </c>
      <c r="AK4" s="22" t="str">
        <f>Factors!AJ$81</f>
        <v/>
      </c>
      <c r="AL4" s="22" t="str">
        <f>Factors!AK$81</f>
        <v/>
      </c>
      <c r="AM4" s="22" t="str">
        <f>Factors!AL$81</f>
        <v/>
      </c>
      <c r="AN4" s="22" t="str">
        <f>Factors!AM$81</f>
        <v/>
      </c>
      <c r="AO4" s="22" t="str">
        <f>Factors!AN$81</f>
        <v/>
      </c>
      <c r="AP4" s="22" t="str">
        <f>Factors!AO$81</f>
        <v/>
      </c>
      <c r="AQ4" s="22" t="str">
        <f>Factors!AP$81</f>
        <v/>
      </c>
      <c r="AR4" s="22" t="str">
        <f>Factors!AQ$81</f>
        <v/>
      </c>
      <c r="AS4" s="22" t="str">
        <f>Factors!AR$81</f>
        <v/>
      </c>
      <c r="AT4" s="22" t="str">
        <f>Factors!AS$81</f>
        <v/>
      </c>
      <c r="AU4" s="22" t="str">
        <f>Factors!AT$81</f>
        <v/>
      </c>
      <c r="AV4" s="22" t="str">
        <f>Factors!AU$81</f>
        <v/>
      </c>
      <c r="AW4" s="22" t="str">
        <f>Factors!AV$81</f>
        <v/>
      </c>
      <c r="AX4" s="22" t="str">
        <f>Factors!AW$81</f>
        <v/>
      </c>
      <c r="AY4" s="22" t="str">
        <f>Factors!AX$81</f>
        <v/>
      </c>
      <c r="AZ4" s="22" t="str">
        <f>Factors!AY$81</f>
        <v/>
      </c>
      <c r="BA4" s="22" t="str">
        <f>Factors!AZ$81</f>
        <v/>
      </c>
      <c r="BB4" s="22" t="str">
        <f>Factors!BA$81</f>
        <v/>
      </c>
      <c r="BC4" s="22" t="str">
        <f>Factors!BB$81</f>
        <v/>
      </c>
      <c r="BD4" s="22" t="str">
        <f>Factors!BC$81</f>
        <v/>
      </c>
      <c r="BE4" s="22" t="str">
        <f>Factors!BD$81</f>
        <v/>
      </c>
      <c r="BF4" s="22" t="str">
        <f>Factors!BE$81</f>
        <v/>
      </c>
      <c r="BG4" s="22" t="str">
        <f>Factors!BF$81</f>
        <v/>
      </c>
      <c r="BH4" s="22" t="str">
        <f>Factors!BG$81</f>
        <v/>
      </c>
      <c r="BI4" s="22" t="str">
        <f>Factors!BH$81</f>
        <v/>
      </c>
      <c r="BJ4" s="22" t="str">
        <f>Factors!BI$81</f>
        <v/>
      </c>
      <c r="BK4" s="22" t="str">
        <f>Factors!BJ$81</f>
        <v/>
      </c>
      <c r="BL4" s="22" t="str">
        <f>Factors!BK$81</f>
        <v/>
      </c>
      <c r="BM4" s="22" t="str">
        <f>Factors!BL$81</f>
        <v/>
      </c>
      <c r="BN4" s="22" t="str">
        <f>Factors!BM$81</f>
        <v/>
      </c>
      <c r="BO4" s="22" t="str">
        <f>Factors!BN$81</f>
        <v/>
      </c>
      <c r="BP4" s="22" t="str">
        <f>Factors!BO$81</f>
        <v/>
      </c>
      <c r="BQ4" s="22" t="str">
        <f>Factors!BP$81</f>
        <v/>
      </c>
      <c r="BR4" s="22" t="str">
        <f>Factors!BQ$81</f>
        <v/>
      </c>
      <c r="BS4" s="22" t="str">
        <f>Factors!BR$81</f>
        <v/>
      </c>
      <c r="BT4" s="22" t="str">
        <f>Factors!BS$81</f>
        <v/>
      </c>
      <c r="BU4" s="22" t="str">
        <f>Factors!BT$81</f>
        <v/>
      </c>
    </row>
    <row r="5" spans="1:73" s="264" customFormat="1" x14ac:dyDescent="0.2">
      <c r="A5" s="168"/>
      <c r="B5" s="627"/>
      <c r="C5" s="263">
        <f>SUM(D5:BU5)</f>
        <v>0</v>
      </c>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row>
    <row r="6" spans="1:73" s="264" customFormat="1" x14ac:dyDescent="0.2">
      <c r="A6" s="168"/>
      <c r="B6" s="625"/>
      <c r="C6" s="263">
        <f t="shared" ref="C6:C9" si="0">SUM(D6:BU6)</f>
        <v>0</v>
      </c>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row>
    <row r="7" spans="1:73" s="264" customFormat="1" x14ac:dyDescent="0.2">
      <c r="A7" s="168"/>
      <c r="B7" s="625"/>
      <c r="C7" s="263">
        <f t="shared" si="0"/>
        <v>0</v>
      </c>
      <c r="D7" s="433"/>
      <c r="E7" s="433"/>
      <c r="F7" s="433"/>
      <c r="G7" s="433"/>
      <c r="H7" s="433"/>
      <c r="I7" s="433"/>
      <c r="J7" s="433"/>
      <c r="K7" s="433"/>
      <c r="L7" s="433"/>
      <c r="M7" s="433"/>
      <c r="N7" s="433"/>
      <c r="O7" s="433"/>
      <c r="P7" s="433"/>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row>
    <row r="8" spans="1:73" s="264" customFormat="1" x14ac:dyDescent="0.2">
      <c r="A8" s="168"/>
      <c r="B8" s="625"/>
      <c r="C8" s="263">
        <f t="shared" si="0"/>
        <v>0</v>
      </c>
      <c r="D8" s="433"/>
      <c r="E8" s="433"/>
      <c r="F8" s="433"/>
      <c r="G8" s="433"/>
      <c r="H8" s="433"/>
      <c r="I8" s="433"/>
      <c r="J8" s="433"/>
      <c r="K8" s="433"/>
      <c r="L8" s="433"/>
      <c r="M8" s="433"/>
      <c r="N8" s="433"/>
      <c r="O8" s="433"/>
      <c r="P8" s="433"/>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row>
    <row r="9" spans="1:73" s="264" customFormat="1" x14ac:dyDescent="0.2">
      <c r="A9" s="168"/>
      <c r="B9" s="626"/>
      <c r="C9" s="263">
        <f t="shared" si="0"/>
        <v>0</v>
      </c>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row>
    <row r="10" spans="1:73" s="498" customFormat="1" ht="12" customHeight="1" x14ac:dyDescent="0.25">
      <c r="A10" s="6" t="s">
        <v>71</v>
      </c>
      <c r="B10" s="495">
        <f>B107</f>
        <v>0</v>
      </c>
      <c r="C10" s="496">
        <f>SUM(D10:BU10)</f>
        <v>0</v>
      </c>
      <c r="D10" s="497">
        <f t="shared" ref="D10:BO10" si="1">SUM(D5:D9)</f>
        <v>0</v>
      </c>
      <c r="E10" s="497">
        <f t="shared" si="1"/>
        <v>0</v>
      </c>
      <c r="F10" s="497">
        <f t="shared" si="1"/>
        <v>0</v>
      </c>
      <c r="G10" s="497">
        <f t="shared" si="1"/>
        <v>0</v>
      </c>
      <c r="H10" s="497">
        <f t="shared" si="1"/>
        <v>0</v>
      </c>
      <c r="I10" s="497">
        <f t="shared" si="1"/>
        <v>0</v>
      </c>
      <c r="J10" s="497">
        <f t="shared" si="1"/>
        <v>0</v>
      </c>
      <c r="K10" s="497">
        <f t="shared" si="1"/>
        <v>0</v>
      </c>
      <c r="L10" s="497">
        <f t="shared" si="1"/>
        <v>0</v>
      </c>
      <c r="M10" s="497">
        <f t="shared" si="1"/>
        <v>0</v>
      </c>
      <c r="N10" s="497">
        <f t="shared" si="1"/>
        <v>0</v>
      </c>
      <c r="O10" s="497">
        <f t="shared" si="1"/>
        <v>0</v>
      </c>
      <c r="P10" s="497">
        <f t="shared" si="1"/>
        <v>0</v>
      </c>
      <c r="Q10" s="497">
        <f t="shared" si="1"/>
        <v>0</v>
      </c>
      <c r="R10" s="497">
        <f t="shared" si="1"/>
        <v>0</v>
      </c>
      <c r="S10" s="497">
        <f t="shared" si="1"/>
        <v>0</v>
      </c>
      <c r="T10" s="497">
        <f t="shared" si="1"/>
        <v>0</v>
      </c>
      <c r="U10" s="497">
        <f t="shared" si="1"/>
        <v>0</v>
      </c>
      <c r="V10" s="497">
        <f t="shared" si="1"/>
        <v>0</v>
      </c>
      <c r="W10" s="497">
        <f t="shared" si="1"/>
        <v>0</v>
      </c>
      <c r="X10" s="497">
        <f t="shared" si="1"/>
        <v>0</v>
      </c>
      <c r="Y10" s="497">
        <f t="shared" si="1"/>
        <v>0</v>
      </c>
      <c r="Z10" s="497">
        <f t="shared" si="1"/>
        <v>0</v>
      </c>
      <c r="AA10" s="497">
        <f t="shared" si="1"/>
        <v>0</v>
      </c>
      <c r="AB10" s="497">
        <f t="shared" si="1"/>
        <v>0</v>
      </c>
      <c r="AC10" s="497">
        <f t="shared" si="1"/>
        <v>0</v>
      </c>
      <c r="AD10" s="497">
        <f t="shared" si="1"/>
        <v>0</v>
      </c>
      <c r="AE10" s="497">
        <f t="shared" si="1"/>
        <v>0</v>
      </c>
      <c r="AF10" s="497">
        <f t="shared" si="1"/>
        <v>0</v>
      </c>
      <c r="AG10" s="497">
        <f t="shared" si="1"/>
        <v>0</v>
      </c>
      <c r="AH10" s="497">
        <f t="shared" si="1"/>
        <v>0</v>
      </c>
      <c r="AI10" s="497">
        <f t="shared" si="1"/>
        <v>0</v>
      </c>
      <c r="AJ10" s="497">
        <f t="shared" si="1"/>
        <v>0</v>
      </c>
      <c r="AK10" s="497">
        <f t="shared" si="1"/>
        <v>0</v>
      </c>
      <c r="AL10" s="497">
        <f t="shared" si="1"/>
        <v>0</v>
      </c>
      <c r="AM10" s="497">
        <f t="shared" si="1"/>
        <v>0</v>
      </c>
      <c r="AN10" s="497">
        <f t="shared" si="1"/>
        <v>0</v>
      </c>
      <c r="AO10" s="497">
        <f t="shared" si="1"/>
        <v>0</v>
      </c>
      <c r="AP10" s="497">
        <f t="shared" si="1"/>
        <v>0</v>
      </c>
      <c r="AQ10" s="497">
        <f t="shared" si="1"/>
        <v>0</v>
      </c>
      <c r="AR10" s="497">
        <f t="shared" si="1"/>
        <v>0</v>
      </c>
      <c r="AS10" s="497">
        <f t="shared" si="1"/>
        <v>0</v>
      </c>
      <c r="AT10" s="497">
        <f t="shared" si="1"/>
        <v>0</v>
      </c>
      <c r="AU10" s="497">
        <f t="shared" si="1"/>
        <v>0</v>
      </c>
      <c r="AV10" s="497">
        <f t="shared" si="1"/>
        <v>0</v>
      </c>
      <c r="AW10" s="497">
        <f t="shared" si="1"/>
        <v>0</v>
      </c>
      <c r="AX10" s="497">
        <f t="shared" si="1"/>
        <v>0</v>
      </c>
      <c r="AY10" s="497">
        <f t="shared" si="1"/>
        <v>0</v>
      </c>
      <c r="AZ10" s="497">
        <f t="shared" si="1"/>
        <v>0</v>
      </c>
      <c r="BA10" s="497">
        <f t="shared" si="1"/>
        <v>0</v>
      </c>
      <c r="BB10" s="497">
        <f t="shared" si="1"/>
        <v>0</v>
      </c>
      <c r="BC10" s="497">
        <f t="shared" si="1"/>
        <v>0</v>
      </c>
      <c r="BD10" s="497">
        <f t="shared" si="1"/>
        <v>0</v>
      </c>
      <c r="BE10" s="497">
        <f t="shared" si="1"/>
        <v>0</v>
      </c>
      <c r="BF10" s="497">
        <f t="shared" si="1"/>
        <v>0</v>
      </c>
      <c r="BG10" s="497">
        <f t="shared" si="1"/>
        <v>0</v>
      </c>
      <c r="BH10" s="497">
        <f t="shared" si="1"/>
        <v>0</v>
      </c>
      <c r="BI10" s="497">
        <f t="shared" si="1"/>
        <v>0</v>
      </c>
      <c r="BJ10" s="497">
        <f t="shared" si="1"/>
        <v>0</v>
      </c>
      <c r="BK10" s="497">
        <f t="shared" si="1"/>
        <v>0</v>
      </c>
      <c r="BL10" s="497">
        <f t="shared" si="1"/>
        <v>0</v>
      </c>
      <c r="BM10" s="497">
        <f t="shared" si="1"/>
        <v>0</v>
      </c>
      <c r="BN10" s="497">
        <f t="shared" si="1"/>
        <v>0</v>
      </c>
      <c r="BO10" s="497">
        <f t="shared" si="1"/>
        <v>0</v>
      </c>
      <c r="BP10" s="497">
        <f t="shared" ref="BP10:BU10" si="2">SUM(BP5:BP9)</f>
        <v>0</v>
      </c>
      <c r="BQ10" s="497">
        <f t="shared" si="2"/>
        <v>0</v>
      </c>
      <c r="BR10" s="497">
        <f t="shared" si="2"/>
        <v>0</v>
      </c>
      <c r="BS10" s="497">
        <f t="shared" si="2"/>
        <v>0</v>
      </c>
      <c r="BT10" s="497">
        <f t="shared" si="2"/>
        <v>0</v>
      </c>
      <c r="BU10" s="497">
        <f t="shared" si="2"/>
        <v>0</v>
      </c>
    </row>
    <row r="11" spans="1:73" s="66" customFormat="1" ht="12" customHeight="1" x14ac:dyDescent="0.2">
      <c r="A11" s="70"/>
      <c r="B11" s="69"/>
      <c r="C11" s="189"/>
      <c r="D11" s="189"/>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row>
    <row r="12" spans="1:73" s="8" customFormat="1" ht="12" customHeight="1" x14ac:dyDescent="0.25">
      <c r="A12" s="68" t="s">
        <v>600</v>
      </c>
      <c r="B12" s="80" t="s">
        <v>424</v>
      </c>
      <c r="C12" s="242" t="s">
        <v>358</v>
      </c>
      <c r="D12" s="190" t="str">
        <f>D4</f>
        <v/>
      </c>
      <c r="E12" s="190" t="str">
        <f t="shared" ref="E12:BP12" si="3">E4</f>
        <v/>
      </c>
      <c r="F12" s="190" t="str">
        <f t="shared" si="3"/>
        <v/>
      </c>
      <c r="G12" s="190" t="str">
        <f t="shared" si="3"/>
        <v/>
      </c>
      <c r="H12" s="190" t="str">
        <f t="shared" si="3"/>
        <v/>
      </c>
      <c r="I12" s="190" t="str">
        <f t="shared" si="3"/>
        <v/>
      </c>
      <c r="J12" s="190" t="str">
        <f t="shared" si="3"/>
        <v/>
      </c>
      <c r="K12" s="190" t="str">
        <f t="shared" si="3"/>
        <v/>
      </c>
      <c r="L12" s="190" t="str">
        <f t="shared" si="3"/>
        <v/>
      </c>
      <c r="M12" s="190" t="str">
        <f t="shared" si="3"/>
        <v/>
      </c>
      <c r="N12" s="190" t="str">
        <f t="shared" si="3"/>
        <v/>
      </c>
      <c r="O12" s="190" t="str">
        <f t="shared" si="3"/>
        <v/>
      </c>
      <c r="P12" s="190" t="str">
        <f t="shared" si="3"/>
        <v/>
      </c>
      <c r="Q12" s="190" t="str">
        <f t="shared" si="3"/>
        <v/>
      </c>
      <c r="R12" s="190" t="str">
        <f t="shared" si="3"/>
        <v/>
      </c>
      <c r="S12" s="190" t="str">
        <f t="shared" si="3"/>
        <v/>
      </c>
      <c r="T12" s="190" t="str">
        <f t="shared" si="3"/>
        <v/>
      </c>
      <c r="U12" s="190" t="str">
        <f t="shared" si="3"/>
        <v/>
      </c>
      <c r="V12" s="190" t="str">
        <f t="shared" si="3"/>
        <v/>
      </c>
      <c r="W12" s="190" t="str">
        <f t="shared" si="3"/>
        <v/>
      </c>
      <c r="X12" s="190" t="str">
        <f t="shared" si="3"/>
        <v/>
      </c>
      <c r="Y12" s="190" t="str">
        <f t="shared" si="3"/>
        <v/>
      </c>
      <c r="Z12" s="190" t="str">
        <f t="shared" si="3"/>
        <v/>
      </c>
      <c r="AA12" s="190" t="str">
        <f t="shared" si="3"/>
        <v/>
      </c>
      <c r="AB12" s="190" t="str">
        <f t="shared" si="3"/>
        <v/>
      </c>
      <c r="AC12" s="190" t="str">
        <f t="shared" si="3"/>
        <v/>
      </c>
      <c r="AD12" s="190" t="str">
        <f t="shared" si="3"/>
        <v/>
      </c>
      <c r="AE12" s="190" t="str">
        <f t="shared" si="3"/>
        <v/>
      </c>
      <c r="AF12" s="190" t="str">
        <f t="shared" si="3"/>
        <v/>
      </c>
      <c r="AG12" s="190" t="str">
        <f t="shared" si="3"/>
        <v/>
      </c>
      <c r="AH12" s="190" t="str">
        <f t="shared" si="3"/>
        <v/>
      </c>
      <c r="AI12" s="190" t="str">
        <f t="shared" si="3"/>
        <v/>
      </c>
      <c r="AJ12" s="190" t="str">
        <f t="shared" si="3"/>
        <v/>
      </c>
      <c r="AK12" s="190" t="str">
        <f t="shared" si="3"/>
        <v/>
      </c>
      <c r="AL12" s="190" t="str">
        <f t="shared" si="3"/>
        <v/>
      </c>
      <c r="AM12" s="190" t="str">
        <f t="shared" si="3"/>
        <v/>
      </c>
      <c r="AN12" s="190" t="str">
        <f t="shared" si="3"/>
        <v/>
      </c>
      <c r="AO12" s="190" t="str">
        <f t="shared" si="3"/>
        <v/>
      </c>
      <c r="AP12" s="190" t="str">
        <f t="shared" si="3"/>
        <v/>
      </c>
      <c r="AQ12" s="190" t="str">
        <f t="shared" si="3"/>
        <v/>
      </c>
      <c r="AR12" s="190" t="str">
        <f t="shared" si="3"/>
        <v/>
      </c>
      <c r="AS12" s="190" t="str">
        <f t="shared" si="3"/>
        <v/>
      </c>
      <c r="AT12" s="190" t="str">
        <f t="shared" si="3"/>
        <v/>
      </c>
      <c r="AU12" s="190" t="str">
        <f t="shared" si="3"/>
        <v/>
      </c>
      <c r="AV12" s="190" t="str">
        <f t="shared" si="3"/>
        <v/>
      </c>
      <c r="AW12" s="190" t="str">
        <f t="shared" si="3"/>
        <v/>
      </c>
      <c r="AX12" s="190" t="str">
        <f t="shared" si="3"/>
        <v/>
      </c>
      <c r="AY12" s="190" t="str">
        <f t="shared" si="3"/>
        <v/>
      </c>
      <c r="AZ12" s="190" t="str">
        <f t="shared" si="3"/>
        <v/>
      </c>
      <c r="BA12" s="190" t="str">
        <f t="shared" si="3"/>
        <v/>
      </c>
      <c r="BB12" s="190" t="str">
        <f t="shared" si="3"/>
        <v/>
      </c>
      <c r="BC12" s="190" t="str">
        <f t="shared" si="3"/>
        <v/>
      </c>
      <c r="BD12" s="190" t="str">
        <f t="shared" si="3"/>
        <v/>
      </c>
      <c r="BE12" s="190" t="str">
        <f t="shared" si="3"/>
        <v/>
      </c>
      <c r="BF12" s="190" t="str">
        <f t="shared" si="3"/>
        <v/>
      </c>
      <c r="BG12" s="190" t="str">
        <f t="shared" si="3"/>
        <v/>
      </c>
      <c r="BH12" s="190" t="str">
        <f t="shared" si="3"/>
        <v/>
      </c>
      <c r="BI12" s="190" t="str">
        <f t="shared" si="3"/>
        <v/>
      </c>
      <c r="BJ12" s="190" t="str">
        <f t="shared" si="3"/>
        <v/>
      </c>
      <c r="BK12" s="190" t="str">
        <f t="shared" si="3"/>
        <v/>
      </c>
      <c r="BL12" s="190" t="str">
        <f t="shared" si="3"/>
        <v/>
      </c>
      <c r="BM12" s="190" t="str">
        <f t="shared" si="3"/>
        <v/>
      </c>
      <c r="BN12" s="190" t="str">
        <f t="shared" si="3"/>
        <v/>
      </c>
      <c r="BO12" s="190" t="str">
        <f t="shared" si="3"/>
        <v/>
      </c>
      <c r="BP12" s="190" t="str">
        <f t="shared" si="3"/>
        <v/>
      </c>
      <c r="BQ12" s="190" t="str">
        <f t="shared" ref="BQ12:BU12" si="4">BQ4</f>
        <v/>
      </c>
      <c r="BR12" s="190" t="str">
        <f t="shared" si="4"/>
        <v/>
      </c>
      <c r="BS12" s="190" t="str">
        <f t="shared" si="4"/>
        <v/>
      </c>
      <c r="BT12" s="190" t="str">
        <f t="shared" si="4"/>
        <v/>
      </c>
      <c r="BU12" s="190" t="str">
        <f t="shared" si="4"/>
        <v/>
      </c>
    </row>
    <row r="13" spans="1:73" s="8" customFormat="1" ht="12" customHeight="1" x14ac:dyDescent="0.25">
      <c r="A13" s="247" t="s">
        <v>456</v>
      </c>
      <c r="B13" s="623"/>
      <c r="C13" s="623"/>
      <c r="D13" s="623"/>
      <c r="E13" s="623"/>
      <c r="F13" s="623"/>
      <c r="G13" s="623"/>
      <c r="H13" s="623"/>
      <c r="I13" s="623"/>
      <c r="J13" s="623"/>
      <c r="K13" s="623"/>
      <c r="L13" s="623"/>
      <c r="M13" s="623"/>
      <c r="N13" s="623"/>
      <c r="O13" s="623"/>
      <c r="P13" s="623"/>
      <c r="Q13" s="623"/>
      <c r="R13" s="623"/>
      <c r="S13" s="623"/>
      <c r="T13" s="623"/>
      <c r="U13" s="623"/>
      <c r="V13" s="623"/>
      <c r="W13" s="623"/>
      <c r="X13" s="623"/>
      <c r="Y13" s="623"/>
      <c r="Z13" s="623"/>
      <c r="AA13" s="623"/>
      <c r="AB13" s="623"/>
      <c r="AC13" s="623"/>
      <c r="AD13" s="623"/>
      <c r="AE13" s="623"/>
      <c r="AF13" s="623"/>
      <c r="AG13" s="623"/>
      <c r="AH13" s="623"/>
      <c r="AI13" s="623"/>
      <c r="AJ13" s="623"/>
      <c r="AK13" s="623"/>
      <c r="AL13" s="623"/>
      <c r="AM13" s="623"/>
      <c r="AN13" s="623"/>
      <c r="AO13" s="623"/>
      <c r="AP13" s="623"/>
      <c r="AQ13" s="623"/>
      <c r="AR13" s="623"/>
      <c r="AS13" s="623"/>
      <c r="AT13" s="623"/>
      <c r="AU13" s="623"/>
      <c r="AV13" s="623"/>
      <c r="AW13" s="623"/>
      <c r="AX13" s="623"/>
      <c r="AY13" s="623"/>
      <c r="AZ13" s="623"/>
      <c r="BA13" s="623"/>
      <c r="BB13" s="623"/>
      <c r="BC13" s="623"/>
      <c r="BD13" s="623"/>
      <c r="BE13" s="623"/>
      <c r="BF13" s="623"/>
      <c r="BG13" s="623"/>
      <c r="BH13" s="623"/>
      <c r="BI13" s="623"/>
      <c r="BJ13" s="623"/>
      <c r="BK13" s="623"/>
      <c r="BL13" s="623"/>
      <c r="BM13" s="623"/>
      <c r="BN13" s="623"/>
      <c r="BO13" s="623"/>
      <c r="BP13" s="623"/>
      <c r="BQ13" s="623"/>
      <c r="BR13" s="623"/>
      <c r="BS13" s="623"/>
      <c r="BT13" s="623"/>
      <c r="BU13" s="623"/>
    </row>
    <row r="14" spans="1:73" s="8" customFormat="1" x14ac:dyDescent="0.2">
      <c r="A14" s="168"/>
      <c r="B14" s="627"/>
      <c r="C14" s="263">
        <f t="shared" ref="C14:C18" si="5">SUM(D14:BU14)</f>
        <v>0</v>
      </c>
      <c r="D14" s="433"/>
      <c r="E14" s="433"/>
      <c r="F14" s="433"/>
      <c r="G14" s="433"/>
      <c r="H14" s="433"/>
      <c r="I14" s="433"/>
      <c r="J14" s="433"/>
      <c r="K14" s="433"/>
      <c r="L14" s="433"/>
      <c r="M14" s="433"/>
      <c r="N14" s="433"/>
      <c r="O14" s="433"/>
      <c r="P14" s="433"/>
      <c r="Q14" s="433"/>
      <c r="R14" s="433"/>
      <c r="S14" s="433"/>
      <c r="T14" s="433"/>
      <c r="U14" s="433"/>
      <c r="V14" s="433"/>
      <c r="W14" s="433"/>
      <c r="X14" s="433"/>
      <c r="Y14" s="433"/>
      <c r="Z14" s="433"/>
      <c r="AA14" s="433"/>
      <c r="AB14" s="433"/>
      <c r="AC14" s="433"/>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row>
    <row r="15" spans="1:73" s="8" customFormat="1" x14ac:dyDescent="0.2">
      <c r="A15" s="168"/>
      <c r="B15" s="625"/>
      <c r="C15" s="263">
        <f t="shared" si="5"/>
        <v>0</v>
      </c>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row>
    <row r="16" spans="1:73" s="8" customFormat="1" x14ac:dyDescent="0.2">
      <c r="A16" s="168"/>
      <c r="B16" s="625"/>
      <c r="C16" s="263">
        <f t="shared" si="5"/>
        <v>0</v>
      </c>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row>
    <row r="17" spans="1:73" x14ac:dyDescent="0.2">
      <c r="A17" s="168"/>
      <c r="B17" s="625"/>
      <c r="C17" s="263">
        <f t="shared" si="5"/>
        <v>0</v>
      </c>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row>
    <row r="18" spans="1:73" x14ac:dyDescent="0.2">
      <c r="A18" s="168"/>
      <c r="B18" s="626"/>
      <c r="C18" s="263">
        <f t="shared" si="5"/>
        <v>0</v>
      </c>
      <c r="D18" s="433"/>
      <c r="E18" s="433"/>
      <c r="F18" s="433"/>
      <c r="G18" s="433"/>
      <c r="H18" s="433"/>
      <c r="I18" s="433"/>
      <c r="J18" s="433"/>
      <c r="K18" s="433"/>
      <c r="L18" s="433"/>
      <c r="M18" s="433"/>
      <c r="N18" s="433"/>
      <c r="O18" s="433"/>
      <c r="P18" s="433"/>
      <c r="Q18" s="433"/>
      <c r="R18" s="433"/>
      <c r="S18" s="433"/>
      <c r="T18" s="433"/>
      <c r="U18" s="433"/>
      <c r="V18" s="433"/>
      <c r="W18" s="433"/>
      <c r="X18" s="433"/>
      <c r="Y18" s="433"/>
      <c r="Z18" s="433"/>
      <c r="AA18" s="433"/>
      <c r="AB18" s="433"/>
      <c r="AC18" s="433"/>
      <c r="AD18" s="433"/>
      <c r="AE18" s="433"/>
      <c r="AF18" s="433"/>
      <c r="AG18" s="433"/>
      <c r="AH18" s="433"/>
      <c r="AI18" s="433"/>
      <c r="AJ18" s="433"/>
      <c r="AK18" s="433"/>
      <c r="AL18" s="433"/>
      <c r="AM18" s="433"/>
      <c r="AN18" s="433"/>
      <c r="AO18" s="433"/>
      <c r="AP18" s="433"/>
      <c r="AQ18" s="433"/>
      <c r="AR18" s="433"/>
      <c r="AS18" s="433"/>
      <c r="AT18" s="433"/>
      <c r="AU18" s="433"/>
      <c r="AV18" s="433"/>
      <c r="AW18" s="433"/>
      <c r="AX18" s="433"/>
      <c r="AY18" s="433"/>
      <c r="AZ18" s="433"/>
      <c r="BA18" s="433"/>
      <c r="BB18" s="433"/>
      <c r="BC18" s="433"/>
      <c r="BD18" s="433"/>
      <c r="BE18" s="433"/>
      <c r="BF18" s="433"/>
      <c r="BG18" s="433"/>
      <c r="BH18" s="433"/>
      <c r="BI18" s="433"/>
      <c r="BJ18" s="433"/>
      <c r="BK18" s="433"/>
      <c r="BL18" s="433"/>
      <c r="BM18" s="433"/>
      <c r="BN18" s="433"/>
      <c r="BO18" s="433"/>
      <c r="BP18" s="433"/>
      <c r="BQ18" s="433"/>
      <c r="BR18" s="433"/>
      <c r="BS18" s="433"/>
      <c r="BT18" s="433"/>
      <c r="BU18" s="433"/>
    </row>
    <row r="19" spans="1:73" ht="12" customHeight="1" x14ac:dyDescent="0.25">
      <c r="A19" s="247" t="s">
        <v>457</v>
      </c>
      <c r="B19" s="623"/>
      <c r="C19" s="623"/>
      <c r="D19" s="623"/>
      <c r="E19" s="623"/>
      <c r="F19" s="623"/>
      <c r="G19" s="623"/>
      <c r="H19" s="623"/>
      <c r="I19" s="623"/>
      <c r="J19" s="623"/>
      <c r="K19" s="623"/>
      <c r="L19" s="623"/>
      <c r="M19" s="623"/>
      <c r="N19" s="623"/>
      <c r="O19" s="623"/>
      <c r="P19" s="623"/>
      <c r="Q19" s="623"/>
      <c r="R19" s="623"/>
      <c r="S19" s="623"/>
      <c r="T19" s="623"/>
      <c r="U19" s="623"/>
      <c r="V19" s="623"/>
      <c r="W19" s="623"/>
      <c r="X19" s="623"/>
      <c r="Y19" s="623"/>
      <c r="Z19" s="623"/>
      <c r="AA19" s="623"/>
      <c r="AB19" s="623"/>
      <c r="AC19" s="623"/>
      <c r="AD19" s="623"/>
      <c r="AE19" s="623"/>
      <c r="AF19" s="623"/>
      <c r="AG19" s="623"/>
      <c r="AH19" s="623"/>
      <c r="AI19" s="623"/>
      <c r="AJ19" s="623"/>
      <c r="AK19" s="623"/>
      <c r="AL19" s="623"/>
      <c r="AM19" s="623"/>
      <c r="AN19" s="623"/>
      <c r="AO19" s="623"/>
      <c r="AP19" s="623"/>
      <c r="AQ19" s="623"/>
      <c r="AR19" s="623"/>
      <c r="AS19" s="623"/>
      <c r="AT19" s="623"/>
      <c r="AU19" s="623"/>
      <c r="AV19" s="623"/>
      <c r="AW19" s="623"/>
      <c r="AX19" s="623"/>
      <c r="AY19" s="623"/>
      <c r="AZ19" s="623"/>
      <c r="BA19" s="623"/>
      <c r="BB19" s="623"/>
      <c r="BC19" s="623"/>
      <c r="BD19" s="623"/>
      <c r="BE19" s="623"/>
      <c r="BF19" s="623"/>
      <c r="BG19" s="623"/>
      <c r="BH19" s="623"/>
      <c r="BI19" s="623"/>
      <c r="BJ19" s="623"/>
      <c r="BK19" s="623"/>
      <c r="BL19" s="623"/>
      <c r="BM19" s="623"/>
      <c r="BN19" s="623"/>
      <c r="BO19" s="623"/>
      <c r="BP19" s="623"/>
      <c r="BQ19" s="623"/>
      <c r="BR19" s="623"/>
      <c r="BS19" s="623"/>
      <c r="BT19" s="623"/>
      <c r="BU19" s="623"/>
    </row>
    <row r="20" spans="1:73" x14ac:dyDescent="0.2">
      <c r="A20" s="168"/>
      <c r="B20" s="627"/>
      <c r="C20" s="263">
        <f t="shared" ref="C20:C24" si="6">SUM(D20:BU20)</f>
        <v>0</v>
      </c>
      <c r="D20" s="433"/>
      <c r="E20" s="433"/>
      <c r="F20" s="433"/>
      <c r="G20" s="433"/>
      <c r="H20" s="433"/>
      <c r="I20" s="433"/>
      <c r="J20" s="433"/>
      <c r="K20" s="433"/>
      <c r="L20" s="433"/>
      <c r="M20" s="433"/>
      <c r="N20" s="433"/>
      <c r="O20" s="433"/>
      <c r="P20" s="433"/>
      <c r="Q20" s="433"/>
      <c r="R20" s="433"/>
      <c r="S20" s="433"/>
      <c r="T20" s="433"/>
      <c r="U20" s="433"/>
      <c r="V20" s="433"/>
      <c r="W20" s="433"/>
      <c r="X20" s="433"/>
      <c r="Y20" s="433"/>
      <c r="Z20" s="433"/>
      <c r="AA20" s="433"/>
      <c r="AB20" s="433"/>
      <c r="AC20" s="433"/>
      <c r="AD20" s="433"/>
      <c r="AE20" s="433"/>
      <c r="AF20" s="433"/>
      <c r="AG20" s="433"/>
      <c r="AH20" s="433"/>
      <c r="AI20" s="433"/>
      <c r="AJ20" s="433"/>
      <c r="AK20" s="433"/>
      <c r="AL20" s="433"/>
      <c r="AM20" s="433"/>
      <c r="AN20" s="433"/>
      <c r="AO20" s="433"/>
      <c r="AP20" s="433"/>
      <c r="AQ20" s="433"/>
      <c r="AR20" s="433"/>
      <c r="AS20" s="433"/>
      <c r="AT20" s="433"/>
      <c r="AU20" s="433"/>
      <c r="AV20" s="433"/>
      <c r="AW20" s="433"/>
      <c r="AX20" s="433"/>
      <c r="AY20" s="433"/>
      <c r="AZ20" s="433"/>
      <c r="BA20" s="433"/>
      <c r="BB20" s="433"/>
      <c r="BC20" s="433"/>
      <c r="BD20" s="433"/>
      <c r="BE20" s="433"/>
      <c r="BF20" s="433"/>
      <c r="BG20" s="433"/>
      <c r="BH20" s="433"/>
      <c r="BI20" s="433"/>
      <c r="BJ20" s="433"/>
      <c r="BK20" s="433"/>
      <c r="BL20" s="433"/>
      <c r="BM20" s="433"/>
      <c r="BN20" s="433"/>
      <c r="BO20" s="433"/>
      <c r="BP20" s="433"/>
      <c r="BQ20" s="433"/>
      <c r="BR20" s="433"/>
      <c r="BS20" s="433"/>
      <c r="BT20" s="433"/>
      <c r="BU20" s="433"/>
    </row>
    <row r="21" spans="1:73" x14ac:dyDescent="0.2">
      <c r="A21" s="168"/>
      <c r="B21" s="625"/>
      <c r="C21" s="263">
        <f t="shared" si="6"/>
        <v>0</v>
      </c>
      <c r="D21" s="433"/>
      <c r="E21" s="433"/>
      <c r="F21" s="433"/>
      <c r="G21" s="433"/>
      <c r="H21" s="433"/>
      <c r="I21" s="433"/>
      <c r="J21" s="433"/>
      <c r="K21" s="433"/>
      <c r="L21" s="433"/>
      <c r="M21" s="433"/>
      <c r="N21" s="433"/>
      <c r="O21" s="433"/>
      <c r="P21" s="433"/>
      <c r="Q21" s="433"/>
      <c r="R21" s="433"/>
      <c r="S21" s="433"/>
      <c r="T21" s="433"/>
      <c r="U21" s="433"/>
      <c r="V21" s="433"/>
      <c r="W21" s="433"/>
      <c r="X21" s="433"/>
      <c r="Y21" s="433"/>
      <c r="Z21" s="433"/>
      <c r="AA21" s="433"/>
      <c r="AB21" s="433"/>
      <c r="AC21" s="433"/>
      <c r="AD21" s="433"/>
      <c r="AE21" s="433"/>
      <c r="AF21" s="433"/>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c r="BK21" s="433"/>
      <c r="BL21" s="433"/>
      <c r="BM21" s="433"/>
      <c r="BN21" s="433"/>
      <c r="BO21" s="433"/>
      <c r="BP21" s="433"/>
      <c r="BQ21" s="433"/>
      <c r="BR21" s="433"/>
      <c r="BS21" s="433"/>
      <c r="BT21" s="433"/>
      <c r="BU21" s="433"/>
    </row>
    <row r="22" spans="1:73" x14ac:dyDescent="0.2">
      <c r="A22" s="168"/>
      <c r="B22" s="625"/>
      <c r="C22" s="263">
        <f t="shared" si="6"/>
        <v>0</v>
      </c>
      <c r="D22" s="433"/>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B22" s="433"/>
      <c r="AC22" s="433"/>
      <c r="AD22" s="433"/>
      <c r="AE22" s="433"/>
      <c r="AF22" s="433"/>
      <c r="AG22" s="433"/>
      <c r="AH22" s="43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c r="BF22" s="433"/>
      <c r="BG22" s="433"/>
      <c r="BH22" s="433"/>
      <c r="BI22" s="433"/>
      <c r="BJ22" s="433"/>
      <c r="BK22" s="433"/>
      <c r="BL22" s="433"/>
      <c r="BM22" s="433"/>
      <c r="BN22" s="433"/>
      <c r="BO22" s="433"/>
      <c r="BP22" s="433"/>
      <c r="BQ22" s="433"/>
      <c r="BR22" s="433"/>
      <c r="BS22" s="433"/>
      <c r="BT22" s="433"/>
      <c r="BU22" s="433"/>
    </row>
    <row r="23" spans="1:73" x14ac:dyDescent="0.2">
      <c r="A23" s="168"/>
      <c r="B23" s="625"/>
      <c r="C23" s="263">
        <f t="shared" si="6"/>
        <v>0</v>
      </c>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B23" s="433"/>
      <c r="AC23" s="433"/>
      <c r="AD23" s="433"/>
      <c r="AE23" s="433"/>
      <c r="AF23" s="433"/>
      <c r="AG23" s="433"/>
      <c r="AH23" s="433"/>
      <c r="AI23" s="433"/>
      <c r="AJ23" s="433"/>
      <c r="AK23" s="433"/>
      <c r="AL23" s="433"/>
      <c r="AM23" s="433"/>
      <c r="AN23" s="433"/>
      <c r="AO23" s="433"/>
      <c r="AP23" s="433"/>
      <c r="AQ23" s="433"/>
      <c r="AR23" s="433"/>
      <c r="AS23" s="433"/>
      <c r="AT23" s="433"/>
      <c r="AU23" s="433"/>
      <c r="AV23" s="433"/>
      <c r="AW23" s="433"/>
      <c r="AX23" s="433"/>
      <c r="AY23" s="433"/>
      <c r="AZ23" s="433"/>
      <c r="BA23" s="433"/>
      <c r="BB23" s="433"/>
      <c r="BC23" s="433"/>
      <c r="BD23" s="433"/>
      <c r="BE23" s="433"/>
      <c r="BF23" s="433"/>
      <c r="BG23" s="433"/>
      <c r="BH23" s="433"/>
      <c r="BI23" s="433"/>
      <c r="BJ23" s="433"/>
      <c r="BK23" s="433"/>
      <c r="BL23" s="433"/>
      <c r="BM23" s="433"/>
      <c r="BN23" s="433"/>
      <c r="BO23" s="433"/>
      <c r="BP23" s="433"/>
      <c r="BQ23" s="433"/>
      <c r="BR23" s="433"/>
      <c r="BS23" s="433"/>
      <c r="BT23" s="433"/>
      <c r="BU23" s="433"/>
    </row>
    <row r="24" spans="1:73" x14ac:dyDescent="0.2">
      <c r="A24" s="168"/>
      <c r="B24" s="626"/>
      <c r="C24" s="263">
        <f t="shared" si="6"/>
        <v>0</v>
      </c>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B24" s="433"/>
      <c r="AC24" s="433"/>
      <c r="AD24" s="433"/>
      <c r="AE24" s="433"/>
      <c r="AF24" s="433"/>
      <c r="AG24" s="433"/>
      <c r="AH24" s="433"/>
      <c r="AI24" s="433"/>
      <c r="AJ24" s="433"/>
      <c r="AK24" s="433"/>
      <c r="AL24" s="433"/>
      <c r="AM24" s="433"/>
      <c r="AN24" s="433"/>
      <c r="AO24" s="433"/>
      <c r="AP24" s="433"/>
      <c r="AQ24" s="433"/>
      <c r="AR24" s="433"/>
      <c r="AS24" s="433"/>
      <c r="AT24" s="433"/>
      <c r="AU24" s="433"/>
      <c r="AV24" s="433"/>
      <c r="AW24" s="433"/>
      <c r="AX24" s="433"/>
      <c r="AY24" s="433"/>
      <c r="AZ24" s="433"/>
      <c r="BA24" s="433"/>
      <c r="BB24" s="433"/>
      <c r="BC24" s="433"/>
      <c r="BD24" s="433"/>
      <c r="BE24" s="433"/>
      <c r="BF24" s="433"/>
      <c r="BG24" s="433"/>
      <c r="BH24" s="433"/>
      <c r="BI24" s="433"/>
      <c r="BJ24" s="433"/>
      <c r="BK24" s="433"/>
      <c r="BL24" s="433"/>
      <c r="BM24" s="433"/>
      <c r="BN24" s="433"/>
      <c r="BO24" s="433"/>
      <c r="BP24" s="433"/>
      <c r="BQ24" s="433"/>
      <c r="BR24" s="433"/>
      <c r="BS24" s="433"/>
      <c r="BT24" s="433"/>
      <c r="BU24" s="433"/>
    </row>
    <row r="25" spans="1:73" ht="12" customHeight="1" x14ac:dyDescent="0.25">
      <c r="A25" s="247" t="s">
        <v>458</v>
      </c>
      <c r="B25" s="623"/>
      <c r="C25" s="623"/>
      <c r="D25" s="623"/>
      <c r="E25" s="623"/>
      <c r="F25" s="623"/>
      <c r="G25" s="623"/>
      <c r="H25" s="623"/>
      <c r="I25" s="623"/>
      <c r="J25" s="623"/>
      <c r="K25" s="623"/>
      <c r="L25" s="623"/>
      <c r="M25" s="623"/>
      <c r="N25" s="623"/>
      <c r="O25" s="623"/>
      <c r="P25" s="623"/>
      <c r="Q25" s="623"/>
      <c r="R25" s="623"/>
      <c r="S25" s="623"/>
      <c r="T25" s="623"/>
      <c r="U25" s="623"/>
      <c r="V25" s="623"/>
      <c r="W25" s="623"/>
      <c r="X25" s="623"/>
      <c r="Y25" s="623"/>
      <c r="Z25" s="623"/>
      <c r="AA25" s="623"/>
      <c r="AB25" s="623"/>
      <c r="AC25" s="623"/>
      <c r="AD25" s="623"/>
      <c r="AE25" s="623"/>
      <c r="AF25" s="623"/>
      <c r="AG25" s="623"/>
      <c r="AH25" s="623"/>
      <c r="AI25" s="623"/>
      <c r="AJ25" s="623"/>
      <c r="AK25" s="623"/>
      <c r="AL25" s="623"/>
      <c r="AM25" s="623"/>
      <c r="AN25" s="623"/>
      <c r="AO25" s="623"/>
      <c r="AP25" s="623"/>
      <c r="AQ25" s="623"/>
      <c r="AR25" s="623"/>
      <c r="AS25" s="623"/>
      <c r="AT25" s="623"/>
      <c r="AU25" s="623"/>
      <c r="AV25" s="623"/>
      <c r="AW25" s="623"/>
      <c r="AX25" s="623"/>
      <c r="AY25" s="623"/>
      <c r="AZ25" s="623"/>
      <c r="BA25" s="623"/>
      <c r="BB25" s="623"/>
      <c r="BC25" s="623"/>
      <c r="BD25" s="623"/>
      <c r="BE25" s="623"/>
      <c r="BF25" s="623"/>
      <c r="BG25" s="623"/>
      <c r="BH25" s="623"/>
      <c r="BI25" s="623"/>
      <c r="BJ25" s="623"/>
      <c r="BK25" s="623"/>
      <c r="BL25" s="623"/>
      <c r="BM25" s="623"/>
      <c r="BN25" s="623"/>
      <c r="BO25" s="623"/>
      <c r="BP25" s="623"/>
      <c r="BQ25" s="623"/>
      <c r="BR25" s="623"/>
      <c r="BS25" s="623"/>
      <c r="BT25" s="623"/>
      <c r="BU25" s="623"/>
    </row>
    <row r="26" spans="1:73" x14ac:dyDescent="0.2">
      <c r="A26" s="168"/>
      <c r="B26" s="627"/>
      <c r="C26" s="263">
        <f t="shared" ref="C26:C30" si="7">SUM(D26:BU26)</f>
        <v>0</v>
      </c>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c r="AG26" s="433"/>
      <c r="AH26" s="433"/>
      <c r="AI26" s="433"/>
      <c r="AJ26" s="433"/>
      <c r="AK26" s="433"/>
      <c r="AL26" s="433"/>
      <c r="AM26" s="433"/>
      <c r="AN26" s="433"/>
      <c r="AO26" s="433"/>
      <c r="AP26" s="433"/>
      <c r="AQ26" s="433"/>
      <c r="AR26" s="433"/>
      <c r="AS26" s="433"/>
      <c r="AT26" s="433"/>
      <c r="AU26" s="433"/>
      <c r="AV26" s="433"/>
      <c r="AW26" s="433"/>
      <c r="AX26" s="433"/>
      <c r="AY26" s="433"/>
      <c r="AZ26" s="433"/>
      <c r="BA26" s="433"/>
      <c r="BB26" s="433"/>
      <c r="BC26" s="433"/>
      <c r="BD26" s="433"/>
      <c r="BE26" s="433"/>
      <c r="BF26" s="433"/>
      <c r="BG26" s="433"/>
      <c r="BH26" s="433"/>
      <c r="BI26" s="433"/>
      <c r="BJ26" s="433"/>
      <c r="BK26" s="433"/>
      <c r="BL26" s="433"/>
      <c r="BM26" s="433"/>
      <c r="BN26" s="433"/>
      <c r="BO26" s="433"/>
      <c r="BP26" s="433"/>
      <c r="BQ26" s="433"/>
      <c r="BR26" s="433"/>
      <c r="BS26" s="433"/>
      <c r="BT26" s="433"/>
      <c r="BU26" s="433"/>
    </row>
    <row r="27" spans="1:73" x14ac:dyDescent="0.2">
      <c r="A27" s="168"/>
      <c r="B27" s="625"/>
      <c r="C27" s="263">
        <f t="shared" si="7"/>
        <v>0</v>
      </c>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c r="BF27" s="433"/>
      <c r="BG27" s="433"/>
      <c r="BH27" s="433"/>
      <c r="BI27" s="433"/>
      <c r="BJ27" s="433"/>
      <c r="BK27" s="433"/>
      <c r="BL27" s="433"/>
      <c r="BM27" s="433"/>
      <c r="BN27" s="433"/>
      <c r="BO27" s="433"/>
      <c r="BP27" s="433"/>
      <c r="BQ27" s="433"/>
      <c r="BR27" s="433"/>
      <c r="BS27" s="433"/>
      <c r="BT27" s="433"/>
      <c r="BU27" s="433"/>
    </row>
    <row r="28" spans="1:73" x14ac:dyDescent="0.2">
      <c r="A28" s="168"/>
      <c r="B28" s="625"/>
      <c r="C28" s="263">
        <f t="shared" si="7"/>
        <v>0</v>
      </c>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c r="AG28" s="433"/>
      <c r="AH28" s="43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c r="BF28" s="433"/>
      <c r="BG28" s="433"/>
      <c r="BH28" s="433"/>
      <c r="BI28" s="433"/>
      <c r="BJ28" s="433"/>
      <c r="BK28" s="433"/>
      <c r="BL28" s="433"/>
      <c r="BM28" s="433"/>
      <c r="BN28" s="433"/>
      <c r="BO28" s="433"/>
      <c r="BP28" s="433"/>
      <c r="BQ28" s="433"/>
      <c r="BR28" s="433"/>
      <c r="BS28" s="433"/>
      <c r="BT28" s="433"/>
      <c r="BU28" s="433"/>
    </row>
    <row r="29" spans="1:73" x14ac:dyDescent="0.2">
      <c r="A29" s="168"/>
      <c r="B29" s="625"/>
      <c r="C29" s="263">
        <f t="shared" si="7"/>
        <v>0</v>
      </c>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c r="AG29" s="433"/>
      <c r="AH29" s="43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433"/>
      <c r="BE29" s="433"/>
      <c r="BF29" s="433"/>
      <c r="BG29" s="433"/>
      <c r="BH29" s="433"/>
      <c r="BI29" s="433"/>
      <c r="BJ29" s="433"/>
      <c r="BK29" s="433"/>
      <c r="BL29" s="433"/>
      <c r="BM29" s="433"/>
      <c r="BN29" s="433"/>
      <c r="BO29" s="433"/>
      <c r="BP29" s="433"/>
      <c r="BQ29" s="433"/>
      <c r="BR29" s="433"/>
      <c r="BS29" s="433"/>
      <c r="BT29" s="433"/>
      <c r="BU29" s="433"/>
    </row>
    <row r="30" spans="1:73" x14ac:dyDescent="0.2">
      <c r="A30" s="168"/>
      <c r="B30" s="626"/>
      <c r="C30" s="263">
        <f t="shared" si="7"/>
        <v>0</v>
      </c>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c r="AG30" s="433"/>
      <c r="AH30" s="433"/>
      <c r="AI30" s="433"/>
      <c r="AJ30" s="433"/>
      <c r="AK30" s="433"/>
      <c r="AL30" s="433"/>
      <c r="AM30" s="433"/>
      <c r="AN30" s="433"/>
      <c r="AO30" s="433"/>
      <c r="AP30" s="433"/>
      <c r="AQ30" s="433"/>
      <c r="AR30" s="433"/>
      <c r="AS30" s="433"/>
      <c r="AT30" s="433"/>
      <c r="AU30" s="433"/>
      <c r="AV30" s="433"/>
      <c r="AW30" s="433"/>
      <c r="AX30" s="433"/>
      <c r="AY30" s="433"/>
      <c r="AZ30" s="433"/>
      <c r="BA30" s="433"/>
      <c r="BB30" s="433"/>
      <c r="BC30" s="433"/>
      <c r="BD30" s="433"/>
      <c r="BE30" s="433"/>
      <c r="BF30" s="433"/>
      <c r="BG30" s="433"/>
      <c r="BH30" s="433"/>
      <c r="BI30" s="433"/>
      <c r="BJ30" s="433"/>
      <c r="BK30" s="433"/>
      <c r="BL30" s="433"/>
      <c r="BM30" s="433"/>
      <c r="BN30" s="433"/>
      <c r="BO30" s="433"/>
      <c r="BP30" s="433"/>
      <c r="BQ30" s="433"/>
      <c r="BR30" s="433"/>
      <c r="BS30" s="433"/>
      <c r="BT30" s="433"/>
      <c r="BU30" s="433"/>
    </row>
    <row r="31" spans="1:73" ht="12" customHeight="1" x14ac:dyDescent="0.25">
      <c r="A31" s="265" t="s">
        <v>507</v>
      </c>
      <c r="B31" s="623"/>
      <c r="C31" s="623"/>
      <c r="D31" s="623"/>
      <c r="E31" s="623"/>
      <c r="F31" s="623"/>
      <c r="G31" s="623"/>
      <c r="H31" s="623"/>
      <c r="I31" s="623"/>
      <c r="J31" s="623"/>
      <c r="K31" s="623"/>
      <c r="L31" s="623"/>
      <c r="M31" s="623"/>
      <c r="N31" s="623"/>
      <c r="O31" s="623"/>
      <c r="P31" s="623"/>
      <c r="Q31" s="623"/>
      <c r="R31" s="623"/>
      <c r="S31" s="623"/>
      <c r="T31" s="623"/>
      <c r="U31" s="623"/>
      <c r="V31" s="623"/>
      <c r="W31" s="623"/>
      <c r="X31" s="623"/>
      <c r="Y31" s="623"/>
      <c r="Z31" s="623"/>
      <c r="AA31" s="623"/>
      <c r="AB31" s="623"/>
      <c r="AC31" s="623"/>
      <c r="AD31" s="623"/>
      <c r="AE31" s="623"/>
      <c r="AF31" s="623"/>
      <c r="AG31" s="623"/>
      <c r="AH31" s="623"/>
      <c r="AI31" s="623"/>
      <c r="AJ31" s="623"/>
      <c r="AK31" s="623"/>
      <c r="AL31" s="623"/>
      <c r="AM31" s="623"/>
      <c r="AN31" s="623"/>
      <c r="AO31" s="623"/>
      <c r="AP31" s="623"/>
      <c r="AQ31" s="623"/>
      <c r="AR31" s="623"/>
      <c r="AS31" s="623"/>
      <c r="AT31" s="623"/>
      <c r="AU31" s="623"/>
      <c r="AV31" s="623"/>
      <c r="AW31" s="623"/>
      <c r="AX31" s="623"/>
      <c r="AY31" s="623"/>
      <c r="AZ31" s="623"/>
      <c r="BA31" s="623"/>
      <c r="BB31" s="623"/>
      <c r="BC31" s="623"/>
      <c r="BD31" s="623"/>
      <c r="BE31" s="623"/>
      <c r="BF31" s="623"/>
      <c r="BG31" s="623"/>
      <c r="BH31" s="623"/>
      <c r="BI31" s="623"/>
      <c r="BJ31" s="623"/>
      <c r="BK31" s="623"/>
      <c r="BL31" s="623"/>
      <c r="BM31" s="623"/>
      <c r="BN31" s="623"/>
      <c r="BO31" s="623"/>
      <c r="BP31" s="623"/>
      <c r="BQ31" s="623"/>
      <c r="BR31" s="623"/>
      <c r="BS31" s="623"/>
      <c r="BT31" s="623"/>
      <c r="BU31" s="623"/>
    </row>
    <row r="32" spans="1:73" x14ac:dyDescent="0.2">
      <c r="A32" s="168"/>
      <c r="B32" s="627"/>
      <c r="C32" s="263">
        <f t="shared" ref="C32:C33" si="8">SUM(D32:BU32)</f>
        <v>0</v>
      </c>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c r="AN32" s="433"/>
      <c r="AO32" s="433"/>
      <c r="AP32" s="433"/>
      <c r="AQ32" s="433"/>
      <c r="AR32" s="433"/>
      <c r="AS32" s="433"/>
      <c r="AT32" s="433"/>
      <c r="AU32" s="433"/>
      <c r="AV32" s="433"/>
      <c r="AW32" s="433"/>
      <c r="AX32" s="433"/>
      <c r="AY32" s="433"/>
      <c r="AZ32" s="433"/>
      <c r="BA32" s="433"/>
      <c r="BB32" s="433"/>
      <c r="BC32" s="433"/>
      <c r="BD32" s="433"/>
      <c r="BE32" s="433"/>
      <c r="BF32" s="433"/>
      <c r="BG32" s="433"/>
      <c r="BH32" s="433"/>
      <c r="BI32" s="433"/>
      <c r="BJ32" s="433"/>
      <c r="BK32" s="433"/>
      <c r="BL32" s="433"/>
      <c r="BM32" s="433"/>
      <c r="BN32" s="433"/>
      <c r="BO32" s="433"/>
      <c r="BP32" s="433"/>
      <c r="BQ32" s="433"/>
      <c r="BR32" s="433"/>
      <c r="BS32" s="433"/>
      <c r="BT32" s="433"/>
      <c r="BU32" s="433"/>
    </row>
    <row r="33" spans="1:73" x14ac:dyDescent="0.2">
      <c r="A33" s="168"/>
      <c r="B33" s="626"/>
      <c r="C33" s="263">
        <f t="shared" si="8"/>
        <v>0</v>
      </c>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c r="AG33" s="433"/>
      <c r="AH33" s="433"/>
      <c r="AI33" s="433"/>
      <c r="AJ33" s="433"/>
      <c r="AK33" s="433"/>
      <c r="AL33" s="433"/>
      <c r="AM33" s="433"/>
      <c r="AN33" s="433"/>
      <c r="AO33" s="433"/>
      <c r="AP33" s="433"/>
      <c r="AQ33" s="433"/>
      <c r="AR33" s="433"/>
      <c r="AS33" s="433"/>
      <c r="AT33" s="433"/>
      <c r="AU33" s="433"/>
      <c r="AV33" s="433"/>
      <c r="AW33" s="433"/>
      <c r="AX33" s="433"/>
      <c r="AY33" s="433"/>
      <c r="AZ33" s="433"/>
      <c r="BA33" s="433"/>
      <c r="BB33" s="433"/>
      <c r="BC33" s="433"/>
      <c r="BD33" s="433"/>
      <c r="BE33" s="433"/>
      <c r="BF33" s="433"/>
      <c r="BG33" s="433"/>
      <c r="BH33" s="433"/>
      <c r="BI33" s="433"/>
      <c r="BJ33" s="433"/>
      <c r="BK33" s="433"/>
      <c r="BL33" s="433"/>
      <c r="BM33" s="433"/>
      <c r="BN33" s="433"/>
      <c r="BO33" s="433"/>
      <c r="BP33" s="433"/>
      <c r="BQ33" s="433"/>
      <c r="BR33" s="433"/>
      <c r="BS33" s="433"/>
      <c r="BT33" s="433"/>
      <c r="BU33" s="433"/>
    </row>
    <row r="34" spans="1:73" ht="12" customHeight="1" x14ac:dyDescent="0.25">
      <c r="A34" s="265" t="s">
        <v>570</v>
      </c>
      <c r="B34" s="623"/>
      <c r="C34" s="623"/>
      <c r="D34" s="623"/>
      <c r="E34" s="623"/>
      <c r="F34" s="623"/>
      <c r="G34" s="623"/>
      <c r="H34" s="623"/>
      <c r="I34" s="623"/>
      <c r="J34" s="623"/>
      <c r="K34" s="623"/>
      <c r="L34" s="623"/>
      <c r="M34" s="623"/>
      <c r="N34" s="623"/>
      <c r="O34" s="623"/>
      <c r="P34" s="623"/>
      <c r="Q34" s="623"/>
      <c r="R34" s="623"/>
      <c r="S34" s="623"/>
      <c r="T34" s="623"/>
      <c r="U34" s="623"/>
      <c r="V34" s="623"/>
      <c r="W34" s="623"/>
      <c r="X34" s="623"/>
      <c r="Y34" s="623"/>
      <c r="Z34" s="623"/>
      <c r="AA34" s="623"/>
      <c r="AB34" s="623"/>
      <c r="AC34" s="623"/>
      <c r="AD34" s="623"/>
      <c r="AE34" s="623"/>
      <c r="AF34" s="623"/>
      <c r="AG34" s="623"/>
      <c r="AH34" s="623"/>
      <c r="AI34" s="623"/>
      <c r="AJ34" s="623"/>
      <c r="AK34" s="623"/>
      <c r="AL34" s="623"/>
      <c r="AM34" s="623"/>
      <c r="AN34" s="623"/>
      <c r="AO34" s="623"/>
      <c r="AP34" s="623"/>
      <c r="AQ34" s="623"/>
      <c r="AR34" s="623"/>
      <c r="AS34" s="623"/>
      <c r="AT34" s="623"/>
      <c r="AU34" s="623"/>
      <c r="AV34" s="623"/>
      <c r="AW34" s="623"/>
      <c r="AX34" s="623"/>
      <c r="AY34" s="623"/>
      <c r="AZ34" s="623"/>
      <c r="BA34" s="623"/>
      <c r="BB34" s="623"/>
      <c r="BC34" s="623"/>
      <c r="BD34" s="623"/>
      <c r="BE34" s="623"/>
      <c r="BF34" s="623"/>
      <c r="BG34" s="623"/>
      <c r="BH34" s="623"/>
      <c r="BI34" s="623"/>
      <c r="BJ34" s="623"/>
      <c r="BK34" s="623"/>
      <c r="BL34" s="623"/>
      <c r="BM34" s="623"/>
      <c r="BN34" s="623"/>
      <c r="BO34" s="623"/>
      <c r="BP34" s="623"/>
      <c r="BQ34" s="623"/>
      <c r="BR34" s="623"/>
      <c r="BS34" s="623"/>
      <c r="BT34" s="623"/>
      <c r="BU34" s="623"/>
    </row>
    <row r="35" spans="1:73" x14ac:dyDescent="0.2">
      <c r="A35" s="168"/>
      <c r="B35" s="267"/>
      <c r="C35" s="263">
        <f>SUM(D35:BU35)</f>
        <v>0</v>
      </c>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c r="AG35" s="433"/>
      <c r="AH35" s="433"/>
      <c r="AI35" s="433"/>
      <c r="AJ35" s="433"/>
      <c r="AK35" s="433"/>
      <c r="AL35" s="433"/>
      <c r="AM35" s="433"/>
      <c r="AN35" s="433"/>
      <c r="AO35" s="433"/>
      <c r="AP35" s="433"/>
      <c r="AQ35" s="433"/>
      <c r="AR35" s="433"/>
      <c r="AS35" s="433"/>
      <c r="AT35" s="433"/>
      <c r="AU35" s="433"/>
      <c r="AV35" s="433"/>
      <c r="AW35" s="433"/>
      <c r="AX35" s="433"/>
      <c r="AY35" s="433"/>
      <c r="AZ35" s="433"/>
      <c r="BA35" s="433"/>
      <c r="BB35" s="433"/>
      <c r="BC35" s="433"/>
      <c r="BD35" s="433"/>
      <c r="BE35" s="433"/>
      <c r="BF35" s="433"/>
      <c r="BG35" s="433"/>
      <c r="BH35" s="433"/>
      <c r="BI35" s="433"/>
      <c r="BJ35" s="433"/>
      <c r="BK35" s="433"/>
      <c r="BL35" s="433"/>
      <c r="BM35" s="433"/>
      <c r="BN35" s="433"/>
      <c r="BO35" s="433"/>
      <c r="BP35" s="433"/>
      <c r="BQ35" s="433"/>
      <c r="BR35" s="433"/>
      <c r="BS35" s="433"/>
      <c r="BT35" s="433"/>
      <c r="BU35" s="433"/>
    </row>
    <row r="36" spans="1:73" s="24" customFormat="1" ht="12" customHeight="1" x14ac:dyDescent="0.25">
      <c r="A36" s="430" t="s">
        <v>72</v>
      </c>
      <c r="B36" s="495">
        <f>B108</f>
        <v>0</v>
      </c>
      <c r="C36" s="499">
        <f>SUM(D36:BU36)</f>
        <v>0</v>
      </c>
      <c r="D36" s="500">
        <f t="shared" ref="D36:BO36" si="9">SUM(D14:D18)</f>
        <v>0</v>
      </c>
      <c r="E36" s="500">
        <f t="shared" si="9"/>
        <v>0</v>
      </c>
      <c r="F36" s="500">
        <f t="shared" si="9"/>
        <v>0</v>
      </c>
      <c r="G36" s="500">
        <f t="shared" si="9"/>
        <v>0</v>
      </c>
      <c r="H36" s="500">
        <f t="shared" si="9"/>
        <v>0</v>
      </c>
      <c r="I36" s="500">
        <f t="shared" si="9"/>
        <v>0</v>
      </c>
      <c r="J36" s="500">
        <f t="shared" si="9"/>
        <v>0</v>
      </c>
      <c r="K36" s="500">
        <f t="shared" si="9"/>
        <v>0</v>
      </c>
      <c r="L36" s="500">
        <f t="shared" si="9"/>
        <v>0</v>
      </c>
      <c r="M36" s="500">
        <f t="shared" si="9"/>
        <v>0</v>
      </c>
      <c r="N36" s="500">
        <f t="shared" si="9"/>
        <v>0</v>
      </c>
      <c r="O36" s="500">
        <f t="shared" si="9"/>
        <v>0</v>
      </c>
      <c r="P36" s="500">
        <f t="shared" si="9"/>
        <v>0</v>
      </c>
      <c r="Q36" s="500">
        <f t="shared" si="9"/>
        <v>0</v>
      </c>
      <c r="R36" s="500">
        <f t="shared" si="9"/>
        <v>0</v>
      </c>
      <c r="S36" s="500">
        <f t="shared" si="9"/>
        <v>0</v>
      </c>
      <c r="T36" s="500">
        <f t="shared" si="9"/>
        <v>0</v>
      </c>
      <c r="U36" s="500">
        <f t="shared" si="9"/>
        <v>0</v>
      </c>
      <c r="V36" s="500">
        <f t="shared" si="9"/>
        <v>0</v>
      </c>
      <c r="W36" s="500">
        <f t="shared" si="9"/>
        <v>0</v>
      </c>
      <c r="X36" s="500">
        <f t="shared" si="9"/>
        <v>0</v>
      </c>
      <c r="Y36" s="500">
        <f t="shared" si="9"/>
        <v>0</v>
      </c>
      <c r="Z36" s="500">
        <f t="shared" si="9"/>
        <v>0</v>
      </c>
      <c r="AA36" s="500">
        <f t="shared" si="9"/>
        <v>0</v>
      </c>
      <c r="AB36" s="500">
        <f t="shared" si="9"/>
        <v>0</v>
      </c>
      <c r="AC36" s="500">
        <f t="shared" si="9"/>
        <v>0</v>
      </c>
      <c r="AD36" s="500">
        <f t="shared" si="9"/>
        <v>0</v>
      </c>
      <c r="AE36" s="500">
        <f t="shared" si="9"/>
        <v>0</v>
      </c>
      <c r="AF36" s="500">
        <f t="shared" si="9"/>
        <v>0</v>
      </c>
      <c r="AG36" s="500">
        <f t="shared" si="9"/>
        <v>0</v>
      </c>
      <c r="AH36" s="500">
        <f t="shared" si="9"/>
        <v>0</v>
      </c>
      <c r="AI36" s="500">
        <f t="shared" si="9"/>
        <v>0</v>
      </c>
      <c r="AJ36" s="500">
        <f t="shared" si="9"/>
        <v>0</v>
      </c>
      <c r="AK36" s="500">
        <f t="shared" si="9"/>
        <v>0</v>
      </c>
      <c r="AL36" s="500">
        <f t="shared" si="9"/>
        <v>0</v>
      </c>
      <c r="AM36" s="500">
        <f t="shared" si="9"/>
        <v>0</v>
      </c>
      <c r="AN36" s="500">
        <f t="shared" si="9"/>
        <v>0</v>
      </c>
      <c r="AO36" s="500">
        <f t="shared" si="9"/>
        <v>0</v>
      </c>
      <c r="AP36" s="500">
        <f t="shared" si="9"/>
        <v>0</v>
      </c>
      <c r="AQ36" s="500">
        <f t="shared" si="9"/>
        <v>0</v>
      </c>
      <c r="AR36" s="500">
        <f t="shared" si="9"/>
        <v>0</v>
      </c>
      <c r="AS36" s="500">
        <f t="shared" si="9"/>
        <v>0</v>
      </c>
      <c r="AT36" s="500">
        <f t="shared" si="9"/>
        <v>0</v>
      </c>
      <c r="AU36" s="500">
        <f t="shared" si="9"/>
        <v>0</v>
      </c>
      <c r="AV36" s="500">
        <f t="shared" si="9"/>
        <v>0</v>
      </c>
      <c r="AW36" s="500">
        <f t="shared" si="9"/>
        <v>0</v>
      </c>
      <c r="AX36" s="500">
        <f t="shared" si="9"/>
        <v>0</v>
      </c>
      <c r="AY36" s="500">
        <f t="shared" si="9"/>
        <v>0</v>
      </c>
      <c r="AZ36" s="500">
        <f t="shared" si="9"/>
        <v>0</v>
      </c>
      <c r="BA36" s="500">
        <f t="shared" si="9"/>
        <v>0</v>
      </c>
      <c r="BB36" s="500">
        <f t="shared" si="9"/>
        <v>0</v>
      </c>
      <c r="BC36" s="500">
        <f t="shared" si="9"/>
        <v>0</v>
      </c>
      <c r="BD36" s="500">
        <f t="shared" si="9"/>
        <v>0</v>
      </c>
      <c r="BE36" s="500">
        <f t="shared" si="9"/>
        <v>0</v>
      </c>
      <c r="BF36" s="500">
        <f t="shared" si="9"/>
        <v>0</v>
      </c>
      <c r="BG36" s="500">
        <f t="shared" si="9"/>
        <v>0</v>
      </c>
      <c r="BH36" s="500">
        <f t="shared" si="9"/>
        <v>0</v>
      </c>
      <c r="BI36" s="500">
        <f t="shared" si="9"/>
        <v>0</v>
      </c>
      <c r="BJ36" s="500">
        <f t="shared" si="9"/>
        <v>0</v>
      </c>
      <c r="BK36" s="500">
        <f t="shared" si="9"/>
        <v>0</v>
      </c>
      <c r="BL36" s="500">
        <f t="shared" si="9"/>
        <v>0</v>
      </c>
      <c r="BM36" s="500">
        <f t="shared" si="9"/>
        <v>0</v>
      </c>
      <c r="BN36" s="500">
        <f t="shared" si="9"/>
        <v>0</v>
      </c>
      <c r="BO36" s="500">
        <f t="shared" si="9"/>
        <v>0</v>
      </c>
      <c r="BP36" s="500">
        <f t="shared" ref="BP36:BU36" si="10">SUM(BP14:BP18)</f>
        <v>0</v>
      </c>
      <c r="BQ36" s="500">
        <f t="shared" si="10"/>
        <v>0</v>
      </c>
      <c r="BR36" s="500">
        <f t="shared" si="10"/>
        <v>0</v>
      </c>
      <c r="BS36" s="500">
        <f t="shared" si="10"/>
        <v>0</v>
      </c>
      <c r="BT36" s="500">
        <f t="shared" si="10"/>
        <v>0</v>
      </c>
      <c r="BU36" s="500">
        <f t="shared" si="10"/>
        <v>0</v>
      </c>
    </row>
    <row r="37" spans="1:73" s="24" customFormat="1" ht="12" customHeight="1" x14ac:dyDescent="0.25">
      <c r="A37" s="430" t="s">
        <v>73</v>
      </c>
      <c r="B37" s="495">
        <f>B109</f>
        <v>0</v>
      </c>
      <c r="C37" s="499">
        <f t="shared" ref="C37:C42" si="11">SUM(D37:BU37)</f>
        <v>0</v>
      </c>
      <c r="D37" s="500">
        <f t="shared" ref="D37:BO37" si="12">SUM(D20:D24)</f>
        <v>0</v>
      </c>
      <c r="E37" s="500">
        <f t="shared" si="12"/>
        <v>0</v>
      </c>
      <c r="F37" s="500">
        <f t="shared" si="12"/>
        <v>0</v>
      </c>
      <c r="G37" s="500">
        <f t="shared" si="12"/>
        <v>0</v>
      </c>
      <c r="H37" s="500">
        <f t="shared" si="12"/>
        <v>0</v>
      </c>
      <c r="I37" s="500">
        <f t="shared" si="12"/>
        <v>0</v>
      </c>
      <c r="J37" s="500">
        <f t="shared" si="12"/>
        <v>0</v>
      </c>
      <c r="K37" s="500">
        <f t="shared" si="12"/>
        <v>0</v>
      </c>
      <c r="L37" s="500">
        <f t="shared" si="12"/>
        <v>0</v>
      </c>
      <c r="M37" s="500">
        <f t="shared" si="12"/>
        <v>0</v>
      </c>
      <c r="N37" s="500">
        <f t="shared" si="12"/>
        <v>0</v>
      </c>
      <c r="O37" s="500">
        <f t="shared" si="12"/>
        <v>0</v>
      </c>
      <c r="P37" s="500">
        <f t="shared" si="12"/>
        <v>0</v>
      </c>
      <c r="Q37" s="500">
        <f t="shared" si="12"/>
        <v>0</v>
      </c>
      <c r="R37" s="500">
        <f t="shared" si="12"/>
        <v>0</v>
      </c>
      <c r="S37" s="500">
        <f t="shared" si="12"/>
        <v>0</v>
      </c>
      <c r="T37" s="500">
        <f t="shared" si="12"/>
        <v>0</v>
      </c>
      <c r="U37" s="500">
        <f t="shared" si="12"/>
        <v>0</v>
      </c>
      <c r="V37" s="500">
        <f t="shared" si="12"/>
        <v>0</v>
      </c>
      <c r="W37" s="500">
        <f t="shared" si="12"/>
        <v>0</v>
      </c>
      <c r="X37" s="500">
        <f t="shared" si="12"/>
        <v>0</v>
      </c>
      <c r="Y37" s="500">
        <f t="shared" si="12"/>
        <v>0</v>
      </c>
      <c r="Z37" s="500">
        <f t="shared" si="12"/>
        <v>0</v>
      </c>
      <c r="AA37" s="500">
        <f t="shared" si="12"/>
        <v>0</v>
      </c>
      <c r="AB37" s="500">
        <f t="shared" si="12"/>
        <v>0</v>
      </c>
      <c r="AC37" s="500">
        <f t="shared" si="12"/>
        <v>0</v>
      </c>
      <c r="AD37" s="500">
        <f t="shared" si="12"/>
        <v>0</v>
      </c>
      <c r="AE37" s="500">
        <f t="shared" si="12"/>
        <v>0</v>
      </c>
      <c r="AF37" s="500">
        <f t="shared" si="12"/>
        <v>0</v>
      </c>
      <c r="AG37" s="500">
        <f t="shared" si="12"/>
        <v>0</v>
      </c>
      <c r="AH37" s="500">
        <f t="shared" si="12"/>
        <v>0</v>
      </c>
      <c r="AI37" s="500">
        <f t="shared" si="12"/>
        <v>0</v>
      </c>
      <c r="AJ37" s="500">
        <f t="shared" si="12"/>
        <v>0</v>
      </c>
      <c r="AK37" s="500">
        <f t="shared" si="12"/>
        <v>0</v>
      </c>
      <c r="AL37" s="500">
        <f t="shared" si="12"/>
        <v>0</v>
      </c>
      <c r="AM37" s="500">
        <f t="shared" si="12"/>
        <v>0</v>
      </c>
      <c r="AN37" s="500">
        <f t="shared" si="12"/>
        <v>0</v>
      </c>
      <c r="AO37" s="500">
        <f t="shared" si="12"/>
        <v>0</v>
      </c>
      <c r="AP37" s="500">
        <f t="shared" si="12"/>
        <v>0</v>
      </c>
      <c r="AQ37" s="500">
        <f t="shared" si="12"/>
        <v>0</v>
      </c>
      <c r="AR37" s="500">
        <f t="shared" si="12"/>
        <v>0</v>
      </c>
      <c r="AS37" s="500">
        <f t="shared" si="12"/>
        <v>0</v>
      </c>
      <c r="AT37" s="500">
        <f t="shared" si="12"/>
        <v>0</v>
      </c>
      <c r="AU37" s="500">
        <f t="shared" si="12"/>
        <v>0</v>
      </c>
      <c r="AV37" s="500">
        <f t="shared" si="12"/>
        <v>0</v>
      </c>
      <c r="AW37" s="500">
        <f t="shared" si="12"/>
        <v>0</v>
      </c>
      <c r="AX37" s="500">
        <f t="shared" si="12"/>
        <v>0</v>
      </c>
      <c r="AY37" s="500">
        <f t="shared" si="12"/>
        <v>0</v>
      </c>
      <c r="AZ37" s="500">
        <f t="shared" si="12"/>
        <v>0</v>
      </c>
      <c r="BA37" s="500">
        <f t="shared" si="12"/>
        <v>0</v>
      </c>
      <c r="BB37" s="500">
        <f t="shared" si="12"/>
        <v>0</v>
      </c>
      <c r="BC37" s="500">
        <f t="shared" si="12"/>
        <v>0</v>
      </c>
      <c r="BD37" s="500">
        <f t="shared" si="12"/>
        <v>0</v>
      </c>
      <c r="BE37" s="500">
        <f t="shared" si="12"/>
        <v>0</v>
      </c>
      <c r="BF37" s="500">
        <f t="shared" si="12"/>
        <v>0</v>
      </c>
      <c r="BG37" s="500">
        <f t="shared" si="12"/>
        <v>0</v>
      </c>
      <c r="BH37" s="500">
        <f t="shared" si="12"/>
        <v>0</v>
      </c>
      <c r="BI37" s="500">
        <f t="shared" si="12"/>
        <v>0</v>
      </c>
      <c r="BJ37" s="500">
        <f t="shared" si="12"/>
        <v>0</v>
      </c>
      <c r="BK37" s="500">
        <f t="shared" si="12"/>
        <v>0</v>
      </c>
      <c r="BL37" s="500">
        <f t="shared" si="12"/>
        <v>0</v>
      </c>
      <c r="BM37" s="500">
        <f t="shared" si="12"/>
        <v>0</v>
      </c>
      <c r="BN37" s="500">
        <f t="shared" si="12"/>
        <v>0</v>
      </c>
      <c r="BO37" s="500">
        <f t="shared" si="12"/>
        <v>0</v>
      </c>
      <c r="BP37" s="500">
        <f t="shared" ref="BP37:BU37" si="13">SUM(BP20:BP24)</f>
        <v>0</v>
      </c>
      <c r="BQ37" s="500">
        <f t="shared" si="13"/>
        <v>0</v>
      </c>
      <c r="BR37" s="500">
        <f t="shared" si="13"/>
        <v>0</v>
      </c>
      <c r="BS37" s="500">
        <f t="shared" si="13"/>
        <v>0</v>
      </c>
      <c r="BT37" s="500">
        <f t="shared" si="13"/>
        <v>0</v>
      </c>
      <c r="BU37" s="500">
        <f t="shared" si="13"/>
        <v>0</v>
      </c>
    </row>
    <row r="38" spans="1:73" s="24" customFormat="1" ht="12" customHeight="1" x14ac:dyDescent="0.25">
      <c r="A38" s="430" t="s">
        <v>74</v>
      </c>
      <c r="B38" s="495">
        <f>B110</f>
        <v>0</v>
      </c>
      <c r="C38" s="499">
        <f t="shared" si="11"/>
        <v>0</v>
      </c>
      <c r="D38" s="500">
        <f t="shared" ref="D38:BO38" si="14">SUM(D26:D30)</f>
        <v>0</v>
      </c>
      <c r="E38" s="500">
        <f t="shared" si="14"/>
        <v>0</v>
      </c>
      <c r="F38" s="500">
        <f t="shared" si="14"/>
        <v>0</v>
      </c>
      <c r="G38" s="500">
        <f t="shared" si="14"/>
        <v>0</v>
      </c>
      <c r="H38" s="500">
        <f t="shared" si="14"/>
        <v>0</v>
      </c>
      <c r="I38" s="500">
        <f t="shared" si="14"/>
        <v>0</v>
      </c>
      <c r="J38" s="500">
        <f t="shared" si="14"/>
        <v>0</v>
      </c>
      <c r="K38" s="500">
        <f t="shared" si="14"/>
        <v>0</v>
      </c>
      <c r="L38" s="500">
        <f t="shared" si="14"/>
        <v>0</v>
      </c>
      <c r="M38" s="500">
        <f t="shared" si="14"/>
        <v>0</v>
      </c>
      <c r="N38" s="500">
        <f t="shared" si="14"/>
        <v>0</v>
      </c>
      <c r="O38" s="500">
        <f t="shared" si="14"/>
        <v>0</v>
      </c>
      <c r="P38" s="500">
        <f t="shared" si="14"/>
        <v>0</v>
      </c>
      <c r="Q38" s="500">
        <f t="shared" si="14"/>
        <v>0</v>
      </c>
      <c r="R38" s="500">
        <f t="shared" si="14"/>
        <v>0</v>
      </c>
      <c r="S38" s="500">
        <f t="shared" si="14"/>
        <v>0</v>
      </c>
      <c r="T38" s="500">
        <f t="shared" si="14"/>
        <v>0</v>
      </c>
      <c r="U38" s="500">
        <f t="shared" si="14"/>
        <v>0</v>
      </c>
      <c r="V38" s="500">
        <f t="shared" si="14"/>
        <v>0</v>
      </c>
      <c r="W38" s="500">
        <f t="shared" si="14"/>
        <v>0</v>
      </c>
      <c r="X38" s="500">
        <f t="shared" si="14"/>
        <v>0</v>
      </c>
      <c r="Y38" s="500">
        <f t="shared" si="14"/>
        <v>0</v>
      </c>
      <c r="Z38" s="500">
        <f t="shared" si="14"/>
        <v>0</v>
      </c>
      <c r="AA38" s="500">
        <f t="shared" si="14"/>
        <v>0</v>
      </c>
      <c r="AB38" s="500">
        <f t="shared" si="14"/>
        <v>0</v>
      </c>
      <c r="AC38" s="500">
        <f t="shared" si="14"/>
        <v>0</v>
      </c>
      <c r="AD38" s="500">
        <f t="shared" si="14"/>
        <v>0</v>
      </c>
      <c r="AE38" s="500">
        <f t="shared" si="14"/>
        <v>0</v>
      </c>
      <c r="AF38" s="500">
        <f t="shared" si="14"/>
        <v>0</v>
      </c>
      <c r="AG38" s="500">
        <f t="shared" si="14"/>
        <v>0</v>
      </c>
      <c r="AH38" s="500">
        <f t="shared" si="14"/>
        <v>0</v>
      </c>
      <c r="AI38" s="500">
        <f t="shared" si="14"/>
        <v>0</v>
      </c>
      <c r="AJ38" s="500">
        <f t="shared" si="14"/>
        <v>0</v>
      </c>
      <c r="AK38" s="500">
        <f t="shared" si="14"/>
        <v>0</v>
      </c>
      <c r="AL38" s="500">
        <f t="shared" si="14"/>
        <v>0</v>
      </c>
      <c r="AM38" s="500">
        <f t="shared" si="14"/>
        <v>0</v>
      </c>
      <c r="AN38" s="500">
        <f t="shared" si="14"/>
        <v>0</v>
      </c>
      <c r="AO38" s="500">
        <f t="shared" si="14"/>
        <v>0</v>
      </c>
      <c r="AP38" s="500">
        <f t="shared" si="14"/>
        <v>0</v>
      </c>
      <c r="AQ38" s="500">
        <f t="shared" si="14"/>
        <v>0</v>
      </c>
      <c r="AR38" s="500">
        <f t="shared" si="14"/>
        <v>0</v>
      </c>
      <c r="AS38" s="500">
        <f t="shared" si="14"/>
        <v>0</v>
      </c>
      <c r="AT38" s="500">
        <f t="shared" si="14"/>
        <v>0</v>
      </c>
      <c r="AU38" s="500">
        <f t="shared" si="14"/>
        <v>0</v>
      </c>
      <c r="AV38" s="500">
        <f t="shared" si="14"/>
        <v>0</v>
      </c>
      <c r="AW38" s="500">
        <f t="shared" si="14"/>
        <v>0</v>
      </c>
      <c r="AX38" s="500">
        <f t="shared" si="14"/>
        <v>0</v>
      </c>
      <c r="AY38" s="500">
        <f t="shared" si="14"/>
        <v>0</v>
      </c>
      <c r="AZ38" s="500">
        <f t="shared" si="14"/>
        <v>0</v>
      </c>
      <c r="BA38" s="500">
        <f t="shared" si="14"/>
        <v>0</v>
      </c>
      <c r="BB38" s="500">
        <f t="shared" si="14"/>
        <v>0</v>
      </c>
      <c r="BC38" s="500">
        <f t="shared" si="14"/>
        <v>0</v>
      </c>
      <c r="BD38" s="500">
        <f t="shared" si="14"/>
        <v>0</v>
      </c>
      <c r="BE38" s="500">
        <f t="shared" si="14"/>
        <v>0</v>
      </c>
      <c r="BF38" s="500">
        <f t="shared" si="14"/>
        <v>0</v>
      </c>
      <c r="BG38" s="500">
        <f t="shared" si="14"/>
        <v>0</v>
      </c>
      <c r="BH38" s="500">
        <f t="shared" si="14"/>
        <v>0</v>
      </c>
      <c r="BI38" s="500">
        <f t="shared" si="14"/>
        <v>0</v>
      </c>
      <c r="BJ38" s="500">
        <f t="shared" si="14"/>
        <v>0</v>
      </c>
      <c r="BK38" s="500">
        <f t="shared" si="14"/>
        <v>0</v>
      </c>
      <c r="BL38" s="500">
        <f t="shared" si="14"/>
        <v>0</v>
      </c>
      <c r="BM38" s="500">
        <f t="shared" si="14"/>
        <v>0</v>
      </c>
      <c r="BN38" s="500">
        <f t="shared" si="14"/>
        <v>0</v>
      </c>
      <c r="BO38" s="500">
        <f t="shared" si="14"/>
        <v>0</v>
      </c>
      <c r="BP38" s="500">
        <f t="shared" ref="BP38:BU38" si="15">SUM(BP26:BP30)</f>
        <v>0</v>
      </c>
      <c r="BQ38" s="500">
        <f t="shared" si="15"/>
        <v>0</v>
      </c>
      <c r="BR38" s="500">
        <f t="shared" si="15"/>
        <v>0</v>
      </c>
      <c r="BS38" s="500">
        <f t="shared" si="15"/>
        <v>0</v>
      </c>
      <c r="BT38" s="500">
        <f t="shared" si="15"/>
        <v>0</v>
      </c>
      <c r="BU38" s="500">
        <f t="shared" si="15"/>
        <v>0</v>
      </c>
    </row>
    <row r="39" spans="1:73" s="24" customFormat="1" ht="12" customHeight="1" x14ac:dyDescent="0.25">
      <c r="A39" s="135" t="s">
        <v>354</v>
      </c>
      <c r="B39" s="501">
        <f>B111</f>
        <v>0</v>
      </c>
      <c r="C39" s="499">
        <f t="shared" si="11"/>
        <v>0</v>
      </c>
      <c r="D39" s="500">
        <f t="shared" ref="D39:BO39" si="16">SUM(D32:D33)</f>
        <v>0</v>
      </c>
      <c r="E39" s="500">
        <f t="shared" si="16"/>
        <v>0</v>
      </c>
      <c r="F39" s="500">
        <f t="shared" si="16"/>
        <v>0</v>
      </c>
      <c r="G39" s="500">
        <f t="shared" si="16"/>
        <v>0</v>
      </c>
      <c r="H39" s="500">
        <f t="shared" si="16"/>
        <v>0</v>
      </c>
      <c r="I39" s="500">
        <f t="shared" si="16"/>
        <v>0</v>
      </c>
      <c r="J39" s="500">
        <f t="shared" si="16"/>
        <v>0</v>
      </c>
      <c r="K39" s="500">
        <f t="shared" si="16"/>
        <v>0</v>
      </c>
      <c r="L39" s="500">
        <f t="shared" si="16"/>
        <v>0</v>
      </c>
      <c r="M39" s="500">
        <f t="shared" si="16"/>
        <v>0</v>
      </c>
      <c r="N39" s="500">
        <f t="shared" si="16"/>
        <v>0</v>
      </c>
      <c r="O39" s="500">
        <f t="shared" si="16"/>
        <v>0</v>
      </c>
      <c r="P39" s="500">
        <f t="shared" si="16"/>
        <v>0</v>
      </c>
      <c r="Q39" s="500">
        <f t="shared" si="16"/>
        <v>0</v>
      </c>
      <c r="R39" s="500">
        <f t="shared" si="16"/>
        <v>0</v>
      </c>
      <c r="S39" s="500">
        <f t="shared" si="16"/>
        <v>0</v>
      </c>
      <c r="T39" s="500">
        <f t="shared" si="16"/>
        <v>0</v>
      </c>
      <c r="U39" s="500">
        <f t="shared" si="16"/>
        <v>0</v>
      </c>
      <c r="V39" s="500">
        <f t="shared" si="16"/>
        <v>0</v>
      </c>
      <c r="W39" s="500">
        <f t="shared" si="16"/>
        <v>0</v>
      </c>
      <c r="X39" s="500">
        <f t="shared" si="16"/>
        <v>0</v>
      </c>
      <c r="Y39" s="500">
        <f t="shared" si="16"/>
        <v>0</v>
      </c>
      <c r="Z39" s="500">
        <f t="shared" si="16"/>
        <v>0</v>
      </c>
      <c r="AA39" s="500">
        <f t="shared" si="16"/>
        <v>0</v>
      </c>
      <c r="AB39" s="500">
        <f t="shared" si="16"/>
        <v>0</v>
      </c>
      <c r="AC39" s="500">
        <f t="shared" si="16"/>
        <v>0</v>
      </c>
      <c r="AD39" s="500">
        <f t="shared" si="16"/>
        <v>0</v>
      </c>
      <c r="AE39" s="500">
        <f t="shared" si="16"/>
        <v>0</v>
      </c>
      <c r="AF39" s="500">
        <f t="shared" si="16"/>
        <v>0</v>
      </c>
      <c r="AG39" s="500">
        <f t="shared" si="16"/>
        <v>0</v>
      </c>
      <c r="AH39" s="500">
        <f t="shared" si="16"/>
        <v>0</v>
      </c>
      <c r="AI39" s="500">
        <f t="shared" si="16"/>
        <v>0</v>
      </c>
      <c r="AJ39" s="500">
        <f t="shared" si="16"/>
        <v>0</v>
      </c>
      <c r="AK39" s="500">
        <f t="shared" si="16"/>
        <v>0</v>
      </c>
      <c r="AL39" s="500">
        <f t="shared" si="16"/>
        <v>0</v>
      </c>
      <c r="AM39" s="500">
        <f t="shared" si="16"/>
        <v>0</v>
      </c>
      <c r="AN39" s="500">
        <f t="shared" si="16"/>
        <v>0</v>
      </c>
      <c r="AO39" s="500">
        <f t="shared" si="16"/>
        <v>0</v>
      </c>
      <c r="AP39" s="500">
        <f t="shared" si="16"/>
        <v>0</v>
      </c>
      <c r="AQ39" s="500">
        <f t="shared" si="16"/>
        <v>0</v>
      </c>
      <c r="AR39" s="500">
        <f t="shared" si="16"/>
        <v>0</v>
      </c>
      <c r="AS39" s="500">
        <f t="shared" si="16"/>
        <v>0</v>
      </c>
      <c r="AT39" s="500">
        <f t="shared" si="16"/>
        <v>0</v>
      </c>
      <c r="AU39" s="500">
        <f t="shared" si="16"/>
        <v>0</v>
      </c>
      <c r="AV39" s="500">
        <f t="shared" si="16"/>
        <v>0</v>
      </c>
      <c r="AW39" s="500">
        <f t="shared" si="16"/>
        <v>0</v>
      </c>
      <c r="AX39" s="500">
        <f t="shared" si="16"/>
        <v>0</v>
      </c>
      <c r="AY39" s="500">
        <f t="shared" si="16"/>
        <v>0</v>
      </c>
      <c r="AZ39" s="500">
        <f t="shared" si="16"/>
        <v>0</v>
      </c>
      <c r="BA39" s="500">
        <f t="shared" si="16"/>
        <v>0</v>
      </c>
      <c r="BB39" s="500">
        <f t="shared" si="16"/>
        <v>0</v>
      </c>
      <c r="BC39" s="500">
        <f t="shared" si="16"/>
        <v>0</v>
      </c>
      <c r="BD39" s="500">
        <f t="shared" si="16"/>
        <v>0</v>
      </c>
      <c r="BE39" s="500">
        <f t="shared" si="16"/>
        <v>0</v>
      </c>
      <c r="BF39" s="500">
        <f t="shared" si="16"/>
        <v>0</v>
      </c>
      <c r="BG39" s="500">
        <f t="shared" si="16"/>
        <v>0</v>
      </c>
      <c r="BH39" s="500">
        <f t="shared" si="16"/>
        <v>0</v>
      </c>
      <c r="BI39" s="500">
        <f t="shared" si="16"/>
        <v>0</v>
      </c>
      <c r="BJ39" s="500">
        <f t="shared" si="16"/>
        <v>0</v>
      </c>
      <c r="BK39" s="500">
        <f t="shared" si="16"/>
        <v>0</v>
      </c>
      <c r="BL39" s="500">
        <f t="shared" si="16"/>
        <v>0</v>
      </c>
      <c r="BM39" s="500">
        <f t="shared" si="16"/>
        <v>0</v>
      </c>
      <c r="BN39" s="500">
        <f t="shared" si="16"/>
        <v>0</v>
      </c>
      <c r="BO39" s="500">
        <f t="shared" si="16"/>
        <v>0</v>
      </c>
      <c r="BP39" s="500">
        <f t="shared" ref="BP39:BU39" si="17">SUM(BP32:BP33)</f>
        <v>0</v>
      </c>
      <c r="BQ39" s="500">
        <f t="shared" si="17"/>
        <v>0</v>
      </c>
      <c r="BR39" s="500">
        <f t="shared" si="17"/>
        <v>0</v>
      </c>
      <c r="BS39" s="500">
        <f t="shared" si="17"/>
        <v>0</v>
      </c>
      <c r="BT39" s="500">
        <f t="shared" si="17"/>
        <v>0</v>
      </c>
      <c r="BU39" s="500">
        <f t="shared" si="17"/>
        <v>0</v>
      </c>
    </row>
    <row r="40" spans="1:73" s="24" customFormat="1" ht="12" customHeight="1" x14ac:dyDescent="0.25">
      <c r="A40" s="429" t="s">
        <v>75</v>
      </c>
      <c r="B40" s="501">
        <f t="shared" ref="B40:B41" si="18">B112</f>
        <v>0</v>
      </c>
      <c r="C40" s="499">
        <f t="shared" si="11"/>
        <v>0</v>
      </c>
      <c r="D40" s="500">
        <f>SUM(D36:D38)-D39</f>
        <v>0</v>
      </c>
      <c r="E40" s="500">
        <f t="shared" ref="E40:BP40" si="19">SUM(E36:E38)-E39</f>
        <v>0</v>
      </c>
      <c r="F40" s="500">
        <f t="shared" si="19"/>
        <v>0</v>
      </c>
      <c r="G40" s="500">
        <f t="shared" si="19"/>
        <v>0</v>
      </c>
      <c r="H40" s="500">
        <f t="shared" si="19"/>
        <v>0</v>
      </c>
      <c r="I40" s="500">
        <f t="shared" si="19"/>
        <v>0</v>
      </c>
      <c r="J40" s="500">
        <f t="shared" si="19"/>
        <v>0</v>
      </c>
      <c r="K40" s="500">
        <f t="shared" si="19"/>
        <v>0</v>
      </c>
      <c r="L40" s="500">
        <f t="shared" si="19"/>
        <v>0</v>
      </c>
      <c r="M40" s="500">
        <f t="shared" si="19"/>
        <v>0</v>
      </c>
      <c r="N40" s="500">
        <f t="shared" si="19"/>
        <v>0</v>
      </c>
      <c r="O40" s="500">
        <f t="shared" si="19"/>
        <v>0</v>
      </c>
      <c r="P40" s="500">
        <f t="shared" si="19"/>
        <v>0</v>
      </c>
      <c r="Q40" s="500">
        <f t="shared" si="19"/>
        <v>0</v>
      </c>
      <c r="R40" s="500">
        <f t="shared" si="19"/>
        <v>0</v>
      </c>
      <c r="S40" s="500">
        <f t="shared" si="19"/>
        <v>0</v>
      </c>
      <c r="T40" s="500">
        <f t="shared" si="19"/>
        <v>0</v>
      </c>
      <c r="U40" s="500">
        <f t="shared" si="19"/>
        <v>0</v>
      </c>
      <c r="V40" s="500">
        <f t="shared" si="19"/>
        <v>0</v>
      </c>
      <c r="W40" s="500">
        <f t="shared" si="19"/>
        <v>0</v>
      </c>
      <c r="X40" s="500">
        <f t="shared" si="19"/>
        <v>0</v>
      </c>
      <c r="Y40" s="500">
        <f t="shared" si="19"/>
        <v>0</v>
      </c>
      <c r="Z40" s="500">
        <f t="shared" si="19"/>
        <v>0</v>
      </c>
      <c r="AA40" s="500">
        <f t="shared" si="19"/>
        <v>0</v>
      </c>
      <c r="AB40" s="500">
        <f t="shared" si="19"/>
        <v>0</v>
      </c>
      <c r="AC40" s="500">
        <f t="shared" si="19"/>
        <v>0</v>
      </c>
      <c r="AD40" s="500">
        <f t="shared" si="19"/>
        <v>0</v>
      </c>
      <c r="AE40" s="500">
        <f t="shared" si="19"/>
        <v>0</v>
      </c>
      <c r="AF40" s="500">
        <f t="shared" si="19"/>
        <v>0</v>
      </c>
      <c r="AG40" s="500">
        <f t="shared" si="19"/>
        <v>0</v>
      </c>
      <c r="AH40" s="500">
        <f t="shared" si="19"/>
        <v>0</v>
      </c>
      <c r="AI40" s="500">
        <f t="shared" si="19"/>
        <v>0</v>
      </c>
      <c r="AJ40" s="500">
        <f t="shared" si="19"/>
        <v>0</v>
      </c>
      <c r="AK40" s="500">
        <f t="shared" si="19"/>
        <v>0</v>
      </c>
      <c r="AL40" s="500">
        <f t="shared" si="19"/>
        <v>0</v>
      </c>
      <c r="AM40" s="500">
        <f t="shared" si="19"/>
        <v>0</v>
      </c>
      <c r="AN40" s="500">
        <f t="shared" si="19"/>
        <v>0</v>
      </c>
      <c r="AO40" s="500">
        <f t="shared" si="19"/>
        <v>0</v>
      </c>
      <c r="AP40" s="500">
        <f t="shared" si="19"/>
        <v>0</v>
      </c>
      <c r="AQ40" s="500">
        <f t="shared" si="19"/>
        <v>0</v>
      </c>
      <c r="AR40" s="500">
        <f t="shared" si="19"/>
        <v>0</v>
      </c>
      <c r="AS40" s="500">
        <f t="shared" si="19"/>
        <v>0</v>
      </c>
      <c r="AT40" s="500">
        <f t="shared" si="19"/>
        <v>0</v>
      </c>
      <c r="AU40" s="500">
        <f t="shared" si="19"/>
        <v>0</v>
      </c>
      <c r="AV40" s="500">
        <f t="shared" si="19"/>
        <v>0</v>
      </c>
      <c r="AW40" s="500">
        <f t="shared" si="19"/>
        <v>0</v>
      </c>
      <c r="AX40" s="500">
        <f t="shared" si="19"/>
        <v>0</v>
      </c>
      <c r="AY40" s="500">
        <f t="shared" si="19"/>
        <v>0</v>
      </c>
      <c r="AZ40" s="500">
        <f t="shared" si="19"/>
        <v>0</v>
      </c>
      <c r="BA40" s="500">
        <f t="shared" si="19"/>
        <v>0</v>
      </c>
      <c r="BB40" s="500">
        <f t="shared" si="19"/>
        <v>0</v>
      </c>
      <c r="BC40" s="500">
        <f t="shared" si="19"/>
        <v>0</v>
      </c>
      <c r="BD40" s="500">
        <f t="shared" si="19"/>
        <v>0</v>
      </c>
      <c r="BE40" s="500">
        <f t="shared" si="19"/>
        <v>0</v>
      </c>
      <c r="BF40" s="500">
        <f t="shared" si="19"/>
        <v>0</v>
      </c>
      <c r="BG40" s="500">
        <f t="shared" si="19"/>
        <v>0</v>
      </c>
      <c r="BH40" s="500">
        <f t="shared" si="19"/>
        <v>0</v>
      </c>
      <c r="BI40" s="500">
        <f t="shared" si="19"/>
        <v>0</v>
      </c>
      <c r="BJ40" s="500">
        <f t="shared" si="19"/>
        <v>0</v>
      </c>
      <c r="BK40" s="500">
        <f t="shared" si="19"/>
        <v>0</v>
      </c>
      <c r="BL40" s="500">
        <f t="shared" si="19"/>
        <v>0</v>
      </c>
      <c r="BM40" s="500">
        <f t="shared" si="19"/>
        <v>0</v>
      </c>
      <c r="BN40" s="500">
        <f t="shared" si="19"/>
        <v>0</v>
      </c>
      <c r="BO40" s="500">
        <f t="shared" si="19"/>
        <v>0</v>
      </c>
      <c r="BP40" s="500">
        <f t="shared" si="19"/>
        <v>0</v>
      </c>
      <c r="BQ40" s="500">
        <f t="shared" ref="BQ40:BU40" si="20">SUM(BQ36:BQ38)-BQ39</f>
        <v>0</v>
      </c>
      <c r="BR40" s="500">
        <f t="shared" si="20"/>
        <v>0</v>
      </c>
      <c r="BS40" s="500">
        <f t="shared" si="20"/>
        <v>0</v>
      </c>
      <c r="BT40" s="500">
        <f t="shared" si="20"/>
        <v>0</v>
      </c>
      <c r="BU40" s="500">
        <f t="shared" si="20"/>
        <v>0</v>
      </c>
    </row>
    <row r="41" spans="1:73" s="24" customFormat="1" ht="12" customHeight="1" x14ac:dyDescent="0.25">
      <c r="A41" s="113" t="s">
        <v>480</v>
      </c>
      <c r="B41" s="502">
        <f t="shared" si="18"/>
        <v>0</v>
      </c>
      <c r="C41" s="499">
        <f t="shared" si="11"/>
        <v>0</v>
      </c>
      <c r="D41" s="503">
        <f>(SUM(D36:D38))*'OB Option 5'!$E$9</f>
        <v>0</v>
      </c>
      <c r="E41" s="503">
        <f>(SUM(E36:E38))*'OB Option 5'!$E$9</f>
        <v>0</v>
      </c>
      <c r="F41" s="503">
        <f>(SUM(F36:F38))*'OB Option 5'!$E$9</f>
        <v>0</v>
      </c>
      <c r="G41" s="503">
        <f>(SUM(G36:G38))*'OB Option 5'!$E$9</f>
        <v>0</v>
      </c>
      <c r="H41" s="503">
        <f>(SUM(H36:H38))*'OB Option 5'!$E$9</f>
        <v>0</v>
      </c>
      <c r="I41" s="503">
        <f>(SUM(I36:I38))*'OB Option 5'!$E$9</f>
        <v>0</v>
      </c>
      <c r="J41" s="503">
        <f>(SUM(J36:J38))*'OB Option 5'!$E$9</f>
        <v>0</v>
      </c>
      <c r="K41" s="503">
        <f>(SUM(K36:K38))*'OB Option 5'!$E$9</f>
        <v>0</v>
      </c>
      <c r="L41" s="503">
        <f>(SUM(L36:L38))*'OB Option 5'!$E$9</f>
        <v>0</v>
      </c>
      <c r="M41" s="503">
        <f>(SUM(M36:M38))*'OB Option 5'!$E$9</f>
        <v>0</v>
      </c>
      <c r="N41" s="503">
        <f>(SUM(N36:N38))*'OB Option 5'!$E$9</f>
        <v>0</v>
      </c>
      <c r="O41" s="503">
        <f>(SUM(O36:O38))*'OB Option 5'!$E$9</f>
        <v>0</v>
      </c>
      <c r="P41" s="503">
        <f>(SUM(P36:P38))*'OB Option 5'!$E$9</f>
        <v>0</v>
      </c>
      <c r="Q41" s="503">
        <f>(SUM(Q36:Q38))*'OB Option 5'!$E$9</f>
        <v>0</v>
      </c>
      <c r="R41" s="503">
        <f>(SUM(R36:R38))*'OB Option 5'!$E$9</f>
        <v>0</v>
      </c>
      <c r="S41" s="503">
        <f>(SUM(S36:S38))*'OB Option 5'!$E$9</f>
        <v>0</v>
      </c>
      <c r="T41" s="503">
        <f>(SUM(T36:T38))*'OB Option 5'!$E$9</f>
        <v>0</v>
      </c>
      <c r="U41" s="503">
        <f>(SUM(U36:U38))*'OB Option 5'!$E$9</f>
        <v>0</v>
      </c>
      <c r="V41" s="503">
        <f>(SUM(V36:V38))*'OB Option 5'!$E$9</f>
        <v>0</v>
      </c>
      <c r="W41" s="503">
        <f>(SUM(W36:W38))*'OB Option 5'!$E$9</f>
        <v>0</v>
      </c>
      <c r="X41" s="503">
        <f>(SUM(X36:X38))*'OB Option 5'!$E$9</f>
        <v>0</v>
      </c>
      <c r="Y41" s="503">
        <f>(SUM(Y36:Y38))*'OB Option 5'!$E$9</f>
        <v>0</v>
      </c>
      <c r="Z41" s="503">
        <f>(SUM(Z36:Z38))*'OB Option 5'!$E$9</f>
        <v>0</v>
      </c>
      <c r="AA41" s="503">
        <f>(SUM(AA36:AA38))*'OB Option 5'!$E$9</f>
        <v>0</v>
      </c>
      <c r="AB41" s="503">
        <f>(SUM(AB36:AB38))*'OB Option 5'!$E$9</f>
        <v>0</v>
      </c>
      <c r="AC41" s="503">
        <f>(SUM(AC36:AC38))*'OB Option 5'!$E$9</f>
        <v>0</v>
      </c>
      <c r="AD41" s="503">
        <f>(SUM(AD36:AD38))*'OB Option 5'!$E$9</f>
        <v>0</v>
      </c>
      <c r="AE41" s="503">
        <f>(SUM(AE36:AE38))*'OB Option 5'!$E$9</f>
        <v>0</v>
      </c>
      <c r="AF41" s="503">
        <f>(SUM(AF36:AF38))*'OB Option 5'!$E$9</f>
        <v>0</v>
      </c>
      <c r="AG41" s="503">
        <f>(SUM(AG36:AG38))*'OB Option 5'!$E$9</f>
        <v>0</v>
      </c>
      <c r="AH41" s="503">
        <f>(SUM(AH36:AH38))*'OB Option 5'!$E$9</f>
        <v>0</v>
      </c>
      <c r="AI41" s="503">
        <f>(SUM(AI36:AI38))*'OB Option 5'!$E$9</f>
        <v>0</v>
      </c>
      <c r="AJ41" s="503">
        <f>(SUM(AJ36:AJ38))*'OB Option 5'!$E$9</f>
        <v>0</v>
      </c>
      <c r="AK41" s="503">
        <f>(SUM(AK36:AK38))*'OB Option 5'!$E$9</f>
        <v>0</v>
      </c>
      <c r="AL41" s="503">
        <f>(SUM(AL36:AL38))*'OB Option 5'!$E$9</f>
        <v>0</v>
      </c>
      <c r="AM41" s="503">
        <f>(SUM(AM36:AM38))*'OB Option 5'!$E$9</f>
        <v>0</v>
      </c>
      <c r="AN41" s="503">
        <f>(SUM(AN36:AN38))*'OB Option 5'!$E$9</f>
        <v>0</v>
      </c>
      <c r="AO41" s="503">
        <f>(SUM(AO36:AO38))*'OB Option 5'!$E$9</f>
        <v>0</v>
      </c>
      <c r="AP41" s="503">
        <f>(SUM(AP36:AP38))*'OB Option 5'!$E$9</f>
        <v>0</v>
      </c>
      <c r="AQ41" s="503">
        <f>(SUM(AQ36:AQ38))*'OB Option 5'!$E$9</f>
        <v>0</v>
      </c>
      <c r="AR41" s="503">
        <f>(SUM(AR36:AR38))*'OB Option 5'!$E$9</f>
        <v>0</v>
      </c>
      <c r="AS41" s="503">
        <f>(SUM(AS36:AS38))*'OB Option 5'!$E$9</f>
        <v>0</v>
      </c>
      <c r="AT41" s="503">
        <f>(SUM(AT36:AT38))*'OB Option 5'!$E$9</f>
        <v>0</v>
      </c>
      <c r="AU41" s="503">
        <f>(SUM(AU36:AU38))*'OB Option 5'!$E$9</f>
        <v>0</v>
      </c>
      <c r="AV41" s="503">
        <f>(SUM(AV36:AV38))*'OB Option 5'!$E$9</f>
        <v>0</v>
      </c>
      <c r="AW41" s="503">
        <f>(SUM(AW36:AW38))*'OB Option 5'!$E$9</f>
        <v>0</v>
      </c>
      <c r="AX41" s="503">
        <f>(SUM(AX36:AX38))*'OB Option 5'!$E$9</f>
        <v>0</v>
      </c>
      <c r="AY41" s="503">
        <f>(SUM(AY36:AY38))*'OB Option 5'!$E$9</f>
        <v>0</v>
      </c>
      <c r="AZ41" s="503">
        <f>(SUM(AZ36:AZ38))*'OB Option 5'!$E$9</f>
        <v>0</v>
      </c>
      <c r="BA41" s="503">
        <f>(SUM(BA36:BA38))*'OB Option 5'!$E$9</f>
        <v>0</v>
      </c>
      <c r="BB41" s="503">
        <f>(SUM(BB36:BB38))*'OB Option 5'!$E$9</f>
        <v>0</v>
      </c>
      <c r="BC41" s="503">
        <f>(SUM(BC36:BC38))*'OB Option 5'!$E$9</f>
        <v>0</v>
      </c>
      <c r="BD41" s="503">
        <f>(SUM(BD36:BD38))*'OB Option 5'!$E$9</f>
        <v>0</v>
      </c>
      <c r="BE41" s="503">
        <f>(SUM(BE36:BE38))*'OB Option 5'!$E$9</f>
        <v>0</v>
      </c>
      <c r="BF41" s="503">
        <f>(SUM(BF36:BF38))*'OB Option 5'!$E$9</f>
        <v>0</v>
      </c>
      <c r="BG41" s="503">
        <f>(SUM(BG36:BG38))*'OB Option 5'!$E$9</f>
        <v>0</v>
      </c>
      <c r="BH41" s="503">
        <f>(SUM(BH36:BH38))*'OB Option 5'!$E$9</f>
        <v>0</v>
      </c>
      <c r="BI41" s="503">
        <f>(SUM(BI36:BI38))*'OB Option 5'!$E$9</f>
        <v>0</v>
      </c>
      <c r="BJ41" s="503">
        <f>(SUM(BJ36:BJ38))*'OB Option 5'!$E$9</f>
        <v>0</v>
      </c>
      <c r="BK41" s="503">
        <f>(SUM(BK36:BK38))*'OB Option 5'!$E$9</f>
        <v>0</v>
      </c>
      <c r="BL41" s="503">
        <f>(SUM(BL36:BL38))*'OB Option 5'!$E$9</f>
        <v>0</v>
      </c>
      <c r="BM41" s="503">
        <f>(SUM(BM36:BM38))*'OB Option 5'!$E$9</f>
        <v>0</v>
      </c>
      <c r="BN41" s="503">
        <f>(SUM(BN36:BN38))*'OB Option 5'!$E$9</f>
        <v>0</v>
      </c>
      <c r="BO41" s="503">
        <f>(SUM(BO36:BO38))*'OB Option 5'!$E$9</f>
        <v>0</v>
      </c>
      <c r="BP41" s="503">
        <f>(SUM(BP36:BP38))*'OB Option 5'!$E$9</f>
        <v>0</v>
      </c>
      <c r="BQ41" s="503">
        <f>(SUM(BQ36:BQ38))*'OB Option 5'!$E$9</f>
        <v>0</v>
      </c>
      <c r="BR41" s="503">
        <f>(SUM(BR36:BR38))*'OB Option 5'!$E$9</f>
        <v>0</v>
      </c>
      <c r="BS41" s="503">
        <f>(SUM(BS36:BS38))*'OB Option 5'!$E$9</f>
        <v>0</v>
      </c>
      <c r="BT41" s="503">
        <f>(SUM(BT36:BT38))*'OB Option 5'!$E$9</f>
        <v>0</v>
      </c>
      <c r="BU41" s="503">
        <f>(SUM(BU36:BU38))*'OB Option 5'!$E$9</f>
        <v>0</v>
      </c>
    </row>
    <row r="42" spans="1:73" s="24" customFormat="1" ht="12" customHeight="1" x14ac:dyDescent="0.25">
      <c r="A42" s="428" t="s">
        <v>481</v>
      </c>
      <c r="B42" s="502">
        <f>B114</f>
        <v>0</v>
      </c>
      <c r="C42" s="499">
        <f t="shared" si="11"/>
        <v>0</v>
      </c>
      <c r="D42" s="503">
        <f t="shared" ref="D42:AI42" si="21">D35</f>
        <v>0</v>
      </c>
      <c r="E42" s="503">
        <f t="shared" si="21"/>
        <v>0</v>
      </c>
      <c r="F42" s="503">
        <f t="shared" si="21"/>
        <v>0</v>
      </c>
      <c r="G42" s="503">
        <f t="shared" si="21"/>
        <v>0</v>
      </c>
      <c r="H42" s="503">
        <f t="shared" si="21"/>
        <v>0</v>
      </c>
      <c r="I42" s="503">
        <f t="shared" si="21"/>
        <v>0</v>
      </c>
      <c r="J42" s="503">
        <f t="shared" si="21"/>
        <v>0</v>
      </c>
      <c r="K42" s="503">
        <f t="shared" si="21"/>
        <v>0</v>
      </c>
      <c r="L42" s="503">
        <f t="shared" si="21"/>
        <v>0</v>
      </c>
      <c r="M42" s="503">
        <f t="shared" si="21"/>
        <v>0</v>
      </c>
      <c r="N42" s="503">
        <f t="shared" si="21"/>
        <v>0</v>
      </c>
      <c r="O42" s="503">
        <f t="shared" si="21"/>
        <v>0</v>
      </c>
      <c r="P42" s="503">
        <f t="shared" si="21"/>
        <v>0</v>
      </c>
      <c r="Q42" s="503">
        <f t="shared" si="21"/>
        <v>0</v>
      </c>
      <c r="R42" s="503">
        <f t="shared" si="21"/>
        <v>0</v>
      </c>
      <c r="S42" s="503">
        <f t="shared" si="21"/>
        <v>0</v>
      </c>
      <c r="T42" s="503">
        <f t="shared" si="21"/>
        <v>0</v>
      </c>
      <c r="U42" s="503">
        <f t="shared" si="21"/>
        <v>0</v>
      </c>
      <c r="V42" s="503">
        <f t="shared" si="21"/>
        <v>0</v>
      </c>
      <c r="W42" s="503">
        <f t="shared" si="21"/>
        <v>0</v>
      </c>
      <c r="X42" s="503">
        <f t="shared" si="21"/>
        <v>0</v>
      </c>
      <c r="Y42" s="503">
        <f t="shared" si="21"/>
        <v>0</v>
      </c>
      <c r="Z42" s="503">
        <f t="shared" si="21"/>
        <v>0</v>
      </c>
      <c r="AA42" s="503">
        <f t="shared" si="21"/>
        <v>0</v>
      </c>
      <c r="AB42" s="503">
        <f t="shared" si="21"/>
        <v>0</v>
      </c>
      <c r="AC42" s="503">
        <f t="shared" si="21"/>
        <v>0</v>
      </c>
      <c r="AD42" s="503">
        <f t="shared" si="21"/>
        <v>0</v>
      </c>
      <c r="AE42" s="503">
        <f t="shared" si="21"/>
        <v>0</v>
      </c>
      <c r="AF42" s="503">
        <f t="shared" si="21"/>
        <v>0</v>
      </c>
      <c r="AG42" s="503">
        <f t="shared" si="21"/>
        <v>0</v>
      </c>
      <c r="AH42" s="503">
        <f t="shared" si="21"/>
        <v>0</v>
      </c>
      <c r="AI42" s="503">
        <f t="shared" si="21"/>
        <v>0</v>
      </c>
      <c r="AJ42" s="503">
        <f t="shared" ref="AJ42:BP42" si="22">AJ35</f>
        <v>0</v>
      </c>
      <c r="AK42" s="503">
        <f t="shared" si="22"/>
        <v>0</v>
      </c>
      <c r="AL42" s="503">
        <f t="shared" si="22"/>
        <v>0</v>
      </c>
      <c r="AM42" s="503">
        <f t="shared" si="22"/>
        <v>0</v>
      </c>
      <c r="AN42" s="503">
        <f t="shared" si="22"/>
        <v>0</v>
      </c>
      <c r="AO42" s="503">
        <f t="shared" si="22"/>
        <v>0</v>
      </c>
      <c r="AP42" s="503">
        <f t="shared" si="22"/>
        <v>0</v>
      </c>
      <c r="AQ42" s="503">
        <f t="shared" si="22"/>
        <v>0</v>
      </c>
      <c r="AR42" s="503">
        <f t="shared" si="22"/>
        <v>0</v>
      </c>
      <c r="AS42" s="503">
        <f t="shared" si="22"/>
        <v>0</v>
      </c>
      <c r="AT42" s="503">
        <f t="shared" si="22"/>
        <v>0</v>
      </c>
      <c r="AU42" s="503">
        <f t="shared" si="22"/>
        <v>0</v>
      </c>
      <c r="AV42" s="503">
        <f t="shared" si="22"/>
        <v>0</v>
      </c>
      <c r="AW42" s="503">
        <f t="shared" si="22"/>
        <v>0</v>
      </c>
      <c r="AX42" s="503">
        <f t="shared" si="22"/>
        <v>0</v>
      </c>
      <c r="AY42" s="503">
        <f t="shared" si="22"/>
        <v>0</v>
      </c>
      <c r="AZ42" s="503">
        <f t="shared" si="22"/>
        <v>0</v>
      </c>
      <c r="BA42" s="503">
        <f t="shared" si="22"/>
        <v>0</v>
      </c>
      <c r="BB42" s="503">
        <f t="shared" si="22"/>
        <v>0</v>
      </c>
      <c r="BC42" s="503">
        <f t="shared" si="22"/>
        <v>0</v>
      </c>
      <c r="BD42" s="503">
        <f t="shared" si="22"/>
        <v>0</v>
      </c>
      <c r="BE42" s="503">
        <f t="shared" si="22"/>
        <v>0</v>
      </c>
      <c r="BF42" s="503">
        <f t="shared" si="22"/>
        <v>0</v>
      </c>
      <c r="BG42" s="503">
        <f t="shared" si="22"/>
        <v>0</v>
      </c>
      <c r="BH42" s="503">
        <f t="shared" si="22"/>
        <v>0</v>
      </c>
      <c r="BI42" s="503">
        <f t="shared" si="22"/>
        <v>0</v>
      </c>
      <c r="BJ42" s="503">
        <f t="shared" si="22"/>
        <v>0</v>
      </c>
      <c r="BK42" s="503">
        <f t="shared" si="22"/>
        <v>0</v>
      </c>
      <c r="BL42" s="503">
        <f t="shared" si="22"/>
        <v>0</v>
      </c>
      <c r="BM42" s="503">
        <f t="shared" si="22"/>
        <v>0</v>
      </c>
      <c r="BN42" s="503">
        <f t="shared" si="22"/>
        <v>0</v>
      </c>
      <c r="BO42" s="503">
        <f t="shared" si="22"/>
        <v>0</v>
      </c>
      <c r="BP42" s="503">
        <f t="shared" si="22"/>
        <v>0</v>
      </c>
      <c r="BQ42" s="503">
        <f t="shared" ref="BQ42:BU42" si="23">BQ35</f>
        <v>0</v>
      </c>
      <c r="BR42" s="503">
        <f t="shared" si="23"/>
        <v>0</v>
      </c>
      <c r="BS42" s="503">
        <f t="shared" si="23"/>
        <v>0</v>
      </c>
      <c r="BT42" s="503">
        <f t="shared" si="23"/>
        <v>0</v>
      </c>
      <c r="BU42" s="503">
        <f t="shared" si="23"/>
        <v>0</v>
      </c>
    </row>
    <row r="43" spans="1:73" s="66" customFormat="1" ht="12" customHeight="1" x14ac:dyDescent="0.2">
      <c r="A43" s="72"/>
      <c r="B43" s="128"/>
      <c r="C43" s="191"/>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M43" s="191"/>
      <c r="BN43" s="191"/>
      <c r="BO43" s="191"/>
      <c r="BP43" s="191"/>
      <c r="BQ43" s="191"/>
      <c r="BR43" s="191"/>
      <c r="BS43" s="191"/>
      <c r="BT43" s="191"/>
      <c r="BU43" s="191"/>
    </row>
    <row r="44" spans="1:73" s="8" customFormat="1" ht="12" customHeight="1" x14ac:dyDescent="0.25">
      <c r="A44" s="68" t="s">
        <v>601</v>
      </c>
      <c r="B44" s="80" t="s">
        <v>424</v>
      </c>
      <c r="C44" s="242" t="s">
        <v>358</v>
      </c>
      <c r="D44" s="190" t="str">
        <f t="shared" ref="D44:AI44" si="24">D4</f>
        <v/>
      </c>
      <c r="E44" s="190" t="str">
        <f t="shared" si="24"/>
        <v/>
      </c>
      <c r="F44" s="190" t="str">
        <f t="shared" si="24"/>
        <v/>
      </c>
      <c r="G44" s="190" t="str">
        <f t="shared" si="24"/>
        <v/>
      </c>
      <c r="H44" s="190" t="str">
        <f t="shared" si="24"/>
        <v/>
      </c>
      <c r="I44" s="190" t="str">
        <f t="shared" si="24"/>
        <v/>
      </c>
      <c r="J44" s="190" t="str">
        <f t="shared" si="24"/>
        <v/>
      </c>
      <c r="K44" s="190" t="str">
        <f t="shared" si="24"/>
        <v/>
      </c>
      <c r="L44" s="190" t="str">
        <f t="shared" si="24"/>
        <v/>
      </c>
      <c r="M44" s="190" t="str">
        <f t="shared" si="24"/>
        <v/>
      </c>
      <c r="N44" s="190" t="str">
        <f t="shared" si="24"/>
        <v/>
      </c>
      <c r="O44" s="190" t="str">
        <f t="shared" si="24"/>
        <v/>
      </c>
      <c r="P44" s="190" t="str">
        <f t="shared" si="24"/>
        <v/>
      </c>
      <c r="Q44" s="190" t="str">
        <f t="shared" si="24"/>
        <v/>
      </c>
      <c r="R44" s="190" t="str">
        <f t="shared" si="24"/>
        <v/>
      </c>
      <c r="S44" s="190" t="str">
        <f t="shared" si="24"/>
        <v/>
      </c>
      <c r="T44" s="190" t="str">
        <f t="shared" si="24"/>
        <v/>
      </c>
      <c r="U44" s="190" t="str">
        <f t="shared" si="24"/>
        <v/>
      </c>
      <c r="V44" s="190" t="str">
        <f t="shared" si="24"/>
        <v/>
      </c>
      <c r="W44" s="190" t="str">
        <f t="shared" si="24"/>
        <v/>
      </c>
      <c r="X44" s="190" t="str">
        <f t="shared" si="24"/>
        <v/>
      </c>
      <c r="Y44" s="190" t="str">
        <f t="shared" si="24"/>
        <v/>
      </c>
      <c r="Z44" s="190" t="str">
        <f t="shared" si="24"/>
        <v/>
      </c>
      <c r="AA44" s="190" t="str">
        <f t="shared" si="24"/>
        <v/>
      </c>
      <c r="AB44" s="190" t="str">
        <f t="shared" si="24"/>
        <v/>
      </c>
      <c r="AC44" s="190" t="str">
        <f t="shared" si="24"/>
        <v/>
      </c>
      <c r="AD44" s="190" t="str">
        <f t="shared" si="24"/>
        <v/>
      </c>
      <c r="AE44" s="190" t="str">
        <f t="shared" si="24"/>
        <v/>
      </c>
      <c r="AF44" s="190" t="str">
        <f t="shared" si="24"/>
        <v/>
      </c>
      <c r="AG44" s="190" t="str">
        <f t="shared" si="24"/>
        <v/>
      </c>
      <c r="AH44" s="190" t="str">
        <f t="shared" si="24"/>
        <v/>
      </c>
      <c r="AI44" s="190" t="str">
        <f t="shared" si="24"/>
        <v/>
      </c>
      <c r="AJ44" s="190" t="str">
        <f t="shared" ref="AJ44:BP44" si="25">AJ4</f>
        <v/>
      </c>
      <c r="AK44" s="190" t="str">
        <f t="shared" si="25"/>
        <v/>
      </c>
      <c r="AL44" s="190" t="str">
        <f t="shared" si="25"/>
        <v/>
      </c>
      <c r="AM44" s="190" t="str">
        <f t="shared" si="25"/>
        <v/>
      </c>
      <c r="AN44" s="190" t="str">
        <f t="shared" si="25"/>
        <v/>
      </c>
      <c r="AO44" s="190" t="str">
        <f t="shared" si="25"/>
        <v/>
      </c>
      <c r="AP44" s="190" t="str">
        <f t="shared" si="25"/>
        <v/>
      </c>
      <c r="AQ44" s="190" t="str">
        <f t="shared" si="25"/>
        <v/>
      </c>
      <c r="AR44" s="190" t="str">
        <f t="shared" si="25"/>
        <v/>
      </c>
      <c r="AS44" s="190" t="str">
        <f t="shared" si="25"/>
        <v/>
      </c>
      <c r="AT44" s="190" t="str">
        <f t="shared" si="25"/>
        <v/>
      </c>
      <c r="AU44" s="190" t="str">
        <f t="shared" si="25"/>
        <v/>
      </c>
      <c r="AV44" s="190" t="str">
        <f t="shared" si="25"/>
        <v/>
      </c>
      <c r="AW44" s="190" t="str">
        <f t="shared" si="25"/>
        <v/>
      </c>
      <c r="AX44" s="190" t="str">
        <f t="shared" si="25"/>
        <v/>
      </c>
      <c r="AY44" s="190" t="str">
        <f t="shared" si="25"/>
        <v/>
      </c>
      <c r="AZ44" s="190" t="str">
        <f t="shared" si="25"/>
        <v/>
      </c>
      <c r="BA44" s="190" t="str">
        <f t="shared" si="25"/>
        <v/>
      </c>
      <c r="BB44" s="190" t="str">
        <f t="shared" si="25"/>
        <v/>
      </c>
      <c r="BC44" s="190" t="str">
        <f t="shared" si="25"/>
        <v/>
      </c>
      <c r="BD44" s="190" t="str">
        <f t="shared" si="25"/>
        <v/>
      </c>
      <c r="BE44" s="190" t="str">
        <f t="shared" si="25"/>
        <v/>
      </c>
      <c r="BF44" s="190" t="str">
        <f t="shared" si="25"/>
        <v/>
      </c>
      <c r="BG44" s="190" t="str">
        <f t="shared" si="25"/>
        <v/>
      </c>
      <c r="BH44" s="190" t="str">
        <f t="shared" si="25"/>
        <v/>
      </c>
      <c r="BI44" s="190" t="str">
        <f t="shared" si="25"/>
        <v/>
      </c>
      <c r="BJ44" s="190" t="str">
        <f t="shared" si="25"/>
        <v/>
      </c>
      <c r="BK44" s="190" t="str">
        <f t="shared" si="25"/>
        <v/>
      </c>
      <c r="BL44" s="190" t="str">
        <f t="shared" si="25"/>
        <v/>
      </c>
      <c r="BM44" s="190" t="str">
        <f t="shared" si="25"/>
        <v/>
      </c>
      <c r="BN44" s="190" t="str">
        <f t="shared" si="25"/>
        <v/>
      </c>
      <c r="BO44" s="190" t="str">
        <f t="shared" si="25"/>
        <v/>
      </c>
      <c r="BP44" s="190" t="str">
        <f t="shared" si="25"/>
        <v/>
      </c>
      <c r="BQ44" s="190" t="str">
        <f t="shared" ref="BQ44:BU44" si="26">BQ4</f>
        <v/>
      </c>
      <c r="BR44" s="190" t="str">
        <f t="shared" si="26"/>
        <v/>
      </c>
      <c r="BS44" s="190" t="str">
        <f t="shared" si="26"/>
        <v/>
      </c>
      <c r="BT44" s="190" t="str">
        <f t="shared" si="26"/>
        <v/>
      </c>
      <c r="BU44" s="190" t="str">
        <f t="shared" si="26"/>
        <v/>
      </c>
    </row>
    <row r="45" spans="1:73" ht="12" customHeight="1" x14ac:dyDescent="0.25">
      <c r="A45" s="6" t="s">
        <v>459</v>
      </c>
      <c r="B45" s="622"/>
      <c r="C45" s="623"/>
      <c r="D45" s="623"/>
      <c r="E45" s="623"/>
      <c r="F45" s="623"/>
      <c r="G45" s="623"/>
      <c r="H45" s="623"/>
      <c r="I45" s="623"/>
      <c r="J45" s="623"/>
      <c r="K45" s="62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row>
    <row r="46" spans="1:73" x14ac:dyDescent="0.2">
      <c r="A46" s="168"/>
      <c r="B46" s="627"/>
      <c r="C46" s="263">
        <f t="shared" ref="C46:C50" si="27">SUM(D46:BU46)</f>
        <v>0</v>
      </c>
      <c r="D46" s="433"/>
      <c r="E46" s="433"/>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433"/>
      <c r="AF46" s="433"/>
      <c r="AG46" s="433"/>
      <c r="AH46" s="433"/>
      <c r="AI46" s="433"/>
      <c r="AJ46" s="433"/>
      <c r="AK46" s="433"/>
      <c r="AL46" s="433"/>
      <c r="AM46" s="433"/>
      <c r="AN46" s="433"/>
      <c r="AO46" s="433"/>
      <c r="AP46" s="433"/>
      <c r="AQ46" s="433"/>
      <c r="AR46" s="433"/>
      <c r="AS46" s="433"/>
      <c r="AT46" s="433"/>
      <c r="AU46" s="433"/>
      <c r="AV46" s="433"/>
      <c r="AW46" s="433"/>
      <c r="AX46" s="433"/>
      <c r="AY46" s="433"/>
      <c r="AZ46" s="433"/>
      <c r="BA46" s="433"/>
      <c r="BB46" s="433"/>
      <c r="BC46" s="433"/>
      <c r="BD46" s="433"/>
      <c r="BE46" s="433"/>
      <c r="BF46" s="433"/>
      <c r="BG46" s="433"/>
      <c r="BH46" s="433"/>
      <c r="BI46" s="433"/>
      <c r="BJ46" s="433"/>
      <c r="BK46" s="433"/>
      <c r="BL46" s="433"/>
      <c r="BM46" s="433"/>
      <c r="BN46" s="433"/>
      <c r="BO46" s="433"/>
      <c r="BP46" s="433"/>
      <c r="BQ46" s="433"/>
      <c r="BR46" s="433"/>
      <c r="BS46" s="433"/>
      <c r="BT46" s="433"/>
      <c r="BU46" s="433"/>
    </row>
    <row r="47" spans="1:73" x14ac:dyDescent="0.2">
      <c r="A47" s="168"/>
      <c r="B47" s="625"/>
      <c r="C47" s="263">
        <f t="shared" si="27"/>
        <v>0</v>
      </c>
      <c r="D47" s="433"/>
      <c r="E47" s="433"/>
      <c r="F47" s="433"/>
      <c r="G47" s="433"/>
      <c r="H47" s="433"/>
      <c r="I47" s="433"/>
      <c r="J47" s="433"/>
      <c r="K47" s="433"/>
      <c r="L47" s="433"/>
      <c r="M47" s="433"/>
      <c r="N47" s="433"/>
      <c r="O47" s="433"/>
      <c r="P47" s="433"/>
      <c r="Q47" s="433"/>
      <c r="R47" s="433"/>
      <c r="S47" s="433"/>
      <c r="T47" s="433"/>
      <c r="U47" s="433"/>
      <c r="V47" s="433"/>
      <c r="W47" s="433"/>
      <c r="X47" s="433"/>
      <c r="Y47" s="433"/>
      <c r="Z47" s="433"/>
      <c r="AA47" s="433"/>
      <c r="AB47" s="433"/>
      <c r="AC47" s="433"/>
      <c r="AD47" s="433"/>
      <c r="AE47" s="433"/>
      <c r="AF47" s="433"/>
      <c r="AG47" s="433"/>
      <c r="AH47" s="433"/>
      <c r="AI47" s="433"/>
      <c r="AJ47" s="433"/>
      <c r="AK47" s="433"/>
      <c r="AL47" s="433"/>
      <c r="AM47" s="433"/>
      <c r="AN47" s="433"/>
      <c r="AO47" s="433"/>
      <c r="AP47" s="433"/>
      <c r="AQ47" s="433"/>
      <c r="AR47" s="433"/>
      <c r="AS47" s="433"/>
      <c r="AT47" s="433"/>
      <c r="AU47" s="433"/>
      <c r="AV47" s="433"/>
      <c r="AW47" s="433"/>
      <c r="AX47" s="433"/>
      <c r="AY47" s="433"/>
      <c r="AZ47" s="433"/>
      <c r="BA47" s="433"/>
      <c r="BB47" s="433"/>
      <c r="BC47" s="433"/>
      <c r="BD47" s="433"/>
      <c r="BE47" s="433"/>
      <c r="BF47" s="433"/>
      <c r="BG47" s="433"/>
      <c r="BH47" s="433"/>
      <c r="BI47" s="433"/>
      <c r="BJ47" s="433"/>
      <c r="BK47" s="433"/>
      <c r="BL47" s="433"/>
      <c r="BM47" s="433"/>
      <c r="BN47" s="433"/>
      <c r="BO47" s="433"/>
      <c r="BP47" s="433"/>
      <c r="BQ47" s="433"/>
      <c r="BR47" s="433"/>
      <c r="BS47" s="433"/>
      <c r="BT47" s="433"/>
      <c r="BU47" s="433"/>
    </row>
    <row r="48" spans="1:73" x14ac:dyDescent="0.2">
      <c r="A48" s="168"/>
      <c r="B48" s="625"/>
      <c r="C48" s="263">
        <f t="shared" si="27"/>
        <v>0</v>
      </c>
      <c r="D48" s="433"/>
      <c r="E48" s="433"/>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33"/>
      <c r="AE48" s="433"/>
      <c r="AF48" s="433"/>
      <c r="AG48" s="433"/>
      <c r="AH48" s="433"/>
      <c r="AI48" s="433"/>
      <c r="AJ48" s="433"/>
      <c r="AK48" s="433"/>
      <c r="AL48" s="433"/>
      <c r="AM48" s="433"/>
      <c r="AN48" s="433"/>
      <c r="AO48" s="433"/>
      <c r="AP48" s="433"/>
      <c r="AQ48" s="433"/>
      <c r="AR48" s="433"/>
      <c r="AS48" s="433"/>
      <c r="AT48" s="433"/>
      <c r="AU48" s="433"/>
      <c r="AV48" s="433"/>
      <c r="AW48" s="433"/>
      <c r="AX48" s="433"/>
      <c r="AY48" s="433"/>
      <c r="AZ48" s="433"/>
      <c r="BA48" s="433"/>
      <c r="BB48" s="433"/>
      <c r="BC48" s="433"/>
      <c r="BD48" s="433"/>
      <c r="BE48" s="433"/>
      <c r="BF48" s="433"/>
      <c r="BG48" s="433"/>
      <c r="BH48" s="433"/>
      <c r="BI48" s="433"/>
      <c r="BJ48" s="433"/>
      <c r="BK48" s="433"/>
      <c r="BL48" s="433"/>
      <c r="BM48" s="433"/>
      <c r="BN48" s="433"/>
      <c r="BO48" s="433"/>
      <c r="BP48" s="433"/>
      <c r="BQ48" s="433"/>
      <c r="BR48" s="433"/>
      <c r="BS48" s="433"/>
      <c r="BT48" s="433"/>
      <c r="BU48" s="433"/>
    </row>
    <row r="49" spans="1:73" x14ac:dyDescent="0.2">
      <c r="A49" s="168"/>
      <c r="B49" s="625"/>
      <c r="C49" s="263">
        <f t="shared" si="27"/>
        <v>0</v>
      </c>
      <c r="D49" s="433"/>
      <c r="E49" s="433"/>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433"/>
      <c r="AE49" s="433"/>
      <c r="AF49" s="433"/>
      <c r="AG49" s="433"/>
      <c r="AH49" s="433"/>
      <c r="AI49" s="433"/>
      <c r="AJ49" s="433"/>
      <c r="AK49" s="433"/>
      <c r="AL49" s="433"/>
      <c r="AM49" s="433"/>
      <c r="AN49" s="433"/>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3"/>
      <c r="BL49" s="433"/>
      <c r="BM49" s="433"/>
      <c r="BN49" s="433"/>
      <c r="BO49" s="433"/>
      <c r="BP49" s="433"/>
      <c r="BQ49" s="433"/>
      <c r="BR49" s="433"/>
      <c r="BS49" s="433"/>
      <c r="BT49" s="433"/>
      <c r="BU49" s="433"/>
    </row>
    <row r="50" spans="1:73" x14ac:dyDescent="0.2">
      <c r="A50" s="168"/>
      <c r="B50" s="626"/>
      <c r="C50" s="263">
        <f t="shared" si="27"/>
        <v>0</v>
      </c>
      <c r="D50" s="433"/>
      <c r="E50" s="433"/>
      <c r="F50" s="433"/>
      <c r="G50" s="433"/>
      <c r="H50" s="433"/>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3"/>
      <c r="AG50" s="433"/>
      <c r="AH50" s="433"/>
      <c r="AI50" s="433"/>
      <c r="AJ50" s="433"/>
      <c r="AK50" s="433"/>
      <c r="AL50" s="433"/>
      <c r="AM50" s="433"/>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3"/>
      <c r="BL50" s="433"/>
      <c r="BM50" s="433"/>
      <c r="BN50" s="433"/>
      <c r="BO50" s="433"/>
      <c r="BP50" s="433"/>
      <c r="BQ50" s="433"/>
      <c r="BR50" s="433"/>
      <c r="BS50" s="433"/>
      <c r="BT50" s="433"/>
      <c r="BU50" s="433"/>
    </row>
    <row r="51" spans="1:73" ht="12" customHeight="1" x14ac:dyDescent="0.25">
      <c r="A51" s="6" t="s">
        <v>461</v>
      </c>
      <c r="B51" s="622"/>
      <c r="C51" s="623"/>
      <c r="D51" s="623"/>
      <c r="E51" s="623"/>
      <c r="F51" s="623"/>
      <c r="G51" s="623"/>
      <c r="H51" s="623"/>
      <c r="I51" s="623"/>
      <c r="J51" s="623"/>
      <c r="K51" s="62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O51" s="623"/>
      <c r="AP51" s="623"/>
      <c r="AQ51" s="623"/>
      <c r="AR51" s="623"/>
      <c r="AS51" s="623"/>
      <c r="AT51" s="623"/>
      <c r="AU51" s="623"/>
      <c r="AV51" s="623"/>
      <c r="AW51" s="623"/>
      <c r="AX51" s="623"/>
      <c r="AY51" s="623"/>
      <c r="AZ51" s="623"/>
      <c r="BA51" s="623"/>
      <c r="BB51" s="623"/>
      <c r="BC51" s="623"/>
      <c r="BD51" s="623"/>
      <c r="BE51" s="623"/>
      <c r="BF51" s="623"/>
      <c r="BG51" s="623"/>
      <c r="BH51" s="623"/>
      <c r="BI51" s="623"/>
      <c r="BJ51" s="623"/>
      <c r="BK51" s="623"/>
      <c r="BL51" s="623"/>
      <c r="BM51" s="623"/>
      <c r="BN51" s="623"/>
      <c r="BO51" s="623"/>
      <c r="BP51" s="623"/>
      <c r="BQ51" s="623"/>
      <c r="BR51" s="623"/>
      <c r="BS51" s="623"/>
      <c r="BT51" s="623"/>
      <c r="BU51" s="623"/>
    </row>
    <row r="52" spans="1:73" x14ac:dyDescent="0.2">
      <c r="A52" s="168"/>
      <c r="B52" s="627"/>
      <c r="C52" s="263">
        <f t="shared" ref="C52:C56" si="28">SUM(D52:BU52)</f>
        <v>0</v>
      </c>
      <c r="D52" s="433"/>
      <c r="E52" s="433"/>
      <c r="F52" s="433"/>
      <c r="G52" s="433"/>
      <c r="H52" s="433"/>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3"/>
      <c r="AG52" s="433"/>
      <c r="AH52" s="433"/>
      <c r="AI52" s="433"/>
      <c r="AJ52" s="433"/>
      <c r="AK52" s="433"/>
      <c r="AL52" s="433"/>
      <c r="AM52" s="433"/>
      <c r="AN52" s="433"/>
      <c r="AO52" s="433"/>
      <c r="AP52" s="433"/>
      <c r="AQ52" s="433"/>
      <c r="AR52" s="433"/>
      <c r="AS52" s="433"/>
      <c r="AT52" s="433"/>
      <c r="AU52" s="433"/>
      <c r="AV52" s="433"/>
      <c r="AW52" s="433"/>
      <c r="AX52" s="433"/>
      <c r="AY52" s="433"/>
      <c r="AZ52" s="433"/>
      <c r="BA52" s="433"/>
      <c r="BB52" s="433"/>
      <c r="BC52" s="433"/>
      <c r="BD52" s="433"/>
      <c r="BE52" s="433"/>
      <c r="BF52" s="433"/>
      <c r="BG52" s="433"/>
      <c r="BH52" s="433"/>
      <c r="BI52" s="433"/>
      <c r="BJ52" s="433"/>
      <c r="BK52" s="433"/>
      <c r="BL52" s="433"/>
      <c r="BM52" s="433"/>
      <c r="BN52" s="433"/>
      <c r="BO52" s="433"/>
      <c r="BP52" s="433"/>
      <c r="BQ52" s="433"/>
      <c r="BR52" s="433"/>
      <c r="BS52" s="433"/>
      <c r="BT52" s="433"/>
      <c r="BU52" s="433"/>
    </row>
    <row r="53" spans="1:73" x14ac:dyDescent="0.2">
      <c r="A53" s="168"/>
      <c r="B53" s="625"/>
      <c r="C53" s="263">
        <f t="shared" si="28"/>
        <v>0</v>
      </c>
      <c r="D53" s="433"/>
      <c r="E53" s="433"/>
      <c r="F53" s="433"/>
      <c r="G53" s="433"/>
      <c r="H53" s="433"/>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3"/>
      <c r="AG53" s="433"/>
      <c r="AH53" s="433"/>
      <c r="AI53" s="433"/>
      <c r="AJ53" s="433"/>
      <c r="AK53" s="433"/>
      <c r="AL53" s="433"/>
      <c r="AM53" s="433"/>
      <c r="AN53" s="433"/>
      <c r="AO53" s="433"/>
      <c r="AP53" s="433"/>
      <c r="AQ53" s="433"/>
      <c r="AR53" s="433"/>
      <c r="AS53" s="433"/>
      <c r="AT53" s="433"/>
      <c r="AU53" s="433"/>
      <c r="AV53" s="433"/>
      <c r="AW53" s="433"/>
      <c r="AX53" s="433"/>
      <c r="AY53" s="433"/>
      <c r="AZ53" s="433"/>
      <c r="BA53" s="433"/>
      <c r="BB53" s="433"/>
      <c r="BC53" s="433"/>
      <c r="BD53" s="433"/>
      <c r="BE53" s="433"/>
      <c r="BF53" s="433"/>
      <c r="BG53" s="433"/>
      <c r="BH53" s="433"/>
      <c r="BI53" s="433"/>
      <c r="BJ53" s="433"/>
      <c r="BK53" s="433"/>
      <c r="BL53" s="433"/>
      <c r="BM53" s="433"/>
      <c r="BN53" s="433"/>
      <c r="BO53" s="433"/>
      <c r="BP53" s="433"/>
      <c r="BQ53" s="433"/>
      <c r="BR53" s="433"/>
      <c r="BS53" s="433"/>
      <c r="BT53" s="433"/>
      <c r="BU53" s="433"/>
    </row>
    <row r="54" spans="1:73" x14ac:dyDescent="0.2">
      <c r="A54" s="168"/>
      <c r="B54" s="625"/>
      <c r="C54" s="263">
        <f t="shared" si="28"/>
        <v>0</v>
      </c>
      <c r="D54" s="433"/>
      <c r="E54" s="433"/>
      <c r="F54" s="433"/>
      <c r="G54" s="433"/>
      <c r="H54" s="433"/>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3"/>
      <c r="AG54" s="433"/>
      <c r="AH54" s="433"/>
      <c r="AI54" s="433"/>
      <c r="AJ54" s="433"/>
      <c r="AK54" s="433"/>
      <c r="AL54" s="433"/>
      <c r="AM54" s="433"/>
      <c r="AN54" s="433"/>
      <c r="AO54" s="433"/>
      <c r="AP54" s="433"/>
      <c r="AQ54" s="433"/>
      <c r="AR54" s="433"/>
      <c r="AS54" s="433"/>
      <c r="AT54" s="433"/>
      <c r="AU54" s="433"/>
      <c r="AV54" s="433"/>
      <c r="AW54" s="433"/>
      <c r="AX54" s="433"/>
      <c r="AY54" s="433"/>
      <c r="AZ54" s="433"/>
      <c r="BA54" s="433"/>
      <c r="BB54" s="433"/>
      <c r="BC54" s="433"/>
      <c r="BD54" s="433"/>
      <c r="BE54" s="433"/>
      <c r="BF54" s="433"/>
      <c r="BG54" s="433"/>
      <c r="BH54" s="433"/>
      <c r="BI54" s="433"/>
      <c r="BJ54" s="433"/>
      <c r="BK54" s="433"/>
      <c r="BL54" s="433"/>
      <c r="BM54" s="433"/>
      <c r="BN54" s="433"/>
      <c r="BO54" s="433"/>
      <c r="BP54" s="433"/>
      <c r="BQ54" s="433"/>
      <c r="BR54" s="433"/>
      <c r="BS54" s="433"/>
      <c r="BT54" s="433"/>
      <c r="BU54" s="433"/>
    </row>
    <row r="55" spans="1:73" x14ac:dyDescent="0.2">
      <c r="A55" s="168"/>
      <c r="B55" s="625"/>
      <c r="C55" s="263">
        <f t="shared" si="28"/>
        <v>0</v>
      </c>
      <c r="D55" s="433"/>
      <c r="E55" s="433"/>
      <c r="F55" s="433"/>
      <c r="G55" s="433"/>
      <c r="H55" s="433"/>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3"/>
      <c r="AG55" s="433"/>
      <c r="AH55" s="433"/>
      <c r="AI55" s="433"/>
      <c r="AJ55" s="433"/>
      <c r="AK55" s="433"/>
      <c r="AL55" s="433"/>
      <c r="AM55" s="433"/>
      <c r="AN55" s="433"/>
      <c r="AO55" s="433"/>
      <c r="AP55" s="433"/>
      <c r="AQ55" s="433"/>
      <c r="AR55" s="433"/>
      <c r="AS55" s="433"/>
      <c r="AT55" s="433"/>
      <c r="AU55" s="433"/>
      <c r="AV55" s="433"/>
      <c r="AW55" s="433"/>
      <c r="AX55" s="433"/>
      <c r="AY55" s="433"/>
      <c r="AZ55" s="433"/>
      <c r="BA55" s="433"/>
      <c r="BB55" s="433"/>
      <c r="BC55" s="433"/>
      <c r="BD55" s="433"/>
      <c r="BE55" s="433"/>
      <c r="BF55" s="433"/>
      <c r="BG55" s="433"/>
      <c r="BH55" s="433"/>
      <c r="BI55" s="433"/>
      <c r="BJ55" s="433"/>
      <c r="BK55" s="433"/>
      <c r="BL55" s="433"/>
      <c r="BM55" s="433"/>
      <c r="BN55" s="433"/>
      <c r="BO55" s="433"/>
      <c r="BP55" s="433"/>
      <c r="BQ55" s="433"/>
      <c r="BR55" s="433"/>
      <c r="BS55" s="433"/>
      <c r="BT55" s="433"/>
      <c r="BU55" s="433"/>
    </row>
    <row r="56" spans="1:73" x14ac:dyDescent="0.2">
      <c r="A56" s="168"/>
      <c r="B56" s="626"/>
      <c r="C56" s="263">
        <f t="shared" si="28"/>
        <v>0</v>
      </c>
      <c r="D56" s="433"/>
      <c r="E56" s="433"/>
      <c r="F56" s="433"/>
      <c r="G56" s="433"/>
      <c r="H56" s="433"/>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3"/>
      <c r="AG56" s="433"/>
      <c r="AH56" s="433"/>
      <c r="AI56" s="433"/>
      <c r="AJ56" s="433"/>
      <c r="AK56" s="433"/>
      <c r="AL56" s="433"/>
      <c r="AM56" s="433"/>
      <c r="AN56" s="433"/>
      <c r="AO56" s="433"/>
      <c r="AP56" s="433"/>
      <c r="AQ56" s="433"/>
      <c r="AR56" s="433"/>
      <c r="AS56" s="433"/>
      <c r="AT56" s="433"/>
      <c r="AU56" s="433"/>
      <c r="AV56" s="433"/>
      <c r="AW56" s="433"/>
      <c r="AX56" s="433"/>
      <c r="AY56" s="433"/>
      <c r="AZ56" s="433"/>
      <c r="BA56" s="433"/>
      <c r="BB56" s="433"/>
      <c r="BC56" s="433"/>
      <c r="BD56" s="433"/>
      <c r="BE56" s="433"/>
      <c r="BF56" s="433"/>
      <c r="BG56" s="433"/>
      <c r="BH56" s="433"/>
      <c r="BI56" s="433"/>
      <c r="BJ56" s="433"/>
      <c r="BK56" s="433"/>
      <c r="BL56" s="433"/>
      <c r="BM56" s="433"/>
      <c r="BN56" s="433"/>
      <c r="BO56" s="433"/>
      <c r="BP56" s="433"/>
      <c r="BQ56" s="433"/>
      <c r="BR56" s="433"/>
      <c r="BS56" s="433"/>
      <c r="BT56" s="433"/>
      <c r="BU56" s="433"/>
    </row>
    <row r="57" spans="1:73" ht="12" customHeight="1" x14ac:dyDescent="0.25">
      <c r="A57" s="6" t="s">
        <v>462</v>
      </c>
      <c r="B57" s="622"/>
      <c r="C57" s="623"/>
      <c r="D57" s="623"/>
      <c r="E57" s="623"/>
      <c r="F57" s="623"/>
      <c r="G57" s="623"/>
      <c r="H57" s="623"/>
      <c r="I57" s="623"/>
      <c r="J57" s="623"/>
      <c r="K57" s="623"/>
      <c r="L57" s="623"/>
      <c r="M57" s="623"/>
      <c r="N57" s="623"/>
      <c r="O57" s="623"/>
      <c r="P57" s="623"/>
      <c r="Q57" s="623"/>
      <c r="R57" s="623"/>
      <c r="S57" s="623"/>
      <c r="T57" s="623"/>
      <c r="U57" s="623"/>
      <c r="V57" s="623"/>
      <c r="W57" s="623"/>
      <c r="X57" s="623"/>
      <c r="Y57" s="623"/>
      <c r="Z57" s="623"/>
      <c r="AA57" s="623"/>
      <c r="AB57" s="623"/>
      <c r="AC57" s="623"/>
      <c r="AD57" s="623"/>
      <c r="AE57" s="623"/>
      <c r="AF57" s="623"/>
      <c r="AG57" s="623"/>
      <c r="AH57" s="623"/>
      <c r="AI57" s="623"/>
      <c r="AJ57" s="623"/>
      <c r="AK57" s="623"/>
      <c r="AL57" s="623"/>
      <c r="AM57" s="623"/>
      <c r="AN57" s="623"/>
      <c r="AO57" s="623"/>
      <c r="AP57" s="623"/>
      <c r="AQ57" s="623"/>
      <c r="AR57" s="623"/>
      <c r="AS57" s="623"/>
      <c r="AT57" s="623"/>
      <c r="AU57" s="623"/>
      <c r="AV57" s="623"/>
      <c r="AW57" s="623"/>
      <c r="AX57" s="623"/>
      <c r="AY57" s="623"/>
      <c r="AZ57" s="623"/>
      <c r="BA57" s="623"/>
      <c r="BB57" s="623"/>
      <c r="BC57" s="623"/>
      <c r="BD57" s="623"/>
      <c r="BE57" s="623"/>
      <c r="BF57" s="623"/>
      <c r="BG57" s="623"/>
      <c r="BH57" s="623"/>
      <c r="BI57" s="623"/>
      <c r="BJ57" s="623"/>
      <c r="BK57" s="623"/>
      <c r="BL57" s="623"/>
      <c r="BM57" s="623"/>
      <c r="BN57" s="623"/>
      <c r="BO57" s="623"/>
      <c r="BP57" s="623"/>
      <c r="BQ57" s="623"/>
      <c r="BR57" s="623"/>
      <c r="BS57" s="623"/>
      <c r="BT57" s="623"/>
      <c r="BU57" s="623"/>
    </row>
    <row r="58" spans="1:73" x14ac:dyDescent="0.2">
      <c r="A58" s="168"/>
      <c r="B58" s="627"/>
      <c r="C58" s="263">
        <f t="shared" ref="C58:C62" si="29">SUM(D58:BU58)</f>
        <v>0</v>
      </c>
      <c r="D58" s="433"/>
      <c r="E58" s="433"/>
      <c r="F58" s="433"/>
      <c r="G58" s="433"/>
      <c r="H58" s="433"/>
      <c r="I58" s="433"/>
      <c r="J58" s="433"/>
      <c r="K58" s="433"/>
      <c r="L58" s="433"/>
      <c r="M58" s="433"/>
      <c r="N58" s="433"/>
      <c r="O58" s="433"/>
      <c r="P58" s="433"/>
      <c r="Q58" s="433"/>
      <c r="R58" s="433"/>
      <c r="S58" s="433"/>
      <c r="T58" s="433"/>
      <c r="U58" s="433"/>
      <c r="V58" s="433"/>
      <c r="W58" s="433"/>
      <c r="X58" s="433"/>
      <c r="Y58" s="433"/>
      <c r="Z58" s="433"/>
      <c r="AA58" s="433"/>
      <c r="AB58" s="433"/>
      <c r="AC58" s="433"/>
      <c r="AD58" s="433"/>
      <c r="AE58" s="433"/>
      <c r="AF58" s="433"/>
      <c r="AG58" s="433"/>
      <c r="AH58" s="433"/>
      <c r="AI58" s="433"/>
      <c r="AJ58" s="433"/>
      <c r="AK58" s="433"/>
      <c r="AL58" s="433"/>
      <c r="AM58" s="433"/>
      <c r="AN58" s="433"/>
      <c r="AO58" s="433"/>
      <c r="AP58" s="433"/>
      <c r="AQ58" s="433"/>
      <c r="AR58" s="433"/>
      <c r="AS58" s="433"/>
      <c r="AT58" s="433"/>
      <c r="AU58" s="433"/>
      <c r="AV58" s="433"/>
      <c r="AW58" s="433"/>
      <c r="AX58" s="433"/>
      <c r="AY58" s="433"/>
      <c r="AZ58" s="433"/>
      <c r="BA58" s="433"/>
      <c r="BB58" s="433"/>
      <c r="BC58" s="433"/>
      <c r="BD58" s="433"/>
      <c r="BE58" s="433"/>
      <c r="BF58" s="433"/>
      <c r="BG58" s="433"/>
      <c r="BH58" s="433"/>
      <c r="BI58" s="433"/>
      <c r="BJ58" s="433"/>
      <c r="BK58" s="433"/>
      <c r="BL58" s="433"/>
      <c r="BM58" s="433"/>
      <c r="BN58" s="433"/>
      <c r="BO58" s="433"/>
      <c r="BP58" s="433"/>
      <c r="BQ58" s="433"/>
      <c r="BR58" s="433"/>
      <c r="BS58" s="433"/>
      <c r="BT58" s="433"/>
      <c r="BU58" s="433"/>
    </row>
    <row r="59" spans="1:73" x14ac:dyDescent="0.2">
      <c r="A59" s="168"/>
      <c r="B59" s="625"/>
      <c r="C59" s="263">
        <f t="shared" si="29"/>
        <v>0</v>
      </c>
      <c r="D59" s="433"/>
      <c r="E59" s="433"/>
      <c r="F59" s="433"/>
      <c r="G59" s="433"/>
      <c r="H59" s="433"/>
      <c r="I59" s="433"/>
      <c r="J59" s="433"/>
      <c r="K59" s="433"/>
      <c r="L59" s="433"/>
      <c r="M59" s="433"/>
      <c r="N59" s="433"/>
      <c r="O59" s="433"/>
      <c r="P59" s="433"/>
      <c r="Q59" s="433"/>
      <c r="R59" s="433"/>
      <c r="S59" s="433"/>
      <c r="T59" s="433"/>
      <c r="U59" s="433"/>
      <c r="V59" s="433"/>
      <c r="W59" s="433"/>
      <c r="X59" s="433"/>
      <c r="Y59" s="433"/>
      <c r="Z59" s="433"/>
      <c r="AA59" s="433"/>
      <c r="AB59" s="433"/>
      <c r="AC59" s="433"/>
      <c r="AD59" s="433"/>
      <c r="AE59" s="433"/>
      <c r="AF59" s="433"/>
      <c r="AG59" s="433"/>
      <c r="AH59" s="433"/>
      <c r="AI59" s="433"/>
      <c r="AJ59" s="433"/>
      <c r="AK59" s="433"/>
      <c r="AL59" s="433"/>
      <c r="AM59" s="433"/>
      <c r="AN59" s="433"/>
      <c r="AO59" s="433"/>
      <c r="AP59" s="433"/>
      <c r="AQ59" s="433"/>
      <c r="AR59" s="433"/>
      <c r="AS59" s="433"/>
      <c r="AT59" s="433"/>
      <c r="AU59" s="433"/>
      <c r="AV59" s="433"/>
      <c r="AW59" s="433"/>
      <c r="AX59" s="433"/>
      <c r="AY59" s="433"/>
      <c r="AZ59" s="433"/>
      <c r="BA59" s="433"/>
      <c r="BB59" s="433"/>
      <c r="BC59" s="433"/>
      <c r="BD59" s="433"/>
      <c r="BE59" s="433"/>
      <c r="BF59" s="433"/>
      <c r="BG59" s="433"/>
      <c r="BH59" s="433"/>
      <c r="BI59" s="433"/>
      <c r="BJ59" s="433"/>
      <c r="BK59" s="433"/>
      <c r="BL59" s="433"/>
      <c r="BM59" s="433"/>
      <c r="BN59" s="433"/>
      <c r="BO59" s="433"/>
      <c r="BP59" s="433"/>
      <c r="BQ59" s="433"/>
      <c r="BR59" s="433"/>
      <c r="BS59" s="433"/>
      <c r="BT59" s="433"/>
      <c r="BU59" s="433"/>
    </row>
    <row r="60" spans="1:73" x14ac:dyDescent="0.2">
      <c r="A60" s="168"/>
      <c r="B60" s="625"/>
      <c r="C60" s="263">
        <f t="shared" si="29"/>
        <v>0</v>
      </c>
      <c r="D60" s="433"/>
      <c r="E60" s="433"/>
      <c r="F60" s="433"/>
      <c r="G60" s="433"/>
      <c r="H60" s="433"/>
      <c r="I60" s="433"/>
      <c r="J60" s="433"/>
      <c r="K60" s="433"/>
      <c r="L60" s="433"/>
      <c r="M60" s="433"/>
      <c r="N60" s="433"/>
      <c r="O60" s="433"/>
      <c r="P60" s="433"/>
      <c r="Q60" s="433"/>
      <c r="R60" s="433"/>
      <c r="S60" s="433"/>
      <c r="T60" s="433"/>
      <c r="U60" s="433"/>
      <c r="V60" s="433"/>
      <c r="W60" s="433"/>
      <c r="X60" s="433"/>
      <c r="Y60" s="433"/>
      <c r="Z60" s="433"/>
      <c r="AA60" s="433"/>
      <c r="AB60" s="433"/>
      <c r="AC60" s="433"/>
      <c r="AD60" s="433"/>
      <c r="AE60" s="433"/>
      <c r="AF60" s="433"/>
      <c r="AG60" s="433"/>
      <c r="AH60" s="433"/>
      <c r="AI60" s="433"/>
      <c r="AJ60" s="433"/>
      <c r="AK60" s="433"/>
      <c r="AL60" s="433"/>
      <c r="AM60" s="433"/>
      <c r="AN60" s="433"/>
      <c r="AO60" s="433"/>
      <c r="AP60" s="433"/>
      <c r="AQ60" s="433"/>
      <c r="AR60" s="433"/>
      <c r="AS60" s="433"/>
      <c r="AT60" s="433"/>
      <c r="AU60" s="433"/>
      <c r="AV60" s="433"/>
      <c r="AW60" s="433"/>
      <c r="AX60" s="433"/>
      <c r="AY60" s="433"/>
      <c r="AZ60" s="433"/>
      <c r="BA60" s="433"/>
      <c r="BB60" s="433"/>
      <c r="BC60" s="433"/>
      <c r="BD60" s="433"/>
      <c r="BE60" s="433"/>
      <c r="BF60" s="433"/>
      <c r="BG60" s="433"/>
      <c r="BH60" s="433"/>
      <c r="BI60" s="433"/>
      <c r="BJ60" s="433"/>
      <c r="BK60" s="433"/>
      <c r="BL60" s="433"/>
      <c r="BM60" s="433"/>
      <c r="BN60" s="433"/>
      <c r="BO60" s="433"/>
      <c r="BP60" s="433"/>
      <c r="BQ60" s="433"/>
      <c r="BR60" s="433"/>
      <c r="BS60" s="433"/>
      <c r="BT60" s="433"/>
      <c r="BU60" s="433"/>
    </row>
    <row r="61" spans="1:73" x14ac:dyDescent="0.2">
      <c r="A61" s="168"/>
      <c r="B61" s="625"/>
      <c r="C61" s="263">
        <f t="shared" si="29"/>
        <v>0</v>
      </c>
      <c r="D61" s="433"/>
      <c r="E61" s="433"/>
      <c r="F61" s="433"/>
      <c r="G61" s="433"/>
      <c r="H61" s="433"/>
      <c r="I61" s="433"/>
      <c r="J61" s="433"/>
      <c r="K61" s="433"/>
      <c r="L61" s="433"/>
      <c r="M61" s="433"/>
      <c r="N61" s="433"/>
      <c r="O61" s="433"/>
      <c r="P61" s="433"/>
      <c r="Q61" s="433"/>
      <c r="R61" s="433"/>
      <c r="S61" s="433"/>
      <c r="T61" s="433"/>
      <c r="U61" s="433"/>
      <c r="V61" s="433"/>
      <c r="W61" s="433"/>
      <c r="X61" s="433"/>
      <c r="Y61" s="433"/>
      <c r="Z61" s="433"/>
      <c r="AA61" s="433"/>
      <c r="AB61" s="433"/>
      <c r="AC61" s="433"/>
      <c r="AD61" s="433"/>
      <c r="AE61" s="433"/>
      <c r="AF61" s="433"/>
      <c r="AG61" s="433"/>
      <c r="AH61" s="433"/>
      <c r="AI61" s="433"/>
      <c r="AJ61" s="433"/>
      <c r="AK61" s="433"/>
      <c r="AL61" s="433"/>
      <c r="AM61" s="433"/>
      <c r="AN61" s="433"/>
      <c r="AO61" s="433"/>
      <c r="AP61" s="433"/>
      <c r="AQ61" s="433"/>
      <c r="AR61" s="433"/>
      <c r="AS61" s="433"/>
      <c r="AT61" s="433"/>
      <c r="AU61" s="433"/>
      <c r="AV61" s="433"/>
      <c r="AW61" s="433"/>
      <c r="AX61" s="433"/>
      <c r="AY61" s="433"/>
      <c r="AZ61" s="433"/>
      <c r="BA61" s="433"/>
      <c r="BB61" s="433"/>
      <c r="BC61" s="433"/>
      <c r="BD61" s="433"/>
      <c r="BE61" s="433"/>
      <c r="BF61" s="433"/>
      <c r="BG61" s="433"/>
      <c r="BH61" s="433"/>
      <c r="BI61" s="433"/>
      <c r="BJ61" s="433"/>
      <c r="BK61" s="433"/>
      <c r="BL61" s="433"/>
      <c r="BM61" s="433"/>
      <c r="BN61" s="433"/>
      <c r="BO61" s="433"/>
      <c r="BP61" s="433"/>
      <c r="BQ61" s="433"/>
      <c r="BR61" s="433"/>
      <c r="BS61" s="433"/>
      <c r="BT61" s="433"/>
      <c r="BU61" s="433"/>
    </row>
    <row r="62" spans="1:73" x14ac:dyDescent="0.2">
      <c r="A62" s="168"/>
      <c r="B62" s="626"/>
      <c r="C62" s="263">
        <f t="shared" si="29"/>
        <v>0</v>
      </c>
      <c r="D62" s="433"/>
      <c r="E62" s="433"/>
      <c r="F62" s="433"/>
      <c r="G62" s="433"/>
      <c r="H62" s="433"/>
      <c r="I62" s="433"/>
      <c r="J62" s="433"/>
      <c r="K62" s="433"/>
      <c r="L62" s="433"/>
      <c r="M62" s="433"/>
      <c r="N62" s="433"/>
      <c r="O62" s="433"/>
      <c r="P62" s="433"/>
      <c r="Q62" s="433"/>
      <c r="R62" s="433"/>
      <c r="S62" s="433"/>
      <c r="T62" s="433"/>
      <c r="U62" s="433"/>
      <c r="V62" s="433"/>
      <c r="W62" s="433"/>
      <c r="X62" s="433"/>
      <c r="Y62" s="433"/>
      <c r="Z62" s="433"/>
      <c r="AA62" s="433"/>
      <c r="AB62" s="433"/>
      <c r="AC62" s="433"/>
      <c r="AD62" s="433"/>
      <c r="AE62" s="433"/>
      <c r="AF62" s="433"/>
      <c r="AG62" s="433"/>
      <c r="AH62" s="433"/>
      <c r="AI62" s="433"/>
      <c r="AJ62" s="433"/>
      <c r="AK62" s="433"/>
      <c r="AL62" s="433"/>
      <c r="AM62" s="433"/>
      <c r="AN62" s="433"/>
      <c r="AO62" s="433"/>
      <c r="AP62" s="433"/>
      <c r="AQ62" s="433"/>
      <c r="AR62" s="433"/>
      <c r="AS62" s="433"/>
      <c r="AT62" s="433"/>
      <c r="AU62" s="433"/>
      <c r="AV62" s="433"/>
      <c r="AW62" s="433"/>
      <c r="AX62" s="433"/>
      <c r="AY62" s="433"/>
      <c r="AZ62" s="433"/>
      <c r="BA62" s="433"/>
      <c r="BB62" s="433"/>
      <c r="BC62" s="433"/>
      <c r="BD62" s="433"/>
      <c r="BE62" s="433"/>
      <c r="BF62" s="433"/>
      <c r="BG62" s="433"/>
      <c r="BH62" s="433"/>
      <c r="BI62" s="433"/>
      <c r="BJ62" s="433"/>
      <c r="BK62" s="433"/>
      <c r="BL62" s="433"/>
      <c r="BM62" s="433"/>
      <c r="BN62" s="433"/>
      <c r="BO62" s="433"/>
      <c r="BP62" s="433"/>
      <c r="BQ62" s="433"/>
      <c r="BR62" s="433"/>
      <c r="BS62" s="433"/>
      <c r="BT62" s="433"/>
      <c r="BU62" s="433"/>
    </row>
    <row r="63" spans="1:73" ht="12" customHeight="1" x14ac:dyDescent="0.25">
      <c r="A63" s="6" t="s">
        <v>463</v>
      </c>
      <c r="B63" s="622"/>
      <c r="C63" s="623"/>
      <c r="D63" s="623"/>
      <c r="E63" s="623"/>
      <c r="F63" s="623"/>
      <c r="G63" s="623"/>
      <c r="H63" s="623"/>
      <c r="I63" s="623"/>
      <c r="J63" s="623"/>
      <c r="K63" s="623"/>
      <c r="L63" s="623"/>
      <c r="M63" s="623"/>
      <c r="N63" s="623"/>
      <c r="O63" s="623"/>
      <c r="P63" s="623"/>
      <c r="Q63" s="623"/>
      <c r="R63" s="623"/>
      <c r="S63" s="623"/>
      <c r="T63" s="623"/>
      <c r="U63" s="623"/>
      <c r="V63" s="623"/>
      <c r="W63" s="623"/>
      <c r="X63" s="623"/>
      <c r="Y63" s="623"/>
      <c r="Z63" s="623"/>
      <c r="AA63" s="623"/>
      <c r="AB63" s="623"/>
      <c r="AC63" s="623"/>
      <c r="AD63" s="623"/>
      <c r="AE63" s="623"/>
      <c r="AF63" s="623"/>
      <c r="AG63" s="623"/>
      <c r="AH63" s="623"/>
      <c r="AI63" s="623"/>
      <c r="AJ63" s="623"/>
      <c r="AK63" s="623"/>
      <c r="AL63" s="623"/>
      <c r="AM63" s="623"/>
      <c r="AN63" s="623"/>
      <c r="AO63" s="623"/>
      <c r="AP63" s="623"/>
      <c r="AQ63" s="623"/>
      <c r="AR63" s="623"/>
      <c r="AS63" s="623"/>
      <c r="AT63" s="623"/>
      <c r="AU63" s="623"/>
      <c r="AV63" s="623"/>
      <c r="AW63" s="623"/>
      <c r="AX63" s="623"/>
      <c r="AY63" s="623"/>
      <c r="AZ63" s="623"/>
      <c r="BA63" s="623"/>
      <c r="BB63" s="623"/>
      <c r="BC63" s="623"/>
      <c r="BD63" s="623"/>
      <c r="BE63" s="623"/>
      <c r="BF63" s="623"/>
      <c r="BG63" s="623"/>
      <c r="BH63" s="623"/>
      <c r="BI63" s="623"/>
      <c r="BJ63" s="623"/>
      <c r="BK63" s="623"/>
      <c r="BL63" s="623"/>
      <c r="BM63" s="623"/>
      <c r="BN63" s="623"/>
      <c r="BO63" s="623"/>
      <c r="BP63" s="623"/>
      <c r="BQ63" s="623"/>
      <c r="BR63" s="623"/>
      <c r="BS63" s="623"/>
      <c r="BT63" s="623"/>
      <c r="BU63" s="623"/>
    </row>
    <row r="64" spans="1:73" x14ac:dyDescent="0.2">
      <c r="A64" s="168"/>
      <c r="B64" s="627"/>
      <c r="C64" s="263">
        <f t="shared" ref="C64:C68" si="30">SUM(D64:BU64)</f>
        <v>0</v>
      </c>
      <c r="D64" s="433"/>
      <c r="E64" s="433"/>
      <c r="F64" s="433"/>
      <c r="G64" s="433"/>
      <c r="H64" s="433"/>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3"/>
      <c r="AG64" s="433"/>
      <c r="AH64" s="433"/>
      <c r="AI64" s="433"/>
      <c r="AJ64" s="433"/>
      <c r="AK64" s="433"/>
      <c r="AL64" s="433"/>
      <c r="AM64" s="433"/>
      <c r="AN64" s="433"/>
      <c r="AO64" s="433"/>
      <c r="AP64" s="433"/>
      <c r="AQ64" s="433"/>
      <c r="AR64" s="433"/>
      <c r="AS64" s="433"/>
      <c r="AT64" s="433"/>
      <c r="AU64" s="433"/>
      <c r="AV64" s="433"/>
      <c r="AW64" s="433"/>
      <c r="AX64" s="433"/>
      <c r="AY64" s="433"/>
      <c r="AZ64" s="433"/>
      <c r="BA64" s="433"/>
      <c r="BB64" s="433"/>
      <c r="BC64" s="433"/>
      <c r="BD64" s="433"/>
      <c r="BE64" s="433"/>
      <c r="BF64" s="433"/>
      <c r="BG64" s="433"/>
      <c r="BH64" s="433"/>
      <c r="BI64" s="433"/>
      <c r="BJ64" s="433"/>
      <c r="BK64" s="433"/>
      <c r="BL64" s="433"/>
      <c r="BM64" s="433"/>
      <c r="BN64" s="433"/>
      <c r="BO64" s="433"/>
      <c r="BP64" s="433"/>
      <c r="BQ64" s="433"/>
      <c r="BR64" s="433"/>
      <c r="BS64" s="433"/>
      <c r="BT64" s="433"/>
      <c r="BU64" s="433"/>
    </row>
    <row r="65" spans="1:73" x14ac:dyDescent="0.2">
      <c r="A65" s="168"/>
      <c r="B65" s="625"/>
      <c r="C65" s="263">
        <f t="shared" si="30"/>
        <v>0</v>
      </c>
      <c r="D65" s="433"/>
      <c r="E65" s="433"/>
      <c r="F65" s="433"/>
      <c r="G65" s="433"/>
      <c r="H65" s="433"/>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3"/>
      <c r="AG65" s="433"/>
      <c r="AH65" s="433"/>
      <c r="AI65" s="433"/>
      <c r="AJ65" s="433"/>
      <c r="AK65" s="433"/>
      <c r="AL65" s="433"/>
      <c r="AM65" s="433"/>
      <c r="AN65" s="433"/>
      <c r="AO65" s="433"/>
      <c r="AP65" s="433"/>
      <c r="AQ65" s="433"/>
      <c r="AR65" s="433"/>
      <c r="AS65" s="433"/>
      <c r="AT65" s="433"/>
      <c r="AU65" s="433"/>
      <c r="AV65" s="433"/>
      <c r="AW65" s="433"/>
      <c r="AX65" s="433"/>
      <c r="AY65" s="433"/>
      <c r="AZ65" s="433"/>
      <c r="BA65" s="433"/>
      <c r="BB65" s="433"/>
      <c r="BC65" s="433"/>
      <c r="BD65" s="433"/>
      <c r="BE65" s="433"/>
      <c r="BF65" s="433"/>
      <c r="BG65" s="433"/>
      <c r="BH65" s="433"/>
      <c r="BI65" s="433"/>
      <c r="BJ65" s="433"/>
      <c r="BK65" s="433"/>
      <c r="BL65" s="433"/>
      <c r="BM65" s="433"/>
      <c r="BN65" s="433"/>
      <c r="BO65" s="433"/>
      <c r="BP65" s="433"/>
      <c r="BQ65" s="433"/>
      <c r="BR65" s="433"/>
      <c r="BS65" s="433"/>
      <c r="BT65" s="433"/>
      <c r="BU65" s="433"/>
    </row>
    <row r="66" spans="1:73" x14ac:dyDescent="0.2">
      <c r="A66" s="168"/>
      <c r="B66" s="625"/>
      <c r="C66" s="263">
        <f t="shared" si="30"/>
        <v>0</v>
      </c>
      <c r="D66" s="433"/>
      <c r="E66" s="433"/>
      <c r="F66" s="433"/>
      <c r="G66" s="433"/>
      <c r="H66" s="433"/>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3"/>
      <c r="AG66" s="433"/>
      <c r="AH66" s="433"/>
      <c r="AI66" s="433"/>
      <c r="AJ66" s="433"/>
      <c r="AK66" s="433"/>
      <c r="AL66" s="433"/>
      <c r="AM66" s="433"/>
      <c r="AN66" s="433"/>
      <c r="AO66" s="433"/>
      <c r="AP66" s="433"/>
      <c r="AQ66" s="433"/>
      <c r="AR66" s="433"/>
      <c r="AS66" s="433"/>
      <c r="AT66" s="433"/>
      <c r="AU66" s="433"/>
      <c r="AV66" s="433"/>
      <c r="AW66" s="433"/>
      <c r="AX66" s="433"/>
      <c r="AY66" s="433"/>
      <c r="AZ66" s="433"/>
      <c r="BA66" s="433"/>
      <c r="BB66" s="433"/>
      <c r="BC66" s="433"/>
      <c r="BD66" s="433"/>
      <c r="BE66" s="433"/>
      <c r="BF66" s="433"/>
      <c r="BG66" s="433"/>
      <c r="BH66" s="433"/>
      <c r="BI66" s="433"/>
      <c r="BJ66" s="433"/>
      <c r="BK66" s="433"/>
      <c r="BL66" s="433"/>
      <c r="BM66" s="433"/>
      <c r="BN66" s="433"/>
      <c r="BO66" s="433"/>
      <c r="BP66" s="433"/>
      <c r="BQ66" s="433"/>
      <c r="BR66" s="433"/>
      <c r="BS66" s="433"/>
      <c r="BT66" s="433"/>
      <c r="BU66" s="433"/>
    </row>
    <row r="67" spans="1:73" x14ac:dyDescent="0.2">
      <c r="A67" s="168"/>
      <c r="B67" s="625"/>
      <c r="C67" s="263">
        <f t="shared" si="30"/>
        <v>0</v>
      </c>
      <c r="D67" s="433"/>
      <c r="E67" s="433"/>
      <c r="F67" s="433"/>
      <c r="G67" s="433"/>
      <c r="H67" s="433"/>
      <c r="I67" s="433"/>
      <c r="J67" s="433"/>
      <c r="K67" s="433"/>
      <c r="L67" s="433"/>
      <c r="M67" s="433"/>
      <c r="N67" s="433"/>
      <c r="O67" s="433"/>
      <c r="P67" s="433"/>
      <c r="Q67" s="433"/>
      <c r="R67" s="433"/>
      <c r="S67" s="433"/>
      <c r="T67" s="433"/>
      <c r="U67" s="433"/>
      <c r="V67" s="433"/>
      <c r="W67" s="433"/>
      <c r="X67" s="433"/>
      <c r="Y67" s="433"/>
      <c r="Z67" s="433"/>
      <c r="AA67" s="433"/>
      <c r="AB67" s="433"/>
      <c r="AC67" s="433"/>
      <c r="AD67" s="433"/>
      <c r="AE67" s="433"/>
      <c r="AF67" s="433"/>
      <c r="AG67" s="433"/>
      <c r="AH67" s="433"/>
      <c r="AI67" s="433"/>
      <c r="AJ67" s="433"/>
      <c r="AK67" s="433"/>
      <c r="AL67" s="433"/>
      <c r="AM67" s="433"/>
      <c r="AN67" s="433"/>
      <c r="AO67" s="433"/>
      <c r="AP67" s="433"/>
      <c r="AQ67" s="433"/>
      <c r="AR67" s="433"/>
      <c r="AS67" s="433"/>
      <c r="AT67" s="433"/>
      <c r="AU67" s="433"/>
      <c r="AV67" s="433"/>
      <c r="AW67" s="433"/>
      <c r="AX67" s="433"/>
      <c r="AY67" s="433"/>
      <c r="AZ67" s="433"/>
      <c r="BA67" s="433"/>
      <c r="BB67" s="433"/>
      <c r="BC67" s="433"/>
      <c r="BD67" s="433"/>
      <c r="BE67" s="433"/>
      <c r="BF67" s="433"/>
      <c r="BG67" s="433"/>
      <c r="BH67" s="433"/>
      <c r="BI67" s="433"/>
      <c r="BJ67" s="433"/>
      <c r="BK67" s="433"/>
      <c r="BL67" s="433"/>
      <c r="BM67" s="433"/>
      <c r="BN67" s="433"/>
      <c r="BO67" s="433"/>
      <c r="BP67" s="433"/>
      <c r="BQ67" s="433"/>
      <c r="BR67" s="433"/>
      <c r="BS67" s="433"/>
      <c r="BT67" s="433"/>
      <c r="BU67" s="433"/>
    </row>
    <row r="68" spans="1:73" x14ac:dyDescent="0.2">
      <c r="A68" s="168"/>
      <c r="B68" s="626"/>
      <c r="C68" s="263">
        <f t="shared" si="30"/>
        <v>0</v>
      </c>
      <c r="D68" s="433"/>
      <c r="E68" s="433"/>
      <c r="F68" s="433"/>
      <c r="G68" s="433"/>
      <c r="H68" s="433"/>
      <c r="I68" s="433"/>
      <c r="J68" s="433"/>
      <c r="K68" s="433"/>
      <c r="L68" s="433"/>
      <c r="M68" s="433"/>
      <c r="N68" s="433"/>
      <c r="O68" s="433"/>
      <c r="P68" s="433"/>
      <c r="Q68" s="433"/>
      <c r="R68" s="433"/>
      <c r="S68" s="433"/>
      <c r="T68" s="433"/>
      <c r="U68" s="433"/>
      <c r="V68" s="433"/>
      <c r="W68" s="433"/>
      <c r="X68" s="433"/>
      <c r="Y68" s="433"/>
      <c r="Z68" s="433"/>
      <c r="AA68" s="433"/>
      <c r="AB68" s="433"/>
      <c r="AC68" s="433"/>
      <c r="AD68" s="433"/>
      <c r="AE68" s="433"/>
      <c r="AF68" s="433"/>
      <c r="AG68" s="433"/>
      <c r="AH68" s="433"/>
      <c r="AI68" s="433"/>
      <c r="AJ68" s="433"/>
      <c r="AK68" s="433"/>
      <c r="AL68" s="433"/>
      <c r="AM68" s="433"/>
      <c r="AN68" s="433"/>
      <c r="AO68" s="433"/>
      <c r="AP68" s="433"/>
      <c r="AQ68" s="433"/>
      <c r="AR68" s="433"/>
      <c r="AS68" s="433"/>
      <c r="AT68" s="433"/>
      <c r="AU68" s="433"/>
      <c r="AV68" s="433"/>
      <c r="AW68" s="433"/>
      <c r="AX68" s="433"/>
      <c r="AY68" s="433"/>
      <c r="AZ68" s="433"/>
      <c r="BA68" s="433"/>
      <c r="BB68" s="433"/>
      <c r="BC68" s="433"/>
      <c r="BD68" s="433"/>
      <c r="BE68" s="433"/>
      <c r="BF68" s="433"/>
      <c r="BG68" s="433"/>
      <c r="BH68" s="433"/>
      <c r="BI68" s="433"/>
      <c r="BJ68" s="433"/>
      <c r="BK68" s="433"/>
      <c r="BL68" s="433"/>
      <c r="BM68" s="433"/>
      <c r="BN68" s="433"/>
      <c r="BO68" s="433"/>
      <c r="BP68" s="433"/>
      <c r="BQ68" s="433"/>
      <c r="BR68" s="433"/>
      <c r="BS68" s="433"/>
      <c r="BT68" s="433"/>
      <c r="BU68" s="433"/>
    </row>
    <row r="69" spans="1:73" s="24" customFormat="1" ht="12" customHeight="1" x14ac:dyDescent="0.25">
      <c r="A69" s="430" t="s">
        <v>76</v>
      </c>
      <c r="B69" s="495">
        <f t="shared" ref="B69:B73" si="31">B115</f>
        <v>0</v>
      </c>
      <c r="C69" s="499">
        <f>SUM(D69:BU69)</f>
        <v>0</v>
      </c>
      <c r="D69" s="503">
        <f>SUM(D46:D50)</f>
        <v>0</v>
      </c>
      <c r="E69" s="503">
        <f t="shared" ref="E69:BP69" si="32">SUM(E46:E50)</f>
        <v>0</v>
      </c>
      <c r="F69" s="503">
        <f t="shared" si="32"/>
        <v>0</v>
      </c>
      <c r="G69" s="503">
        <f t="shared" si="32"/>
        <v>0</v>
      </c>
      <c r="H69" s="503">
        <f t="shared" si="32"/>
        <v>0</v>
      </c>
      <c r="I69" s="503">
        <f t="shared" si="32"/>
        <v>0</v>
      </c>
      <c r="J69" s="503">
        <f t="shared" si="32"/>
        <v>0</v>
      </c>
      <c r="K69" s="503">
        <f t="shared" si="32"/>
        <v>0</v>
      </c>
      <c r="L69" s="503">
        <f t="shared" si="32"/>
        <v>0</v>
      </c>
      <c r="M69" s="503">
        <f t="shared" si="32"/>
        <v>0</v>
      </c>
      <c r="N69" s="503">
        <f t="shared" si="32"/>
        <v>0</v>
      </c>
      <c r="O69" s="503">
        <f t="shared" si="32"/>
        <v>0</v>
      </c>
      <c r="P69" s="503">
        <f t="shared" si="32"/>
        <v>0</v>
      </c>
      <c r="Q69" s="503">
        <f t="shared" si="32"/>
        <v>0</v>
      </c>
      <c r="R69" s="503">
        <f t="shared" si="32"/>
        <v>0</v>
      </c>
      <c r="S69" s="503">
        <f t="shared" si="32"/>
        <v>0</v>
      </c>
      <c r="T69" s="503">
        <f t="shared" si="32"/>
        <v>0</v>
      </c>
      <c r="U69" s="503">
        <f t="shared" si="32"/>
        <v>0</v>
      </c>
      <c r="V69" s="503">
        <f t="shared" si="32"/>
        <v>0</v>
      </c>
      <c r="W69" s="503">
        <f t="shared" si="32"/>
        <v>0</v>
      </c>
      <c r="X69" s="503">
        <f t="shared" si="32"/>
        <v>0</v>
      </c>
      <c r="Y69" s="503">
        <f t="shared" si="32"/>
        <v>0</v>
      </c>
      <c r="Z69" s="503">
        <f t="shared" si="32"/>
        <v>0</v>
      </c>
      <c r="AA69" s="503">
        <f t="shared" si="32"/>
        <v>0</v>
      </c>
      <c r="AB69" s="503">
        <f t="shared" si="32"/>
        <v>0</v>
      </c>
      <c r="AC69" s="503">
        <f t="shared" si="32"/>
        <v>0</v>
      </c>
      <c r="AD69" s="503">
        <f t="shared" si="32"/>
        <v>0</v>
      </c>
      <c r="AE69" s="503">
        <f t="shared" si="32"/>
        <v>0</v>
      </c>
      <c r="AF69" s="503">
        <f t="shared" si="32"/>
        <v>0</v>
      </c>
      <c r="AG69" s="503">
        <f t="shared" si="32"/>
        <v>0</v>
      </c>
      <c r="AH69" s="503">
        <f t="shared" si="32"/>
        <v>0</v>
      </c>
      <c r="AI69" s="503">
        <f t="shared" si="32"/>
        <v>0</v>
      </c>
      <c r="AJ69" s="503">
        <f t="shared" si="32"/>
        <v>0</v>
      </c>
      <c r="AK69" s="503">
        <f t="shared" si="32"/>
        <v>0</v>
      </c>
      <c r="AL69" s="503">
        <f t="shared" si="32"/>
        <v>0</v>
      </c>
      <c r="AM69" s="503">
        <f t="shared" si="32"/>
        <v>0</v>
      </c>
      <c r="AN69" s="503">
        <f t="shared" si="32"/>
        <v>0</v>
      </c>
      <c r="AO69" s="503">
        <f t="shared" si="32"/>
        <v>0</v>
      </c>
      <c r="AP69" s="503">
        <f t="shared" si="32"/>
        <v>0</v>
      </c>
      <c r="AQ69" s="503">
        <f t="shared" si="32"/>
        <v>0</v>
      </c>
      <c r="AR69" s="503">
        <f t="shared" si="32"/>
        <v>0</v>
      </c>
      <c r="AS69" s="503">
        <f t="shared" si="32"/>
        <v>0</v>
      </c>
      <c r="AT69" s="503">
        <f t="shared" si="32"/>
        <v>0</v>
      </c>
      <c r="AU69" s="503">
        <f t="shared" si="32"/>
        <v>0</v>
      </c>
      <c r="AV69" s="503">
        <f t="shared" si="32"/>
        <v>0</v>
      </c>
      <c r="AW69" s="503">
        <f t="shared" si="32"/>
        <v>0</v>
      </c>
      <c r="AX69" s="503">
        <f t="shared" si="32"/>
        <v>0</v>
      </c>
      <c r="AY69" s="503">
        <f t="shared" si="32"/>
        <v>0</v>
      </c>
      <c r="AZ69" s="503">
        <f t="shared" si="32"/>
        <v>0</v>
      </c>
      <c r="BA69" s="503">
        <f t="shared" si="32"/>
        <v>0</v>
      </c>
      <c r="BB69" s="503">
        <f t="shared" si="32"/>
        <v>0</v>
      </c>
      <c r="BC69" s="503">
        <f t="shared" si="32"/>
        <v>0</v>
      </c>
      <c r="BD69" s="503">
        <f t="shared" si="32"/>
        <v>0</v>
      </c>
      <c r="BE69" s="503">
        <f t="shared" si="32"/>
        <v>0</v>
      </c>
      <c r="BF69" s="503">
        <f t="shared" si="32"/>
        <v>0</v>
      </c>
      <c r="BG69" s="503">
        <f t="shared" si="32"/>
        <v>0</v>
      </c>
      <c r="BH69" s="503">
        <f t="shared" si="32"/>
        <v>0</v>
      </c>
      <c r="BI69" s="503">
        <f t="shared" si="32"/>
        <v>0</v>
      </c>
      <c r="BJ69" s="503">
        <f t="shared" si="32"/>
        <v>0</v>
      </c>
      <c r="BK69" s="503">
        <f t="shared" si="32"/>
        <v>0</v>
      </c>
      <c r="BL69" s="503">
        <f t="shared" si="32"/>
        <v>0</v>
      </c>
      <c r="BM69" s="503">
        <f t="shared" si="32"/>
        <v>0</v>
      </c>
      <c r="BN69" s="503">
        <f t="shared" si="32"/>
        <v>0</v>
      </c>
      <c r="BO69" s="503">
        <f t="shared" si="32"/>
        <v>0</v>
      </c>
      <c r="BP69" s="503">
        <f t="shared" si="32"/>
        <v>0</v>
      </c>
      <c r="BQ69" s="503">
        <f t="shared" ref="BQ69:BU69" si="33">SUM(BQ46:BQ50)</f>
        <v>0</v>
      </c>
      <c r="BR69" s="503">
        <f t="shared" si="33"/>
        <v>0</v>
      </c>
      <c r="BS69" s="503">
        <f t="shared" si="33"/>
        <v>0</v>
      </c>
      <c r="BT69" s="503">
        <f t="shared" si="33"/>
        <v>0</v>
      </c>
      <c r="BU69" s="503">
        <f t="shared" si="33"/>
        <v>0</v>
      </c>
    </row>
    <row r="70" spans="1:73" s="24" customFormat="1" ht="12" customHeight="1" x14ac:dyDescent="0.25">
      <c r="A70" s="430" t="s">
        <v>77</v>
      </c>
      <c r="B70" s="495">
        <f t="shared" si="31"/>
        <v>0</v>
      </c>
      <c r="C70" s="499">
        <f t="shared" ref="C70:C73" si="34">SUM(D70:BU70)</f>
        <v>0</v>
      </c>
      <c r="D70" s="500">
        <f>SUM(D52:D56)</f>
        <v>0</v>
      </c>
      <c r="E70" s="500">
        <f t="shared" ref="E70:BP70" si="35">SUM(E52:E56)</f>
        <v>0</v>
      </c>
      <c r="F70" s="500">
        <f t="shared" si="35"/>
        <v>0</v>
      </c>
      <c r="G70" s="500">
        <f t="shared" si="35"/>
        <v>0</v>
      </c>
      <c r="H70" s="500">
        <f t="shared" si="35"/>
        <v>0</v>
      </c>
      <c r="I70" s="500">
        <f t="shared" si="35"/>
        <v>0</v>
      </c>
      <c r="J70" s="500">
        <f t="shared" si="35"/>
        <v>0</v>
      </c>
      <c r="K70" s="500">
        <f t="shared" si="35"/>
        <v>0</v>
      </c>
      <c r="L70" s="500">
        <f t="shared" si="35"/>
        <v>0</v>
      </c>
      <c r="M70" s="500">
        <f t="shared" si="35"/>
        <v>0</v>
      </c>
      <c r="N70" s="500">
        <f t="shared" si="35"/>
        <v>0</v>
      </c>
      <c r="O70" s="500">
        <f t="shared" si="35"/>
        <v>0</v>
      </c>
      <c r="P70" s="500">
        <f t="shared" si="35"/>
        <v>0</v>
      </c>
      <c r="Q70" s="500">
        <f t="shared" si="35"/>
        <v>0</v>
      </c>
      <c r="R70" s="500">
        <f t="shared" si="35"/>
        <v>0</v>
      </c>
      <c r="S70" s="500">
        <f t="shared" si="35"/>
        <v>0</v>
      </c>
      <c r="T70" s="500">
        <f t="shared" si="35"/>
        <v>0</v>
      </c>
      <c r="U70" s="500">
        <f t="shared" si="35"/>
        <v>0</v>
      </c>
      <c r="V70" s="500">
        <f t="shared" si="35"/>
        <v>0</v>
      </c>
      <c r="W70" s="500">
        <f t="shared" si="35"/>
        <v>0</v>
      </c>
      <c r="X70" s="500">
        <f t="shared" si="35"/>
        <v>0</v>
      </c>
      <c r="Y70" s="500">
        <f t="shared" si="35"/>
        <v>0</v>
      </c>
      <c r="Z70" s="500">
        <f t="shared" si="35"/>
        <v>0</v>
      </c>
      <c r="AA70" s="500">
        <f t="shared" si="35"/>
        <v>0</v>
      </c>
      <c r="AB70" s="500">
        <f t="shared" si="35"/>
        <v>0</v>
      </c>
      <c r="AC70" s="500">
        <f t="shared" si="35"/>
        <v>0</v>
      </c>
      <c r="AD70" s="500">
        <f t="shared" si="35"/>
        <v>0</v>
      </c>
      <c r="AE70" s="500">
        <f t="shared" si="35"/>
        <v>0</v>
      </c>
      <c r="AF70" s="500">
        <f t="shared" si="35"/>
        <v>0</v>
      </c>
      <c r="AG70" s="500">
        <f t="shared" si="35"/>
        <v>0</v>
      </c>
      <c r="AH70" s="500">
        <f t="shared" si="35"/>
        <v>0</v>
      </c>
      <c r="AI70" s="500">
        <f t="shared" si="35"/>
        <v>0</v>
      </c>
      <c r="AJ70" s="500">
        <f t="shared" si="35"/>
        <v>0</v>
      </c>
      <c r="AK70" s="500">
        <f t="shared" si="35"/>
        <v>0</v>
      </c>
      <c r="AL70" s="500">
        <f t="shared" si="35"/>
        <v>0</v>
      </c>
      <c r="AM70" s="500">
        <f t="shared" si="35"/>
        <v>0</v>
      </c>
      <c r="AN70" s="500">
        <f t="shared" si="35"/>
        <v>0</v>
      </c>
      <c r="AO70" s="500">
        <f t="shared" si="35"/>
        <v>0</v>
      </c>
      <c r="AP70" s="500">
        <f t="shared" si="35"/>
        <v>0</v>
      </c>
      <c r="AQ70" s="500">
        <f t="shared" si="35"/>
        <v>0</v>
      </c>
      <c r="AR70" s="500">
        <f t="shared" si="35"/>
        <v>0</v>
      </c>
      <c r="AS70" s="500">
        <f t="shared" si="35"/>
        <v>0</v>
      </c>
      <c r="AT70" s="500">
        <f t="shared" si="35"/>
        <v>0</v>
      </c>
      <c r="AU70" s="500">
        <f t="shared" si="35"/>
        <v>0</v>
      </c>
      <c r="AV70" s="500">
        <f t="shared" si="35"/>
        <v>0</v>
      </c>
      <c r="AW70" s="500">
        <f t="shared" si="35"/>
        <v>0</v>
      </c>
      <c r="AX70" s="500">
        <f t="shared" si="35"/>
        <v>0</v>
      </c>
      <c r="AY70" s="500">
        <f t="shared" si="35"/>
        <v>0</v>
      </c>
      <c r="AZ70" s="500">
        <f t="shared" si="35"/>
        <v>0</v>
      </c>
      <c r="BA70" s="500">
        <f t="shared" si="35"/>
        <v>0</v>
      </c>
      <c r="BB70" s="500">
        <f t="shared" si="35"/>
        <v>0</v>
      </c>
      <c r="BC70" s="500">
        <f t="shared" si="35"/>
        <v>0</v>
      </c>
      <c r="BD70" s="500">
        <f t="shared" si="35"/>
        <v>0</v>
      </c>
      <c r="BE70" s="500">
        <f t="shared" si="35"/>
        <v>0</v>
      </c>
      <c r="BF70" s="500">
        <f t="shared" si="35"/>
        <v>0</v>
      </c>
      <c r="BG70" s="500">
        <f t="shared" si="35"/>
        <v>0</v>
      </c>
      <c r="BH70" s="500">
        <f t="shared" si="35"/>
        <v>0</v>
      </c>
      <c r="BI70" s="500">
        <f t="shared" si="35"/>
        <v>0</v>
      </c>
      <c r="BJ70" s="500">
        <f t="shared" si="35"/>
        <v>0</v>
      </c>
      <c r="BK70" s="500">
        <f t="shared" si="35"/>
        <v>0</v>
      </c>
      <c r="BL70" s="500">
        <f t="shared" si="35"/>
        <v>0</v>
      </c>
      <c r="BM70" s="500">
        <f t="shared" si="35"/>
        <v>0</v>
      </c>
      <c r="BN70" s="500">
        <f t="shared" si="35"/>
        <v>0</v>
      </c>
      <c r="BO70" s="500">
        <f t="shared" si="35"/>
        <v>0</v>
      </c>
      <c r="BP70" s="500">
        <f t="shared" si="35"/>
        <v>0</v>
      </c>
      <c r="BQ70" s="500">
        <f t="shared" ref="BQ70:BU70" si="36">SUM(BQ52:BQ56)</f>
        <v>0</v>
      </c>
      <c r="BR70" s="500">
        <f t="shared" si="36"/>
        <v>0</v>
      </c>
      <c r="BS70" s="500">
        <f t="shared" si="36"/>
        <v>0</v>
      </c>
      <c r="BT70" s="500">
        <f t="shared" si="36"/>
        <v>0</v>
      </c>
      <c r="BU70" s="500">
        <f t="shared" si="36"/>
        <v>0</v>
      </c>
    </row>
    <row r="71" spans="1:73" s="24" customFormat="1" ht="12" customHeight="1" x14ac:dyDescent="0.25">
      <c r="A71" s="430" t="s">
        <v>78</v>
      </c>
      <c r="B71" s="495">
        <f t="shared" si="31"/>
        <v>0</v>
      </c>
      <c r="C71" s="499">
        <f t="shared" si="34"/>
        <v>0</v>
      </c>
      <c r="D71" s="500">
        <f>SUM(D58:D62)</f>
        <v>0</v>
      </c>
      <c r="E71" s="500">
        <f t="shared" ref="E71:BP71" si="37">SUM(E58:E62)</f>
        <v>0</v>
      </c>
      <c r="F71" s="500">
        <f t="shared" si="37"/>
        <v>0</v>
      </c>
      <c r="G71" s="500">
        <f t="shared" si="37"/>
        <v>0</v>
      </c>
      <c r="H71" s="500">
        <f t="shared" si="37"/>
        <v>0</v>
      </c>
      <c r="I71" s="500">
        <f t="shared" si="37"/>
        <v>0</v>
      </c>
      <c r="J71" s="500">
        <f t="shared" si="37"/>
        <v>0</v>
      </c>
      <c r="K71" s="500">
        <f t="shared" si="37"/>
        <v>0</v>
      </c>
      <c r="L71" s="500">
        <f t="shared" si="37"/>
        <v>0</v>
      </c>
      <c r="M71" s="500">
        <f t="shared" si="37"/>
        <v>0</v>
      </c>
      <c r="N71" s="500">
        <f t="shared" si="37"/>
        <v>0</v>
      </c>
      <c r="O71" s="500">
        <f t="shared" si="37"/>
        <v>0</v>
      </c>
      <c r="P71" s="500">
        <f t="shared" si="37"/>
        <v>0</v>
      </c>
      <c r="Q71" s="500">
        <f t="shared" si="37"/>
        <v>0</v>
      </c>
      <c r="R71" s="500">
        <f t="shared" si="37"/>
        <v>0</v>
      </c>
      <c r="S71" s="500">
        <f t="shared" si="37"/>
        <v>0</v>
      </c>
      <c r="T71" s="500">
        <f t="shared" si="37"/>
        <v>0</v>
      </c>
      <c r="U71" s="500">
        <f t="shared" si="37"/>
        <v>0</v>
      </c>
      <c r="V71" s="500">
        <f t="shared" si="37"/>
        <v>0</v>
      </c>
      <c r="W71" s="500">
        <f t="shared" si="37"/>
        <v>0</v>
      </c>
      <c r="X71" s="500">
        <f t="shared" si="37"/>
        <v>0</v>
      </c>
      <c r="Y71" s="500">
        <f t="shared" si="37"/>
        <v>0</v>
      </c>
      <c r="Z71" s="500">
        <f t="shared" si="37"/>
        <v>0</v>
      </c>
      <c r="AA71" s="500">
        <f t="shared" si="37"/>
        <v>0</v>
      </c>
      <c r="AB71" s="500">
        <f t="shared" si="37"/>
        <v>0</v>
      </c>
      <c r="AC71" s="500">
        <f t="shared" si="37"/>
        <v>0</v>
      </c>
      <c r="AD71" s="500">
        <f t="shared" si="37"/>
        <v>0</v>
      </c>
      <c r="AE71" s="500">
        <f t="shared" si="37"/>
        <v>0</v>
      </c>
      <c r="AF71" s="500">
        <f t="shared" si="37"/>
        <v>0</v>
      </c>
      <c r="AG71" s="500">
        <f t="shared" si="37"/>
        <v>0</v>
      </c>
      <c r="AH71" s="500">
        <f t="shared" si="37"/>
        <v>0</v>
      </c>
      <c r="AI71" s="500">
        <f t="shared" si="37"/>
        <v>0</v>
      </c>
      <c r="AJ71" s="500">
        <f t="shared" si="37"/>
        <v>0</v>
      </c>
      <c r="AK71" s="500">
        <f t="shared" si="37"/>
        <v>0</v>
      </c>
      <c r="AL71" s="500">
        <f t="shared" si="37"/>
        <v>0</v>
      </c>
      <c r="AM71" s="500">
        <f t="shared" si="37"/>
        <v>0</v>
      </c>
      <c r="AN71" s="500">
        <f t="shared" si="37"/>
        <v>0</v>
      </c>
      <c r="AO71" s="500">
        <f t="shared" si="37"/>
        <v>0</v>
      </c>
      <c r="AP71" s="500">
        <f t="shared" si="37"/>
        <v>0</v>
      </c>
      <c r="AQ71" s="500">
        <f t="shared" si="37"/>
        <v>0</v>
      </c>
      <c r="AR71" s="500">
        <f t="shared" si="37"/>
        <v>0</v>
      </c>
      <c r="AS71" s="500">
        <f t="shared" si="37"/>
        <v>0</v>
      </c>
      <c r="AT71" s="500">
        <f t="shared" si="37"/>
        <v>0</v>
      </c>
      <c r="AU71" s="500">
        <f t="shared" si="37"/>
        <v>0</v>
      </c>
      <c r="AV71" s="500">
        <f t="shared" si="37"/>
        <v>0</v>
      </c>
      <c r="AW71" s="500">
        <f t="shared" si="37"/>
        <v>0</v>
      </c>
      <c r="AX71" s="500">
        <f t="shared" si="37"/>
        <v>0</v>
      </c>
      <c r="AY71" s="500">
        <f t="shared" si="37"/>
        <v>0</v>
      </c>
      <c r="AZ71" s="500">
        <f t="shared" si="37"/>
        <v>0</v>
      </c>
      <c r="BA71" s="500">
        <f t="shared" si="37"/>
        <v>0</v>
      </c>
      <c r="BB71" s="500">
        <f t="shared" si="37"/>
        <v>0</v>
      </c>
      <c r="BC71" s="500">
        <f t="shared" si="37"/>
        <v>0</v>
      </c>
      <c r="BD71" s="500">
        <f t="shared" si="37"/>
        <v>0</v>
      </c>
      <c r="BE71" s="500">
        <f t="shared" si="37"/>
        <v>0</v>
      </c>
      <c r="BF71" s="500">
        <f t="shared" si="37"/>
        <v>0</v>
      </c>
      <c r="BG71" s="500">
        <f t="shared" si="37"/>
        <v>0</v>
      </c>
      <c r="BH71" s="500">
        <f t="shared" si="37"/>
        <v>0</v>
      </c>
      <c r="BI71" s="500">
        <f t="shared" si="37"/>
        <v>0</v>
      </c>
      <c r="BJ71" s="500">
        <f t="shared" si="37"/>
        <v>0</v>
      </c>
      <c r="BK71" s="500">
        <f t="shared" si="37"/>
        <v>0</v>
      </c>
      <c r="BL71" s="500">
        <f t="shared" si="37"/>
        <v>0</v>
      </c>
      <c r="BM71" s="500">
        <f t="shared" si="37"/>
        <v>0</v>
      </c>
      <c r="BN71" s="500">
        <f t="shared" si="37"/>
        <v>0</v>
      </c>
      <c r="BO71" s="500">
        <f t="shared" si="37"/>
        <v>0</v>
      </c>
      <c r="BP71" s="500">
        <f t="shared" si="37"/>
        <v>0</v>
      </c>
      <c r="BQ71" s="500">
        <f t="shared" ref="BQ71:BU71" si="38">SUM(BQ58:BQ62)</f>
        <v>0</v>
      </c>
      <c r="BR71" s="500">
        <f t="shared" si="38"/>
        <v>0</v>
      </c>
      <c r="BS71" s="500">
        <f t="shared" si="38"/>
        <v>0</v>
      </c>
      <c r="BT71" s="500">
        <f t="shared" si="38"/>
        <v>0</v>
      </c>
      <c r="BU71" s="500">
        <f t="shared" si="38"/>
        <v>0</v>
      </c>
    </row>
    <row r="72" spans="1:73" s="24" customFormat="1" ht="12" customHeight="1" x14ac:dyDescent="0.25">
      <c r="A72" s="430" t="s">
        <v>349</v>
      </c>
      <c r="B72" s="495">
        <f t="shared" si="31"/>
        <v>0</v>
      </c>
      <c r="C72" s="499">
        <f t="shared" si="34"/>
        <v>0</v>
      </c>
      <c r="D72" s="500">
        <f>SUM(D64:D68)</f>
        <v>0</v>
      </c>
      <c r="E72" s="500">
        <f t="shared" ref="E72:BP72" si="39">SUM(E64:E68)</f>
        <v>0</v>
      </c>
      <c r="F72" s="500">
        <f t="shared" si="39"/>
        <v>0</v>
      </c>
      <c r="G72" s="500">
        <f t="shared" si="39"/>
        <v>0</v>
      </c>
      <c r="H72" s="500">
        <f t="shared" si="39"/>
        <v>0</v>
      </c>
      <c r="I72" s="500">
        <f t="shared" si="39"/>
        <v>0</v>
      </c>
      <c r="J72" s="500">
        <f t="shared" si="39"/>
        <v>0</v>
      </c>
      <c r="K72" s="500">
        <f t="shared" si="39"/>
        <v>0</v>
      </c>
      <c r="L72" s="500">
        <f t="shared" si="39"/>
        <v>0</v>
      </c>
      <c r="M72" s="500">
        <f t="shared" si="39"/>
        <v>0</v>
      </c>
      <c r="N72" s="500">
        <f t="shared" si="39"/>
        <v>0</v>
      </c>
      <c r="O72" s="500">
        <f t="shared" si="39"/>
        <v>0</v>
      </c>
      <c r="P72" s="500">
        <f t="shared" si="39"/>
        <v>0</v>
      </c>
      <c r="Q72" s="500">
        <f t="shared" si="39"/>
        <v>0</v>
      </c>
      <c r="R72" s="500">
        <f t="shared" si="39"/>
        <v>0</v>
      </c>
      <c r="S72" s="500">
        <f t="shared" si="39"/>
        <v>0</v>
      </c>
      <c r="T72" s="500">
        <f t="shared" si="39"/>
        <v>0</v>
      </c>
      <c r="U72" s="500">
        <f t="shared" si="39"/>
        <v>0</v>
      </c>
      <c r="V72" s="500">
        <f t="shared" si="39"/>
        <v>0</v>
      </c>
      <c r="W72" s="500">
        <f t="shared" si="39"/>
        <v>0</v>
      </c>
      <c r="X72" s="500">
        <f t="shared" si="39"/>
        <v>0</v>
      </c>
      <c r="Y72" s="500">
        <f t="shared" si="39"/>
        <v>0</v>
      </c>
      <c r="Z72" s="500">
        <f t="shared" si="39"/>
        <v>0</v>
      </c>
      <c r="AA72" s="500">
        <f t="shared" si="39"/>
        <v>0</v>
      </c>
      <c r="AB72" s="500">
        <f t="shared" si="39"/>
        <v>0</v>
      </c>
      <c r="AC72" s="500">
        <f t="shared" si="39"/>
        <v>0</v>
      </c>
      <c r="AD72" s="500">
        <f t="shared" si="39"/>
        <v>0</v>
      </c>
      <c r="AE72" s="500">
        <f t="shared" si="39"/>
        <v>0</v>
      </c>
      <c r="AF72" s="500">
        <f t="shared" si="39"/>
        <v>0</v>
      </c>
      <c r="AG72" s="500">
        <f t="shared" si="39"/>
        <v>0</v>
      </c>
      <c r="AH72" s="500">
        <f t="shared" si="39"/>
        <v>0</v>
      </c>
      <c r="AI72" s="500">
        <f t="shared" si="39"/>
        <v>0</v>
      </c>
      <c r="AJ72" s="500">
        <f t="shared" si="39"/>
        <v>0</v>
      </c>
      <c r="AK72" s="500">
        <f t="shared" si="39"/>
        <v>0</v>
      </c>
      <c r="AL72" s="500">
        <f t="shared" si="39"/>
        <v>0</v>
      </c>
      <c r="AM72" s="500">
        <f t="shared" si="39"/>
        <v>0</v>
      </c>
      <c r="AN72" s="500">
        <f t="shared" si="39"/>
        <v>0</v>
      </c>
      <c r="AO72" s="500">
        <f t="shared" si="39"/>
        <v>0</v>
      </c>
      <c r="AP72" s="500">
        <f t="shared" si="39"/>
        <v>0</v>
      </c>
      <c r="AQ72" s="500">
        <f t="shared" si="39"/>
        <v>0</v>
      </c>
      <c r="AR72" s="500">
        <f t="shared" si="39"/>
        <v>0</v>
      </c>
      <c r="AS72" s="500">
        <f t="shared" si="39"/>
        <v>0</v>
      </c>
      <c r="AT72" s="500">
        <f t="shared" si="39"/>
        <v>0</v>
      </c>
      <c r="AU72" s="500">
        <f t="shared" si="39"/>
        <v>0</v>
      </c>
      <c r="AV72" s="500">
        <f t="shared" si="39"/>
        <v>0</v>
      </c>
      <c r="AW72" s="500">
        <f t="shared" si="39"/>
        <v>0</v>
      </c>
      <c r="AX72" s="500">
        <f t="shared" si="39"/>
        <v>0</v>
      </c>
      <c r="AY72" s="500">
        <f t="shared" si="39"/>
        <v>0</v>
      </c>
      <c r="AZ72" s="500">
        <f t="shared" si="39"/>
        <v>0</v>
      </c>
      <c r="BA72" s="500">
        <f t="shared" si="39"/>
        <v>0</v>
      </c>
      <c r="BB72" s="500">
        <f t="shared" si="39"/>
        <v>0</v>
      </c>
      <c r="BC72" s="500">
        <f t="shared" si="39"/>
        <v>0</v>
      </c>
      <c r="BD72" s="500">
        <f t="shared" si="39"/>
        <v>0</v>
      </c>
      <c r="BE72" s="500">
        <f t="shared" si="39"/>
        <v>0</v>
      </c>
      <c r="BF72" s="500">
        <f t="shared" si="39"/>
        <v>0</v>
      </c>
      <c r="BG72" s="500">
        <f t="shared" si="39"/>
        <v>0</v>
      </c>
      <c r="BH72" s="500">
        <f t="shared" si="39"/>
        <v>0</v>
      </c>
      <c r="BI72" s="500">
        <f t="shared" si="39"/>
        <v>0</v>
      </c>
      <c r="BJ72" s="500">
        <f t="shared" si="39"/>
        <v>0</v>
      </c>
      <c r="BK72" s="500">
        <f t="shared" si="39"/>
        <v>0</v>
      </c>
      <c r="BL72" s="500">
        <f t="shared" si="39"/>
        <v>0</v>
      </c>
      <c r="BM72" s="500">
        <f t="shared" si="39"/>
        <v>0</v>
      </c>
      <c r="BN72" s="500">
        <f t="shared" si="39"/>
        <v>0</v>
      </c>
      <c r="BO72" s="500">
        <f t="shared" si="39"/>
        <v>0</v>
      </c>
      <c r="BP72" s="500">
        <f t="shared" si="39"/>
        <v>0</v>
      </c>
      <c r="BQ72" s="500">
        <f t="shared" ref="BQ72:BU72" si="40">SUM(BQ64:BQ68)</f>
        <v>0</v>
      </c>
      <c r="BR72" s="500">
        <f t="shared" si="40"/>
        <v>0</v>
      </c>
      <c r="BS72" s="500">
        <f t="shared" si="40"/>
        <v>0</v>
      </c>
      <c r="BT72" s="500">
        <f t="shared" si="40"/>
        <v>0</v>
      </c>
      <c r="BU72" s="500">
        <f t="shared" si="40"/>
        <v>0</v>
      </c>
    </row>
    <row r="73" spans="1:73" s="24" customFormat="1" ht="12" customHeight="1" x14ac:dyDescent="0.25">
      <c r="A73" s="6" t="s">
        <v>79</v>
      </c>
      <c r="B73" s="495">
        <f t="shared" si="31"/>
        <v>0</v>
      </c>
      <c r="C73" s="499">
        <f t="shared" si="34"/>
        <v>0</v>
      </c>
      <c r="D73" s="500">
        <f>SUM(D69:D72)</f>
        <v>0</v>
      </c>
      <c r="E73" s="500">
        <f t="shared" ref="E73:BP73" si="41">SUM(E69:E72)</f>
        <v>0</v>
      </c>
      <c r="F73" s="500">
        <f t="shared" si="41"/>
        <v>0</v>
      </c>
      <c r="G73" s="500">
        <f t="shared" si="41"/>
        <v>0</v>
      </c>
      <c r="H73" s="500">
        <f t="shared" si="41"/>
        <v>0</v>
      </c>
      <c r="I73" s="500">
        <f t="shared" si="41"/>
        <v>0</v>
      </c>
      <c r="J73" s="500">
        <f t="shared" si="41"/>
        <v>0</v>
      </c>
      <c r="K73" s="500">
        <f t="shared" si="41"/>
        <v>0</v>
      </c>
      <c r="L73" s="500">
        <f t="shared" si="41"/>
        <v>0</v>
      </c>
      <c r="M73" s="500">
        <f t="shared" si="41"/>
        <v>0</v>
      </c>
      <c r="N73" s="500">
        <f t="shared" si="41"/>
        <v>0</v>
      </c>
      <c r="O73" s="500">
        <f t="shared" si="41"/>
        <v>0</v>
      </c>
      <c r="P73" s="500">
        <f t="shared" si="41"/>
        <v>0</v>
      </c>
      <c r="Q73" s="500">
        <f t="shared" si="41"/>
        <v>0</v>
      </c>
      <c r="R73" s="500">
        <f t="shared" si="41"/>
        <v>0</v>
      </c>
      <c r="S73" s="500">
        <f t="shared" si="41"/>
        <v>0</v>
      </c>
      <c r="T73" s="500">
        <f t="shared" si="41"/>
        <v>0</v>
      </c>
      <c r="U73" s="500">
        <f t="shared" si="41"/>
        <v>0</v>
      </c>
      <c r="V73" s="500">
        <f t="shared" si="41"/>
        <v>0</v>
      </c>
      <c r="W73" s="500">
        <f t="shared" si="41"/>
        <v>0</v>
      </c>
      <c r="X73" s="500">
        <f t="shared" si="41"/>
        <v>0</v>
      </c>
      <c r="Y73" s="500">
        <f t="shared" si="41"/>
        <v>0</v>
      </c>
      <c r="Z73" s="500">
        <f t="shared" si="41"/>
        <v>0</v>
      </c>
      <c r="AA73" s="500">
        <f t="shared" si="41"/>
        <v>0</v>
      </c>
      <c r="AB73" s="500">
        <f t="shared" si="41"/>
        <v>0</v>
      </c>
      <c r="AC73" s="500">
        <f t="shared" si="41"/>
        <v>0</v>
      </c>
      <c r="AD73" s="500">
        <f t="shared" si="41"/>
        <v>0</v>
      </c>
      <c r="AE73" s="500">
        <f t="shared" si="41"/>
        <v>0</v>
      </c>
      <c r="AF73" s="500">
        <f t="shared" si="41"/>
        <v>0</v>
      </c>
      <c r="AG73" s="500">
        <f t="shared" si="41"/>
        <v>0</v>
      </c>
      <c r="AH73" s="500">
        <f t="shared" si="41"/>
        <v>0</v>
      </c>
      <c r="AI73" s="500">
        <f t="shared" si="41"/>
        <v>0</v>
      </c>
      <c r="AJ73" s="500">
        <f t="shared" si="41"/>
        <v>0</v>
      </c>
      <c r="AK73" s="500">
        <f t="shared" si="41"/>
        <v>0</v>
      </c>
      <c r="AL73" s="500">
        <f t="shared" si="41"/>
        <v>0</v>
      </c>
      <c r="AM73" s="500">
        <f t="shared" si="41"/>
        <v>0</v>
      </c>
      <c r="AN73" s="500">
        <f t="shared" si="41"/>
        <v>0</v>
      </c>
      <c r="AO73" s="500">
        <f t="shared" si="41"/>
        <v>0</v>
      </c>
      <c r="AP73" s="500">
        <f t="shared" si="41"/>
        <v>0</v>
      </c>
      <c r="AQ73" s="500">
        <f t="shared" si="41"/>
        <v>0</v>
      </c>
      <c r="AR73" s="500">
        <f t="shared" si="41"/>
        <v>0</v>
      </c>
      <c r="AS73" s="500">
        <f t="shared" si="41"/>
        <v>0</v>
      </c>
      <c r="AT73" s="500">
        <f t="shared" si="41"/>
        <v>0</v>
      </c>
      <c r="AU73" s="500">
        <f t="shared" si="41"/>
        <v>0</v>
      </c>
      <c r="AV73" s="500">
        <f t="shared" si="41"/>
        <v>0</v>
      </c>
      <c r="AW73" s="500">
        <f t="shared" si="41"/>
        <v>0</v>
      </c>
      <c r="AX73" s="500">
        <f t="shared" si="41"/>
        <v>0</v>
      </c>
      <c r="AY73" s="500">
        <f t="shared" si="41"/>
        <v>0</v>
      </c>
      <c r="AZ73" s="500">
        <f t="shared" si="41"/>
        <v>0</v>
      </c>
      <c r="BA73" s="500">
        <f t="shared" si="41"/>
        <v>0</v>
      </c>
      <c r="BB73" s="500">
        <f t="shared" si="41"/>
        <v>0</v>
      </c>
      <c r="BC73" s="500">
        <f t="shared" si="41"/>
        <v>0</v>
      </c>
      <c r="BD73" s="500">
        <f t="shared" si="41"/>
        <v>0</v>
      </c>
      <c r="BE73" s="500">
        <f t="shared" si="41"/>
        <v>0</v>
      </c>
      <c r="BF73" s="500">
        <f t="shared" si="41"/>
        <v>0</v>
      </c>
      <c r="BG73" s="500">
        <f t="shared" si="41"/>
        <v>0</v>
      </c>
      <c r="BH73" s="500">
        <f t="shared" si="41"/>
        <v>0</v>
      </c>
      <c r="BI73" s="500">
        <f t="shared" si="41"/>
        <v>0</v>
      </c>
      <c r="BJ73" s="500">
        <f t="shared" si="41"/>
        <v>0</v>
      </c>
      <c r="BK73" s="500">
        <f t="shared" si="41"/>
        <v>0</v>
      </c>
      <c r="BL73" s="500">
        <f t="shared" si="41"/>
        <v>0</v>
      </c>
      <c r="BM73" s="500">
        <f t="shared" si="41"/>
        <v>0</v>
      </c>
      <c r="BN73" s="500">
        <f t="shared" si="41"/>
        <v>0</v>
      </c>
      <c r="BO73" s="500">
        <f t="shared" si="41"/>
        <v>0</v>
      </c>
      <c r="BP73" s="500">
        <f t="shared" si="41"/>
        <v>0</v>
      </c>
      <c r="BQ73" s="500">
        <f t="shared" ref="BQ73:BU73" si="42">SUM(BQ69:BQ72)</f>
        <v>0</v>
      </c>
      <c r="BR73" s="500">
        <f t="shared" si="42"/>
        <v>0</v>
      </c>
      <c r="BS73" s="500">
        <f t="shared" si="42"/>
        <v>0</v>
      </c>
      <c r="BT73" s="500">
        <f t="shared" si="42"/>
        <v>0</v>
      </c>
      <c r="BU73" s="500">
        <f t="shared" si="42"/>
        <v>0</v>
      </c>
    </row>
    <row r="74" spans="1:73" s="66" customFormat="1" ht="12" customHeight="1" x14ac:dyDescent="0.2">
      <c r="A74" s="72"/>
      <c r="B74" s="7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c r="AV74" s="191"/>
      <c r="AW74" s="191"/>
      <c r="AX74" s="191"/>
      <c r="AY74" s="191"/>
      <c r="AZ74" s="191"/>
      <c r="BA74" s="191"/>
      <c r="BB74" s="191"/>
      <c r="BC74" s="191"/>
      <c r="BD74" s="191"/>
      <c r="BE74" s="191"/>
      <c r="BF74" s="191"/>
      <c r="BG74" s="191"/>
      <c r="BH74" s="191"/>
      <c r="BI74" s="191"/>
      <c r="BJ74" s="191"/>
      <c r="BK74" s="191"/>
      <c r="BL74" s="191"/>
      <c r="BM74" s="191"/>
      <c r="BN74" s="191"/>
      <c r="BO74" s="191"/>
      <c r="BP74" s="191"/>
      <c r="BQ74" s="191"/>
      <c r="BR74" s="191"/>
      <c r="BS74" s="191"/>
      <c r="BT74" s="191"/>
      <c r="BU74" s="191"/>
    </row>
    <row r="75" spans="1:73" s="8" customFormat="1" ht="12" customHeight="1" x14ac:dyDescent="0.25">
      <c r="A75" s="68" t="s">
        <v>602</v>
      </c>
      <c r="B75" s="80" t="s">
        <v>424</v>
      </c>
      <c r="C75" s="242" t="s">
        <v>358</v>
      </c>
      <c r="D75" s="252" t="str">
        <f t="shared" ref="D75:AI75" si="43">D4</f>
        <v/>
      </c>
      <c r="E75" s="252" t="str">
        <f t="shared" si="43"/>
        <v/>
      </c>
      <c r="F75" s="252" t="str">
        <f t="shared" si="43"/>
        <v/>
      </c>
      <c r="G75" s="252" t="str">
        <f t="shared" si="43"/>
        <v/>
      </c>
      <c r="H75" s="252" t="str">
        <f t="shared" si="43"/>
        <v/>
      </c>
      <c r="I75" s="252" t="str">
        <f t="shared" si="43"/>
        <v/>
      </c>
      <c r="J75" s="252" t="str">
        <f t="shared" si="43"/>
        <v/>
      </c>
      <c r="K75" s="252" t="str">
        <f t="shared" si="43"/>
        <v/>
      </c>
      <c r="L75" s="252" t="str">
        <f t="shared" si="43"/>
        <v/>
      </c>
      <c r="M75" s="252" t="str">
        <f t="shared" si="43"/>
        <v/>
      </c>
      <c r="N75" s="252" t="str">
        <f t="shared" si="43"/>
        <v/>
      </c>
      <c r="O75" s="252" t="str">
        <f t="shared" si="43"/>
        <v/>
      </c>
      <c r="P75" s="252" t="str">
        <f t="shared" si="43"/>
        <v/>
      </c>
      <c r="Q75" s="252" t="str">
        <f t="shared" si="43"/>
        <v/>
      </c>
      <c r="R75" s="252" t="str">
        <f t="shared" si="43"/>
        <v/>
      </c>
      <c r="S75" s="252" t="str">
        <f t="shared" si="43"/>
        <v/>
      </c>
      <c r="T75" s="252" t="str">
        <f t="shared" si="43"/>
        <v/>
      </c>
      <c r="U75" s="252" t="str">
        <f t="shared" si="43"/>
        <v/>
      </c>
      <c r="V75" s="252" t="str">
        <f t="shared" si="43"/>
        <v/>
      </c>
      <c r="W75" s="252" t="str">
        <f t="shared" si="43"/>
        <v/>
      </c>
      <c r="X75" s="252" t="str">
        <f t="shared" si="43"/>
        <v/>
      </c>
      <c r="Y75" s="252" t="str">
        <f t="shared" si="43"/>
        <v/>
      </c>
      <c r="Z75" s="252" t="str">
        <f t="shared" si="43"/>
        <v/>
      </c>
      <c r="AA75" s="252" t="str">
        <f t="shared" si="43"/>
        <v/>
      </c>
      <c r="AB75" s="252" t="str">
        <f t="shared" si="43"/>
        <v/>
      </c>
      <c r="AC75" s="252" t="str">
        <f t="shared" si="43"/>
        <v/>
      </c>
      <c r="AD75" s="252" t="str">
        <f t="shared" si="43"/>
        <v/>
      </c>
      <c r="AE75" s="252" t="str">
        <f t="shared" si="43"/>
        <v/>
      </c>
      <c r="AF75" s="252" t="str">
        <f t="shared" si="43"/>
        <v/>
      </c>
      <c r="AG75" s="252" t="str">
        <f t="shared" si="43"/>
        <v/>
      </c>
      <c r="AH75" s="252" t="str">
        <f t="shared" si="43"/>
        <v/>
      </c>
      <c r="AI75" s="252" t="str">
        <f t="shared" si="43"/>
        <v/>
      </c>
      <c r="AJ75" s="252" t="str">
        <f t="shared" ref="AJ75:BP75" si="44">AJ4</f>
        <v/>
      </c>
      <c r="AK75" s="252" t="str">
        <f t="shared" si="44"/>
        <v/>
      </c>
      <c r="AL75" s="252" t="str">
        <f t="shared" si="44"/>
        <v/>
      </c>
      <c r="AM75" s="252" t="str">
        <f t="shared" si="44"/>
        <v/>
      </c>
      <c r="AN75" s="252" t="str">
        <f t="shared" si="44"/>
        <v/>
      </c>
      <c r="AO75" s="252" t="str">
        <f t="shared" si="44"/>
        <v/>
      </c>
      <c r="AP75" s="252" t="str">
        <f t="shared" si="44"/>
        <v/>
      </c>
      <c r="AQ75" s="252" t="str">
        <f t="shared" si="44"/>
        <v/>
      </c>
      <c r="AR75" s="252" t="str">
        <f t="shared" si="44"/>
        <v/>
      </c>
      <c r="AS75" s="252" t="str">
        <f t="shared" si="44"/>
        <v/>
      </c>
      <c r="AT75" s="252" t="str">
        <f t="shared" si="44"/>
        <v/>
      </c>
      <c r="AU75" s="252" t="str">
        <f t="shared" si="44"/>
        <v/>
      </c>
      <c r="AV75" s="252" t="str">
        <f t="shared" si="44"/>
        <v/>
      </c>
      <c r="AW75" s="252" t="str">
        <f t="shared" si="44"/>
        <v/>
      </c>
      <c r="AX75" s="252" t="str">
        <f t="shared" si="44"/>
        <v/>
      </c>
      <c r="AY75" s="252" t="str">
        <f t="shared" si="44"/>
        <v/>
      </c>
      <c r="AZ75" s="252" t="str">
        <f t="shared" si="44"/>
        <v/>
      </c>
      <c r="BA75" s="252" t="str">
        <f t="shared" si="44"/>
        <v/>
      </c>
      <c r="BB75" s="252" t="str">
        <f t="shared" si="44"/>
        <v/>
      </c>
      <c r="BC75" s="252" t="str">
        <f t="shared" si="44"/>
        <v/>
      </c>
      <c r="BD75" s="252" t="str">
        <f t="shared" si="44"/>
        <v/>
      </c>
      <c r="BE75" s="252" t="str">
        <f t="shared" si="44"/>
        <v/>
      </c>
      <c r="BF75" s="252" t="str">
        <f t="shared" si="44"/>
        <v/>
      </c>
      <c r="BG75" s="252" t="str">
        <f t="shared" si="44"/>
        <v/>
      </c>
      <c r="BH75" s="252" t="str">
        <f t="shared" si="44"/>
        <v/>
      </c>
      <c r="BI75" s="252" t="str">
        <f t="shared" si="44"/>
        <v/>
      </c>
      <c r="BJ75" s="252" t="str">
        <f t="shared" si="44"/>
        <v/>
      </c>
      <c r="BK75" s="252" t="str">
        <f t="shared" si="44"/>
        <v/>
      </c>
      <c r="BL75" s="252" t="str">
        <f t="shared" si="44"/>
        <v/>
      </c>
      <c r="BM75" s="252" t="str">
        <f t="shared" si="44"/>
        <v/>
      </c>
      <c r="BN75" s="252" t="str">
        <f t="shared" si="44"/>
        <v/>
      </c>
      <c r="BO75" s="252" t="str">
        <f t="shared" si="44"/>
        <v/>
      </c>
      <c r="BP75" s="252" t="str">
        <f t="shared" si="44"/>
        <v/>
      </c>
      <c r="BQ75" s="252" t="str">
        <f t="shared" ref="BQ75:BU75" si="45">BQ4</f>
        <v/>
      </c>
      <c r="BR75" s="252" t="str">
        <f t="shared" si="45"/>
        <v/>
      </c>
      <c r="BS75" s="252" t="str">
        <f t="shared" si="45"/>
        <v/>
      </c>
      <c r="BT75" s="252" t="str">
        <f t="shared" si="45"/>
        <v/>
      </c>
      <c r="BU75" s="252" t="str">
        <f t="shared" si="45"/>
        <v/>
      </c>
    </row>
    <row r="76" spans="1:73" s="264" customFormat="1" x14ac:dyDescent="0.2">
      <c r="A76" s="168"/>
      <c r="B76" s="627"/>
      <c r="C76" s="263">
        <f t="shared" ref="C76:C80" si="46">SUM(D76:BU76)</f>
        <v>0</v>
      </c>
      <c r="D76" s="433"/>
      <c r="E76" s="433"/>
      <c r="F76" s="433"/>
      <c r="G76" s="433"/>
      <c r="H76" s="433"/>
      <c r="I76" s="433"/>
      <c r="J76" s="433"/>
      <c r="K76" s="433"/>
      <c r="L76" s="433"/>
      <c r="M76" s="433"/>
      <c r="N76" s="433"/>
      <c r="O76" s="433"/>
      <c r="P76" s="433"/>
      <c r="Q76" s="433"/>
      <c r="R76" s="433"/>
      <c r="S76" s="433"/>
      <c r="T76" s="433"/>
      <c r="U76" s="433"/>
      <c r="V76" s="433"/>
      <c r="W76" s="433"/>
      <c r="X76" s="433"/>
      <c r="Y76" s="433"/>
      <c r="Z76" s="433"/>
      <c r="AA76" s="433"/>
      <c r="AB76" s="433"/>
      <c r="AC76" s="433"/>
      <c r="AD76" s="433"/>
      <c r="AE76" s="433"/>
      <c r="AF76" s="433"/>
      <c r="AG76" s="433"/>
      <c r="AH76" s="433"/>
      <c r="AI76" s="433"/>
      <c r="AJ76" s="433"/>
      <c r="AK76" s="433"/>
      <c r="AL76" s="433"/>
      <c r="AM76" s="433"/>
      <c r="AN76" s="433"/>
      <c r="AO76" s="433"/>
      <c r="AP76" s="433"/>
      <c r="AQ76" s="433"/>
      <c r="AR76" s="433"/>
      <c r="AS76" s="433"/>
      <c r="AT76" s="433"/>
      <c r="AU76" s="433"/>
      <c r="AV76" s="433"/>
      <c r="AW76" s="433"/>
      <c r="AX76" s="433"/>
      <c r="AY76" s="433"/>
      <c r="AZ76" s="433"/>
      <c r="BA76" s="433"/>
      <c r="BB76" s="433"/>
      <c r="BC76" s="433"/>
      <c r="BD76" s="433"/>
      <c r="BE76" s="433"/>
      <c r="BF76" s="433"/>
      <c r="BG76" s="433"/>
      <c r="BH76" s="433"/>
      <c r="BI76" s="433"/>
      <c r="BJ76" s="433"/>
      <c r="BK76" s="433"/>
      <c r="BL76" s="433"/>
      <c r="BM76" s="433"/>
      <c r="BN76" s="433"/>
      <c r="BO76" s="433"/>
      <c r="BP76" s="433"/>
      <c r="BQ76" s="433"/>
      <c r="BR76" s="433"/>
      <c r="BS76" s="433"/>
      <c r="BT76" s="433"/>
      <c r="BU76" s="433"/>
    </row>
    <row r="77" spans="1:73" s="264" customFormat="1" x14ac:dyDescent="0.2">
      <c r="A77" s="168"/>
      <c r="B77" s="625"/>
      <c r="C77" s="263">
        <f t="shared" si="46"/>
        <v>0</v>
      </c>
      <c r="D77" s="433"/>
      <c r="E77" s="433"/>
      <c r="F77" s="433"/>
      <c r="G77" s="433"/>
      <c r="H77" s="433"/>
      <c r="I77" s="433"/>
      <c r="J77" s="433"/>
      <c r="K77" s="433"/>
      <c r="L77" s="433"/>
      <c r="M77" s="433"/>
      <c r="N77" s="433"/>
      <c r="O77" s="433"/>
      <c r="P77" s="433"/>
      <c r="Q77" s="433"/>
      <c r="R77" s="433"/>
      <c r="S77" s="433"/>
      <c r="T77" s="433"/>
      <c r="U77" s="433"/>
      <c r="V77" s="433"/>
      <c r="W77" s="433"/>
      <c r="X77" s="433"/>
      <c r="Y77" s="433"/>
      <c r="Z77" s="433"/>
      <c r="AA77" s="433"/>
      <c r="AB77" s="433"/>
      <c r="AC77" s="433"/>
      <c r="AD77" s="433"/>
      <c r="AE77" s="433"/>
      <c r="AF77" s="433"/>
      <c r="AG77" s="433"/>
      <c r="AH77" s="433"/>
      <c r="AI77" s="433"/>
      <c r="AJ77" s="433"/>
      <c r="AK77" s="433"/>
      <c r="AL77" s="433"/>
      <c r="AM77" s="433"/>
      <c r="AN77" s="433"/>
      <c r="AO77" s="433"/>
      <c r="AP77" s="433"/>
      <c r="AQ77" s="433"/>
      <c r="AR77" s="433"/>
      <c r="AS77" s="433"/>
      <c r="AT77" s="433"/>
      <c r="AU77" s="433"/>
      <c r="AV77" s="433"/>
      <c r="AW77" s="433"/>
      <c r="AX77" s="433"/>
      <c r="AY77" s="433"/>
      <c r="AZ77" s="433"/>
      <c r="BA77" s="433"/>
      <c r="BB77" s="433"/>
      <c r="BC77" s="433"/>
      <c r="BD77" s="433"/>
      <c r="BE77" s="433"/>
      <c r="BF77" s="433"/>
      <c r="BG77" s="433"/>
      <c r="BH77" s="433"/>
      <c r="BI77" s="433"/>
      <c r="BJ77" s="433"/>
      <c r="BK77" s="433"/>
      <c r="BL77" s="433"/>
      <c r="BM77" s="433"/>
      <c r="BN77" s="433"/>
      <c r="BO77" s="433"/>
      <c r="BP77" s="433"/>
      <c r="BQ77" s="433"/>
      <c r="BR77" s="433"/>
      <c r="BS77" s="433"/>
      <c r="BT77" s="433"/>
      <c r="BU77" s="433"/>
    </row>
    <row r="78" spans="1:73" s="264" customFormat="1" x14ac:dyDescent="0.2">
      <c r="A78" s="168"/>
      <c r="B78" s="625"/>
      <c r="C78" s="263">
        <f t="shared" si="46"/>
        <v>0</v>
      </c>
      <c r="D78" s="433"/>
      <c r="E78" s="433"/>
      <c r="F78" s="433"/>
      <c r="G78" s="433"/>
      <c r="H78" s="433"/>
      <c r="I78" s="433"/>
      <c r="J78" s="433"/>
      <c r="K78" s="433"/>
      <c r="L78" s="433"/>
      <c r="M78" s="433"/>
      <c r="N78" s="433"/>
      <c r="O78" s="433"/>
      <c r="P78" s="433"/>
      <c r="Q78" s="433"/>
      <c r="R78" s="433"/>
      <c r="S78" s="433"/>
      <c r="T78" s="433"/>
      <c r="U78" s="433"/>
      <c r="V78" s="433"/>
      <c r="W78" s="433"/>
      <c r="X78" s="433"/>
      <c r="Y78" s="433"/>
      <c r="Z78" s="433"/>
      <c r="AA78" s="433"/>
      <c r="AB78" s="433"/>
      <c r="AC78" s="433"/>
      <c r="AD78" s="433"/>
      <c r="AE78" s="433"/>
      <c r="AF78" s="433"/>
      <c r="AG78" s="433"/>
      <c r="AH78" s="433"/>
      <c r="AI78" s="433"/>
      <c r="AJ78" s="433"/>
      <c r="AK78" s="433"/>
      <c r="AL78" s="433"/>
      <c r="AM78" s="433"/>
      <c r="AN78" s="433"/>
      <c r="AO78" s="433"/>
      <c r="AP78" s="433"/>
      <c r="AQ78" s="433"/>
      <c r="AR78" s="433"/>
      <c r="AS78" s="433"/>
      <c r="AT78" s="433"/>
      <c r="AU78" s="433"/>
      <c r="AV78" s="433"/>
      <c r="AW78" s="433"/>
      <c r="AX78" s="433"/>
      <c r="AY78" s="433"/>
      <c r="AZ78" s="433"/>
      <c r="BA78" s="433"/>
      <c r="BB78" s="433"/>
      <c r="BC78" s="433"/>
      <c r="BD78" s="433"/>
      <c r="BE78" s="433"/>
      <c r="BF78" s="433"/>
      <c r="BG78" s="433"/>
      <c r="BH78" s="433"/>
      <c r="BI78" s="433"/>
      <c r="BJ78" s="433"/>
      <c r="BK78" s="433"/>
      <c r="BL78" s="433"/>
      <c r="BM78" s="433"/>
      <c r="BN78" s="433"/>
      <c r="BO78" s="433"/>
      <c r="BP78" s="433"/>
      <c r="BQ78" s="433"/>
      <c r="BR78" s="433"/>
      <c r="BS78" s="433"/>
      <c r="BT78" s="433"/>
      <c r="BU78" s="433"/>
    </row>
    <row r="79" spans="1:73" s="264" customFormat="1" x14ac:dyDescent="0.2">
      <c r="A79" s="168"/>
      <c r="B79" s="625"/>
      <c r="C79" s="263">
        <f t="shared" si="46"/>
        <v>0</v>
      </c>
      <c r="D79" s="433"/>
      <c r="E79" s="433"/>
      <c r="F79" s="433"/>
      <c r="G79" s="433"/>
      <c r="H79" s="433"/>
      <c r="I79" s="433"/>
      <c r="J79" s="433"/>
      <c r="K79" s="433"/>
      <c r="L79" s="433"/>
      <c r="M79" s="433"/>
      <c r="N79" s="433"/>
      <c r="O79" s="433"/>
      <c r="P79" s="433"/>
      <c r="Q79" s="433"/>
      <c r="R79" s="433"/>
      <c r="S79" s="433"/>
      <c r="T79" s="433"/>
      <c r="U79" s="433"/>
      <c r="V79" s="433"/>
      <c r="W79" s="433"/>
      <c r="X79" s="433"/>
      <c r="Y79" s="433"/>
      <c r="Z79" s="433"/>
      <c r="AA79" s="433"/>
      <c r="AB79" s="433"/>
      <c r="AC79" s="433"/>
      <c r="AD79" s="433"/>
      <c r="AE79" s="433"/>
      <c r="AF79" s="433"/>
      <c r="AG79" s="433"/>
      <c r="AH79" s="433"/>
      <c r="AI79" s="433"/>
      <c r="AJ79" s="433"/>
      <c r="AK79" s="433"/>
      <c r="AL79" s="433"/>
      <c r="AM79" s="433"/>
      <c r="AN79" s="433"/>
      <c r="AO79" s="433"/>
      <c r="AP79" s="433"/>
      <c r="AQ79" s="433"/>
      <c r="AR79" s="433"/>
      <c r="AS79" s="433"/>
      <c r="AT79" s="433"/>
      <c r="AU79" s="433"/>
      <c r="AV79" s="433"/>
      <c r="AW79" s="433"/>
      <c r="AX79" s="433"/>
      <c r="AY79" s="433"/>
      <c r="AZ79" s="433"/>
      <c r="BA79" s="433"/>
      <c r="BB79" s="433"/>
      <c r="BC79" s="433"/>
      <c r="BD79" s="433"/>
      <c r="BE79" s="433"/>
      <c r="BF79" s="433"/>
      <c r="BG79" s="433"/>
      <c r="BH79" s="433"/>
      <c r="BI79" s="433"/>
      <c r="BJ79" s="433"/>
      <c r="BK79" s="433"/>
      <c r="BL79" s="433"/>
      <c r="BM79" s="433"/>
      <c r="BN79" s="433"/>
      <c r="BO79" s="433"/>
      <c r="BP79" s="433"/>
      <c r="BQ79" s="433"/>
      <c r="BR79" s="433"/>
      <c r="BS79" s="433"/>
      <c r="BT79" s="433"/>
      <c r="BU79" s="433"/>
    </row>
    <row r="80" spans="1:73" s="264" customFormat="1" x14ac:dyDescent="0.2">
      <c r="A80" s="168"/>
      <c r="B80" s="626"/>
      <c r="C80" s="263">
        <f t="shared" si="46"/>
        <v>0</v>
      </c>
      <c r="D80" s="433"/>
      <c r="E80" s="433"/>
      <c r="F80" s="433"/>
      <c r="G80" s="433"/>
      <c r="H80" s="433"/>
      <c r="I80" s="433"/>
      <c r="J80" s="433"/>
      <c r="K80" s="433"/>
      <c r="L80" s="433"/>
      <c r="M80" s="433"/>
      <c r="N80" s="433"/>
      <c r="O80" s="433"/>
      <c r="P80" s="433"/>
      <c r="Q80" s="433"/>
      <c r="R80" s="433"/>
      <c r="S80" s="433"/>
      <c r="T80" s="433"/>
      <c r="U80" s="433"/>
      <c r="V80" s="433"/>
      <c r="W80" s="433"/>
      <c r="X80" s="433"/>
      <c r="Y80" s="433"/>
      <c r="Z80" s="433"/>
      <c r="AA80" s="433"/>
      <c r="AB80" s="433"/>
      <c r="AC80" s="433"/>
      <c r="AD80" s="433"/>
      <c r="AE80" s="433"/>
      <c r="AF80" s="433"/>
      <c r="AG80" s="433"/>
      <c r="AH80" s="433"/>
      <c r="AI80" s="433"/>
      <c r="AJ80" s="433"/>
      <c r="AK80" s="433"/>
      <c r="AL80" s="433"/>
      <c r="AM80" s="433"/>
      <c r="AN80" s="433"/>
      <c r="AO80" s="433"/>
      <c r="AP80" s="433"/>
      <c r="AQ80" s="433"/>
      <c r="AR80" s="433"/>
      <c r="AS80" s="433"/>
      <c r="AT80" s="433"/>
      <c r="AU80" s="433"/>
      <c r="AV80" s="433"/>
      <c r="AW80" s="433"/>
      <c r="AX80" s="433"/>
      <c r="AY80" s="433"/>
      <c r="AZ80" s="433"/>
      <c r="BA80" s="433"/>
      <c r="BB80" s="433"/>
      <c r="BC80" s="433"/>
      <c r="BD80" s="433"/>
      <c r="BE80" s="433"/>
      <c r="BF80" s="433"/>
      <c r="BG80" s="433"/>
      <c r="BH80" s="433"/>
      <c r="BI80" s="433"/>
      <c r="BJ80" s="433"/>
      <c r="BK80" s="433"/>
      <c r="BL80" s="433"/>
      <c r="BM80" s="433"/>
      <c r="BN80" s="433"/>
      <c r="BO80" s="433"/>
      <c r="BP80" s="433"/>
      <c r="BQ80" s="433"/>
      <c r="BR80" s="433"/>
      <c r="BS80" s="433"/>
      <c r="BT80" s="433"/>
      <c r="BU80" s="433"/>
    </row>
    <row r="81" spans="1:73" s="505" customFormat="1" ht="12" customHeight="1" x14ac:dyDescent="0.25">
      <c r="A81" s="6" t="s">
        <v>80</v>
      </c>
      <c r="B81" s="495">
        <f>B120</f>
        <v>0</v>
      </c>
      <c r="C81" s="499">
        <f>SUM(D81:BU81)</f>
        <v>0</v>
      </c>
      <c r="D81" s="503">
        <f t="shared" ref="D81:BO81" si="47">SUM(D76:D80)</f>
        <v>0</v>
      </c>
      <c r="E81" s="503">
        <f t="shared" si="47"/>
        <v>0</v>
      </c>
      <c r="F81" s="503">
        <f t="shared" si="47"/>
        <v>0</v>
      </c>
      <c r="G81" s="503">
        <f t="shared" si="47"/>
        <v>0</v>
      </c>
      <c r="H81" s="503">
        <f t="shared" si="47"/>
        <v>0</v>
      </c>
      <c r="I81" s="503">
        <f t="shared" si="47"/>
        <v>0</v>
      </c>
      <c r="J81" s="503">
        <f t="shared" si="47"/>
        <v>0</v>
      </c>
      <c r="K81" s="503">
        <f t="shared" si="47"/>
        <v>0</v>
      </c>
      <c r="L81" s="503">
        <f t="shared" si="47"/>
        <v>0</v>
      </c>
      <c r="M81" s="503">
        <f t="shared" si="47"/>
        <v>0</v>
      </c>
      <c r="N81" s="503">
        <f t="shared" si="47"/>
        <v>0</v>
      </c>
      <c r="O81" s="503">
        <f t="shared" si="47"/>
        <v>0</v>
      </c>
      <c r="P81" s="503">
        <f t="shared" si="47"/>
        <v>0</v>
      </c>
      <c r="Q81" s="503">
        <f t="shared" si="47"/>
        <v>0</v>
      </c>
      <c r="R81" s="503">
        <f t="shared" si="47"/>
        <v>0</v>
      </c>
      <c r="S81" s="503">
        <f t="shared" si="47"/>
        <v>0</v>
      </c>
      <c r="T81" s="503">
        <f t="shared" si="47"/>
        <v>0</v>
      </c>
      <c r="U81" s="503">
        <f t="shared" si="47"/>
        <v>0</v>
      </c>
      <c r="V81" s="503">
        <f t="shared" si="47"/>
        <v>0</v>
      </c>
      <c r="W81" s="503">
        <f t="shared" si="47"/>
        <v>0</v>
      </c>
      <c r="X81" s="503">
        <f t="shared" si="47"/>
        <v>0</v>
      </c>
      <c r="Y81" s="503">
        <f t="shared" si="47"/>
        <v>0</v>
      </c>
      <c r="Z81" s="503">
        <f t="shared" si="47"/>
        <v>0</v>
      </c>
      <c r="AA81" s="503">
        <f t="shared" si="47"/>
        <v>0</v>
      </c>
      <c r="AB81" s="503">
        <f t="shared" si="47"/>
        <v>0</v>
      </c>
      <c r="AC81" s="503">
        <f t="shared" si="47"/>
        <v>0</v>
      </c>
      <c r="AD81" s="503">
        <f t="shared" si="47"/>
        <v>0</v>
      </c>
      <c r="AE81" s="503">
        <f t="shared" si="47"/>
        <v>0</v>
      </c>
      <c r="AF81" s="503">
        <f t="shared" si="47"/>
        <v>0</v>
      </c>
      <c r="AG81" s="503">
        <f t="shared" si="47"/>
        <v>0</v>
      </c>
      <c r="AH81" s="503">
        <f t="shared" si="47"/>
        <v>0</v>
      </c>
      <c r="AI81" s="503">
        <f t="shared" si="47"/>
        <v>0</v>
      </c>
      <c r="AJ81" s="503">
        <f t="shared" si="47"/>
        <v>0</v>
      </c>
      <c r="AK81" s="503">
        <f t="shared" si="47"/>
        <v>0</v>
      </c>
      <c r="AL81" s="503">
        <f t="shared" si="47"/>
        <v>0</v>
      </c>
      <c r="AM81" s="503">
        <f t="shared" si="47"/>
        <v>0</v>
      </c>
      <c r="AN81" s="503">
        <f t="shared" si="47"/>
        <v>0</v>
      </c>
      <c r="AO81" s="503">
        <f t="shared" si="47"/>
        <v>0</v>
      </c>
      <c r="AP81" s="503">
        <f t="shared" si="47"/>
        <v>0</v>
      </c>
      <c r="AQ81" s="503">
        <f t="shared" si="47"/>
        <v>0</v>
      </c>
      <c r="AR81" s="503">
        <f t="shared" si="47"/>
        <v>0</v>
      </c>
      <c r="AS81" s="503">
        <f t="shared" si="47"/>
        <v>0</v>
      </c>
      <c r="AT81" s="503">
        <f t="shared" si="47"/>
        <v>0</v>
      </c>
      <c r="AU81" s="503">
        <f t="shared" si="47"/>
        <v>0</v>
      </c>
      <c r="AV81" s="503">
        <f t="shared" si="47"/>
        <v>0</v>
      </c>
      <c r="AW81" s="503">
        <f t="shared" si="47"/>
        <v>0</v>
      </c>
      <c r="AX81" s="503">
        <f t="shared" si="47"/>
        <v>0</v>
      </c>
      <c r="AY81" s="503">
        <f t="shared" si="47"/>
        <v>0</v>
      </c>
      <c r="AZ81" s="503">
        <f t="shared" si="47"/>
        <v>0</v>
      </c>
      <c r="BA81" s="503">
        <f t="shared" si="47"/>
        <v>0</v>
      </c>
      <c r="BB81" s="503">
        <f t="shared" si="47"/>
        <v>0</v>
      </c>
      <c r="BC81" s="503">
        <f t="shared" si="47"/>
        <v>0</v>
      </c>
      <c r="BD81" s="503">
        <f t="shared" si="47"/>
        <v>0</v>
      </c>
      <c r="BE81" s="503">
        <f t="shared" si="47"/>
        <v>0</v>
      </c>
      <c r="BF81" s="503">
        <f t="shared" si="47"/>
        <v>0</v>
      </c>
      <c r="BG81" s="503">
        <f t="shared" si="47"/>
        <v>0</v>
      </c>
      <c r="BH81" s="503">
        <f t="shared" si="47"/>
        <v>0</v>
      </c>
      <c r="BI81" s="503">
        <f t="shared" si="47"/>
        <v>0</v>
      </c>
      <c r="BJ81" s="503">
        <f t="shared" si="47"/>
        <v>0</v>
      </c>
      <c r="BK81" s="503">
        <f t="shared" si="47"/>
        <v>0</v>
      </c>
      <c r="BL81" s="503">
        <f t="shared" si="47"/>
        <v>0</v>
      </c>
      <c r="BM81" s="503">
        <f t="shared" si="47"/>
        <v>0</v>
      </c>
      <c r="BN81" s="503">
        <f t="shared" si="47"/>
        <v>0</v>
      </c>
      <c r="BO81" s="503">
        <f t="shared" si="47"/>
        <v>0</v>
      </c>
      <c r="BP81" s="503">
        <f t="shared" ref="BP81:BU81" si="48">SUM(BP76:BP80)</f>
        <v>0</v>
      </c>
      <c r="BQ81" s="503">
        <f t="shared" si="48"/>
        <v>0</v>
      </c>
      <c r="BR81" s="503">
        <f t="shared" si="48"/>
        <v>0</v>
      </c>
      <c r="BS81" s="503">
        <f t="shared" si="48"/>
        <v>0</v>
      </c>
      <c r="BT81" s="503">
        <f t="shared" si="48"/>
        <v>0</v>
      </c>
      <c r="BU81" s="503">
        <f t="shared" si="48"/>
        <v>0</v>
      </c>
    </row>
    <row r="82" spans="1:73" s="66" customFormat="1" ht="12" customHeight="1" x14ac:dyDescent="0.2">
      <c r="A82" s="72"/>
      <c r="B82" s="71"/>
      <c r="C82" s="191"/>
      <c r="D82" s="191"/>
      <c r="E82" s="191"/>
      <c r="F82" s="191"/>
      <c r="G82" s="191"/>
      <c r="H82" s="191"/>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1"/>
      <c r="AO82" s="191"/>
      <c r="AP82" s="191"/>
      <c r="AQ82" s="191"/>
      <c r="AR82" s="191"/>
      <c r="AS82" s="191"/>
      <c r="AT82" s="191"/>
      <c r="AU82" s="191"/>
      <c r="AV82" s="191"/>
      <c r="AW82" s="191"/>
      <c r="AX82" s="191"/>
      <c r="AY82" s="191"/>
      <c r="AZ82" s="191"/>
      <c r="BA82" s="191"/>
      <c r="BB82" s="191"/>
      <c r="BC82" s="191"/>
      <c r="BD82" s="191"/>
      <c r="BE82" s="191"/>
      <c r="BF82" s="191"/>
      <c r="BG82" s="191"/>
      <c r="BH82" s="191"/>
      <c r="BI82" s="191"/>
      <c r="BJ82" s="191"/>
      <c r="BK82" s="191"/>
      <c r="BL82" s="191"/>
      <c r="BM82" s="191"/>
      <c r="BN82" s="191"/>
      <c r="BO82" s="191"/>
      <c r="BP82" s="191"/>
      <c r="BQ82" s="191"/>
      <c r="BR82" s="191"/>
      <c r="BS82" s="191"/>
      <c r="BT82" s="191"/>
      <c r="BU82" s="191"/>
    </row>
    <row r="83" spans="1:73" s="8" customFormat="1" ht="12" customHeight="1" x14ac:dyDescent="0.25">
      <c r="A83" s="68" t="s">
        <v>603</v>
      </c>
      <c r="B83" s="80" t="s">
        <v>424</v>
      </c>
      <c r="C83" s="242" t="s">
        <v>358</v>
      </c>
      <c r="D83" s="252" t="str">
        <f t="shared" ref="D83:AI83" si="49">D4</f>
        <v/>
      </c>
      <c r="E83" s="252" t="str">
        <f t="shared" si="49"/>
        <v/>
      </c>
      <c r="F83" s="252" t="str">
        <f t="shared" si="49"/>
        <v/>
      </c>
      <c r="G83" s="252" t="str">
        <f t="shared" si="49"/>
        <v/>
      </c>
      <c r="H83" s="252" t="str">
        <f t="shared" si="49"/>
        <v/>
      </c>
      <c r="I83" s="252" t="str">
        <f t="shared" si="49"/>
        <v/>
      </c>
      <c r="J83" s="252" t="str">
        <f t="shared" si="49"/>
        <v/>
      </c>
      <c r="K83" s="252" t="str">
        <f t="shared" si="49"/>
        <v/>
      </c>
      <c r="L83" s="252" t="str">
        <f t="shared" si="49"/>
        <v/>
      </c>
      <c r="M83" s="252" t="str">
        <f t="shared" si="49"/>
        <v/>
      </c>
      <c r="N83" s="252" t="str">
        <f t="shared" si="49"/>
        <v/>
      </c>
      <c r="O83" s="252" t="str">
        <f t="shared" si="49"/>
        <v/>
      </c>
      <c r="P83" s="252" t="str">
        <f t="shared" si="49"/>
        <v/>
      </c>
      <c r="Q83" s="252" t="str">
        <f t="shared" si="49"/>
        <v/>
      </c>
      <c r="R83" s="252" t="str">
        <f t="shared" si="49"/>
        <v/>
      </c>
      <c r="S83" s="252" t="str">
        <f t="shared" si="49"/>
        <v/>
      </c>
      <c r="T83" s="252" t="str">
        <f t="shared" si="49"/>
        <v/>
      </c>
      <c r="U83" s="252" t="str">
        <f t="shared" si="49"/>
        <v/>
      </c>
      <c r="V83" s="252" t="str">
        <f t="shared" si="49"/>
        <v/>
      </c>
      <c r="W83" s="252" t="str">
        <f t="shared" si="49"/>
        <v/>
      </c>
      <c r="X83" s="252" t="str">
        <f t="shared" si="49"/>
        <v/>
      </c>
      <c r="Y83" s="252" t="str">
        <f t="shared" si="49"/>
        <v/>
      </c>
      <c r="Z83" s="252" t="str">
        <f t="shared" si="49"/>
        <v/>
      </c>
      <c r="AA83" s="252" t="str">
        <f t="shared" si="49"/>
        <v/>
      </c>
      <c r="AB83" s="252" t="str">
        <f t="shared" si="49"/>
        <v/>
      </c>
      <c r="AC83" s="252" t="str">
        <f t="shared" si="49"/>
        <v/>
      </c>
      <c r="AD83" s="252" t="str">
        <f t="shared" si="49"/>
        <v/>
      </c>
      <c r="AE83" s="252" t="str">
        <f t="shared" si="49"/>
        <v/>
      </c>
      <c r="AF83" s="252" t="str">
        <f t="shared" si="49"/>
        <v/>
      </c>
      <c r="AG83" s="252" t="str">
        <f t="shared" si="49"/>
        <v/>
      </c>
      <c r="AH83" s="252" t="str">
        <f t="shared" si="49"/>
        <v/>
      </c>
      <c r="AI83" s="252" t="str">
        <f t="shared" si="49"/>
        <v/>
      </c>
      <c r="AJ83" s="252" t="str">
        <f t="shared" ref="AJ83:BP83" si="50">AJ4</f>
        <v/>
      </c>
      <c r="AK83" s="252" t="str">
        <f t="shared" si="50"/>
        <v/>
      </c>
      <c r="AL83" s="252" t="str">
        <f t="shared" si="50"/>
        <v/>
      </c>
      <c r="AM83" s="252" t="str">
        <f t="shared" si="50"/>
        <v/>
      </c>
      <c r="AN83" s="252" t="str">
        <f t="shared" si="50"/>
        <v/>
      </c>
      <c r="AO83" s="252" t="str">
        <f t="shared" si="50"/>
        <v/>
      </c>
      <c r="AP83" s="252" t="str">
        <f t="shared" si="50"/>
        <v/>
      </c>
      <c r="AQ83" s="252" t="str">
        <f t="shared" si="50"/>
        <v/>
      </c>
      <c r="AR83" s="252" t="str">
        <f t="shared" si="50"/>
        <v/>
      </c>
      <c r="AS83" s="252" t="str">
        <f t="shared" si="50"/>
        <v/>
      </c>
      <c r="AT83" s="252" t="str">
        <f t="shared" si="50"/>
        <v/>
      </c>
      <c r="AU83" s="252" t="str">
        <f t="shared" si="50"/>
        <v/>
      </c>
      <c r="AV83" s="252" t="str">
        <f t="shared" si="50"/>
        <v/>
      </c>
      <c r="AW83" s="252" t="str">
        <f t="shared" si="50"/>
        <v/>
      </c>
      <c r="AX83" s="252" t="str">
        <f t="shared" si="50"/>
        <v/>
      </c>
      <c r="AY83" s="252" t="str">
        <f t="shared" si="50"/>
        <v/>
      </c>
      <c r="AZ83" s="252" t="str">
        <f t="shared" si="50"/>
        <v/>
      </c>
      <c r="BA83" s="252" t="str">
        <f t="shared" si="50"/>
        <v/>
      </c>
      <c r="BB83" s="252" t="str">
        <f t="shared" si="50"/>
        <v/>
      </c>
      <c r="BC83" s="252" t="str">
        <f t="shared" si="50"/>
        <v/>
      </c>
      <c r="BD83" s="252" t="str">
        <f t="shared" si="50"/>
        <v/>
      </c>
      <c r="BE83" s="252" t="str">
        <f t="shared" si="50"/>
        <v/>
      </c>
      <c r="BF83" s="252" t="str">
        <f t="shared" si="50"/>
        <v/>
      </c>
      <c r="BG83" s="252" t="str">
        <f t="shared" si="50"/>
        <v/>
      </c>
      <c r="BH83" s="252" t="str">
        <f t="shared" si="50"/>
        <v/>
      </c>
      <c r="BI83" s="252" t="str">
        <f t="shared" si="50"/>
        <v/>
      </c>
      <c r="BJ83" s="252" t="str">
        <f t="shared" si="50"/>
        <v/>
      </c>
      <c r="BK83" s="252" t="str">
        <f t="shared" si="50"/>
        <v/>
      </c>
      <c r="BL83" s="252" t="str">
        <f t="shared" si="50"/>
        <v/>
      </c>
      <c r="BM83" s="252" t="str">
        <f t="shared" si="50"/>
        <v/>
      </c>
      <c r="BN83" s="252" t="str">
        <f t="shared" si="50"/>
        <v/>
      </c>
      <c r="BO83" s="252" t="str">
        <f t="shared" si="50"/>
        <v/>
      </c>
      <c r="BP83" s="252" t="str">
        <f t="shared" si="50"/>
        <v/>
      </c>
      <c r="BQ83" s="252" t="str">
        <f t="shared" ref="BQ83:BU83" si="51">BQ4</f>
        <v/>
      </c>
      <c r="BR83" s="252" t="str">
        <f t="shared" si="51"/>
        <v/>
      </c>
      <c r="BS83" s="252" t="str">
        <f t="shared" si="51"/>
        <v/>
      </c>
      <c r="BT83" s="252" t="str">
        <f t="shared" si="51"/>
        <v/>
      </c>
      <c r="BU83" s="252" t="str">
        <f t="shared" si="51"/>
        <v/>
      </c>
    </row>
    <row r="84" spans="1:73" s="264" customFormat="1" x14ac:dyDescent="0.2">
      <c r="A84" s="168"/>
      <c r="B84" s="627"/>
      <c r="C84" s="263">
        <f t="shared" ref="C84:C88" si="52">SUM(D84:BU84)</f>
        <v>0</v>
      </c>
      <c r="D84" s="433"/>
      <c r="E84" s="433"/>
      <c r="F84" s="433"/>
      <c r="G84" s="433"/>
      <c r="H84" s="433"/>
      <c r="I84" s="433"/>
      <c r="J84" s="433"/>
      <c r="K84" s="433"/>
      <c r="L84" s="433"/>
      <c r="M84" s="433"/>
      <c r="N84" s="433"/>
      <c r="O84" s="433"/>
      <c r="P84" s="433"/>
      <c r="Q84" s="433"/>
      <c r="R84" s="433"/>
      <c r="S84" s="433"/>
      <c r="T84" s="433"/>
      <c r="U84" s="433"/>
      <c r="V84" s="433"/>
      <c r="W84" s="433"/>
      <c r="X84" s="433"/>
      <c r="Y84" s="433"/>
      <c r="Z84" s="433"/>
      <c r="AA84" s="433"/>
      <c r="AB84" s="433"/>
      <c r="AC84" s="433"/>
      <c r="AD84" s="433"/>
      <c r="AE84" s="433"/>
      <c r="AF84" s="433"/>
      <c r="AG84" s="433"/>
      <c r="AH84" s="433"/>
      <c r="AI84" s="433"/>
      <c r="AJ84" s="433"/>
      <c r="AK84" s="433"/>
      <c r="AL84" s="433"/>
      <c r="AM84" s="433"/>
      <c r="AN84" s="433"/>
      <c r="AO84" s="433"/>
      <c r="AP84" s="433"/>
      <c r="AQ84" s="433"/>
      <c r="AR84" s="433"/>
      <c r="AS84" s="433"/>
      <c r="AT84" s="433"/>
      <c r="AU84" s="433"/>
      <c r="AV84" s="433"/>
      <c r="AW84" s="433"/>
      <c r="AX84" s="433"/>
      <c r="AY84" s="433"/>
      <c r="AZ84" s="433"/>
      <c r="BA84" s="433"/>
      <c r="BB84" s="433"/>
      <c r="BC84" s="433"/>
      <c r="BD84" s="433"/>
      <c r="BE84" s="433"/>
      <c r="BF84" s="433"/>
      <c r="BG84" s="433"/>
      <c r="BH84" s="433"/>
      <c r="BI84" s="433"/>
      <c r="BJ84" s="433"/>
      <c r="BK84" s="433"/>
      <c r="BL84" s="433"/>
      <c r="BM84" s="433"/>
      <c r="BN84" s="433"/>
      <c r="BO84" s="433"/>
      <c r="BP84" s="433"/>
      <c r="BQ84" s="433"/>
      <c r="BR84" s="433"/>
      <c r="BS84" s="433"/>
      <c r="BT84" s="433"/>
      <c r="BU84" s="433"/>
    </row>
    <row r="85" spans="1:73" s="264" customFormat="1" x14ac:dyDescent="0.2">
      <c r="A85" s="168"/>
      <c r="B85" s="625"/>
      <c r="C85" s="263">
        <f t="shared" si="52"/>
        <v>0</v>
      </c>
      <c r="D85" s="433"/>
      <c r="E85" s="433"/>
      <c r="F85" s="433"/>
      <c r="G85" s="433"/>
      <c r="H85" s="433"/>
      <c r="I85" s="433"/>
      <c r="J85" s="433"/>
      <c r="K85" s="433"/>
      <c r="L85" s="433"/>
      <c r="M85" s="433"/>
      <c r="N85" s="433"/>
      <c r="O85" s="433"/>
      <c r="P85" s="433"/>
      <c r="Q85" s="433"/>
      <c r="R85" s="433"/>
      <c r="S85" s="433"/>
      <c r="T85" s="433"/>
      <c r="U85" s="433"/>
      <c r="V85" s="433"/>
      <c r="W85" s="433"/>
      <c r="X85" s="433"/>
      <c r="Y85" s="433"/>
      <c r="Z85" s="433"/>
      <c r="AA85" s="433"/>
      <c r="AB85" s="433"/>
      <c r="AC85" s="433"/>
      <c r="AD85" s="433"/>
      <c r="AE85" s="433"/>
      <c r="AF85" s="433"/>
      <c r="AG85" s="433"/>
      <c r="AH85" s="433"/>
      <c r="AI85" s="433"/>
      <c r="AJ85" s="433"/>
      <c r="AK85" s="433"/>
      <c r="AL85" s="433"/>
      <c r="AM85" s="433"/>
      <c r="AN85" s="433"/>
      <c r="AO85" s="433"/>
      <c r="AP85" s="433"/>
      <c r="AQ85" s="433"/>
      <c r="AR85" s="433"/>
      <c r="AS85" s="433"/>
      <c r="AT85" s="433"/>
      <c r="AU85" s="433"/>
      <c r="AV85" s="433"/>
      <c r="AW85" s="433"/>
      <c r="AX85" s="433"/>
      <c r="AY85" s="433"/>
      <c r="AZ85" s="433"/>
      <c r="BA85" s="433"/>
      <c r="BB85" s="433"/>
      <c r="BC85" s="433"/>
      <c r="BD85" s="433"/>
      <c r="BE85" s="433"/>
      <c r="BF85" s="433"/>
      <c r="BG85" s="433"/>
      <c r="BH85" s="433"/>
      <c r="BI85" s="433"/>
      <c r="BJ85" s="433"/>
      <c r="BK85" s="433"/>
      <c r="BL85" s="433"/>
      <c r="BM85" s="433"/>
      <c r="BN85" s="433"/>
      <c r="BO85" s="433"/>
      <c r="BP85" s="433"/>
      <c r="BQ85" s="433"/>
      <c r="BR85" s="433"/>
      <c r="BS85" s="433"/>
      <c r="BT85" s="433"/>
      <c r="BU85" s="433"/>
    </row>
    <row r="86" spans="1:73" s="264" customFormat="1" x14ac:dyDescent="0.2">
      <c r="A86" s="168"/>
      <c r="B86" s="625"/>
      <c r="C86" s="263">
        <f t="shared" si="52"/>
        <v>0</v>
      </c>
      <c r="D86" s="433"/>
      <c r="E86" s="433"/>
      <c r="F86" s="433"/>
      <c r="G86" s="433"/>
      <c r="H86" s="433"/>
      <c r="I86" s="433"/>
      <c r="J86" s="433"/>
      <c r="K86" s="433"/>
      <c r="L86" s="433"/>
      <c r="M86" s="433"/>
      <c r="N86" s="433"/>
      <c r="O86" s="433"/>
      <c r="P86" s="433"/>
      <c r="Q86" s="433"/>
      <c r="R86" s="433"/>
      <c r="S86" s="433"/>
      <c r="T86" s="433"/>
      <c r="U86" s="433"/>
      <c r="V86" s="433"/>
      <c r="W86" s="433"/>
      <c r="X86" s="433"/>
      <c r="Y86" s="433"/>
      <c r="Z86" s="433"/>
      <c r="AA86" s="433"/>
      <c r="AB86" s="433"/>
      <c r="AC86" s="433"/>
      <c r="AD86" s="433"/>
      <c r="AE86" s="433"/>
      <c r="AF86" s="433"/>
      <c r="AG86" s="433"/>
      <c r="AH86" s="433"/>
      <c r="AI86" s="433"/>
      <c r="AJ86" s="433"/>
      <c r="AK86" s="433"/>
      <c r="AL86" s="433"/>
      <c r="AM86" s="433"/>
      <c r="AN86" s="433"/>
      <c r="AO86" s="433"/>
      <c r="AP86" s="433"/>
      <c r="AQ86" s="433"/>
      <c r="AR86" s="433"/>
      <c r="AS86" s="433"/>
      <c r="AT86" s="433"/>
      <c r="AU86" s="433"/>
      <c r="AV86" s="433"/>
      <c r="AW86" s="433"/>
      <c r="AX86" s="433"/>
      <c r="AY86" s="433"/>
      <c r="AZ86" s="433"/>
      <c r="BA86" s="433"/>
      <c r="BB86" s="433"/>
      <c r="BC86" s="433"/>
      <c r="BD86" s="433"/>
      <c r="BE86" s="433"/>
      <c r="BF86" s="433"/>
      <c r="BG86" s="433"/>
      <c r="BH86" s="433"/>
      <c r="BI86" s="433"/>
      <c r="BJ86" s="433"/>
      <c r="BK86" s="433"/>
      <c r="BL86" s="433"/>
      <c r="BM86" s="433"/>
      <c r="BN86" s="433"/>
      <c r="BO86" s="433"/>
      <c r="BP86" s="433"/>
      <c r="BQ86" s="433"/>
      <c r="BR86" s="433"/>
      <c r="BS86" s="433"/>
      <c r="BT86" s="433"/>
      <c r="BU86" s="433"/>
    </row>
    <row r="87" spans="1:73" s="264" customFormat="1" x14ac:dyDescent="0.2">
      <c r="A87" s="168"/>
      <c r="B87" s="625"/>
      <c r="C87" s="263">
        <f t="shared" si="52"/>
        <v>0</v>
      </c>
      <c r="D87" s="433"/>
      <c r="E87" s="433"/>
      <c r="F87" s="433"/>
      <c r="G87" s="433"/>
      <c r="H87" s="433"/>
      <c r="I87" s="433"/>
      <c r="J87" s="433"/>
      <c r="K87" s="433"/>
      <c r="L87" s="433"/>
      <c r="M87" s="433"/>
      <c r="N87" s="433"/>
      <c r="O87" s="433"/>
      <c r="P87" s="433"/>
      <c r="Q87" s="433"/>
      <c r="R87" s="433"/>
      <c r="S87" s="433"/>
      <c r="T87" s="433"/>
      <c r="U87" s="433"/>
      <c r="V87" s="433"/>
      <c r="W87" s="433"/>
      <c r="X87" s="433"/>
      <c r="Y87" s="433"/>
      <c r="Z87" s="433"/>
      <c r="AA87" s="433"/>
      <c r="AB87" s="433"/>
      <c r="AC87" s="433"/>
      <c r="AD87" s="433"/>
      <c r="AE87" s="433"/>
      <c r="AF87" s="433"/>
      <c r="AG87" s="433"/>
      <c r="AH87" s="433"/>
      <c r="AI87" s="433"/>
      <c r="AJ87" s="433"/>
      <c r="AK87" s="433"/>
      <c r="AL87" s="433"/>
      <c r="AM87" s="433"/>
      <c r="AN87" s="433"/>
      <c r="AO87" s="433"/>
      <c r="AP87" s="433"/>
      <c r="AQ87" s="433"/>
      <c r="AR87" s="433"/>
      <c r="AS87" s="433"/>
      <c r="AT87" s="433"/>
      <c r="AU87" s="433"/>
      <c r="AV87" s="433"/>
      <c r="AW87" s="433"/>
      <c r="AX87" s="433"/>
      <c r="AY87" s="433"/>
      <c r="AZ87" s="433"/>
      <c r="BA87" s="433"/>
      <c r="BB87" s="433"/>
      <c r="BC87" s="433"/>
      <c r="BD87" s="433"/>
      <c r="BE87" s="433"/>
      <c r="BF87" s="433"/>
      <c r="BG87" s="433"/>
      <c r="BH87" s="433"/>
      <c r="BI87" s="433"/>
      <c r="BJ87" s="433"/>
      <c r="BK87" s="433"/>
      <c r="BL87" s="433"/>
      <c r="BM87" s="433"/>
      <c r="BN87" s="433"/>
      <c r="BO87" s="433"/>
      <c r="BP87" s="433"/>
      <c r="BQ87" s="433"/>
      <c r="BR87" s="433"/>
      <c r="BS87" s="433"/>
      <c r="BT87" s="433"/>
      <c r="BU87" s="433"/>
    </row>
    <row r="88" spans="1:73" s="264" customFormat="1" x14ac:dyDescent="0.2">
      <c r="A88" s="168"/>
      <c r="B88" s="626"/>
      <c r="C88" s="263">
        <f t="shared" si="52"/>
        <v>0</v>
      </c>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3"/>
      <c r="AI88" s="433"/>
      <c r="AJ88" s="433"/>
      <c r="AK88" s="433"/>
      <c r="AL88" s="433"/>
      <c r="AM88" s="433"/>
      <c r="AN88" s="433"/>
      <c r="AO88" s="433"/>
      <c r="AP88" s="433"/>
      <c r="AQ88" s="433"/>
      <c r="AR88" s="433"/>
      <c r="AS88" s="433"/>
      <c r="AT88" s="433"/>
      <c r="AU88" s="433"/>
      <c r="AV88" s="433"/>
      <c r="AW88" s="433"/>
      <c r="AX88" s="433"/>
      <c r="AY88" s="433"/>
      <c r="AZ88" s="433"/>
      <c r="BA88" s="433"/>
      <c r="BB88" s="433"/>
      <c r="BC88" s="433"/>
      <c r="BD88" s="433"/>
      <c r="BE88" s="433"/>
      <c r="BF88" s="433"/>
      <c r="BG88" s="433"/>
      <c r="BH88" s="433"/>
      <c r="BI88" s="433"/>
      <c r="BJ88" s="433"/>
      <c r="BK88" s="433"/>
      <c r="BL88" s="433"/>
      <c r="BM88" s="433"/>
      <c r="BN88" s="433"/>
      <c r="BO88" s="433"/>
      <c r="BP88" s="433"/>
      <c r="BQ88" s="433"/>
      <c r="BR88" s="433"/>
      <c r="BS88" s="433"/>
      <c r="BT88" s="433"/>
      <c r="BU88" s="433"/>
    </row>
    <row r="89" spans="1:73" s="505" customFormat="1" ht="12" customHeight="1" x14ac:dyDescent="0.25">
      <c r="A89" s="6" t="s">
        <v>81</v>
      </c>
      <c r="B89" s="495">
        <f>B121</f>
        <v>0</v>
      </c>
      <c r="C89" s="504">
        <f>SUM(D89:BU89)</f>
        <v>0</v>
      </c>
      <c r="D89" s="503">
        <f t="shared" ref="D89:BO89" si="53">SUM(D84:D88)</f>
        <v>0</v>
      </c>
      <c r="E89" s="503">
        <f t="shared" si="53"/>
        <v>0</v>
      </c>
      <c r="F89" s="503">
        <f t="shared" si="53"/>
        <v>0</v>
      </c>
      <c r="G89" s="503">
        <f t="shared" si="53"/>
        <v>0</v>
      </c>
      <c r="H89" s="503">
        <f t="shared" si="53"/>
        <v>0</v>
      </c>
      <c r="I89" s="503">
        <f t="shared" si="53"/>
        <v>0</v>
      </c>
      <c r="J89" s="503">
        <f t="shared" si="53"/>
        <v>0</v>
      </c>
      <c r="K89" s="503">
        <f t="shared" si="53"/>
        <v>0</v>
      </c>
      <c r="L89" s="503">
        <f t="shared" si="53"/>
        <v>0</v>
      </c>
      <c r="M89" s="503">
        <f t="shared" si="53"/>
        <v>0</v>
      </c>
      <c r="N89" s="503">
        <f t="shared" si="53"/>
        <v>0</v>
      </c>
      <c r="O89" s="503">
        <f t="shared" si="53"/>
        <v>0</v>
      </c>
      <c r="P89" s="503">
        <f t="shared" si="53"/>
        <v>0</v>
      </c>
      <c r="Q89" s="503">
        <f t="shared" si="53"/>
        <v>0</v>
      </c>
      <c r="R89" s="503">
        <f t="shared" si="53"/>
        <v>0</v>
      </c>
      <c r="S89" s="503">
        <f t="shared" si="53"/>
        <v>0</v>
      </c>
      <c r="T89" s="503">
        <f t="shared" si="53"/>
        <v>0</v>
      </c>
      <c r="U89" s="503">
        <f t="shared" si="53"/>
        <v>0</v>
      </c>
      <c r="V89" s="503">
        <f t="shared" si="53"/>
        <v>0</v>
      </c>
      <c r="W89" s="503">
        <f t="shared" si="53"/>
        <v>0</v>
      </c>
      <c r="X89" s="503">
        <f t="shared" si="53"/>
        <v>0</v>
      </c>
      <c r="Y89" s="503">
        <f t="shared" si="53"/>
        <v>0</v>
      </c>
      <c r="Z89" s="503">
        <f t="shared" si="53"/>
        <v>0</v>
      </c>
      <c r="AA89" s="503">
        <f t="shared" si="53"/>
        <v>0</v>
      </c>
      <c r="AB89" s="503">
        <f t="shared" si="53"/>
        <v>0</v>
      </c>
      <c r="AC89" s="503">
        <f t="shared" si="53"/>
        <v>0</v>
      </c>
      <c r="AD89" s="503">
        <f t="shared" si="53"/>
        <v>0</v>
      </c>
      <c r="AE89" s="503">
        <f t="shared" si="53"/>
        <v>0</v>
      </c>
      <c r="AF89" s="503">
        <f t="shared" si="53"/>
        <v>0</v>
      </c>
      <c r="AG89" s="503">
        <f t="shared" si="53"/>
        <v>0</v>
      </c>
      <c r="AH89" s="503">
        <f t="shared" si="53"/>
        <v>0</v>
      </c>
      <c r="AI89" s="503">
        <f t="shared" si="53"/>
        <v>0</v>
      </c>
      <c r="AJ89" s="503">
        <f t="shared" si="53"/>
        <v>0</v>
      </c>
      <c r="AK89" s="503">
        <f t="shared" si="53"/>
        <v>0</v>
      </c>
      <c r="AL89" s="503">
        <f t="shared" si="53"/>
        <v>0</v>
      </c>
      <c r="AM89" s="503">
        <f t="shared" si="53"/>
        <v>0</v>
      </c>
      <c r="AN89" s="503">
        <f t="shared" si="53"/>
        <v>0</v>
      </c>
      <c r="AO89" s="503">
        <f t="shared" si="53"/>
        <v>0</v>
      </c>
      <c r="AP89" s="503">
        <f t="shared" si="53"/>
        <v>0</v>
      </c>
      <c r="AQ89" s="503">
        <f t="shared" si="53"/>
        <v>0</v>
      </c>
      <c r="AR89" s="503">
        <f t="shared" si="53"/>
        <v>0</v>
      </c>
      <c r="AS89" s="503">
        <f t="shared" si="53"/>
        <v>0</v>
      </c>
      <c r="AT89" s="503">
        <f t="shared" si="53"/>
        <v>0</v>
      </c>
      <c r="AU89" s="503">
        <f t="shared" si="53"/>
        <v>0</v>
      </c>
      <c r="AV89" s="503">
        <f t="shared" si="53"/>
        <v>0</v>
      </c>
      <c r="AW89" s="503">
        <f t="shared" si="53"/>
        <v>0</v>
      </c>
      <c r="AX89" s="503">
        <f t="shared" si="53"/>
        <v>0</v>
      </c>
      <c r="AY89" s="503">
        <f t="shared" si="53"/>
        <v>0</v>
      </c>
      <c r="AZ89" s="503">
        <f t="shared" si="53"/>
        <v>0</v>
      </c>
      <c r="BA89" s="503">
        <f t="shared" si="53"/>
        <v>0</v>
      </c>
      <c r="BB89" s="503">
        <f t="shared" si="53"/>
        <v>0</v>
      </c>
      <c r="BC89" s="503">
        <f t="shared" si="53"/>
        <v>0</v>
      </c>
      <c r="BD89" s="503">
        <f t="shared" si="53"/>
        <v>0</v>
      </c>
      <c r="BE89" s="503">
        <f t="shared" si="53"/>
        <v>0</v>
      </c>
      <c r="BF89" s="503">
        <f t="shared" si="53"/>
        <v>0</v>
      </c>
      <c r="BG89" s="503">
        <f t="shared" si="53"/>
        <v>0</v>
      </c>
      <c r="BH89" s="503">
        <f t="shared" si="53"/>
        <v>0</v>
      </c>
      <c r="BI89" s="503">
        <f t="shared" si="53"/>
        <v>0</v>
      </c>
      <c r="BJ89" s="503">
        <f t="shared" si="53"/>
        <v>0</v>
      </c>
      <c r="BK89" s="503">
        <f t="shared" si="53"/>
        <v>0</v>
      </c>
      <c r="BL89" s="503">
        <f t="shared" si="53"/>
        <v>0</v>
      </c>
      <c r="BM89" s="503">
        <f t="shared" si="53"/>
        <v>0</v>
      </c>
      <c r="BN89" s="503">
        <f t="shared" si="53"/>
        <v>0</v>
      </c>
      <c r="BO89" s="503">
        <f t="shared" si="53"/>
        <v>0</v>
      </c>
      <c r="BP89" s="503">
        <f t="shared" ref="BP89:BU89" si="54">SUM(BP84:BP88)</f>
        <v>0</v>
      </c>
      <c r="BQ89" s="503">
        <f t="shared" si="54"/>
        <v>0</v>
      </c>
      <c r="BR89" s="503">
        <f t="shared" si="54"/>
        <v>0</v>
      </c>
      <c r="BS89" s="503">
        <f t="shared" si="54"/>
        <v>0</v>
      </c>
      <c r="BT89" s="503">
        <f t="shared" si="54"/>
        <v>0</v>
      </c>
      <c r="BU89" s="503">
        <f t="shared" si="54"/>
        <v>0</v>
      </c>
    </row>
    <row r="90" spans="1:73" ht="12" customHeight="1" x14ac:dyDescent="0.2">
      <c r="B90" s="3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3"/>
      <c r="BL90" s="193"/>
      <c r="BM90" s="193"/>
      <c r="BN90" s="193"/>
      <c r="BO90" s="193"/>
      <c r="BP90" s="193"/>
    </row>
    <row r="91" spans="1:73" s="8" customFormat="1" ht="12" customHeight="1" x14ac:dyDescent="0.25">
      <c r="A91" s="518" t="s">
        <v>604</v>
      </c>
      <c r="B91" s="519" t="s">
        <v>424</v>
      </c>
      <c r="C91" s="242" t="s">
        <v>358</v>
      </c>
      <c r="D91" s="520" t="str">
        <f t="shared" ref="D91:BO91" si="55">D4</f>
        <v/>
      </c>
      <c r="E91" s="520" t="str">
        <f t="shared" si="55"/>
        <v/>
      </c>
      <c r="F91" s="520" t="str">
        <f t="shared" si="55"/>
        <v/>
      </c>
      <c r="G91" s="520" t="str">
        <f t="shared" si="55"/>
        <v/>
      </c>
      <c r="H91" s="520" t="str">
        <f t="shared" si="55"/>
        <v/>
      </c>
      <c r="I91" s="520" t="str">
        <f t="shared" si="55"/>
        <v/>
      </c>
      <c r="J91" s="520" t="str">
        <f t="shared" si="55"/>
        <v/>
      </c>
      <c r="K91" s="520" t="str">
        <f t="shared" si="55"/>
        <v/>
      </c>
      <c r="L91" s="520" t="str">
        <f t="shared" si="55"/>
        <v/>
      </c>
      <c r="M91" s="520" t="str">
        <f t="shared" si="55"/>
        <v/>
      </c>
      <c r="N91" s="520" t="str">
        <f t="shared" si="55"/>
        <v/>
      </c>
      <c r="O91" s="520" t="str">
        <f t="shared" si="55"/>
        <v/>
      </c>
      <c r="P91" s="520" t="str">
        <f t="shared" si="55"/>
        <v/>
      </c>
      <c r="Q91" s="520" t="str">
        <f t="shared" si="55"/>
        <v/>
      </c>
      <c r="R91" s="520" t="str">
        <f t="shared" si="55"/>
        <v/>
      </c>
      <c r="S91" s="520" t="str">
        <f t="shared" si="55"/>
        <v/>
      </c>
      <c r="T91" s="520" t="str">
        <f t="shared" si="55"/>
        <v/>
      </c>
      <c r="U91" s="520" t="str">
        <f t="shared" si="55"/>
        <v/>
      </c>
      <c r="V91" s="520" t="str">
        <f t="shared" si="55"/>
        <v/>
      </c>
      <c r="W91" s="520" t="str">
        <f t="shared" si="55"/>
        <v/>
      </c>
      <c r="X91" s="520" t="str">
        <f t="shared" si="55"/>
        <v/>
      </c>
      <c r="Y91" s="520" t="str">
        <f t="shared" si="55"/>
        <v/>
      </c>
      <c r="Z91" s="520" t="str">
        <f t="shared" si="55"/>
        <v/>
      </c>
      <c r="AA91" s="520" t="str">
        <f t="shared" si="55"/>
        <v/>
      </c>
      <c r="AB91" s="520" t="str">
        <f t="shared" si="55"/>
        <v/>
      </c>
      <c r="AC91" s="520" t="str">
        <f t="shared" si="55"/>
        <v/>
      </c>
      <c r="AD91" s="520" t="str">
        <f t="shared" si="55"/>
        <v/>
      </c>
      <c r="AE91" s="520" t="str">
        <f t="shared" si="55"/>
        <v/>
      </c>
      <c r="AF91" s="520" t="str">
        <f t="shared" si="55"/>
        <v/>
      </c>
      <c r="AG91" s="520" t="str">
        <f t="shared" si="55"/>
        <v/>
      </c>
      <c r="AH91" s="520" t="str">
        <f t="shared" si="55"/>
        <v/>
      </c>
      <c r="AI91" s="520" t="str">
        <f t="shared" si="55"/>
        <v/>
      </c>
      <c r="AJ91" s="520" t="str">
        <f t="shared" si="55"/>
        <v/>
      </c>
      <c r="AK91" s="520" t="str">
        <f t="shared" si="55"/>
        <v/>
      </c>
      <c r="AL91" s="520" t="str">
        <f t="shared" si="55"/>
        <v/>
      </c>
      <c r="AM91" s="520" t="str">
        <f t="shared" si="55"/>
        <v/>
      </c>
      <c r="AN91" s="520" t="str">
        <f t="shared" si="55"/>
        <v/>
      </c>
      <c r="AO91" s="520" t="str">
        <f t="shared" si="55"/>
        <v/>
      </c>
      <c r="AP91" s="520" t="str">
        <f t="shared" si="55"/>
        <v/>
      </c>
      <c r="AQ91" s="520" t="str">
        <f t="shared" si="55"/>
        <v/>
      </c>
      <c r="AR91" s="520" t="str">
        <f t="shared" si="55"/>
        <v/>
      </c>
      <c r="AS91" s="520" t="str">
        <f t="shared" si="55"/>
        <v/>
      </c>
      <c r="AT91" s="520" t="str">
        <f t="shared" si="55"/>
        <v/>
      </c>
      <c r="AU91" s="520" t="str">
        <f t="shared" si="55"/>
        <v/>
      </c>
      <c r="AV91" s="520" t="str">
        <f t="shared" si="55"/>
        <v/>
      </c>
      <c r="AW91" s="520" t="str">
        <f t="shared" si="55"/>
        <v/>
      </c>
      <c r="AX91" s="520" t="str">
        <f t="shared" si="55"/>
        <v/>
      </c>
      <c r="AY91" s="520" t="str">
        <f t="shared" si="55"/>
        <v/>
      </c>
      <c r="AZ91" s="520" t="str">
        <f t="shared" si="55"/>
        <v/>
      </c>
      <c r="BA91" s="520" t="str">
        <f t="shared" si="55"/>
        <v/>
      </c>
      <c r="BB91" s="520" t="str">
        <f t="shared" si="55"/>
        <v/>
      </c>
      <c r="BC91" s="520" t="str">
        <f t="shared" si="55"/>
        <v/>
      </c>
      <c r="BD91" s="520" t="str">
        <f t="shared" si="55"/>
        <v/>
      </c>
      <c r="BE91" s="520" t="str">
        <f t="shared" si="55"/>
        <v/>
      </c>
      <c r="BF91" s="520" t="str">
        <f t="shared" si="55"/>
        <v/>
      </c>
      <c r="BG91" s="520" t="str">
        <f t="shared" si="55"/>
        <v/>
      </c>
      <c r="BH91" s="520" t="str">
        <f t="shared" si="55"/>
        <v/>
      </c>
      <c r="BI91" s="520" t="str">
        <f t="shared" si="55"/>
        <v/>
      </c>
      <c r="BJ91" s="520" t="str">
        <f t="shared" si="55"/>
        <v/>
      </c>
      <c r="BK91" s="520" t="str">
        <f t="shared" si="55"/>
        <v/>
      </c>
      <c r="BL91" s="520" t="str">
        <f t="shared" si="55"/>
        <v/>
      </c>
      <c r="BM91" s="520" t="str">
        <f t="shared" si="55"/>
        <v/>
      </c>
      <c r="BN91" s="520" t="str">
        <f t="shared" si="55"/>
        <v/>
      </c>
      <c r="BO91" s="520" t="str">
        <f t="shared" si="55"/>
        <v/>
      </c>
      <c r="BP91" s="520" t="str">
        <f t="shared" ref="BP91:BU91" si="56">BP4</f>
        <v/>
      </c>
      <c r="BQ91" s="520" t="str">
        <f t="shared" si="56"/>
        <v/>
      </c>
      <c r="BR91" s="520" t="str">
        <f t="shared" si="56"/>
        <v/>
      </c>
      <c r="BS91" s="520" t="str">
        <f t="shared" si="56"/>
        <v/>
      </c>
      <c r="BT91" s="520" t="str">
        <f t="shared" si="56"/>
        <v/>
      </c>
      <c r="BU91" s="520" t="str">
        <f t="shared" si="56"/>
        <v/>
      </c>
    </row>
    <row r="92" spans="1:73" s="264" customFormat="1" x14ac:dyDescent="0.2">
      <c r="A92" s="521"/>
      <c r="B92" s="627"/>
      <c r="C92" s="522">
        <f>SUM(D92:BU92)</f>
        <v>0</v>
      </c>
      <c r="D92" s="433"/>
      <c r="E92" s="433"/>
      <c r="F92" s="433"/>
      <c r="G92" s="433"/>
      <c r="H92" s="433"/>
      <c r="I92" s="433"/>
      <c r="J92" s="433"/>
      <c r="K92" s="433"/>
      <c r="L92" s="433"/>
      <c r="M92" s="433"/>
      <c r="N92" s="433"/>
      <c r="O92" s="433"/>
      <c r="P92" s="433"/>
      <c r="Q92" s="433"/>
      <c r="R92" s="433"/>
      <c r="S92" s="433"/>
      <c r="T92" s="433"/>
      <c r="U92" s="433"/>
      <c r="V92" s="433"/>
      <c r="W92" s="433"/>
      <c r="X92" s="433"/>
      <c r="Y92" s="433"/>
      <c r="Z92" s="433"/>
      <c r="AA92" s="433"/>
      <c r="AB92" s="433"/>
      <c r="AC92" s="433"/>
      <c r="AD92" s="433"/>
      <c r="AE92" s="433"/>
      <c r="AF92" s="433"/>
      <c r="AG92" s="433"/>
      <c r="AH92" s="433"/>
      <c r="AI92" s="433"/>
      <c r="AJ92" s="433"/>
      <c r="AK92" s="433"/>
      <c r="AL92" s="433"/>
      <c r="AM92" s="433"/>
      <c r="AN92" s="433"/>
      <c r="AO92" s="433"/>
      <c r="AP92" s="433"/>
      <c r="AQ92" s="433"/>
      <c r="AR92" s="433"/>
      <c r="AS92" s="433"/>
      <c r="AT92" s="433"/>
      <c r="AU92" s="433"/>
      <c r="AV92" s="433"/>
      <c r="AW92" s="433"/>
      <c r="AX92" s="433"/>
      <c r="AY92" s="433"/>
      <c r="AZ92" s="433"/>
      <c r="BA92" s="433"/>
      <c r="BB92" s="433"/>
      <c r="BC92" s="433"/>
      <c r="BD92" s="433"/>
      <c r="BE92" s="433"/>
      <c r="BF92" s="433"/>
      <c r="BG92" s="433"/>
      <c r="BH92" s="433"/>
      <c r="BI92" s="433"/>
      <c r="BJ92" s="433"/>
      <c r="BK92" s="433"/>
      <c r="BL92" s="433"/>
      <c r="BM92" s="433"/>
      <c r="BN92" s="433"/>
      <c r="BO92" s="433"/>
      <c r="BP92" s="433"/>
      <c r="BQ92" s="433"/>
      <c r="BR92" s="433"/>
      <c r="BS92" s="433"/>
      <c r="BT92" s="433"/>
      <c r="BU92" s="433"/>
    </row>
    <row r="93" spans="1:73" s="264" customFormat="1" x14ac:dyDescent="0.2">
      <c r="A93" s="521"/>
      <c r="B93" s="625"/>
      <c r="C93" s="522">
        <f t="shared" ref="C93:C97" si="57">SUM(D93:BU93)</f>
        <v>0</v>
      </c>
      <c r="D93" s="433"/>
      <c r="E93" s="433"/>
      <c r="F93" s="433"/>
      <c r="G93" s="433"/>
      <c r="H93" s="433"/>
      <c r="I93" s="433"/>
      <c r="J93" s="433"/>
      <c r="K93" s="433"/>
      <c r="L93" s="433"/>
      <c r="M93" s="433"/>
      <c r="N93" s="433"/>
      <c r="O93" s="433"/>
      <c r="P93" s="433"/>
      <c r="Q93" s="433"/>
      <c r="R93" s="433"/>
      <c r="S93" s="433"/>
      <c r="T93" s="433"/>
      <c r="U93" s="433"/>
      <c r="V93" s="433"/>
      <c r="W93" s="433"/>
      <c r="X93" s="433"/>
      <c r="Y93" s="433"/>
      <c r="Z93" s="433"/>
      <c r="AA93" s="433"/>
      <c r="AB93" s="433"/>
      <c r="AC93" s="433"/>
      <c r="AD93" s="433"/>
      <c r="AE93" s="433"/>
      <c r="AF93" s="433"/>
      <c r="AG93" s="433"/>
      <c r="AH93" s="433"/>
      <c r="AI93" s="433"/>
      <c r="AJ93" s="433"/>
      <c r="AK93" s="433"/>
      <c r="AL93" s="433"/>
      <c r="AM93" s="433"/>
      <c r="AN93" s="433"/>
      <c r="AO93" s="433"/>
      <c r="AP93" s="433"/>
      <c r="AQ93" s="433"/>
      <c r="AR93" s="433"/>
      <c r="AS93" s="433"/>
      <c r="AT93" s="433"/>
      <c r="AU93" s="433"/>
      <c r="AV93" s="433"/>
      <c r="AW93" s="433"/>
      <c r="AX93" s="433"/>
      <c r="AY93" s="433"/>
      <c r="AZ93" s="433"/>
      <c r="BA93" s="433"/>
      <c r="BB93" s="433"/>
      <c r="BC93" s="433"/>
      <c r="BD93" s="433"/>
      <c r="BE93" s="433"/>
      <c r="BF93" s="433"/>
      <c r="BG93" s="433"/>
      <c r="BH93" s="433"/>
      <c r="BI93" s="433"/>
      <c r="BJ93" s="433"/>
      <c r="BK93" s="433"/>
      <c r="BL93" s="433"/>
      <c r="BM93" s="433"/>
      <c r="BN93" s="433"/>
      <c r="BO93" s="433"/>
      <c r="BP93" s="433"/>
      <c r="BQ93" s="433"/>
      <c r="BR93" s="433"/>
      <c r="BS93" s="433"/>
      <c r="BT93" s="433"/>
      <c r="BU93" s="433"/>
    </row>
    <row r="94" spans="1:73" s="264" customFormat="1" x14ac:dyDescent="0.2">
      <c r="A94" s="521"/>
      <c r="B94" s="625"/>
      <c r="C94" s="522">
        <f t="shared" si="57"/>
        <v>0</v>
      </c>
      <c r="D94" s="433"/>
      <c r="E94" s="433"/>
      <c r="F94" s="433"/>
      <c r="G94" s="433"/>
      <c r="H94" s="433"/>
      <c r="I94" s="433"/>
      <c r="J94" s="433"/>
      <c r="K94" s="433"/>
      <c r="L94" s="433"/>
      <c r="M94" s="433"/>
      <c r="N94" s="433"/>
      <c r="O94" s="433"/>
      <c r="P94" s="433"/>
      <c r="Q94" s="433"/>
      <c r="R94" s="433"/>
      <c r="S94" s="433"/>
      <c r="T94" s="433"/>
      <c r="U94" s="433"/>
      <c r="V94" s="433"/>
      <c r="W94" s="433"/>
      <c r="X94" s="433"/>
      <c r="Y94" s="433"/>
      <c r="Z94" s="433"/>
      <c r="AA94" s="433"/>
      <c r="AB94" s="433"/>
      <c r="AC94" s="433"/>
      <c r="AD94" s="433"/>
      <c r="AE94" s="433"/>
      <c r="AF94" s="433"/>
      <c r="AG94" s="433"/>
      <c r="AH94" s="433"/>
      <c r="AI94" s="433"/>
      <c r="AJ94" s="433"/>
      <c r="AK94" s="433"/>
      <c r="AL94" s="433"/>
      <c r="AM94" s="433"/>
      <c r="AN94" s="433"/>
      <c r="AO94" s="433"/>
      <c r="AP94" s="433"/>
      <c r="AQ94" s="433"/>
      <c r="AR94" s="433"/>
      <c r="AS94" s="433"/>
      <c r="AT94" s="433"/>
      <c r="AU94" s="433"/>
      <c r="AV94" s="433"/>
      <c r="AW94" s="433"/>
      <c r="AX94" s="433"/>
      <c r="AY94" s="433"/>
      <c r="AZ94" s="433"/>
      <c r="BA94" s="433"/>
      <c r="BB94" s="433"/>
      <c r="BC94" s="433"/>
      <c r="BD94" s="433"/>
      <c r="BE94" s="433"/>
      <c r="BF94" s="433"/>
      <c r="BG94" s="433"/>
      <c r="BH94" s="433"/>
      <c r="BI94" s="433"/>
      <c r="BJ94" s="433"/>
      <c r="BK94" s="433"/>
      <c r="BL94" s="433"/>
      <c r="BM94" s="433"/>
      <c r="BN94" s="433"/>
      <c r="BO94" s="433"/>
      <c r="BP94" s="433"/>
      <c r="BQ94" s="433"/>
      <c r="BR94" s="433"/>
      <c r="BS94" s="433"/>
      <c r="BT94" s="433"/>
      <c r="BU94" s="433"/>
    </row>
    <row r="95" spans="1:73" s="264" customFormat="1" x14ac:dyDescent="0.2">
      <c r="A95" s="521"/>
      <c r="B95" s="625"/>
      <c r="C95" s="522">
        <f t="shared" si="57"/>
        <v>0</v>
      </c>
      <c r="D95" s="433"/>
      <c r="E95" s="433"/>
      <c r="F95" s="433"/>
      <c r="G95" s="433"/>
      <c r="H95" s="433"/>
      <c r="I95" s="433"/>
      <c r="J95" s="433"/>
      <c r="K95" s="433"/>
      <c r="L95" s="433"/>
      <c r="M95" s="433"/>
      <c r="N95" s="433"/>
      <c r="O95" s="433"/>
      <c r="P95" s="433"/>
      <c r="Q95" s="433"/>
      <c r="R95" s="433"/>
      <c r="S95" s="433"/>
      <c r="T95" s="433"/>
      <c r="U95" s="433"/>
      <c r="V95" s="433"/>
      <c r="W95" s="433"/>
      <c r="X95" s="433"/>
      <c r="Y95" s="433"/>
      <c r="Z95" s="433"/>
      <c r="AA95" s="433"/>
      <c r="AB95" s="433"/>
      <c r="AC95" s="433"/>
      <c r="AD95" s="433"/>
      <c r="AE95" s="433"/>
      <c r="AF95" s="433"/>
      <c r="AG95" s="433"/>
      <c r="AH95" s="433"/>
      <c r="AI95" s="433"/>
      <c r="AJ95" s="433"/>
      <c r="AK95" s="433"/>
      <c r="AL95" s="433"/>
      <c r="AM95" s="433"/>
      <c r="AN95" s="433"/>
      <c r="AO95" s="433"/>
      <c r="AP95" s="433"/>
      <c r="AQ95" s="433"/>
      <c r="AR95" s="433"/>
      <c r="AS95" s="433"/>
      <c r="AT95" s="433"/>
      <c r="AU95" s="433"/>
      <c r="AV95" s="433"/>
      <c r="AW95" s="433"/>
      <c r="AX95" s="433"/>
      <c r="AY95" s="433"/>
      <c r="AZ95" s="433"/>
      <c r="BA95" s="433"/>
      <c r="BB95" s="433"/>
      <c r="BC95" s="433"/>
      <c r="BD95" s="433"/>
      <c r="BE95" s="433"/>
      <c r="BF95" s="433"/>
      <c r="BG95" s="433"/>
      <c r="BH95" s="433"/>
      <c r="BI95" s="433"/>
      <c r="BJ95" s="433"/>
      <c r="BK95" s="433"/>
      <c r="BL95" s="433"/>
      <c r="BM95" s="433"/>
      <c r="BN95" s="433"/>
      <c r="BO95" s="433"/>
      <c r="BP95" s="433"/>
      <c r="BQ95" s="433"/>
      <c r="BR95" s="433"/>
      <c r="BS95" s="433"/>
      <c r="BT95" s="433"/>
      <c r="BU95" s="433"/>
    </row>
    <row r="96" spans="1:73" s="264" customFormat="1" x14ac:dyDescent="0.2">
      <c r="A96" s="521"/>
      <c r="B96" s="626"/>
      <c r="C96" s="522">
        <f t="shared" si="57"/>
        <v>0</v>
      </c>
      <c r="D96" s="433"/>
      <c r="E96" s="433"/>
      <c r="F96" s="433"/>
      <c r="G96" s="433"/>
      <c r="H96" s="433"/>
      <c r="I96" s="433"/>
      <c r="J96" s="433"/>
      <c r="K96" s="433"/>
      <c r="L96" s="433"/>
      <c r="M96" s="433"/>
      <c r="N96" s="433"/>
      <c r="O96" s="433"/>
      <c r="P96" s="433"/>
      <c r="Q96" s="433"/>
      <c r="R96" s="433"/>
      <c r="S96" s="433"/>
      <c r="T96" s="433"/>
      <c r="U96" s="433"/>
      <c r="V96" s="433"/>
      <c r="W96" s="433"/>
      <c r="X96" s="433"/>
      <c r="Y96" s="433"/>
      <c r="Z96" s="433"/>
      <c r="AA96" s="433"/>
      <c r="AB96" s="433"/>
      <c r="AC96" s="433"/>
      <c r="AD96" s="433"/>
      <c r="AE96" s="433"/>
      <c r="AF96" s="433"/>
      <c r="AG96" s="433"/>
      <c r="AH96" s="433"/>
      <c r="AI96" s="433"/>
      <c r="AJ96" s="433"/>
      <c r="AK96" s="433"/>
      <c r="AL96" s="433"/>
      <c r="AM96" s="433"/>
      <c r="AN96" s="433"/>
      <c r="AO96" s="433"/>
      <c r="AP96" s="433"/>
      <c r="AQ96" s="433"/>
      <c r="AR96" s="433"/>
      <c r="AS96" s="433"/>
      <c r="AT96" s="433"/>
      <c r="AU96" s="433"/>
      <c r="AV96" s="433"/>
      <c r="AW96" s="433"/>
      <c r="AX96" s="433"/>
      <c r="AY96" s="433"/>
      <c r="AZ96" s="433"/>
      <c r="BA96" s="433"/>
      <c r="BB96" s="433"/>
      <c r="BC96" s="433"/>
      <c r="BD96" s="433"/>
      <c r="BE96" s="433"/>
      <c r="BF96" s="433"/>
      <c r="BG96" s="433"/>
      <c r="BH96" s="433"/>
      <c r="BI96" s="433"/>
      <c r="BJ96" s="433"/>
      <c r="BK96" s="433"/>
      <c r="BL96" s="433"/>
      <c r="BM96" s="433"/>
      <c r="BN96" s="433"/>
      <c r="BO96" s="433"/>
      <c r="BP96" s="433"/>
      <c r="BQ96" s="433"/>
      <c r="BR96" s="433"/>
      <c r="BS96" s="433"/>
      <c r="BT96" s="433"/>
      <c r="BU96" s="433"/>
    </row>
    <row r="97" spans="1:73" s="264" customFormat="1" ht="12" customHeight="1" x14ac:dyDescent="0.25">
      <c r="A97" s="515" t="s">
        <v>594</v>
      </c>
      <c r="B97" s="523">
        <f>B122</f>
        <v>0</v>
      </c>
      <c r="C97" s="523">
        <f t="shared" si="57"/>
        <v>0</v>
      </c>
      <c r="D97" s="525">
        <f>SUM(D92:D96)</f>
        <v>0</v>
      </c>
      <c r="E97" s="525">
        <f t="shared" ref="E97:BP97" si="58">SUM(E92:E96)</f>
        <v>0</v>
      </c>
      <c r="F97" s="525">
        <f t="shared" si="58"/>
        <v>0</v>
      </c>
      <c r="G97" s="525">
        <f t="shared" si="58"/>
        <v>0</v>
      </c>
      <c r="H97" s="525">
        <f t="shared" si="58"/>
        <v>0</v>
      </c>
      <c r="I97" s="525">
        <f t="shared" si="58"/>
        <v>0</v>
      </c>
      <c r="J97" s="525">
        <f t="shared" si="58"/>
        <v>0</v>
      </c>
      <c r="K97" s="525">
        <f t="shared" si="58"/>
        <v>0</v>
      </c>
      <c r="L97" s="525">
        <f t="shared" si="58"/>
        <v>0</v>
      </c>
      <c r="M97" s="525">
        <f t="shared" si="58"/>
        <v>0</v>
      </c>
      <c r="N97" s="525">
        <f t="shared" si="58"/>
        <v>0</v>
      </c>
      <c r="O97" s="525">
        <f t="shared" si="58"/>
        <v>0</v>
      </c>
      <c r="P97" s="525">
        <f t="shared" si="58"/>
        <v>0</v>
      </c>
      <c r="Q97" s="525">
        <f t="shared" si="58"/>
        <v>0</v>
      </c>
      <c r="R97" s="525">
        <f t="shared" si="58"/>
        <v>0</v>
      </c>
      <c r="S97" s="525">
        <f t="shared" si="58"/>
        <v>0</v>
      </c>
      <c r="T97" s="525">
        <f t="shared" si="58"/>
        <v>0</v>
      </c>
      <c r="U97" s="525">
        <f t="shared" si="58"/>
        <v>0</v>
      </c>
      <c r="V97" s="525">
        <f t="shared" si="58"/>
        <v>0</v>
      </c>
      <c r="W97" s="525">
        <f t="shared" si="58"/>
        <v>0</v>
      </c>
      <c r="X97" s="525">
        <f t="shared" si="58"/>
        <v>0</v>
      </c>
      <c r="Y97" s="525">
        <f t="shared" si="58"/>
        <v>0</v>
      </c>
      <c r="Z97" s="525">
        <f t="shared" si="58"/>
        <v>0</v>
      </c>
      <c r="AA97" s="525">
        <f t="shared" si="58"/>
        <v>0</v>
      </c>
      <c r="AB97" s="525">
        <f t="shared" si="58"/>
        <v>0</v>
      </c>
      <c r="AC97" s="525">
        <f t="shared" si="58"/>
        <v>0</v>
      </c>
      <c r="AD97" s="525">
        <f t="shared" si="58"/>
        <v>0</v>
      </c>
      <c r="AE97" s="525">
        <f t="shared" si="58"/>
        <v>0</v>
      </c>
      <c r="AF97" s="525">
        <f t="shared" si="58"/>
        <v>0</v>
      </c>
      <c r="AG97" s="525">
        <f t="shared" si="58"/>
        <v>0</v>
      </c>
      <c r="AH97" s="525">
        <f t="shared" si="58"/>
        <v>0</v>
      </c>
      <c r="AI97" s="525">
        <f t="shared" si="58"/>
        <v>0</v>
      </c>
      <c r="AJ97" s="525">
        <f t="shared" si="58"/>
        <v>0</v>
      </c>
      <c r="AK97" s="525">
        <f t="shared" si="58"/>
        <v>0</v>
      </c>
      <c r="AL97" s="525">
        <f t="shared" si="58"/>
        <v>0</v>
      </c>
      <c r="AM97" s="525">
        <f t="shared" si="58"/>
        <v>0</v>
      </c>
      <c r="AN97" s="525">
        <f t="shared" si="58"/>
        <v>0</v>
      </c>
      <c r="AO97" s="525">
        <f t="shared" si="58"/>
        <v>0</v>
      </c>
      <c r="AP97" s="525">
        <f t="shared" si="58"/>
        <v>0</v>
      </c>
      <c r="AQ97" s="525">
        <f t="shared" si="58"/>
        <v>0</v>
      </c>
      <c r="AR97" s="525">
        <f t="shared" si="58"/>
        <v>0</v>
      </c>
      <c r="AS97" s="525">
        <f t="shared" si="58"/>
        <v>0</v>
      </c>
      <c r="AT97" s="525">
        <f t="shared" si="58"/>
        <v>0</v>
      </c>
      <c r="AU97" s="525">
        <f t="shared" si="58"/>
        <v>0</v>
      </c>
      <c r="AV97" s="525">
        <f t="shared" si="58"/>
        <v>0</v>
      </c>
      <c r="AW97" s="525">
        <f t="shared" si="58"/>
        <v>0</v>
      </c>
      <c r="AX97" s="525">
        <f t="shared" si="58"/>
        <v>0</v>
      </c>
      <c r="AY97" s="525">
        <f t="shared" si="58"/>
        <v>0</v>
      </c>
      <c r="AZ97" s="525">
        <f t="shared" si="58"/>
        <v>0</v>
      </c>
      <c r="BA97" s="525">
        <f t="shared" si="58"/>
        <v>0</v>
      </c>
      <c r="BB97" s="525">
        <f t="shared" si="58"/>
        <v>0</v>
      </c>
      <c r="BC97" s="525">
        <f t="shared" si="58"/>
        <v>0</v>
      </c>
      <c r="BD97" s="525">
        <f t="shared" si="58"/>
        <v>0</v>
      </c>
      <c r="BE97" s="525">
        <f t="shared" si="58"/>
        <v>0</v>
      </c>
      <c r="BF97" s="525">
        <f t="shared" si="58"/>
        <v>0</v>
      </c>
      <c r="BG97" s="525">
        <f t="shared" si="58"/>
        <v>0</v>
      </c>
      <c r="BH97" s="525">
        <f t="shared" si="58"/>
        <v>0</v>
      </c>
      <c r="BI97" s="525">
        <f t="shared" si="58"/>
        <v>0</v>
      </c>
      <c r="BJ97" s="525">
        <f t="shared" si="58"/>
        <v>0</v>
      </c>
      <c r="BK97" s="525">
        <f t="shared" si="58"/>
        <v>0</v>
      </c>
      <c r="BL97" s="525">
        <f t="shared" si="58"/>
        <v>0</v>
      </c>
      <c r="BM97" s="525">
        <f t="shared" si="58"/>
        <v>0</v>
      </c>
      <c r="BN97" s="525">
        <f t="shared" si="58"/>
        <v>0</v>
      </c>
      <c r="BO97" s="525">
        <f t="shared" si="58"/>
        <v>0</v>
      </c>
      <c r="BP97" s="525">
        <f t="shared" si="58"/>
        <v>0</v>
      </c>
      <c r="BQ97" s="525">
        <f t="shared" ref="BQ97:BU97" si="59">SUM(BQ92:BQ96)</f>
        <v>0</v>
      </c>
      <c r="BR97" s="525">
        <f t="shared" si="59"/>
        <v>0</v>
      </c>
      <c r="BS97" s="525">
        <f t="shared" si="59"/>
        <v>0</v>
      </c>
      <c r="BT97" s="525">
        <f t="shared" si="59"/>
        <v>0</v>
      </c>
      <c r="BU97" s="525">
        <f t="shared" si="59"/>
        <v>0</v>
      </c>
    </row>
    <row r="98" spans="1:73" ht="12" customHeight="1" x14ac:dyDescent="0.2">
      <c r="A98" s="3"/>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526"/>
      <c r="BL98" s="526"/>
      <c r="BM98" s="526"/>
      <c r="BN98" s="526"/>
      <c r="BO98" s="526"/>
      <c r="BP98" s="526"/>
    </row>
    <row r="99" spans="1:73" s="24" customFormat="1" ht="12" customHeight="1" x14ac:dyDescent="0.25">
      <c r="A99" s="92" t="s">
        <v>460</v>
      </c>
      <c r="B99" s="251"/>
      <c r="C99" s="279">
        <f>SUM(D99:BU99)</f>
        <v>0</v>
      </c>
      <c r="D99" s="277">
        <f>SUM(D10,D40:D42,D73,D81,D89,-D97)</f>
        <v>0</v>
      </c>
      <c r="E99" s="277">
        <f t="shared" ref="E99:BP99" si="60">SUM(E10,E40:E42,E73,E81,E89,-E97)</f>
        <v>0</v>
      </c>
      <c r="F99" s="277">
        <f t="shared" si="60"/>
        <v>0</v>
      </c>
      <c r="G99" s="277">
        <f t="shared" si="60"/>
        <v>0</v>
      </c>
      <c r="H99" s="277">
        <f t="shared" si="60"/>
        <v>0</v>
      </c>
      <c r="I99" s="277">
        <f t="shared" si="60"/>
        <v>0</v>
      </c>
      <c r="J99" s="277">
        <f t="shared" si="60"/>
        <v>0</v>
      </c>
      <c r="K99" s="277">
        <f t="shared" si="60"/>
        <v>0</v>
      </c>
      <c r="L99" s="277">
        <f t="shared" si="60"/>
        <v>0</v>
      </c>
      <c r="M99" s="277">
        <f t="shared" si="60"/>
        <v>0</v>
      </c>
      <c r="N99" s="277">
        <f t="shared" si="60"/>
        <v>0</v>
      </c>
      <c r="O99" s="277">
        <f t="shared" si="60"/>
        <v>0</v>
      </c>
      <c r="P99" s="277">
        <f t="shared" si="60"/>
        <v>0</v>
      </c>
      <c r="Q99" s="277">
        <f t="shared" si="60"/>
        <v>0</v>
      </c>
      <c r="R99" s="277">
        <f t="shared" si="60"/>
        <v>0</v>
      </c>
      <c r="S99" s="277">
        <f t="shared" si="60"/>
        <v>0</v>
      </c>
      <c r="T99" s="277">
        <f t="shared" si="60"/>
        <v>0</v>
      </c>
      <c r="U99" s="277">
        <f t="shared" si="60"/>
        <v>0</v>
      </c>
      <c r="V99" s="277">
        <f t="shared" si="60"/>
        <v>0</v>
      </c>
      <c r="W99" s="277">
        <f t="shared" si="60"/>
        <v>0</v>
      </c>
      <c r="X99" s="277">
        <f t="shared" si="60"/>
        <v>0</v>
      </c>
      <c r="Y99" s="277">
        <f t="shared" si="60"/>
        <v>0</v>
      </c>
      <c r="Z99" s="277">
        <f t="shared" si="60"/>
        <v>0</v>
      </c>
      <c r="AA99" s="277">
        <f t="shared" si="60"/>
        <v>0</v>
      </c>
      <c r="AB99" s="277">
        <f t="shared" si="60"/>
        <v>0</v>
      </c>
      <c r="AC99" s="277">
        <f t="shared" si="60"/>
        <v>0</v>
      </c>
      <c r="AD99" s="277">
        <f t="shared" si="60"/>
        <v>0</v>
      </c>
      <c r="AE99" s="277">
        <f t="shared" si="60"/>
        <v>0</v>
      </c>
      <c r="AF99" s="277">
        <f t="shared" si="60"/>
        <v>0</v>
      </c>
      <c r="AG99" s="277">
        <f t="shared" si="60"/>
        <v>0</v>
      </c>
      <c r="AH99" s="277">
        <f t="shared" si="60"/>
        <v>0</v>
      </c>
      <c r="AI99" s="277">
        <f t="shared" si="60"/>
        <v>0</v>
      </c>
      <c r="AJ99" s="277">
        <f t="shared" si="60"/>
        <v>0</v>
      </c>
      <c r="AK99" s="277">
        <f t="shared" si="60"/>
        <v>0</v>
      </c>
      <c r="AL99" s="277">
        <f t="shared" si="60"/>
        <v>0</v>
      </c>
      <c r="AM99" s="277">
        <f t="shared" si="60"/>
        <v>0</v>
      </c>
      <c r="AN99" s="277">
        <f t="shared" si="60"/>
        <v>0</v>
      </c>
      <c r="AO99" s="277">
        <f t="shared" si="60"/>
        <v>0</v>
      </c>
      <c r="AP99" s="277">
        <f t="shared" si="60"/>
        <v>0</v>
      </c>
      <c r="AQ99" s="277">
        <f t="shared" si="60"/>
        <v>0</v>
      </c>
      <c r="AR99" s="277">
        <f t="shared" si="60"/>
        <v>0</v>
      </c>
      <c r="AS99" s="277">
        <f t="shared" si="60"/>
        <v>0</v>
      </c>
      <c r="AT99" s="277">
        <f t="shared" si="60"/>
        <v>0</v>
      </c>
      <c r="AU99" s="277">
        <f t="shared" si="60"/>
        <v>0</v>
      </c>
      <c r="AV99" s="277">
        <f t="shared" si="60"/>
        <v>0</v>
      </c>
      <c r="AW99" s="277">
        <f t="shared" si="60"/>
        <v>0</v>
      </c>
      <c r="AX99" s="277">
        <f t="shared" si="60"/>
        <v>0</v>
      </c>
      <c r="AY99" s="277">
        <f t="shared" si="60"/>
        <v>0</v>
      </c>
      <c r="AZ99" s="277">
        <f t="shared" si="60"/>
        <v>0</v>
      </c>
      <c r="BA99" s="277">
        <f t="shared" si="60"/>
        <v>0</v>
      </c>
      <c r="BB99" s="277">
        <f t="shared" si="60"/>
        <v>0</v>
      </c>
      <c r="BC99" s="277">
        <f t="shared" si="60"/>
        <v>0</v>
      </c>
      <c r="BD99" s="277">
        <f t="shared" si="60"/>
        <v>0</v>
      </c>
      <c r="BE99" s="277">
        <f t="shared" si="60"/>
        <v>0</v>
      </c>
      <c r="BF99" s="277">
        <f t="shared" si="60"/>
        <v>0</v>
      </c>
      <c r="BG99" s="277">
        <f t="shared" si="60"/>
        <v>0</v>
      </c>
      <c r="BH99" s="277">
        <f t="shared" si="60"/>
        <v>0</v>
      </c>
      <c r="BI99" s="277">
        <f t="shared" si="60"/>
        <v>0</v>
      </c>
      <c r="BJ99" s="277">
        <f t="shared" si="60"/>
        <v>0</v>
      </c>
      <c r="BK99" s="277">
        <f t="shared" si="60"/>
        <v>0</v>
      </c>
      <c r="BL99" s="277">
        <f t="shared" si="60"/>
        <v>0</v>
      </c>
      <c r="BM99" s="277">
        <f t="shared" si="60"/>
        <v>0</v>
      </c>
      <c r="BN99" s="277">
        <f t="shared" si="60"/>
        <v>0</v>
      </c>
      <c r="BO99" s="277">
        <f t="shared" si="60"/>
        <v>0</v>
      </c>
      <c r="BP99" s="277">
        <f t="shared" si="60"/>
        <v>0</v>
      </c>
      <c r="BQ99" s="277">
        <f t="shared" ref="BQ99:BU99" si="61">SUM(BQ10,BQ40:BQ42,BQ73,BQ81,BQ89,-BQ97)</f>
        <v>0</v>
      </c>
      <c r="BR99" s="277">
        <f t="shared" si="61"/>
        <v>0</v>
      </c>
      <c r="BS99" s="277">
        <f t="shared" si="61"/>
        <v>0</v>
      </c>
      <c r="BT99" s="277">
        <f t="shared" si="61"/>
        <v>0</v>
      </c>
      <c r="BU99" s="277">
        <f t="shared" si="61"/>
        <v>0</v>
      </c>
    </row>
    <row r="100" spans="1:73" s="512" customFormat="1" ht="12" customHeight="1" x14ac:dyDescent="0.25">
      <c r="A100" s="507" t="str">
        <f>Factors!$A$42</f>
        <v>Non-QALY Discount Factors @ 3.5% / 3.0%</v>
      </c>
      <c r="B100" s="508"/>
      <c r="C100" s="509">
        <f>SUM(D100:BU100)</f>
        <v>27.5181200477776</v>
      </c>
      <c r="D100" s="510">
        <f>Factors!C$82</f>
        <v>1</v>
      </c>
      <c r="E100" s="510">
        <f>Factors!D$82</f>
        <v>0.96618357487922713</v>
      </c>
      <c r="F100" s="510">
        <f>Factors!E$82</f>
        <v>0.93351070036640305</v>
      </c>
      <c r="G100" s="510">
        <f>Factors!F$82</f>
        <v>0.90194270566802237</v>
      </c>
      <c r="H100" s="510">
        <f>Factors!G$82</f>
        <v>0.87144222769857238</v>
      </c>
      <c r="I100" s="510">
        <f>Factors!H$82</f>
        <v>0.84197316685852408</v>
      </c>
      <c r="J100" s="510">
        <f>Factors!I$82</f>
        <v>0.81350064430775282</v>
      </c>
      <c r="K100" s="510">
        <f>Factors!J$82</f>
        <v>0.78599096068381924</v>
      </c>
      <c r="L100" s="510">
        <f>Factors!K$82</f>
        <v>0.75941155621625056</v>
      </c>
      <c r="M100" s="510">
        <f>Factors!L$82</f>
        <v>0.73373097218961414</v>
      </c>
      <c r="N100" s="510">
        <f>Factors!M$82</f>
        <v>0.70891881370977217</v>
      </c>
      <c r="O100" s="510">
        <f>Factors!N$82</f>
        <v>0.68494571372924851</v>
      </c>
      <c r="P100" s="510">
        <f>Factors!O$82</f>
        <v>0.66178329828912907</v>
      </c>
      <c r="Q100" s="510">
        <f>Factors!P$82</f>
        <v>0.63940415293635666</v>
      </c>
      <c r="R100" s="510">
        <f>Factors!Q$82</f>
        <v>0.61778179027667313</v>
      </c>
      <c r="S100" s="510">
        <f>Factors!R$82</f>
        <v>0.59689061862480497</v>
      </c>
      <c r="T100" s="510">
        <f>Factors!S$82</f>
        <v>0.57670591171478747</v>
      </c>
      <c r="U100" s="510">
        <f>Factors!T$82</f>
        <v>0.55720377943457733</v>
      </c>
      <c r="V100" s="510">
        <f>Factors!U$82</f>
        <v>0.53836113955031628</v>
      </c>
      <c r="W100" s="510">
        <f>Factors!V$82</f>
        <v>0.520155690386779</v>
      </c>
      <c r="X100" s="510">
        <f>Factors!W$82</f>
        <v>0.50256588443167061</v>
      </c>
      <c r="Y100" s="510">
        <f>Factors!X$82</f>
        <v>0.48557090283253201</v>
      </c>
      <c r="Z100" s="510">
        <f>Factors!Y$82</f>
        <v>0.46915063075606961</v>
      </c>
      <c r="AA100" s="510">
        <f>Factors!Z$82</f>
        <v>0.45328563358074364</v>
      </c>
      <c r="AB100" s="510">
        <f>Factors!AA$82</f>
        <v>0.43795713389443836</v>
      </c>
      <c r="AC100" s="510">
        <f>Factors!AB$82</f>
        <v>0.42314698926998878</v>
      </c>
      <c r="AD100" s="510">
        <f>Factors!AC$82</f>
        <v>0.40883767079225974</v>
      </c>
      <c r="AE100" s="510">
        <f>Factors!AD$82</f>
        <v>0.39501224231136212</v>
      </c>
      <c r="AF100" s="510">
        <f>Factors!AE$82</f>
        <v>0.38165434039745133</v>
      </c>
      <c r="AG100" s="510">
        <f>Factors!AF$82</f>
        <v>0.36874815497338298</v>
      </c>
      <c r="AH100" s="510">
        <f>Factors!AG$82</f>
        <v>0.35627841060230242</v>
      </c>
      <c r="AI100" s="510">
        <f>Factors!AH$82</f>
        <v>0.34590136951679845</v>
      </c>
      <c r="AJ100" s="510">
        <f>Factors!AI$82</f>
        <v>0.33582657234640628</v>
      </c>
      <c r="AK100" s="510">
        <f>Factors!AJ$82</f>
        <v>0.32604521587029733</v>
      </c>
      <c r="AL100" s="510">
        <f>Factors!AK$82</f>
        <v>0.31654875327213333</v>
      </c>
      <c r="AM100" s="510">
        <f>Factors!AL$82</f>
        <v>0.30732888667197411</v>
      </c>
      <c r="AN100" s="510">
        <f>Factors!AM$82</f>
        <v>0.29837755987570302</v>
      </c>
      <c r="AO100" s="510">
        <f>Factors!AN$82</f>
        <v>0.28968695133563399</v>
      </c>
      <c r="AP100" s="510">
        <f>Factors!AO$82</f>
        <v>0.28124946731614953</v>
      </c>
      <c r="AQ100" s="510">
        <f>Factors!AP$82</f>
        <v>0.2730577352583976</v>
      </c>
      <c r="AR100" s="510">
        <f>Factors!AQ$82</f>
        <v>0.26510459733825009</v>
      </c>
      <c r="AS100" s="510">
        <f>Factors!AR$82</f>
        <v>0.25738310421189331</v>
      </c>
      <c r="AT100" s="510">
        <f>Factors!AS$82</f>
        <v>0.24988650894358574</v>
      </c>
      <c r="AU100" s="510">
        <f>Factors!AT$82</f>
        <v>0.24260826111027742</v>
      </c>
      <c r="AV100" s="510">
        <f>Factors!AU$82</f>
        <v>0.23554200107793924</v>
      </c>
      <c r="AW100" s="510">
        <f>Factors!AV$82</f>
        <v>0.2286815544446012</v>
      </c>
      <c r="AX100" s="510">
        <f>Factors!AW$82</f>
        <v>0.22202092664524387</v>
      </c>
      <c r="AY100" s="510">
        <f>Factors!AX$82</f>
        <v>0.215554297713829</v>
      </c>
      <c r="AZ100" s="510">
        <f>Factors!AY$82</f>
        <v>0.20927601719789224</v>
      </c>
      <c r="BA100" s="510">
        <f>Factors!AZ$82</f>
        <v>0.20318059922125459</v>
      </c>
      <c r="BB100" s="510">
        <f>Factors!BA$82</f>
        <v>0.19726271769053844</v>
      </c>
      <c r="BC100" s="510">
        <f>Factors!BB$82</f>
        <v>0.19151720164129946</v>
      </c>
      <c r="BD100" s="510">
        <f>Factors!BC$82</f>
        <v>0.18593903071970821</v>
      </c>
      <c r="BE100" s="510">
        <f>Factors!BD$82</f>
        <v>0.18052333079583321</v>
      </c>
      <c r="BF100" s="510">
        <f>Factors!BE$82</f>
        <v>0.17526536970469245</v>
      </c>
      <c r="BG100" s="510">
        <f>Factors!BF$82</f>
        <v>0.17016055311135189</v>
      </c>
      <c r="BH100" s="510">
        <f>Factors!BG$82</f>
        <v>0.16520442049645814</v>
      </c>
      <c r="BI100" s="510">
        <f>Factors!BH$82</f>
        <v>0.16039264125869723</v>
      </c>
      <c r="BJ100" s="510">
        <f>Factors!BI$82</f>
        <v>0.15572101093077401</v>
      </c>
      <c r="BK100" s="510">
        <f>Factors!BJ$82</f>
        <v>0.15118544750560584</v>
      </c>
      <c r="BL100" s="510">
        <f>Factors!BK$82</f>
        <v>0.14678198786952024</v>
      </c>
      <c r="BM100" s="510">
        <f>Factors!BL$82</f>
        <v>0.14250678433934003</v>
      </c>
      <c r="BN100" s="510">
        <f>Factors!BM$82</f>
        <v>0.13835610130033013</v>
      </c>
      <c r="BO100" s="510">
        <f>Factors!BN$82</f>
        <v>0.13432631194206809</v>
      </c>
      <c r="BP100" s="510">
        <f>Factors!BO$82</f>
        <v>0.1304138950893865</v>
      </c>
      <c r="BQ100" s="510">
        <f>Factors!BP$82</f>
        <v>0.12661543212561796</v>
      </c>
      <c r="BR100" s="510">
        <f>Factors!BQ$82</f>
        <v>0.12292760400545433</v>
      </c>
      <c r="BS100" s="510">
        <f>Factors!BR$82</f>
        <v>0.11934718835481002</v>
      </c>
      <c r="BT100" s="510">
        <f>Factors!BS$82</f>
        <v>0.11587105665515536</v>
      </c>
      <c r="BU100" s="510">
        <f>Factors!BT$82</f>
        <v>0.11249617150985958</v>
      </c>
    </row>
    <row r="101" spans="1:73" s="24" customFormat="1" ht="12" customHeight="1" x14ac:dyDescent="0.25">
      <c r="A101" s="92" t="s">
        <v>355</v>
      </c>
      <c r="B101" s="279">
        <f>IF(C101=0,0,C101/$B$104)</f>
        <v>0</v>
      </c>
      <c r="C101" s="279">
        <f>SUM(D101:BU101)</f>
        <v>0</v>
      </c>
      <c r="D101" s="277">
        <f t="shared" ref="D101:BO101" si="62">D99*D100</f>
        <v>0</v>
      </c>
      <c r="E101" s="277">
        <f t="shared" si="62"/>
        <v>0</v>
      </c>
      <c r="F101" s="277">
        <f t="shared" si="62"/>
        <v>0</v>
      </c>
      <c r="G101" s="277">
        <f t="shared" si="62"/>
        <v>0</v>
      </c>
      <c r="H101" s="277">
        <f t="shared" si="62"/>
        <v>0</v>
      </c>
      <c r="I101" s="277">
        <f t="shared" si="62"/>
        <v>0</v>
      </c>
      <c r="J101" s="277">
        <f t="shared" si="62"/>
        <v>0</v>
      </c>
      <c r="K101" s="277">
        <f t="shared" si="62"/>
        <v>0</v>
      </c>
      <c r="L101" s="277">
        <f t="shared" si="62"/>
        <v>0</v>
      </c>
      <c r="M101" s="277">
        <f t="shared" si="62"/>
        <v>0</v>
      </c>
      <c r="N101" s="277">
        <f t="shared" si="62"/>
        <v>0</v>
      </c>
      <c r="O101" s="277">
        <f t="shared" si="62"/>
        <v>0</v>
      </c>
      <c r="P101" s="277">
        <f t="shared" si="62"/>
        <v>0</v>
      </c>
      <c r="Q101" s="277">
        <f t="shared" si="62"/>
        <v>0</v>
      </c>
      <c r="R101" s="277">
        <f t="shared" si="62"/>
        <v>0</v>
      </c>
      <c r="S101" s="277">
        <f t="shared" si="62"/>
        <v>0</v>
      </c>
      <c r="T101" s="277">
        <f t="shared" si="62"/>
        <v>0</v>
      </c>
      <c r="U101" s="277">
        <f t="shared" si="62"/>
        <v>0</v>
      </c>
      <c r="V101" s="277">
        <f t="shared" si="62"/>
        <v>0</v>
      </c>
      <c r="W101" s="277">
        <f t="shared" si="62"/>
        <v>0</v>
      </c>
      <c r="X101" s="277">
        <f t="shared" si="62"/>
        <v>0</v>
      </c>
      <c r="Y101" s="277">
        <f t="shared" si="62"/>
        <v>0</v>
      </c>
      <c r="Z101" s="277">
        <f t="shared" si="62"/>
        <v>0</v>
      </c>
      <c r="AA101" s="277">
        <f t="shared" si="62"/>
        <v>0</v>
      </c>
      <c r="AB101" s="277">
        <f t="shared" si="62"/>
        <v>0</v>
      </c>
      <c r="AC101" s="277">
        <f t="shared" si="62"/>
        <v>0</v>
      </c>
      <c r="AD101" s="277">
        <f t="shared" si="62"/>
        <v>0</v>
      </c>
      <c r="AE101" s="277">
        <f t="shared" si="62"/>
        <v>0</v>
      </c>
      <c r="AF101" s="277">
        <f t="shared" si="62"/>
        <v>0</v>
      </c>
      <c r="AG101" s="277">
        <f t="shared" si="62"/>
        <v>0</v>
      </c>
      <c r="AH101" s="277">
        <f t="shared" si="62"/>
        <v>0</v>
      </c>
      <c r="AI101" s="277">
        <f t="shared" si="62"/>
        <v>0</v>
      </c>
      <c r="AJ101" s="277">
        <f t="shared" si="62"/>
        <v>0</v>
      </c>
      <c r="AK101" s="277">
        <f t="shared" si="62"/>
        <v>0</v>
      </c>
      <c r="AL101" s="277">
        <f t="shared" si="62"/>
        <v>0</v>
      </c>
      <c r="AM101" s="277">
        <f t="shared" si="62"/>
        <v>0</v>
      </c>
      <c r="AN101" s="277">
        <f t="shared" si="62"/>
        <v>0</v>
      </c>
      <c r="AO101" s="277">
        <f t="shared" si="62"/>
        <v>0</v>
      </c>
      <c r="AP101" s="277">
        <f t="shared" si="62"/>
        <v>0</v>
      </c>
      <c r="AQ101" s="277">
        <f t="shared" si="62"/>
        <v>0</v>
      </c>
      <c r="AR101" s="277">
        <f t="shared" si="62"/>
        <v>0</v>
      </c>
      <c r="AS101" s="277">
        <f t="shared" si="62"/>
        <v>0</v>
      </c>
      <c r="AT101" s="277">
        <f t="shared" si="62"/>
        <v>0</v>
      </c>
      <c r="AU101" s="277">
        <f t="shared" si="62"/>
        <v>0</v>
      </c>
      <c r="AV101" s="277">
        <f t="shared" si="62"/>
        <v>0</v>
      </c>
      <c r="AW101" s="277">
        <f t="shared" si="62"/>
        <v>0</v>
      </c>
      <c r="AX101" s="277">
        <f t="shared" si="62"/>
        <v>0</v>
      </c>
      <c r="AY101" s="277">
        <f t="shared" si="62"/>
        <v>0</v>
      </c>
      <c r="AZ101" s="277">
        <f t="shared" si="62"/>
        <v>0</v>
      </c>
      <c r="BA101" s="277">
        <f t="shared" si="62"/>
        <v>0</v>
      </c>
      <c r="BB101" s="277">
        <f t="shared" si="62"/>
        <v>0</v>
      </c>
      <c r="BC101" s="277">
        <f t="shared" si="62"/>
        <v>0</v>
      </c>
      <c r="BD101" s="277">
        <f t="shared" si="62"/>
        <v>0</v>
      </c>
      <c r="BE101" s="277">
        <f t="shared" si="62"/>
        <v>0</v>
      </c>
      <c r="BF101" s="277">
        <f t="shared" si="62"/>
        <v>0</v>
      </c>
      <c r="BG101" s="277">
        <f t="shared" si="62"/>
        <v>0</v>
      </c>
      <c r="BH101" s="277">
        <f t="shared" si="62"/>
        <v>0</v>
      </c>
      <c r="BI101" s="277">
        <f t="shared" si="62"/>
        <v>0</v>
      </c>
      <c r="BJ101" s="277">
        <f t="shared" si="62"/>
        <v>0</v>
      </c>
      <c r="BK101" s="282">
        <f t="shared" si="62"/>
        <v>0</v>
      </c>
      <c r="BL101" s="282">
        <f t="shared" si="62"/>
        <v>0</v>
      </c>
      <c r="BM101" s="282">
        <f t="shared" si="62"/>
        <v>0</v>
      </c>
      <c r="BN101" s="282">
        <f t="shared" si="62"/>
        <v>0</v>
      </c>
      <c r="BO101" s="282">
        <f t="shared" si="62"/>
        <v>0</v>
      </c>
      <c r="BP101" s="282">
        <f t="shared" ref="BP101:BU101" si="63">BP99*BP100</f>
        <v>0</v>
      </c>
      <c r="BQ101" s="282">
        <f t="shared" si="63"/>
        <v>0</v>
      </c>
      <c r="BR101" s="282">
        <f t="shared" si="63"/>
        <v>0</v>
      </c>
      <c r="BS101" s="282">
        <f t="shared" si="63"/>
        <v>0</v>
      </c>
      <c r="BT101" s="282">
        <f t="shared" si="63"/>
        <v>0</v>
      </c>
      <c r="BU101" s="282">
        <f t="shared" si="63"/>
        <v>0</v>
      </c>
    </row>
    <row r="102" spans="1:73" ht="12" customHeight="1" x14ac:dyDescent="0.2">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186"/>
      <c r="BL102" s="186"/>
      <c r="BM102" s="186"/>
      <c r="BN102" s="186"/>
      <c r="BO102" s="186"/>
      <c r="BP102" s="186"/>
      <c r="BQ102" s="186"/>
      <c r="BR102" s="186"/>
      <c r="BS102" s="186"/>
      <c r="BT102" s="186"/>
      <c r="BU102" s="186"/>
    </row>
    <row r="103" spans="1:73" ht="12" customHeight="1" x14ac:dyDescent="0.25">
      <c r="A103" s="6" t="str">
        <f>Factors!H14</f>
        <v>Project life (whole years)</v>
      </c>
      <c r="B103" s="272">
        <f>Factors!H20</f>
        <v>70</v>
      </c>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186"/>
      <c r="BL103" s="186"/>
      <c r="BM103" s="186"/>
      <c r="BN103" s="186"/>
      <c r="BO103" s="186"/>
      <c r="BP103" s="186"/>
      <c r="BQ103" s="186"/>
      <c r="BR103" s="186"/>
      <c r="BS103" s="186"/>
      <c r="BT103" s="186"/>
      <c r="BU103" s="186"/>
    </row>
    <row r="104" spans="1:73" ht="12" customHeight="1" x14ac:dyDescent="0.25">
      <c r="A104" s="6" t="s">
        <v>359</v>
      </c>
      <c r="B104" s="273">
        <f>Factors!$BU$82</f>
        <v>27.5181200477776</v>
      </c>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186"/>
      <c r="BL104" s="186"/>
      <c r="BM104" s="186"/>
      <c r="BN104" s="186"/>
      <c r="BO104" s="186"/>
      <c r="BP104" s="186"/>
      <c r="BQ104" s="186"/>
      <c r="BR104" s="186"/>
      <c r="BS104" s="186"/>
      <c r="BT104" s="186"/>
      <c r="BU104" s="186"/>
    </row>
    <row r="105" spans="1:73" ht="12" customHeight="1" x14ac:dyDescent="0.2">
      <c r="B105" s="38"/>
      <c r="C105" s="37"/>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187"/>
      <c r="BL105" s="187"/>
      <c r="BM105" s="187"/>
      <c r="BN105" s="187"/>
      <c r="BO105" s="187"/>
      <c r="BP105" s="187"/>
      <c r="BQ105" s="187"/>
      <c r="BR105" s="187"/>
      <c r="BS105" s="187"/>
      <c r="BT105" s="187"/>
      <c r="BU105" s="187"/>
    </row>
    <row r="106" spans="1:73" ht="12" customHeight="1" x14ac:dyDescent="0.25">
      <c r="A106" s="129" t="s">
        <v>350</v>
      </c>
      <c r="B106" s="137" t="s">
        <v>424</v>
      </c>
      <c r="C106" s="137" t="s">
        <v>579</v>
      </c>
      <c r="D106" s="74">
        <v>0</v>
      </c>
      <c r="E106" s="74">
        <v>1</v>
      </c>
      <c r="F106" s="74">
        <v>2</v>
      </c>
      <c r="G106" s="74">
        <v>3</v>
      </c>
      <c r="H106" s="74">
        <v>4</v>
      </c>
      <c r="I106" s="74">
        <v>5</v>
      </c>
      <c r="J106" s="74">
        <v>6</v>
      </c>
      <c r="K106" s="74">
        <v>7</v>
      </c>
      <c r="L106" s="74">
        <v>8</v>
      </c>
      <c r="M106" s="74">
        <v>9</v>
      </c>
      <c r="N106" s="74">
        <v>10</v>
      </c>
      <c r="O106" s="74">
        <v>11</v>
      </c>
      <c r="P106" s="74">
        <v>12</v>
      </c>
      <c r="Q106" s="74">
        <v>13</v>
      </c>
      <c r="R106" s="74">
        <v>14</v>
      </c>
      <c r="S106" s="74">
        <v>15</v>
      </c>
      <c r="T106" s="74">
        <v>16</v>
      </c>
      <c r="U106" s="74">
        <v>17</v>
      </c>
      <c r="V106" s="74">
        <v>18</v>
      </c>
      <c r="W106" s="74">
        <v>19</v>
      </c>
      <c r="X106" s="74">
        <v>20</v>
      </c>
      <c r="Y106" s="74">
        <v>21</v>
      </c>
      <c r="Z106" s="74">
        <v>22</v>
      </c>
      <c r="AA106" s="74">
        <v>23</v>
      </c>
      <c r="AB106" s="74">
        <v>24</v>
      </c>
      <c r="AC106" s="74">
        <v>25</v>
      </c>
      <c r="AD106" s="74">
        <v>26</v>
      </c>
      <c r="AE106" s="74">
        <v>27</v>
      </c>
      <c r="AF106" s="74">
        <v>28</v>
      </c>
      <c r="AG106" s="74">
        <v>29</v>
      </c>
      <c r="AH106" s="74">
        <v>30</v>
      </c>
      <c r="AI106" s="74">
        <v>31</v>
      </c>
      <c r="AJ106" s="74">
        <v>32</v>
      </c>
      <c r="AK106" s="74">
        <v>33</v>
      </c>
      <c r="AL106" s="74">
        <v>34</v>
      </c>
      <c r="AM106" s="74">
        <v>35</v>
      </c>
      <c r="AN106" s="74">
        <v>36</v>
      </c>
      <c r="AO106" s="74">
        <v>37</v>
      </c>
      <c r="AP106" s="74">
        <v>38</v>
      </c>
      <c r="AQ106" s="74">
        <v>39</v>
      </c>
      <c r="AR106" s="74">
        <v>40</v>
      </c>
      <c r="AS106" s="74">
        <v>41</v>
      </c>
      <c r="AT106" s="74">
        <v>42</v>
      </c>
      <c r="AU106" s="74">
        <v>43</v>
      </c>
      <c r="AV106" s="74">
        <v>44</v>
      </c>
      <c r="AW106" s="74">
        <v>45</v>
      </c>
      <c r="AX106" s="74">
        <v>46</v>
      </c>
      <c r="AY106" s="74">
        <v>47</v>
      </c>
      <c r="AZ106" s="74">
        <v>48</v>
      </c>
      <c r="BA106" s="74">
        <v>49</v>
      </c>
      <c r="BB106" s="74">
        <v>50</v>
      </c>
      <c r="BC106" s="74">
        <v>51</v>
      </c>
      <c r="BD106" s="74">
        <v>52</v>
      </c>
      <c r="BE106" s="74">
        <v>53</v>
      </c>
      <c r="BF106" s="74">
        <v>54</v>
      </c>
      <c r="BG106" s="74">
        <v>55</v>
      </c>
      <c r="BH106" s="74">
        <v>56</v>
      </c>
      <c r="BI106" s="74">
        <v>57</v>
      </c>
      <c r="BJ106" s="74">
        <v>58</v>
      </c>
      <c r="BK106" s="74">
        <v>59</v>
      </c>
      <c r="BL106" s="74">
        <v>60</v>
      </c>
      <c r="BM106" s="74">
        <v>61</v>
      </c>
      <c r="BN106" s="74">
        <v>62</v>
      </c>
      <c r="BO106" s="74">
        <v>63</v>
      </c>
      <c r="BP106" s="74">
        <v>64</v>
      </c>
      <c r="BQ106" s="74">
        <v>65</v>
      </c>
      <c r="BR106" s="74">
        <v>66</v>
      </c>
      <c r="BS106" s="74">
        <v>67</v>
      </c>
      <c r="BT106" s="74">
        <v>68</v>
      </c>
      <c r="BU106" s="74">
        <v>69</v>
      </c>
    </row>
    <row r="107" spans="1:73" ht="12" customHeight="1" x14ac:dyDescent="0.25">
      <c r="A107" s="6" t="s">
        <v>71</v>
      </c>
      <c r="B107" s="274">
        <f t="shared" ref="B107:B123" si="64">IF(C107=0,0,C107/$B$104)</f>
        <v>0</v>
      </c>
      <c r="C107" s="275">
        <f>SUM(D107:BU107)</f>
        <v>0</v>
      </c>
      <c r="D107" s="275">
        <f>D10</f>
        <v>0</v>
      </c>
      <c r="E107" s="275">
        <f>IF(E$106&gt;($B$103-1),"",E10*E$100)</f>
        <v>0</v>
      </c>
      <c r="F107" s="533">
        <f t="shared" ref="F107:K107" si="65">IF(F$106&gt;($B$103-1),"",F10*F$100)</f>
        <v>0</v>
      </c>
      <c r="G107" s="533">
        <f t="shared" si="65"/>
        <v>0</v>
      </c>
      <c r="H107" s="533">
        <f t="shared" si="65"/>
        <v>0</v>
      </c>
      <c r="I107" s="533">
        <f t="shared" si="65"/>
        <v>0</v>
      </c>
      <c r="J107" s="533">
        <f t="shared" si="65"/>
        <v>0</v>
      </c>
      <c r="K107" s="533">
        <f t="shared" si="65"/>
        <v>0</v>
      </c>
      <c r="L107" s="533">
        <f t="shared" ref="L107:BU107" si="66">IF(L$106&gt;($B$103-1),"",L10*L$100)</f>
        <v>0</v>
      </c>
      <c r="M107" s="533">
        <f t="shared" si="66"/>
        <v>0</v>
      </c>
      <c r="N107" s="533">
        <f t="shared" si="66"/>
        <v>0</v>
      </c>
      <c r="O107" s="533">
        <f t="shared" si="66"/>
        <v>0</v>
      </c>
      <c r="P107" s="533">
        <f t="shared" si="66"/>
        <v>0</v>
      </c>
      <c r="Q107" s="533">
        <f t="shared" si="66"/>
        <v>0</v>
      </c>
      <c r="R107" s="533">
        <f t="shared" si="66"/>
        <v>0</v>
      </c>
      <c r="S107" s="533">
        <f t="shared" si="66"/>
        <v>0</v>
      </c>
      <c r="T107" s="533">
        <f t="shared" si="66"/>
        <v>0</v>
      </c>
      <c r="U107" s="533">
        <f t="shared" si="66"/>
        <v>0</v>
      </c>
      <c r="V107" s="533">
        <f t="shared" si="66"/>
        <v>0</v>
      </c>
      <c r="W107" s="533">
        <f t="shared" si="66"/>
        <v>0</v>
      </c>
      <c r="X107" s="533">
        <f t="shared" si="66"/>
        <v>0</v>
      </c>
      <c r="Y107" s="533">
        <f t="shared" si="66"/>
        <v>0</v>
      </c>
      <c r="Z107" s="533">
        <f t="shared" si="66"/>
        <v>0</v>
      </c>
      <c r="AA107" s="533">
        <f t="shared" si="66"/>
        <v>0</v>
      </c>
      <c r="AB107" s="533">
        <f t="shared" si="66"/>
        <v>0</v>
      </c>
      <c r="AC107" s="533">
        <f t="shared" si="66"/>
        <v>0</v>
      </c>
      <c r="AD107" s="533">
        <f t="shared" si="66"/>
        <v>0</v>
      </c>
      <c r="AE107" s="533">
        <f t="shared" si="66"/>
        <v>0</v>
      </c>
      <c r="AF107" s="533">
        <f t="shared" si="66"/>
        <v>0</v>
      </c>
      <c r="AG107" s="533">
        <f t="shared" si="66"/>
        <v>0</v>
      </c>
      <c r="AH107" s="533">
        <f t="shared" si="66"/>
        <v>0</v>
      </c>
      <c r="AI107" s="533">
        <f t="shared" si="66"/>
        <v>0</v>
      </c>
      <c r="AJ107" s="533">
        <f t="shared" si="66"/>
        <v>0</v>
      </c>
      <c r="AK107" s="533">
        <f t="shared" si="66"/>
        <v>0</v>
      </c>
      <c r="AL107" s="533">
        <f t="shared" si="66"/>
        <v>0</v>
      </c>
      <c r="AM107" s="533">
        <f t="shared" si="66"/>
        <v>0</v>
      </c>
      <c r="AN107" s="533">
        <f t="shared" si="66"/>
        <v>0</v>
      </c>
      <c r="AO107" s="533">
        <f t="shared" si="66"/>
        <v>0</v>
      </c>
      <c r="AP107" s="533">
        <f t="shared" si="66"/>
        <v>0</v>
      </c>
      <c r="AQ107" s="533">
        <f t="shared" si="66"/>
        <v>0</v>
      </c>
      <c r="AR107" s="533">
        <f t="shared" si="66"/>
        <v>0</v>
      </c>
      <c r="AS107" s="533">
        <f t="shared" si="66"/>
        <v>0</v>
      </c>
      <c r="AT107" s="533">
        <f t="shared" si="66"/>
        <v>0</v>
      </c>
      <c r="AU107" s="533">
        <f t="shared" si="66"/>
        <v>0</v>
      </c>
      <c r="AV107" s="533">
        <f t="shared" si="66"/>
        <v>0</v>
      </c>
      <c r="AW107" s="533">
        <f t="shared" si="66"/>
        <v>0</v>
      </c>
      <c r="AX107" s="533">
        <f t="shared" si="66"/>
        <v>0</v>
      </c>
      <c r="AY107" s="533">
        <f t="shared" si="66"/>
        <v>0</v>
      </c>
      <c r="AZ107" s="533">
        <f t="shared" si="66"/>
        <v>0</v>
      </c>
      <c r="BA107" s="533">
        <f t="shared" si="66"/>
        <v>0</v>
      </c>
      <c r="BB107" s="533">
        <f t="shared" si="66"/>
        <v>0</v>
      </c>
      <c r="BC107" s="533">
        <f t="shared" si="66"/>
        <v>0</v>
      </c>
      <c r="BD107" s="533">
        <f t="shared" si="66"/>
        <v>0</v>
      </c>
      <c r="BE107" s="533">
        <f t="shared" si="66"/>
        <v>0</v>
      </c>
      <c r="BF107" s="533">
        <f t="shared" si="66"/>
        <v>0</v>
      </c>
      <c r="BG107" s="533">
        <f t="shared" si="66"/>
        <v>0</v>
      </c>
      <c r="BH107" s="533">
        <f t="shared" si="66"/>
        <v>0</v>
      </c>
      <c r="BI107" s="533">
        <f t="shared" si="66"/>
        <v>0</v>
      </c>
      <c r="BJ107" s="533">
        <f t="shared" si="66"/>
        <v>0</v>
      </c>
      <c r="BK107" s="533">
        <f t="shared" si="66"/>
        <v>0</v>
      </c>
      <c r="BL107" s="533">
        <f t="shared" si="66"/>
        <v>0</v>
      </c>
      <c r="BM107" s="533">
        <f t="shared" si="66"/>
        <v>0</v>
      </c>
      <c r="BN107" s="533">
        <f t="shared" si="66"/>
        <v>0</v>
      </c>
      <c r="BO107" s="533">
        <f t="shared" si="66"/>
        <v>0</v>
      </c>
      <c r="BP107" s="533">
        <f t="shared" si="66"/>
        <v>0</v>
      </c>
      <c r="BQ107" s="533">
        <f t="shared" si="66"/>
        <v>0</v>
      </c>
      <c r="BR107" s="533">
        <f t="shared" si="66"/>
        <v>0</v>
      </c>
      <c r="BS107" s="533">
        <f t="shared" si="66"/>
        <v>0</v>
      </c>
      <c r="BT107" s="533">
        <f t="shared" si="66"/>
        <v>0</v>
      </c>
      <c r="BU107" s="533">
        <f t="shared" si="66"/>
        <v>0</v>
      </c>
    </row>
    <row r="108" spans="1:73" ht="12" customHeight="1" x14ac:dyDescent="0.2">
      <c r="A108" s="250" t="s">
        <v>72</v>
      </c>
      <c r="B108" s="274">
        <f t="shared" si="64"/>
        <v>0</v>
      </c>
      <c r="C108" s="275">
        <f t="shared" ref="C108:C120" si="67">SUM(D108:BU108)</f>
        <v>0</v>
      </c>
      <c r="D108" s="275">
        <f>SUM(D14:D18)</f>
        <v>0</v>
      </c>
      <c r="E108" s="275">
        <f t="shared" ref="E108:E114" si="68">IF(E$106&gt;($B$103-1),"",E36*E$100)</f>
        <v>0</v>
      </c>
      <c r="F108" s="533">
        <f t="shared" ref="F108:K108" si="69">IF(F$106&gt;($B$103-1),"",F36*F$100)</f>
        <v>0</v>
      </c>
      <c r="G108" s="533">
        <f t="shared" si="69"/>
        <v>0</v>
      </c>
      <c r="H108" s="533">
        <f t="shared" si="69"/>
        <v>0</v>
      </c>
      <c r="I108" s="533">
        <f t="shared" si="69"/>
        <v>0</v>
      </c>
      <c r="J108" s="533">
        <f t="shared" si="69"/>
        <v>0</v>
      </c>
      <c r="K108" s="533">
        <f t="shared" si="69"/>
        <v>0</v>
      </c>
      <c r="L108" s="533">
        <f t="shared" ref="L108:BU108" si="70">IF(L$106&gt;($B$103-1),"",L36*L$100)</f>
        <v>0</v>
      </c>
      <c r="M108" s="533">
        <f t="shared" si="70"/>
        <v>0</v>
      </c>
      <c r="N108" s="533">
        <f t="shared" si="70"/>
        <v>0</v>
      </c>
      <c r="O108" s="533">
        <f t="shared" si="70"/>
        <v>0</v>
      </c>
      <c r="P108" s="533">
        <f t="shared" si="70"/>
        <v>0</v>
      </c>
      <c r="Q108" s="533">
        <f t="shared" si="70"/>
        <v>0</v>
      </c>
      <c r="R108" s="533">
        <f t="shared" si="70"/>
        <v>0</v>
      </c>
      <c r="S108" s="533">
        <f t="shared" si="70"/>
        <v>0</v>
      </c>
      <c r="T108" s="533">
        <f t="shared" si="70"/>
        <v>0</v>
      </c>
      <c r="U108" s="533">
        <f t="shared" si="70"/>
        <v>0</v>
      </c>
      <c r="V108" s="533">
        <f t="shared" si="70"/>
        <v>0</v>
      </c>
      <c r="W108" s="533">
        <f t="shared" si="70"/>
        <v>0</v>
      </c>
      <c r="X108" s="533">
        <f t="shared" si="70"/>
        <v>0</v>
      </c>
      <c r="Y108" s="533">
        <f t="shared" si="70"/>
        <v>0</v>
      </c>
      <c r="Z108" s="533">
        <f t="shared" si="70"/>
        <v>0</v>
      </c>
      <c r="AA108" s="533">
        <f t="shared" si="70"/>
        <v>0</v>
      </c>
      <c r="AB108" s="533">
        <f t="shared" si="70"/>
        <v>0</v>
      </c>
      <c r="AC108" s="533">
        <f t="shared" si="70"/>
        <v>0</v>
      </c>
      <c r="AD108" s="533">
        <f t="shared" si="70"/>
        <v>0</v>
      </c>
      <c r="AE108" s="533">
        <f t="shared" si="70"/>
        <v>0</v>
      </c>
      <c r="AF108" s="533">
        <f t="shared" si="70"/>
        <v>0</v>
      </c>
      <c r="AG108" s="533">
        <f t="shared" si="70"/>
        <v>0</v>
      </c>
      <c r="AH108" s="533">
        <f t="shared" si="70"/>
        <v>0</v>
      </c>
      <c r="AI108" s="533">
        <f t="shared" si="70"/>
        <v>0</v>
      </c>
      <c r="AJ108" s="533">
        <f t="shared" si="70"/>
        <v>0</v>
      </c>
      <c r="AK108" s="533">
        <f t="shared" si="70"/>
        <v>0</v>
      </c>
      <c r="AL108" s="533">
        <f t="shared" si="70"/>
        <v>0</v>
      </c>
      <c r="AM108" s="533">
        <f t="shared" si="70"/>
        <v>0</v>
      </c>
      <c r="AN108" s="533">
        <f t="shared" si="70"/>
        <v>0</v>
      </c>
      <c r="AO108" s="533">
        <f t="shared" si="70"/>
        <v>0</v>
      </c>
      <c r="AP108" s="533">
        <f t="shared" si="70"/>
        <v>0</v>
      </c>
      <c r="AQ108" s="533">
        <f t="shared" si="70"/>
        <v>0</v>
      </c>
      <c r="AR108" s="533">
        <f t="shared" si="70"/>
        <v>0</v>
      </c>
      <c r="AS108" s="533">
        <f t="shared" si="70"/>
        <v>0</v>
      </c>
      <c r="AT108" s="533">
        <f t="shared" si="70"/>
        <v>0</v>
      </c>
      <c r="AU108" s="533">
        <f t="shared" si="70"/>
        <v>0</v>
      </c>
      <c r="AV108" s="533">
        <f t="shared" si="70"/>
        <v>0</v>
      </c>
      <c r="AW108" s="533">
        <f t="shared" si="70"/>
        <v>0</v>
      </c>
      <c r="AX108" s="533">
        <f t="shared" si="70"/>
        <v>0</v>
      </c>
      <c r="AY108" s="533">
        <f t="shared" si="70"/>
        <v>0</v>
      </c>
      <c r="AZ108" s="533">
        <f t="shared" si="70"/>
        <v>0</v>
      </c>
      <c r="BA108" s="533">
        <f t="shared" si="70"/>
        <v>0</v>
      </c>
      <c r="BB108" s="533">
        <f t="shared" si="70"/>
        <v>0</v>
      </c>
      <c r="BC108" s="533">
        <f t="shared" si="70"/>
        <v>0</v>
      </c>
      <c r="BD108" s="533">
        <f t="shared" si="70"/>
        <v>0</v>
      </c>
      <c r="BE108" s="533">
        <f t="shared" si="70"/>
        <v>0</v>
      </c>
      <c r="BF108" s="533">
        <f t="shared" si="70"/>
        <v>0</v>
      </c>
      <c r="BG108" s="533">
        <f t="shared" si="70"/>
        <v>0</v>
      </c>
      <c r="BH108" s="533">
        <f t="shared" si="70"/>
        <v>0</v>
      </c>
      <c r="BI108" s="533">
        <f t="shared" si="70"/>
        <v>0</v>
      </c>
      <c r="BJ108" s="533">
        <f t="shared" si="70"/>
        <v>0</v>
      </c>
      <c r="BK108" s="533">
        <f t="shared" si="70"/>
        <v>0</v>
      </c>
      <c r="BL108" s="533">
        <f t="shared" si="70"/>
        <v>0</v>
      </c>
      <c r="BM108" s="533">
        <f t="shared" si="70"/>
        <v>0</v>
      </c>
      <c r="BN108" s="533">
        <f t="shared" si="70"/>
        <v>0</v>
      </c>
      <c r="BO108" s="533">
        <f t="shared" si="70"/>
        <v>0</v>
      </c>
      <c r="BP108" s="533">
        <f t="shared" si="70"/>
        <v>0</v>
      </c>
      <c r="BQ108" s="533">
        <f t="shared" si="70"/>
        <v>0</v>
      </c>
      <c r="BR108" s="533">
        <f t="shared" si="70"/>
        <v>0</v>
      </c>
      <c r="BS108" s="533">
        <f t="shared" si="70"/>
        <v>0</v>
      </c>
      <c r="BT108" s="533">
        <f t="shared" si="70"/>
        <v>0</v>
      </c>
      <c r="BU108" s="533">
        <f t="shared" si="70"/>
        <v>0</v>
      </c>
    </row>
    <row r="109" spans="1:73" ht="12" customHeight="1" x14ac:dyDescent="0.2">
      <c r="A109" s="250" t="s">
        <v>73</v>
      </c>
      <c r="B109" s="274">
        <f t="shared" si="64"/>
        <v>0</v>
      </c>
      <c r="C109" s="275">
        <f t="shared" si="67"/>
        <v>0</v>
      </c>
      <c r="D109" s="275">
        <f t="shared" ref="D109:D114" si="71">D37</f>
        <v>0</v>
      </c>
      <c r="E109" s="275">
        <f t="shared" si="68"/>
        <v>0</v>
      </c>
      <c r="F109" s="533">
        <f t="shared" ref="F109:K109" si="72">IF(F$106&gt;($B$103-1),"",F37*F$100)</f>
        <v>0</v>
      </c>
      <c r="G109" s="533">
        <f t="shared" si="72"/>
        <v>0</v>
      </c>
      <c r="H109" s="533">
        <f t="shared" si="72"/>
        <v>0</v>
      </c>
      <c r="I109" s="533">
        <f t="shared" si="72"/>
        <v>0</v>
      </c>
      <c r="J109" s="533">
        <f t="shared" si="72"/>
        <v>0</v>
      </c>
      <c r="K109" s="533">
        <f t="shared" si="72"/>
        <v>0</v>
      </c>
      <c r="L109" s="533">
        <f t="shared" ref="L109:BU109" si="73">IF(L$106&gt;($B$103-1),"",L37*L$100)</f>
        <v>0</v>
      </c>
      <c r="M109" s="533">
        <f t="shared" si="73"/>
        <v>0</v>
      </c>
      <c r="N109" s="533">
        <f t="shared" si="73"/>
        <v>0</v>
      </c>
      <c r="O109" s="533">
        <f t="shared" si="73"/>
        <v>0</v>
      </c>
      <c r="P109" s="533">
        <f t="shared" si="73"/>
        <v>0</v>
      </c>
      <c r="Q109" s="533">
        <f t="shared" si="73"/>
        <v>0</v>
      </c>
      <c r="R109" s="533">
        <f t="shared" si="73"/>
        <v>0</v>
      </c>
      <c r="S109" s="533">
        <f t="shared" si="73"/>
        <v>0</v>
      </c>
      <c r="T109" s="533">
        <f t="shared" si="73"/>
        <v>0</v>
      </c>
      <c r="U109" s="533">
        <f t="shared" si="73"/>
        <v>0</v>
      </c>
      <c r="V109" s="533">
        <f t="shared" si="73"/>
        <v>0</v>
      </c>
      <c r="W109" s="533">
        <f t="shared" si="73"/>
        <v>0</v>
      </c>
      <c r="X109" s="533">
        <f t="shared" si="73"/>
        <v>0</v>
      </c>
      <c r="Y109" s="533">
        <f t="shared" si="73"/>
        <v>0</v>
      </c>
      <c r="Z109" s="533">
        <f t="shared" si="73"/>
        <v>0</v>
      </c>
      <c r="AA109" s="533">
        <f t="shared" si="73"/>
        <v>0</v>
      </c>
      <c r="AB109" s="533">
        <f t="shared" si="73"/>
        <v>0</v>
      </c>
      <c r="AC109" s="533">
        <f t="shared" si="73"/>
        <v>0</v>
      </c>
      <c r="AD109" s="533">
        <f t="shared" si="73"/>
        <v>0</v>
      </c>
      <c r="AE109" s="533">
        <f t="shared" si="73"/>
        <v>0</v>
      </c>
      <c r="AF109" s="533">
        <f t="shared" si="73"/>
        <v>0</v>
      </c>
      <c r="AG109" s="533">
        <f t="shared" si="73"/>
        <v>0</v>
      </c>
      <c r="AH109" s="533">
        <f t="shared" si="73"/>
        <v>0</v>
      </c>
      <c r="AI109" s="533">
        <f t="shared" si="73"/>
        <v>0</v>
      </c>
      <c r="AJ109" s="533">
        <f t="shared" si="73"/>
        <v>0</v>
      </c>
      <c r="AK109" s="533">
        <f t="shared" si="73"/>
        <v>0</v>
      </c>
      <c r="AL109" s="533">
        <f t="shared" si="73"/>
        <v>0</v>
      </c>
      <c r="AM109" s="533">
        <f t="shared" si="73"/>
        <v>0</v>
      </c>
      <c r="AN109" s="533">
        <f t="shared" si="73"/>
        <v>0</v>
      </c>
      <c r="AO109" s="533">
        <f t="shared" si="73"/>
        <v>0</v>
      </c>
      <c r="AP109" s="533">
        <f t="shared" si="73"/>
        <v>0</v>
      </c>
      <c r="AQ109" s="533">
        <f t="shared" si="73"/>
        <v>0</v>
      </c>
      <c r="AR109" s="533">
        <f t="shared" si="73"/>
        <v>0</v>
      </c>
      <c r="AS109" s="533">
        <f t="shared" si="73"/>
        <v>0</v>
      </c>
      <c r="AT109" s="533">
        <f t="shared" si="73"/>
        <v>0</v>
      </c>
      <c r="AU109" s="533">
        <f t="shared" si="73"/>
        <v>0</v>
      </c>
      <c r="AV109" s="533">
        <f t="shared" si="73"/>
        <v>0</v>
      </c>
      <c r="AW109" s="533">
        <f t="shared" si="73"/>
        <v>0</v>
      </c>
      <c r="AX109" s="533">
        <f t="shared" si="73"/>
        <v>0</v>
      </c>
      <c r="AY109" s="533">
        <f t="shared" si="73"/>
        <v>0</v>
      </c>
      <c r="AZ109" s="533">
        <f t="shared" si="73"/>
        <v>0</v>
      </c>
      <c r="BA109" s="533">
        <f t="shared" si="73"/>
        <v>0</v>
      </c>
      <c r="BB109" s="533">
        <f t="shared" si="73"/>
        <v>0</v>
      </c>
      <c r="BC109" s="533">
        <f t="shared" si="73"/>
        <v>0</v>
      </c>
      <c r="BD109" s="533">
        <f t="shared" si="73"/>
        <v>0</v>
      </c>
      <c r="BE109" s="533">
        <f t="shared" si="73"/>
        <v>0</v>
      </c>
      <c r="BF109" s="533">
        <f t="shared" si="73"/>
        <v>0</v>
      </c>
      <c r="BG109" s="533">
        <f t="shared" si="73"/>
        <v>0</v>
      </c>
      <c r="BH109" s="533">
        <f t="shared" si="73"/>
        <v>0</v>
      </c>
      <c r="BI109" s="533">
        <f t="shared" si="73"/>
        <v>0</v>
      </c>
      <c r="BJ109" s="533">
        <f t="shared" si="73"/>
        <v>0</v>
      </c>
      <c r="BK109" s="533">
        <f t="shared" si="73"/>
        <v>0</v>
      </c>
      <c r="BL109" s="533">
        <f t="shared" si="73"/>
        <v>0</v>
      </c>
      <c r="BM109" s="533">
        <f t="shared" si="73"/>
        <v>0</v>
      </c>
      <c r="BN109" s="533">
        <f t="shared" si="73"/>
        <v>0</v>
      </c>
      <c r="BO109" s="533">
        <f t="shared" si="73"/>
        <v>0</v>
      </c>
      <c r="BP109" s="533">
        <f t="shared" si="73"/>
        <v>0</v>
      </c>
      <c r="BQ109" s="533">
        <f t="shared" si="73"/>
        <v>0</v>
      </c>
      <c r="BR109" s="533">
        <f t="shared" si="73"/>
        <v>0</v>
      </c>
      <c r="BS109" s="533">
        <f t="shared" si="73"/>
        <v>0</v>
      </c>
      <c r="BT109" s="533">
        <f t="shared" si="73"/>
        <v>0</v>
      </c>
      <c r="BU109" s="533">
        <f t="shared" si="73"/>
        <v>0</v>
      </c>
    </row>
    <row r="110" spans="1:73" ht="12" customHeight="1" x14ac:dyDescent="0.2">
      <c r="A110" s="250" t="s">
        <v>74</v>
      </c>
      <c r="B110" s="274">
        <f t="shared" si="64"/>
        <v>0</v>
      </c>
      <c r="C110" s="275">
        <f t="shared" si="67"/>
        <v>0</v>
      </c>
      <c r="D110" s="275">
        <f t="shared" si="71"/>
        <v>0</v>
      </c>
      <c r="E110" s="275">
        <f t="shared" si="68"/>
        <v>0</v>
      </c>
      <c r="F110" s="533">
        <f t="shared" ref="F110:K110" si="74">IF(F$106&gt;($B$103-1),"",F38*F$100)</f>
        <v>0</v>
      </c>
      <c r="G110" s="533">
        <f t="shared" si="74"/>
        <v>0</v>
      </c>
      <c r="H110" s="533">
        <f t="shared" si="74"/>
        <v>0</v>
      </c>
      <c r="I110" s="533">
        <f t="shared" si="74"/>
        <v>0</v>
      </c>
      <c r="J110" s="533">
        <f t="shared" si="74"/>
        <v>0</v>
      </c>
      <c r="K110" s="533">
        <f t="shared" si="74"/>
        <v>0</v>
      </c>
      <c r="L110" s="533">
        <f t="shared" ref="L110:BU110" si="75">IF(L$106&gt;($B$103-1),"",L38*L$100)</f>
        <v>0</v>
      </c>
      <c r="M110" s="533">
        <f t="shared" si="75"/>
        <v>0</v>
      </c>
      <c r="N110" s="533">
        <f t="shared" si="75"/>
        <v>0</v>
      </c>
      <c r="O110" s="533">
        <f t="shared" si="75"/>
        <v>0</v>
      </c>
      <c r="P110" s="533">
        <f t="shared" si="75"/>
        <v>0</v>
      </c>
      <c r="Q110" s="533">
        <f t="shared" si="75"/>
        <v>0</v>
      </c>
      <c r="R110" s="533">
        <f t="shared" si="75"/>
        <v>0</v>
      </c>
      <c r="S110" s="533">
        <f t="shared" si="75"/>
        <v>0</v>
      </c>
      <c r="T110" s="533">
        <f t="shared" si="75"/>
        <v>0</v>
      </c>
      <c r="U110" s="533">
        <f t="shared" si="75"/>
        <v>0</v>
      </c>
      <c r="V110" s="533">
        <f t="shared" si="75"/>
        <v>0</v>
      </c>
      <c r="W110" s="533">
        <f t="shared" si="75"/>
        <v>0</v>
      </c>
      <c r="X110" s="533">
        <f t="shared" si="75"/>
        <v>0</v>
      </c>
      <c r="Y110" s="533">
        <f t="shared" si="75"/>
        <v>0</v>
      </c>
      <c r="Z110" s="533">
        <f t="shared" si="75"/>
        <v>0</v>
      </c>
      <c r="AA110" s="533">
        <f t="shared" si="75"/>
        <v>0</v>
      </c>
      <c r="AB110" s="533">
        <f t="shared" si="75"/>
        <v>0</v>
      </c>
      <c r="AC110" s="533">
        <f t="shared" si="75"/>
        <v>0</v>
      </c>
      <c r="AD110" s="533">
        <f t="shared" si="75"/>
        <v>0</v>
      </c>
      <c r="AE110" s="533">
        <f t="shared" si="75"/>
        <v>0</v>
      </c>
      <c r="AF110" s="533">
        <f t="shared" si="75"/>
        <v>0</v>
      </c>
      <c r="AG110" s="533">
        <f t="shared" si="75"/>
        <v>0</v>
      </c>
      <c r="AH110" s="533">
        <f t="shared" si="75"/>
        <v>0</v>
      </c>
      <c r="AI110" s="533">
        <f t="shared" si="75"/>
        <v>0</v>
      </c>
      <c r="AJ110" s="533">
        <f t="shared" si="75"/>
        <v>0</v>
      </c>
      <c r="AK110" s="533">
        <f t="shared" si="75"/>
        <v>0</v>
      </c>
      <c r="AL110" s="533">
        <f t="shared" si="75"/>
        <v>0</v>
      </c>
      <c r="AM110" s="533">
        <f t="shared" si="75"/>
        <v>0</v>
      </c>
      <c r="AN110" s="533">
        <f t="shared" si="75"/>
        <v>0</v>
      </c>
      <c r="AO110" s="533">
        <f t="shared" si="75"/>
        <v>0</v>
      </c>
      <c r="AP110" s="533">
        <f t="shared" si="75"/>
        <v>0</v>
      </c>
      <c r="AQ110" s="533">
        <f t="shared" si="75"/>
        <v>0</v>
      </c>
      <c r="AR110" s="533">
        <f t="shared" si="75"/>
        <v>0</v>
      </c>
      <c r="AS110" s="533">
        <f t="shared" si="75"/>
        <v>0</v>
      </c>
      <c r="AT110" s="533">
        <f t="shared" si="75"/>
        <v>0</v>
      </c>
      <c r="AU110" s="533">
        <f t="shared" si="75"/>
        <v>0</v>
      </c>
      <c r="AV110" s="533">
        <f t="shared" si="75"/>
        <v>0</v>
      </c>
      <c r="AW110" s="533">
        <f t="shared" si="75"/>
        <v>0</v>
      </c>
      <c r="AX110" s="533">
        <f t="shared" si="75"/>
        <v>0</v>
      </c>
      <c r="AY110" s="533">
        <f t="shared" si="75"/>
        <v>0</v>
      </c>
      <c r="AZ110" s="533">
        <f t="shared" si="75"/>
        <v>0</v>
      </c>
      <c r="BA110" s="533">
        <f t="shared" si="75"/>
        <v>0</v>
      </c>
      <c r="BB110" s="533">
        <f t="shared" si="75"/>
        <v>0</v>
      </c>
      <c r="BC110" s="533">
        <f t="shared" si="75"/>
        <v>0</v>
      </c>
      <c r="BD110" s="533">
        <f t="shared" si="75"/>
        <v>0</v>
      </c>
      <c r="BE110" s="533">
        <f t="shared" si="75"/>
        <v>0</v>
      </c>
      <c r="BF110" s="533">
        <f t="shared" si="75"/>
        <v>0</v>
      </c>
      <c r="BG110" s="533">
        <f t="shared" si="75"/>
        <v>0</v>
      </c>
      <c r="BH110" s="533">
        <f t="shared" si="75"/>
        <v>0</v>
      </c>
      <c r="BI110" s="533">
        <f t="shared" si="75"/>
        <v>0</v>
      </c>
      <c r="BJ110" s="533">
        <f t="shared" si="75"/>
        <v>0</v>
      </c>
      <c r="BK110" s="533">
        <f t="shared" si="75"/>
        <v>0</v>
      </c>
      <c r="BL110" s="533">
        <f t="shared" si="75"/>
        <v>0</v>
      </c>
      <c r="BM110" s="533">
        <f t="shared" si="75"/>
        <v>0</v>
      </c>
      <c r="BN110" s="533">
        <f t="shared" si="75"/>
        <v>0</v>
      </c>
      <c r="BO110" s="533">
        <f t="shared" si="75"/>
        <v>0</v>
      </c>
      <c r="BP110" s="533">
        <f t="shared" si="75"/>
        <v>0</v>
      </c>
      <c r="BQ110" s="533">
        <f t="shared" si="75"/>
        <v>0</v>
      </c>
      <c r="BR110" s="533">
        <f t="shared" si="75"/>
        <v>0</v>
      </c>
      <c r="BS110" s="533">
        <f t="shared" si="75"/>
        <v>0</v>
      </c>
      <c r="BT110" s="533">
        <f t="shared" si="75"/>
        <v>0</v>
      </c>
      <c r="BU110" s="533">
        <f t="shared" si="75"/>
        <v>0</v>
      </c>
    </row>
    <row r="111" spans="1:73" ht="12" customHeight="1" x14ac:dyDescent="0.2">
      <c r="A111" s="250" t="s">
        <v>354</v>
      </c>
      <c r="B111" s="274">
        <f t="shared" si="64"/>
        <v>0</v>
      </c>
      <c r="C111" s="275">
        <f t="shared" si="67"/>
        <v>0</v>
      </c>
      <c r="D111" s="275">
        <f t="shared" si="71"/>
        <v>0</v>
      </c>
      <c r="E111" s="275">
        <f t="shared" si="68"/>
        <v>0</v>
      </c>
      <c r="F111" s="533">
        <f t="shared" ref="F111:K111" si="76">IF(F$106&gt;($B$103-1),"",F39*F$100)</f>
        <v>0</v>
      </c>
      <c r="G111" s="533">
        <f t="shared" si="76"/>
        <v>0</v>
      </c>
      <c r="H111" s="533">
        <f t="shared" si="76"/>
        <v>0</v>
      </c>
      <c r="I111" s="533">
        <f t="shared" si="76"/>
        <v>0</v>
      </c>
      <c r="J111" s="533">
        <f t="shared" si="76"/>
        <v>0</v>
      </c>
      <c r="K111" s="533">
        <f t="shared" si="76"/>
        <v>0</v>
      </c>
      <c r="L111" s="533">
        <f t="shared" ref="L111:BU111" si="77">IF(L$106&gt;($B$103-1),"",L39*L$100)</f>
        <v>0</v>
      </c>
      <c r="M111" s="533">
        <f t="shared" si="77"/>
        <v>0</v>
      </c>
      <c r="N111" s="533">
        <f t="shared" si="77"/>
        <v>0</v>
      </c>
      <c r="O111" s="533">
        <f t="shared" si="77"/>
        <v>0</v>
      </c>
      <c r="P111" s="533">
        <f t="shared" si="77"/>
        <v>0</v>
      </c>
      <c r="Q111" s="533">
        <f t="shared" si="77"/>
        <v>0</v>
      </c>
      <c r="R111" s="533">
        <f t="shared" si="77"/>
        <v>0</v>
      </c>
      <c r="S111" s="533">
        <f t="shared" si="77"/>
        <v>0</v>
      </c>
      <c r="T111" s="533">
        <f t="shared" si="77"/>
        <v>0</v>
      </c>
      <c r="U111" s="533">
        <f t="shared" si="77"/>
        <v>0</v>
      </c>
      <c r="V111" s="533">
        <f t="shared" si="77"/>
        <v>0</v>
      </c>
      <c r="W111" s="533">
        <f t="shared" si="77"/>
        <v>0</v>
      </c>
      <c r="X111" s="533">
        <f t="shared" si="77"/>
        <v>0</v>
      </c>
      <c r="Y111" s="533">
        <f t="shared" si="77"/>
        <v>0</v>
      </c>
      <c r="Z111" s="533">
        <f t="shared" si="77"/>
        <v>0</v>
      </c>
      <c r="AA111" s="533">
        <f t="shared" si="77"/>
        <v>0</v>
      </c>
      <c r="AB111" s="533">
        <f t="shared" si="77"/>
        <v>0</v>
      </c>
      <c r="AC111" s="533">
        <f t="shared" si="77"/>
        <v>0</v>
      </c>
      <c r="AD111" s="533">
        <f t="shared" si="77"/>
        <v>0</v>
      </c>
      <c r="AE111" s="533">
        <f t="shared" si="77"/>
        <v>0</v>
      </c>
      <c r="AF111" s="533">
        <f t="shared" si="77"/>
        <v>0</v>
      </c>
      <c r="AG111" s="533">
        <f t="shared" si="77"/>
        <v>0</v>
      </c>
      <c r="AH111" s="533">
        <f t="shared" si="77"/>
        <v>0</v>
      </c>
      <c r="AI111" s="533">
        <f t="shared" si="77"/>
        <v>0</v>
      </c>
      <c r="AJ111" s="533">
        <f t="shared" si="77"/>
        <v>0</v>
      </c>
      <c r="AK111" s="533">
        <f t="shared" si="77"/>
        <v>0</v>
      </c>
      <c r="AL111" s="533">
        <f t="shared" si="77"/>
        <v>0</v>
      </c>
      <c r="AM111" s="533">
        <f t="shared" si="77"/>
        <v>0</v>
      </c>
      <c r="AN111" s="533">
        <f t="shared" si="77"/>
        <v>0</v>
      </c>
      <c r="AO111" s="533">
        <f t="shared" si="77"/>
        <v>0</v>
      </c>
      <c r="AP111" s="533">
        <f t="shared" si="77"/>
        <v>0</v>
      </c>
      <c r="AQ111" s="533">
        <f t="shared" si="77"/>
        <v>0</v>
      </c>
      <c r="AR111" s="533">
        <f t="shared" si="77"/>
        <v>0</v>
      </c>
      <c r="AS111" s="533">
        <f t="shared" si="77"/>
        <v>0</v>
      </c>
      <c r="AT111" s="533">
        <f t="shared" si="77"/>
        <v>0</v>
      </c>
      <c r="AU111" s="533">
        <f t="shared" si="77"/>
        <v>0</v>
      </c>
      <c r="AV111" s="533">
        <f t="shared" si="77"/>
        <v>0</v>
      </c>
      <c r="AW111" s="533">
        <f t="shared" si="77"/>
        <v>0</v>
      </c>
      <c r="AX111" s="533">
        <f t="shared" si="77"/>
        <v>0</v>
      </c>
      <c r="AY111" s="533">
        <f t="shared" si="77"/>
        <v>0</v>
      </c>
      <c r="AZ111" s="533">
        <f t="shared" si="77"/>
        <v>0</v>
      </c>
      <c r="BA111" s="533">
        <f t="shared" si="77"/>
        <v>0</v>
      </c>
      <c r="BB111" s="533">
        <f t="shared" si="77"/>
        <v>0</v>
      </c>
      <c r="BC111" s="533">
        <f t="shared" si="77"/>
        <v>0</v>
      </c>
      <c r="BD111" s="533">
        <f t="shared" si="77"/>
        <v>0</v>
      </c>
      <c r="BE111" s="533">
        <f t="shared" si="77"/>
        <v>0</v>
      </c>
      <c r="BF111" s="533">
        <f t="shared" si="77"/>
        <v>0</v>
      </c>
      <c r="BG111" s="533">
        <f t="shared" si="77"/>
        <v>0</v>
      </c>
      <c r="BH111" s="533">
        <f t="shared" si="77"/>
        <v>0</v>
      </c>
      <c r="BI111" s="533">
        <f t="shared" si="77"/>
        <v>0</v>
      </c>
      <c r="BJ111" s="533">
        <f t="shared" si="77"/>
        <v>0</v>
      </c>
      <c r="BK111" s="533">
        <f t="shared" si="77"/>
        <v>0</v>
      </c>
      <c r="BL111" s="533">
        <f t="shared" si="77"/>
        <v>0</v>
      </c>
      <c r="BM111" s="533">
        <f t="shared" si="77"/>
        <v>0</v>
      </c>
      <c r="BN111" s="533">
        <f t="shared" si="77"/>
        <v>0</v>
      </c>
      <c r="BO111" s="533">
        <f t="shared" si="77"/>
        <v>0</v>
      </c>
      <c r="BP111" s="533">
        <f t="shared" si="77"/>
        <v>0</v>
      </c>
      <c r="BQ111" s="533">
        <f t="shared" si="77"/>
        <v>0</v>
      </c>
      <c r="BR111" s="533">
        <f t="shared" si="77"/>
        <v>0</v>
      </c>
      <c r="BS111" s="533">
        <f t="shared" si="77"/>
        <v>0</v>
      </c>
      <c r="BT111" s="533">
        <f t="shared" si="77"/>
        <v>0</v>
      </c>
      <c r="BU111" s="533">
        <f t="shared" si="77"/>
        <v>0</v>
      </c>
    </row>
    <row r="112" spans="1:73" ht="12" customHeight="1" x14ac:dyDescent="0.25">
      <c r="A112" s="6" t="s">
        <v>75</v>
      </c>
      <c r="B112" s="274">
        <f t="shared" si="64"/>
        <v>0</v>
      </c>
      <c r="C112" s="275">
        <f t="shared" si="67"/>
        <v>0</v>
      </c>
      <c r="D112" s="275">
        <f t="shared" si="71"/>
        <v>0</v>
      </c>
      <c r="E112" s="275">
        <f t="shared" si="68"/>
        <v>0</v>
      </c>
      <c r="F112" s="533">
        <f t="shared" ref="F112:K112" si="78">IF(F$106&gt;($B$103-1),"",F40*F$100)</f>
        <v>0</v>
      </c>
      <c r="G112" s="533">
        <f t="shared" si="78"/>
        <v>0</v>
      </c>
      <c r="H112" s="533">
        <f t="shared" si="78"/>
        <v>0</v>
      </c>
      <c r="I112" s="533">
        <f t="shared" si="78"/>
        <v>0</v>
      </c>
      <c r="J112" s="533">
        <f t="shared" si="78"/>
        <v>0</v>
      </c>
      <c r="K112" s="533">
        <f t="shared" si="78"/>
        <v>0</v>
      </c>
      <c r="L112" s="533">
        <f t="shared" ref="L112:BU112" si="79">IF(L$106&gt;($B$103-1),"",L40*L$100)</f>
        <v>0</v>
      </c>
      <c r="M112" s="533">
        <f t="shared" si="79"/>
        <v>0</v>
      </c>
      <c r="N112" s="533">
        <f t="shared" si="79"/>
        <v>0</v>
      </c>
      <c r="O112" s="533">
        <f t="shared" si="79"/>
        <v>0</v>
      </c>
      <c r="P112" s="533">
        <f t="shared" si="79"/>
        <v>0</v>
      </c>
      <c r="Q112" s="533">
        <f t="shared" si="79"/>
        <v>0</v>
      </c>
      <c r="R112" s="533">
        <f t="shared" si="79"/>
        <v>0</v>
      </c>
      <c r="S112" s="533">
        <f t="shared" si="79"/>
        <v>0</v>
      </c>
      <c r="T112" s="533">
        <f t="shared" si="79"/>
        <v>0</v>
      </c>
      <c r="U112" s="533">
        <f t="shared" si="79"/>
        <v>0</v>
      </c>
      <c r="V112" s="533">
        <f t="shared" si="79"/>
        <v>0</v>
      </c>
      <c r="W112" s="533">
        <f t="shared" si="79"/>
        <v>0</v>
      </c>
      <c r="X112" s="533">
        <f t="shared" si="79"/>
        <v>0</v>
      </c>
      <c r="Y112" s="533">
        <f t="shared" si="79"/>
        <v>0</v>
      </c>
      <c r="Z112" s="533">
        <f t="shared" si="79"/>
        <v>0</v>
      </c>
      <c r="AA112" s="533">
        <f t="shared" si="79"/>
        <v>0</v>
      </c>
      <c r="AB112" s="533">
        <f t="shared" si="79"/>
        <v>0</v>
      </c>
      <c r="AC112" s="533">
        <f t="shared" si="79"/>
        <v>0</v>
      </c>
      <c r="AD112" s="533">
        <f t="shared" si="79"/>
        <v>0</v>
      </c>
      <c r="AE112" s="533">
        <f t="shared" si="79"/>
        <v>0</v>
      </c>
      <c r="AF112" s="533">
        <f t="shared" si="79"/>
        <v>0</v>
      </c>
      <c r="AG112" s="533">
        <f t="shared" si="79"/>
        <v>0</v>
      </c>
      <c r="AH112" s="533">
        <f t="shared" si="79"/>
        <v>0</v>
      </c>
      <c r="AI112" s="533">
        <f t="shared" si="79"/>
        <v>0</v>
      </c>
      <c r="AJ112" s="533">
        <f t="shared" si="79"/>
        <v>0</v>
      </c>
      <c r="AK112" s="533">
        <f t="shared" si="79"/>
        <v>0</v>
      </c>
      <c r="AL112" s="533">
        <f t="shared" si="79"/>
        <v>0</v>
      </c>
      <c r="AM112" s="533">
        <f t="shared" si="79"/>
        <v>0</v>
      </c>
      <c r="AN112" s="533">
        <f t="shared" si="79"/>
        <v>0</v>
      </c>
      <c r="AO112" s="533">
        <f t="shared" si="79"/>
        <v>0</v>
      </c>
      <c r="AP112" s="533">
        <f t="shared" si="79"/>
        <v>0</v>
      </c>
      <c r="AQ112" s="533">
        <f t="shared" si="79"/>
        <v>0</v>
      </c>
      <c r="AR112" s="533">
        <f t="shared" si="79"/>
        <v>0</v>
      </c>
      <c r="AS112" s="533">
        <f t="shared" si="79"/>
        <v>0</v>
      </c>
      <c r="AT112" s="533">
        <f t="shared" si="79"/>
        <v>0</v>
      </c>
      <c r="AU112" s="533">
        <f t="shared" si="79"/>
        <v>0</v>
      </c>
      <c r="AV112" s="533">
        <f t="shared" si="79"/>
        <v>0</v>
      </c>
      <c r="AW112" s="533">
        <f t="shared" si="79"/>
        <v>0</v>
      </c>
      <c r="AX112" s="533">
        <f t="shared" si="79"/>
        <v>0</v>
      </c>
      <c r="AY112" s="533">
        <f t="shared" si="79"/>
        <v>0</v>
      </c>
      <c r="AZ112" s="533">
        <f t="shared" si="79"/>
        <v>0</v>
      </c>
      <c r="BA112" s="533">
        <f t="shared" si="79"/>
        <v>0</v>
      </c>
      <c r="BB112" s="533">
        <f t="shared" si="79"/>
        <v>0</v>
      </c>
      <c r="BC112" s="533">
        <f t="shared" si="79"/>
        <v>0</v>
      </c>
      <c r="BD112" s="533">
        <f t="shared" si="79"/>
        <v>0</v>
      </c>
      <c r="BE112" s="533">
        <f t="shared" si="79"/>
        <v>0</v>
      </c>
      <c r="BF112" s="533">
        <f t="shared" si="79"/>
        <v>0</v>
      </c>
      <c r="BG112" s="533">
        <f t="shared" si="79"/>
        <v>0</v>
      </c>
      <c r="BH112" s="533">
        <f t="shared" si="79"/>
        <v>0</v>
      </c>
      <c r="BI112" s="533">
        <f t="shared" si="79"/>
        <v>0</v>
      </c>
      <c r="BJ112" s="533">
        <f t="shared" si="79"/>
        <v>0</v>
      </c>
      <c r="BK112" s="533">
        <f t="shared" si="79"/>
        <v>0</v>
      </c>
      <c r="BL112" s="533">
        <f t="shared" si="79"/>
        <v>0</v>
      </c>
      <c r="BM112" s="533">
        <f t="shared" si="79"/>
        <v>0</v>
      </c>
      <c r="BN112" s="533">
        <f t="shared" si="79"/>
        <v>0</v>
      </c>
      <c r="BO112" s="533">
        <f t="shared" si="79"/>
        <v>0</v>
      </c>
      <c r="BP112" s="533">
        <f t="shared" si="79"/>
        <v>0</v>
      </c>
      <c r="BQ112" s="533">
        <f t="shared" si="79"/>
        <v>0</v>
      </c>
      <c r="BR112" s="533">
        <f t="shared" si="79"/>
        <v>0</v>
      </c>
      <c r="BS112" s="533">
        <f t="shared" si="79"/>
        <v>0</v>
      </c>
      <c r="BT112" s="533">
        <f t="shared" si="79"/>
        <v>0</v>
      </c>
      <c r="BU112" s="533">
        <f t="shared" si="79"/>
        <v>0</v>
      </c>
    </row>
    <row r="113" spans="1:73" ht="12" customHeight="1" x14ac:dyDescent="0.25">
      <c r="A113" s="113" t="s">
        <v>480</v>
      </c>
      <c r="B113" s="274">
        <f t="shared" si="64"/>
        <v>0</v>
      </c>
      <c r="C113" s="275">
        <f t="shared" si="67"/>
        <v>0</v>
      </c>
      <c r="D113" s="275">
        <f t="shared" si="71"/>
        <v>0</v>
      </c>
      <c r="E113" s="275">
        <f t="shared" si="68"/>
        <v>0</v>
      </c>
      <c r="F113" s="533">
        <f t="shared" ref="F113:K113" si="80">IF(F$106&gt;($B$103-1),"",F41*F$100)</f>
        <v>0</v>
      </c>
      <c r="G113" s="533">
        <f t="shared" si="80"/>
        <v>0</v>
      </c>
      <c r="H113" s="533">
        <f t="shared" si="80"/>
        <v>0</v>
      </c>
      <c r="I113" s="533">
        <f t="shared" si="80"/>
        <v>0</v>
      </c>
      <c r="J113" s="533">
        <f t="shared" si="80"/>
        <v>0</v>
      </c>
      <c r="K113" s="533">
        <f t="shared" si="80"/>
        <v>0</v>
      </c>
      <c r="L113" s="533">
        <f t="shared" ref="L113:BU113" si="81">IF(L$106&gt;($B$103-1),"",L41*L$100)</f>
        <v>0</v>
      </c>
      <c r="M113" s="533">
        <f t="shared" si="81"/>
        <v>0</v>
      </c>
      <c r="N113" s="533">
        <f t="shared" si="81"/>
        <v>0</v>
      </c>
      <c r="O113" s="533">
        <f t="shared" si="81"/>
        <v>0</v>
      </c>
      <c r="P113" s="533">
        <f t="shared" si="81"/>
        <v>0</v>
      </c>
      <c r="Q113" s="533">
        <f t="shared" si="81"/>
        <v>0</v>
      </c>
      <c r="R113" s="533">
        <f t="shared" si="81"/>
        <v>0</v>
      </c>
      <c r="S113" s="533">
        <f t="shared" si="81"/>
        <v>0</v>
      </c>
      <c r="T113" s="533">
        <f t="shared" si="81"/>
        <v>0</v>
      </c>
      <c r="U113" s="533">
        <f t="shared" si="81"/>
        <v>0</v>
      </c>
      <c r="V113" s="533">
        <f t="shared" si="81"/>
        <v>0</v>
      </c>
      <c r="W113" s="533">
        <f t="shared" si="81"/>
        <v>0</v>
      </c>
      <c r="X113" s="533">
        <f t="shared" si="81"/>
        <v>0</v>
      </c>
      <c r="Y113" s="533">
        <f t="shared" si="81"/>
        <v>0</v>
      </c>
      <c r="Z113" s="533">
        <f t="shared" si="81"/>
        <v>0</v>
      </c>
      <c r="AA113" s="533">
        <f t="shared" si="81"/>
        <v>0</v>
      </c>
      <c r="AB113" s="533">
        <f t="shared" si="81"/>
        <v>0</v>
      </c>
      <c r="AC113" s="533">
        <f t="shared" si="81"/>
        <v>0</v>
      </c>
      <c r="AD113" s="533">
        <f t="shared" si="81"/>
        <v>0</v>
      </c>
      <c r="AE113" s="533">
        <f t="shared" si="81"/>
        <v>0</v>
      </c>
      <c r="AF113" s="533">
        <f t="shared" si="81"/>
        <v>0</v>
      </c>
      <c r="AG113" s="533">
        <f t="shared" si="81"/>
        <v>0</v>
      </c>
      <c r="AH113" s="533">
        <f t="shared" si="81"/>
        <v>0</v>
      </c>
      <c r="AI113" s="533">
        <f t="shared" si="81"/>
        <v>0</v>
      </c>
      <c r="AJ113" s="533">
        <f t="shared" si="81"/>
        <v>0</v>
      </c>
      <c r="AK113" s="533">
        <f t="shared" si="81"/>
        <v>0</v>
      </c>
      <c r="AL113" s="533">
        <f t="shared" si="81"/>
        <v>0</v>
      </c>
      <c r="AM113" s="533">
        <f t="shared" si="81"/>
        <v>0</v>
      </c>
      <c r="AN113" s="533">
        <f t="shared" si="81"/>
        <v>0</v>
      </c>
      <c r="AO113" s="533">
        <f t="shared" si="81"/>
        <v>0</v>
      </c>
      <c r="AP113" s="533">
        <f t="shared" si="81"/>
        <v>0</v>
      </c>
      <c r="AQ113" s="533">
        <f t="shared" si="81"/>
        <v>0</v>
      </c>
      <c r="AR113" s="533">
        <f t="shared" si="81"/>
        <v>0</v>
      </c>
      <c r="AS113" s="533">
        <f t="shared" si="81"/>
        <v>0</v>
      </c>
      <c r="AT113" s="533">
        <f t="shared" si="81"/>
        <v>0</v>
      </c>
      <c r="AU113" s="533">
        <f t="shared" si="81"/>
        <v>0</v>
      </c>
      <c r="AV113" s="533">
        <f t="shared" si="81"/>
        <v>0</v>
      </c>
      <c r="AW113" s="533">
        <f t="shared" si="81"/>
        <v>0</v>
      </c>
      <c r="AX113" s="533">
        <f t="shared" si="81"/>
        <v>0</v>
      </c>
      <c r="AY113" s="533">
        <f t="shared" si="81"/>
        <v>0</v>
      </c>
      <c r="AZ113" s="533">
        <f t="shared" si="81"/>
        <v>0</v>
      </c>
      <c r="BA113" s="533">
        <f t="shared" si="81"/>
        <v>0</v>
      </c>
      <c r="BB113" s="533">
        <f t="shared" si="81"/>
        <v>0</v>
      </c>
      <c r="BC113" s="533">
        <f t="shared" si="81"/>
        <v>0</v>
      </c>
      <c r="BD113" s="533">
        <f t="shared" si="81"/>
        <v>0</v>
      </c>
      <c r="BE113" s="533">
        <f t="shared" si="81"/>
        <v>0</v>
      </c>
      <c r="BF113" s="533">
        <f t="shared" si="81"/>
        <v>0</v>
      </c>
      <c r="BG113" s="533">
        <f t="shared" si="81"/>
        <v>0</v>
      </c>
      <c r="BH113" s="533">
        <f t="shared" si="81"/>
        <v>0</v>
      </c>
      <c r="BI113" s="533">
        <f t="shared" si="81"/>
        <v>0</v>
      </c>
      <c r="BJ113" s="533">
        <f t="shared" si="81"/>
        <v>0</v>
      </c>
      <c r="BK113" s="533">
        <f t="shared" si="81"/>
        <v>0</v>
      </c>
      <c r="BL113" s="533">
        <f t="shared" si="81"/>
        <v>0</v>
      </c>
      <c r="BM113" s="533">
        <f t="shared" si="81"/>
        <v>0</v>
      </c>
      <c r="BN113" s="533">
        <f t="shared" si="81"/>
        <v>0</v>
      </c>
      <c r="BO113" s="533">
        <f t="shared" si="81"/>
        <v>0</v>
      </c>
      <c r="BP113" s="533">
        <f t="shared" si="81"/>
        <v>0</v>
      </c>
      <c r="BQ113" s="533">
        <f t="shared" si="81"/>
        <v>0</v>
      </c>
      <c r="BR113" s="533">
        <f t="shared" si="81"/>
        <v>0</v>
      </c>
      <c r="BS113" s="533">
        <f t="shared" si="81"/>
        <v>0</v>
      </c>
      <c r="BT113" s="533">
        <f t="shared" si="81"/>
        <v>0</v>
      </c>
      <c r="BU113" s="533">
        <f t="shared" si="81"/>
        <v>0</v>
      </c>
    </row>
    <row r="114" spans="1:73" ht="12" customHeight="1" x14ac:dyDescent="0.25">
      <c r="A114" s="248" t="s">
        <v>481</v>
      </c>
      <c r="B114" s="274">
        <f t="shared" si="64"/>
        <v>0</v>
      </c>
      <c r="C114" s="275">
        <f t="shared" si="67"/>
        <v>0</v>
      </c>
      <c r="D114" s="275">
        <f t="shared" si="71"/>
        <v>0</v>
      </c>
      <c r="E114" s="275">
        <f t="shared" si="68"/>
        <v>0</v>
      </c>
      <c r="F114" s="533">
        <f t="shared" ref="F114:K114" si="82">IF(F$106&gt;($B$103-1),"",F42*F$100)</f>
        <v>0</v>
      </c>
      <c r="G114" s="533">
        <f t="shared" si="82"/>
        <v>0</v>
      </c>
      <c r="H114" s="533">
        <f t="shared" si="82"/>
        <v>0</v>
      </c>
      <c r="I114" s="533">
        <f t="shared" si="82"/>
        <v>0</v>
      </c>
      <c r="J114" s="533">
        <f t="shared" si="82"/>
        <v>0</v>
      </c>
      <c r="K114" s="533">
        <f t="shared" si="82"/>
        <v>0</v>
      </c>
      <c r="L114" s="533">
        <f t="shared" ref="L114:BU114" si="83">IF(L$106&gt;($B$103-1),"",L42*L$100)</f>
        <v>0</v>
      </c>
      <c r="M114" s="533">
        <f t="shared" si="83"/>
        <v>0</v>
      </c>
      <c r="N114" s="533">
        <f t="shared" si="83"/>
        <v>0</v>
      </c>
      <c r="O114" s="533">
        <f t="shared" si="83"/>
        <v>0</v>
      </c>
      <c r="P114" s="533">
        <f t="shared" si="83"/>
        <v>0</v>
      </c>
      <c r="Q114" s="533">
        <f t="shared" si="83"/>
        <v>0</v>
      </c>
      <c r="R114" s="533">
        <f t="shared" si="83"/>
        <v>0</v>
      </c>
      <c r="S114" s="533">
        <f t="shared" si="83"/>
        <v>0</v>
      </c>
      <c r="T114" s="533">
        <f t="shared" si="83"/>
        <v>0</v>
      </c>
      <c r="U114" s="533">
        <f t="shared" si="83"/>
        <v>0</v>
      </c>
      <c r="V114" s="533">
        <f t="shared" si="83"/>
        <v>0</v>
      </c>
      <c r="W114" s="533">
        <f t="shared" si="83"/>
        <v>0</v>
      </c>
      <c r="X114" s="533">
        <f t="shared" si="83"/>
        <v>0</v>
      </c>
      <c r="Y114" s="533">
        <f t="shared" si="83"/>
        <v>0</v>
      </c>
      <c r="Z114" s="533">
        <f t="shared" si="83"/>
        <v>0</v>
      </c>
      <c r="AA114" s="533">
        <f t="shared" si="83"/>
        <v>0</v>
      </c>
      <c r="AB114" s="533">
        <f t="shared" si="83"/>
        <v>0</v>
      </c>
      <c r="AC114" s="533">
        <f t="shared" si="83"/>
        <v>0</v>
      </c>
      <c r="AD114" s="533">
        <f t="shared" si="83"/>
        <v>0</v>
      </c>
      <c r="AE114" s="533">
        <f t="shared" si="83"/>
        <v>0</v>
      </c>
      <c r="AF114" s="533">
        <f t="shared" si="83"/>
        <v>0</v>
      </c>
      <c r="AG114" s="533">
        <f t="shared" si="83"/>
        <v>0</v>
      </c>
      <c r="AH114" s="533">
        <f t="shared" si="83"/>
        <v>0</v>
      </c>
      <c r="AI114" s="533">
        <f t="shared" si="83"/>
        <v>0</v>
      </c>
      <c r="AJ114" s="533">
        <f t="shared" si="83"/>
        <v>0</v>
      </c>
      <c r="AK114" s="533">
        <f t="shared" si="83"/>
        <v>0</v>
      </c>
      <c r="AL114" s="533">
        <f t="shared" si="83"/>
        <v>0</v>
      </c>
      <c r="AM114" s="533">
        <f t="shared" si="83"/>
        <v>0</v>
      </c>
      <c r="AN114" s="533">
        <f t="shared" si="83"/>
        <v>0</v>
      </c>
      <c r="AO114" s="533">
        <f t="shared" si="83"/>
        <v>0</v>
      </c>
      <c r="AP114" s="533">
        <f t="shared" si="83"/>
        <v>0</v>
      </c>
      <c r="AQ114" s="533">
        <f t="shared" si="83"/>
        <v>0</v>
      </c>
      <c r="AR114" s="533">
        <f t="shared" si="83"/>
        <v>0</v>
      </c>
      <c r="AS114" s="533">
        <f t="shared" si="83"/>
        <v>0</v>
      </c>
      <c r="AT114" s="533">
        <f t="shared" si="83"/>
        <v>0</v>
      </c>
      <c r="AU114" s="533">
        <f t="shared" si="83"/>
        <v>0</v>
      </c>
      <c r="AV114" s="533">
        <f t="shared" si="83"/>
        <v>0</v>
      </c>
      <c r="AW114" s="533">
        <f t="shared" si="83"/>
        <v>0</v>
      </c>
      <c r="AX114" s="533">
        <f t="shared" si="83"/>
        <v>0</v>
      </c>
      <c r="AY114" s="533">
        <f t="shared" si="83"/>
        <v>0</v>
      </c>
      <c r="AZ114" s="533">
        <f t="shared" si="83"/>
        <v>0</v>
      </c>
      <c r="BA114" s="533">
        <f t="shared" si="83"/>
        <v>0</v>
      </c>
      <c r="BB114" s="533">
        <f t="shared" si="83"/>
        <v>0</v>
      </c>
      <c r="BC114" s="533">
        <f t="shared" si="83"/>
        <v>0</v>
      </c>
      <c r="BD114" s="533">
        <f t="shared" si="83"/>
        <v>0</v>
      </c>
      <c r="BE114" s="533">
        <f t="shared" si="83"/>
        <v>0</v>
      </c>
      <c r="BF114" s="533">
        <f t="shared" si="83"/>
        <v>0</v>
      </c>
      <c r="BG114" s="533">
        <f t="shared" si="83"/>
        <v>0</v>
      </c>
      <c r="BH114" s="533">
        <f t="shared" si="83"/>
        <v>0</v>
      </c>
      <c r="BI114" s="533">
        <f t="shared" si="83"/>
        <v>0</v>
      </c>
      <c r="BJ114" s="533">
        <f t="shared" si="83"/>
        <v>0</v>
      </c>
      <c r="BK114" s="533">
        <f t="shared" si="83"/>
        <v>0</v>
      </c>
      <c r="BL114" s="533">
        <f t="shared" si="83"/>
        <v>0</v>
      </c>
      <c r="BM114" s="533">
        <f t="shared" si="83"/>
        <v>0</v>
      </c>
      <c r="BN114" s="533">
        <f t="shared" si="83"/>
        <v>0</v>
      </c>
      <c r="BO114" s="533">
        <f t="shared" si="83"/>
        <v>0</v>
      </c>
      <c r="BP114" s="533">
        <f t="shared" si="83"/>
        <v>0</v>
      </c>
      <c r="BQ114" s="533">
        <f t="shared" si="83"/>
        <v>0</v>
      </c>
      <c r="BR114" s="533">
        <f t="shared" si="83"/>
        <v>0</v>
      </c>
      <c r="BS114" s="533">
        <f t="shared" si="83"/>
        <v>0</v>
      </c>
      <c r="BT114" s="533">
        <f t="shared" si="83"/>
        <v>0</v>
      </c>
      <c r="BU114" s="533">
        <f t="shared" si="83"/>
        <v>0</v>
      </c>
    </row>
    <row r="115" spans="1:73" ht="12" customHeight="1" x14ac:dyDescent="0.2">
      <c r="A115" s="250" t="s">
        <v>76</v>
      </c>
      <c r="B115" s="274">
        <f t="shared" si="64"/>
        <v>0</v>
      </c>
      <c r="C115" s="275">
        <f t="shared" si="67"/>
        <v>0</v>
      </c>
      <c r="D115" s="275">
        <f>D69</f>
        <v>0</v>
      </c>
      <c r="E115" s="275">
        <f>IF(E$106&gt;($B$103-1),"",E69*E$100)</f>
        <v>0</v>
      </c>
      <c r="F115" s="533">
        <f t="shared" ref="F115:K115" si="84">IF(F$106&gt;($B$103-1),"",F69*F$100)</f>
        <v>0</v>
      </c>
      <c r="G115" s="533">
        <f t="shared" si="84"/>
        <v>0</v>
      </c>
      <c r="H115" s="533">
        <f t="shared" si="84"/>
        <v>0</v>
      </c>
      <c r="I115" s="533">
        <f t="shared" si="84"/>
        <v>0</v>
      </c>
      <c r="J115" s="533">
        <f t="shared" si="84"/>
        <v>0</v>
      </c>
      <c r="K115" s="533">
        <f t="shared" si="84"/>
        <v>0</v>
      </c>
      <c r="L115" s="533">
        <f t="shared" ref="L115:BU115" si="85">IF(L$106&gt;($B$103-1),"",L69*L$100)</f>
        <v>0</v>
      </c>
      <c r="M115" s="533">
        <f t="shared" si="85"/>
        <v>0</v>
      </c>
      <c r="N115" s="533">
        <f t="shared" si="85"/>
        <v>0</v>
      </c>
      <c r="O115" s="533">
        <f t="shared" si="85"/>
        <v>0</v>
      </c>
      <c r="P115" s="533">
        <f t="shared" si="85"/>
        <v>0</v>
      </c>
      <c r="Q115" s="533">
        <f t="shared" si="85"/>
        <v>0</v>
      </c>
      <c r="R115" s="533">
        <f t="shared" si="85"/>
        <v>0</v>
      </c>
      <c r="S115" s="533">
        <f t="shared" si="85"/>
        <v>0</v>
      </c>
      <c r="T115" s="533">
        <f t="shared" si="85"/>
        <v>0</v>
      </c>
      <c r="U115" s="533">
        <f t="shared" si="85"/>
        <v>0</v>
      </c>
      <c r="V115" s="533">
        <f t="shared" si="85"/>
        <v>0</v>
      </c>
      <c r="W115" s="533">
        <f t="shared" si="85"/>
        <v>0</v>
      </c>
      <c r="X115" s="533">
        <f t="shared" si="85"/>
        <v>0</v>
      </c>
      <c r="Y115" s="533">
        <f t="shared" si="85"/>
        <v>0</v>
      </c>
      <c r="Z115" s="533">
        <f t="shared" si="85"/>
        <v>0</v>
      </c>
      <c r="AA115" s="533">
        <f t="shared" si="85"/>
        <v>0</v>
      </c>
      <c r="AB115" s="533">
        <f t="shared" si="85"/>
        <v>0</v>
      </c>
      <c r="AC115" s="533">
        <f t="shared" si="85"/>
        <v>0</v>
      </c>
      <c r="AD115" s="533">
        <f t="shared" si="85"/>
        <v>0</v>
      </c>
      <c r="AE115" s="533">
        <f t="shared" si="85"/>
        <v>0</v>
      </c>
      <c r="AF115" s="533">
        <f t="shared" si="85"/>
        <v>0</v>
      </c>
      <c r="AG115" s="533">
        <f t="shared" si="85"/>
        <v>0</v>
      </c>
      <c r="AH115" s="533">
        <f t="shared" si="85"/>
        <v>0</v>
      </c>
      <c r="AI115" s="533">
        <f t="shared" si="85"/>
        <v>0</v>
      </c>
      <c r="AJ115" s="533">
        <f t="shared" si="85"/>
        <v>0</v>
      </c>
      <c r="AK115" s="533">
        <f t="shared" si="85"/>
        <v>0</v>
      </c>
      <c r="AL115" s="533">
        <f t="shared" si="85"/>
        <v>0</v>
      </c>
      <c r="AM115" s="533">
        <f t="shared" si="85"/>
        <v>0</v>
      </c>
      <c r="AN115" s="533">
        <f t="shared" si="85"/>
        <v>0</v>
      </c>
      <c r="AO115" s="533">
        <f t="shared" si="85"/>
        <v>0</v>
      </c>
      <c r="AP115" s="533">
        <f t="shared" si="85"/>
        <v>0</v>
      </c>
      <c r="AQ115" s="533">
        <f t="shared" si="85"/>
        <v>0</v>
      </c>
      <c r="AR115" s="533">
        <f t="shared" si="85"/>
        <v>0</v>
      </c>
      <c r="AS115" s="533">
        <f t="shared" si="85"/>
        <v>0</v>
      </c>
      <c r="AT115" s="533">
        <f t="shared" si="85"/>
        <v>0</v>
      </c>
      <c r="AU115" s="533">
        <f t="shared" si="85"/>
        <v>0</v>
      </c>
      <c r="AV115" s="533">
        <f t="shared" si="85"/>
        <v>0</v>
      </c>
      <c r="AW115" s="533">
        <f t="shared" si="85"/>
        <v>0</v>
      </c>
      <c r="AX115" s="533">
        <f t="shared" si="85"/>
        <v>0</v>
      </c>
      <c r="AY115" s="533">
        <f t="shared" si="85"/>
        <v>0</v>
      </c>
      <c r="AZ115" s="533">
        <f t="shared" si="85"/>
        <v>0</v>
      </c>
      <c r="BA115" s="533">
        <f t="shared" si="85"/>
        <v>0</v>
      </c>
      <c r="BB115" s="533">
        <f t="shared" si="85"/>
        <v>0</v>
      </c>
      <c r="BC115" s="533">
        <f t="shared" si="85"/>
        <v>0</v>
      </c>
      <c r="BD115" s="533">
        <f t="shared" si="85"/>
        <v>0</v>
      </c>
      <c r="BE115" s="533">
        <f t="shared" si="85"/>
        <v>0</v>
      </c>
      <c r="BF115" s="533">
        <f t="shared" si="85"/>
        <v>0</v>
      </c>
      <c r="BG115" s="533">
        <f t="shared" si="85"/>
        <v>0</v>
      </c>
      <c r="BH115" s="533">
        <f t="shared" si="85"/>
        <v>0</v>
      </c>
      <c r="BI115" s="533">
        <f t="shared" si="85"/>
        <v>0</v>
      </c>
      <c r="BJ115" s="533">
        <f t="shared" si="85"/>
        <v>0</v>
      </c>
      <c r="BK115" s="533">
        <f t="shared" si="85"/>
        <v>0</v>
      </c>
      <c r="BL115" s="533">
        <f t="shared" si="85"/>
        <v>0</v>
      </c>
      <c r="BM115" s="533">
        <f t="shared" si="85"/>
        <v>0</v>
      </c>
      <c r="BN115" s="533">
        <f t="shared" si="85"/>
        <v>0</v>
      </c>
      <c r="BO115" s="533">
        <f t="shared" si="85"/>
        <v>0</v>
      </c>
      <c r="BP115" s="533">
        <f t="shared" si="85"/>
        <v>0</v>
      </c>
      <c r="BQ115" s="533">
        <f t="shared" si="85"/>
        <v>0</v>
      </c>
      <c r="BR115" s="533">
        <f t="shared" si="85"/>
        <v>0</v>
      </c>
      <c r="BS115" s="533">
        <f t="shared" si="85"/>
        <v>0</v>
      </c>
      <c r="BT115" s="533">
        <f t="shared" si="85"/>
        <v>0</v>
      </c>
      <c r="BU115" s="533">
        <f t="shared" si="85"/>
        <v>0</v>
      </c>
    </row>
    <row r="116" spans="1:73" ht="12" customHeight="1" x14ac:dyDescent="0.2">
      <c r="A116" s="250" t="s">
        <v>77</v>
      </c>
      <c r="B116" s="274">
        <f t="shared" si="64"/>
        <v>0</v>
      </c>
      <c r="C116" s="275">
        <f t="shared" si="67"/>
        <v>0</v>
      </c>
      <c r="D116" s="275">
        <f>D70</f>
        <v>0</v>
      </c>
      <c r="E116" s="275">
        <f>IF(E$106&gt;($B$103-1),"",E70*E$100)</f>
        <v>0</v>
      </c>
      <c r="F116" s="533">
        <f t="shared" ref="F116:K116" si="86">IF(F$106&gt;($B$103-1),"",F70*F$100)</f>
        <v>0</v>
      </c>
      <c r="G116" s="533">
        <f t="shared" si="86"/>
        <v>0</v>
      </c>
      <c r="H116" s="533">
        <f t="shared" si="86"/>
        <v>0</v>
      </c>
      <c r="I116" s="533">
        <f t="shared" si="86"/>
        <v>0</v>
      </c>
      <c r="J116" s="533">
        <f t="shared" si="86"/>
        <v>0</v>
      </c>
      <c r="K116" s="533">
        <f t="shared" si="86"/>
        <v>0</v>
      </c>
      <c r="L116" s="533">
        <f t="shared" ref="L116:BU116" si="87">IF(L$106&gt;($B$103-1),"",L70*L$100)</f>
        <v>0</v>
      </c>
      <c r="M116" s="533">
        <f t="shared" si="87"/>
        <v>0</v>
      </c>
      <c r="N116" s="533">
        <f t="shared" si="87"/>
        <v>0</v>
      </c>
      <c r="O116" s="533">
        <f t="shared" si="87"/>
        <v>0</v>
      </c>
      <c r="P116" s="533">
        <f t="shared" si="87"/>
        <v>0</v>
      </c>
      <c r="Q116" s="533">
        <f t="shared" si="87"/>
        <v>0</v>
      </c>
      <c r="R116" s="533">
        <f t="shared" si="87"/>
        <v>0</v>
      </c>
      <c r="S116" s="533">
        <f t="shared" si="87"/>
        <v>0</v>
      </c>
      <c r="T116" s="533">
        <f t="shared" si="87"/>
        <v>0</v>
      </c>
      <c r="U116" s="533">
        <f t="shared" si="87"/>
        <v>0</v>
      </c>
      <c r="V116" s="533">
        <f t="shared" si="87"/>
        <v>0</v>
      </c>
      <c r="W116" s="533">
        <f t="shared" si="87"/>
        <v>0</v>
      </c>
      <c r="X116" s="533">
        <f t="shared" si="87"/>
        <v>0</v>
      </c>
      <c r="Y116" s="533">
        <f t="shared" si="87"/>
        <v>0</v>
      </c>
      <c r="Z116" s="533">
        <f t="shared" si="87"/>
        <v>0</v>
      </c>
      <c r="AA116" s="533">
        <f t="shared" si="87"/>
        <v>0</v>
      </c>
      <c r="AB116" s="533">
        <f t="shared" si="87"/>
        <v>0</v>
      </c>
      <c r="AC116" s="533">
        <f t="shared" si="87"/>
        <v>0</v>
      </c>
      <c r="AD116" s="533">
        <f t="shared" si="87"/>
        <v>0</v>
      </c>
      <c r="AE116" s="533">
        <f t="shared" si="87"/>
        <v>0</v>
      </c>
      <c r="AF116" s="533">
        <f t="shared" si="87"/>
        <v>0</v>
      </c>
      <c r="AG116" s="533">
        <f t="shared" si="87"/>
        <v>0</v>
      </c>
      <c r="AH116" s="533">
        <f t="shared" si="87"/>
        <v>0</v>
      </c>
      <c r="AI116" s="533">
        <f t="shared" si="87"/>
        <v>0</v>
      </c>
      <c r="AJ116" s="533">
        <f t="shared" si="87"/>
        <v>0</v>
      </c>
      <c r="AK116" s="533">
        <f t="shared" si="87"/>
        <v>0</v>
      </c>
      <c r="AL116" s="533">
        <f t="shared" si="87"/>
        <v>0</v>
      </c>
      <c r="AM116" s="533">
        <f t="shared" si="87"/>
        <v>0</v>
      </c>
      <c r="AN116" s="533">
        <f t="shared" si="87"/>
        <v>0</v>
      </c>
      <c r="AO116" s="533">
        <f t="shared" si="87"/>
        <v>0</v>
      </c>
      <c r="AP116" s="533">
        <f t="shared" si="87"/>
        <v>0</v>
      </c>
      <c r="AQ116" s="533">
        <f t="shared" si="87"/>
        <v>0</v>
      </c>
      <c r="AR116" s="533">
        <f t="shared" si="87"/>
        <v>0</v>
      </c>
      <c r="AS116" s="533">
        <f t="shared" si="87"/>
        <v>0</v>
      </c>
      <c r="AT116" s="533">
        <f t="shared" si="87"/>
        <v>0</v>
      </c>
      <c r="AU116" s="533">
        <f t="shared" si="87"/>
        <v>0</v>
      </c>
      <c r="AV116" s="533">
        <f t="shared" si="87"/>
        <v>0</v>
      </c>
      <c r="AW116" s="533">
        <f t="shared" si="87"/>
        <v>0</v>
      </c>
      <c r="AX116" s="533">
        <f t="shared" si="87"/>
        <v>0</v>
      </c>
      <c r="AY116" s="533">
        <f t="shared" si="87"/>
        <v>0</v>
      </c>
      <c r="AZ116" s="533">
        <f t="shared" si="87"/>
        <v>0</v>
      </c>
      <c r="BA116" s="533">
        <f t="shared" si="87"/>
        <v>0</v>
      </c>
      <c r="BB116" s="533">
        <f t="shared" si="87"/>
        <v>0</v>
      </c>
      <c r="BC116" s="533">
        <f t="shared" si="87"/>
        <v>0</v>
      </c>
      <c r="BD116" s="533">
        <f t="shared" si="87"/>
        <v>0</v>
      </c>
      <c r="BE116" s="533">
        <f t="shared" si="87"/>
        <v>0</v>
      </c>
      <c r="BF116" s="533">
        <f t="shared" si="87"/>
        <v>0</v>
      </c>
      <c r="BG116" s="533">
        <f t="shared" si="87"/>
        <v>0</v>
      </c>
      <c r="BH116" s="533">
        <f t="shared" si="87"/>
        <v>0</v>
      </c>
      <c r="BI116" s="533">
        <f t="shared" si="87"/>
        <v>0</v>
      </c>
      <c r="BJ116" s="533">
        <f t="shared" si="87"/>
        <v>0</v>
      </c>
      <c r="BK116" s="533">
        <f t="shared" si="87"/>
        <v>0</v>
      </c>
      <c r="BL116" s="533">
        <f t="shared" si="87"/>
        <v>0</v>
      </c>
      <c r="BM116" s="533">
        <f t="shared" si="87"/>
        <v>0</v>
      </c>
      <c r="BN116" s="533">
        <f t="shared" si="87"/>
        <v>0</v>
      </c>
      <c r="BO116" s="533">
        <f t="shared" si="87"/>
        <v>0</v>
      </c>
      <c r="BP116" s="533">
        <f t="shared" si="87"/>
        <v>0</v>
      </c>
      <c r="BQ116" s="533">
        <f t="shared" si="87"/>
        <v>0</v>
      </c>
      <c r="BR116" s="533">
        <f t="shared" si="87"/>
        <v>0</v>
      </c>
      <c r="BS116" s="533">
        <f t="shared" si="87"/>
        <v>0</v>
      </c>
      <c r="BT116" s="533">
        <f t="shared" si="87"/>
        <v>0</v>
      </c>
      <c r="BU116" s="533">
        <f t="shared" si="87"/>
        <v>0</v>
      </c>
    </row>
    <row r="117" spans="1:73" ht="12" customHeight="1" x14ac:dyDescent="0.2">
      <c r="A117" s="250" t="s">
        <v>78</v>
      </c>
      <c r="B117" s="274">
        <f t="shared" si="64"/>
        <v>0</v>
      </c>
      <c r="C117" s="275">
        <f t="shared" si="67"/>
        <v>0</v>
      </c>
      <c r="D117" s="275">
        <f>D71</f>
        <v>0</v>
      </c>
      <c r="E117" s="275">
        <f>IF(E$106&gt;($B$103-1),"",E71*E$100)</f>
        <v>0</v>
      </c>
      <c r="F117" s="533">
        <f t="shared" ref="F117:K117" si="88">IF(F$106&gt;($B$103-1),"",F71*F$100)</f>
        <v>0</v>
      </c>
      <c r="G117" s="533">
        <f t="shared" si="88"/>
        <v>0</v>
      </c>
      <c r="H117" s="533">
        <f t="shared" si="88"/>
        <v>0</v>
      </c>
      <c r="I117" s="533">
        <f t="shared" si="88"/>
        <v>0</v>
      </c>
      <c r="J117" s="533">
        <f t="shared" si="88"/>
        <v>0</v>
      </c>
      <c r="K117" s="533">
        <f t="shared" si="88"/>
        <v>0</v>
      </c>
      <c r="L117" s="533">
        <f t="shared" ref="L117:BU117" si="89">IF(L$106&gt;($B$103-1),"",L71*L$100)</f>
        <v>0</v>
      </c>
      <c r="M117" s="533">
        <f t="shared" si="89"/>
        <v>0</v>
      </c>
      <c r="N117" s="533">
        <f t="shared" si="89"/>
        <v>0</v>
      </c>
      <c r="O117" s="533">
        <f t="shared" si="89"/>
        <v>0</v>
      </c>
      <c r="P117" s="533">
        <f t="shared" si="89"/>
        <v>0</v>
      </c>
      <c r="Q117" s="533">
        <f t="shared" si="89"/>
        <v>0</v>
      </c>
      <c r="R117" s="533">
        <f t="shared" si="89"/>
        <v>0</v>
      </c>
      <c r="S117" s="533">
        <f t="shared" si="89"/>
        <v>0</v>
      </c>
      <c r="T117" s="533">
        <f t="shared" si="89"/>
        <v>0</v>
      </c>
      <c r="U117" s="533">
        <f t="shared" si="89"/>
        <v>0</v>
      </c>
      <c r="V117" s="533">
        <f t="shared" si="89"/>
        <v>0</v>
      </c>
      <c r="W117" s="533">
        <f t="shared" si="89"/>
        <v>0</v>
      </c>
      <c r="X117" s="533">
        <f t="shared" si="89"/>
        <v>0</v>
      </c>
      <c r="Y117" s="533">
        <f t="shared" si="89"/>
        <v>0</v>
      </c>
      <c r="Z117" s="533">
        <f t="shared" si="89"/>
        <v>0</v>
      </c>
      <c r="AA117" s="533">
        <f t="shared" si="89"/>
        <v>0</v>
      </c>
      <c r="AB117" s="533">
        <f t="shared" si="89"/>
        <v>0</v>
      </c>
      <c r="AC117" s="533">
        <f t="shared" si="89"/>
        <v>0</v>
      </c>
      <c r="AD117" s="533">
        <f t="shared" si="89"/>
        <v>0</v>
      </c>
      <c r="AE117" s="533">
        <f t="shared" si="89"/>
        <v>0</v>
      </c>
      <c r="AF117" s="533">
        <f t="shared" si="89"/>
        <v>0</v>
      </c>
      <c r="AG117" s="533">
        <f t="shared" si="89"/>
        <v>0</v>
      </c>
      <c r="AH117" s="533">
        <f t="shared" si="89"/>
        <v>0</v>
      </c>
      <c r="AI117" s="533">
        <f t="shared" si="89"/>
        <v>0</v>
      </c>
      <c r="AJ117" s="533">
        <f t="shared" si="89"/>
        <v>0</v>
      </c>
      <c r="AK117" s="533">
        <f t="shared" si="89"/>
        <v>0</v>
      </c>
      <c r="AL117" s="533">
        <f t="shared" si="89"/>
        <v>0</v>
      </c>
      <c r="AM117" s="533">
        <f t="shared" si="89"/>
        <v>0</v>
      </c>
      <c r="AN117" s="533">
        <f t="shared" si="89"/>
        <v>0</v>
      </c>
      <c r="AO117" s="533">
        <f t="shared" si="89"/>
        <v>0</v>
      </c>
      <c r="AP117" s="533">
        <f t="shared" si="89"/>
        <v>0</v>
      </c>
      <c r="AQ117" s="533">
        <f t="shared" si="89"/>
        <v>0</v>
      </c>
      <c r="AR117" s="533">
        <f t="shared" si="89"/>
        <v>0</v>
      </c>
      <c r="AS117" s="533">
        <f t="shared" si="89"/>
        <v>0</v>
      </c>
      <c r="AT117" s="533">
        <f t="shared" si="89"/>
        <v>0</v>
      </c>
      <c r="AU117" s="533">
        <f t="shared" si="89"/>
        <v>0</v>
      </c>
      <c r="AV117" s="533">
        <f t="shared" si="89"/>
        <v>0</v>
      </c>
      <c r="AW117" s="533">
        <f t="shared" si="89"/>
        <v>0</v>
      </c>
      <c r="AX117" s="533">
        <f t="shared" si="89"/>
        <v>0</v>
      </c>
      <c r="AY117" s="533">
        <f t="shared" si="89"/>
        <v>0</v>
      </c>
      <c r="AZ117" s="533">
        <f t="shared" si="89"/>
        <v>0</v>
      </c>
      <c r="BA117" s="533">
        <f t="shared" si="89"/>
        <v>0</v>
      </c>
      <c r="BB117" s="533">
        <f t="shared" si="89"/>
        <v>0</v>
      </c>
      <c r="BC117" s="533">
        <f t="shared" si="89"/>
        <v>0</v>
      </c>
      <c r="BD117" s="533">
        <f t="shared" si="89"/>
        <v>0</v>
      </c>
      <c r="BE117" s="533">
        <f t="shared" si="89"/>
        <v>0</v>
      </c>
      <c r="BF117" s="533">
        <f t="shared" si="89"/>
        <v>0</v>
      </c>
      <c r="BG117" s="533">
        <f t="shared" si="89"/>
        <v>0</v>
      </c>
      <c r="BH117" s="533">
        <f t="shared" si="89"/>
        <v>0</v>
      </c>
      <c r="BI117" s="533">
        <f t="shared" si="89"/>
        <v>0</v>
      </c>
      <c r="BJ117" s="533">
        <f t="shared" si="89"/>
        <v>0</v>
      </c>
      <c r="BK117" s="533">
        <f t="shared" si="89"/>
        <v>0</v>
      </c>
      <c r="BL117" s="533">
        <f t="shared" si="89"/>
        <v>0</v>
      </c>
      <c r="BM117" s="533">
        <f t="shared" si="89"/>
        <v>0</v>
      </c>
      <c r="BN117" s="533">
        <f t="shared" si="89"/>
        <v>0</v>
      </c>
      <c r="BO117" s="533">
        <f t="shared" si="89"/>
        <v>0</v>
      </c>
      <c r="BP117" s="533">
        <f t="shared" si="89"/>
        <v>0</v>
      </c>
      <c r="BQ117" s="533">
        <f t="shared" si="89"/>
        <v>0</v>
      </c>
      <c r="BR117" s="533">
        <f t="shared" si="89"/>
        <v>0</v>
      </c>
      <c r="BS117" s="533">
        <f t="shared" si="89"/>
        <v>0</v>
      </c>
      <c r="BT117" s="533">
        <f t="shared" si="89"/>
        <v>0</v>
      </c>
      <c r="BU117" s="533">
        <f t="shared" si="89"/>
        <v>0</v>
      </c>
    </row>
    <row r="118" spans="1:73" ht="12" customHeight="1" x14ac:dyDescent="0.2">
      <c r="A118" s="250" t="s">
        <v>349</v>
      </c>
      <c r="B118" s="274">
        <f t="shared" si="64"/>
        <v>0</v>
      </c>
      <c r="C118" s="275">
        <f t="shared" si="67"/>
        <v>0</v>
      </c>
      <c r="D118" s="275">
        <f>D72</f>
        <v>0</v>
      </c>
      <c r="E118" s="275">
        <f>IF(E$106&gt;($B$103-1),"",E72*E$100)</f>
        <v>0</v>
      </c>
      <c r="F118" s="533">
        <f t="shared" ref="F118:K118" si="90">IF(F$106&gt;($B$103-1),"",F72*F$100)</f>
        <v>0</v>
      </c>
      <c r="G118" s="533">
        <f t="shared" si="90"/>
        <v>0</v>
      </c>
      <c r="H118" s="533">
        <f t="shared" si="90"/>
        <v>0</v>
      </c>
      <c r="I118" s="533">
        <f t="shared" si="90"/>
        <v>0</v>
      </c>
      <c r="J118" s="533">
        <f t="shared" si="90"/>
        <v>0</v>
      </c>
      <c r="K118" s="533">
        <f t="shared" si="90"/>
        <v>0</v>
      </c>
      <c r="L118" s="533">
        <f t="shared" ref="L118:BU118" si="91">IF(L$106&gt;($B$103-1),"",L72*L$100)</f>
        <v>0</v>
      </c>
      <c r="M118" s="533">
        <f t="shared" si="91"/>
        <v>0</v>
      </c>
      <c r="N118" s="533">
        <f t="shared" si="91"/>
        <v>0</v>
      </c>
      <c r="O118" s="533">
        <f t="shared" si="91"/>
        <v>0</v>
      </c>
      <c r="P118" s="533">
        <f t="shared" si="91"/>
        <v>0</v>
      </c>
      <c r="Q118" s="533">
        <f t="shared" si="91"/>
        <v>0</v>
      </c>
      <c r="R118" s="533">
        <f t="shared" si="91"/>
        <v>0</v>
      </c>
      <c r="S118" s="533">
        <f t="shared" si="91"/>
        <v>0</v>
      </c>
      <c r="T118" s="533">
        <f t="shared" si="91"/>
        <v>0</v>
      </c>
      <c r="U118" s="533">
        <f t="shared" si="91"/>
        <v>0</v>
      </c>
      <c r="V118" s="533">
        <f t="shared" si="91"/>
        <v>0</v>
      </c>
      <c r="W118" s="533">
        <f t="shared" si="91"/>
        <v>0</v>
      </c>
      <c r="X118" s="533">
        <f t="shared" si="91"/>
        <v>0</v>
      </c>
      <c r="Y118" s="533">
        <f t="shared" si="91"/>
        <v>0</v>
      </c>
      <c r="Z118" s="533">
        <f t="shared" si="91"/>
        <v>0</v>
      </c>
      <c r="AA118" s="533">
        <f t="shared" si="91"/>
        <v>0</v>
      </c>
      <c r="AB118" s="533">
        <f t="shared" si="91"/>
        <v>0</v>
      </c>
      <c r="AC118" s="533">
        <f t="shared" si="91"/>
        <v>0</v>
      </c>
      <c r="AD118" s="533">
        <f t="shared" si="91"/>
        <v>0</v>
      </c>
      <c r="AE118" s="533">
        <f t="shared" si="91"/>
        <v>0</v>
      </c>
      <c r="AF118" s="533">
        <f t="shared" si="91"/>
        <v>0</v>
      </c>
      <c r="AG118" s="533">
        <f t="shared" si="91"/>
        <v>0</v>
      </c>
      <c r="AH118" s="533">
        <f t="shared" si="91"/>
        <v>0</v>
      </c>
      <c r="AI118" s="533">
        <f t="shared" si="91"/>
        <v>0</v>
      </c>
      <c r="AJ118" s="533">
        <f t="shared" si="91"/>
        <v>0</v>
      </c>
      <c r="AK118" s="533">
        <f t="shared" si="91"/>
        <v>0</v>
      </c>
      <c r="AL118" s="533">
        <f t="shared" si="91"/>
        <v>0</v>
      </c>
      <c r="AM118" s="533">
        <f t="shared" si="91"/>
        <v>0</v>
      </c>
      <c r="AN118" s="533">
        <f t="shared" si="91"/>
        <v>0</v>
      </c>
      <c r="AO118" s="533">
        <f t="shared" si="91"/>
        <v>0</v>
      </c>
      <c r="AP118" s="533">
        <f t="shared" si="91"/>
        <v>0</v>
      </c>
      <c r="AQ118" s="533">
        <f t="shared" si="91"/>
        <v>0</v>
      </c>
      <c r="AR118" s="533">
        <f t="shared" si="91"/>
        <v>0</v>
      </c>
      <c r="AS118" s="533">
        <f t="shared" si="91"/>
        <v>0</v>
      </c>
      <c r="AT118" s="533">
        <f t="shared" si="91"/>
        <v>0</v>
      </c>
      <c r="AU118" s="533">
        <f t="shared" si="91"/>
        <v>0</v>
      </c>
      <c r="AV118" s="533">
        <f t="shared" si="91"/>
        <v>0</v>
      </c>
      <c r="AW118" s="533">
        <f t="shared" si="91"/>
        <v>0</v>
      </c>
      <c r="AX118" s="533">
        <f t="shared" si="91"/>
        <v>0</v>
      </c>
      <c r="AY118" s="533">
        <f t="shared" si="91"/>
        <v>0</v>
      </c>
      <c r="AZ118" s="533">
        <f t="shared" si="91"/>
        <v>0</v>
      </c>
      <c r="BA118" s="533">
        <f t="shared" si="91"/>
        <v>0</v>
      </c>
      <c r="BB118" s="533">
        <f t="shared" si="91"/>
        <v>0</v>
      </c>
      <c r="BC118" s="533">
        <f t="shared" si="91"/>
        <v>0</v>
      </c>
      <c r="BD118" s="533">
        <f t="shared" si="91"/>
        <v>0</v>
      </c>
      <c r="BE118" s="533">
        <f t="shared" si="91"/>
        <v>0</v>
      </c>
      <c r="BF118" s="533">
        <f t="shared" si="91"/>
        <v>0</v>
      </c>
      <c r="BG118" s="533">
        <f t="shared" si="91"/>
        <v>0</v>
      </c>
      <c r="BH118" s="533">
        <f t="shared" si="91"/>
        <v>0</v>
      </c>
      <c r="BI118" s="533">
        <f t="shared" si="91"/>
        <v>0</v>
      </c>
      <c r="BJ118" s="533">
        <f t="shared" si="91"/>
        <v>0</v>
      </c>
      <c r="BK118" s="533">
        <f t="shared" si="91"/>
        <v>0</v>
      </c>
      <c r="BL118" s="533">
        <f t="shared" si="91"/>
        <v>0</v>
      </c>
      <c r="BM118" s="533">
        <f t="shared" si="91"/>
        <v>0</v>
      </c>
      <c r="BN118" s="533">
        <f t="shared" si="91"/>
        <v>0</v>
      </c>
      <c r="BO118" s="533">
        <f t="shared" si="91"/>
        <v>0</v>
      </c>
      <c r="BP118" s="533">
        <f t="shared" si="91"/>
        <v>0</v>
      </c>
      <c r="BQ118" s="533">
        <f t="shared" si="91"/>
        <v>0</v>
      </c>
      <c r="BR118" s="533">
        <f t="shared" si="91"/>
        <v>0</v>
      </c>
      <c r="BS118" s="533">
        <f t="shared" si="91"/>
        <v>0</v>
      </c>
      <c r="BT118" s="533">
        <f t="shared" si="91"/>
        <v>0</v>
      </c>
      <c r="BU118" s="533">
        <f t="shared" si="91"/>
        <v>0</v>
      </c>
    </row>
    <row r="119" spans="1:73" ht="12" customHeight="1" x14ac:dyDescent="0.25">
      <c r="A119" s="6" t="s">
        <v>79</v>
      </c>
      <c r="B119" s="274">
        <f t="shared" si="64"/>
        <v>0</v>
      </c>
      <c r="C119" s="275">
        <f t="shared" si="67"/>
        <v>0</v>
      </c>
      <c r="D119" s="275">
        <f>D73</f>
        <v>0</v>
      </c>
      <c r="E119" s="275">
        <f>IF(E$106&gt;($B$103-1),"",E73*E$100)</f>
        <v>0</v>
      </c>
      <c r="F119" s="533">
        <f t="shared" ref="F119:K119" si="92">IF(F$106&gt;($B$103-1),"",F73*F$100)</f>
        <v>0</v>
      </c>
      <c r="G119" s="533">
        <f t="shared" si="92"/>
        <v>0</v>
      </c>
      <c r="H119" s="533">
        <f t="shared" si="92"/>
        <v>0</v>
      </c>
      <c r="I119" s="533">
        <f t="shared" si="92"/>
        <v>0</v>
      </c>
      <c r="J119" s="533">
        <f t="shared" si="92"/>
        <v>0</v>
      </c>
      <c r="K119" s="533">
        <f t="shared" si="92"/>
        <v>0</v>
      </c>
      <c r="L119" s="533">
        <f t="shared" ref="L119:BU119" si="93">IF(L$106&gt;($B$103-1),"",L73*L$100)</f>
        <v>0</v>
      </c>
      <c r="M119" s="533">
        <f t="shared" si="93"/>
        <v>0</v>
      </c>
      <c r="N119" s="533">
        <f t="shared" si="93"/>
        <v>0</v>
      </c>
      <c r="O119" s="533">
        <f t="shared" si="93"/>
        <v>0</v>
      </c>
      <c r="P119" s="533">
        <f t="shared" si="93"/>
        <v>0</v>
      </c>
      <c r="Q119" s="533">
        <f t="shared" si="93"/>
        <v>0</v>
      </c>
      <c r="R119" s="533">
        <f t="shared" si="93"/>
        <v>0</v>
      </c>
      <c r="S119" s="533">
        <f t="shared" si="93"/>
        <v>0</v>
      </c>
      <c r="T119" s="533">
        <f t="shared" si="93"/>
        <v>0</v>
      </c>
      <c r="U119" s="533">
        <f t="shared" si="93"/>
        <v>0</v>
      </c>
      <c r="V119" s="533">
        <f t="shared" si="93"/>
        <v>0</v>
      </c>
      <c r="W119" s="533">
        <f t="shared" si="93"/>
        <v>0</v>
      </c>
      <c r="X119" s="533">
        <f t="shared" si="93"/>
        <v>0</v>
      </c>
      <c r="Y119" s="533">
        <f t="shared" si="93"/>
        <v>0</v>
      </c>
      <c r="Z119" s="533">
        <f t="shared" si="93"/>
        <v>0</v>
      </c>
      <c r="AA119" s="533">
        <f t="shared" si="93"/>
        <v>0</v>
      </c>
      <c r="AB119" s="533">
        <f t="shared" si="93"/>
        <v>0</v>
      </c>
      <c r="AC119" s="533">
        <f t="shared" si="93"/>
        <v>0</v>
      </c>
      <c r="AD119" s="533">
        <f t="shared" si="93"/>
        <v>0</v>
      </c>
      <c r="AE119" s="533">
        <f t="shared" si="93"/>
        <v>0</v>
      </c>
      <c r="AF119" s="533">
        <f t="shared" si="93"/>
        <v>0</v>
      </c>
      <c r="AG119" s="533">
        <f t="shared" si="93"/>
        <v>0</v>
      </c>
      <c r="AH119" s="533">
        <f t="shared" si="93"/>
        <v>0</v>
      </c>
      <c r="AI119" s="533">
        <f t="shared" si="93"/>
        <v>0</v>
      </c>
      <c r="AJ119" s="533">
        <f t="shared" si="93"/>
        <v>0</v>
      </c>
      <c r="AK119" s="533">
        <f t="shared" si="93"/>
        <v>0</v>
      </c>
      <c r="AL119" s="533">
        <f t="shared" si="93"/>
        <v>0</v>
      </c>
      <c r="AM119" s="533">
        <f t="shared" si="93"/>
        <v>0</v>
      </c>
      <c r="AN119" s="533">
        <f t="shared" si="93"/>
        <v>0</v>
      </c>
      <c r="AO119" s="533">
        <f t="shared" si="93"/>
        <v>0</v>
      </c>
      <c r="AP119" s="533">
        <f t="shared" si="93"/>
        <v>0</v>
      </c>
      <c r="AQ119" s="533">
        <f t="shared" si="93"/>
        <v>0</v>
      </c>
      <c r="AR119" s="533">
        <f t="shared" si="93"/>
        <v>0</v>
      </c>
      <c r="AS119" s="533">
        <f t="shared" si="93"/>
        <v>0</v>
      </c>
      <c r="AT119" s="533">
        <f t="shared" si="93"/>
        <v>0</v>
      </c>
      <c r="AU119" s="533">
        <f t="shared" si="93"/>
        <v>0</v>
      </c>
      <c r="AV119" s="533">
        <f t="shared" si="93"/>
        <v>0</v>
      </c>
      <c r="AW119" s="533">
        <f t="shared" si="93"/>
        <v>0</v>
      </c>
      <c r="AX119" s="533">
        <f t="shared" si="93"/>
        <v>0</v>
      </c>
      <c r="AY119" s="533">
        <f t="shared" si="93"/>
        <v>0</v>
      </c>
      <c r="AZ119" s="533">
        <f t="shared" si="93"/>
        <v>0</v>
      </c>
      <c r="BA119" s="533">
        <f t="shared" si="93"/>
        <v>0</v>
      </c>
      <c r="BB119" s="533">
        <f t="shared" si="93"/>
        <v>0</v>
      </c>
      <c r="BC119" s="533">
        <f t="shared" si="93"/>
        <v>0</v>
      </c>
      <c r="BD119" s="533">
        <f t="shared" si="93"/>
        <v>0</v>
      </c>
      <c r="BE119" s="533">
        <f t="shared" si="93"/>
        <v>0</v>
      </c>
      <c r="BF119" s="533">
        <f t="shared" si="93"/>
        <v>0</v>
      </c>
      <c r="BG119" s="533">
        <f t="shared" si="93"/>
        <v>0</v>
      </c>
      <c r="BH119" s="533">
        <f t="shared" si="93"/>
        <v>0</v>
      </c>
      <c r="BI119" s="533">
        <f t="shared" si="93"/>
        <v>0</v>
      </c>
      <c r="BJ119" s="533">
        <f t="shared" si="93"/>
        <v>0</v>
      </c>
      <c r="BK119" s="533">
        <f t="shared" si="93"/>
        <v>0</v>
      </c>
      <c r="BL119" s="533">
        <f t="shared" si="93"/>
        <v>0</v>
      </c>
      <c r="BM119" s="533">
        <f t="shared" si="93"/>
        <v>0</v>
      </c>
      <c r="BN119" s="533">
        <f t="shared" si="93"/>
        <v>0</v>
      </c>
      <c r="BO119" s="533">
        <f t="shared" si="93"/>
        <v>0</v>
      </c>
      <c r="BP119" s="533">
        <f t="shared" si="93"/>
        <v>0</v>
      </c>
      <c r="BQ119" s="533">
        <f t="shared" si="93"/>
        <v>0</v>
      </c>
      <c r="BR119" s="533">
        <f t="shared" si="93"/>
        <v>0</v>
      </c>
      <c r="BS119" s="533">
        <f t="shared" si="93"/>
        <v>0</v>
      </c>
      <c r="BT119" s="533">
        <f t="shared" si="93"/>
        <v>0</v>
      </c>
      <c r="BU119" s="533">
        <f t="shared" si="93"/>
        <v>0</v>
      </c>
    </row>
    <row r="120" spans="1:73" ht="12.6" customHeight="1" x14ac:dyDescent="0.25">
      <c r="A120" s="6" t="s">
        <v>80</v>
      </c>
      <c r="B120" s="274">
        <f t="shared" si="64"/>
        <v>0</v>
      </c>
      <c r="C120" s="275">
        <f t="shared" si="67"/>
        <v>0</v>
      </c>
      <c r="D120" s="275">
        <f>D81</f>
        <v>0</v>
      </c>
      <c r="E120" s="275">
        <f>IF(E$106&gt;($B$103-1),"",E81*E$100)</f>
        <v>0</v>
      </c>
      <c r="F120" s="533">
        <f t="shared" ref="F120:K120" si="94">IF(F$106&gt;($B$103-1),"",F81*F$100)</f>
        <v>0</v>
      </c>
      <c r="G120" s="533">
        <f t="shared" si="94"/>
        <v>0</v>
      </c>
      <c r="H120" s="533">
        <f t="shared" si="94"/>
        <v>0</v>
      </c>
      <c r="I120" s="533">
        <f t="shared" si="94"/>
        <v>0</v>
      </c>
      <c r="J120" s="533">
        <f t="shared" si="94"/>
        <v>0</v>
      </c>
      <c r="K120" s="533">
        <f t="shared" si="94"/>
        <v>0</v>
      </c>
      <c r="L120" s="533">
        <f t="shared" ref="L120:BU120" si="95">IF(L$106&gt;($B$103-1),"",L81*L$100)</f>
        <v>0</v>
      </c>
      <c r="M120" s="533">
        <f t="shared" si="95"/>
        <v>0</v>
      </c>
      <c r="N120" s="533">
        <f t="shared" si="95"/>
        <v>0</v>
      </c>
      <c r="O120" s="533">
        <f t="shared" si="95"/>
        <v>0</v>
      </c>
      <c r="P120" s="533">
        <f t="shared" si="95"/>
        <v>0</v>
      </c>
      <c r="Q120" s="533">
        <f t="shared" si="95"/>
        <v>0</v>
      </c>
      <c r="R120" s="533">
        <f t="shared" si="95"/>
        <v>0</v>
      </c>
      <c r="S120" s="533">
        <f t="shared" si="95"/>
        <v>0</v>
      </c>
      <c r="T120" s="533">
        <f t="shared" si="95"/>
        <v>0</v>
      </c>
      <c r="U120" s="533">
        <f t="shared" si="95"/>
        <v>0</v>
      </c>
      <c r="V120" s="533">
        <f t="shared" si="95"/>
        <v>0</v>
      </c>
      <c r="W120" s="533">
        <f t="shared" si="95"/>
        <v>0</v>
      </c>
      <c r="X120" s="533">
        <f t="shared" si="95"/>
        <v>0</v>
      </c>
      <c r="Y120" s="533">
        <f t="shared" si="95"/>
        <v>0</v>
      </c>
      <c r="Z120" s="533">
        <f t="shared" si="95"/>
        <v>0</v>
      </c>
      <c r="AA120" s="533">
        <f t="shared" si="95"/>
        <v>0</v>
      </c>
      <c r="AB120" s="533">
        <f t="shared" si="95"/>
        <v>0</v>
      </c>
      <c r="AC120" s="533">
        <f t="shared" si="95"/>
        <v>0</v>
      </c>
      <c r="AD120" s="533">
        <f t="shared" si="95"/>
        <v>0</v>
      </c>
      <c r="AE120" s="533">
        <f t="shared" si="95"/>
        <v>0</v>
      </c>
      <c r="AF120" s="533">
        <f t="shared" si="95"/>
        <v>0</v>
      </c>
      <c r="AG120" s="533">
        <f t="shared" si="95"/>
        <v>0</v>
      </c>
      <c r="AH120" s="533">
        <f t="shared" si="95"/>
        <v>0</v>
      </c>
      <c r="AI120" s="533">
        <f t="shared" si="95"/>
        <v>0</v>
      </c>
      <c r="AJ120" s="533">
        <f t="shared" si="95"/>
        <v>0</v>
      </c>
      <c r="AK120" s="533">
        <f t="shared" si="95"/>
        <v>0</v>
      </c>
      <c r="AL120" s="533">
        <f t="shared" si="95"/>
        <v>0</v>
      </c>
      <c r="AM120" s="533">
        <f t="shared" si="95"/>
        <v>0</v>
      </c>
      <c r="AN120" s="533">
        <f t="shared" si="95"/>
        <v>0</v>
      </c>
      <c r="AO120" s="533">
        <f t="shared" si="95"/>
        <v>0</v>
      </c>
      <c r="AP120" s="533">
        <f t="shared" si="95"/>
        <v>0</v>
      </c>
      <c r="AQ120" s="533">
        <f t="shared" si="95"/>
        <v>0</v>
      </c>
      <c r="AR120" s="533">
        <f t="shared" si="95"/>
        <v>0</v>
      </c>
      <c r="AS120" s="533">
        <f t="shared" si="95"/>
        <v>0</v>
      </c>
      <c r="AT120" s="533">
        <f t="shared" si="95"/>
        <v>0</v>
      </c>
      <c r="AU120" s="533">
        <f t="shared" si="95"/>
        <v>0</v>
      </c>
      <c r="AV120" s="533">
        <f t="shared" si="95"/>
        <v>0</v>
      </c>
      <c r="AW120" s="533">
        <f t="shared" si="95"/>
        <v>0</v>
      </c>
      <c r="AX120" s="533">
        <f t="shared" si="95"/>
        <v>0</v>
      </c>
      <c r="AY120" s="533">
        <f t="shared" si="95"/>
        <v>0</v>
      </c>
      <c r="AZ120" s="533">
        <f t="shared" si="95"/>
        <v>0</v>
      </c>
      <c r="BA120" s="533">
        <f t="shared" si="95"/>
        <v>0</v>
      </c>
      <c r="BB120" s="533">
        <f t="shared" si="95"/>
        <v>0</v>
      </c>
      <c r="BC120" s="533">
        <f t="shared" si="95"/>
        <v>0</v>
      </c>
      <c r="BD120" s="533">
        <f t="shared" si="95"/>
        <v>0</v>
      </c>
      <c r="BE120" s="533">
        <f t="shared" si="95"/>
        <v>0</v>
      </c>
      <c r="BF120" s="533">
        <f t="shared" si="95"/>
        <v>0</v>
      </c>
      <c r="BG120" s="533">
        <f t="shared" si="95"/>
        <v>0</v>
      </c>
      <c r="BH120" s="533">
        <f t="shared" si="95"/>
        <v>0</v>
      </c>
      <c r="BI120" s="533">
        <f t="shared" si="95"/>
        <v>0</v>
      </c>
      <c r="BJ120" s="533">
        <f t="shared" si="95"/>
        <v>0</v>
      </c>
      <c r="BK120" s="533">
        <f t="shared" si="95"/>
        <v>0</v>
      </c>
      <c r="BL120" s="533">
        <f t="shared" si="95"/>
        <v>0</v>
      </c>
      <c r="BM120" s="533">
        <f t="shared" si="95"/>
        <v>0</v>
      </c>
      <c r="BN120" s="533">
        <f t="shared" si="95"/>
        <v>0</v>
      </c>
      <c r="BO120" s="533">
        <f t="shared" si="95"/>
        <v>0</v>
      </c>
      <c r="BP120" s="533">
        <f t="shared" si="95"/>
        <v>0</v>
      </c>
      <c r="BQ120" s="533">
        <f t="shared" si="95"/>
        <v>0</v>
      </c>
      <c r="BR120" s="533">
        <f t="shared" si="95"/>
        <v>0</v>
      </c>
      <c r="BS120" s="533">
        <f t="shared" si="95"/>
        <v>0</v>
      </c>
      <c r="BT120" s="533">
        <f t="shared" si="95"/>
        <v>0</v>
      </c>
      <c r="BU120" s="533">
        <f t="shared" si="95"/>
        <v>0</v>
      </c>
    </row>
    <row r="121" spans="1:73" ht="12" customHeight="1" x14ac:dyDescent="0.25">
      <c r="A121" s="6" t="s">
        <v>81</v>
      </c>
      <c r="B121" s="274">
        <f>IF(C121=0,0,C121/$B$104)</f>
        <v>0</v>
      </c>
      <c r="C121" s="275">
        <f>SUM(D121:BU121)</f>
        <v>0</v>
      </c>
      <c r="D121" s="275">
        <f>D89</f>
        <v>0</v>
      </c>
      <c r="E121" s="275">
        <f>IF(E$106&gt;($B$103-1),"",E89*E$100)</f>
        <v>0</v>
      </c>
      <c r="F121" s="533">
        <f t="shared" ref="F121:K121" si="96">IF(F$106&gt;($B$103-1),"",F89*F$100)</f>
        <v>0</v>
      </c>
      <c r="G121" s="533">
        <f t="shared" si="96"/>
        <v>0</v>
      </c>
      <c r="H121" s="533">
        <f t="shared" si="96"/>
        <v>0</v>
      </c>
      <c r="I121" s="533">
        <f t="shared" si="96"/>
        <v>0</v>
      </c>
      <c r="J121" s="533">
        <f t="shared" si="96"/>
        <v>0</v>
      </c>
      <c r="K121" s="533">
        <f t="shared" si="96"/>
        <v>0</v>
      </c>
      <c r="L121" s="533">
        <f t="shared" ref="L121:BU121" si="97">IF(L$106&gt;($B$103-1),"",L89*L$100)</f>
        <v>0</v>
      </c>
      <c r="M121" s="533">
        <f t="shared" si="97"/>
        <v>0</v>
      </c>
      <c r="N121" s="533">
        <f t="shared" si="97"/>
        <v>0</v>
      </c>
      <c r="O121" s="533">
        <f t="shared" si="97"/>
        <v>0</v>
      </c>
      <c r="P121" s="533">
        <f t="shared" si="97"/>
        <v>0</v>
      </c>
      <c r="Q121" s="533">
        <f t="shared" si="97"/>
        <v>0</v>
      </c>
      <c r="R121" s="533">
        <f t="shared" si="97"/>
        <v>0</v>
      </c>
      <c r="S121" s="533">
        <f t="shared" si="97"/>
        <v>0</v>
      </c>
      <c r="T121" s="533">
        <f t="shared" si="97"/>
        <v>0</v>
      </c>
      <c r="U121" s="533">
        <f t="shared" si="97"/>
        <v>0</v>
      </c>
      <c r="V121" s="533">
        <f t="shared" si="97"/>
        <v>0</v>
      </c>
      <c r="W121" s="533">
        <f t="shared" si="97"/>
        <v>0</v>
      </c>
      <c r="X121" s="533">
        <f t="shared" si="97"/>
        <v>0</v>
      </c>
      <c r="Y121" s="533">
        <f t="shared" si="97"/>
        <v>0</v>
      </c>
      <c r="Z121" s="533">
        <f t="shared" si="97"/>
        <v>0</v>
      </c>
      <c r="AA121" s="533">
        <f t="shared" si="97"/>
        <v>0</v>
      </c>
      <c r="AB121" s="533">
        <f t="shared" si="97"/>
        <v>0</v>
      </c>
      <c r="AC121" s="533">
        <f t="shared" si="97"/>
        <v>0</v>
      </c>
      <c r="AD121" s="533">
        <f t="shared" si="97"/>
        <v>0</v>
      </c>
      <c r="AE121" s="533">
        <f t="shared" si="97"/>
        <v>0</v>
      </c>
      <c r="AF121" s="533">
        <f t="shared" si="97"/>
        <v>0</v>
      </c>
      <c r="AG121" s="533">
        <f t="shared" si="97"/>
        <v>0</v>
      </c>
      <c r="AH121" s="533">
        <f t="shared" si="97"/>
        <v>0</v>
      </c>
      <c r="AI121" s="533">
        <f t="shared" si="97"/>
        <v>0</v>
      </c>
      <c r="AJ121" s="533">
        <f t="shared" si="97"/>
        <v>0</v>
      </c>
      <c r="AK121" s="533">
        <f t="shared" si="97"/>
        <v>0</v>
      </c>
      <c r="AL121" s="533">
        <f t="shared" si="97"/>
        <v>0</v>
      </c>
      <c r="AM121" s="533">
        <f t="shared" si="97"/>
        <v>0</v>
      </c>
      <c r="AN121" s="533">
        <f t="shared" si="97"/>
        <v>0</v>
      </c>
      <c r="AO121" s="533">
        <f t="shared" si="97"/>
        <v>0</v>
      </c>
      <c r="AP121" s="533">
        <f t="shared" si="97"/>
        <v>0</v>
      </c>
      <c r="AQ121" s="533">
        <f t="shared" si="97"/>
        <v>0</v>
      </c>
      <c r="AR121" s="533">
        <f t="shared" si="97"/>
        <v>0</v>
      </c>
      <c r="AS121" s="533">
        <f t="shared" si="97"/>
        <v>0</v>
      </c>
      <c r="AT121" s="533">
        <f t="shared" si="97"/>
        <v>0</v>
      </c>
      <c r="AU121" s="533">
        <f t="shared" si="97"/>
        <v>0</v>
      </c>
      <c r="AV121" s="533">
        <f t="shared" si="97"/>
        <v>0</v>
      </c>
      <c r="AW121" s="533">
        <f t="shared" si="97"/>
        <v>0</v>
      </c>
      <c r="AX121" s="533">
        <f t="shared" si="97"/>
        <v>0</v>
      </c>
      <c r="AY121" s="533">
        <f t="shared" si="97"/>
        <v>0</v>
      </c>
      <c r="AZ121" s="533">
        <f t="shared" si="97"/>
        <v>0</v>
      </c>
      <c r="BA121" s="533">
        <f t="shared" si="97"/>
        <v>0</v>
      </c>
      <c r="BB121" s="533">
        <f t="shared" si="97"/>
        <v>0</v>
      </c>
      <c r="BC121" s="533">
        <f t="shared" si="97"/>
        <v>0</v>
      </c>
      <c r="BD121" s="533">
        <f t="shared" si="97"/>
        <v>0</v>
      </c>
      <c r="BE121" s="533">
        <f t="shared" si="97"/>
        <v>0</v>
      </c>
      <c r="BF121" s="533">
        <f t="shared" si="97"/>
        <v>0</v>
      </c>
      <c r="BG121" s="533">
        <f t="shared" si="97"/>
        <v>0</v>
      </c>
      <c r="BH121" s="533">
        <f t="shared" si="97"/>
        <v>0</v>
      </c>
      <c r="BI121" s="533">
        <f t="shared" si="97"/>
        <v>0</v>
      </c>
      <c r="BJ121" s="533">
        <f t="shared" si="97"/>
        <v>0</v>
      </c>
      <c r="BK121" s="533">
        <f t="shared" si="97"/>
        <v>0</v>
      </c>
      <c r="BL121" s="533">
        <f t="shared" si="97"/>
        <v>0</v>
      </c>
      <c r="BM121" s="533">
        <f t="shared" si="97"/>
        <v>0</v>
      </c>
      <c r="BN121" s="533">
        <f t="shared" si="97"/>
        <v>0</v>
      </c>
      <c r="BO121" s="533">
        <f t="shared" si="97"/>
        <v>0</v>
      </c>
      <c r="BP121" s="533">
        <f t="shared" si="97"/>
        <v>0</v>
      </c>
      <c r="BQ121" s="533">
        <f t="shared" si="97"/>
        <v>0</v>
      </c>
      <c r="BR121" s="533">
        <f t="shared" si="97"/>
        <v>0</v>
      </c>
      <c r="BS121" s="533">
        <f t="shared" si="97"/>
        <v>0</v>
      </c>
      <c r="BT121" s="533">
        <f t="shared" si="97"/>
        <v>0</v>
      </c>
      <c r="BU121" s="533">
        <f t="shared" si="97"/>
        <v>0</v>
      </c>
    </row>
    <row r="122" spans="1:73" ht="12" customHeight="1" x14ac:dyDescent="0.25">
      <c r="A122" s="6" t="s">
        <v>594</v>
      </c>
      <c r="B122" s="274">
        <f>IF(C122=0,0,C122/$B$104)</f>
        <v>0</v>
      </c>
      <c r="C122" s="275">
        <f>SUM(D122:BU122)</f>
        <v>0</v>
      </c>
      <c r="D122" s="275">
        <f>D97</f>
        <v>0</v>
      </c>
      <c r="E122" s="275">
        <f>IF(E$106&gt;($B$103-1),"",E97*E$100)</f>
        <v>0</v>
      </c>
      <c r="F122" s="533">
        <f t="shared" ref="F122:K122" si="98">IF(F$106&gt;($B$103-1),"",F97*F$100)</f>
        <v>0</v>
      </c>
      <c r="G122" s="533">
        <f t="shared" si="98"/>
        <v>0</v>
      </c>
      <c r="H122" s="533">
        <f t="shared" si="98"/>
        <v>0</v>
      </c>
      <c r="I122" s="533">
        <f t="shared" si="98"/>
        <v>0</v>
      </c>
      <c r="J122" s="533">
        <f t="shared" si="98"/>
        <v>0</v>
      </c>
      <c r="K122" s="533">
        <f t="shared" si="98"/>
        <v>0</v>
      </c>
      <c r="L122" s="533">
        <f t="shared" ref="L122:BU122" si="99">IF(L$106&gt;($B$103-1),"",L97*L$100)</f>
        <v>0</v>
      </c>
      <c r="M122" s="533">
        <f t="shared" si="99"/>
        <v>0</v>
      </c>
      <c r="N122" s="533">
        <f t="shared" si="99"/>
        <v>0</v>
      </c>
      <c r="O122" s="533">
        <f t="shared" si="99"/>
        <v>0</v>
      </c>
      <c r="P122" s="533">
        <f t="shared" si="99"/>
        <v>0</v>
      </c>
      <c r="Q122" s="533">
        <f t="shared" si="99"/>
        <v>0</v>
      </c>
      <c r="R122" s="533">
        <f t="shared" si="99"/>
        <v>0</v>
      </c>
      <c r="S122" s="533">
        <f t="shared" si="99"/>
        <v>0</v>
      </c>
      <c r="T122" s="533">
        <f t="shared" si="99"/>
        <v>0</v>
      </c>
      <c r="U122" s="533">
        <f t="shared" si="99"/>
        <v>0</v>
      </c>
      <c r="V122" s="533">
        <f t="shared" si="99"/>
        <v>0</v>
      </c>
      <c r="W122" s="533">
        <f t="shared" si="99"/>
        <v>0</v>
      </c>
      <c r="X122" s="533">
        <f t="shared" si="99"/>
        <v>0</v>
      </c>
      <c r="Y122" s="533">
        <f t="shared" si="99"/>
        <v>0</v>
      </c>
      <c r="Z122" s="533">
        <f t="shared" si="99"/>
        <v>0</v>
      </c>
      <c r="AA122" s="533">
        <f t="shared" si="99"/>
        <v>0</v>
      </c>
      <c r="AB122" s="533">
        <f t="shared" si="99"/>
        <v>0</v>
      </c>
      <c r="AC122" s="533">
        <f t="shared" si="99"/>
        <v>0</v>
      </c>
      <c r="AD122" s="533">
        <f t="shared" si="99"/>
        <v>0</v>
      </c>
      <c r="AE122" s="533">
        <f t="shared" si="99"/>
        <v>0</v>
      </c>
      <c r="AF122" s="533">
        <f t="shared" si="99"/>
        <v>0</v>
      </c>
      <c r="AG122" s="533">
        <f t="shared" si="99"/>
        <v>0</v>
      </c>
      <c r="AH122" s="533">
        <f t="shared" si="99"/>
        <v>0</v>
      </c>
      <c r="AI122" s="533">
        <f t="shared" si="99"/>
        <v>0</v>
      </c>
      <c r="AJ122" s="533">
        <f t="shared" si="99"/>
        <v>0</v>
      </c>
      <c r="AK122" s="533">
        <f t="shared" si="99"/>
        <v>0</v>
      </c>
      <c r="AL122" s="533">
        <f t="shared" si="99"/>
        <v>0</v>
      </c>
      <c r="AM122" s="533">
        <f t="shared" si="99"/>
        <v>0</v>
      </c>
      <c r="AN122" s="533">
        <f t="shared" si="99"/>
        <v>0</v>
      </c>
      <c r="AO122" s="533">
        <f t="shared" si="99"/>
        <v>0</v>
      </c>
      <c r="AP122" s="533">
        <f t="shared" si="99"/>
        <v>0</v>
      </c>
      <c r="AQ122" s="533">
        <f t="shared" si="99"/>
        <v>0</v>
      </c>
      <c r="AR122" s="533">
        <f t="shared" si="99"/>
        <v>0</v>
      </c>
      <c r="AS122" s="533">
        <f t="shared" si="99"/>
        <v>0</v>
      </c>
      <c r="AT122" s="533">
        <f t="shared" si="99"/>
        <v>0</v>
      </c>
      <c r="AU122" s="533">
        <f t="shared" si="99"/>
        <v>0</v>
      </c>
      <c r="AV122" s="533">
        <f t="shared" si="99"/>
        <v>0</v>
      </c>
      <c r="AW122" s="533">
        <f t="shared" si="99"/>
        <v>0</v>
      </c>
      <c r="AX122" s="533">
        <f t="shared" si="99"/>
        <v>0</v>
      </c>
      <c r="AY122" s="533">
        <f t="shared" si="99"/>
        <v>0</v>
      </c>
      <c r="AZ122" s="533">
        <f t="shared" si="99"/>
        <v>0</v>
      </c>
      <c r="BA122" s="533">
        <f t="shared" si="99"/>
        <v>0</v>
      </c>
      <c r="BB122" s="533">
        <f t="shared" si="99"/>
        <v>0</v>
      </c>
      <c r="BC122" s="533">
        <f t="shared" si="99"/>
        <v>0</v>
      </c>
      <c r="BD122" s="533">
        <f t="shared" si="99"/>
        <v>0</v>
      </c>
      <c r="BE122" s="533">
        <f t="shared" si="99"/>
        <v>0</v>
      </c>
      <c r="BF122" s="533">
        <f t="shared" si="99"/>
        <v>0</v>
      </c>
      <c r="BG122" s="533">
        <f t="shared" si="99"/>
        <v>0</v>
      </c>
      <c r="BH122" s="533">
        <f t="shared" si="99"/>
        <v>0</v>
      </c>
      <c r="BI122" s="533">
        <f t="shared" si="99"/>
        <v>0</v>
      </c>
      <c r="BJ122" s="533">
        <f t="shared" si="99"/>
        <v>0</v>
      </c>
      <c r="BK122" s="533">
        <f t="shared" si="99"/>
        <v>0</v>
      </c>
      <c r="BL122" s="533">
        <f t="shared" si="99"/>
        <v>0</v>
      </c>
      <c r="BM122" s="533">
        <f t="shared" si="99"/>
        <v>0</v>
      </c>
      <c r="BN122" s="533">
        <f t="shared" si="99"/>
        <v>0</v>
      </c>
      <c r="BO122" s="533">
        <f t="shared" si="99"/>
        <v>0</v>
      </c>
      <c r="BP122" s="533">
        <f t="shared" si="99"/>
        <v>0</v>
      </c>
      <c r="BQ122" s="533">
        <f t="shared" si="99"/>
        <v>0</v>
      </c>
      <c r="BR122" s="533">
        <f t="shared" si="99"/>
        <v>0</v>
      </c>
      <c r="BS122" s="533">
        <f t="shared" si="99"/>
        <v>0</v>
      </c>
      <c r="BT122" s="533">
        <f t="shared" si="99"/>
        <v>0</v>
      </c>
      <c r="BU122" s="533">
        <f t="shared" si="99"/>
        <v>0</v>
      </c>
    </row>
    <row r="123" spans="1:73" ht="12" customHeight="1" x14ac:dyDescent="0.25">
      <c r="A123" s="75" t="s">
        <v>355</v>
      </c>
      <c r="B123" s="276">
        <f t="shared" si="64"/>
        <v>0</v>
      </c>
      <c r="C123" s="276">
        <f>SUM(D123:BU123)</f>
        <v>0</v>
      </c>
      <c r="D123" s="277">
        <f>D101</f>
        <v>0</v>
      </c>
      <c r="E123" s="277">
        <f t="shared" ref="E123:BP123" si="100">E101</f>
        <v>0</v>
      </c>
      <c r="F123" s="277">
        <f t="shared" si="100"/>
        <v>0</v>
      </c>
      <c r="G123" s="277">
        <f t="shared" si="100"/>
        <v>0</v>
      </c>
      <c r="H123" s="277">
        <f t="shared" si="100"/>
        <v>0</v>
      </c>
      <c r="I123" s="277">
        <f t="shared" si="100"/>
        <v>0</v>
      </c>
      <c r="J123" s="277">
        <f t="shared" si="100"/>
        <v>0</v>
      </c>
      <c r="K123" s="277">
        <f t="shared" si="100"/>
        <v>0</v>
      </c>
      <c r="L123" s="277">
        <f t="shared" si="100"/>
        <v>0</v>
      </c>
      <c r="M123" s="277">
        <f t="shared" si="100"/>
        <v>0</v>
      </c>
      <c r="N123" s="277">
        <f t="shared" si="100"/>
        <v>0</v>
      </c>
      <c r="O123" s="277">
        <f t="shared" si="100"/>
        <v>0</v>
      </c>
      <c r="P123" s="277">
        <f t="shared" si="100"/>
        <v>0</v>
      </c>
      <c r="Q123" s="277">
        <f t="shared" si="100"/>
        <v>0</v>
      </c>
      <c r="R123" s="277">
        <f t="shared" si="100"/>
        <v>0</v>
      </c>
      <c r="S123" s="277">
        <f t="shared" si="100"/>
        <v>0</v>
      </c>
      <c r="T123" s="277">
        <f t="shared" si="100"/>
        <v>0</v>
      </c>
      <c r="U123" s="277">
        <f t="shared" si="100"/>
        <v>0</v>
      </c>
      <c r="V123" s="277">
        <f t="shared" si="100"/>
        <v>0</v>
      </c>
      <c r="W123" s="277">
        <f t="shared" si="100"/>
        <v>0</v>
      </c>
      <c r="X123" s="277">
        <f t="shared" si="100"/>
        <v>0</v>
      </c>
      <c r="Y123" s="277">
        <f t="shared" si="100"/>
        <v>0</v>
      </c>
      <c r="Z123" s="277">
        <f t="shared" si="100"/>
        <v>0</v>
      </c>
      <c r="AA123" s="277">
        <f t="shared" si="100"/>
        <v>0</v>
      </c>
      <c r="AB123" s="277">
        <f t="shared" si="100"/>
        <v>0</v>
      </c>
      <c r="AC123" s="277">
        <f t="shared" si="100"/>
        <v>0</v>
      </c>
      <c r="AD123" s="277">
        <f t="shared" si="100"/>
        <v>0</v>
      </c>
      <c r="AE123" s="277">
        <f t="shared" si="100"/>
        <v>0</v>
      </c>
      <c r="AF123" s="277">
        <f t="shared" si="100"/>
        <v>0</v>
      </c>
      <c r="AG123" s="277">
        <f t="shared" si="100"/>
        <v>0</v>
      </c>
      <c r="AH123" s="277">
        <f t="shared" si="100"/>
        <v>0</v>
      </c>
      <c r="AI123" s="277">
        <f t="shared" si="100"/>
        <v>0</v>
      </c>
      <c r="AJ123" s="277">
        <f t="shared" si="100"/>
        <v>0</v>
      </c>
      <c r="AK123" s="277">
        <f t="shared" si="100"/>
        <v>0</v>
      </c>
      <c r="AL123" s="277">
        <f t="shared" si="100"/>
        <v>0</v>
      </c>
      <c r="AM123" s="277">
        <f t="shared" si="100"/>
        <v>0</v>
      </c>
      <c r="AN123" s="277">
        <f t="shared" si="100"/>
        <v>0</v>
      </c>
      <c r="AO123" s="277">
        <f t="shared" si="100"/>
        <v>0</v>
      </c>
      <c r="AP123" s="277">
        <f t="shared" si="100"/>
        <v>0</v>
      </c>
      <c r="AQ123" s="277">
        <f t="shared" si="100"/>
        <v>0</v>
      </c>
      <c r="AR123" s="277">
        <f t="shared" si="100"/>
        <v>0</v>
      </c>
      <c r="AS123" s="277">
        <f t="shared" si="100"/>
        <v>0</v>
      </c>
      <c r="AT123" s="277">
        <f t="shared" si="100"/>
        <v>0</v>
      </c>
      <c r="AU123" s="277">
        <f t="shared" si="100"/>
        <v>0</v>
      </c>
      <c r="AV123" s="277">
        <f t="shared" si="100"/>
        <v>0</v>
      </c>
      <c r="AW123" s="277">
        <f t="shared" si="100"/>
        <v>0</v>
      </c>
      <c r="AX123" s="277">
        <f t="shared" si="100"/>
        <v>0</v>
      </c>
      <c r="AY123" s="277">
        <f t="shared" si="100"/>
        <v>0</v>
      </c>
      <c r="AZ123" s="277">
        <f t="shared" si="100"/>
        <v>0</v>
      </c>
      <c r="BA123" s="277">
        <f t="shared" si="100"/>
        <v>0</v>
      </c>
      <c r="BB123" s="277">
        <f t="shared" si="100"/>
        <v>0</v>
      </c>
      <c r="BC123" s="277">
        <f t="shared" si="100"/>
        <v>0</v>
      </c>
      <c r="BD123" s="277">
        <f t="shared" si="100"/>
        <v>0</v>
      </c>
      <c r="BE123" s="277">
        <f t="shared" si="100"/>
        <v>0</v>
      </c>
      <c r="BF123" s="277">
        <f t="shared" si="100"/>
        <v>0</v>
      </c>
      <c r="BG123" s="277">
        <f t="shared" si="100"/>
        <v>0</v>
      </c>
      <c r="BH123" s="277">
        <f t="shared" si="100"/>
        <v>0</v>
      </c>
      <c r="BI123" s="277">
        <f t="shared" si="100"/>
        <v>0</v>
      </c>
      <c r="BJ123" s="277">
        <f t="shared" si="100"/>
        <v>0</v>
      </c>
      <c r="BK123" s="277">
        <f t="shared" si="100"/>
        <v>0</v>
      </c>
      <c r="BL123" s="277">
        <f t="shared" si="100"/>
        <v>0</v>
      </c>
      <c r="BM123" s="277">
        <f t="shared" si="100"/>
        <v>0</v>
      </c>
      <c r="BN123" s="277">
        <f t="shared" si="100"/>
        <v>0</v>
      </c>
      <c r="BO123" s="277">
        <f t="shared" si="100"/>
        <v>0</v>
      </c>
      <c r="BP123" s="277">
        <f t="shared" si="100"/>
        <v>0</v>
      </c>
      <c r="BQ123" s="277">
        <f t="shared" ref="BQ123:BU123" si="101">BQ101</f>
        <v>0</v>
      </c>
      <c r="BR123" s="277">
        <f t="shared" si="101"/>
        <v>0</v>
      </c>
      <c r="BS123" s="277">
        <f t="shared" si="101"/>
        <v>0</v>
      </c>
      <c r="BT123" s="277">
        <f t="shared" si="101"/>
        <v>0</v>
      </c>
      <c r="BU123" s="277">
        <f t="shared" si="101"/>
        <v>0</v>
      </c>
    </row>
    <row r="124" spans="1:73" x14ac:dyDescent="0.2">
      <c r="BK124" s="8"/>
    </row>
  </sheetData>
  <sheetProtection algorithmName="SHA-512" hashValue="Oz8KVyHkxouTD5e/rMhH3rrOTOJLTBh+6Lg8e4sxBM9omlYRsvPkAI+8JO+l9kISVwNvqSvIFB3uwlmguQvnnw==" saltValue="XgSk1CSR/f9yZ/FcRoNYmg==" spinCount="100000" sheet="1" objects="1" scenarios="1"/>
  <mergeCells count="22">
    <mergeCell ref="B31:BU31"/>
    <mergeCell ref="B92:B96"/>
    <mergeCell ref="D1:E1"/>
    <mergeCell ref="B5:B9"/>
    <mergeCell ref="B14:B18"/>
    <mergeCell ref="B20:B24"/>
    <mergeCell ref="B26:B30"/>
    <mergeCell ref="B25:BU25"/>
    <mergeCell ref="B19:BU19"/>
    <mergeCell ref="B13:BU13"/>
    <mergeCell ref="B76:B80"/>
    <mergeCell ref="B84:B88"/>
    <mergeCell ref="B46:B50"/>
    <mergeCell ref="B52:B56"/>
    <mergeCell ref="B58:B62"/>
    <mergeCell ref="B63:BU63"/>
    <mergeCell ref="B64:B68"/>
    <mergeCell ref="B51:BU51"/>
    <mergeCell ref="B32:B33"/>
    <mergeCell ref="B45:BU45"/>
    <mergeCell ref="B34:BU34"/>
    <mergeCell ref="B57:BU57"/>
  </mergeCells>
  <conditionalFormatting sqref="D5:BU5">
    <cfRule type="expression" dxfId="306" priority="58">
      <formula>D4="-"</formula>
    </cfRule>
  </conditionalFormatting>
  <conditionalFormatting sqref="D6:BU6">
    <cfRule type="expression" dxfId="305" priority="57">
      <formula>D4="-"</formula>
    </cfRule>
  </conditionalFormatting>
  <conditionalFormatting sqref="D7:BU7">
    <cfRule type="expression" dxfId="304" priority="56">
      <formula>D4="-"</formula>
    </cfRule>
  </conditionalFormatting>
  <conditionalFormatting sqref="D8:BU8">
    <cfRule type="expression" dxfId="303" priority="55">
      <formula>D4="-"</formula>
    </cfRule>
  </conditionalFormatting>
  <conditionalFormatting sqref="D9:BU9">
    <cfRule type="expression" dxfId="302" priority="54">
      <formula>D4="-"</formula>
    </cfRule>
  </conditionalFormatting>
  <conditionalFormatting sqref="D14:BU14">
    <cfRule type="expression" dxfId="301" priority="53">
      <formula>D4="-"</formula>
    </cfRule>
  </conditionalFormatting>
  <conditionalFormatting sqref="D15:BU15">
    <cfRule type="expression" dxfId="300" priority="52">
      <formula>D4="-"</formula>
    </cfRule>
  </conditionalFormatting>
  <conditionalFormatting sqref="D16:BU16">
    <cfRule type="expression" dxfId="299" priority="51">
      <formula>D4="-"</formula>
    </cfRule>
  </conditionalFormatting>
  <conditionalFormatting sqref="D17:BU17">
    <cfRule type="expression" dxfId="298" priority="50">
      <formula>D4="-"</formula>
    </cfRule>
  </conditionalFormatting>
  <conditionalFormatting sqref="D18:BU18">
    <cfRule type="expression" dxfId="297" priority="49">
      <formula>D4="-"</formula>
    </cfRule>
  </conditionalFormatting>
  <conditionalFormatting sqref="D20:BU20">
    <cfRule type="expression" dxfId="296" priority="48">
      <formula>D4="-"</formula>
    </cfRule>
  </conditionalFormatting>
  <conditionalFormatting sqref="D21:BU21">
    <cfRule type="expression" dxfId="295" priority="47">
      <formula>D4="-"</formula>
    </cfRule>
  </conditionalFormatting>
  <conditionalFormatting sqref="D22:BU22">
    <cfRule type="expression" dxfId="294" priority="46">
      <formula>D4="-"</formula>
    </cfRule>
  </conditionalFormatting>
  <conditionalFormatting sqref="D23:BU23">
    <cfRule type="expression" dxfId="293" priority="45">
      <formula>D4="-"</formula>
    </cfRule>
  </conditionalFormatting>
  <conditionalFormatting sqref="D24:BU24">
    <cfRule type="expression" dxfId="292" priority="44">
      <formula>D4="-"</formula>
    </cfRule>
  </conditionalFormatting>
  <conditionalFormatting sqref="D26:BU26">
    <cfRule type="expression" dxfId="291" priority="43">
      <formula>D4="-"</formula>
    </cfRule>
  </conditionalFormatting>
  <conditionalFormatting sqref="D27:BU27">
    <cfRule type="expression" dxfId="290" priority="42">
      <formula>D4="-"</formula>
    </cfRule>
  </conditionalFormatting>
  <conditionalFormatting sqref="D28:BU28">
    <cfRule type="expression" dxfId="289" priority="41">
      <formula>D4="-"</formula>
    </cfRule>
  </conditionalFormatting>
  <conditionalFormatting sqref="D29:BU29">
    <cfRule type="expression" dxfId="288" priority="40">
      <formula>D4="-"</formula>
    </cfRule>
  </conditionalFormatting>
  <conditionalFormatting sqref="D30:BU30">
    <cfRule type="expression" dxfId="287" priority="39">
      <formula>D4="-"</formula>
    </cfRule>
  </conditionalFormatting>
  <conditionalFormatting sqref="D46:BU46">
    <cfRule type="expression" dxfId="286" priority="38">
      <formula>D4="-"</formula>
    </cfRule>
  </conditionalFormatting>
  <conditionalFormatting sqref="D47:BU47">
    <cfRule type="expression" dxfId="285" priority="37">
      <formula>D4="-"</formula>
    </cfRule>
  </conditionalFormatting>
  <conditionalFormatting sqref="D48:BU48">
    <cfRule type="expression" dxfId="284" priority="36">
      <formula>D4="-"</formula>
    </cfRule>
  </conditionalFormatting>
  <conditionalFormatting sqref="D49:BU49">
    <cfRule type="expression" dxfId="283" priority="35">
      <formula>D4="-"</formula>
    </cfRule>
  </conditionalFormatting>
  <conditionalFormatting sqref="D50:BU50">
    <cfRule type="expression" dxfId="282" priority="34">
      <formula>D4="-"</formula>
    </cfRule>
  </conditionalFormatting>
  <conditionalFormatting sqref="D52:BU52">
    <cfRule type="expression" dxfId="281" priority="33">
      <formula>D4="-"</formula>
    </cfRule>
  </conditionalFormatting>
  <conditionalFormatting sqref="D53:BU53">
    <cfRule type="expression" dxfId="280" priority="32">
      <formula>D4="-"</formula>
    </cfRule>
  </conditionalFormatting>
  <conditionalFormatting sqref="D54:BU54">
    <cfRule type="expression" dxfId="279" priority="31">
      <formula>D4="-"</formula>
    </cfRule>
  </conditionalFormatting>
  <conditionalFormatting sqref="D55:BU55">
    <cfRule type="expression" dxfId="278" priority="30">
      <formula>D4="-"</formula>
    </cfRule>
  </conditionalFormatting>
  <conditionalFormatting sqref="D56:BU56">
    <cfRule type="expression" dxfId="277" priority="29">
      <formula>D4="-"</formula>
    </cfRule>
  </conditionalFormatting>
  <conditionalFormatting sqref="D58:BU58">
    <cfRule type="expression" dxfId="276" priority="28">
      <formula>D4="-"</formula>
    </cfRule>
  </conditionalFormatting>
  <conditionalFormatting sqref="D59:BU59">
    <cfRule type="expression" dxfId="275" priority="27">
      <formula>D4="-"</formula>
    </cfRule>
  </conditionalFormatting>
  <conditionalFormatting sqref="D60:BU60">
    <cfRule type="expression" dxfId="274" priority="26">
      <formula>D4="-"</formula>
    </cfRule>
  </conditionalFormatting>
  <conditionalFormatting sqref="D61:BU61">
    <cfRule type="expression" dxfId="273" priority="25">
      <formula>D4="-"</formula>
    </cfRule>
  </conditionalFormatting>
  <conditionalFormatting sqref="D62:BU62">
    <cfRule type="expression" dxfId="272" priority="24">
      <formula>D4="-"</formula>
    </cfRule>
  </conditionalFormatting>
  <conditionalFormatting sqref="D64:BU64">
    <cfRule type="expression" dxfId="271" priority="23">
      <formula>D4="-"</formula>
    </cfRule>
  </conditionalFormatting>
  <conditionalFormatting sqref="D65:BU65">
    <cfRule type="expression" dxfId="270" priority="22">
      <formula>D4="-"</formula>
    </cfRule>
  </conditionalFormatting>
  <conditionalFormatting sqref="D66:BU66">
    <cfRule type="expression" dxfId="269" priority="21">
      <formula>D4="-"</formula>
    </cfRule>
  </conditionalFormatting>
  <conditionalFormatting sqref="D67:BU67">
    <cfRule type="expression" dxfId="268" priority="20">
      <formula>D4="-"</formula>
    </cfRule>
  </conditionalFormatting>
  <conditionalFormatting sqref="D68:BU68">
    <cfRule type="expression" dxfId="267" priority="19">
      <formula>D4="-"</formula>
    </cfRule>
  </conditionalFormatting>
  <conditionalFormatting sqref="D76:BU76">
    <cfRule type="expression" dxfId="266" priority="18">
      <formula>D75="-"</formula>
    </cfRule>
  </conditionalFormatting>
  <conditionalFormatting sqref="D77:BU77">
    <cfRule type="expression" dxfId="265" priority="17">
      <formula>D75="-"</formula>
    </cfRule>
  </conditionalFormatting>
  <conditionalFormatting sqref="D78:BU78">
    <cfRule type="expression" dxfId="264" priority="16">
      <formula>D75="-"</formula>
    </cfRule>
  </conditionalFormatting>
  <conditionalFormatting sqref="D79:BU79">
    <cfRule type="expression" dxfId="263" priority="15">
      <formula>D75="-"</formula>
    </cfRule>
  </conditionalFormatting>
  <conditionalFormatting sqref="D80:BU80">
    <cfRule type="expression" dxfId="262" priority="14">
      <formula>D75="-"</formula>
    </cfRule>
  </conditionalFormatting>
  <conditionalFormatting sqref="D84:BU84">
    <cfRule type="expression" dxfId="261" priority="13">
      <formula>D83="-"</formula>
    </cfRule>
  </conditionalFormatting>
  <conditionalFormatting sqref="D85:BU85">
    <cfRule type="expression" dxfId="260" priority="12">
      <formula>D83="-"</formula>
    </cfRule>
  </conditionalFormatting>
  <conditionalFormatting sqref="D86:BU86">
    <cfRule type="expression" dxfId="259" priority="11">
      <formula>D83="-"</formula>
    </cfRule>
  </conditionalFormatting>
  <conditionalFormatting sqref="D87:BU87">
    <cfRule type="expression" dxfId="258" priority="10">
      <formula>D83="-"</formula>
    </cfRule>
  </conditionalFormatting>
  <conditionalFormatting sqref="D88:BU88">
    <cfRule type="expression" dxfId="257" priority="9">
      <formula>D83="-"</formula>
    </cfRule>
  </conditionalFormatting>
  <conditionalFormatting sqref="D92:BU92">
    <cfRule type="expression" dxfId="256" priority="8">
      <formula>D91="-"</formula>
    </cfRule>
  </conditionalFormatting>
  <conditionalFormatting sqref="D93:BU93">
    <cfRule type="expression" dxfId="255" priority="7">
      <formula>D91="-"</formula>
    </cfRule>
  </conditionalFormatting>
  <conditionalFormatting sqref="D94:BU94">
    <cfRule type="expression" dxfId="254" priority="6">
      <formula>D91="-"</formula>
    </cfRule>
  </conditionalFormatting>
  <conditionalFormatting sqref="D95:BU95">
    <cfRule type="expression" dxfId="253" priority="5">
      <formula>D91="-"</formula>
    </cfRule>
  </conditionalFormatting>
  <conditionalFormatting sqref="D96:BU96">
    <cfRule type="expression" dxfId="252" priority="4">
      <formula>D91="-"</formula>
    </cfRule>
  </conditionalFormatting>
  <conditionalFormatting sqref="D32:BU32">
    <cfRule type="expression" dxfId="251" priority="3">
      <formula>D4="-"</formula>
    </cfRule>
  </conditionalFormatting>
  <conditionalFormatting sqref="D33:BU33">
    <cfRule type="expression" dxfId="250" priority="2">
      <formula>D4="-"</formula>
    </cfRule>
  </conditionalFormatting>
  <conditionalFormatting sqref="D35:BU35">
    <cfRule type="expression" dxfId="249" priority="1">
      <formula>D4="-"</formula>
    </cfRule>
  </conditionalFormatting>
  <dataValidations count="1">
    <dataValidation type="decimal" allowBlank="1" showInputMessage="1" showErrorMessage="1" error="All values should be entered as a positive number." sqref="D5:BU9 D76:BU80 D14:BU18 D20:BU24 D92:BU96 D32:BU33 D26:BU30 D46:BU50 D52:BU56 D58:BU62 D64:BU68 D84:BU88 D35:BU35" xr:uid="{00000000-0002-0000-0A00-000000000000}">
      <formula1>0</formula1>
      <formula2>9.99999999999999E+24</formula2>
    </dataValidation>
  </dataValidations>
  <hyperlinks>
    <hyperlink ref="D1" location="'User Instructions'!A1" display="Back to User Instructions" xr:uid="{00000000-0004-0000-0A00-000000000000}"/>
    <hyperlink ref="F1" location="'Model Structure'!A1" display="Back to Model Structure" xr:uid="{00000000-0004-0000-0A00-000001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tabColor theme="5" tint="0.39997558519241921"/>
  </sheetPr>
  <dimension ref="A1:BU124"/>
  <sheetViews>
    <sheetView zoomScaleNormal="100" workbookViewId="0">
      <pane xSplit="1" ySplit="3" topLeftCell="B4" activePane="bottomRight" state="frozen"/>
      <selection activeCell="D83" sqref="D83"/>
      <selection pane="topRight" activeCell="D83" sqref="D83"/>
      <selection pane="bottomLeft" activeCell="D83" sqref="D83"/>
      <selection pane="bottomRight" activeCell="D83" sqref="D83"/>
    </sheetView>
  </sheetViews>
  <sheetFormatPr defaultColWidth="9.109375" defaultRowHeight="11.4" x14ac:dyDescent="0.2"/>
  <cols>
    <col min="1" max="1" width="95.5546875" style="7" bestFit="1" customWidth="1"/>
    <col min="2" max="2" width="24.6640625" style="7" bestFit="1" customWidth="1"/>
    <col min="3" max="3" width="20" style="7" bestFit="1" customWidth="1"/>
    <col min="4" max="73" width="15.6640625" style="7" customWidth="1"/>
    <col min="74" max="16384" width="9.109375" style="7"/>
  </cols>
  <sheetData>
    <row r="1" spans="1:73" ht="15" customHeight="1" x14ac:dyDescent="0.25">
      <c r="A1" s="129" t="str">
        <f>"COSTS ANALYSIS - " &amp; Factors!$C$10</f>
        <v xml:space="preserve">COSTS ANALYSIS - </v>
      </c>
      <c r="B1" s="130"/>
      <c r="C1" s="130"/>
      <c r="D1" s="624" t="s">
        <v>421</v>
      </c>
      <c r="E1" s="624"/>
      <c r="F1" s="382" t="s">
        <v>573</v>
      </c>
    </row>
    <row r="2" spans="1:73" s="394" customFormat="1" ht="15" customHeight="1" x14ac:dyDescent="0.25">
      <c r="A2" s="390"/>
      <c r="B2" s="391"/>
      <c r="C2" s="392"/>
      <c r="D2" s="393"/>
      <c r="E2" s="393"/>
      <c r="F2" s="389"/>
    </row>
    <row r="3" spans="1:73" s="8" customFormat="1" ht="15" customHeight="1" x14ac:dyDescent="0.25">
      <c r="A3" s="249" t="str">
        <f>"OPTION 6 - " &amp; Factors!$B$21</f>
        <v xml:space="preserve">OPTION 6 - </v>
      </c>
      <c r="B3" s="67"/>
      <c r="C3" s="242"/>
      <c r="D3" s="19">
        <v>0</v>
      </c>
      <c r="E3" s="19">
        <v>1</v>
      </c>
      <c r="F3" s="19">
        <v>2</v>
      </c>
      <c r="G3" s="19">
        <v>3</v>
      </c>
      <c r="H3" s="19">
        <v>4</v>
      </c>
      <c r="I3" s="19">
        <v>5</v>
      </c>
      <c r="J3" s="19">
        <v>6</v>
      </c>
      <c r="K3" s="19">
        <v>7</v>
      </c>
      <c r="L3" s="19">
        <v>8</v>
      </c>
      <c r="M3" s="19">
        <v>9</v>
      </c>
      <c r="N3" s="19">
        <v>10</v>
      </c>
      <c r="O3" s="19">
        <v>11</v>
      </c>
      <c r="P3" s="19">
        <v>12</v>
      </c>
      <c r="Q3" s="19">
        <v>13</v>
      </c>
      <c r="R3" s="19">
        <v>14</v>
      </c>
      <c r="S3" s="19">
        <v>15</v>
      </c>
      <c r="T3" s="19">
        <v>16</v>
      </c>
      <c r="U3" s="19">
        <v>17</v>
      </c>
      <c r="V3" s="19">
        <v>18</v>
      </c>
      <c r="W3" s="19">
        <v>19</v>
      </c>
      <c r="X3" s="19">
        <v>20</v>
      </c>
      <c r="Y3" s="19">
        <v>21</v>
      </c>
      <c r="Z3" s="19">
        <v>22</v>
      </c>
      <c r="AA3" s="19">
        <v>23</v>
      </c>
      <c r="AB3" s="19">
        <v>24</v>
      </c>
      <c r="AC3" s="19">
        <v>25</v>
      </c>
      <c r="AD3" s="19">
        <v>26</v>
      </c>
      <c r="AE3" s="19">
        <v>27</v>
      </c>
      <c r="AF3" s="19">
        <v>28</v>
      </c>
      <c r="AG3" s="19">
        <v>29</v>
      </c>
      <c r="AH3" s="19">
        <v>30</v>
      </c>
      <c r="AI3" s="19">
        <v>31</v>
      </c>
      <c r="AJ3" s="19">
        <v>32</v>
      </c>
      <c r="AK3" s="19">
        <v>33</v>
      </c>
      <c r="AL3" s="19">
        <v>34</v>
      </c>
      <c r="AM3" s="19">
        <v>35</v>
      </c>
      <c r="AN3" s="19">
        <v>36</v>
      </c>
      <c r="AO3" s="19">
        <v>37</v>
      </c>
      <c r="AP3" s="19">
        <v>38</v>
      </c>
      <c r="AQ3" s="19">
        <v>39</v>
      </c>
      <c r="AR3" s="19">
        <v>40</v>
      </c>
      <c r="AS3" s="19">
        <v>41</v>
      </c>
      <c r="AT3" s="19">
        <v>42</v>
      </c>
      <c r="AU3" s="19">
        <v>43</v>
      </c>
      <c r="AV3" s="19">
        <v>44</v>
      </c>
      <c r="AW3" s="19">
        <v>45</v>
      </c>
      <c r="AX3" s="19">
        <v>46</v>
      </c>
      <c r="AY3" s="19">
        <v>47</v>
      </c>
      <c r="AZ3" s="19">
        <v>48</v>
      </c>
      <c r="BA3" s="19">
        <v>49</v>
      </c>
      <c r="BB3" s="19">
        <v>50</v>
      </c>
      <c r="BC3" s="19">
        <v>51</v>
      </c>
      <c r="BD3" s="19">
        <v>52</v>
      </c>
      <c r="BE3" s="19">
        <v>53</v>
      </c>
      <c r="BF3" s="19">
        <v>54</v>
      </c>
      <c r="BG3" s="19">
        <v>55</v>
      </c>
      <c r="BH3" s="19">
        <v>56</v>
      </c>
      <c r="BI3" s="19">
        <v>57</v>
      </c>
      <c r="BJ3" s="19">
        <v>58</v>
      </c>
      <c r="BK3" s="184">
        <v>59</v>
      </c>
      <c r="BL3" s="184">
        <v>60</v>
      </c>
      <c r="BM3" s="184">
        <v>61</v>
      </c>
      <c r="BN3" s="184">
        <v>62</v>
      </c>
      <c r="BO3" s="184">
        <v>63</v>
      </c>
      <c r="BP3" s="184">
        <v>64</v>
      </c>
      <c r="BQ3" s="184">
        <v>65</v>
      </c>
      <c r="BR3" s="184">
        <v>66</v>
      </c>
      <c r="BS3" s="184">
        <v>67</v>
      </c>
      <c r="BT3" s="184">
        <v>68</v>
      </c>
      <c r="BU3" s="184">
        <v>69</v>
      </c>
    </row>
    <row r="4" spans="1:73" ht="14.25" customHeight="1" x14ac:dyDescent="0.25">
      <c r="A4" s="68" t="s">
        <v>605</v>
      </c>
      <c r="B4" s="80" t="s">
        <v>424</v>
      </c>
      <c r="C4" s="242" t="s">
        <v>358</v>
      </c>
      <c r="D4" s="22" t="str">
        <f>Factors!C$89</f>
        <v/>
      </c>
      <c r="E4" s="22" t="str">
        <f>Factors!D$89</f>
        <v/>
      </c>
      <c r="F4" s="22" t="str">
        <f>Factors!E$89</f>
        <v/>
      </c>
      <c r="G4" s="22" t="str">
        <f>Factors!F$89</f>
        <v/>
      </c>
      <c r="H4" s="22" t="str">
        <f>Factors!G$89</f>
        <v/>
      </c>
      <c r="I4" s="22" t="str">
        <f>Factors!H$89</f>
        <v/>
      </c>
      <c r="J4" s="22" t="str">
        <f>Factors!I$89</f>
        <v/>
      </c>
      <c r="K4" s="22" t="str">
        <f>Factors!J$89</f>
        <v/>
      </c>
      <c r="L4" s="22" t="str">
        <f>Factors!K$89</f>
        <v/>
      </c>
      <c r="M4" s="22" t="str">
        <f>Factors!L$89</f>
        <v/>
      </c>
      <c r="N4" s="22" t="str">
        <f>Factors!M$89</f>
        <v/>
      </c>
      <c r="O4" s="22" t="str">
        <f>Factors!N$89</f>
        <v/>
      </c>
      <c r="P4" s="22" t="str">
        <f>Factors!O$89</f>
        <v/>
      </c>
      <c r="Q4" s="22" t="str">
        <f>Factors!P$89</f>
        <v/>
      </c>
      <c r="R4" s="22" t="str">
        <f>Factors!Q$89</f>
        <v/>
      </c>
      <c r="S4" s="22" t="str">
        <f>Factors!R$89</f>
        <v/>
      </c>
      <c r="T4" s="22" t="str">
        <f>Factors!S$89</f>
        <v/>
      </c>
      <c r="U4" s="22" t="str">
        <f>Factors!T$89</f>
        <v/>
      </c>
      <c r="V4" s="22" t="str">
        <f>Factors!U$89</f>
        <v/>
      </c>
      <c r="W4" s="22" t="str">
        <f>Factors!V$89</f>
        <v/>
      </c>
      <c r="X4" s="22" t="str">
        <f>Factors!W$89</f>
        <v/>
      </c>
      <c r="Y4" s="22" t="str">
        <f>Factors!X$89</f>
        <v/>
      </c>
      <c r="Z4" s="22" t="str">
        <f>Factors!Y$89</f>
        <v/>
      </c>
      <c r="AA4" s="22" t="str">
        <f>Factors!Z$89</f>
        <v/>
      </c>
      <c r="AB4" s="22" t="str">
        <f>Factors!AA$89</f>
        <v/>
      </c>
      <c r="AC4" s="22" t="str">
        <f>Factors!AB$89</f>
        <v/>
      </c>
      <c r="AD4" s="22" t="str">
        <f>Factors!AC$89</f>
        <v/>
      </c>
      <c r="AE4" s="22" t="str">
        <f>Factors!AD$89</f>
        <v/>
      </c>
      <c r="AF4" s="22" t="str">
        <f>Factors!AE$89</f>
        <v/>
      </c>
      <c r="AG4" s="22" t="str">
        <f>Factors!AF$89</f>
        <v/>
      </c>
      <c r="AH4" s="22" t="str">
        <f>Factors!AG$89</f>
        <v/>
      </c>
      <c r="AI4" s="22" t="str">
        <f>Factors!AH$89</f>
        <v/>
      </c>
      <c r="AJ4" s="22" t="str">
        <f>Factors!AI$89</f>
        <v/>
      </c>
      <c r="AK4" s="22" t="str">
        <f>Factors!AJ$89</f>
        <v/>
      </c>
      <c r="AL4" s="22" t="str">
        <f>Factors!AK$89</f>
        <v/>
      </c>
      <c r="AM4" s="22" t="str">
        <f>Factors!AL$89</f>
        <v/>
      </c>
      <c r="AN4" s="22" t="str">
        <f>Factors!AM$89</f>
        <v/>
      </c>
      <c r="AO4" s="22" t="str">
        <f>Factors!AN$89</f>
        <v/>
      </c>
      <c r="AP4" s="22" t="str">
        <f>Factors!AO$89</f>
        <v/>
      </c>
      <c r="AQ4" s="22" t="str">
        <f>Factors!AP$89</f>
        <v/>
      </c>
      <c r="AR4" s="22" t="str">
        <f>Factors!AQ$89</f>
        <v/>
      </c>
      <c r="AS4" s="22" t="str">
        <f>Factors!AR$89</f>
        <v/>
      </c>
      <c r="AT4" s="22" t="str">
        <f>Factors!AS$89</f>
        <v/>
      </c>
      <c r="AU4" s="22" t="str">
        <f>Factors!AT$89</f>
        <v/>
      </c>
      <c r="AV4" s="22" t="str">
        <f>Factors!AU$89</f>
        <v/>
      </c>
      <c r="AW4" s="22" t="str">
        <f>Factors!AV$89</f>
        <v/>
      </c>
      <c r="AX4" s="22" t="str">
        <f>Factors!AW$89</f>
        <v/>
      </c>
      <c r="AY4" s="22" t="str">
        <f>Factors!AX$89</f>
        <v/>
      </c>
      <c r="AZ4" s="22" t="str">
        <f>Factors!AY$89</f>
        <v/>
      </c>
      <c r="BA4" s="22" t="str">
        <f>Factors!AZ$89</f>
        <v/>
      </c>
      <c r="BB4" s="22" t="str">
        <f>Factors!BA$89</f>
        <v/>
      </c>
      <c r="BC4" s="22" t="str">
        <f>Factors!BB$89</f>
        <v/>
      </c>
      <c r="BD4" s="22" t="str">
        <f>Factors!BC$89</f>
        <v/>
      </c>
      <c r="BE4" s="22" t="str">
        <f>Factors!BD$89</f>
        <v/>
      </c>
      <c r="BF4" s="22" t="str">
        <f>Factors!BE$89</f>
        <v/>
      </c>
      <c r="BG4" s="22" t="str">
        <f>Factors!BF$89</f>
        <v/>
      </c>
      <c r="BH4" s="22" t="str">
        <f>Factors!BG$89</f>
        <v/>
      </c>
      <c r="BI4" s="22" t="str">
        <f>Factors!BH$89</f>
        <v/>
      </c>
      <c r="BJ4" s="22" t="str">
        <f>Factors!BI$89</f>
        <v/>
      </c>
      <c r="BK4" s="22" t="str">
        <f>Factors!BJ$89</f>
        <v/>
      </c>
      <c r="BL4" s="22" t="str">
        <f>Factors!BK$89</f>
        <v/>
      </c>
      <c r="BM4" s="22" t="str">
        <f>Factors!BL$89</f>
        <v/>
      </c>
      <c r="BN4" s="22" t="str">
        <f>Factors!BM$89</f>
        <v/>
      </c>
      <c r="BO4" s="22" t="str">
        <f>Factors!BN$89</f>
        <v/>
      </c>
      <c r="BP4" s="22" t="str">
        <f>Factors!BO$89</f>
        <v/>
      </c>
      <c r="BQ4" s="22" t="str">
        <f>Factors!BP$89</f>
        <v/>
      </c>
      <c r="BR4" s="22" t="str">
        <f>Factors!BQ$89</f>
        <v/>
      </c>
      <c r="BS4" s="22" t="str">
        <f>Factors!BR$89</f>
        <v/>
      </c>
      <c r="BT4" s="22" t="str">
        <f>Factors!BS$89</f>
        <v/>
      </c>
      <c r="BU4" s="22" t="str">
        <f>Factors!BT$89</f>
        <v/>
      </c>
    </row>
    <row r="5" spans="1:73" s="264" customFormat="1" x14ac:dyDescent="0.2">
      <c r="A5" s="168"/>
      <c r="B5" s="627"/>
      <c r="C5" s="266">
        <f t="shared" ref="C5:C9" si="0">SUM(D5:BU5)</f>
        <v>0</v>
      </c>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row>
    <row r="6" spans="1:73" s="264" customFormat="1" x14ac:dyDescent="0.2">
      <c r="A6" s="168"/>
      <c r="B6" s="625"/>
      <c r="C6" s="266">
        <f t="shared" si="0"/>
        <v>0</v>
      </c>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row>
    <row r="7" spans="1:73" s="264" customFormat="1" x14ac:dyDescent="0.2">
      <c r="A7" s="168"/>
      <c r="B7" s="625"/>
      <c r="C7" s="266">
        <f t="shared" si="0"/>
        <v>0</v>
      </c>
      <c r="D7" s="433"/>
      <c r="E7" s="433"/>
      <c r="F7" s="433"/>
      <c r="G7" s="433"/>
      <c r="H7" s="433"/>
      <c r="I7" s="433"/>
      <c r="J7" s="433"/>
      <c r="K7" s="433"/>
      <c r="L7" s="433"/>
      <c r="M7" s="433"/>
      <c r="N7" s="433"/>
      <c r="O7" s="433"/>
      <c r="P7" s="433"/>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row>
    <row r="8" spans="1:73" s="264" customFormat="1" x14ac:dyDescent="0.2">
      <c r="A8" s="168"/>
      <c r="B8" s="625"/>
      <c r="C8" s="266">
        <f t="shared" si="0"/>
        <v>0</v>
      </c>
      <c r="D8" s="433"/>
      <c r="E8" s="433"/>
      <c r="F8" s="433"/>
      <c r="G8" s="433"/>
      <c r="H8" s="433"/>
      <c r="I8" s="433"/>
      <c r="J8" s="433"/>
      <c r="K8" s="433"/>
      <c r="L8" s="433"/>
      <c r="M8" s="433"/>
      <c r="N8" s="433"/>
      <c r="O8" s="433"/>
      <c r="P8" s="433"/>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row>
    <row r="9" spans="1:73" s="264" customFormat="1" x14ac:dyDescent="0.2">
      <c r="A9" s="168"/>
      <c r="B9" s="626"/>
      <c r="C9" s="266">
        <f t="shared" si="0"/>
        <v>0</v>
      </c>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row>
    <row r="10" spans="1:73" s="498" customFormat="1" ht="12" customHeight="1" x14ac:dyDescent="0.25">
      <c r="A10" s="6" t="s">
        <v>71</v>
      </c>
      <c r="B10" s="495">
        <f>B107</f>
        <v>0</v>
      </c>
      <c r="C10" s="496">
        <f>SUM(D10:BU10)</f>
        <v>0</v>
      </c>
      <c r="D10" s="497">
        <f t="shared" ref="D10:BO10" si="1">SUM(D5:D9)</f>
        <v>0</v>
      </c>
      <c r="E10" s="497">
        <f t="shared" si="1"/>
        <v>0</v>
      </c>
      <c r="F10" s="497">
        <f t="shared" si="1"/>
        <v>0</v>
      </c>
      <c r="G10" s="497">
        <f t="shared" si="1"/>
        <v>0</v>
      </c>
      <c r="H10" s="497">
        <f t="shared" si="1"/>
        <v>0</v>
      </c>
      <c r="I10" s="497">
        <f t="shared" si="1"/>
        <v>0</v>
      </c>
      <c r="J10" s="497">
        <f t="shared" si="1"/>
        <v>0</v>
      </c>
      <c r="K10" s="497">
        <f t="shared" si="1"/>
        <v>0</v>
      </c>
      <c r="L10" s="497">
        <f t="shared" si="1"/>
        <v>0</v>
      </c>
      <c r="M10" s="497">
        <f t="shared" si="1"/>
        <v>0</v>
      </c>
      <c r="N10" s="497">
        <f t="shared" si="1"/>
        <v>0</v>
      </c>
      <c r="O10" s="497">
        <f t="shared" si="1"/>
        <v>0</v>
      </c>
      <c r="P10" s="497">
        <f t="shared" si="1"/>
        <v>0</v>
      </c>
      <c r="Q10" s="497">
        <f t="shared" si="1"/>
        <v>0</v>
      </c>
      <c r="R10" s="497">
        <f t="shared" si="1"/>
        <v>0</v>
      </c>
      <c r="S10" s="497">
        <f t="shared" si="1"/>
        <v>0</v>
      </c>
      <c r="T10" s="497">
        <f t="shared" si="1"/>
        <v>0</v>
      </c>
      <c r="U10" s="497">
        <f t="shared" si="1"/>
        <v>0</v>
      </c>
      <c r="V10" s="497">
        <f t="shared" si="1"/>
        <v>0</v>
      </c>
      <c r="W10" s="497">
        <f t="shared" si="1"/>
        <v>0</v>
      </c>
      <c r="X10" s="497">
        <f t="shared" si="1"/>
        <v>0</v>
      </c>
      <c r="Y10" s="497">
        <f t="shared" si="1"/>
        <v>0</v>
      </c>
      <c r="Z10" s="497">
        <f t="shared" si="1"/>
        <v>0</v>
      </c>
      <c r="AA10" s="497">
        <f t="shared" si="1"/>
        <v>0</v>
      </c>
      <c r="AB10" s="497">
        <f t="shared" si="1"/>
        <v>0</v>
      </c>
      <c r="AC10" s="497">
        <f t="shared" si="1"/>
        <v>0</v>
      </c>
      <c r="AD10" s="497">
        <f t="shared" si="1"/>
        <v>0</v>
      </c>
      <c r="AE10" s="497">
        <f t="shared" si="1"/>
        <v>0</v>
      </c>
      <c r="AF10" s="497">
        <f t="shared" si="1"/>
        <v>0</v>
      </c>
      <c r="AG10" s="497">
        <f t="shared" si="1"/>
        <v>0</v>
      </c>
      <c r="AH10" s="497">
        <f t="shared" si="1"/>
        <v>0</v>
      </c>
      <c r="AI10" s="497">
        <f t="shared" si="1"/>
        <v>0</v>
      </c>
      <c r="AJ10" s="497">
        <f t="shared" si="1"/>
        <v>0</v>
      </c>
      <c r="AK10" s="497">
        <f t="shared" si="1"/>
        <v>0</v>
      </c>
      <c r="AL10" s="497">
        <f t="shared" si="1"/>
        <v>0</v>
      </c>
      <c r="AM10" s="497">
        <f t="shared" si="1"/>
        <v>0</v>
      </c>
      <c r="AN10" s="497">
        <f t="shared" si="1"/>
        <v>0</v>
      </c>
      <c r="AO10" s="497">
        <f t="shared" si="1"/>
        <v>0</v>
      </c>
      <c r="AP10" s="497">
        <f t="shared" si="1"/>
        <v>0</v>
      </c>
      <c r="AQ10" s="497">
        <f t="shared" si="1"/>
        <v>0</v>
      </c>
      <c r="AR10" s="497">
        <f t="shared" si="1"/>
        <v>0</v>
      </c>
      <c r="AS10" s="497">
        <f t="shared" si="1"/>
        <v>0</v>
      </c>
      <c r="AT10" s="497">
        <f t="shared" si="1"/>
        <v>0</v>
      </c>
      <c r="AU10" s="497">
        <f t="shared" si="1"/>
        <v>0</v>
      </c>
      <c r="AV10" s="497">
        <f t="shared" si="1"/>
        <v>0</v>
      </c>
      <c r="AW10" s="497">
        <f t="shared" si="1"/>
        <v>0</v>
      </c>
      <c r="AX10" s="497">
        <f t="shared" si="1"/>
        <v>0</v>
      </c>
      <c r="AY10" s="497">
        <f t="shared" si="1"/>
        <v>0</v>
      </c>
      <c r="AZ10" s="497">
        <f t="shared" si="1"/>
        <v>0</v>
      </c>
      <c r="BA10" s="497">
        <f t="shared" si="1"/>
        <v>0</v>
      </c>
      <c r="BB10" s="497">
        <f t="shared" si="1"/>
        <v>0</v>
      </c>
      <c r="BC10" s="497">
        <f t="shared" si="1"/>
        <v>0</v>
      </c>
      <c r="BD10" s="497">
        <f t="shared" si="1"/>
        <v>0</v>
      </c>
      <c r="BE10" s="497">
        <f t="shared" si="1"/>
        <v>0</v>
      </c>
      <c r="BF10" s="497">
        <f t="shared" si="1"/>
        <v>0</v>
      </c>
      <c r="BG10" s="497">
        <f t="shared" si="1"/>
        <v>0</v>
      </c>
      <c r="BH10" s="497">
        <f t="shared" si="1"/>
        <v>0</v>
      </c>
      <c r="BI10" s="497">
        <f t="shared" si="1"/>
        <v>0</v>
      </c>
      <c r="BJ10" s="497">
        <f t="shared" si="1"/>
        <v>0</v>
      </c>
      <c r="BK10" s="497">
        <f t="shared" si="1"/>
        <v>0</v>
      </c>
      <c r="BL10" s="497">
        <f t="shared" si="1"/>
        <v>0</v>
      </c>
      <c r="BM10" s="497">
        <f t="shared" si="1"/>
        <v>0</v>
      </c>
      <c r="BN10" s="497">
        <f t="shared" si="1"/>
        <v>0</v>
      </c>
      <c r="BO10" s="497">
        <f t="shared" si="1"/>
        <v>0</v>
      </c>
      <c r="BP10" s="497">
        <f t="shared" ref="BP10:BU10" si="2">SUM(BP5:BP9)</f>
        <v>0</v>
      </c>
      <c r="BQ10" s="497">
        <f t="shared" si="2"/>
        <v>0</v>
      </c>
      <c r="BR10" s="497">
        <f t="shared" si="2"/>
        <v>0</v>
      </c>
      <c r="BS10" s="497">
        <f t="shared" si="2"/>
        <v>0</v>
      </c>
      <c r="BT10" s="497">
        <f t="shared" si="2"/>
        <v>0</v>
      </c>
      <c r="BU10" s="497">
        <f t="shared" si="2"/>
        <v>0</v>
      </c>
    </row>
    <row r="11" spans="1:73" s="66" customFormat="1" ht="12" customHeight="1" x14ac:dyDescent="0.2">
      <c r="A11" s="70"/>
      <c r="B11" s="69"/>
      <c r="C11" s="189"/>
      <c r="D11" s="189"/>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row>
    <row r="12" spans="1:73" s="8" customFormat="1" ht="12" customHeight="1" x14ac:dyDescent="0.25">
      <c r="A12" s="68" t="s">
        <v>600</v>
      </c>
      <c r="B12" s="80" t="s">
        <v>424</v>
      </c>
      <c r="C12" s="242" t="s">
        <v>358</v>
      </c>
      <c r="D12" s="190" t="str">
        <f>D4</f>
        <v/>
      </c>
      <c r="E12" s="190" t="str">
        <f t="shared" ref="E12:BP12" si="3">E4</f>
        <v/>
      </c>
      <c r="F12" s="190" t="str">
        <f t="shared" si="3"/>
        <v/>
      </c>
      <c r="G12" s="190" t="str">
        <f t="shared" si="3"/>
        <v/>
      </c>
      <c r="H12" s="190" t="str">
        <f t="shared" si="3"/>
        <v/>
      </c>
      <c r="I12" s="190" t="str">
        <f t="shared" si="3"/>
        <v/>
      </c>
      <c r="J12" s="190" t="str">
        <f t="shared" si="3"/>
        <v/>
      </c>
      <c r="K12" s="190" t="str">
        <f t="shared" si="3"/>
        <v/>
      </c>
      <c r="L12" s="190" t="str">
        <f t="shared" si="3"/>
        <v/>
      </c>
      <c r="M12" s="190" t="str">
        <f t="shared" si="3"/>
        <v/>
      </c>
      <c r="N12" s="190" t="str">
        <f t="shared" si="3"/>
        <v/>
      </c>
      <c r="O12" s="190" t="str">
        <f t="shared" si="3"/>
        <v/>
      </c>
      <c r="P12" s="190" t="str">
        <f t="shared" si="3"/>
        <v/>
      </c>
      <c r="Q12" s="190" t="str">
        <f t="shared" si="3"/>
        <v/>
      </c>
      <c r="R12" s="190" t="str">
        <f t="shared" si="3"/>
        <v/>
      </c>
      <c r="S12" s="190" t="str">
        <f t="shared" si="3"/>
        <v/>
      </c>
      <c r="T12" s="190" t="str">
        <f t="shared" si="3"/>
        <v/>
      </c>
      <c r="U12" s="190" t="str">
        <f t="shared" si="3"/>
        <v/>
      </c>
      <c r="V12" s="190" t="str">
        <f t="shared" si="3"/>
        <v/>
      </c>
      <c r="W12" s="190" t="str">
        <f t="shared" si="3"/>
        <v/>
      </c>
      <c r="X12" s="190" t="str">
        <f t="shared" si="3"/>
        <v/>
      </c>
      <c r="Y12" s="190" t="str">
        <f t="shared" si="3"/>
        <v/>
      </c>
      <c r="Z12" s="190" t="str">
        <f t="shared" si="3"/>
        <v/>
      </c>
      <c r="AA12" s="190" t="str">
        <f t="shared" si="3"/>
        <v/>
      </c>
      <c r="AB12" s="190" t="str">
        <f t="shared" si="3"/>
        <v/>
      </c>
      <c r="AC12" s="190" t="str">
        <f t="shared" si="3"/>
        <v/>
      </c>
      <c r="AD12" s="190" t="str">
        <f t="shared" si="3"/>
        <v/>
      </c>
      <c r="AE12" s="190" t="str">
        <f t="shared" si="3"/>
        <v/>
      </c>
      <c r="AF12" s="190" t="str">
        <f t="shared" si="3"/>
        <v/>
      </c>
      <c r="AG12" s="190" t="str">
        <f t="shared" si="3"/>
        <v/>
      </c>
      <c r="AH12" s="190" t="str">
        <f t="shared" si="3"/>
        <v/>
      </c>
      <c r="AI12" s="190" t="str">
        <f t="shared" si="3"/>
        <v/>
      </c>
      <c r="AJ12" s="190" t="str">
        <f t="shared" si="3"/>
        <v/>
      </c>
      <c r="AK12" s="190" t="str">
        <f t="shared" si="3"/>
        <v/>
      </c>
      <c r="AL12" s="190" t="str">
        <f t="shared" si="3"/>
        <v/>
      </c>
      <c r="AM12" s="190" t="str">
        <f t="shared" si="3"/>
        <v/>
      </c>
      <c r="AN12" s="190" t="str">
        <f t="shared" si="3"/>
        <v/>
      </c>
      <c r="AO12" s="190" t="str">
        <f t="shared" si="3"/>
        <v/>
      </c>
      <c r="AP12" s="190" t="str">
        <f t="shared" si="3"/>
        <v/>
      </c>
      <c r="AQ12" s="190" t="str">
        <f t="shared" si="3"/>
        <v/>
      </c>
      <c r="AR12" s="190" t="str">
        <f t="shared" si="3"/>
        <v/>
      </c>
      <c r="AS12" s="190" t="str">
        <f t="shared" si="3"/>
        <v/>
      </c>
      <c r="AT12" s="190" t="str">
        <f t="shared" si="3"/>
        <v/>
      </c>
      <c r="AU12" s="190" t="str">
        <f t="shared" si="3"/>
        <v/>
      </c>
      <c r="AV12" s="190" t="str">
        <f t="shared" si="3"/>
        <v/>
      </c>
      <c r="AW12" s="190" t="str">
        <f t="shared" si="3"/>
        <v/>
      </c>
      <c r="AX12" s="190" t="str">
        <f t="shared" si="3"/>
        <v/>
      </c>
      <c r="AY12" s="190" t="str">
        <f t="shared" si="3"/>
        <v/>
      </c>
      <c r="AZ12" s="190" t="str">
        <f t="shared" si="3"/>
        <v/>
      </c>
      <c r="BA12" s="190" t="str">
        <f t="shared" si="3"/>
        <v/>
      </c>
      <c r="BB12" s="190" t="str">
        <f t="shared" si="3"/>
        <v/>
      </c>
      <c r="BC12" s="190" t="str">
        <f t="shared" si="3"/>
        <v/>
      </c>
      <c r="BD12" s="190" t="str">
        <f t="shared" si="3"/>
        <v/>
      </c>
      <c r="BE12" s="190" t="str">
        <f t="shared" si="3"/>
        <v/>
      </c>
      <c r="BF12" s="190" t="str">
        <f t="shared" si="3"/>
        <v/>
      </c>
      <c r="BG12" s="190" t="str">
        <f t="shared" si="3"/>
        <v/>
      </c>
      <c r="BH12" s="190" t="str">
        <f t="shared" si="3"/>
        <v/>
      </c>
      <c r="BI12" s="190" t="str">
        <f t="shared" si="3"/>
        <v/>
      </c>
      <c r="BJ12" s="190" t="str">
        <f t="shared" si="3"/>
        <v/>
      </c>
      <c r="BK12" s="190" t="str">
        <f t="shared" si="3"/>
        <v/>
      </c>
      <c r="BL12" s="190" t="str">
        <f t="shared" si="3"/>
        <v/>
      </c>
      <c r="BM12" s="190" t="str">
        <f t="shared" si="3"/>
        <v/>
      </c>
      <c r="BN12" s="190" t="str">
        <f t="shared" si="3"/>
        <v/>
      </c>
      <c r="BO12" s="190" t="str">
        <f t="shared" si="3"/>
        <v/>
      </c>
      <c r="BP12" s="190" t="str">
        <f t="shared" si="3"/>
        <v/>
      </c>
      <c r="BQ12" s="190" t="str">
        <f t="shared" ref="BQ12:BU12" si="4">BQ4</f>
        <v/>
      </c>
      <c r="BR12" s="190" t="str">
        <f t="shared" si="4"/>
        <v/>
      </c>
      <c r="BS12" s="190" t="str">
        <f t="shared" si="4"/>
        <v/>
      </c>
      <c r="BT12" s="190" t="str">
        <f t="shared" si="4"/>
        <v/>
      </c>
      <c r="BU12" s="190" t="str">
        <f t="shared" si="4"/>
        <v/>
      </c>
    </row>
    <row r="13" spans="1:73" s="8" customFormat="1" ht="12" customHeight="1" x14ac:dyDescent="0.25">
      <c r="A13" s="247" t="s">
        <v>456</v>
      </c>
      <c r="B13" s="623"/>
      <c r="C13" s="623"/>
      <c r="D13" s="623"/>
      <c r="E13" s="623"/>
      <c r="F13" s="623"/>
      <c r="G13" s="623"/>
      <c r="H13" s="623"/>
      <c r="I13" s="623"/>
      <c r="J13" s="623"/>
      <c r="K13" s="623"/>
      <c r="L13" s="623"/>
      <c r="M13" s="623"/>
      <c r="N13" s="623"/>
      <c r="O13" s="623"/>
      <c r="P13" s="623"/>
      <c r="Q13" s="623"/>
      <c r="R13" s="623"/>
      <c r="S13" s="623"/>
      <c r="T13" s="623"/>
      <c r="U13" s="623"/>
      <c r="V13" s="623"/>
      <c r="W13" s="623"/>
      <c r="X13" s="623"/>
      <c r="Y13" s="623"/>
      <c r="Z13" s="623"/>
      <c r="AA13" s="623"/>
      <c r="AB13" s="623"/>
      <c r="AC13" s="623"/>
      <c r="AD13" s="623"/>
      <c r="AE13" s="623"/>
      <c r="AF13" s="623"/>
      <c r="AG13" s="623"/>
      <c r="AH13" s="623"/>
      <c r="AI13" s="623"/>
      <c r="AJ13" s="623"/>
      <c r="AK13" s="623"/>
      <c r="AL13" s="623"/>
      <c r="AM13" s="623"/>
      <c r="AN13" s="623"/>
      <c r="AO13" s="623"/>
      <c r="AP13" s="623"/>
      <c r="AQ13" s="623"/>
      <c r="AR13" s="623"/>
      <c r="AS13" s="623"/>
      <c r="AT13" s="623"/>
      <c r="AU13" s="623"/>
      <c r="AV13" s="623"/>
      <c r="AW13" s="623"/>
      <c r="AX13" s="623"/>
      <c r="AY13" s="623"/>
      <c r="AZ13" s="623"/>
      <c r="BA13" s="623"/>
      <c r="BB13" s="623"/>
      <c r="BC13" s="623"/>
      <c r="BD13" s="623"/>
      <c r="BE13" s="623"/>
      <c r="BF13" s="623"/>
      <c r="BG13" s="623"/>
      <c r="BH13" s="623"/>
      <c r="BI13" s="623"/>
      <c r="BJ13" s="623"/>
      <c r="BK13" s="623"/>
      <c r="BL13" s="623"/>
      <c r="BM13" s="623"/>
      <c r="BN13" s="623"/>
      <c r="BO13" s="623"/>
      <c r="BP13" s="623"/>
      <c r="BQ13" s="623"/>
      <c r="BR13" s="623"/>
      <c r="BS13" s="623"/>
      <c r="BT13" s="623"/>
      <c r="BU13" s="623"/>
    </row>
    <row r="14" spans="1:73" s="8" customFormat="1" x14ac:dyDescent="0.2">
      <c r="A14" s="168"/>
      <c r="B14" s="627"/>
      <c r="C14" s="266">
        <f>SUM(D14:BU14)</f>
        <v>0</v>
      </c>
      <c r="D14" s="433"/>
      <c r="E14" s="433"/>
      <c r="F14" s="433"/>
      <c r="G14" s="433"/>
      <c r="H14" s="433"/>
      <c r="I14" s="433"/>
      <c r="J14" s="433"/>
      <c r="K14" s="433"/>
      <c r="L14" s="433"/>
      <c r="M14" s="433"/>
      <c r="N14" s="433"/>
      <c r="O14" s="433"/>
      <c r="P14" s="433"/>
      <c r="Q14" s="433"/>
      <c r="R14" s="433"/>
      <c r="S14" s="433"/>
      <c r="T14" s="433"/>
      <c r="U14" s="433"/>
      <c r="V14" s="433"/>
      <c r="W14" s="433"/>
      <c r="X14" s="433"/>
      <c r="Y14" s="433"/>
      <c r="Z14" s="433"/>
      <c r="AA14" s="433"/>
      <c r="AB14" s="433"/>
      <c r="AC14" s="433"/>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row>
    <row r="15" spans="1:73" s="8" customFormat="1" x14ac:dyDescent="0.2">
      <c r="A15" s="168"/>
      <c r="B15" s="625"/>
      <c r="C15" s="266">
        <f t="shared" ref="C15:C18" si="5">SUM(D15:BU15)</f>
        <v>0</v>
      </c>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row>
    <row r="16" spans="1:73" s="8" customFormat="1" x14ac:dyDescent="0.2">
      <c r="A16" s="168"/>
      <c r="B16" s="625"/>
      <c r="C16" s="266">
        <f t="shared" si="5"/>
        <v>0</v>
      </c>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row>
    <row r="17" spans="1:73" x14ac:dyDescent="0.2">
      <c r="A17" s="168"/>
      <c r="B17" s="625"/>
      <c r="C17" s="266">
        <f t="shared" si="5"/>
        <v>0</v>
      </c>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row>
    <row r="18" spans="1:73" x14ac:dyDescent="0.2">
      <c r="A18" s="168"/>
      <c r="B18" s="626"/>
      <c r="C18" s="266">
        <f t="shared" si="5"/>
        <v>0</v>
      </c>
      <c r="D18" s="433"/>
      <c r="E18" s="433"/>
      <c r="F18" s="433"/>
      <c r="G18" s="433"/>
      <c r="H18" s="433"/>
      <c r="I18" s="433"/>
      <c r="J18" s="433"/>
      <c r="K18" s="433"/>
      <c r="L18" s="433"/>
      <c r="M18" s="433"/>
      <c r="N18" s="433"/>
      <c r="O18" s="433"/>
      <c r="P18" s="433"/>
      <c r="Q18" s="433"/>
      <c r="R18" s="433"/>
      <c r="S18" s="433"/>
      <c r="T18" s="433"/>
      <c r="U18" s="433"/>
      <c r="V18" s="433"/>
      <c r="W18" s="433"/>
      <c r="X18" s="433"/>
      <c r="Y18" s="433"/>
      <c r="Z18" s="433"/>
      <c r="AA18" s="433"/>
      <c r="AB18" s="433"/>
      <c r="AC18" s="433"/>
      <c r="AD18" s="433"/>
      <c r="AE18" s="433"/>
      <c r="AF18" s="433"/>
      <c r="AG18" s="433"/>
      <c r="AH18" s="433"/>
      <c r="AI18" s="433"/>
      <c r="AJ18" s="433"/>
      <c r="AK18" s="433"/>
      <c r="AL18" s="433"/>
      <c r="AM18" s="433"/>
      <c r="AN18" s="433"/>
      <c r="AO18" s="433"/>
      <c r="AP18" s="433"/>
      <c r="AQ18" s="433"/>
      <c r="AR18" s="433"/>
      <c r="AS18" s="433"/>
      <c r="AT18" s="433"/>
      <c r="AU18" s="433"/>
      <c r="AV18" s="433"/>
      <c r="AW18" s="433"/>
      <c r="AX18" s="433"/>
      <c r="AY18" s="433"/>
      <c r="AZ18" s="433"/>
      <c r="BA18" s="433"/>
      <c r="BB18" s="433"/>
      <c r="BC18" s="433"/>
      <c r="BD18" s="433"/>
      <c r="BE18" s="433"/>
      <c r="BF18" s="433"/>
      <c r="BG18" s="433"/>
      <c r="BH18" s="433"/>
      <c r="BI18" s="433"/>
      <c r="BJ18" s="433"/>
      <c r="BK18" s="433"/>
      <c r="BL18" s="433"/>
      <c r="BM18" s="433"/>
      <c r="BN18" s="433"/>
      <c r="BO18" s="433"/>
      <c r="BP18" s="433"/>
      <c r="BQ18" s="433"/>
      <c r="BR18" s="433"/>
      <c r="BS18" s="433"/>
      <c r="BT18" s="433"/>
      <c r="BU18" s="433"/>
    </row>
    <row r="19" spans="1:73" ht="12" customHeight="1" x14ac:dyDescent="0.25">
      <c r="A19" s="247" t="s">
        <v>457</v>
      </c>
      <c r="B19" s="623"/>
      <c r="C19" s="623"/>
      <c r="D19" s="623"/>
      <c r="E19" s="623"/>
      <c r="F19" s="623"/>
      <c r="G19" s="623"/>
      <c r="H19" s="623"/>
      <c r="I19" s="623"/>
      <c r="J19" s="623"/>
      <c r="K19" s="623"/>
      <c r="L19" s="623"/>
      <c r="M19" s="623"/>
      <c r="N19" s="623"/>
      <c r="O19" s="623"/>
      <c r="P19" s="623"/>
      <c r="Q19" s="623"/>
      <c r="R19" s="623"/>
      <c r="S19" s="623"/>
      <c r="T19" s="623"/>
      <c r="U19" s="623"/>
      <c r="V19" s="623"/>
      <c r="W19" s="623"/>
      <c r="X19" s="623"/>
      <c r="Y19" s="623"/>
      <c r="Z19" s="623"/>
      <c r="AA19" s="623"/>
      <c r="AB19" s="623"/>
      <c r="AC19" s="623"/>
      <c r="AD19" s="623"/>
      <c r="AE19" s="623"/>
      <c r="AF19" s="623"/>
      <c r="AG19" s="623"/>
      <c r="AH19" s="623"/>
      <c r="AI19" s="623"/>
      <c r="AJ19" s="623"/>
      <c r="AK19" s="623"/>
      <c r="AL19" s="623"/>
      <c r="AM19" s="623"/>
      <c r="AN19" s="623"/>
      <c r="AO19" s="623"/>
      <c r="AP19" s="623"/>
      <c r="AQ19" s="623"/>
      <c r="AR19" s="623"/>
      <c r="AS19" s="623"/>
      <c r="AT19" s="623"/>
      <c r="AU19" s="623"/>
      <c r="AV19" s="623"/>
      <c r="AW19" s="623"/>
      <c r="AX19" s="623"/>
      <c r="AY19" s="623"/>
      <c r="AZ19" s="623"/>
      <c r="BA19" s="623"/>
      <c r="BB19" s="623"/>
      <c r="BC19" s="623"/>
      <c r="BD19" s="623"/>
      <c r="BE19" s="623"/>
      <c r="BF19" s="623"/>
      <c r="BG19" s="623"/>
      <c r="BH19" s="623"/>
      <c r="BI19" s="623"/>
      <c r="BJ19" s="623"/>
      <c r="BK19" s="623"/>
      <c r="BL19" s="623"/>
      <c r="BM19" s="623"/>
      <c r="BN19" s="623"/>
      <c r="BO19" s="623"/>
      <c r="BP19" s="623"/>
      <c r="BQ19" s="623"/>
      <c r="BR19" s="623"/>
      <c r="BS19" s="623"/>
      <c r="BT19" s="623"/>
      <c r="BU19" s="623"/>
    </row>
    <row r="20" spans="1:73" x14ac:dyDescent="0.2">
      <c r="A20" s="168"/>
      <c r="B20" s="627"/>
      <c r="C20" s="266">
        <f t="shared" ref="C20:C24" si="6">SUM(D20:BU20)</f>
        <v>0</v>
      </c>
      <c r="D20" s="433"/>
      <c r="E20" s="433"/>
      <c r="F20" s="433"/>
      <c r="G20" s="433"/>
      <c r="H20" s="433"/>
      <c r="I20" s="433"/>
      <c r="J20" s="433"/>
      <c r="K20" s="433"/>
      <c r="L20" s="433"/>
      <c r="M20" s="433"/>
      <c r="N20" s="433"/>
      <c r="O20" s="433"/>
      <c r="P20" s="433"/>
      <c r="Q20" s="433"/>
      <c r="R20" s="433"/>
      <c r="S20" s="433"/>
      <c r="T20" s="433"/>
      <c r="U20" s="433"/>
      <c r="V20" s="433"/>
      <c r="W20" s="433"/>
      <c r="X20" s="433"/>
      <c r="Y20" s="433"/>
      <c r="Z20" s="433"/>
      <c r="AA20" s="433"/>
      <c r="AB20" s="433"/>
      <c r="AC20" s="433"/>
      <c r="AD20" s="433"/>
      <c r="AE20" s="433"/>
      <c r="AF20" s="433"/>
      <c r="AG20" s="433"/>
      <c r="AH20" s="433"/>
      <c r="AI20" s="433"/>
      <c r="AJ20" s="433"/>
      <c r="AK20" s="433"/>
      <c r="AL20" s="433"/>
      <c r="AM20" s="433"/>
      <c r="AN20" s="433"/>
      <c r="AO20" s="433"/>
      <c r="AP20" s="433"/>
      <c r="AQ20" s="433"/>
      <c r="AR20" s="433"/>
      <c r="AS20" s="433"/>
      <c r="AT20" s="433"/>
      <c r="AU20" s="433"/>
      <c r="AV20" s="433"/>
      <c r="AW20" s="433"/>
      <c r="AX20" s="433"/>
      <c r="AY20" s="433"/>
      <c r="AZ20" s="433"/>
      <c r="BA20" s="433"/>
      <c r="BB20" s="433"/>
      <c r="BC20" s="433"/>
      <c r="BD20" s="433"/>
      <c r="BE20" s="433"/>
      <c r="BF20" s="433"/>
      <c r="BG20" s="433"/>
      <c r="BH20" s="433"/>
      <c r="BI20" s="433"/>
      <c r="BJ20" s="433"/>
      <c r="BK20" s="433"/>
      <c r="BL20" s="433"/>
      <c r="BM20" s="433"/>
      <c r="BN20" s="433"/>
      <c r="BO20" s="433"/>
      <c r="BP20" s="433"/>
      <c r="BQ20" s="433"/>
      <c r="BR20" s="433"/>
      <c r="BS20" s="433"/>
      <c r="BT20" s="433"/>
      <c r="BU20" s="433"/>
    </row>
    <row r="21" spans="1:73" x14ac:dyDescent="0.2">
      <c r="A21" s="168"/>
      <c r="B21" s="625"/>
      <c r="C21" s="266">
        <f t="shared" si="6"/>
        <v>0</v>
      </c>
      <c r="D21" s="433"/>
      <c r="E21" s="433"/>
      <c r="F21" s="433"/>
      <c r="G21" s="433"/>
      <c r="H21" s="433"/>
      <c r="I21" s="433"/>
      <c r="J21" s="433"/>
      <c r="K21" s="433"/>
      <c r="L21" s="433"/>
      <c r="M21" s="433"/>
      <c r="N21" s="433"/>
      <c r="O21" s="433"/>
      <c r="P21" s="433"/>
      <c r="Q21" s="433"/>
      <c r="R21" s="433"/>
      <c r="S21" s="433"/>
      <c r="T21" s="433"/>
      <c r="U21" s="433"/>
      <c r="V21" s="433"/>
      <c r="W21" s="433"/>
      <c r="X21" s="433"/>
      <c r="Y21" s="433"/>
      <c r="Z21" s="433"/>
      <c r="AA21" s="433"/>
      <c r="AB21" s="433"/>
      <c r="AC21" s="433"/>
      <c r="AD21" s="433"/>
      <c r="AE21" s="433"/>
      <c r="AF21" s="433"/>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c r="BK21" s="433"/>
      <c r="BL21" s="433"/>
      <c r="BM21" s="433"/>
      <c r="BN21" s="433"/>
      <c r="BO21" s="433"/>
      <c r="BP21" s="433"/>
      <c r="BQ21" s="433"/>
      <c r="BR21" s="433"/>
      <c r="BS21" s="433"/>
      <c r="BT21" s="433"/>
      <c r="BU21" s="433"/>
    </row>
    <row r="22" spans="1:73" x14ac:dyDescent="0.2">
      <c r="A22" s="168"/>
      <c r="B22" s="625"/>
      <c r="C22" s="266">
        <f t="shared" si="6"/>
        <v>0</v>
      </c>
      <c r="D22" s="433"/>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B22" s="433"/>
      <c r="AC22" s="433"/>
      <c r="AD22" s="433"/>
      <c r="AE22" s="433"/>
      <c r="AF22" s="433"/>
      <c r="AG22" s="433"/>
      <c r="AH22" s="43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c r="BF22" s="433"/>
      <c r="BG22" s="433"/>
      <c r="BH22" s="433"/>
      <c r="BI22" s="433"/>
      <c r="BJ22" s="433"/>
      <c r="BK22" s="433"/>
      <c r="BL22" s="433"/>
      <c r="BM22" s="433"/>
      <c r="BN22" s="433"/>
      <c r="BO22" s="433"/>
      <c r="BP22" s="433"/>
      <c r="BQ22" s="433"/>
      <c r="BR22" s="433"/>
      <c r="BS22" s="433"/>
      <c r="BT22" s="433"/>
      <c r="BU22" s="433"/>
    </row>
    <row r="23" spans="1:73" x14ac:dyDescent="0.2">
      <c r="A23" s="168"/>
      <c r="B23" s="625"/>
      <c r="C23" s="266">
        <f t="shared" si="6"/>
        <v>0</v>
      </c>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B23" s="433"/>
      <c r="AC23" s="433"/>
      <c r="AD23" s="433"/>
      <c r="AE23" s="433"/>
      <c r="AF23" s="433"/>
      <c r="AG23" s="433"/>
      <c r="AH23" s="433"/>
      <c r="AI23" s="433"/>
      <c r="AJ23" s="433"/>
      <c r="AK23" s="433"/>
      <c r="AL23" s="433"/>
      <c r="AM23" s="433"/>
      <c r="AN23" s="433"/>
      <c r="AO23" s="433"/>
      <c r="AP23" s="433"/>
      <c r="AQ23" s="433"/>
      <c r="AR23" s="433"/>
      <c r="AS23" s="433"/>
      <c r="AT23" s="433"/>
      <c r="AU23" s="433"/>
      <c r="AV23" s="433"/>
      <c r="AW23" s="433"/>
      <c r="AX23" s="433"/>
      <c r="AY23" s="433"/>
      <c r="AZ23" s="433"/>
      <c r="BA23" s="433"/>
      <c r="BB23" s="433"/>
      <c r="BC23" s="433"/>
      <c r="BD23" s="433"/>
      <c r="BE23" s="433"/>
      <c r="BF23" s="433"/>
      <c r="BG23" s="433"/>
      <c r="BH23" s="433"/>
      <c r="BI23" s="433"/>
      <c r="BJ23" s="433"/>
      <c r="BK23" s="433"/>
      <c r="BL23" s="433"/>
      <c r="BM23" s="433"/>
      <c r="BN23" s="433"/>
      <c r="BO23" s="433"/>
      <c r="BP23" s="433"/>
      <c r="BQ23" s="433"/>
      <c r="BR23" s="433"/>
      <c r="BS23" s="433"/>
      <c r="BT23" s="433"/>
      <c r="BU23" s="433"/>
    </row>
    <row r="24" spans="1:73" x14ac:dyDescent="0.2">
      <c r="A24" s="168"/>
      <c r="B24" s="626"/>
      <c r="C24" s="266">
        <f t="shared" si="6"/>
        <v>0</v>
      </c>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B24" s="433"/>
      <c r="AC24" s="433"/>
      <c r="AD24" s="433"/>
      <c r="AE24" s="433"/>
      <c r="AF24" s="433"/>
      <c r="AG24" s="433"/>
      <c r="AH24" s="433"/>
      <c r="AI24" s="433"/>
      <c r="AJ24" s="433"/>
      <c r="AK24" s="433"/>
      <c r="AL24" s="433"/>
      <c r="AM24" s="433"/>
      <c r="AN24" s="433"/>
      <c r="AO24" s="433"/>
      <c r="AP24" s="433"/>
      <c r="AQ24" s="433"/>
      <c r="AR24" s="433"/>
      <c r="AS24" s="433"/>
      <c r="AT24" s="433"/>
      <c r="AU24" s="433"/>
      <c r="AV24" s="433"/>
      <c r="AW24" s="433"/>
      <c r="AX24" s="433"/>
      <c r="AY24" s="433"/>
      <c r="AZ24" s="433"/>
      <c r="BA24" s="433"/>
      <c r="BB24" s="433"/>
      <c r="BC24" s="433"/>
      <c r="BD24" s="433"/>
      <c r="BE24" s="433"/>
      <c r="BF24" s="433"/>
      <c r="BG24" s="433"/>
      <c r="BH24" s="433"/>
      <c r="BI24" s="433"/>
      <c r="BJ24" s="433"/>
      <c r="BK24" s="433"/>
      <c r="BL24" s="433"/>
      <c r="BM24" s="433"/>
      <c r="BN24" s="433"/>
      <c r="BO24" s="433"/>
      <c r="BP24" s="433"/>
      <c r="BQ24" s="433"/>
      <c r="BR24" s="433"/>
      <c r="BS24" s="433"/>
      <c r="BT24" s="433"/>
      <c r="BU24" s="433"/>
    </row>
    <row r="25" spans="1:73" ht="12" customHeight="1" x14ac:dyDescent="0.25">
      <c r="A25" s="247" t="s">
        <v>458</v>
      </c>
      <c r="B25" s="623"/>
      <c r="C25" s="623"/>
      <c r="D25" s="623"/>
      <c r="E25" s="623"/>
      <c r="F25" s="623"/>
      <c r="G25" s="623"/>
      <c r="H25" s="623"/>
      <c r="I25" s="623"/>
      <c r="J25" s="623"/>
      <c r="K25" s="623"/>
      <c r="L25" s="623"/>
      <c r="M25" s="623"/>
      <c r="N25" s="623"/>
      <c r="O25" s="623"/>
      <c r="P25" s="623"/>
      <c r="Q25" s="623"/>
      <c r="R25" s="623"/>
      <c r="S25" s="623"/>
      <c r="T25" s="623"/>
      <c r="U25" s="623"/>
      <c r="V25" s="623"/>
      <c r="W25" s="623"/>
      <c r="X25" s="623"/>
      <c r="Y25" s="623"/>
      <c r="Z25" s="623"/>
      <c r="AA25" s="623"/>
      <c r="AB25" s="623"/>
      <c r="AC25" s="623"/>
      <c r="AD25" s="623"/>
      <c r="AE25" s="623"/>
      <c r="AF25" s="623"/>
      <c r="AG25" s="623"/>
      <c r="AH25" s="623"/>
      <c r="AI25" s="623"/>
      <c r="AJ25" s="623"/>
      <c r="AK25" s="623"/>
      <c r="AL25" s="623"/>
      <c r="AM25" s="623"/>
      <c r="AN25" s="623"/>
      <c r="AO25" s="623"/>
      <c r="AP25" s="623"/>
      <c r="AQ25" s="623"/>
      <c r="AR25" s="623"/>
      <c r="AS25" s="623"/>
      <c r="AT25" s="623"/>
      <c r="AU25" s="623"/>
      <c r="AV25" s="623"/>
      <c r="AW25" s="623"/>
      <c r="AX25" s="623"/>
      <c r="AY25" s="623"/>
      <c r="AZ25" s="623"/>
      <c r="BA25" s="623"/>
      <c r="BB25" s="623"/>
      <c r="BC25" s="623"/>
      <c r="BD25" s="623"/>
      <c r="BE25" s="623"/>
      <c r="BF25" s="623"/>
      <c r="BG25" s="623"/>
      <c r="BH25" s="623"/>
      <c r="BI25" s="623"/>
      <c r="BJ25" s="623"/>
      <c r="BK25" s="623"/>
      <c r="BL25" s="623"/>
      <c r="BM25" s="623"/>
      <c r="BN25" s="623"/>
      <c r="BO25" s="623"/>
      <c r="BP25" s="623"/>
      <c r="BQ25" s="623"/>
      <c r="BR25" s="623"/>
      <c r="BS25" s="623"/>
      <c r="BT25" s="623"/>
      <c r="BU25" s="623"/>
    </row>
    <row r="26" spans="1:73" x14ac:dyDescent="0.2">
      <c r="A26" s="168"/>
      <c r="B26" s="627"/>
      <c r="C26" s="266">
        <f t="shared" ref="C26:C30" si="7">SUM(D26:BU26)</f>
        <v>0</v>
      </c>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c r="AG26" s="433"/>
      <c r="AH26" s="433"/>
      <c r="AI26" s="433"/>
      <c r="AJ26" s="433"/>
      <c r="AK26" s="433"/>
      <c r="AL26" s="433"/>
      <c r="AM26" s="433"/>
      <c r="AN26" s="433"/>
      <c r="AO26" s="433"/>
      <c r="AP26" s="433"/>
      <c r="AQ26" s="433"/>
      <c r="AR26" s="433"/>
      <c r="AS26" s="433"/>
      <c r="AT26" s="433"/>
      <c r="AU26" s="433"/>
      <c r="AV26" s="433"/>
      <c r="AW26" s="433"/>
      <c r="AX26" s="433"/>
      <c r="AY26" s="433"/>
      <c r="AZ26" s="433"/>
      <c r="BA26" s="433"/>
      <c r="BB26" s="433"/>
      <c r="BC26" s="433"/>
      <c r="BD26" s="433"/>
      <c r="BE26" s="433"/>
      <c r="BF26" s="433"/>
      <c r="BG26" s="433"/>
      <c r="BH26" s="433"/>
      <c r="BI26" s="433"/>
      <c r="BJ26" s="433"/>
      <c r="BK26" s="433"/>
      <c r="BL26" s="433"/>
      <c r="BM26" s="433"/>
      <c r="BN26" s="433"/>
      <c r="BO26" s="433"/>
      <c r="BP26" s="433"/>
      <c r="BQ26" s="433"/>
      <c r="BR26" s="433"/>
      <c r="BS26" s="433"/>
      <c r="BT26" s="433"/>
      <c r="BU26" s="433"/>
    </row>
    <row r="27" spans="1:73" x14ac:dyDescent="0.2">
      <c r="A27" s="168"/>
      <c r="B27" s="625"/>
      <c r="C27" s="266">
        <f t="shared" si="7"/>
        <v>0</v>
      </c>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c r="BF27" s="433"/>
      <c r="BG27" s="433"/>
      <c r="BH27" s="433"/>
      <c r="BI27" s="433"/>
      <c r="BJ27" s="433"/>
      <c r="BK27" s="433"/>
      <c r="BL27" s="433"/>
      <c r="BM27" s="433"/>
      <c r="BN27" s="433"/>
      <c r="BO27" s="433"/>
      <c r="BP27" s="433"/>
      <c r="BQ27" s="433"/>
      <c r="BR27" s="433"/>
      <c r="BS27" s="433"/>
      <c r="BT27" s="433"/>
      <c r="BU27" s="433"/>
    </row>
    <row r="28" spans="1:73" x14ac:dyDescent="0.2">
      <c r="A28" s="168"/>
      <c r="B28" s="625"/>
      <c r="C28" s="266">
        <f t="shared" si="7"/>
        <v>0</v>
      </c>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c r="AG28" s="433"/>
      <c r="AH28" s="43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c r="BF28" s="433"/>
      <c r="BG28" s="433"/>
      <c r="BH28" s="433"/>
      <c r="BI28" s="433"/>
      <c r="BJ28" s="433"/>
      <c r="BK28" s="433"/>
      <c r="BL28" s="433"/>
      <c r="BM28" s="433"/>
      <c r="BN28" s="433"/>
      <c r="BO28" s="433"/>
      <c r="BP28" s="433"/>
      <c r="BQ28" s="433"/>
      <c r="BR28" s="433"/>
      <c r="BS28" s="433"/>
      <c r="BT28" s="433"/>
      <c r="BU28" s="433"/>
    </row>
    <row r="29" spans="1:73" x14ac:dyDescent="0.2">
      <c r="A29" s="168"/>
      <c r="B29" s="625"/>
      <c r="C29" s="266">
        <f t="shared" si="7"/>
        <v>0</v>
      </c>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c r="AG29" s="433"/>
      <c r="AH29" s="43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433"/>
      <c r="BE29" s="433"/>
      <c r="BF29" s="433"/>
      <c r="BG29" s="433"/>
      <c r="BH29" s="433"/>
      <c r="BI29" s="433"/>
      <c r="BJ29" s="433"/>
      <c r="BK29" s="433"/>
      <c r="BL29" s="433"/>
      <c r="BM29" s="433"/>
      <c r="BN29" s="433"/>
      <c r="BO29" s="433"/>
      <c r="BP29" s="433"/>
      <c r="BQ29" s="433"/>
      <c r="BR29" s="433"/>
      <c r="BS29" s="433"/>
      <c r="BT29" s="433"/>
      <c r="BU29" s="433"/>
    </row>
    <row r="30" spans="1:73" x14ac:dyDescent="0.2">
      <c r="A30" s="168"/>
      <c r="B30" s="626"/>
      <c r="C30" s="266">
        <f t="shared" si="7"/>
        <v>0</v>
      </c>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c r="AG30" s="433"/>
      <c r="AH30" s="433"/>
      <c r="AI30" s="433"/>
      <c r="AJ30" s="433"/>
      <c r="AK30" s="433"/>
      <c r="AL30" s="433"/>
      <c r="AM30" s="433"/>
      <c r="AN30" s="433"/>
      <c r="AO30" s="433"/>
      <c r="AP30" s="433"/>
      <c r="AQ30" s="433"/>
      <c r="AR30" s="433"/>
      <c r="AS30" s="433"/>
      <c r="AT30" s="433"/>
      <c r="AU30" s="433"/>
      <c r="AV30" s="433"/>
      <c r="AW30" s="433"/>
      <c r="AX30" s="433"/>
      <c r="AY30" s="433"/>
      <c r="AZ30" s="433"/>
      <c r="BA30" s="433"/>
      <c r="BB30" s="433"/>
      <c r="BC30" s="433"/>
      <c r="BD30" s="433"/>
      <c r="BE30" s="433"/>
      <c r="BF30" s="433"/>
      <c r="BG30" s="433"/>
      <c r="BH30" s="433"/>
      <c r="BI30" s="433"/>
      <c r="BJ30" s="433"/>
      <c r="BK30" s="433"/>
      <c r="BL30" s="433"/>
      <c r="BM30" s="433"/>
      <c r="BN30" s="433"/>
      <c r="BO30" s="433"/>
      <c r="BP30" s="433"/>
      <c r="BQ30" s="433"/>
      <c r="BR30" s="433"/>
      <c r="BS30" s="433"/>
      <c r="BT30" s="433"/>
      <c r="BU30" s="433"/>
    </row>
    <row r="31" spans="1:73" ht="12" customHeight="1" x14ac:dyDescent="0.25">
      <c r="A31" s="265" t="s">
        <v>507</v>
      </c>
      <c r="B31" s="623"/>
      <c r="C31" s="623"/>
      <c r="D31" s="623"/>
      <c r="E31" s="623"/>
      <c r="F31" s="623"/>
      <c r="G31" s="623"/>
      <c r="H31" s="623"/>
      <c r="I31" s="623"/>
      <c r="J31" s="623"/>
      <c r="K31" s="623"/>
      <c r="L31" s="623"/>
      <c r="M31" s="623"/>
      <c r="N31" s="623"/>
      <c r="O31" s="623"/>
      <c r="P31" s="623"/>
      <c r="Q31" s="623"/>
      <c r="R31" s="623"/>
      <c r="S31" s="623"/>
      <c r="T31" s="623"/>
      <c r="U31" s="623"/>
      <c r="V31" s="623"/>
      <c r="W31" s="623"/>
      <c r="X31" s="623"/>
      <c r="Y31" s="623"/>
      <c r="Z31" s="623"/>
      <c r="AA31" s="623"/>
      <c r="AB31" s="623"/>
      <c r="AC31" s="623"/>
      <c r="AD31" s="623"/>
      <c r="AE31" s="623"/>
      <c r="AF31" s="623"/>
      <c r="AG31" s="623"/>
      <c r="AH31" s="623"/>
      <c r="AI31" s="623"/>
      <c r="AJ31" s="623"/>
      <c r="AK31" s="623"/>
      <c r="AL31" s="623"/>
      <c r="AM31" s="623"/>
      <c r="AN31" s="623"/>
      <c r="AO31" s="623"/>
      <c r="AP31" s="623"/>
      <c r="AQ31" s="623"/>
      <c r="AR31" s="623"/>
      <c r="AS31" s="623"/>
      <c r="AT31" s="623"/>
      <c r="AU31" s="623"/>
      <c r="AV31" s="623"/>
      <c r="AW31" s="623"/>
      <c r="AX31" s="623"/>
      <c r="AY31" s="623"/>
      <c r="AZ31" s="623"/>
      <c r="BA31" s="623"/>
      <c r="BB31" s="623"/>
      <c r="BC31" s="623"/>
      <c r="BD31" s="623"/>
      <c r="BE31" s="623"/>
      <c r="BF31" s="623"/>
      <c r="BG31" s="623"/>
      <c r="BH31" s="623"/>
      <c r="BI31" s="623"/>
      <c r="BJ31" s="623"/>
      <c r="BK31" s="623"/>
      <c r="BL31" s="623"/>
      <c r="BM31" s="623"/>
      <c r="BN31" s="623"/>
      <c r="BO31" s="623"/>
      <c r="BP31" s="623"/>
      <c r="BQ31" s="623"/>
      <c r="BR31" s="623"/>
      <c r="BS31" s="623"/>
      <c r="BT31" s="623"/>
      <c r="BU31" s="623"/>
    </row>
    <row r="32" spans="1:73" x14ac:dyDescent="0.2">
      <c r="A32" s="168"/>
      <c r="B32" s="627"/>
      <c r="C32" s="266">
        <f t="shared" ref="C32:C33" si="8">SUM(D32:BU32)</f>
        <v>0</v>
      </c>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c r="AN32" s="433"/>
      <c r="AO32" s="433"/>
      <c r="AP32" s="433"/>
      <c r="AQ32" s="433"/>
      <c r="AR32" s="433"/>
      <c r="AS32" s="433"/>
      <c r="AT32" s="433"/>
      <c r="AU32" s="433"/>
      <c r="AV32" s="433"/>
      <c r="AW32" s="433"/>
      <c r="AX32" s="433"/>
      <c r="AY32" s="433"/>
      <c r="AZ32" s="433"/>
      <c r="BA32" s="433"/>
      <c r="BB32" s="433"/>
      <c r="BC32" s="433"/>
      <c r="BD32" s="433"/>
      <c r="BE32" s="433"/>
      <c r="BF32" s="433"/>
      <c r="BG32" s="433"/>
      <c r="BH32" s="433"/>
      <c r="BI32" s="433"/>
      <c r="BJ32" s="433"/>
      <c r="BK32" s="433"/>
      <c r="BL32" s="433"/>
      <c r="BM32" s="433"/>
      <c r="BN32" s="433"/>
      <c r="BO32" s="433"/>
      <c r="BP32" s="433"/>
      <c r="BQ32" s="433"/>
      <c r="BR32" s="433"/>
      <c r="BS32" s="433"/>
      <c r="BT32" s="433"/>
      <c r="BU32" s="433"/>
    </row>
    <row r="33" spans="1:73" x14ac:dyDescent="0.2">
      <c r="A33" s="168"/>
      <c r="B33" s="626"/>
      <c r="C33" s="266">
        <f t="shared" si="8"/>
        <v>0</v>
      </c>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c r="AG33" s="433"/>
      <c r="AH33" s="433"/>
      <c r="AI33" s="433"/>
      <c r="AJ33" s="433"/>
      <c r="AK33" s="433"/>
      <c r="AL33" s="433"/>
      <c r="AM33" s="433"/>
      <c r="AN33" s="433"/>
      <c r="AO33" s="433"/>
      <c r="AP33" s="433"/>
      <c r="AQ33" s="433"/>
      <c r="AR33" s="433"/>
      <c r="AS33" s="433"/>
      <c r="AT33" s="433"/>
      <c r="AU33" s="433"/>
      <c r="AV33" s="433"/>
      <c r="AW33" s="433"/>
      <c r="AX33" s="433"/>
      <c r="AY33" s="433"/>
      <c r="AZ33" s="433"/>
      <c r="BA33" s="433"/>
      <c r="BB33" s="433"/>
      <c r="BC33" s="433"/>
      <c r="BD33" s="433"/>
      <c r="BE33" s="433"/>
      <c r="BF33" s="433"/>
      <c r="BG33" s="433"/>
      <c r="BH33" s="433"/>
      <c r="BI33" s="433"/>
      <c r="BJ33" s="433"/>
      <c r="BK33" s="433"/>
      <c r="BL33" s="433"/>
      <c r="BM33" s="433"/>
      <c r="BN33" s="433"/>
      <c r="BO33" s="433"/>
      <c r="BP33" s="433"/>
      <c r="BQ33" s="433"/>
      <c r="BR33" s="433"/>
      <c r="BS33" s="433"/>
      <c r="BT33" s="433"/>
      <c r="BU33" s="433"/>
    </row>
    <row r="34" spans="1:73" ht="12" customHeight="1" x14ac:dyDescent="0.25">
      <c r="A34" s="265" t="s">
        <v>570</v>
      </c>
      <c r="B34" s="623"/>
      <c r="C34" s="623"/>
      <c r="D34" s="623"/>
      <c r="E34" s="623"/>
      <c r="F34" s="623"/>
      <c r="G34" s="623"/>
      <c r="H34" s="623"/>
      <c r="I34" s="623"/>
      <c r="J34" s="623"/>
      <c r="K34" s="623"/>
      <c r="L34" s="623"/>
      <c r="M34" s="623"/>
      <c r="N34" s="623"/>
      <c r="O34" s="623"/>
      <c r="P34" s="623"/>
      <c r="Q34" s="623"/>
      <c r="R34" s="623"/>
      <c r="S34" s="623"/>
      <c r="T34" s="623"/>
      <c r="U34" s="623"/>
      <c r="V34" s="623"/>
      <c r="W34" s="623"/>
      <c r="X34" s="623"/>
      <c r="Y34" s="623"/>
      <c r="Z34" s="623"/>
      <c r="AA34" s="623"/>
      <c r="AB34" s="623"/>
      <c r="AC34" s="623"/>
      <c r="AD34" s="623"/>
      <c r="AE34" s="623"/>
      <c r="AF34" s="623"/>
      <c r="AG34" s="623"/>
      <c r="AH34" s="623"/>
      <c r="AI34" s="623"/>
      <c r="AJ34" s="623"/>
      <c r="AK34" s="623"/>
      <c r="AL34" s="623"/>
      <c r="AM34" s="623"/>
      <c r="AN34" s="623"/>
      <c r="AO34" s="623"/>
      <c r="AP34" s="623"/>
      <c r="AQ34" s="623"/>
      <c r="AR34" s="623"/>
      <c r="AS34" s="623"/>
      <c r="AT34" s="623"/>
      <c r="AU34" s="623"/>
      <c r="AV34" s="623"/>
      <c r="AW34" s="623"/>
      <c r="AX34" s="623"/>
      <c r="AY34" s="623"/>
      <c r="AZ34" s="623"/>
      <c r="BA34" s="623"/>
      <c r="BB34" s="623"/>
      <c r="BC34" s="623"/>
      <c r="BD34" s="623"/>
      <c r="BE34" s="623"/>
      <c r="BF34" s="623"/>
      <c r="BG34" s="623"/>
      <c r="BH34" s="623"/>
      <c r="BI34" s="623"/>
      <c r="BJ34" s="623"/>
      <c r="BK34" s="623"/>
      <c r="BL34" s="623"/>
      <c r="BM34" s="623"/>
      <c r="BN34" s="623"/>
      <c r="BO34" s="623"/>
      <c r="BP34" s="623"/>
      <c r="BQ34" s="623"/>
      <c r="BR34" s="623"/>
      <c r="BS34" s="623"/>
      <c r="BT34" s="623"/>
      <c r="BU34" s="623"/>
    </row>
    <row r="35" spans="1:73" x14ac:dyDescent="0.2">
      <c r="A35" s="168"/>
      <c r="B35" s="267"/>
      <c r="C35" s="266">
        <f>SUM(D35:BU35)</f>
        <v>0</v>
      </c>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c r="AG35" s="433"/>
      <c r="AH35" s="433"/>
      <c r="AI35" s="433"/>
      <c r="AJ35" s="433"/>
      <c r="AK35" s="433"/>
      <c r="AL35" s="433"/>
      <c r="AM35" s="433"/>
      <c r="AN35" s="433"/>
      <c r="AO35" s="433"/>
      <c r="AP35" s="433"/>
      <c r="AQ35" s="433"/>
      <c r="AR35" s="433"/>
      <c r="AS35" s="433"/>
      <c r="AT35" s="433"/>
      <c r="AU35" s="433"/>
      <c r="AV35" s="433"/>
      <c r="AW35" s="433"/>
      <c r="AX35" s="433"/>
      <c r="AY35" s="433"/>
      <c r="AZ35" s="433"/>
      <c r="BA35" s="433"/>
      <c r="BB35" s="433"/>
      <c r="BC35" s="433"/>
      <c r="BD35" s="433"/>
      <c r="BE35" s="433"/>
      <c r="BF35" s="433"/>
      <c r="BG35" s="433"/>
      <c r="BH35" s="433"/>
      <c r="BI35" s="433"/>
      <c r="BJ35" s="433"/>
      <c r="BK35" s="433"/>
      <c r="BL35" s="433"/>
      <c r="BM35" s="433"/>
      <c r="BN35" s="433"/>
      <c r="BO35" s="433"/>
      <c r="BP35" s="433"/>
      <c r="BQ35" s="433"/>
      <c r="BR35" s="433"/>
      <c r="BS35" s="433"/>
      <c r="BT35" s="433"/>
      <c r="BU35" s="433"/>
    </row>
    <row r="36" spans="1:73" s="24" customFormat="1" ht="12" customHeight="1" x14ac:dyDescent="0.25">
      <c r="A36" s="430" t="s">
        <v>72</v>
      </c>
      <c r="B36" s="495">
        <f>B108</f>
        <v>0</v>
      </c>
      <c r="C36" s="499">
        <f>SUM(D36:BU36)</f>
        <v>0</v>
      </c>
      <c r="D36" s="500">
        <f t="shared" ref="D36:BO36" si="9">SUM(D14:D18)</f>
        <v>0</v>
      </c>
      <c r="E36" s="500">
        <f t="shared" si="9"/>
        <v>0</v>
      </c>
      <c r="F36" s="500">
        <f t="shared" si="9"/>
        <v>0</v>
      </c>
      <c r="G36" s="500">
        <f t="shared" si="9"/>
        <v>0</v>
      </c>
      <c r="H36" s="500">
        <f t="shared" si="9"/>
        <v>0</v>
      </c>
      <c r="I36" s="500">
        <f t="shared" si="9"/>
        <v>0</v>
      </c>
      <c r="J36" s="500">
        <f t="shared" si="9"/>
        <v>0</v>
      </c>
      <c r="K36" s="500">
        <f t="shared" si="9"/>
        <v>0</v>
      </c>
      <c r="L36" s="500">
        <f t="shared" si="9"/>
        <v>0</v>
      </c>
      <c r="M36" s="500">
        <f t="shared" si="9"/>
        <v>0</v>
      </c>
      <c r="N36" s="500">
        <f t="shared" si="9"/>
        <v>0</v>
      </c>
      <c r="O36" s="500">
        <f t="shared" si="9"/>
        <v>0</v>
      </c>
      <c r="P36" s="500">
        <f t="shared" si="9"/>
        <v>0</v>
      </c>
      <c r="Q36" s="500">
        <f t="shared" si="9"/>
        <v>0</v>
      </c>
      <c r="R36" s="500">
        <f t="shared" si="9"/>
        <v>0</v>
      </c>
      <c r="S36" s="500">
        <f t="shared" si="9"/>
        <v>0</v>
      </c>
      <c r="T36" s="500">
        <f t="shared" si="9"/>
        <v>0</v>
      </c>
      <c r="U36" s="500">
        <f t="shared" si="9"/>
        <v>0</v>
      </c>
      <c r="V36" s="500">
        <f t="shared" si="9"/>
        <v>0</v>
      </c>
      <c r="W36" s="500">
        <f t="shared" si="9"/>
        <v>0</v>
      </c>
      <c r="X36" s="500">
        <f t="shared" si="9"/>
        <v>0</v>
      </c>
      <c r="Y36" s="500">
        <f t="shared" si="9"/>
        <v>0</v>
      </c>
      <c r="Z36" s="500">
        <f t="shared" si="9"/>
        <v>0</v>
      </c>
      <c r="AA36" s="500">
        <f t="shared" si="9"/>
        <v>0</v>
      </c>
      <c r="AB36" s="500">
        <f t="shared" si="9"/>
        <v>0</v>
      </c>
      <c r="AC36" s="500">
        <f t="shared" si="9"/>
        <v>0</v>
      </c>
      <c r="AD36" s="500">
        <f t="shared" si="9"/>
        <v>0</v>
      </c>
      <c r="AE36" s="500">
        <f t="shared" si="9"/>
        <v>0</v>
      </c>
      <c r="AF36" s="500">
        <f t="shared" si="9"/>
        <v>0</v>
      </c>
      <c r="AG36" s="500">
        <f t="shared" si="9"/>
        <v>0</v>
      </c>
      <c r="AH36" s="500">
        <f t="shared" si="9"/>
        <v>0</v>
      </c>
      <c r="AI36" s="500">
        <f t="shared" si="9"/>
        <v>0</v>
      </c>
      <c r="AJ36" s="500">
        <f t="shared" si="9"/>
        <v>0</v>
      </c>
      <c r="AK36" s="500">
        <f t="shared" si="9"/>
        <v>0</v>
      </c>
      <c r="AL36" s="500">
        <f t="shared" si="9"/>
        <v>0</v>
      </c>
      <c r="AM36" s="500">
        <f t="shared" si="9"/>
        <v>0</v>
      </c>
      <c r="AN36" s="500">
        <f t="shared" si="9"/>
        <v>0</v>
      </c>
      <c r="AO36" s="500">
        <f t="shared" si="9"/>
        <v>0</v>
      </c>
      <c r="AP36" s="500">
        <f t="shared" si="9"/>
        <v>0</v>
      </c>
      <c r="AQ36" s="500">
        <f t="shared" si="9"/>
        <v>0</v>
      </c>
      <c r="AR36" s="500">
        <f t="shared" si="9"/>
        <v>0</v>
      </c>
      <c r="AS36" s="500">
        <f t="shared" si="9"/>
        <v>0</v>
      </c>
      <c r="AT36" s="500">
        <f t="shared" si="9"/>
        <v>0</v>
      </c>
      <c r="AU36" s="500">
        <f t="shared" si="9"/>
        <v>0</v>
      </c>
      <c r="AV36" s="500">
        <f t="shared" si="9"/>
        <v>0</v>
      </c>
      <c r="AW36" s="500">
        <f t="shared" si="9"/>
        <v>0</v>
      </c>
      <c r="AX36" s="500">
        <f t="shared" si="9"/>
        <v>0</v>
      </c>
      <c r="AY36" s="500">
        <f t="shared" si="9"/>
        <v>0</v>
      </c>
      <c r="AZ36" s="500">
        <f t="shared" si="9"/>
        <v>0</v>
      </c>
      <c r="BA36" s="500">
        <f t="shared" si="9"/>
        <v>0</v>
      </c>
      <c r="BB36" s="500">
        <f t="shared" si="9"/>
        <v>0</v>
      </c>
      <c r="BC36" s="500">
        <f t="shared" si="9"/>
        <v>0</v>
      </c>
      <c r="BD36" s="500">
        <f t="shared" si="9"/>
        <v>0</v>
      </c>
      <c r="BE36" s="500">
        <f t="shared" si="9"/>
        <v>0</v>
      </c>
      <c r="BF36" s="500">
        <f t="shared" si="9"/>
        <v>0</v>
      </c>
      <c r="BG36" s="500">
        <f t="shared" si="9"/>
        <v>0</v>
      </c>
      <c r="BH36" s="500">
        <f t="shared" si="9"/>
        <v>0</v>
      </c>
      <c r="BI36" s="500">
        <f t="shared" si="9"/>
        <v>0</v>
      </c>
      <c r="BJ36" s="500">
        <f t="shared" si="9"/>
        <v>0</v>
      </c>
      <c r="BK36" s="500">
        <f t="shared" si="9"/>
        <v>0</v>
      </c>
      <c r="BL36" s="500">
        <f t="shared" si="9"/>
        <v>0</v>
      </c>
      <c r="BM36" s="500">
        <f t="shared" si="9"/>
        <v>0</v>
      </c>
      <c r="BN36" s="500">
        <f t="shared" si="9"/>
        <v>0</v>
      </c>
      <c r="BO36" s="500">
        <f t="shared" si="9"/>
        <v>0</v>
      </c>
      <c r="BP36" s="500">
        <f t="shared" ref="BP36:BU36" si="10">SUM(BP14:BP18)</f>
        <v>0</v>
      </c>
      <c r="BQ36" s="500">
        <f t="shared" si="10"/>
        <v>0</v>
      </c>
      <c r="BR36" s="500">
        <f t="shared" si="10"/>
        <v>0</v>
      </c>
      <c r="BS36" s="500">
        <f t="shared" si="10"/>
        <v>0</v>
      </c>
      <c r="BT36" s="500">
        <f t="shared" si="10"/>
        <v>0</v>
      </c>
      <c r="BU36" s="500">
        <f t="shared" si="10"/>
        <v>0</v>
      </c>
    </row>
    <row r="37" spans="1:73" s="24" customFormat="1" ht="12" customHeight="1" x14ac:dyDescent="0.25">
      <c r="A37" s="430" t="s">
        <v>73</v>
      </c>
      <c r="B37" s="495">
        <f>B109</f>
        <v>0</v>
      </c>
      <c r="C37" s="499">
        <f t="shared" ref="C37:C42" si="11">SUM(D37:BU37)</f>
        <v>0</v>
      </c>
      <c r="D37" s="500">
        <f t="shared" ref="D37:BO37" si="12">SUM(D20:D24)</f>
        <v>0</v>
      </c>
      <c r="E37" s="500">
        <f t="shared" si="12"/>
        <v>0</v>
      </c>
      <c r="F37" s="500">
        <f t="shared" si="12"/>
        <v>0</v>
      </c>
      <c r="G37" s="500">
        <f t="shared" si="12"/>
        <v>0</v>
      </c>
      <c r="H37" s="500">
        <f t="shared" si="12"/>
        <v>0</v>
      </c>
      <c r="I37" s="500">
        <f t="shared" si="12"/>
        <v>0</v>
      </c>
      <c r="J37" s="500">
        <f t="shared" si="12"/>
        <v>0</v>
      </c>
      <c r="K37" s="500">
        <f t="shared" si="12"/>
        <v>0</v>
      </c>
      <c r="L37" s="500">
        <f t="shared" si="12"/>
        <v>0</v>
      </c>
      <c r="M37" s="500">
        <f t="shared" si="12"/>
        <v>0</v>
      </c>
      <c r="N37" s="500">
        <f t="shared" si="12"/>
        <v>0</v>
      </c>
      <c r="O37" s="500">
        <f t="shared" si="12"/>
        <v>0</v>
      </c>
      <c r="P37" s="500">
        <f t="shared" si="12"/>
        <v>0</v>
      </c>
      <c r="Q37" s="500">
        <f t="shared" si="12"/>
        <v>0</v>
      </c>
      <c r="R37" s="500">
        <f t="shared" si="12"/>
        <v>0</v>
      </c>
      <c r="S37" s="500">
        <f t="shared" si="12"/>
        <v>0</v>
      </c>
      <c r="T37" s="500">
        <f t="shared" si="12"/>
        <v>0</v>
      </c>
      <c r="U37" s="500">
        <f t="shared" si="12"/>
        <v>0</v>
      </c>
      <c r="V37" s="500">
        <f t="shared" si="12"/>
        <v>0</v>
      </c>
      <c r="W37" s="500">
        <f t="shared" si="12"/>
        <v>0</v>
      </c>
      <c r="X37" s="500">
        <f t="shared" si="12"/>
        <v>0</v>
      </c>
      <c r="Y37" s="500">
        <f t="shared" si="12"/>
        <v>0</v>
      </c>
      <c r="Z37" s="500">
        <f t="shared" si="12"/>
        <v>0</v>
      </c>
      <c r="AA37" s="500">
        <f t="shared" si="12"/>
        <v>0</v>
      </c>
      <c r="AB37" s="500">
        <f t="shared" si="12"/>
        <v>0</v>
      </c>
      <c r="AC37" s="500">
        <f t="shared" si="12"/>
        <v>0</v>
      </c>
      <c r="AD37" s="500">
        <f t="shared" si="12"/>
        <v>0</v>
      </c>
      <c r="AE37" s="500">
        <f t="shared" si="12"/>
        <v>0</v>
      </c>
      <c r="AF37" s="500">
        <f t="shared" si="12"/>
        <v>0</v>
      </c>
      <c r="AG37" s="500">
        <f t="shared" si="12"/>
        <v>0</v>
      </c>
      <c r="AH37" s="500">
        <f t="shared" si="12"/>
        <v>0</v>
      </c>
      <c r="AI37" s="500">
        <f t="shared" si="12"/>
        <v>0</v>
      </c>
      <c r="AJ37" s="500">
        <f t="shared" si="12"/>
        <v>0</v>
      </c>
      <c r="AK37" s="500">
        <f t="shared" si="12"/>
        <v>0</v>
      </c>
      <c r="AL37" s="500">
        <f t="shared" si="12"/>
        <v>0</v>
      </c>
      <c r="AM37" s="500">
        <f t="shared" si="12"/>
        <v>0</v>
      </c>
      <c r="AN37" s="500">
        <f t="shared" si="12"/>
        <v>0</v>
      </c>
      <c r="AO37" s="500">
        <f t="shared" si="12"/>
        <v>0</v>
      </c>
      <c r="AP37" s="500">
        <f t="shared" si="12"/>
        <v>0</v>
      </c>
      <c r="AQ37" s="500">
        <f t="shared" si="12"/>
        <v>0</v>
      </c>
      <c r="AR37" s="500">
        <f t="shared" si="12"/>
        <v>0</v>
      </c>
      <c r="AS37" s="500">
        <f t="shared" si="12"/>
        <v>0</v>
      </c>
      <c r="AT37" s="500">
        <f t="shared" si="12"/>
        <v>0</v>
      </c>
      <c r="AU37" s="500">
        <f t="shared" si="12"/>
        <v>0</v>
      </c>
      <c r="AV37" s="500">
        <f t="shared" si="12"/>
        <v>0</v>
      </c>
      <c r="AW37" s="500">
        <f t="shared" si="12"/>
        <v>0</v>
      </c>
      <c r="AX37" s="500">
        <f t="shared" si="12"/>
        <v>0</v>
      </c>
      <c r="AY37" s="500">
        <f t="shared" si="12"/>
        <v>0</v>
      </c>
      <c r="AZ37" s="500">
        <f t="shared" si="12"/>
        <v>0</v>
      </c>
      <c r="BA37" s="500">
        <f t="shared" si="12"/>
        <v>0</v>
      </c>
      <c r="BB37" s="500">
        <f t="shared" si="12"/>
        <v>0</v>
      </c>
      <c r="BC37" s="500">
        <f t="shared" si="12"/>
        <v>0</v>
      </c>
      <c r="BD37" s="500">
        <f t="shared" si="12"/>
        <v>0</v>
      </c>
      <c r="BE37" s="500">
        <f t="shared" si="12"/>
        <v>0</v>
      </c>
      <c r="BF37" s="500">
        <f t="shared" si="12"/>
        <v>0</v>
      </c>
      <c r="BG37" s="500">
        <f t="shared" si="12"/>
        <v>0</v>
      </c>
      <c r="BH37" s="500">
        <f t="shared" si="12"/>
        <v>0</v>
      </c>
      <c r="BI37" s="500">
        <f t="shared" si="12"/>
        <v>0</v>
      </c>
      <c r="BJ37" s="500">
        <f t="shared" si="12"/>
        <v>0</v>
      </c>
      <c r="BK37" s="500">
        <f t="shared" si="12"/>
        <v>0</v>
      </c>
      <c r="BL37" s="500">
        <f t="shared" si="12"/>
        <v>0</v>
      </c>
      <c r="BM37" s="500">
        <f t="shared" si="12"/>
        <v>0</v>
      </c>
      <c r="BN37" s="500">
        <f t="shared" si="12"/>
        <v>0</v>
      </c>
      <c r="BO37" s="500">
        <f t="shared" si="12"/>
        <v>0</v>
      </c>
      <c r="BP37" s="500">
        <f t="shared" ref="BP37:BU37" si="13">SUM(BP20:BP24)</f>
        <v>0</v>
      </c>
      <c r="BQ37" s="500">
        <f t="shared" si="13"/>
        <v>0</v>
      </c>
      <c r="BR37" s="500">
        <f t="shared" si="13"/>
        <v>0</v>
      </c>
      <c r="BS37" s="500">
        <f t="shared" si="13"/>
        <v>0</v>
      </c>
      <c r="BT37" s="500">
        <f t="shared" si="13"/>
        <v>0</v>
      </c>
      <c r="BU37" s="500">
        <f t="shared" si="13"/>
        <v>0</v>
      </c>
    </row>
    <row r="38" spans="1:73" s="24" customFormat="1" ht="12" customHeight="1" x14ac:dyDescent="0.25">
      <c r="A38" s="430" t="s">
        <v>74</v>
      </c>
      <c r="B38" s="495">
        <f>B110</f>
        <v>0</v>
      </c>
      <c r="C38" s="499">
        <f t="shared" si="11"/>
        <v>0</v>
      </c>
      <c r="D38" s="500">
        <f t="shared" ref="D38:BO38" si="14">SUM(D26:D30)</f>
        <v>0</v>
      </c>
      <c r="E38" s="500">
        <f t="shared" si="14"/>
        <v>0</v>
      </c>
      <c r="F38" s="500">
        <f t="shared" si="14"/>
        <v>0</v>
      </c>
      <c r="G38" s="500">
        <f t="shared" si="14"/>
        <v>0</v>
      </c>
      <c r="H38" s="500">
        <f t="shared" si="14"/>
        <v>0</v>
      </c>
      <c r="I38" s="500">
        <f t="shared" si="14"/>
        <v>0</v>
      </c>
      <c r="J38" s="500">
        <f t="shared" si="14"/>
        <v>0</v>
      </c>
      <c r="K38" s="500">
        <f t="shared" si="14"/>
        <v>0</v>
      </c>
      <c r="L38" s="500">
        <f t="shared" si="14"/>
        <v>0</v>
      </c>
      <c r="M38" s="500">
        <f t="shared" si="14"/>
        <v>0</v>
      </c>
      <c r="N38" s="500">
        <f t="shared" si="14"/>
        <v>0</v>
      </c>
      <c r="O38" s="500">
        <f t="shared" si="14"/>
        <v>0</v>
      </c>
      <c r="P38" s="500">
        <f t="shared" si="14"/>
        <v>0</v>
      </c>
      <c r="Q38" s="500">
        <f t="shared" si="14"/>
        <v>0</v>
      </c>
      <c r="R38" s="500">
        <f t="shared" si="14"/>
        <v>0</v>
      </c>
      <c r="S38" s="500">
        <f t="shared" si="14"/>
        <v>0</v>
      </c>
      <c r="T38" s="500">
        <f t="shared" si="14"/>
        <v>0</v>
      </c>
      <c r="U38" s="500">
        <f t="shared" si="14"/>
        <v>0</v>
      </c>
      <c r="V38" s="500">
        <f t="shared" si="14"/>
        <v>0</v>
      </c>
      <c r="W38" s="500">
        <f t="shared" si="14"/>
        <v>0</v>
      </c>
      <c r="X38" s="500">
        <f t="shared" si="14"/>
        <v>0</v>
      </c>
      <c r="Y38" s="500">
        <f t="shared" si="14"/>
        <v>0</v>
      </c>
      <c r="Z38" s="500">
        <f t="shared" si="14"/>
        <v>0</v>
      </c>
      <c r="AA38" s="500">
        <f t="shared" si="14"/>
        <v>0</v>
      </c>
      <c r="AB38" s="500">
        <f t="shared" si="14"/>
        <v>0</v>
      </c>
      <c r="AC38" s="500">
        <f t="shared" si="14"/>
        <v>0</v>
      </c>
      <c r="AD38" s="500">
        <f t="shared" si="14"/>
        <v>0</v>
      </c>
      <c r="AE38" s="500">
        <f t="shared" si="14"/>
        <v>0</v>
      </c>
      <c r="AF38" s="500">
        <f t="shared" si="14"/>
        <v>0</v>
      </c>
      <c r="AG38" s="500">
        <f t="shared" si="14"/>
        <v>0</v>
      </c>
      <c r="AH38" s="500">
        <f t="shared" si="14"/>
        <v>0</v>
      </c>
      <c r="AI38" s="500">
        <f t="shared" si="14"/>
        <v>0</v>
      </c>
      <c r="AJ38" s="500">
        <f t="shared" si="14"/>
        <v>0</v>
      </c>
      <c r="AK38" s="500">
        <f t="shared" si="14"/>
        <v>0</v>
      </c>
      <c r="AL38" s="500">
        <f t="shared" si="14"/>
        <v>0</v>
      </c>
      <c r="AM38" s="500">
        <f t="shared" si="14"/>
        <v>0</v>
      </c>
      <c r="AN38" s="500">
        <f t="shared" si="14"/>
        <v>0</v>
      </c>
      <c r="AO38" s="500">
        <f t="shared" si="14"/>
        <v>0</v>
      </c>
      <c r="AP38" s="500">
        <f t="shared" si="14"/>
        <v>0</v>
      </c>
      <c r="AQ38" s="500">
        <f t="shared" si="14"/>
        <v>0</v>
      </c>
      <c r="AR38" s="500">
        <f t="shared" si="14"/>
        <v>0</v>
      </c>
      <c r="AS38" s="500">
        <f t="shared" si="14"/>
        <v>0</v>
      </c>
      <c r="AT38" s="500">
        <f t="shared" si="14"/>
        <v>0</v>
      </c>
      <c r="AU38" s="500">
        <f t="shared" si="14"/>
        <v>0</v>
      </c>
      <c r="AV38" s="500">
        <f t="shared" si="14"/>
        <v>0</v>
      </c>
      <c r="AW38" s="500">
        <f t="shared" si="14"/>
        <v>0</v>
      </c>
      <c r="AX38" s="500">
        <f t="shared" si="14"/>
        <v>0</v>
      </c>
      <c r="AY38" s="500">
        <f t="shared" si="14"/>
        <v>0</v>
      </c>
      <c r="AZ38" s="500">
        <f t="shared" si="14"/>
        <v>0</v>
      </c>
      <c r="BA38" s="500">
        <f t="shared" si="14"/>
        <v>0</v>
      </c>
      <c r="BB38" s="500">
        <f t="shared" si="14"/>
        <v>0</v>
      </c>
      <c r="BC38" s="500">
        <f t="shared" si="14"/>
        <v>0</v>
      </c>
      <c r="BD38" s="500">
        <f t="shared" si="14"/>
        <v>0</v>
      </c>
      <c r="BE38" s="500">
        <f t="shared" si="14"/>
        <v>0</v>
      </c>
      <c r="BF38" s="500">
        <f t="shared" si="14"/>
        <v>0</v>
      </c>
      <c r="BG38" s="500">
        <f t="shared" si="14"/>
        <v>0</v>
      </c>
      <c r="BH38" s="500">
        <f t="shared" si="14"/>
        <v>0</v>
      </c>
      <c r="BI38" s="500">
        <f t="shared" si="14"/>
        <v>0</v>
      </c>
      <c r="BJ38" s="500">
        <f t="shared" si="14"/>
        <v>0</v>
      </c>
      <c r="BK38" s="500">
        <f t="shared" si="14"/>
        <v>0</v>
      </c>
      <c r="BL38" s="500">
        <f t="shared" si="14"/>
        <v>0</v>
      </c>
      <c r="BM38" s="500">
        <f t="shared" si="14"/>
        <v>0</v>
      </c>
      <c r="BN38" s="500">
        <f t="shared" si="14"/>
        <v>0</v>
      </c>
      <c r="BO38" s="500">
        <f t="shared" si="14"/>
        <v>0</v>
      </c>
      <c r="BP38" s="500">
        <f t="shared" ref="BP38:BU38" si="15">SUM(BP26:BP30)</f>
        <v>0</v>
      </c>
      <c r="BQ38" s="500">
        <f t="shared" si="15"/>
        <v>0</v>
      </c>
      <c r="BR38" s="500">
        <f t="shared" si="15"/>
        <v>0</v>
      </c>
      <c r="BS38" s="500">
        <f t="shared" si="15"/>
        <v>0</v>
      </c>
      <c r="BT38" s="500">
        <f t="shared" si="15"/>
        <v>0</v>
      </c>
      <c r="BU38" s="500">
        <f t="shared" si="15"/>
        <v>0</v>
      </c>
    </row>
    <row r="39" spans="1:73" s="24" customFormat="1" ht="12" customHeight="1" x14ac:dyDescent="0.25">
      <c r="A39" s="135" t="s">
        <v>354</v>
      </c>
      <c r="B39" s="501">
        <f>B111</f>
        <v>0</v>
      </c>
      <c r="C39" s="499">
        <f t="shared" si="11"/>
        <v>0</v>
      </c>
      <c r="D39" s="500">
        <f t="shared" ref="D39:BO39" si="16">SUM(D32:D33)</f>
        <v>0</v>
      </c>
      <c r="E39" s="500">
        <f t="shared" si="16"/>
        <v>0</v>
      </c>
      <c r="F39" s="500">
        <f t="shared" si="16"/>
        <v>0</v>
      </c>
      <c r="G39" s="500">
        <f t="shared" si="16"/>
        <v>0</v>
      </c>
      <c r="H39" s="500">
        <f t="shared" si="16"/>
        <v>0</v>
      </c>
      <c r="I39" s="500">
        <f t="shared" si="16"/>
        <v>0</v>
      </c>
      <c r="J39" s="500">
        <f t="shared" si="16"/>
        <v>0</v>
      </c>
      <c r="K39" s="500">
        <f t="shared" si="16"/>
        <v>0</v>
      </c>
      <c r="L39" s="500">
        <f t="shared" si="16"/>
        <v>0</v>
      </c>
      <c r="M39" s="500">
        <f t="shared" si="16"/>
        <v>0</v>
      </c>
      <c r="N39" s="500">
        <f t="shared" si="16"/>
        <v>0</v>
      </c>
      <c r="O39" s="500">
        <f t="shared" si="16"/>
        <v>0</v>
      </c>
      <c r="P39" s="500">
        <f t="shared" si="16"/>
        <v>0</v>
      </c>
      <c r="Q39" s="500">
        <f t="shared" si="16"/>
        <v>0</v>
      </c>
      <c r="R39" s="500">
        <f t="shared" si="16"/>
        <v>0</v>
      </c>
      <c r="S39" s="500">
        <f t="shared" si="16"/>
        <v>0</v>
      </c>
      <c r="T39" s="500">
        <f t="shared" si="16"/>
        <v>0</v>
      </c>
      <c r="U39" s="500">
        <f t="shared" si="16"/>
        <v>0</v>
      </c>
      <c r="V39" s="500">
        <f t="shared" si="16"/>
        <v>0</v>
      </c>
      <c r="W39" s="500">
        <f t="shared" si="16"/>
        <v>0</v>
      </c>
      <c r="X39" s="500">
        <f t="shared" si="16"/>
        <v>0</v>
      </c>
      <c r="Y39" s="500">
        <f t="shared" si="16"/>
        <v>0</v>
      </c>
      <c r="Z39" s="500">
        <f t="shared" si="16"/>
        <v>0</v>
      </c>
      <c r="AA39" s="500">
        <f t="shared" si="16"/>
        <v>0</v>
      </c>
      <c r="AB39" s="500">
        <f t="shared" si="16"/>
        <v>0</v>
      </c>
      <c r="AC39" s="500">
        <f t="shared" si="16"/>
        <v>0</v>
      </c>
      <c r="AD39" s="500">
        <f t="shared" si="16"/>
        <v>0</v>
      </c>
      <c r="AE39" s="500">
        <f t="shared" si="16"/>
        <v>0</v>
      </c>
      <c r="AF39" s="500">
        <f t="shared" si="16"/>
        <v>0</v>
      </c>
      <c r="AG39" s="500">
        <f t="shared" si="16"/>
        <v>0</v>
      </c>
      <c r="AH39" s="500">
        <f t="shared" si="16"/>
        <v>0</v>
      </c>
      <c r="AI39" s="500">
        <f t="shared" si="16"/>
        <v>0</v>
      </c>
      <c r="AJ39" s="500">
        <f t="shared" si="16"/>
        <v>0</v>
      </c>
      <c r="AK39" s="500">
        <f t="shared" si="16"/>
        <v>0</v>
      </c>
      <c r="AL39" s="500">
        <f t="shared" si="16"/>
        <v>0</v>
      </c>
      <c r="AM39" s="500">
        <f t="shared" si="16"/>
        <v>0</v>
      </c>
      <c r="AN39" s="500">
        <f t="shared" si="16"/>
        <v>0</v>
      </c>
      <c r="AO39" s="500">
        <f t="shared" si="16"/>
        <v>0</v>
      </c>
      <c r="AP39" s="500">
        <f t="shared" si="16"/>
        <v>0</v>
      </c>
      <c r="AQ39" s="500">
        <f t="shared" si="16"/>
        <v>0</v>
      </c>
      <c r="AR39" s="500">
        <f t="shared" si="16"/>
        <v>0</v>
      </c>
      <c r="AS39" s="500">
        <f t="shared" si="16"/>
        <v>0</v>
      </c>
      <c r="AT39" s="500">
        <f t="shared" si="16"/>
        <v>0</v>
      </c>
      <c r="AU39" s="500">
        <f t="shared" si="16"/>
        <v>0</v>
      </c>
      <c r="AV39" s="500">
        <f t="shared" si="16"/>
        <v>0</v>
      </c>
      <c r="AW39" s="500">
        <f t="shared" si="16"/>
        <v>0</v>
      </c>
      <c r="AX39" s="500">
        <f t="shared" si="16"/>
        <v>0</v>
      </c>
      <c r="AY39" s="500">
        <f t="shared" si="16"/>
        <v>0</v>
      </c>
      <c r="AZ39" s="500">
        <f t="shared" si="16"/>
        <v>0</v>
      </c>
      <c r="BA39" s="500">
        <f t="shared" si="16"/>
        <v>0</v>
      </c>
      <c r="BB39" s="500">
        <f t="shared" si="16"/>
        <v>0</v>
      </c>
      <c r="BC39" s="500">
        <f t="shared" si="16"/>
        <v>0</v>
      </c>
      <c r="BD39" s="500">
        <f t="shared" si="16"/>
        <v>0</v>
      </c>
      <c r="BE39" s="500">
        <f t="shared" si="16"/>
        <v>0</v>
      </c>
      <c r="BF39" s="500">
        <f t="shared" si="16"/>
        <v>0</v>
      </c>
      <c r="BG39" s="500">
        <f t="shared" si="16"/>
        <v>0</v>
      </c>
      <c r="BH39" s="500">
        <f t="shared" si="16"/>
        <v>0</v>
      </c>
      <c r="BI39" s="500">
        <f t="shared" si="16"/>
        <v>0</v>
      </c>
      <c r="BJ39" s="500">
        <f t="shared" si="16"/>
        <v>0</v>
      </c>
      <c r="BK39" s="500">
        <f t="shared" si="16"/>
        <v>0</v>
      </c>
      <c r="BL39" s="500">
        <f t="shared" si="16"/>
        <v>0</v>
      </c>
      <c r="BM39" s="500">
        <f t="shared" si="16"/>
        <v>0</v>
      </c>
      <c r="BN39" s="500">
        <f t="shared" si="16"/>
        <v>0</v>
      </c>
      <c r="BO39" s="500">
        <f t="shared" si="16"/>
        <v>0</v>
      </c>
      <c r="BP39" s="500">
        <f t="shared" ref="BP39:BU39" si="17">SUM(BP32:BP33)</f>
        <v>0</v>
      </c>
      <c r="BQ39" s="500">
        <f t="shared" si="17"/>
        <v>0</v>
      </c>
      <c r="BR39" s="500">
        <f t="shared" si="17"/>
        <v>0</v>
      </c>
      <c r="BS39" s="500">
        <f t="shared" si="17"/>
        <v>0</v>
      </c>
      <c r="BT39" s="500">
        <f t="shared" si="17"/>
        <v>0</v>
      </c>
      <c r="BU39" s="500">
        <f t="shared" si="17"/>
        <v>0</v>
      </c>
    </row>
    <row r="40" spans="1:73" s="24" customFormat="1" ht="12" customHeight="1" x14ac:dyDescent="0.25">
      <c r="A40" s="429" t="s">
        <v>75</v>
      </c>
      <c r="B40" s="501">
        <f t="shared" ref="B40:B41" si="18">B112</f>
        <v>0</v>
      </c>
      <c r="C40" s="499">
        <f t="shared" si="11"/>
        <v>0</v>
      </c>
      <c r="D40" s="500">
        <f>SUM(D36:D38)-D39</f>
        <v>0</v>
      </c>
      <c r="E40" s="500">
        <f t="shared" ref="E40:BP40" si="19">SUM(E36:E38)-E39</f>
        <v>0</v>
      </c>
      <c r="F40" s="500">
        <f t="shared" si="19"/>
        <v>0</v>
      </c>
      <c r="G40" s="500">
        <f t="shared" si="19"/>
        <v>0</v>
      </c>
      <c r="H40" s="500">
        <f t="shared" si="19"/>
        <v>0</v>
      </c>
      <c r="I40" s="500">
        <f t="shared" si="19"/>
        <v>0</v>
      </c>
      <c r="J40" s="500">
        <f t="shared" si="19"/>
        <v>0</v>
      </c>
      <c r="K40" s="500">
        <f t="shared" si="19"/>
        <v>0</v>
      </c>
      <c r="L40" s="500">
        <f t="shared" si="19"/>
        <v>0</v>
      </c>
      <c r="M40" s="500">
        <f t="shared" si="19"/>
        <v>0</v>
      </c>
      <c r="N40" s="500">
        <f t="shared" si="19"/>
        <v>0</v>
      </c>
      <c r="O40" s="500">
        <f t="shared" si="19"/>
        <v>0</v>
      </c>
      <c r="P40" s="500">
        <f t="shared" si="19"/>
        <v>0</v>
      </c>
      <c r="Q40" s="500">
        <f t="shared" si="19"/>
        <v>0</v>
      </c>
      <c r="R40" s="500">
        <f t="shared" si="19"/>
        <v>0</v>
      </c>
      <c r="S40" s="500">
        <f t="shared" si="19"/>
        <v>0</v>
      </c>
      <c r="T40" s="500">
        <f t="shared" si="19"/>
        <v>0</v>
      </c>
      <c r="U40" s="500">
        <f t="shared" si="19"/>
        <v>0</v>
      </c>
      <c r="V40" s="500">
        <f t="shared" si="19"/>
        <v>0</v>
      </c>
      <c r="W40" s="500">
        <f t="shared" si="19"/>
        <v>0</v>
      </c>
      <c r="X40" s="500">
        <f t="shared" si="19"/>
        <v>0</v>
      </c>
      <c r="Y40" s="500">
        <f t="shared" si="19"/>
        <v>0</v>
      </c>
      <c r="Z40" s="500">
        <f t="shared" si="19"/>
        <v>0</v>
      </c>
      <c r="AA40" s="500">
        <f t="shared" si="19"/>
        <v>0</v>
      </c>
      <c r="AB40" s="500">
        <f t="shared" si="19"/>
        <v>0</v>
      </c>
      <c r="AC40" s="500">
        <f t="shared" si="19"/>
        <v>0</v>
      </c>
      <c r="AD40" s="500">
        <f t="shared" si="19"/>
        <v>0</v>
      </c>
      <c r="AE40" s="500">
        <f t="shared" si="19"/>
        <v>0</v>
      </c>
      <c r="AF40" s="500">
        <f t="shared" si="19"/>
        <v>0</v>
      </c>
      <c r="AG40" s="500">
        <f t="shared" si="19"/>
        <v>0</v>
      </c>
      <c r="AH40" s="500">
        <f t="shared" si="19"/>
        <v>0</v>
      </c>
      <c r="AI40" s="500">
        <f t="shared" si="19"/>
        <v>0</v>
      </c>
      <c r="AJ40" s="500">
        <f t="shared" si="19"/>
        <v>0</v>
      </c>
      <c r="AK40" s="500">
        <f t="shared" si="19"/>
        <v>0</v>
      </c>
      <c r="AL40" s="500">
        <f t="shared" si="19"/>
        <v>0</v>
      </c>
      <c r="AM40" s="500">
        <f t="shared" si="19"/>
        <v>0</v>
      </c>
      <c r="AN40" s="500">
        <f t="shared" si="19"/>
        <v>0</v>
      </c>
      <c r="AO40" s="500">
        <f t="shared" si="19"/>
        <v>0</v>
      </c>
      <c r="AP40" s="500">
        <f t="shared" si="19"/>
        <v>0</v>
      </c>
      <c r="AQ40" s="500">
        <f t="shared" si="19"/>
        <v>0</v>
      </c>
      <c r="AR40" s="500">
        <f t="shared" si="19"/>
        <v>0</v>
      </c>
      <c r="AS40" s="500">
        <f t="shared" si="19"/>
        <v>0</v>
      </c>
      <c r="AT40" s="500">
        <f t="shared" si="19"/>
        <v>0</v>
      </c>
      <c r="AU40" s="500">
        <f t="shared" si="19"/>
        <v>0</v>
      </c>
      <c r="AV40" s="500">
        <f t="shared" si="19"/>
        <v>0</v>
      </c>
      <c r="AW40" s="500">
        <f t="shared" si="19"/>
        <v>0</v>
      </c>
      <c r="AX40" s="500">
        <f t="shared" si="19"/>
        <v>0</v>
      </c>
      <c r="AY40" s="500">
        <f t="shared" si="19"/>
        <v>0</v>
      </c>
      <c r="AZ40" s="500">
        <f t="shared" si="19"/>
        <v>0</v>
      </c>
      <c r="BA40" s="500">
        <f t="shared" si="19"/>
        <v>0</v>
      </c>
      <c r="BB40" s="500">
        <f t="shared" si="19"/>
        <v>0</v>
      </c>
      <c r="BC40" s="500">
        <f t="shared" si="19"/>
        <v>0</v>
      </c>
      <c r="BD40" s="500">
        <f t="shared" si="19"/>
        <v>0</v>
      </c>
      <c r="BE40" s="500">
        <f t="shared" si="19"/>
        <v>0</v>
      </c>
      <c r="BF40" s="500">
        <f t="shared" si="19"/>
        <v>0</v>
      </c>
      <c r="BG40" s="500">
        <f t="shared" si="19"/>
        <v>0</v>
      </c>
      <c r="BH40" s="500">
        <f t="shared" si="19"/>
        <v>0</v>
      </c>
      <c r="BI40" s="500">
        <f t="shared" si="19"/>
        <v>0</v>
      </c>
      <c r="BJ40" s="500">
        <f t="shared" si="19"/>
        <v>0</v>
      </c>
      <c r="BK40" s="500">
        <f t="shared" si="19"/>
        <v>0</v>
      </c>
      <c r="BL40" s="500">
        <f t="shared" si="19"/>
        <v>0</v>
      </c>
      <c r="BM40" s="500">
        <f t="shared" si="19"/>
        <v>0</v>
      </c>
      <c r="BN40" s="500">
        <f t="shared" si="19"/>
        <v>0</v>
      </c>
      <c r="BO40" s="500">
        <f t="shared" si="19"/>
        <v>0</v>
      </c>
      <c r="BP40" s="500">
        <f t="shared" si="19"/>
        <v>0</v>
      </c>
      <c r="BQ40" s="500">
        <f t="shared" ref="BQ40:BU40" si="20">SUM(BQ36:BQ38)-BQ39</f>
        <v>0</v>
      </c>
      <c r="BR40" s="500">
        <f t="shared" si="20"/>
        <v>0</v>
      </c>
      <c r="BS40" s="500">
        <f t="shared" si="20"/>
        <v>0</v>
      </c>
      <c r="BT40" s="500">
        <f t="shared" si="20"/>
        <v>0</v>
      </c>
      <c r="BU40" s="500">
        <f t="shared" si="20"/>
        <v>0</v>
      </c>
    </row>
    <row r="41" spans="1:73" s="24" customFormat="1" ht="12" customHeight="1" x14ac:dyDescent="0.25">
      <c r="A41" s="113" t="s">
        <v>480</v>
      </c>
      <c r="B41" s="502">
        <f t="shared" si="18"/>
        <v>0</v>
      </c>
      <c r="C41" s="499">
        <f t="shared" si="11"/>
        <v>0</v>
      </c>
      <c r="D41" s="503">
        <f>(SUM(D36:D38))*'OB Option 6'!$E$9</f>
        <v>0</v>
      </c>
      <c r="E41" s="503">
        <f>(SUM(E36:E38))*'OB Option 6'!$E$9</f>
        <v>0</v>
      </c>
      <c r="F41" s="503">
        <f>(SUM(F36:F38))*'OB Option 6'!$E$9</f>
        <v>0</v>
      </c>
      <c r="G41" s="503">
        <f>(SUM(G36:G38))*'OB Option 6'!$E$9</f>
        <v>0</v>
      </c>
      <c r="H41" s="503">
        <f>(SUM(H36:H38))*'OB Option 6'!$E$9</f>
        <v>0</v>
      </c>
      <c r="I41" s="503">
        <f>(SUM(I36:I38))*'OB Option 6'!$E$9</f>
        <v>0</v>
      </c>
      <c r="J41" s="503">
        <f>(SUM(J36:J38))*'OB Option 6'!$E$9</f>
        <v>0</v>
      </c>
      <c r="K41" s="503">
        <f>(SUM(K36:K38))*'OB Option 6'!$E$9</f>
        <v>0</v>
      </c>
      <c r="L41" s="503">
        <f>(SUM(L36:L38))*'OB Option 6'!$E$9</f>
        <v>0</v>
      </c>
      <c r="M41" s="503">
        <f>(SUM(M36:M38))*'OB Option 6'!$E$9</f>
        <v>0</v>
      </c>
      <c r="N41" s="503">
        <f>(SUM(N36:N38))*'OB Option 6'!$E$9</f>
        <v>0</v>
      </c>
      <c r="O41" s="503">
        <f>(SUM(O36:O38))*'OB Option 6'!$E$9</f>
        <v>0</v>
      </c>
      <c r="P41" s="503">
        <f>(SUM(P36:P38))*'OB Option 6'!$E$9</f>
        <v>0</v>
      </c>
      <c r="Q41" s="503">
        <f>(SUM(Q36:Q38))*'OB Option 6'!$E$9</f>
        <v>0</v>
      </c>
      <c r="R41" s="503">
        <f>(SUM(R36:R38))*'OB Option 6'!$E$9</f>
        <v>0</v>
      </c>
      <c r="S41" s="503">
        <f>(SUM(S36:S38))*'OB Option 6'!$E$9</f>
        <v>0</v>
      </c>
      <c r="T41" s="503">
        <f>(SUM(T36:T38))*'OB Option 6'!$E$9</f>
        <v>0</v>
      </c>
      <c r="U41" s="503">
        <f>(SUM(U36:U38))*'OB Option 6'!$E$9</f>
        <v>0</v>
      </c>
      <c r="V41" s="503">
        <f>(SUM(V36:V38))*'OB Option 6'!$E$9</f>
        <v>0</v>
      </c>
      <c r="W41" s="503">
        <f>(SUM(W36:W38))*'OB Option 6'!$E$9</f>
        <v>0</v>
      </c>
      <c r="X41" s="503">
        <f>(SUM(X36:X38))*'OB Option 6'!$E$9</f>
        <v>0</v>
      </c>
      <c r="Y41" s="503">
        <f>(SUM(Y36:Y38))*'OB Option 6'!$E$9</f>
        <v>0</v>
      </c>
      <c r="Z41" s="503">
        <f>(SUM(Z36:Z38))*'OB Option 6'!$E$9</f>
        <v>0</v>
      </c>
      <c r="AA41" s="503">
        <f>(SUM(AA36:AA38))*'OB Option 6'!$E$9</f>
        <v>0</v>
      </c>
      <c r="AB41" s="503">
        <f>(SUM(AB36:AB38))*'OB Option 6'!$E$9</f>
        <v>0</v>
      </c>
      <c r="AC41" s="503">
        <f>(SUM(AC36:AC38))*'OB Option 6'!$E$9</f>
        <v>0</v>
      </c>
      <c r="AD41" s="503">
        <f>(SUM(AD36:AD38))*'OB Option 6'!$E$9</f>
        <v>0</v>
      </c>
      <c r="AE41" s="503">
        <f>(SUM(AE36:AE38))*'OB Option 6'!$E$9</f>
        <v>0</v>
      </c>
      <c r="AF41" s="503">
        <f>(SUM(AF36:AF38))*'OB Option 6'!$E$9</f>
        <v>0</v>
      </c>
      <c r="AG41" s="503">
        <f>(SUM(AG36:AG38))*'OB Option 6'!$E$9</f>
        <v>0</v>
      </c>
      <c r="AH41" s="503">
        <f>(SUM(AH36:AH38))*'OB Option 6'!$E$9</f>
        <v>0</v>
      </c>
      <c r="AI41" s="503">
        <f>(SUM(AI36:AI38))*'OB Option 6'!$E$9</f>
        <v>0</v>
      </c>
      <c r="AJ41" s="503">
        <f>(SUM(AJ36:AJ38))*'OB Option 6'!$E$9</f>
        <v>0</v>
      </c>
      <c r="AK41" s="503">
        <f>(SUM(AK36:AK38))*'OB Option 6'!$E$9</f>
        <v>0</v>
      </c>
      <c r="AL41" s="503">
        <f>(SUM(AL36:AL38))*'OB Option 6'!$E$9</f>
        <v>0</v>
      </c>
      <c r="AM41" s="503">
        <f>(SUM(AM36:AM38))*'OB Option 6'!$E$9</f>
        <v>0</v>
      </c>
      <c r="AN41" s="503">
        <f>(SUM(AN36:AN38))*'OB Option 6'!$E$9</f>
        <v>0</v>
      </c>
      <c r="AO41" s="503">
        <f>(SUM(AO36:AO38))*'OB Option 6'!$E$9</f>
        <v>0</v>
      </c>
      <c r="AP41" s="503">
        <f>(SUM(AP36:AP38))*'OB Option 6'!$E$9</f>
        <v>0</v>
      </c>
      <c r="AQ41" s="503">
        <f>(SUM(AQ36:AQ38))*'OB Option 6'!$E$9</f>
        <v>0</v>
      </c>
      <c r="AR41" s="503">
        <f>(SUM(AR36:AR38))*'OB Option 6'!$E$9</f>
        <v>0</v>
      </c>
      <c r="AS41" s="503">
        <f>(SUM(AS36:AS38))*'OB Option 6'!$E$9</f>
        <v>0</v>
      </c>
      <c r="AT41" s="503">
        <f>(SUM(AT36:AT38))*'OB Option 6'!$E$9</f>
        <v>0</v>
      </c>
      <c r="AU41" s="503">
        <f>(SUM(AU36:AU38))*'OB Option 6'!$E$9</f>
        <v>0</v>
      </c>
      <c r="AV41" s="503">
        <f>(SUM(AV36:AV38))*'OB Option 6'!$E$9</f>
        <v>0</v>
      </c>
      <c r="AW41" s="503">
        <f>(SUM(AW36:AW38))*'OB Option 6'!$E$9</f>
        <v>0</v>
      </c>
      <c r="AX41" s="503">
        <f>(SUM(AX36:AX38))*'OB Option 6'!$E$9</f>
        <v>0</v>
      </c>
      <c r="AY41" s="503">
        <f>(SUM(AY36:AY38))*'OB Option 6'!$E$9</f>
        <v>0</v>
      </c>
      <c r="AZ41" s="503">
        <f>(SUM(AZ36:AZ38))*'OB Option 6'!$E$9</f>
        <v>0</v>
      </c>
      <c r="BA41" s="503">
        <f>(SUM(BA36:BA38))*'OB Option 6'!$E$9</f>
        <v>0</v>
      </c>
      <c r="BB41" s="503">
        <f>(SUM(BB36:BB38))*'OB Option 6'!$E$9</f>
        <v>0</v>
      </c>
      <c r="BC41" s="503">
        <f>(SUM(BC36:BC38))*'OB Option 6'!$E$9</f>
        <v>0</v>
      </c>
      <c r="BD41" s="503">
        <f>(SUM(BD36:BD38))*'OB Option 6'!$E$9</f>
        <v>0</v>
      </c>
      <c r="BE41" s="503">
        <f>(SUM(BE36:BE38))*'OB Option 6'!$E$9</f>
        <v>0</v>
      </c>
      <c r="BF41" s="503">
        <f>(SUM(BF36:BF38))*'OB Option 6'!$E$9</f>
        <v>0</v>
      </c>
      <c r="BG41" s="503">
        <f>(SUM(BG36:BG38))*'OB Option 6'!$E$9</f>
        <v>0</v>
      </c>
      <c r="BH41" s="503">
        <f>(SUM(BH36:BH38))*'OB Option 6'!$E$9</f>
        <v>0</v>
      </c>
      <c r="BI41" s="503">
        <f>(SUM(BI36:BI38))*'OB Option 6'!$E$9</f>
        <v>0</v>
      </c>
      <c r="BJ41" s="503">
        <f>(SUM(BJ36:BJ38))*'OB Option 6'!$E$9</f>
        <v>0</v>
      </c>
      <c r="BK41" s="503">
        <f>(SUM(BK36:BK38))*'OB Option 6'!$E$9</f>
        <v>0</v>
      </c>
      <c r="BL41" s="503">
        <f>(SUM(BL36:BL38))*'OB Option 6'!$E$9</f>
        <v>0</v>
      </c>
      <c r="BM41" s="503">
        <f>(SUM(BM36:BM38))*'OB Option 6'!$E$9</f>
        <v>0</v>
      </c>
      <c r="BN41" s="503">
        <f>(SUM(BN36:BN38))*'OB Option 6'!$E$9</f>
        <v>0</v>
      </c>
      <c r="BO41" s="503">
        <f>(SUM(BO36:BO38))*'OB Option 6'!$E$9</f>
        <v>0</v>
      </c>
      <c r="BP41" s="503">
        <f>(SUM(BP36:BP38))*'OB Option 6'!$E$9</f>
        <v>0</v>
      </c>
      <c r="BQ41" s="503">
        <f>(SUM(BQ36:BQ38))*'OB Option 6'!$E$9</f>
        <v>0</v>
      </c>
      <c r="BR41" s="503">
        <f>(SUM(BR36:BR38))*'OB Option 6'!$E$9</f>
        <v>0</v>
      </c>
      <c r="BS41" s="503">
        <f>(SUM(BS36:BS38))*'OB Option 6'!$E$9</f>
        <v>0</v>
      </c>
      <c r="BT41" s="503">
        <f>(SUM(BT36:BT38))*'OB Option 6'!$E$9</f>
        <v>0</v>
      </c>
      <c r="BU41" s="503">
        <f>(SUM(BU36:BU38))*'OB Option 6'!$E$9</f>
        <v>0</v>
      </c>
    </row>
    <row r="42" spans="1:73" s="24" customFormat="1" ht="12" customHeight="1" x14ac:dyDescent="0.25">
      <c r="A42" s="428" t="s">
        <v>481</v>
      </c>
      <c r="B42" s="502">
        <f>B114</f>
        <v>0</v>
      </c>
      <c r="C42" s="499">
        <f t="shared" si="11"/>
        <v>0</v>
      </c>
      <c r="D42" s="503">
        <f t="shared" ref="D42:AI42" si="21">D35</f>
        <v>0</v>
      </c>
      <c r="E42" s="503">
        <f t="shared" si="21"/>
        <v>0</v>
      </c>
      <c r="F42" s="503">
        <f t="shared" si="21"/>
        <v>0</v>
      </c>
      <c r="G42" s="503">
        <f t="shared" si="21"/>
        <v>0</v>
      </c>
      <c r="H42" s="503">
        <f t="shared" si="21"/>
        <v>0</v>
      </c>
      <c r="I42" s="503">
        <f t="shared" si="21"/>
        <v>0</v>
      </c>
      <c r="J42" s="503">
        <f t="shared" si="21"/>
        <v>0</v>
      </c>
      <c r="K42" s="503">
        <f t="shared" si="21"/>
        <v>0</v>
      </c>
      <c r="L42" s="503">
        <f t="shared" si="21"/>
        <v>0</v>
      </c>
      <c r="M42" s="503">
        <f t="shared" si="21"/>
        <v>0</v>
      </c>
      <c r="N42" s="503">
        <f t="shared" si="21"/>
        <v>0</v>
      </c>
      <c r="O42" s="503">
        <f t="shared" si="21"/>
        <v>0</v>
      </c>
      <c r="P42" s="503">
        <f t="shared" si="21"/>
        <v>0</v>
      </c>
      <c r="Q42" s="503">
        <f t="shared" si="21"/>
        <v>0</v>
      </c>
      <c r="R42" s="503">
        <f t="shared" si="21"/>
        <v>0</v>
      </c>
      <c r="S42" s="503">
        <f t="shared" si="21"/>
        <v>0</v>
      </c>
      <c r="T42" s="503">
        <f t="shared" si="21"/>
        <v>0</v>
      </c>
      <c r="U42" s="503">
        <f t="shared" si="21"/>
        <v>0</v>
      </c>
      <c r="V42" s="503">
        <f t="shared" si="21"/>
        <v>0</v>
      </c>
      <c r="W42" s="503">
        <f t="shared" si="21"/>
        <v>0</v>
      </c>
      <c r="X42" s="503">
        <f t="shared" si="21"/>
        <v>0</v>
      </c>
      <c r="Y42" s="503">
        <f t="shared" si="21"/>
        <v>0</v>
      </c>
      <c r="Z42" s="503">
        <f t="shared" si="21"/>
        <v>0</v>
      </c>
      <c r="AA42" s="503">
        <f t="shared" si="21"/>
        <v>0</v>
      </c>
      <c r="AB42" s="503">
        <f t="shared" si="21"/>
        <v>0</v>
      </c>
      <c r="AC42" s="503">
        <f t="shared" si="21"/>
        <v>0</v>
      </c>
      <c r="AD42" s="503">
        <f t="shared" si="21"/>
        <v>0</v>
      </c>
      <c r="AE42" s="503">
        <f t="shared" si="21"/>
        <v>0</v>
      </c>
      <c r="AF42" s="503">
        <f t="shared" si="21"/>
        <v>0</v>
      </c>
      <c r="AG42" s="503">
        <f t="shared" si="21"/>
        <v>0</v>
      </c>
      <c r="AH42" s="503">
        <f t="shared" si="21"/>
        <v>0</v>
      </c>
      <c r="AI42" s="503">
        <f t="shared" si="21"/>
        <v>0</v>
      </c>
      <c r="AJ42" s="503">
        <f t="shared" ref="AJ42:BP42" si="22">AJ35</f>
        <v>0</v>
      </c>
      <c r="AK42" s="503">
        <f t="shared" si="22"/>
        <v>0</v>
      </c>
      <c r="AL42" s="503">
        <f t="shared" si="22"/>
        <v>0</v>
      </c>
      <c r="AM42" s="503">
        <f t="shared" si="22"/>
        <v>0</v>
      </c>
      <c r="AN42" s="503">
        <f t="shared" si="22"/>
        <v>0</v>
      </c>
      <c r="AO42" s="503">
        <f t="shared" si="22"/>
        <v>0</v>
      </c>
      <c r="AP42" s="503">
        <f t="shared" si="22"/>
        <v>0</v>
      </c>
      <c r="AQ42" s="503">
        <f t="shared" si="22"/>
        <v>0</v>
      </c>
      <c r="AR42" s="503">
        <f t="shared" si="22"/>
        <v>0</v>
      </c>
      <c r="AS42" s="503">
        <f t="shared" si="22"/>
        <v>0</v>
      </c>
      <c r="AT42" s="503">
        <f t="shared" si="22"/>
        <v>0</v>
      </c>
      <c r="AU42" s="503">
        <f t="shared" si="22"/>
        <v>0</v>
      </c>
      <c r="AV42" s="503">
        <f t="shared" si="22"/>
        <v>0</v>
      </c>
      <c r="AW42" s="503">
        <f t="shared" si="22"/>
        <v>0</v>
      </c>
      <c r="AX42" s="503">
        <f t="shared" si="22"/>
        <v>0</v>
      </c>
      <c r="AY42" s="503">
        <f t="shared" si="22"/>
        <v>0</v>
      </c>
      <c r="AZ42" s="503">
        <f t="shared" si="22"/>
        <v>0</v>
      </c>
      <c r="BA42" s="503">
        <f t="shared" si="22"/>
        <v>0</v>
      </c>
      <c r="BB42" s="503">
        <f t="shared" si="22"/>
        <v>0</v>
      </c>
      <c r="BC42" s="503">
        <f t="shared" si="22"/>
        <v>0</v>
      </c>
      <c r="BD42" s="503">
        <f t="shared" si="22"/>
        <v>0</v>
      </c>
      <c r="BE42" s="503">
        <f t="shared" si="22"/>
        <v>0</v>
      </c>
      <c r="BF42" s="503">
        <f t="shared" si="22"/>
        <v>0</v>
      </c>
      <c r="BG42" s="503">
        <f t="shared" si="22"/>
        <v>0</v>
      </c>
      <c r="BH42" s="503">
        <f t="shared" si="22"/>
        <v>0</v>
      </c>
      <c r="BI42" s="503">
        <f t="shared" si="22"/>
        <v>0</v>
      </c>
      <c r="BJ42" s="503">
        <f t="shared" si="22"/>
        <v>0</v>
      </c>
      <c r="BK42" s="503">
        <f t="shared" si="22"/>
        <v>0</v>
      </c>
      <c r="BL42" s="503">
        <f t="shared" si="22"/>
        <v>0</v>
      </c>
      <c r="BM42" s="503">
        <f t="shared" si="22"/>
        <v>0</v>
      </c>
      <c r="BN42" s="503">
        <f t="shared" si="22"/>
        <v>0</v>
      </c>
      <c r="BO42" s="503">
        <f t="shared" si="22"/>
        <v>0</v>
      </c>
      <c r="BP42" s="503">
        <f t="shared" si="22"/>
        <v>0</v>
      </c>
      <c r="BQ42" s="503">
        <f t="shared" ref="BQ42:BU42" si="23">BQ35</f>
        <v>0</v>
      </c>
      <c r="BR42" s="503">
        <f t="shared" si="23"/>
        <v>0</v>
      </c>
      <c r="BS42" s="503">
        <f t="shared" si="23"/>
        <v>0</v>
      </c>
      <c r="BT42" s="503">
        <f t="shared" si="23"/>
        <v>0</v>
      </c>
      <c r="BU42" s="503">
        <f t="shared" si="23"/>
        <v>0</v>
      </c>
    </row>
    <row r="43" spans="1:73" s="66" customFormat="1" ht="12" customHeight="1" x14ac:dyDescent="0.2">
      <c r="A43" s="72"/>
      <c r="B43" s="128"/>
      <c r="C43" s="191"/>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M43" s="191"/>
      <c r="BN43" s="191"/>
      <c r="BO43" s="191"/>
      <c r="BP43" s="191"/>
      <c r="BQ43" s="191"/>
      <c r="BR43" s="191"/>
      <c r="BS43" s="191"/>
      <c r="BT43" s="191"/>
      <c r="BU43" s="191"/>
    </row>
    <row r="44" spans="1:73" s="8" customFormat="1" ht="12" customHeight="1" x14ac:dyDescent="0.25">
      <c r="A44" s="68" t="s">
        <v>601</v>
      </c>
      <c r="B44" s="80" t="s">
        <v>424</v>
      </c>
      <c r="C44" s="242" t="s">
        <v>358</v>
      </c>
      <c r="D44" s="190" t="str">
        <f t="shared" ref="D44:AI44" si="24">D4</f>
        <v/>
      </c>
      <c r="E44" s="190" t="str">
        <f t="shared" si="24"/>
        <v/>
      </c>
      <c r="F44" s="190" t="str">
        <f t="shared" si="24"/>
        <v/>
      </c>
      <c r="G44" s="190" t="str">
        <f t="shared" si="24"/>
        <v/>
      </c>
      <c r="H44" s="190" t="str">
        <f t="shared" si="24"/>
        <v/>
      </c>
      <c r="I44" s="190" t="str">
        <f t="shared" si="24"/>
        <v/>
      </c>
      <c r="J44" s="190" t="str">
        <f t="shared" si="24"/>
        <v/>
      </c>
      <c r="K44" s="190" t="str">
        <f t="shared" si="24"/>
        <v/>
      </c>
      <c r="L44" s="190" t="str">
        <f t="shared" si="24"/>
        <v/>
      </c>
      <c r="M44" s="190" t="str">
        <f t="shared" si="24"/>
        <v/>
      </c>
      <c r="N44" s="190" t="str">
        <f t="shared" si="24"/>
        <v/>
      </c>
      <c r="O44" s="190" t="str">
        <f t="shared" si="24"/>
        <v/>
      </c>
      <c r="P44" s="190" t="str">
        <f t="shared" si="24"/>
        <v/>
      </c>
      <c r="Q44" s="190" t="str">
        <f t="shared" si="24"/>
        <v/>
      </c>
      <c r="R44" s="190" t="str">
        <f t="shared" si="24"/>
        <v/>
      </c>
      <c r="S44" s="190" t="str">
        <f t="shared" si="24"/>
        <v/>
      </c>
      <c r="T44" s="190" t="str">
        <f t="shared" si="24"/>
        <v/>
      </c>
      <c r="U44" s="190" t="str">
        <f t="shared" si="24"/>
        <v/>
      </c>
      <c r="V44" s="190" t="str">
        <f t="shared" si="24"/>
        <v/>
      </c>
      <c r="W44" s="190" t="str">
        <f t="shared" si="24"/>
        <v/>
      </c>
      <c r="X44" s="190" t="str">
        <f t="shared" si="24"/>
        <v/>
      </c>
      <c r="Y44" s="190" t="str">
        <f t="shared" si="24"/>
        <v/>
      </c>
      <c r="Z44" s="190" t="str">
        <f t="shared" si="24"/>
        <v/>
      </c>
      <c r="AA44" s="190" t="str">
        <f t="shared" si="24"/>
        <v/>
      </c>
      <c r="AB44" s="190" t="str">
        <f t="shared" si="24"/>
        <v/>
      </c>
      <c r="AC44" s="190" t="str">
        <f t="shared" si="24"/>
        <v/>
      </c>
      <c r="AD44" s="190" t="str">
        <f t="shared" si="24"/>
        <v/>
      </c>
      <c r="AE44" s="190" t="str">
        <f t="shared" si="24"/>
        <v/>
      </c>
      <c r="AF44" s="190" t="str">
        <f t="shared" si="24"/>
        <v/>
      </c>
      <c r="AG44" s="190" t="str">
        <f t="shared" si="24"/>
        <v/>
      </c>
      <c r="AH44" s="190" t="str">
        <f t="shared" si="24"/>
        <v/>
      </c>
      <c r="AI44" s="190" t="str">
        <f t="shared" si="24"/>
        <v/>
      </c>
      <c r="AJ44" s="190" t="str">
        <f t="shared" ref="AJ44:BP44" si="25">AJ4</f>
        <v/>
      </c>
      <c r="AK44" s="190" t="str">
        <f t="shared" si="25"/>
        <v/>
      </c>
      <c r="AL44" s="190" t="str">
        <f t="shared" si="25"/>
        <v/>
      </c>
      <c r="AM44" s="190" t="str">
        <f t="shared" si="25"/>
        <v/>
      </c>
      <c r="AN44" s="190" t="str">
        <f t="shared" si="25"/>
        <v/>
      </c>
      <c r="AO44" s="190" t="str">
        <f t="shared" si="25"/>
        <v/>
      </c>
      <c r="AP44" s="190" t="str">
        <f t="shared" si="25"/>
        <v/>
      </c>
      <c r="AQ44" s="190" t="str">
        <f t="shared" si="25"/>
        <v/>
      </c>
      <c r="AR44" s="190" t="str">
        <f t="shared" si="25"/>
        <v/>
      </c>
      <c r="AS44" s="190" t="str">
        <f t="shared" si="25"/>
        <v/>
      </c>
      <c r="AT44" s="190" t="str">
        <f t="shared" si="25"/>
        <v/>
      </c>
      <c r="AU44" s="190" t="str">
        <f t="shared" si="25"/>
        <v/>
      </c>
      <c r="AV44" s="190" t="str">
        <f t="shared" si="25"/>
        <v/>
      </c>
      <c r="AW44" s="190" t="str">
        <f t="shared" si="25"/>
        <v/>
      </c>
      <c r="AX44" s="190" t="str">
        <f t="shared" si="25"/>
        <v/>
      </c>
      <c r="AY44" s="190" t="str">
        <f t="shared" si="25"/>
        <v/>
      </c>
      <c r="AZ44" s="190" t="str">
        <f t="shared" si="25"/>
        <v/>
      </c>
      <c r="BA44" s="190" t="str">
        <f t="shared" si="25"/>
        <v/>
      </c>
      <c r="BB44" s="190" t="str">
        <f t="shared" si="25"/>
        <v/>
      </c>
      <c r="BC44" s="190" t="str">
        <f t="shared" si="25"/>
        <v/>
      </c>
      <c r="BD44" s="190" t="str">
        <f t="shared" si="25"/>
        <v/>
      </c>
      <c r="BE44" s="190" t="str">
        <f t="shared" si="25"/>
        <v/>
      </c>
      <c r="BF44" s="190" t="str">
        <f t="shared" si="25"/>
        <v/>
      </c>
      <c r="BG44" s="190" t="str">
        <f t="shared" si="25"/>
        <v/>
      </c>
      <c r="BH44" s="190" t="str">
        <f t="shared" si="25"/>
        <v/>
      </c>
      <c r="BI44" s="190" t="str">
        <f t="shared" si="25"/>
        <v/>
      </c>
      <c r="BJ44" s="190" t="str">
        <f t="shared" si="25"/>
        <v/>
      </c>
      <c r="BK44" s="190" t="str">
        <f t="shared" si="25"/>
        <v/>
      </c>
      <c r="BL44" s="190" t="str">
        <f t="shared" si="25"/>
        <v/>
      </c>
      <c r="BM44" s="190" t="str">
        <f t="shared" si="25"/>
        <v/>
      </c>
      <c r="BN44" s="190" t="str">
        <f t="shared" si="25"/>
        <v/>
      </c>
      <c r="BO44" s="190" t="str">
        <f t="shared" si="25"/>
        <v/>
      </c>
      <c r="BP44" s="190" t="str">
        <f t="shared" si="25"/>
        <v/>
      </c>
      <c r="BQ44" s="190" t="str">
        <f t="shared" ref="BQ44:BU44" si="26">BQ4</f>
        <v/>
      </c>
      <c r="BR44" s="190" t="str">
        <f t="shared" si="26"/>
        <v/>
      </c>
      <c r="BS44" s="190" t="str">
        <f t="shared" si="26"/>
        <v/>
      </c>
      <c r="BT44" s="190" t="str">
        <f t="shared" si="26"/>
        <v/>
      </c>
      <c r="BU44" s="190" t="str">
        <f t="shared" si="26"/>
        <v/>
      </c>
    </row>
    <row r="45" spans="1:73" ht="12" customHeight="1" x14ac:dyDescent="0.25">
      <c r="A45" s="6" t="s">
        <v>459</v>
      </c>
      <c r="B45" s="622"/>
      <c r="C45" s="623"/>
      <c r="D45" s="623"/>
      <c r="E45" s="623"/>
      <c r="F45" s="623"/>
      <c r="G45" s="623"/>
      <c r="H45" s="623"/>
      <c r="I45" s="623"/>
      <c r="J45" s="623"/>
      <c r="K45" s="62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row>
    <row r="46" spans="1:73" x14ac:dyDescent="0.2">
      <c r="A46" s="168"/>
      <c r="B46" s="627"/>
      <c r="C46" s="266">
        <f t="shared" ref="C46:C50" si="27">SUM(D46:BU46)</f>
        <v>0</v>
      </c>
      <c r="D46" s="433"/>
      <c r="E46" s="433"/>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433"/>
      <c r="AF46" s="433"/>
      <c r="AG46" s="433"/>
      <c r="AH46" s="433"/>
      <c r="AI46" s="433"/>
      <c r="AJ46" s="433"/>
      <c r="AK46" s="433"/>
      <c r="AL46" s="433"/>
      <c r="AM46" s="433"/>
      <c r="AN46" s="433"/>
      <c r="AO46" s="433"/>
      <c r="AP46" s="433"/>
      <c r="AQ46" s="433"/>
      <c r="AR46" s="433"/>
      <c r="AS46" s="433"/>
      <c r="AT46" s="433"/>
      <c r="AU46" s="433"/>
      <c r="AV46" s="433"/>
      <c r="AW46" s="433"/>
      <c r="AX46" s="433"/>
      <c r="AY46" s="433"/>
      <c r="AZ46" s="433"/>
      <c r="BA46" s="433"/>
      <c r="BB46" s="433"/>
      <c r="BC46" s="433"/>
      <c r="BD46" s="433"/>
      <c r="BE46" s="433"/>
      <c r="BF46" s="433"/>
      <c r="BG46" s="433"/>
      <c r="BH46" s="433"/>
      <c r="BI46" s="433"/>
      <c r="BJ46" s="433"/>
      <c r="BK46" s="433"/>
      <c r="BL46" s="433"/>
      <c r="BM46" s="433"/>
      <c r="BN46" s="433"/>
      <c r="BO46" s="433"/>
      <c r="BP46" s="433"/>
      <c r="BQ46" s="433"/>
      <c r="BR46" s="433"/>
      <c r="BS46" s="433"/>
      <c r="BT46" s="433"/>
      <c r="BU46" s="433"/>
    </row>
    <row r="47" spans="1:73" x14ac:dyDescent="0.2">
      <c r="A47" s="168"/>
      <c r="B47" s="625"/>
      <c r="C47" s="266">
        <f t="shared" si="27"/>
        <v>0</v>
      </c>
      <c r="D47" s="433"/>
      <c r="E47" s="433"/>
      <c r="F47" s="433"/>
      <c r="G47" s="433"/>
      <c r="H47" s="433"/>
      <c r="I47" s="433"/>
      <c r="J47" s="433"/>
      <c r="K47" s="433"/>
      <c r="L47" s="433"/>
      <c r="M47" s="433"/>
      <c r="N47" s="433"/>
      <c r="O47" s="433"/>
      <c r="P47" s="433"/>
      <c r="Q47" s="433"/>
      <c r="R47" s="433"/>
      <c r="S47" s="433"/>
      <c r="T47" s="433"/>
      <c r="U47" s="433"/>
      <c r="V47" s="433"/>
      <c r="W47" s="433"/>
      <c r="X47" s="433"/>
      <c r="Y47" s="433"/>
      <c r="Z47" s="433"/>
      <c r="AA47" s="433"/>
      <c r="AB47" s="433"/>
      <c r="AC47" s="433"/>
      <c r="AD47" s="433"/>
      <c r="AE47" s="433"/>
      <c r="AF47" s="433"/>
      <c r="AG47" s="433"/>
      <c r="AH47" s="433"/>
      <c r="AI47" s="433"/>
      <c r="AJ47" s="433"/>
      <c r="AK47" s="433"/>
      <c r="AL47" s="433"/>
      <c r="AM47" s="433"/>
      <c r="AN47" s="433"/>
      <c r="AO47" s="433"/>
      <c r="AP47" s="433"/>
      <c r="AQ47" s="433"/>
      <c r="AR47" s="433"/>
      <c r="AS47" s="433"/>
      <c r="AT47" s="433"/>
      <c r="AU47" s="433"/>
      <c r="AV47" s="433"/>
      <c r="AW47" s="433"/>
      <c r="AX47" s="433"/>
      <c r="AY47" s="433"/>
      <c r="AZ47" s="433"/>
      <c r="BA47" s="433"/>
      <c r="BB47" s="433"/>
      <c r="BC47" s="433"/>
      <c r="BD47" s="433"/>
      <c r="BE47" s="433"/>
      <c r="BF47" s="433"/>
      <c r="BG47" s="433"/>
      <c r="BH47" s="433"/>
      <c r="BI47" s="433"/>
      <c r="BJ47" s="433"/>
      <c r="BK47" s="433"/>
      <c r="BL47" s="433"/>
      <c r="BM47" s="433"/>
      <c r="BN47" s="433"/>
      <c r="BO47" s="433"/>
      <c r="BP47" s="433"/>
      <c r="BQ47" s="433"/>
      <c r="BR47" s="433"/>
      <c r="BS47" s="433"/>
      <c r="BT47" s="433"/>
      <c r="BU47" s="433"/>
    </row>
    <row r="48" spans="1:73" x14ac:dyDescent="0.2">
      <c r="A48" s="168"/>
      <c r="B48" s="625"/>
      <c r="C48" s="266">
        <f t="shared" si="27"/>
        <v>0</v>
      </c>
      <c r="D48" s="433"/>
      <c r="E48" s="433"/>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33"/>
      <c r="AE48" s="433"/>
      <c r="AF48" s="433"/>
      <c r="AG48" s="433"/>
      <c r="AH48" s="433"/>
      <c r="AI48" s="433"/>
      <c r="AJ48" s="433"/>
      <c r="AK48" s="433"/>
      <c r="AL48" s="433"/>
      <c r="AM48" s="433"/>
      <c r="AN48" s="433"/>
      <c r="AO48" s="433"/>
      <c r="AP48" s="433"/>
      <c r="AQ48" s="433"/>
      <c r="AR48" s="433"/>
      <c r="AS48" s="433"/>
      <c r="AT48" s="433"/>
      <c r="AU48" s="433"/>
      <c r="AV48" s="433"/>
      <c r="AW48" s="433"/>
      <c r="AX48" s="433"/>
      <c r="AY48" s="433"/>
      <c r="AZ48" s="433"/>
      <c r="BA48" s="433"/>
      <c r="BB48" s="433"/>
      <c r="BC48" s="433"/>
      <c r="BD48" s="433"/>
      <c r="BE48" s="433"/>
      <c r="BF48" s="433"/>
      <c r="BG48" s="433"/>
      <c r="BH48" s="433"/>
      <c r="BI48" s="433"/>
      <c r="BJ48" s="433"/>
      <c r="BK48" s="433"/>
      <c r="BL48" s="433"/>
      <c r="BM48" s="433"/>
      <c r="BN48" s="433"/>
      <c r="BO48" s="433"/>
      <c r="BP48" s="433"/>
      <c r="BQ48" s="433"/>
      <c r="BR48" s="433"/>
      <c r="BS48" s="433"/>
      <c r="BT48" s="433"/>
      <c r="BU48" s="433"/>
    </row>
    <row r="49" spans="1:73" x14ac:dyDescent="0.2">
      <c r="A49" s="168"/>
      <c r="B49" s="625"/>
      <c r="C49" s="266">
        <f t="shared" si="27"/>
        <v>0</v>
      </c>
      <c r="D49" s="433"/>
      <c r="E49" s="433"/>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433"/>
      <c r="AE49" s="433"/>
      <c r="AF49" s="433"/>
      <c r="AG49" s="433"/>
      <c r="AH49" s="433"/>
      <c r="AI49" s="433"/>
      <c r="AJ49" s="433"/>
      <c r="AK49" s="433"/>
      <c r="AL49" s="433"/>
      <c r="AM49" s="433"/>
      <c r="AN49" s="433"/>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3"/>
      <c r="BL49" s="433"/>
      <c r="BM49" s="433"/>
      <c r="BN49" s="433"/>
      <c r="BO49" s="433"/>
      <c r="BP49" s="433"/>
      <c r="BQ49" s="433"/>
      <c r="BR49" s="433"/>
      <c r="BS49" s="433"/>
      <c r="BT49" s="433"/>
      <c r="BU49" s="433"/>
    </row>
    <row r="50" spans="1:73" x14ac:dyDescent="0.2">
      <c r="A50" s="168"/>
      <c r="B50" s="626"/>
      <c r="C50" s="266">
        <f t="shared" si="27"/>
        <v>0</v>
      </c>
      <c r="D50" s="433"/>
      <c r="E50" s="433"/>
      <c r="F50" s="433"/>
      <c r="G50" s="433"/>
      <c r="H50" s="433"/>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3"/>
      <c r="AG50" s="433"/>
      <c r="AH50" s="433"/>
      <c r="AI50" s="433"/>
      <c r="AJ50" s="433"/>
      <c r="AK50" s="433"/>
      <c r="AL50" s="433"/>
      <c r="AM50" s="433"/>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3"/>
      <c r="BL50" s="433"/>
      <c r="BM50" s="433"/>
      <c r="BN50" s="433"/>
      <c r="BO50" s="433"/>
      <c r="BP50" s="433"/>
      <c r="BQ50" s="433"/>
      <c r="BR50" s="433"/>
      <c r="BS50" s="433"/>
      <c r="BT50" s="433"/>
      <c r="BU50" s="433"/>
    </row>
    <row r="51" spans="1:73" ht="12" customHeight="1" x14ac:dyDescent="0.25">
      <c r="A51" s="6" t="s">
        <v>461</v>
      </c>
      <c r="B51" s="622"/>
      <c r="C51" s="623"/>
      <c r="D51" s="623"/>
      <c r="E51" s="623"/>
      <c r="F51" s="623"/>
      <c r="G51" s="623"/>
      <c r="H51" s="623"/>
      <c r="I51" s="623"/>
      <c r="J51" s="623"/>
      <c r="K51" s="62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O51" s="623"/>
      <c r="AP51" s="623"/>
      <c r="AQ51" s="623"/>
      <c r="AR51" s="623"/>
      <c r="AS51" s="623"/>
      <c r="AT51" s="623"/>
      <c r="AU51" s="623"/>
      <c r="AV51" s="623"/>
      <c r="AW51" s="623"/>
      <c r="AX51" s="623"/>
      <c r="AY51" s="623"/>
      <c r="AZ51" s="623"/>
      <c r="BA51" s="623"/>
      <c r="BB51" s="623"/>
      <c r="BC51" s="623"/>
      <c r="BD51" s="623"/>
      <c r="BE51" s="623"/>
      <c r="BF51" s="623"/>
      <c r="BG51" s="623"/>
      <c r="BH51" s="623"/>
      <c r="BI51" s="623"/>
      <c r="BJ51" s="623"/>
      <c r="BK51" s="623"/>
      <c r="BL51" s="623"/>
      <c r="BM51" s="623"/>
      <c r="BN51" s="623"/>
      <c r="BO51" s="623"/>
      <c r="BP51" s="623"/>
      <c r="BQ51" s="623"/>
      <c r="BR51" s="623"/>
      <c r="BS51" s="623"/>
      <c r="BT51" s="623"/>
      <c r="BU51" s="623"/>
    </row>
    <row r="52" spans="1:73" x14ac:dyDescent="0.2">
      <c r="A52" s="168"/>
      <c r="B52" s="627"/>
      <c r="C52" s="266">
        <f t="shared" ref="C52:C56" si="28">SUM(D52:BU52)</f>
        <v>0</v>
      </c>
      <c r="D52" s="433"/>
      <c r="E52" s="433"/>
      <c r="F52" s="433"/>
      <c r="G52" s="433"/>
      <c r="H52" s="433"/>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3"/>
      <c r="AG52" s="433"/>
      <c r="AH52" s="433"/>
      <c r="AI52" s="433"/>
      <c r="AJ52" s="433"/>
      <c r="AK52" s="433"/>
      <c r="AL52" s="433"/>
      <c r="AM52" s="433"/>
      <c r="AN52" s="433"/>
      <c r="AO52" s="433"/>
      <c r="AP52" s="433"/>
      <c r="AQ52" s="433"/>
      <c r="AR52" s="433"/>
      <c r="AS52" s="433"/>
      <c r="AT52" s="433"/>
      <c r="AU52" s="433"/>
      <c r="AV52" s="433"/>
      <c r="AW52" s="433"/>
      <c r="AX52" s="433"/>
      <c r="AY52" s="433"/>
      <c r="AZ52" s="433"/>
      <c r="BA52" s="433"/>
      <c r="BB52" s="433"/>
      <c r="BC52" s="433"/>
      <c r="BD52" s="433"/>
      <c r="BE52" s="433"/>
      <c r="BF52" s="433"/>
      <c r="BG52" s="433"/>
      <c r="BH52" s="433"/>
      <c r="BI52" s="433"/>
      <c r="BJ52" s="433"/>
      <c r="BK52" s="433"/>
      <c r="BL52" s="433"/>
      <c r="BM52" s="433"/>
      <c r="BN52" s="433"/>
      <c r="BO52" s="433"/>
      <c r="BP52" s="433"/>
      <c r="BQ52" s="433"/>
      <c r="BR52" s="433"/>
      <c r="BS52" s="433"/>
      <c r="BT52" s="433"/>
      <c r="BU52" s="433"/>
    </row>
    <row r="53" spans="1:73" x14ac:dyDescent="0.2">
      <c r="A53" s="168"/>
      <c r="B53" s="625"/>
      <c r="C53" s="266">
        <f t="shared" si="28"/>
        <v>0</v>
      </c>
      <c r="D53" s="433"/>
      <c r="E53" s="433"/>
      <c r="F53" s="433"/>
      <c r="G53" s="433"/>
      <c r="H53" s="433"/>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3"/>
      <c r="AG53" s="433"/>
      <c r="AH53" s="433"/>
      <c r="AI53" s="433"/>
      <c r="AJ53" s="433"/>
      <c r="AK53" s="433"/>
      <c r="AL53" s="433"/>
      <c r="AM53" s="433"/>
      <c r="AN53" s="433"/>
      <c r="AO53" s="433"/>
      <c r="AP53" s="433"/>
      <c r="AQ53" s="433"/>
      <c r="AR53" s="433"/>
      <c r="AS53" s="433"/>
      <c r="AT53" s="433"/>
      <c r="AU53" s="433"/>
      <c r="AV53" s="433"/>
      <c r="AW53" s="433"/>
      <c r="AX53" s="433"/>
      <c r="AY53" s="433"/>
      <c r="AZ53" s="433"/>
      <c r="BA53" s="433"/>
      <c r="BB53" s="433"/>
      <c r="BC53" s="433"/>
      <c r="BD53" s="433"/>
      <c r="BE53" s="433"/>
      <c r="BF53" s="433"/>
      <c r="BG53" s="433"/>
      <c r="BH53" s="433"/>
      <c r="BI53" s="433"/>
      <c r="BJ53" s="433"/>
      <c r="BK53" s="433"/>
      <c r="BL53" s="433"/>
      <c r="BM53" s="433"/>
      <c r="BN53" s="433"/>
      <c r="BO53" s="433"/>
      <c r="BP53" s="433"/>
      <c r="BQ53" s="433"/>
      <c r="BR53" s="433"/>
      <c r="BS53" s="433"/>
      <c r="BT53" s="433"/>
      <c r="BU53" s="433"/>
    </row>
    <row r="54" spans="1:73" x14ac:dyDescent="0.2">
      <c r="A54" s="168"/>
      <c r="B54" s="625"/>
      <c r="C54" s="266">
        <f t="shared" si="28"/>
        <v>0</v>
      </c>
      <c r="D54" s="433"/>
      <c r="E54" s="433"/>
      <c r="F54" s="433"/>
      <c r="G54" s="433"/>
      <c r="H54" s="433"/>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3"/>
      <c r="AG54" s="433"/>
      <c r="AH54" s="433"/>
      <c r="AI54" s="433"/>
      <c r="AJ54" s="433"/>
      <c r="AK54" s="433"/>
      <c r="AL54" s="433"/>
      <c r="AM54" s="433"/>
      <c r="AN54" s="433"/>
      <c r="AO54" s="433"/>
      <c r="AP54" s="433"/>
      <c r="AQ54" s="433"/>
      <c r="AR54" s="433"/>
      <c r="AS54" s="433"/>
      <c r="AT54" s="433"/>
      <c r="AU54" s="433"/>
      <c r="AV54" s="433"/>
      <c r="AW54" s="433"/>
      <c r="AX54" s="433"/>
      <c r="AY54" s="433"/>
      <c r="AZ54" s="433"/>
      <c r="BA54" s="433"/>
      <c r="BB54" s="433"/>
      <c r="BC54" s="433"/>
      <c r="BD54" s="433"/>
      <c r="BE54" s="433"/>
      <c r="BF54" s="433"/>
      <c r="BG54" s="433"/>
      <c r="BH54" s="433"/>
      <c r="BI54" s="433"/>
      <c r="BJ54" s="433"/>
      <c r="BK54" s="433"/>
      <c r="BL54" s="433"/>
      <c r="BM54" s="433"/>
      <c r="BN54" s="433"/>
      <c r="BO54" s="433"/>
      <c r="BP54" s="433"/>
      <c r="BQ54" s="433"/>
      <c r="BR54" s="433"/>
      <c r="BS54" s="433"/>
      <c r="BT54" s="433"/>
      <c r="BU54" s="433"/>
    </row>
    <row r="55" spans="1:73" x14ac:dyDescent="0.2">
      <c r="A55" s="168"/>
      <c r="B55" s="625"/>
      <c r="C55" s="266">
        <f t="shared" si="28"/>
        <v>0</v>
      </c>
      <c r="D55" s="433"/>
      <c r="E55" s="433"/>
      <c r="F55" s="433"/>
      <c r="G55" s="433"/>
      <c r="H55" s="433"/>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3"/>
      <c r="AG55" s="433"/>
      <c r="AH55" s="433"/>
      <c r="AI55" s="433"/>
      <c r="AJ55" s="433"/>
      <c r="AK55" s="433"/>
      <c r="AL55" s="433"/>
      <c r="AM55" s="433"/>
      <c r="AN55" s="433"/>
      <c r="AO55" s="433"/>
      <c r="AP55" s="433"/>
      <c r="AQ55" s="433"/>
      <c r="AR55" s="433"/>
      <c r="AS55" s="433"/>
      <c r="AT55" s="433"/>
      <c r="AU55" s="433"/>
      <c r="AV55" s="433"/>
      <c r="AW55" s="433"/>
      <c r="AX55" s="433"/>
      <c r="AY55" s="433"/>
      <c r="AZ55" s="433"/>
      <c r="BA55" s="433"/>
      <c r="BB55" s="433"/>
      <c r="BC55" s="433"/>
      <c r="BD55" s="433"/>
      <c r="BE55" s="433"/>
      <c r="BF55" s="433"/>
      <c r="BG55" s="433"/>
      <c r="BH55" s="433"/>
      <c r="BI55" s="433"/>
      <c r="BJ55" s="433"/>
      <c r="BK55" s="433"/>
      <c r="BL55" s="433"/>
      <c r="BM55" s="433"/>
      <c r="BN55" s="433"/>
      <c r="BO55" s="433"/>
      <c r="BP55" s="433"/>
      <c r="BQ55" s="433"/>
      <c r="BR55" s="433"/>
      <c r="BS55" s="433"/>
      <c r="BT55" s="433"/>
      <c r="BU55" s="433"/>
    </row>
    <row r="56" spans="1:73" x14ac:dyDescent="0.2">
      <c r="A56" s="168"/>
      <c r="B56" s="626"/>
      <c r="C56" s="266">
        <f t="shared" si="28"/>
        <v>0</v>
      </c>
      <c r="D56" s="433"/>
      <c r="E56" s="433"/>
      <c r="F56" s="433"/>
      <c r="G56" s="433"/>
      <c r="H56" s="433"/>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3"/>
      <c r="AG56" s="433"/>
      <c r="AH56" s="433"/>
      <c r="AI56" s="433"/>
      <c r="AJ56" s="433"/>
      <c r="AK56" s="433"/>
      <c r="AL56" s="433"/>
      <c r="AM56" s="433"/>
      <c r="AN56" s="433"/>
      <c r="AO56" s="433"/>
      <c r="AP56" s="433"/>
      <c r="AQ56" s="433"/>
      <c r="AR56" s="433"/>
      <c r="AS56" s="433"/>
      <c r="AT56" s="433"/>
      <c r="AU56" s="433"/>
      <c r="AV56" s="433"/>
      <c r="AW56" s="433"/>
      <c r="AX56" s="433"/>
      <c r="AY56" s="433"/>
      <c r="AZ56" s="433"/>
      <c r="BA56" s="433"/>
      <c r="BB56" s="433"/>
      <c r="BC56" s="433"/>
      <c r="BD56" s="433"/>
      <c r="BE56" s="433"/>
      <c r="BF56" s="433"/>
      <c r="BG56" s="433"/>
      <c r="BH56" s="433"/>
      <c r="BI56" s="433"/>
      <c r="BJ56" s="433"/>
      <c r="BK56" s="433"/>
      <c r="BL56" s="433"/>
      <c r="BM56" s="433"/>
      <c r="BN56" s="433"/>
      <c r="BO56" s="433"/>
      <c r="BP56" s="433"/>
      <c r="BQ56" s="433"/>
      <c r="BR56" s="433"/>
      <c r="BS56" s="433"/>
      <c r="BT56" s="433"/>
      <c r="BU56" s="433"/>
    </row>
    <row r="57" spans="1:73" ht="12" customHeight="1" x14ac:dyDescent="0.25">
      <c r="A57" s="6" t="s">
        <v>462</v>
      </c>
      <c r="B57" s="622"/>
      <c r="C57" s="623"/>
      <c r="D57" s="623"/>
      <c r="E57" s="623"/>
      <c r="F57" s="623"/>
      <c r="G57" s="623"/>
      <c r="H57" s="623"/>
      <c r="I57" s="623"/>
      <c r="J57" s="623"/>
      <c r="K57" s="623"/>
      <c r="L57" s="623"/>
      <c r="M57" s="623"/>
      <c r="N57" s="623"/>
      <c r="O57" s="623"/>
      <c r="P57" s="623"/>
      <c r="Q57" s="623"/>
      <c r="R57" s="623"/>
      <c r="S57" s="623"/>
      <c r="T57" s="623"/>
      <c r="U57" s="623"/>
      <c r="V57" s="623"/>
      <c r="W57" s="623"/>
      <c r="X57" s="623"/>
      <c r="Y57" s="623"/>
      <c r="Z57" s="623"/>
      <c r="AA57" s="623"/>
      <c r="AB57" s="623"/>
      <c r="AC57" s="623"/>
      <c r="AD57" s="623"/>
      <c r="AE57" s="623"/>
      <c r="AF57" s="623"/>
      <c r="AG57" s="623"/>
      <c r="AH57" s="623"/>
      <c r="AI57" s="623"/>
      <c r="AJ57" s="623"/>
      <c r="AK57" s="623"/>
      <c r="AL57" s="623"/>
      <c r="AM57" s="623"/>
      <c r="AN57" s="623"/>
      <c r="AO57" s="623"/>
      <c r="AP57" s="623"/>
      <c r="AQ57" s="623"/>
      <c r="AR57" s="623"/>
      <c r="AS57" s="623"/>
      <c r="AT57" s="623"/>
      <c r="AU57" s="623"/>
      <c r="AV57" s="623"/>
      <c r="AW57" s="623"/>
      <c r="AX57" s="623"/>
      <c r="AY57" s="623"/>
      <c r="AZ57" s="623"/>
      <c r="BA57" s="623"/>
      <c r="BB57" s="623"/>
      <c r="BC57" s="623"/>
      <c r="BD57" s="623"/>
      <c r="BE57" s="623"/>
      <c r="BF57" s="623"/>
      <c r="BG57" s="623"/>
      <c r="BH57" s="623"/>
      <c r="BI57" s="623"/>
      <c r="BJ57" s="623"/>
      <c r="BK57" s="623"/>
      <c r="BL57" s="623"/>
      <c r="BM57" s="623"/>
      <c r="BN57" s="623"/>
      <c r="BO57" s="623"/>
      <c r="BP57" s="623"/>
      <c r="BQ57" s="623"/>
      <c r="BR57" s="623"/>
      <c r="BS57" s="623"/>
      <c r="BT57" s="623"/>
      <c r="BU57" s="623"/>
    </row>
    <row r="58" spans="1:73" x14ac:dyDescent="0.2">
      <c r="A58" s="168"/>
      <c r="B58" s="627"/>
      <c r="C58" s="266">
        <f t="shared" ref="C58:C62" si="29">SUM(D58:BU58)</f>
        <v>0</v>
      </c>
      <c r="D58" s="433"/>
      <c r="E58" s="433"/>
      <c r="F58" s="433"/>
      <c r="G58" s="433"/>
      <c r="H58" s="433"/>
      <c r="I58" s="433"/>
      <c r="J58" s="433"/>
      <c r="K58" s="433"/>
      <c r="L58" s="433"/>
      <c r="M58" s="433"/>
      <c r="N58" s="433"/>
      <c r="O58" s="433"/>
      <c r="P58" s="433"/>
      <c r="Q58" s="433"/>
      <c r="R58" s="433"/>
      <c r="S58" s="433"/>
      <c r="T58" s="433"/>
      <c r="U58" s="433"/>
      <c r="V58" s="433"/>
      <c r="W58" s="433"/>
      <c r="X58" s="433"/>
      <c r="Y58" s="433"/>
      <c r="Z58" s="433"/>
      <c r="AA58" s="433"/>
      <c r="AB58" s="433"/>
      <c r="AC58" s="433"/>
      <c r="AD58" s="433"/>
      <c r="AE58" s="433"/>
      <c r="AF58" s="433"/>
      <c r="AG58" s="433"/>
      <c r="AH58" s="433"/>
      <c r="AI58" s="433"/>
      <c r="AJ58" s="433"/>
      <c r="AK58" s="433"/>
      <c r="AL58" s="433"/>
      <c r="AM58" s="433"/>
      <c r="AN58" s="433"/>
      <c r="AO58" s="433"/>
      <c r="AP58" s="433"/>
      <c r="AQ58" s="433"/>
      <c r="AR58" s="433"/>
      <c r="AS58" s="433"/>
      <c r="AT58" s="433"/>
      <c r="AU58" s="433"/>
      <c r="AV58" s="433"/>
      <c r="AW58" s="433"/>
      <c r="AX58" s="433"/>
      <c r="AY58" s="433"/>
      <c r="AZ58" s="433"/>
      <c r="BA58" s="433"/>
      <c r="BB58" s="433"/>
      <c r="BC58" s="433"/>
      <c r="BD58" s="433"/>
      <c r="BE58" s="433"/>
      <c r="BF58" s="433"/>
      <c r="BG58" s="433"/>
      <c r="BH58" s="433"/>
      <c r="BI58" s="433"/>
      <c r="BJ58" s="433"/>
      <c r="BK58" s="433"/>
      <c r="BL58" s="433"/>
      <c r="BM58" s="433"/>
      <c r="BN58" s="433"/>
      <c r="BO58" s="433"/>
      <c r="BP58" s="433"/>
      <c r="BQ58" s="433"/>
      <c r="BR58" s="433"/>
      <c r="BS58" s="433"/>
      <c r="BT58" s="433"/>
      <c r="BU58" s="433"/>
    </row>
    <row r="59" spans="1:73" x14ac:dyDescent="0.2">
      <c r="A59" s="168"/>
      <c r="B59" s="625"/>
      <c r="C59" s="266">
        <f t="shared" si="29"/>
        <v>0</v>
      </c>
      <c r="D59" s="433"/>
      <c r="E59" s="433"/>
      <c r="F59" s="433"/>
      <c r="G59" s="433"/>
      <c r="H59" s="433"/>
      <c r="I59" s="433"/>
      <c r="J59" s="433"/>
      <c r="K59" s="433"/>
      <c r="L59" s="433"/>
      <c r="M59" s="433"/>
      <c r="N59" s="433"/>
      <c r="O59" s="433"/>
      <c r="P59" s="433"/>
      <c r="Q59" s="433"/>
      <c r="R59" s="433"/>
      <c r="S59" s="433"/>
      <c r="T59" s="433"/>
      <c r="U59" s="433"/>
      <c r="V59" s="433"/>
      <c r="W59" s="433"/>
      <c r="X59" s="433"/>
      <c r="Y59" s="433"/>
      <c r="Z59" s="433"/>
      <c r="AA59" s="433"/>
      <c r="AB59" s="433"/>
      <c r="AC59" s="433"/>
      <c r="AD59" s="433"/>
      <c r="AE59" s="433"/>
      <c r="AF59" s="433"/>
      <c r="AG59" s="433"/>
      <c r="AH59" s="433"/>
      <c r="AI59" s="433"/>
      <c r="AJ59" s="433"/>
      <c r="AK59" s="433"/>
      <c r="AL59" s="433"/>
      <c r="AM59" s="433"/>
      <c r="AN59" s="433"/>
      <c r="AO59" s="433"/>
      <c r="AP59" s="433"/>
      <c r="AQ59" s="433"/>
      <c r="AR59" s="433"/>
      <c r="AS59" s="433"/>
      <c r="AT59" s="433"/>
      <c r="AU59" s="433"/>
      <c r="AV59" s="433"/>
      <c r="AW59" s="433"/>
      <c r="AX59" s="433"/>
      <c r="AY59" s="433"/>
      <c r="AZ59" s="433"/>
      <c r="BA59" s="433"/>
      <c r="BB59" s="433"/>
      <c r="BC59" s="433"/>
      <c r="BD59" s="433"/>
      <c r="BE59" s="433"/>
      <c r="BF59" s="433"/>
      <c r="BG59" s="433"/>
      <c r="BH59" s="433"/>
      <c r="BI59" s="433"/>
      <c r="BJ59" s="433"/>
      <c r="BK59" s="433"/>
      <c r="BL59" s="433"/>
      <c r="BM59" s="433"/>
      <c r="BN59" s="433"/>
      <c r="BO59" s="433"/>
      <c r="BP59" s="433"/>
      <c r="BQ59" s="433"/>
      <c r="BR59" s="433"/>
      <c r="BS59" s="433"/>
      <c r="BT59" s="433"/>
      <c r="BU59" s="433"/>
    </row>
    <row r="60" spans="1:73" x14ac:dyDescent="0.2">
      <c r="A60" s="168"/>
      <c r="B60" s="625"/>
      <c r="C60" s="266">
        <f t="shared" si="29"/>
        <v>0</v>
      </c>
      <c r="D60" s="433"/>
      <c r="E60" s="433"/>
      <c r="F60" s="433"/>
      <c r="G60" s="433"/>
      <c r="H60" s="433"/>
      <c r="I60" s="433"/>
      <c r="J60" s="433"/>
      <c r="K60" s="433"/>
      <c r="L60" s="433"/>
      <c r="M60" s="433"/>
      <c r="N60" s="433"/>
      <c r="O60" s="433"/>
      <c r="P60" s="433"/>
      <c r="Q60" s="433"/>
      <c r="R60" s="433"/>
      <c r="S60" s="433"/>
      <c r="T60" s="433"/>
      <c r="U60" s="433"/>
      <c r="V60" s="433"/>
      <c r="W60" s="433"/>
      <c r="X60" s="433"/>
      <c r="Y60" s="433"/>
      <c r="Z60" s="433"/>
      <c r="AA60" s="433"/>
      <c r="AB60" s="433"/>
      <c r="AC60" s="433"/>
      <c r="AD60" s="433"/>
      <c r="AE60" s="433"/>
      <c r="AF60" s="433"/>
      <c r="AG60" s="433"/>
      <c r="AH60" s="433"/>
      <c r="AI60" s="433"/>
      <c r="AJ60" s="433"/>
      <c r="AK60" s="433"/>
      <c r="AL60" s="433"/>
      <c r="AM60" s="433"/>
      <c r="AN60" s="433"/>
      <c r="AO60" s="433"/>
      <c r="AP60" s="433"/>
      <c r="AQ60" s="433"/>
      <c r="AR60" s="433"/>
      <c r="AS60" s="433"/>
      <c r="AT60" s="433"/>
      <c r="AU60" s="433"/>
      <c r="AV60" s="433"/>
      <c r="AW60" s="433"/>
      <c r="AX60" s="433"/>
      <c r="AY60" s="433"/>
      <c r="AZ60" s="433"/>
      <c r="BA60" s="433"/>
      <c r="BB60" s="433"/>
      <c r="BC60" s="433"/>
      <c r="BD60" s="433"/>
      <c r="BE60" s="433"/>
      <c r="BF60" s="433"/>
      <c r="BG60" s="433"/>
      <c r="BH60" s="433"/>
      <c r="BI60" s="433"/>
      <c r="BJ60" s="433"/>
      <c r="BK60" s="433"/>
      <c r="BL60" s="433"/>
      <c r="BM60" s="433"/>
      <c r="BN60" s="433"/>
      <c r="BO60" s="433"/>
      <c r="BP60" s="433"/>
      <c r="BQ60" s="433"/>
      <c r="BR60" s="433"/>
      <c r="BS60" s="433"/>
      <c r="BT60" s="433"/>
      <c r="BU60" s="433"/>
    </row>
    <row r="61" spans="1:73" x14ac:dyDescent="0.2">
      <c r="A61" s="168"/>
      <c r="B61" s="625"/>
      <c r="C61" s="266">
        <f t="shared" si="29"/>
        <v>0</v>
      </c>
      <c r="D61" s="433"/>
      <c r="E61" s="433"/>
      <c r="F61" s="433"/>
      <c r="G61" s="433"/>
      <c r="H61" s="433"/>
      <c r="I61" s="433"/>
      <c r="J61" s="433"/>
      <c r="K61" s="433"/>
      <c r="L61" s="433"/>
      <c r="M61" s="433"/>
      <c r="N61" s="433"/>
      <c r="O61" s="433"/>
      <c r="P61" s="433"/>
      <c r="Q61" s="433"/>
      <c r="R61" s="433"/>
      <c r="S61" s="433"/>
      <c r="T61" s="433"/>
      <c r="U61" s="433"/>
      <c r="V61" s="433"/>
      <c r="W61" s="433"/>
      <c r="X61" s="433"/>
      <c r="Y61" s="433"/>
      <c r="Z61" s="433"/>
      <c r="AA61" s="433"/>
      <c r="AB61" s="433"/>
      <c r="AC61" s="433"/>
      <c r="AD61" s="433"/>
      <c r="AE61" s="433"/>
      <c r="AF61" s="433"/>
      <c r="AG61" s="433"/>
      <c r="AH61" s="433"/>
      <c r="AI61" s="433"/>
      <c r="AJ61" s="433"/>
      <c r="AK61" s="433"/>
      <c r="AL61" s="433"/>
      <c r="AM61" s="433"/>
      <c r="AN61" s="433"/>
      <c r="AO61" s="433"/>
      <c r="AP61" s="433"/>
      <c r="AQ61" s="433"/>
      <c r="AR61" s="433"/>
      <c r="AS61" s="433"/>
      <c r="AT61" s="433"/>
      <c r="AU61" s="433"/>
      <c r="AV61" s="433"/>
      <c r="AW61" s="433"/>
      <c r="AX61" s="433"/>
      <c r="AY61" s="433"/>
      <c r="AZ61" s="433"/>
      <c r="BA61" s="433"/>
      <c r="BB61" s="433"/>
      <c r="BC61" s="433"/>
      <c r="BD61" s="433"/>
      <c r="BE61" s="433"/>
      <c r="BF61" s="433"/>
      <c r="BG61" s="433"/>
      <c r="BH61" s="433"/>
      <c r="BI61" s="433"/>
      <c r="BJ61" s="433"/>
      <c r="BK61" s="433"/>
      <c r="BL61" s="433"/>
      <c r="BM61" s="433"/>
      <c r="BN61" s="433"/>
      <c r="BO61" s="433"/>
      <c r="BP61" s="433"/>
      <c r="BQ61" s="433"/>
      <c r="BR61" s="433"/>
      <c r="BS61" s="433"/>
      <c r="BT61" s="433"/>
      <c r="BU61" s="433"/>
    </row>
    <row r="62" spans="1:73" x14ac:dyDescent="0.2">
      <c r="A62" s="168"/>
      <c r="B62" s="626"/>
      <c r="C62" s="266">
        <f t="shared" si="29"/>
        <v>0</v>
      </c>
      <c r="D62" s="433"/>
      <c r="E62" s="433"/>
      <c r="F62" s="433"/>
      <c r="G62" s="433"/>
      <c r="H62" s="433"/>
      <c r="I62" s="433"/>
      <c r="J62" s="433"/>
      <c r="K62" s="433"/>
      <c r="L62" s="433"/>
      <c r="M62" s="433"/>
      <c r="N62" s="433"/>
      <c r="O62" s="433"/>
      <c r="P62" s="433"/>
      <c r="Q62" s="433"/>
      <c r="R62" s="433"/>
      <c r="S62" s="433"/>
      <c r="T62" s="433"/>
      <c r="U62" s="433"/>
      <c r="V62" s="433"/>
      <c r="W62" s="433"/>
      <c r="X62" s="433"/>
      <c r="Y62" s="433"/>
      <c r="Z62" s="433"/>
      <c r="AA62" s="433"/>
      <c r="AB62" s="433"/>
      <c r="AC62" s="433"/>
      <c r="AD62" s="433"/>
      <c r="AE62" s="433"/>
      <c r="AF62" s="433"/>
      <c r="AG62" s="433"/>
      <c r="AH62" s="433"/>
      <c r="AI62" s="433"/>
      <c r="AJ62" s="433"/>
      <c r="AK62" s="433"/>
      <c r="AL62" s="433"/>
      <c r="AM62" s="433"/>
      <c r="AN62" s="433"/>
      <c r="AO62" s="433"/>
      <c r="AP62" s="433"/>
      <c r="AQ62" s="433"/>
      <c r="AR62" s="433"/>
      <c r="AS62" s="433"/>
      <c r="AT62" s="433"/>
      <c r="AU62" s="433"/>
      <c r="AV62" s="433"/>
      <c r="AW62" s="433"/>
      <c r="AX62" s="433"/>
      <c r="AY62" s="433"/>
      <c r="AZ62" s="433"/>
      <c r="BA62" s="433"/>
      <c r="BB62" s="433"/>
      <c r="BC62" s="433"/>
      <c r="BD62" s="433"/>
      <c r="BE62" s="433"/>
      <c r="BF62" s="433"/>
      <c r="BG62" s="433"/>
      <c r="BH62" s="433"/>
      <c r="BI62" s="433"/>
      <c r="BJ62" s="433"/>
      <c r="BK62" s="433"/>
      <c r="BL62" s="433"/>
      <c r="BM62" s="433"/>
      <c r="BN62" s="433"/>
      <c r="BO62" s="433"/>
      <c r="BP62" s="433"/>
      <c r="BQ62" s="433"/>
      <c r="BR62" s="433"/>
      <c r="BS62" s="433"/>
      <c r="BT62" s="433"/>
      <c r="BU62" s="433"/>
    </row>
    <row r="63" spans="1:73" ht="12" customHeight="1" x14ac:dyDescent="0.25">
      <c r="A63" s="6" t="s">
        <v>463</v>
      </c>
      <c r="B63" s="622"/>
      <c r="C63" s="623"/>
      <c r="D63" s="623"/>
      <c r="E63" s="623"/>
      <c r="F63" s="623"/>
      <c r="G63" s="623"/>
      <c r="H63" s="623"/>
      <c r="I63" s="623"/>
      <c r="J63" s="623"/>
      <c r="K63" s="623"/>
      <c r="L63" s="623"/>
      <c r="M63" s="623"/>
      <c r="N63" s="623"/>
      <c r="O63" s="623"/>
      <c r="P63" s="623"/>
      <c r="Q63" s="623"/>
      <c r="R63" s="623"/>
      <c r="S63" s="623"/>
      <c r="T63" s="623"/>
      <c r="U63" s="623"/>
      <c r="V63" s="623"/>
      <c r="W63" s="623"/>
      <c r="X63" s="623"/>
      <c r="Y63" s="623"/>
      <c r="Z63" s="623"/>
      <c r="AA63" s="623"/>
      <c r="AB63" s="623"/>
      <c r="AC63" s="623"/>
      <c r="AD63" s="623"/>
      <c r="AE63" s="623"/>
      <c r="AF63" s="623"/>
      <c r="AG63" s="623"/>
      <c r="AH63" s="623"/>
      <c r="AI63" s="623"/>
      <c r="AJ63" s="623"/>
      <c r="AK63" s="623"/>
      <c r="AL63" s="623"/>
      <c r="AM63" s="623"/>
      <c r="AN63" s="623"/>
      <c r="AO63" s="623"/>
      <c r="AP63" s="623"/>
      <c r="AQ63" s="623"/>
      <c r="AR63" s="623"/>
      <c r="AS63" s="623"/>
      <c r="AT63" s="623"/>
      <c r="AU63" s="623"/>
      <c r="AV63" s="623"/>
      <c r="AW63" s="623"/>
      <c r="AX63" s="623"/>
      <c r="AY63" s="623"/>
      <c r="AZ63" s="623"/>
      <c r="BA63" s="623"/>
      <c r="BB63" s="623"/>
      <c r="BC63" s="623"/>
      <c r="BD63" s="623"/>
      <c r="BE63" s="623"/>
      <c r="BF63" s="623"/>
      <c r="BG63" s="623"/>
      <c r="BH63" s="623"/>
      <c r="BI63" s="623"/>
      <c r="BJ63" s="623"/>
      <c r="BK63" s="623"/>
      <c r="BL63" s="623"/>
      <c r="BM63" s="623"/>
      <c r="BN63" s="623"/>
      <c r="BO63" s="623"/>
      <c r="BP63" s="623"/>
      <c r="BQ63" s="623"/>
      <c r="BR63" s="623"/>
      <c r="BS63" s="623"/>
      <c r="BT63" s="623"/>
      <c r="BU63" s="623"/>
    </row>
    <row r="64" spans="1:73" x14ac:dyDescent="0.2">
      <c r="A64" s="168"/>
      <c r="B64" s="627"/>
      <c r="C64" s="266">
        <f t="shared" ref="C64:C68" si="30">SUM(D64:BU64)</f>
        <v>0</v>
      </c>
      <c r="D64" s="433"/>
      <c r="E64" s="433"/>
      <c r="F64" s="433"/>
      <c r="G64" s="433"/>
      <c r="H64" s="433"/>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3"/>
      <c r="AG64" s="433"/>
      <c r="AH64" s="433"/>
      <c r="AI64" s="433"/>
      <c r="AJ64" s="433"/>
      <c r="AK64" s="433"/>
      <c r="AL64" s="433"/>
      <c r="AM64" s="433"/>
      <c r="AN64" s="433"/>
      <c r="AO64" s="433"/>
      <c r="AP64" s="433"/>
      <c r="AQ64" s="433"/>
      <c r="AR64" s="433"/>
      <c r="AS64" s="433"/>
      <c r="AT64" s="433"/>
      <c r="AU64" s="433"/>
      <c r="AV64" s="433"/>
      <c r="AW64" s="433"/>
      <c r="AX64" s="433"/>
      <c r="AY64" s="433"/>
      <c r="AZ64" s="433"/>
      <c r="BA64" s="433"/>
      <c r="BB64" s="433"/>
      <c r="BC64" s="433"/>
      <c r="BD64" s="433"/>
      <c r="BE64" s="433"/>
      <c r="BF64" s="433"/>
      <c r="BG64" s="433"/>
      <c r="BH64" s="433"/>
      <c r="BI64" s="433"/>
      <c r="BJ64" s="433"/>
      <c r="BK64" s="433"/>
      <c r="BL64" s="433"/>
      <c r="BM64" s="433"/>
      <c r="BN64" s="433"/>
      <c r="BO64" s="433"/>
      <c r="BP64" s="433"/>
      <c r="BQ64" s="433"/>
      <c r="BR64" s="433"/>
      <c r="BS64" s="433"/>
      <c r="BT64" s="433"/>
      <c r="BU64" s="433"/>
    </row>
    <row r="65" spans="1:73" x14ac:dyDescent="0.2">
      <c r="A65" s="168"/>
      <c r="B65" s="625"/>
      <c r="C65" s="266">
        <f t="shared" si="30"/>
        <v>0</v>
      </c>
      <c r="D65" s="433"/>
      <c r="E65" s="433"/>
      <c r="F65" s="433"/>
      <c r="G65" s="433"/>
      <c r="H65" s="433"/>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3"/>
      <c r="AG65" s="433"/>
      <c r="AH65" s="433"/>
      <c r="AI65" s="433"/>
      <c r="AJ65" s="433"/>
      <c r="AK65" s="433"/>
      <c r="AL65" s="433"/>
      <c r="AM65" s="433"/>
      <c r="AN65" s="433"/>
      <c r="AO65" s="433"/>
      <c r="AP65" s="433"/>
      <c r="AQ65" s="433"/>
      <c r="AR65" s="433"/>
      <c r="AS65" s="433"/>
      <c r="AT65" s="433"/>
      <c r="AU65" s="433"/>
      <c r="AV65" s="433"/>
      <c r="AW65" s="433"/>
      <c r="AX65" s="433"/>
      <c r="AY65" s="433"/>
      <c r="AZ65" s="433"/>
      <c r="BA65" s="433"/>
      <c r="BB65" s="433"/>
      <c r="BC65" s="433"/>
      <c r="BD65" s="433"/>
      <c r="BE65" s="433"/>
      <c r="BF65" s="433"/>
      <c r="BG65" s="433"/>
      <c r="BH65" s="433"/>
      <c r="BI65" s="433"/>
      <c r="BJ65" s="433"/>
      <c r="BK65" s="433"/>
      <c r="BL65" s="433"/>
      <c r="BM65" s="433"/>
      <c r="BN65" s="433"/>
      <c r="BO65" s="433"/>
      <c r="BP65" s="433"/>
      <c r="BQ65" s="433"/>
      <c r="BR65" s="433"/>
      <c r="BS65" s="433"/>
      <c r="BT65" s="433"/>
      <c r="BU65" s="433"/>
    </row>
    <row r="66" spans="1:73" x14ac:dyDescent="0.2">
      <c r="A66" s="168"/>
      <c r="B66" s="625"/>
      <c r="C66" s="266">
        <f t="shared" si="30"/>
        <v>0</v>
      </c>
      <c r="D66" s="433"/>
      <c r="E66" s="433"/>
      <c r="F66" s="433"/>
      <c r="G66" s="433"/>
      <c r="H66" s="433"/>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3"/>
      <c r="AG66" s="433"/>
      <c r="AH66" s="433"/>
      <c r="AI66" s="433"/>
      <c r="AJ66" s="433"/>
      <c r="AK66" s="433"/>
      <c r="AL66" s="433"/>
      <c r="AM66" s="433"/>
      <c r="AN66" s="433"/>
      <c r="AO66" s="433"/>
      <c r="AP66" s="433"/>
      <c r="AQ66" s="433"/>
      <c r="AR66" s="433"/>
      <c r="AS66" s="433"/>
      <c r="AT66" s="433"/>
      <c r="AU66" s="433"/>
      <c r="AV66" s="433"/>
      <c r="AW66" s="433"/>
      <c r="AX66" s="433"/>
      <c r="AY66" s="433"/>
      <c r="AZ66" s="433"/>
      <c r="BA66" s="433"/>
      <c r="BB66" s="433"/>
      <c r="BC66" s="433"/>
      <c r="BD66" s="433"/>
      <c r="BE66" s="433"/>
      <c r="BF66" s="433"/>
      <c r="BG66" s="433"/>
      <c r="BH66" s="433"/>
      <c r="BI66" s="433"/>
      <c r="BJ66" s="433"/>
      <c r="BK66" s="433"/>
      <c r="BL66" s="433"/>
      <c r="BM66" s="433"/>
      <c r="BN66" s="433"/>
      <c r="BO66" s="433"/>
      <c r="BP66" s="433"/>
      <c r="BQ66" s="433"/>
      <c r="BR66" s="433"/>
      <c r="BS66" s="433"/>
      <c r="BT66" s="433"/>
      <c r="BU66" s="433"/>
    </row>
    <row r="67" spans="1:73" x14ac:dyDescent="0.2">
      <c r="A67" s="168"/>
      <c r="B67" s="625"/>
      <c r="C67" s="266">
        <f t="shared" si="30"/>
        <v>0</v>
      </c>
      <c r="D67" s="433"/>
      <c r="E67" s="433"/>
      <c r="F67" s="433"/>
      <c r="G67" s="433"/>
      <c r="H67" s="433"/>
      <c r="I67" s="433"/>
      <c r="J67" s="433"/>
      <c r="K67" s="433"/>
      <c r="L67" s="433"/>
      <c r="M67" s="433"/>
      <c r="N67" s="433"/>
      <c r="O67" s="433"/>
      <c r="P67" s="433"/>
      <c r="Q67" s="433"/>
      <c r="R67" s="433"/>
      <c r="S67" s="433"/>
      <c r="T67" s="433"/>
      <c r="U67" s="433"/>
      <c r="V67" s="433"/>
      <c r="W67" s="433"/>
      <c r="X67" s="433"/>
      <c r="Y67" s="433"/>
      <c r="Z67" s="433"/>
      <c r="AA67" s="433"/>
      <c r="AB67" s="433"/>
      <c r="AC67" s="433"/>
      <c r="AD67" s="433"/>
      <c r="AE67" s="433"/>
      <c r="AF67" s="433"/>
      <c r="AG67" s="433"/>
      <c r="AH67" s="433"/>
      <c r="AI67" s="433"/>
      <c r="AJ67" s="433"/>
      <c r="AK67" s="433"/>
      <c r="AL67" s="433"/>
      <c r="AM67" s="433"/>
      <c r="AN67" s="433"/>
      <c r="AO67" s="433"/>
      <c r="AP67" s="433"/>
      <c r="AQ67" s="433"/>
      <c r="AR67" s="433"/>
      <c r="AS67" s="433"/>
      <c r="AT67" s="433"/>
      <c r="AU67" s="433"/>
      <c r="AV67" s="433"/>
      <c r="AW67" s="433"/>
      <c r="AX67" s="433"/>
      <c r="AY67" s="433"/>
      <c r="AZ67" s="433"/>
      <c r="BA67" s="433"/>
      <c r="BB67" s="433"/>
      <c r="BC67" s="433"/>
      <c r="BD67" s="433"/>
      <c r="BE67" s="433"/>
      <c r="BF67" s="433"/>
      <c r="BG67" s="433"/>
      <c r="BH67" s="433"/>
      <c r="BI67" s="433"/>
      <c r="BJ67" s="433"/>
      <c r="BK67" s="433"/>
      <c r="BL67" s="433"/>
      <c r="BM67" s="433"/>
      <c r="BN67" s="433"/>
      <c r="BO67" s="433"/>
      <c r="BP67" s="433"/>
      <c r="BQ67" s="433"/>
      <c r="BR67" s="433"/>
      <c r="BS67" s="433"/>
      <c r="BT67" s="433"/>
      <c r="BU67" s="433"/>
    </row>
    <row r="68" spans="1:73" x14ac:dyDescent="0.2">
      <c r="A68" s="168"/>
      <c r="B68" s="626"/>
      <c r="C68" s="266">
        <f t="shared" si="30"/>
        <v>0</v>
      </c>
      <c r="D68" s="433"/>
      <c r="E68" s="433"/>
      <c r="F68" s="433"/>
      <c r="G68" s="433"/>
      <c r="H68" s="433"/>
      <c r="I68" s="433"/>
      <c r="J68" s="433"/>
      <c r="K68" s="433"/>
      <c r="L68" s="433"/>
      <c r="M68" s="433"/>
      <c r="N68" s="433"/>
      <c r="O68" s="433"/>
      <c r="P68" s="433"/>
      <c r="Q68" s="433"/>
      <c r="R68" s="433"/>
      <c r="S68" s="433"/>
      <c r="T68" s="433"/>
      <c r="U68" s="433"/>
      <c r="V68" s="433"/>
      <c r="W68" s="433"/>
      <c r="X68" s="433"/>
      <c r="Y68" s="433"/>
      <c r="Z68" s="433"/>
      <c r="AA68" s="433"/>
      <c r="AB68" s="433"/>
      <c r="AC68" s="433"/>
      <c r="AD68" s="433"/>
      <c r="AE68" s="433"/>
      <c r="AF68" s="433"/>
      <c r="AG68" s="433"/>
      <c r="AH68" s="433"/>
      <c r="AI68" s="433"/>
      <c r="AJ68" s="433"/>
      <c r="AK68" s="433"/>
      <c r="AL68" s="433"/>
      <c r="AM68" s="433"/>
      <c r="AN68" s="433"/>
      <c r="AO68" s="433"/>
      <c r="AP68" s="433"/>
      <c r="AQ68" s="433"/>
      <c r="AR68" s="433"/>
      <c r="AS68" s="433"/>
      <c r="AT68" s="433"/>
      <c r="AU68" s="433"/>
      <c r="AV68" s="433"/>
      <c r="AW68" s="433"/>
      <c r="AX68" s="433"/>
      <c r="AY68" s="433"/>
      <c r="AZ68" s="433"/>
      <c r="BA68" s="433"/>
      <c r="BB68" s="433"/>
      <c r="BC68" s="433"/>
      <c r="BD68" s="433"/>
      <c r="BE68" s="433"/>
      <c r="BF68" s="433"/>
      <c r="BG68" s="433"/>
      <c r="BH68" s="433"/>
      <c r="BI68" s="433"/>
      <c r="BJ68" s="433"/>
      <c r="BK68" s="433"/>
      <c r="BL68" s="433"/>
      <c r="BM68" s="433"/>
      <c r="BN68" s="433"/>
      <c r="BO68" s="433"/>
      <c r="BP68" s="433"/>
      <c r="BQ68" s="433"/>
      <c r="BR68" s="433"/>
      <c r="BS68" s="433"/>
      <c r="BT68" s="433"/>
      <c r="BU68" s="433"/>
    </row>
    <row r="69" spans="1:73" s="24" customFormat="1" ht="12" customHeight="1" x14ac:dyDescent="0.25">
      <c r="A69" s="430" t="s">
        <v>76</v>
      </c>
      <c r="B69" s="495">
        <f t="shared" ref="B69:B73" si="31">B115</f>
        <v>0</v>
      </c>
      <c r="C69" s="499">
        <f>SUM(D69:BU69)</f>
        <v>0</v>
      </c>
      <c r="D69" s="503">
        <f>SUM(D46:D50)</f>
        <v>0</v>
      </c>
      <c r="E69" s="503">
        <f t="shared" ref="E69:BP69" si="32">SUM(E46:E50)</f>
        <v>0</v>
      </c>
      <c r="F69" s="503">
        <f t="shared" si="32"/>
        <v>0</v>
      </c>
      <c r="G69" s="503">
        <f t="shared" si="32"/>
        <v>0</v>
      </c>
      <c r="H69" s="503">
        <f t="shared" si="32"/>
        <v>0</v>
      </c>
      <c r="I69" s="503">
        <f t="shared" si="32"/>
        <v>0</v>
      </c>
      <c r="J69" s="503">
        <f t="shared" si="32"/>
        <v>0</v>
      </c>
      <c r="K69" s="503">
        <f t="shared" si="32"/>
        <v>0</v>
      </c>
      <c r="L69" s="503">
        <f t="shared" si="32"/>
        <v>0</v>
      </c>
      <c r="M69" s="503">
        <f t="shared" si="32"/>
        <v>0</v>
      </c>
      <c r="N69" s="503">
        <f t="shared" si="32"/>
        <v>0</v>
      </c>
      <c r="O69" s="503">
        <f t="shared" si="32"/>
        <v>0</v>
      </c>
      <c r="P69" s="503">
        <f t="shared" si="32"/>
        <v>0</v>
      </c>
      <c r="Q69" s="503">
        <f t="shared" si="32"/>
        <v>0</v>
      </c>
      <c r="R69" s="503">
        <f t="shared" si="32"/>
        <v>0</v>
      </c>
      <c r="S69" s="503">
        <f t="shared" si="32"/>
        <v>0</v>
      </c>
      <c r="T69" s="503">
        <f t="shared" si="32"/>
        <v>0</v>
      </c>
      <c r="U69" s="503">
        <f t="shared" si="32"/>
        <v>0</v>
      </c>
      <c r="V69" s="503">
        <f t="shared" si="32"/>
        <v>0</v>
      </c>
      <c r="W69" s="503">
        <f t="shared" si="32"/>
        <v>0</v>
      </c>
      <c r="X69" s="503">
        <f t="shared" si="32"/>
        <v>0</v>
      </c>
      <c r="Y69" s="503">
        <f t="shared" si="32"/>
        <v>0</v>
      </c>
      <c r="Z69" s="503">
        <f t="shared" si="32"/>
        <v>0</v>
      </c>
      <c r="AA69" s="503">
        <f t="shared" si="32"/>
        <v>0</v>
      </c>
      <c r="AB69" s="503">
        <f t="shared" si="32"/>
        <v>0</v>
      </c>
      <c r="AC69" s="503">
        <f t="shared" si="32"/>
        <v>0</v>
      </c>
      <c r="AD69" s="503">
        <f t="shared" si="32"/>
        <v>0</v>
      </c>
      <c r="AE69" s="503">
        <f t="shared" si="32"/>
        <v>0</v>
      </c>
      <c r="AF69" s="503">
        <f t="shared" si="32"/>
        <v>0</v>
      </c>
      <c r="AG69" s="503">
        <f t="shared" si="32"/>
        <v>0</v>
      </c>
      <c r="AH69" s="503">
        <f t="shared" si="32"/>
        <v>0</v>
      </c>
      <c r="AI69" s="503">
        <f t="shared" si="32"/>
        <v>0</v>
      </c>
      <c r="AJ69" s="503">
        <f t="shared" si="32"/>
        <v>0</v>
      </c>
      <c r="AK69" s="503">
        <f t="shared" si="32"/>
        <v>0</v>
      </c>
      <c r="AL69" s="503">
        <f t="shared" si="32"/>
        <v>0</v>
      </c>
      <c r="AM69" s="503">
        <f t="shared" si="32"/>
        <v>0</v>
      </c>
      <c r="AN69" s="503">
        <f t="shared" si="32"/>
        <v>0</v>
      </c>
      <c r="AO69" s="503">
        <f t="shared" si="32"/>
        <v>0</v>
      </c>
      <c r="AP69" s="503">
        <f t="shared" si="32"/>
        <v>0</v>
      </c>
      <c r="AQ69" s="503">
        <f t="shared" si="32"/>
        <v>0</v>
      </c>
      <c r="AR69" s="503">
        <f t="shared" si="32"/>
        <v>0</v>
      </c>
      <c r="AS69" s="503">
        <f t="shared" si="32"/>
        <v>0</v>
      </c>
      <c r="AT69" s="503">
        <f t="shared" si="32"/>
        <v>0</v>
      </c>
      <c r="AU69" s="503">
        <f t="shared" si="32"/>
        <v>0</v>
      </c>
      <c r="AV69" s="503">
        <f t="shared" si="32"/>
        <v>0</v>
      </c>
      <c r="AW69" s="503">
        <f t="shared" si="32"/>
        <v>0</v>
      </c>
      <c r="AX69" s="503">
        <f t="shared" si="32"/>
        <v>0</v>
      </c>
      <c r="AY69" s="503">
        <f t="shared" si="32"/>
        <v>0</v>
      </c>
      <c r="AZ69" s="503">
        <f t="shared" si="32"/>
        <v>0</v>
      </c>
      <c r="BA69" s="503">
        <f t="shared" si="32"/>
        <v>0</v>
      </c>
      <c r="BB69" s="503">
        <f t="shared" si="32"/>
        <v>0</v>
      </c>
      <c r="BC69" s="503">
        <f t="shared" si="32"/>
        <v>0</v>
      </c>
      <c r="BD69" s="503">
        <f t="shared" si="32"/>
        <v>0</v>
      </c>
      <c r="BE69" s="503">
        <f t="shared" si="32"/>
        <v>0</v>
      </c>
      <c r="BF69" s="503">
        <f t="shared" si="32"/>
        <v>0</v>
      </c>
      <c r="BG69" s="503">
        <f t="shared" si="32"/>
        <v>0</v>
      </c>
      <c r="BH69" s="503">
        <f t="shared" si="32"/>
        <v>0</v>
      </c>
      <c r="BI69" s="503">
        <f t="shared" si="32"/>
        <v>0</v>
      </c>
      <c r="BJ69" s="503">
        <f t="shared" si="32"/>
        <v>0</v>
      </c>
      <c r="BK69" s="503">
        <f t="shared" si="32"/>
        <v>0</v>
      </c>
      <c r="BL69" s="503">
        <f t="shared" si="32"/>
        <v>0</v>
      </c>
      <c r="BM69" s="503">
        <f t="shared" si="32"/>
        <v>0</v>
      </c>
      <c r="BN69" s="503">
        <f t="shared" si="32"/>
        <v>0</v>
      </c>
      <c r="BO69" s="503">
        <f t="shared" si="32"/>
        <v>0</v>
      </c>
      <c r="BP69" s="503">
        <f t="shared" si="32"/>
        <v>0</v>
      </c>
      <c r="BQ69" s="503">
        <f t="shared" ref="BQ69:BU69" si="33">SUM(BQ46:BQ50)</f>
        <v>0</v>
      </c>
      <c r="BR69" s="503">
        <f t="shared" si="33"/>
        <v>0</v>
      </c>
      <c r="BS69" s="503">
        <f t="shared" si="33"/>
        <v>0</v>
      </c>
      <c r="BT69" s="503">
        <f t="shared" si="33"/>
        <v>0</v>
      </c>
      <c r="BU69" s="503">
        <f t="shared" si="33"/>
        <v>0</v>
      </c>
    </row>
    <row r="70" spans="1:73" s="24" customFormat="1" ht="12" customHeight="1" x14ac:dyDescent="0.25">
      <c r="A70" s="430" t="s">
        <v>77</v>
      </c>
      <c r="B70" s="495">
        <f t="shared" si="31"/>
        <v>0</v>
      </c>
      <c r="C70" s="499">
        <f t="shared" ref="C70:C73" si="34">SUM(D70:BU70)</f>
        <v>0</v>
      </c>
      <c r="D70" s="500">
        <f>SUM(D52:D56)</f>
        <v>0</v>
      </c>
      <c r="E70" s="500">
        <f t="shared" ref="E70:BP70" si="35">SUM(E52:E56)</f>
        <v>0</v>
      </c>
      <c r="F70" s="500">
        <f t="shared" si="35"/>
        <v>0</v>
      </c>
      <c r="G70" s="500">
        <f t="shared" si="35"/>
        <v>0</v>
      </c>
      <c r="H70" s="500">
        <f t="shared" si="35"/>
        <v>0</v>
      </c>
      <c r="I70" s="500">
        <f t="shared" si="35"/>
        <v>0</v>
      </c>
      <c r="J70" s="500">
        <f t="shared" si="35"/>
        <v>0</v>
      </c>
      <c r="K70" s="500">
        <f t="shared" si="35"/>
        <v>0</v>
      </c>
      <c r="L70" s="500">
        <f t="shared" si="35"/>
        <v>0</v>
      </c>
      <c r="M70" s="500">
        <f t="shared" si="35"/>
        <v>0</v>
      </c>
      <c r="N70" s="500">
        <f t="shared" si="35"/>
        <v>0</v>
      </c>
      <c r="O70" s="500">
        <f t="shared" si="35"/>
        <v>0</v>
      </c>
      <c r="P70" s="500">
        <f t="shared" si="35"/>
        <v>0</v>
      </c>
      <c r="Q70" s="500">
        <f t="shared" si="35"/>
        <v>0</v>
      </c>
      <c r="R70" s="500">
        <f t="shared" si="35"/>
        <v>0</v>
      </c>
      <c r="S70" s="500">
        <f t="shared" si="35"/>
        <v>0</v>
      </c>
      <c r="T70" s="500">
        <f t="shared" si="35"/>
        <v>0</v>
      </c>
      <c r="U70" s="500">
        <f t="shared" si="35"/>
        <v>0</v>
      </c>
      <c r="V70" s="500">
        <f t="shared" si="35"/>
        <v>0</v>
      </c>
      <c r="W70" s="500">
        <f t="shared" si="35"/>
        <v>0</v>
      </c>
      <c r="X70" s="500">
        <f t="shared" si="35"/>
        <v>0</v>
      </c>
      <c r="Y70" s="500">
        <f t="shared" si="35"/>
        <v>0</v>
      </c>
      <c r="Z70" s="500">
        <f t="shared" si="35"/>
        <v>0</v>
      </c>
      <c r="AA70" s="500">
        <f t="shared" si="35"/>
        <v>0</v>
      </c>
      <c r="AB70" s="500">
        <f t="shared" si="35"/>
        <v>0</v>
      </c>
      <c r="AC70" s="500">
        <f t="shared" si="35"/>
        <v>0</v>
      </c>
      <c r="AD70" s="500">
        <f t="shared" si="35"/>
        <v>0</v>
      </c>
      <c r="AE70" s="500">
        <f t="shared" si="35"/>
        <v>0</v>
      </c>
      <c r="AF70" s="500">
        <f t="shared" si="35"/>
        <v>0</v>
      </c>
      <c r="AG70" s="500">
        <f t="shared" si="35"/>
        <v>0</v>
      </c>
      <c r="AH70" s="500">
        <f t="shared" si="35"/>
        <v>0</v>
      </c>
      <c r="AI70" s="500">
        <f t="shared" si="35"/>
        <v>0</v>
      </c>
      <c r="AJ70" s="500">
        <f t="shared" si="35"/>
        <v>0</v>
      </c>
      <c r="AK70" s="500">
        <f t="shared" si="35"/>
        <v>0</v>
      </c>
      <c r="AL70" s="500">
        <f t="shared" si="35"/>
        <v>0</v>
      </c>
      <c r="AM70" s="500">
        <f t="shared" si="35"/>
        <v>0</v>
      </c>
      <c r="AN70" s="500">
        <f t="shared" si="35"/>
        <v>0</v>
      </c>
      <c r="AO70" s="500">
        <f t="shared" si="35"/>
        <v>0</v>
      </c>
      <c r="AP70" s="500">
        <f t="shared" si="35"/>
        <v>0</v>
      </c>
      <c r="AQ70" s="500">
        <f t="shared" si="35"/>
        <v>0</v>
      </c>
      <c r="AR70" s="500">
        <f t="shared" si="35"/>
        <v>0</v>
      </c>
      <c r="AS70" s="500">
        <f t="shared" si="35"/>
        <v>0</v>
      </c>
      <c r="AT70" s="500">
        <f t="shared" si="35"/>
        <v>0</v>
      </c>
      <c r="AU70" s="500">
        <f t="shared" si="35"/>
        <v>0</v>
      </c>
      <c r="AV70" s="500">
        <f t="shared" si="35"/>
        <v>0</v>
      </c>
      <c r="AW70" s="500">
        <f t="shared" si="35"/>
        <v>0</v>
      </c>
      <c r="AX70" s="500">
        <f t="shared" si="35"/>
        <v>0</v>
      </c>
      <c r="AY70" s="500">
        <f t="shared" si="35"/>
        <v>0</v>
      </c>
      <c r="AZ70" s="500">
        <f t="shared" si="35"/>
        <v>0</v>
      </c>
      <c r="BA70" s="500">
        <f t="shared" si="35"/>
        <v>0</v>
      </c>
      <c r="BB70" s="500">
        <f t="shared" si="35"/>
        <v>0</v>
      </c>
      <c r="BC70" s="500">
        <f t="shared" si="35"/>
        <v>0</v>
      </c>
      <c r="BD70" s="500">
        <f t="shared" si="35"/>
        <v>0</v>
      </c>
      <c r="BE70" s="500">
        <f t="shared" si="35"/>
        <v>0</v>
      </c>
      <c r="BF70" s="500">
        <f t="shared" si="35"/>
        <v>0</v>
      </c>
      <c r="BG70" s="500">
        <f t="shared" si="35"/>
        <v>0</v>
      </c>
      <c r="BH70" s="500">
        <f t="shared" si="35"/>
        <v>0</v>
      </c>
      <c r="BI70" s="500">
        <f t="shared" si="35"/>
        <v>0</v>
      </c>
      <c r="BJ70" s="500">
        <f t="shared" si="35"/>
        <v>0</v>
      </c>
      <c r="BK70" s="500">
        <f t="shared" si="35"/>
        <v>0</v>
      </c>
      <c r="BL70" s="500">
        <f t="shared" si="35"/>
        <v>0</v>
      </c>
      <c r="BM70" s="500">
        <f t="shared" si="35"/>
        <v>0</v>
      </c>
      <c r="BN70" s="500">
        <f t="shared" si="35"/>
        <v>0</v>
      </c>
      <c r="BO70" s="500">
        <f t="shared" si="35"/>
        <v>0</v>
      </c>
      <c r="BP70" s="500">
        <f t="shared" si="35"/>
        <v>0</v>
      </c>
      <c r="BQ70" s="500">
        <f t="shared" ref="BQ70:BU70" si="36">SUM(BQ52:BQ56)</f>
        <v>0</v>
      </c>
      <c r="BR70" s="500">
        <f t="shared" si="36"/>
        <v>0</v>
      </c>
      <c r="BS70" s="500">
        <f t="shared" si="36"/>
        <v>0</v>
      </c>
      <c r="BT70" s="500">
        <f t="shared" si="36"/>
        <v>0</v>
      </c>
      <c r="BU70" s="500">
        <f t="shared" si="36"/>
        <v>0</v>
      </c>
    </row>
    <row r="71" spans="1:73" s="24" customFormat="1" ht="12" customHeight="1" x14ac:dyDescent="0.25">
      <c r="A71" s="430" t="s">
        <v>78</v>
      </c>
      <c r="B71" s="495">
        <f t="shared" si="31"/>
        <v>0</v>
      </c>
      <c r="C71" s="499">
        <f t="shared" si="34"/>
        <v>0</v>
      </c>
      <c r="D71" s="500">
        <f>SUM(D58:D62)</f>
        <v>0</v>
      </c>
      <c r="E71" s="500">
        <f t="shared" ref="E71:BP71" si="37">SUM(E58:E62)</f>
        <v>0</v>
      </c>
      <c r="F71" s="500">
        <f t="shared" si="37"/>
        <v>0</v>
      </c>
      <c r="G71" s="500">
        <f t="shared" si="37"/>
        <v>0</v>
      </c>
      <c r="H71" s="500">
        <f t="shared" si="37"/>
        <v>0</v>
      </c>
      <c r="I71" s="500">
        <f t="shared" si="37"/>
        <v>0</v>
      </c>
      <c r="J71" s="500">
        <f t="shared" si="37"/>
        <v>0</v>
      </c>
      <c r="K71" s="500">
        <f t="shared" si="37"/>
        <v>0</v>
      </c>
      <c r="L71" s="500">
        <f t="shared" si="37"/>
        <v>0</v>
      </c>
      <c r="M71" s="500">
        <f t="shared" si="37"/>
        <v>0</v>
      </c>
      <c r="N71" s="500">
        <f t="shared" si="37"/>
        <v>0</v>
      </c>
      <c r="O71" s="500">
        <f t="shared" si="37"/>
        <v>0</v>
      </c>
      <c r="P71" s="500">
        <f t="shared" si="37"/>
        <v>0</v>
      </c>
      <c r="Q71" s="500">
        <f t="shared" si="37"/>
        <v>0</v>
      </c>
      <c r="R71" s="500">
        <f t="shared" si="37"/>
        <v>0</v>
      </c>
      <c r="S71" s="500">
        <f t="shared" si="37"/>
        <v>0</v>
      </c>
      <c r="T71" s="500">
        <f t="shared" si="37"/>
        <v>0</v>
      </c>
      <c r="U71" s="500">
        <f t="shared" si="37"/>
        <v>0</v>
      </c>
      <c r="V71" s="500">
        <f t="shared" si="37"/>
        <v>0</v>
      </c>
      <c r="W71" s="500">
        <f t="shared" si="37"/>
        <v>0</v>
      </c>
      <c r="X71" s="500">
        <f t="shared" si="37"/>
        <v>0</v>
      </c>
      <c r="Y71" s="500">
        <f t="shared" si="37"/>
        <v>0</v>
      </c>
      <c r="Z71" s="500">
        <f t="shared" si="37"/>
        <v>0</v>
      </c>
      <c r="AA71" s="500">
        <f t="shared" si="37"/>
        <v>0</v>
      </c>
      <c r="AB71" s="500">
        <f t="shared" si="37"/>
        <v>0</v>
      </c>
      <c r="AC71" s="500">
        <f t="shared" si="37"/>
        <v>0</v>
      </c>
      <c r="AD71" s="500">
        <f t="shared" si="37"/>
        <v>0</v>
      </c>
      <c r="AE71" s="500">
        <f t="shared" si="37"/>
        <v>0</v>
      </c>
      <c r="AF71" s="500">
        <f t="shared" si="37"/>
        <v>0</v>
      </c>
      <c r="AG71" s="500">
        <f t="shared" si="37"/>
        <v>0</v>
      </c>
      <c r="AH71" s="500">
        <f t="shared" si="37"/>
        <v>0</v>
      </c>
      <c r="AI71" s="500">
        <f t="shared" si="37"/>
        <v>0</v>
      </c>
      <c r="AJ71" s="500">
        <f t="shared" si="37"/>
        <v>0</v>
      </c>
      <c r="AK71" s="500">
        <f t="shared" si="37"/>
        <v>0</v>
      </c>
      <c r="AL71" s="500">
        <f t="shared" si="37"/>
        <v>0</v>
      </c>
      <c r="AM71" s="500">
        <f t="shared" si="37"/>
        <v>0</v>
      </c>
      <c r="AN71" s="500">
        <f t="shared" si="37"/>
        <v>0</v>
      </c>
      <c r="AO71" s="500">
        <f t="shared" si="37"/>
        <v>0</v>
      </c>
      <c r="AP71" s="500">
        <f t="shared" si="37"/>
        <v>0</v>
      </c>
      <c r="AQ71" s="500">
        <f t="shared" si="37"/>
        <v>0</v>
      </c>
      <c r="AR71" s="500">
        <f t="shared" si="37"/>
        <v>0</v>
      </c>
      <c r="AS71" s="500">
        <f t="shared" si="37"/>
        <v>0</v>
      </c>
      <c r="AT71" s="500">
        <f t="shared" si="37"/>
        <v>0</v>
      </c>
      <c r="AU71" s="500">
        <f t="shared" si="37"/>
        <v>0</v>
      </c>
      <c r="AV71" s="500">
        <f t="shared" si="37"/>
        <v>0</v>
      </c>
      <c r="AW71" s="500">
        <f t="shared" si="37"/>
        <v>0</v>
      </c>
      <c r="AX71" s="500">
        <f t="shared" si="37"/>
        <v>0</v>
      </c>
      <c r="AY71" s="500">
        <f t="shared" si="37"/>
        <v>0</v>
      </c>
      <c r="AZ71" s="500">
        <f t="shared" si="37"/>
        <v>0</v>
      </c>
      <c r="BA71" s="500">
        <f t="shared" si="37"/>
        <v>0</v>
      </c>
      <c r="BB71" s="500">
        <f t="shared" si="37"/>
        <v>0</v>
      </c>
      <c r="BC71" s="500">
        <f t="shared" si="37"/>
        <v>0</v>
      </c>
      <c r="BD71" s="500">
        <f t="shared" si="37"/>
        <v>0</v>
      </c>
      <c r="BE71" s="500">
        <f t="shared" si="37"/>
        <v>0</v>
      </c>
      <c r="BF71" s="500">
        <f t="shared" si="37"/>
        <v>0</v>
      </c>
      <c r="BG71" s="500">
        <f t="shared" si="37"/>
        <v>0</v>
      </c>
      <c r="BH71" s="500">
        <f t="shared" si="37"/>
        <v>0</v>
      </c>
      <c r="BI71" s="500">
        <f t="shared" si="37"/>
        <v>0</v>
      </c>
      <c r="BJ71" s="500">
        <f t="shared" si="37"/>
        <v>0</v>
      </c>
      <c r="BK71" s="500">
        <f t="shared" si="37"/>
        <v>0</v>
      </c>
      <c r="BL71" s="500">
        <f t="shared" si="37"/>
        <v>0</v>
      </c>
      <c r="BM71" s="500">
        <f t="shared" si="37"/>
        <v>0</v>
      </c>
      <c r="BN71" s="500">
        <f t="shared" si="37"/>
        <v>0</v>
      </c>
      <c r="BO71" s="500">
        <f t="shared" si="37"/>
        <v>0</v>
      </c>
      <c r="BP71" s="500">
        <f t="shared" si="37"/>
        <v>0</v>
      </c>
      <c r="BQ71" s="500">
        <f t="shared" ref="BQ71:BU71" si="38">SUM(BQ58:BQ62)</f>
        <v>0</v>
      </c>
      <c r="BR71" s="500">
        <f t="shared" si="38"/>
        <v>0</v>
      </c>
      <c r="BS71" s="500">
        <f t="shared" si="38"/>
        <v>0</v>
      </c>
      <c r="BT71" s="500">
        <f t="shared" si="38"/>
        <v>0</v>
      </c>
      <c r="BU71" s="500">
        <f t="shared" si="38"/>
        <v>0</v>
      </c>
    </row>
    <row r="72" spans="1:73" s="24" customFormat="1" ht="12" customHeight="1" x14ac:dyDescent="0.25">
      <c r="A72" s="430" t="s">
        <v>349</v>
      </c>
      <c r="B72" s="495">
        <f t="shared" si="31"/>
        <v>0</v>
      </c>
      <c r="C72" s="499">
        <f t="shared" si="34"/>
        <v>0</v>
      </c>
      <c r="D72" s="500">
        <f>SUM(D64:D68)</f>
        <v>0</v>
      </c>
      <c r="E72" s="500">
        <f t="shared" ref="E72:BP72" si="39">SUM(E64:E68)</f>
        <v>0</v>
      </c>
      <c r="F72" s="500">
        <f t="shared" si="39"/>
        <v>0</v>
      </c>
      <c r="G72" s="500">
        <f t="shared" si="39"/>
        <v>0</v>
      </c>
      <c r="H72" s="500">
        <f t="shared" si="39"/>
        <v>0</v>
      </c>
      <c r="I72" s="500">
        <f t="shared" si="39"/>
        <v>0</v>
      </c>
      <c r="J72" s="500">
        <f t="shared" si="39"/>
        <v>0</v>
      </c>
      <c r="K72" s="500">
        <f t="shared" si="39"/>
        <v>0</v>
      </c>
      <c r="L72" s="500">
        <f t="shared" si="39"/>
        <v>0</v>
      </c>
      <c r="M72" s="500">
        <f t="shared" si="39"/>
        <v>0</v>
      </c>
      <c r="N72" s="500">
        <f t="shared" si="39"/>
        <v>0</v>
      </c>
      <c r="O72" s="500">
        <f t="shared" si="39"/>
        <v>0</v>
      </c>
      <c r="P72" s="500">
        <f t="shared" si="39"/>
        <v>0</v>
      </c>
      <c r="Q72" s="500">
        <f t="shared" si="39"/>
        <v>0</v>
      </c>
      <c r="R72" s="500">
        <f t="shared" si="39"/>
        <v>0</v>
      </c>
      <c r="S72" s="500">
        <f t="shared" si="39"/>
        <v>0</v>
      </c>
      <c r="T72" s="500">
        <f t="shared" si="39"/>
        <v>0</v>
      </c>
      <c r="U72" s="500">
        <f t="shared" si="39"/>
        <v>0</v>
      </c>
      <c r="V72" s="500">
        <f t="shared" si="39"/>
        <v>0</v>
      </c>
      <c r="W72" s="500">
        <f t="shared" si="39"/>
        <v>0</v>
      </c>
      <c r="X72" s="500">
        <f t="shared" si="39"/>
        <v>0</v>
      </c>
      <c r="Y72" s="500">
        <f t="shared" si="39"/>
        <v>0</v>
      </c>
      <c r="Z72" s="500">
        <f t="shared" si="39"/>
        <v>0</v>
      </c>
      <c r="AA72" s="500">
        <f t="shared" si="39"/>
        <v>0</v>
      </c>
      <c r="AB72" s="500">
        <f t="shared" si="39"/>
        <v>0</v>
      </c>
      <c r="AC72" s="500">
        <f t="shared" si="39"/>
        <v>0</v>
      </c>
      <c r="AD72" s="500">
        <f t="shared" si="39"/>
        <v>0</v>
      </c>
      <c r="AE72" s="500">
        <f t="shared" si="39"/>
        <v>0</v>
      </c>
      <c r="AF72" s="500">
        <f t="shared" si="39"/>
        <v>0</v>
      </c>
      <c r="AG72" s="500">
        <f t="shared" si="39"/>
        <v>0</v>
      </c>
      <c r="AH72" s="500">
        <f t="shared" si="39"/>
        <v>0</v>
      </c>
      <c r="AI72" s="500">
        <f t="shared" si="39"/>
        <v>0</v>
      </c>
      <c r="AJ72" s="500">
        <f t="shared" si="39"/>
        <v>0</v>
      </c>
      <c r="AK72" s="500">
        <f t="shared" si="39"/>
        <v>0</v>
      </c>
      <c r="AL72" s="500">
        <f t="shared" si="39"/>
        <v>0</v>
      </c>
      <c r="AM72" s="500">
        <f t="shared" si="39"/>
        <v>0</v>
      </c>
      <c r="AN72" s="500">
        <f t="shared" si="39"/>
        <v>0</v>
      </c>
      <c r="AO72" s="500">
        <f t="shared" si="39"/>
        <v>0</v>
      </c>
      <c r="AP72" s="500">
        <f t="shared" si="39"/>
        <v>0</v>
      </c>
      <c r="AQ72" s="500">
        <f t="shared" si="39"/>
        <v>0</v>
      </c>
      <c r="AR72" s="500">
        <f t="shared" si="39"/>
        <v>0</v>
      </c>
      <c r="AS72" s="500">
        <f t="shared" si="39"/>
        <v>0</v>
      </c>
      <c r="AT72" s="500">
        <f t="shared" si="39"/>
        <v>0</v>
      </c>
      <c r="AU72" s="500">
        <f t="shared" si="39"/>
        <v>0</v>
      </c>
      <c r="AV72" s="500">
        <f t="shared" si="39"/>
        <v>0</v>
      </c>
      <c r="AW72" s="500">
        <f t="shared" si="39"/>
        <v>0</v>
      </c>
      <c r="AX72" s="500">
        <f t="shared" si="39"/>
        <v>0</v>
      </c>
      <c r="AY72" s="500">
        <f t="shared" si="39"/>
        <v>0</v>
      </c>
      <c r="AZ72" s="500">
        <f t="shared" si="39"/>
        <v>0</v>
      </c>
      <c r="BA72" s="500">
        <f t="shared" si="39"/>
        <v>0</v>
      </c>
      <c r="BB72" s="500">
        <f t="shared" si="39"/>
        <v>0</v>
      </c>
      <c r="BC72" s="500">
        <f t="shared" si="39"/>
        <v>0</v>
      </c>
      <c r="BD72" s="500">
        <f t="shared" si="39"/>
        <v>0</v>
      </c>
      <c r="BE72" s="500">
        <f t="shared" si="39"/>
        <v>0</v>
      </c>
      <c r="BF72" s="500">
        <f t="shared" si="39"/>
        <v>0</v>
      </c>
      <c r="BG72" s="500">
        <f t="shared" si="39"/>
        <v>0</v>
      </c>
      <c r="BH72" s="500">
        <f t="shared" si="39"/>
        <v>0</v>
      </c>
      <c r="BI72" s="500">
        <f t="shared" si="39"/>
        <v>0</v>
      </c>
      <c r="BJ72" s="500">
        <f t="shared" si="39"/>
        <v>0</v>
      </c>
      <c r="BK72" s="500">
        <f t="shared" si="39"/>
        <v>0</v>
      </c>
      <c r="BL72" s="500">
        <f t="shared" si="39"/>
        <v>0</v>
      </c>
      <c r="BM72" s="500">
        <f t="shared" si="39"/>
        <v>0</v>
      </c>
      <c r="BN72" s="500">
        <f t="shared" si="39"/>
        <v>0</v>
      </c>
      <c r="BO72" s="500">
        <f t="shared" si="39"/>
        <v>0</v>
      </c>
      <c r="BP72" s="500">
        <f t="shared" si="39"/>
        <v>0</v>
      </c>
      <c r="BQ72" s="500">
        <f t="shared" ref="BQ72:BU72" si="40">SUM(BQ64:BQ68)</f>
        <v>0</v>
      </c>
      <c r="BR72" s="500">
        <f t="shared" si="40"/>
        <v>0</v>
      </c>
      <c r="BS72" s="500">
        <f t="shared" si="40"/>
        <v>0</v>
      </c>
      <c r="BT72" s="500">
        <f t="shared" si="40"/>
        <v>0</v>
      </c>
      <c r="BU72" s="500">
        <f t="shared" si="40"/>
        <v>0</v>
      </c>
    </row>
    <row r="73" spans="1:73" s="24" customFormat="1" ht="12" customHeight="1" x14ac:dyDescent="0.25">
      <c r="A73" s="6" t="s">
        <v>79</v>
      </c>
      <c r="B73" s="495">
        <f t="shared" si="31"/>
        <v>0</v>
      </c>
      <c r="C73" s="499">
        <f t="shared" si="34"/>
        <v>0</v>
      </c>
      <c r="D73" s="500">
        <f>SUM(D69:D72)</f>
        <v>0</v>
      </c>
      <c r="E73" s="500">
        <f t="shared" ref="E73:BP73" si="41">SUM(E69:E72)</f>
        <v>0</v>
      </c>
      <c r="F73" s="500">
        <f t="shared" si="41"/>
        <v>0</v>
      </c>
      <c r="G73" s="500">
        <f t="shared" si="41"/>
        <v>0</v>
      </c>
      <c r="H73" s="500">
        <f t="shared" si="41"/>
        <v>0</v>
      </c>
      <c r="I73" s="500">
        <f t="shared" si="41"/>
        <v>0</v>
      </c>
      <c r="J73" s="500">
        <f t="shared" si="41"/>
        <v>0</v>
      </c>
      <c r="K73" s="500">
        <f t="shared" si="41"/>
        <v>0</v>
      </c>
      <c r="L73" s="500">
        <f t="shared" si="41"/>
        <v>0</v>
      </c>
      <c r="M73" s="500">
        <f t="shared" si="41"/>
        <v>0</v>
      </c>
      <c r="N73" s="500">
        <f t="shared" si="41"/>
        <v>0</v>
      </c>
      <c r="O73" s="500">
        <f t="shared" si="41"/>
        <v>0</v>
      </c>
      <c r="P73" s="500">
        <f t="shared" si="41"/>
        <v>0</v>
      </c>
      <c r="Q73" s="500">
        <f t="shared" si="41"/>
        <v>0</v>
      </c>
      <c r="R73" s="500">
        <f t="shared" si="41"/>
        <v>0</v>
      </c>
      <c r="S73" s="500">
        <f t="shared" si="41"/>
        <v>0</v>
      </c>
      <c r="T73" s="500">
        <f t="shared" si="41"/>
        <v>0</v>
      </c>
      <c r="U73" s="500">
        <f t="shared" si="41"/>
        <v>0</v>
      </c>
      <c r="V73" s="500">
        <f t="shared" si="41"/>
        <v>0</v>
      </c>
      <c r="W73" s="500">
        <f t="shared" si="41"/>
        <v>0</v>
      </c>
      <c r="X73" s="500">
        <f t="shared" si="41"/>
        <v>0</v>
      </c>
      <c r="Y73" s="500">
        <f t="shared" si="41"/>
        <v>0</v>
      </c>
      <c r="Z73" s="500">
        <f t="shared" si="41"/>
        <v>0</v>
      </c>
      <c r="AA73" s="500">
        <f t="shared" si="41"/>
        <v>0</v>
      </c>
      <c r="AB73" s="500">
        <f t="shared" si="41"/>
        <v>0</v>
      </c>
      <c r="AC73" s="500">
        <f t="shared" si="41"/>
        <v>0</v>
      </c>
      <c r="AD73" s="500">
        <f t="shared" si="41"/>
        <v>0</v>
      </c>
      <c r="AE73" s="500">
        <f t="shared" si="41"/>
        <v>0</v>
      </c>
      <c r="AF73" s="500">
        <f t="shared" si="41"/>
        <v>0</v>
      </c>
      <c r="AG73" s="500">
        <f t="shared" si="41"/>
        <v>0</v>
      </c>
      <c r="AH73" s="500">
        <f t="shared" si="41"/>
        <v>0</v>
      </c>
      <c r="AI73" s="500">
        <f t="shared" si="41"/>
        <v>0</v>
      </c>
      <c r="AJ73" s="500">
        <f t="shared" si="41"/>
        <v>0</v>
      </c>
      <c r="AK73" s="500">
        <f t="shared" si="41"/>
        <v>0</v>
      </c>
      <c r="AL73" s="500">
        <f t="shared" si="41"/>
        <v>0</v>
      </c>
      <c r="AM73" s="500">
        <f t="shared" si="41"/>
        <v>0</v>
      </c>
      <c r="AN73" s="500">
        <f t="shared" si="41"/>
        <v>0</v>
      </c>
      <c r="AO73" s="500">
        <f t="shared" si="41"/>
        <v>0</v>
      </c>
      <c r="AP73" s="500">
        <f t="shared" si="41"/>
        <v>0</v>
      </c>
      <c r="AQ73" s="500">
        <f t="shared" si="41"/>
        <v>0</v>
      </c>
      <c r="AR73" s="500">
        <f t="shared" si="41"/>
        <v>0</v>
      </c>
      <c r="AS73" s="500">
        <f t="shared" si="41"/>
        <v>0</v>
      </c>
      <c r="AT73" s="500">
        <f t="shared" si="41"/>
        <v>0</v>
      </c>
      <c r="AU73" s="500">
        <f t="shared" si="41"/>
        <v>0</v>
      </c>
      <c r="AV73" s="500">
        <f t="shared" si="41"/>
        <v>0</v>
      </c>
      <c r="AW73" s="500">
        <f t="shared" si="41"/>
        <v>0</v>
      </c>
      <c r="AX73" s="500">
        <f t="shared" si="41"/>
        <v>0</v>
      </c>
      <c r="AY73" s="500">
        <f t="shared" si="41"/>
        <v>0</v>
      </c>
      <c r="AZ73" s="500">
        <f t="shared" si="41"/>
        <v>0</v>
      </c>
      <c r="BA73" s="500">
        <f t="shared" si="41"/>
        <v>0</v>
      </c>
      <c r="BB73" s="500">
        <f t="shared" si="41"/>
        <v>0</v>
      </c>
      <c r="BC73" s="500">
        <f t="shared" si="41"/>
        <v>0</v>
      </c>
      <c r="BD73" s="500">
        <f t="shared" si="41"/>
        <v>0</v>
      </c>
      <c r="BE73" s="500">
        <f t="shared" si="41"/>
        <v>0</v>
      </c>
      <c r="BF73" s="500">
        <f t="shared" si="41"/>
        <v>0</v>
      </c>
      <c r="BG73" s="500">
        <f t="shared" si="41"/>
        <v>0</v>
      </c>
      <c r="BH73" s="500">
        <f t="shared" si="41"/>
        <v>0</v>
      </c>
      <c r="BI73" s="500">
        <f t="shared" si="41"/>
        <v>0</v>
      </c>
      <c r="BJ73" s="500">
        <f t="shared" si="41"/>
        <v>0</v>
      </c>
      <c r="BK73" s="500">
        <f t="shared" si="41"/>
        <v>0</v>
      </c>
      <c r="BL73" s="500">
        <f t="shared" si="41"/>
        <v>0</v>
      </c>
      <c r="BM73" s="500">
        <f t="shared" si="41"/>
        <v>0</v>
      </c>
      <c r="BN73" s="500">
        <f t="shared" si="41"/>
        <v>0</v>
      </c>
      <c r="BO73" s="500">
        <f t="shared" si="41"/>
        <v>0</v>
      </c>
      <c r="BP73" s="500">
        <f t="shared" si="41"/>
        <v>0</v>
      </c>
      <c r="BQ73" s="500">
        <f t="shared" ref="BQ73:BU73" si="42">SUM(BQ69:BQ72)</f>
        <v>0</v>
      </c>
      <c r="BR73" s="500">
        <f t="shared" si="42"/>
        <v>0</v>
      </c>
      <c r="BS73" s="500">
        <f t="shared" si="42"/>
        <v>0</v>
      </c>
      <c r="BT73" s="500">
        <f t="shared" si="42"/>
        <v>0</v>
      </c>
      <c r="BU73" s="500">
        <f t="shared" si="42"/>
        <v>0</v>
      </c>
    </row>
    <row r="74" spans="1:73" s="66" customFormat="1" ht="12" customHeight="1" x14ac:dyDescent="0.2">
      <c r="A74" s="72"/>
      <c r="B74" s="7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c r="AV74" s="191"/>
      <c r="AW74" s="191"/>
      <c r="AX74" s="191"/>
      <c r="AY74" s="191"/>
      <c r="AZ74" s="191"/>
      <c r="BA74" s="191"/>
      <c r="BB74" s="191"/>
      <c r="BC74" s="191"/>
      <c r="BD74" s="191"/>
      <c r="BE74" s="191"/>
      <c r="BF74" s="191"/>
      <c r="BG74" s="191"/>
      <c r="BH74" s="191"/>
      <c r="BI74" s="191"/>
      <c r="BJ74" s="191"/>
      <c r="BK74" s="191"/>
      <c r="BL74" s="191"/>
      <c r="BM74" s="191"/>
      <c r="BN74" s="191"/>
      <c r="BO74" s="191"/>
      <c r="BP74" s="191"/>
      <c r="BQ74" s="191"/>
      <c r="BR74" s="191"/>
      <c r="BS74" s="191"/>
      <c r="BT74" s="191"/>
      <c r="BU74" s="191"/>
    </row>
    <row r="75" spans="1:73" s="8" customFormat="1" ht="12" customHeight="1" x14ac:dyDescent="0.25">
      <c r="A75" s="68" t="s">
        <v>602</v>
      </c>
      <c r="B75" s="80" t="s">
        <v>424</v>
      </c>
      <c r="C75" s="242" t="s">
        <v>358</v>
      </c>
      <c r="D75" s="252" t="str">
        <f t="shared" ref="D75:AI75" si="43">D4</f>
        <v/>
      </c>
      <c r="E75" s="252" t="str">
        <f t="shared" si="43"/>
        <v/>
      </c>
      <c r="F75" s="252" t="str">
        <f t="shared" si="43"/>
        <v/>
      </c>
      <c r="G75" s="252" t="str">
        <f t="shared" si="43"/>
        <v/>
      </c>
      <c r="H75" s="252" t="str">
        <f t="shared" si="43"/>
        <v/>
      </c>
      <c r="I75" s="252" t="str">
        <f t="shared" si="43"/>
        <v/>
      </c>
      <c r="J75" s="252" t="str">
        <f t="shared" si="43"/>
        <v/>
      </c>
      <c r="K75" s="252" t="str">
        <f t="shared" si="43"/>
        <v/>
      </c>
      <c r="L75" s="252" t="str">
        <f t="shared" si="43"/>
        <v/>
      </c>
      <c r="M75" s="252" t="str">
        <f t="shared" si="43"/>
        <v/>
      </c>
      <c r="N75" s="252" t="str">
        <f t="shared" si="43"/>
        <v/>
      </c>
      <c r="O75" s="252" t="str">
        <f t="shared" si="43"/>
        <v/>
      </c>
      <c r="P75" s="252" t="str">
        <f t="shared" si="43"/>
        <v/>
      </c>
      <c r="Q75" s="252" t="str">
        <f t="shared" si="43"/>
        <v/>
      </c>
      <c r="R75" s="252" t="str">
        <f t="shared" si="43"/>
        <v/>
      </c>
      <c r="S75" s="252" t="str">
        <f t="shared" si="43"/>
        <v/>
      </c>
      <c r="T75" s="252" t="str">
        <f t="shared" si="43"/>
        <v/>
      </c>
      <c r="U75" s="252" t="str">
        <f t="shared" si="43"/>
        <v/>
      </c>
      <c r="V75" s="252" t="str">
        <f t="shared" si="43"/>
        <v/>
      </c>
      <c r="W75" s="252" t="str">
        <f t="shared" si="43"/>
        <v/>
      </c>
      <c r="X75" s="252" t="str">
        <f t="shared" si="43"/>
        <v/>
      </c>
      <c r="Y75" s="252" t="str">
        <f t="shared" si="43"/>
        <v/>
      </c>
      <c r="Z75" s="252" t="str">
        <f t="shared" si="43"/>
        <v/>
      </c>
      <c r="AA75" s="252" t="str">
        <f t="shared" si="43"/>
        <v/>
      </c>
      <c r="AB75" s="252" t="str">
        <f t="shared" si="43"/>
        <v/>
      </c>
      <c r="AC75" s="252" t="str">
        <f t="shared" si="43"/>
        <v/>
      </c>
      <c r="AD75" s="252" t="str">
        <f t="shared" si="43"/>
        <v/>
      </c>
      <c r="AE75" s="252" t="str">
        <f t="shared" si="43"/>
        <v/>
      </c>
      <c r="AF75" s="252" t="str">
        <f t="shared" si="43"/>
        <v/>
      </c>
      <c r="AG75" s="252" t="str">
        <f t="shared" si="43"/>
        <v/>
      </c>
      <c r="AH75" s="252" t="str">
        <f t="shared" si="43"/>
        <v/>
      </c>
      <c r="AI75" s="252" t="str">
        <f t="shared" si="43"/>
        <v/>
      </c>
      <c r="AJ75" s="252" t="str">
        <f t="shared" ref="AJ75:BP75" si="44">AJ4</f>
        <v/>
      </c>
      <c r="AK75" s="252" t="str">
        <f t="shared" si="44"/>
        <v/>
      </c>
      <c r="AL75" s="252" t="str">
        <f t="shared" si="44"/>
        <v/>
      </c>
      <c r="AM75" s="252" t="str">
        <f t="shared" si="44"/>
        <v/>
      </c>
      <c r="AN75" s="252" t="str">
        <f t="shared" si="44"/>
        <v/>
      </c>
      <c r="AO75" s="252" t="str">
        <f t="shared" si="44"/>
        <v/>
      </c>
      <c r="AP75" s="252" t="str">
        <f t="shared" si="44"/>
        <v/>
      </c>
      <c r="AQ75" s="252" t="str">
        <f t="shared" si="44"/>
        <v/>
      </c>
      <c r="AR75" s="252" t="str">
        <f t="shared" si="44"/>
        <v/>
      </c>
      <c r="AS75" s="252" t="str">
        <f t="shared" si="44"/>
        <v/>
      </c>
      <c r="AT75" s="252" t="str">
        <f t="shared" si="44"/>
        <v/>
      </c>
      <c r="AU75" s="252" t="str">
        <f t="shared" si="44"/>
        <v/>
      </c>
      <c r="AV75" s="252" t="str">
        <f t="shared" si="44"/>
        <v/>
      </c>
      <c r="AW75" s="252" t="str">
        <f t="shared" si="44"/>
        <v/>
      </c>
      <c r="AX75" s="252" t="str">
        <f t="shared" si="44"/>
        <v/>
      </c>
      <c r="AY75" s="252" t="str">
        <f t="shared" si="44"/>
        <v/>
      </c>
      <c r="AZ75" s="252" t="str">
        <f t="shared" si="44"/>
        <v/>
      </c>
      <c r="BA75" s="252" t="str">
        <f t="shared" si="44"/>
        <v/>
      </c>
      <c r="BB75" s="252" t="str">
        <f t="shared" si="44"/>
        <v/>
      </c>
      <c r="BC75" s="252" t="str">
        <f t="shared" si="44"/>
        <v/>
      </c>
      <c r="BD75" s="252" t="str">
        <f t="shared" si="44"/>
        <v/>
      </c>
      <c r="BE75" s="252" t="str">
        <f t="shared" si="44"/>
        <v/>
      </c>
      <c r="BF75" s="252" t="str">
        <f t="shared" si="44"/>
        <v/>
      </c>
      <c r="BG75" s="252" t="str">
        <f t="shared" si="44"/>
        <v/>
      </c>
      <c r="BH75" s="252" t="str">
        <f t="shared" si="44"/>
        <v/>
      </c>
      <c r="BI75" s="252" t="str">
        <f t="shared" si="44"/>
        <v/>
      </c>
      <c r="BJ75" s="252" t="str">
        <f t="shared" si="44"/>
        <v/>
      </c>
      <c r="BK75" s="252" t="str">
        <f t="shared" si="44"/>
        <v/>
      </c>
      <c r="BL75" s="252" t="str">
        <f t="shared" si="44"/>
        <v/>
      </c>
      <c r="BM75" s="252" t="str">
        <f t="shared" si="44"/>
        <v/>
      </c>
      <c r="BN75" s="252" t="str">
        <f t="shared" si="44"/>
        <v/>
      </c>
      <c r="BO75" s="252" t="str">
        <f t="shared" si="44"/>
        <v/>
      </c>
      <c r="BP75" s="252" t="str">
        <f t="shared" si="44"/>
        <v/>
      </c>
      <c r="BQ75" s="252" t="str">
        <f t="shared" ref="BQ75:BU75" si="45">BQ4</f>
        <v/>
      </c>
      <c r="BR75" s="252" t="str">
        <f t="shared" si="45"/>
        <v/>
      </c>
      <c r="BS75" s="252" t="str">
        <f t="shared" si="45"/>
        <v/>
      </c>
      <c r="BT75" s="252" t="str">
        <f t="shared" si="45"/>
        <v/>
      </c>
      <c r="BU75" s="252" t="str">
        <f t="shared" si="45"/>
        <v/>
      </c>
    </row>
    <row r="76" spans="1:73" s="264" customFormat="1" x14ac:dyDescent="0.2">
      <c r="A76" s="168"/>
      <c r="B76" s="627"/>
      <c r="C76" s="266">
        <f t="shared" ref="C76:C80" si="46">SUM(D76:BU76)</f>
        <v>0</v>
      </c>
      <c r="D76" s="433"/>
      <c r="E76" s="433"/>
      <c r="F76" s="433"/>
      <c r="G76" s="433"/>
      <c r="H76" s="433"/>
      <c r="I76" s="433"/>
      <c r="J76" s="433"/>
      <c r="K76" s="433"/>
      <c r="L76" s="433"/>
      <c r="M76" s="433"/>
      <c r="N76" s="433"/>
      <c r="O76" s="433"/>
      <c r="P76" s="433"/>
      <c r="Q76" s="433"/>
      <c r="R76" s="433"/>
      <c r="S76" s="433"/>
      <c r="T76" s="433"/>
      <c r="U76" s="433"/>
      <c r="V76" s="433"/>
      <c r="W76" s="433"/>
      <c r="X76" s="433"/>
      <c r="Y76" s="433"/>
      <c r="Z76" s="433"/>
      <c r="AA76" s="433"/>
      <c r="AB76" s="433"/>
      <c r="AC76" s="433"/>
      <c r="AD76" s="433"/>
      <c r="AE76" s="433"/>
      <c r="AF76" s="433"/>
      <c r="AG76" s="433"/>
      <c r="AH76" s="433"/>
      <c r="AI76" s="433"/>
      <c r="AJ76" s="433"/>
      <c r="AK76" s="433"/>
      <c r="AL76" s="433"/>
      <c r="AM76" s="433"/>
      <c r="AN76" s="433"/>
      <c r="AO76" s="433"/>
      <c r="AP76" s="433"/>
      <c r="AQ76" s="433"/>
      <c r="AR76" s="433"/>
      <c r="AS76" s="433"/>
      <c r="AT76" s="433"/>
      <c r="AU76" s="433"/>
      <c r="AV76" s="433"/>
      <c r="AW76" s="433"/>
      <c r="AX76" s="433"/>
      <c r="AY76" s="433"/>
      <c r="AZ76" s="433"/>
      <c r="BA76" s="433"/>
      <c r="BB76" s="433"/>
      <c r="BC76" s="433"/>
      <c r="BD76" s="433"/>
      <c r="BE76" s="433"/>
      <c r="BF76" s="433"/>
      <c r="BG76" s="433"/>
      <c r="BH76" s="433"/>
      <c r="BI76" s="433"/>
      <c r="BJ76" s="433"/>
      <c r="BK76" s="433"/>
      <c r="BL76" s="433"/>
      <c r="BM76" s="433"/>
      <c r="BN76" s="433"/>
      <c r="BO76" s="433"/>
      <c r="BP76" s="433"/>
      <c r="BQ76" s="433"/>
      <c r="BR76" s="433"/>
      <c r="BS76" s="433"/>
      <c r="BT76" s="433"/>
      <c r="BU76" s="433"/>
    </row>
    <row r="77" spans="1:73" s="264" customFormat="1" x14ac:dyDescent="0.2">
      <c r="A77" s="168"/>
      <c r="B77" s="625"/>
      <c r="C77" s="266">
        <f t="shared" si="46"/>
        <v>0</v>
      </c>
      <c r="D77" s="433"/>
      <c r="E77" s="433"/>
      <c r="F77" s="433"/>
      <c r="G77" s="433"/>
      <c r="H77" s="433"/>
      <c r="I77" s="433"/>
      <c r="J77" s="433"/>
      <c r="K77" s="433"/>
      <c r="L77" s="433"/>
      <c r="M77" s="433"/>
      <c r="N77" s="433"/>
      <c r="O77" s="433"/>
      <c r="P77" s="433"/>
      <c r="Q77" s="433"/>
      <c r="R77" s="433"/>
      <c r="S77" s="433"/>
      <c r="T77" s="433"/>
      <c r="U77" s="433"/>
      <c r="V77" s="433"/>
      <c r="W77" s="433"/>
      <c r="X77" s="433"/>
      <c r="Y77" s="433"/>
      <c r="Z77" s="433"/>
      <c r="AA77" s="433"/>
      <c r="AB77" s="433"/>
      <c r="AC77" s="433"/>
      <c r="AD77" s="433"/>
      <c r="AE77" s="433"/>
      <c r="AF77" s="433"/>
      <c r="AG77" s="433"/>
      <c r="AH77" s="433"/>
      <c r="AI77" s="433"/>
      <c r="AJ77" s="433"/>
      <c r="AK77" s="433"/>
      <c r="AL77" s="433"/>
      <c r="AM77" s="433"/>
      <c r="AN77" s="433"/>
      <c r="AO77" s="433"/>
      <c r="AP77" s="433"/>
      <c r="AQ77" s="433"/>
      <c r="AR77" s="433"/>
      <c r="AS77" s="433"/>
      <c r="AT77" s="433"/>
      <c r="AU77" s="433"/>
      <c r="AV77" s="433"/>
      <c r="AW77" s="433"/>
      <c r="AX77" s="433"/>
      <c r="AY77" s="433"/>
      <c r="AZ77" s="433"/>
      <c r="BA77" s="433"/>
      <c r="BB77" s="433"/>
      <c r="BC77" s="433"/>
      <c r="BD77" s="433"/>
      <c r="BE77" s="433"/>
      <c r="BF77" s="433"/>
      <c r="BG77" s="433"/>
      <c r="BH77" s="433"/>
      <c r="BI77" s="433"/>
      <c r="BJ77" s="433"/>
      <c r="BK77" s="433"/>
      <c r="BL77" s="433"/>
      <c r="BM77" s="433"/>
      <c r="BN77" s="433"/>
      <c r="BO77" s="433"/>
      <c r="BP77" s="433"/>
      <c r="BQ77" s="433"/>
      <c r="BR77" s="433"/>
      <c r="BS77" s="433"/>
      <c r="BT77" s="433"/>
      <c r="BU77" s="433"/>
    </row>
    <row r="78" spans="1:73" s="264" customFormat="1" x14ac:dyDescent="0.2">
      <c r="A78" s="168"/>
      <c r="B78" s="625"/>
      <c r="C78" s="266">
        <f t="shared" si="46"/>
        <v>0</v>
      </c>
      <c r="D78" s="433"/>
      <c r="E78" s="433"/>
      <c r="F78" s="433"/>
      <c r="G78" s="433"/>
      <c r="H78" s="433"/>
      <c r="I78" s="433"/>
      <c r="J78" s="433"/>
      <c r="K78" s="433"/>
      <c r="L78" s="433"/>
      <c r="M78" s="433"/>
      <c r="N78" s="433"/>
      <c r="O78" s="433"/>
      <c r="P78" s="433"/>
      <c r="Q78" s="433"/>
      <c r="R78" s="433"/>
      <c r="S78" s="433"/>
      <c r="T78" s="433"/>
      <c r="U78" s="433"/>
      <c r="V78" s="433"/>
      <c r="W78" s="433"/>
      <c r="X78" s="433"/>
      <c r="Y78" s="433"/>
      <c r="Z78" s="433"/>
      <c r="AA78" s="433"/>
      <c r="AB78" s="433"/>
      <c r="AC78" s="433"/>
      <c r="AD78" s="433"/>
      <c r="AE78" s="433"/>
      <c r="AF78" s="433"/>
      <c r="AG78" s="433"/>
      <c r="AH78" s="433"/>
      <c r="AI78" s="433"/>
      <c r="AJ78" s="433"/>
      <c r="AK78" s="433"/>
      <c r="AL78" s="433"/>
      <c r="AM78" s="433"/>
      <c r="AN78" s="433"/>
      <c r="AO78" s="433"/>
      <c r="AP78" s="433"/>
      <c r="AQ78" s="433"/>
      <c r="AR78" s="433"/>
      <c r="AS78" s="433"/>
      <c r="AT78" s="433"/>
      <c r="AU78" s="433"/>
      <c r="AV78" s="433"/>
      <c r="AW78" s="433"/>
      <c r="AX78" s="433"/>
      <c r="AY78" s="433"/>
      <c r="AZ78" s="433"/>
      <c r="BA78" s="433"/>
      <c r="BB78" s="433"/>
      <c r="BC78" s="433"/>
      <c r="BD78" s="433"/>
      <c r="BE78" s="433"/>
      <c r="BF78" s="433"/>
      <c r="BG78" s="433"/>
      <c r="BH78" s="433"/>
      <c r="BI78" s="433"/>
      <c r="BJ78" s="433"/>
      <c r="BK78" s="433"/>
      <c r="BL78" s="433"/>
      <c r="BM78" s="433"/>
      <c r="BN78" s="433"/>
      <c r="BO78" s="433"/>
      <c r="BP78" s="433"/>
      <c r="BQ78" s="433"/>
      <c r="BR78" s="433"/>
      <c r="BS78" s="433"/>
      <c r="BT78" s="433"/>
      <c r="BU78" s="433"/>
    </row>
    <row r="79" spans="1:73" s="264" customFormat="1" x14ac:dyDescent="0.2">
      <c r="A79" s="168"/>
      <c r="B79" s="625"/>
      <c r="C79" s="266">
        <f t="shared" si="46"/>
        <v>0</v>
      </c>
      <c r="D79" s="433"/>
      <c r="E79" s="433"/>
      <c r="F79" s="433"/>
      <c r="G79" s="433"/>
      <c r="H79" s="433"/>
      <c r="I79" s="433"/>
      <c r="J79" s="433"/>
      <c r="K79" s="433"/>
      <c r="L79" s="433"/>
      <c r="M79" s="433"/>
      <c r="N79" s="433"/>
      <c r="O79" s="433"/>
      <c r="P79" s="433"/>
      <c r="Q79" s="433"/>
      <c r="R79" s="433"/>
      <c r="S79" s="433"/>
      <c r="T79" s="433"/>
      <c r="U79" s="433"/>
      <c r="V79" s="433"/>
      <c r="W79" s="433"/>
      <c r="X79" s="433"/>
      <c r="Y79" s="433"/>
      <c r="Z79" s="433"/>
      <c r="AA79" s="433"/>
      <c r="AB79" s="433"/>
      <c r="AC79" s="433"/>
      <c r="AD79" s="433"/>
      <c r="AE79" s="433"/>
      <c r="AF79" s="433"/>
      <c r="AG79" s="433"/>
      <c r="AH79" s="433"/>
      <c r="AI79" s="433"/>
      <c r="AJ79" s="433"/>
      <c r="AK79" s="433"/>
      <c r="AL79" s="433"/>
      <c r="AM79" s="433"/>
      <c r="AN79" s="433"/>
      <c r="AO79" s="433"/>
      <c r="AP79" s="433"/>
      <c r="AQ79" s="433"/>
      <c r="AR79" s="433"/>
      <c r="AS79" s="433"/>
      <c r="AT79" s="433"/>
      <c r="AU79" s="433"/>
      <c r="AV79" s="433"/>
      <c r="AW79" s="433"/>
      <c r="AX79" s="433"/>
      <c r="AY79" s="433"/>
      <c r="AZ79" s="433"/>
      <c r="BA79" s="433"/>
      <c r="BB79" s="433"/>
      <c r="BC79" s="433"/>
      <c r="BD79" s="433"/>
      <c r="BE79" s="433"/>
      <c r="BF79" s="433"/>
      <c r="BG79" s="433"/>
      <c r="BH79" s="433"/>
      <c r="BI79" s="433"/>
      <c r="BJ79" s="433"/>
      <c r="BK79" s="433"/>
      <c r="BL79" s="433"/>
      <c r="BM79" s="433"/>
      <c r="BN79" s="433"/>
      <c r="BO79" s="433"/>
      <c r="BP79" s="433"/>
      <c r="BQ79" s="433"/>
      <c r="BR79" s="433"/>
      <c r="BS79" s="433"/>
      <c r="BT79" s="433"/>
      <c r="BU79" s="433"/>
    </row>
    <row r="80" spans="1:73" s="264" customFormat="1" x14ac:dyDescent="0.2">
      <c r="A80" s="168"/>
      <c r="B80" s="626"/>
      <c r="C80" s="266">
        <f t="shared" si="46"/>
        <v>0</v>
      </c>
      <c r="D80" s="433"/>
      <c r="E80" s="433"/>
      <c r="F80" s="433"/>
      <c r="G80" s="433"/>
      <c r="H80" s="433"/>
      <c r="I80" s="433"/>
      <c r="J80" s="433"/>
      <c r="K80" s="433"/>
      <c r="L80" s="433"/>
      <c r="M80" s="433"/>
      <c r="N80" s="433"/>
      <c r="O80" s="433"/>
      <c r="P80" s="433"/>
      <c r="Q80" s="433"/>
      <c r="R80" s="433"/>
      <c r="S80" s="433"/>
      <c r="T80" s="433"/>
      <c r="U80" s="433"/>
      <c r="V80" s="433"/>
      <c r="W80" s="433"/>
      <c r="X80" s="433"/>
      <c r="Y80" s="433"/>
      <c r="Z80" s="433"/>
      <c r="AA80" s="433"/>
      <c r="AB80" s="433"/>
      <c r="AC80" s="433"/>
      <c r="AD80" s="433"/>
      <c r="AE80" s="433"/>
      <c r="AF80" s="433"/>
      <c r="AG80" s="433"/>
      <c r="AH80" s="433"/>
      <c r="AI80" s="433"/>
      <c r="AJ80" s="433"/>
      <c r="AK80" s="433"/>
      <c r="AL80" s="433"/>
      <c r="AM80" s="433"/>
      <c r="AN80" s="433"/>
      <c r="AO80" s="433"/>
      <c r="AP80" s="433"/>
      <c r="AQ80" s="433"/>
      <c r="AR80" s="433"/>
      <c r="AS80" s="433"/>
      <c r="AT80" s="433"/>
      <c r="AU80" s="433"/>
      <c r="AV80" s="433"/>
      <c r="AW80" s="433"/>
      <c r="AX80" s="433"/>
      <c r="AY80" s="433"/>
      <c r="AZ80" s="433"/>
      <c r="BA80" s="433"/>
      <c r="BB80" s="433"/>
      <c r="BC80" s="433"/>
      <c r="BD80" s="433"/>
      <c r="BE80" s="433"/>
      <c r="BF80" s="433"/>
      <c r="BG80" s="433"/>
      <c r="BH80" s="433"/>
      <c r="BI80" s="433"/>
      <c r="BJ80" s="433"/>
      <c r="BK80" s="433"/>
      <c r="BL80" s="433"/>
      <c r="BM80" s="433"/>
      <c r="BN80" s="433"/>
      <c r="BO80" s="433"/>
      <c r="BP80" s="433"/>
      <c r="BQ80" s="433"/>
      <c r="BR80" s="433"/>
      <c r="BS80" s="433"/>
      <c r="BT80" s="433"/>
      <c r="BU80" s="433"/>
    </row>
    <row r="81" spans="1:73" s="505" customFormat="1" ht="12" customHeight="1" x14ac:dyDescent="0.25">
      <c r="A81" s="6" t="s">
        <v>80</v>
      </c>
      <c r="B81" s="495">
        <f>B120</f>
        <v>0</v>
      </c>
      <c r="C81" s="499">
        <f>SUM(D81:BU81)</f>
        <v>0</v>
      </c>
      <c r="D81" s="503">
        <f t="shared" ref="D81:BO81" si="47">SUM(D76:D80)</f>
        <v>0</v>
      </c>
      <c r="E81" s="503">
        <f t="shared" si="47"/>
        <v>0</v>
      </c>
      <c r="F81" s="503">
        <f t="shared" si="47"/>
        <v>0</v>
      </c>
      <c r="G81" s="503">
        <f t="shared" si="47"/>
        <v>0</v>
      </c>
      <c r="H81" s="503">
        <f t="shared" si="47"/>
        <v>0</v>
      </c>
      <c r="I81" s="503">
        <f t="shared" si="47"/>
        <v>0</v>
      </c>
      <c r="J81" s="503">
        <f t="shared" si="47"/>
        <v>0</v>
      </c>
      <c r="K81" s="503">
        <f t="shared" si="47"/>
        <v>0</v>
      </c>
      <c r="L81" s="503">
        <f t="shared" si="47"/>
        <v>0</v>
      </c>
      <c r="M81" s="503">
        <f t="shared" si="47"/>
        <v>0</v>
      </c>
      <c r="N81" s="503">
        <f t="shared" si="47"/>
        <v>0</v>
      </c>
      <c r="O81" s="503">
        <f t="shared" si="47"/>
        <v>0</v>
      </c>
      <c r="P81" s="503">
        <f t="shared" si="47"/>
        <v>0</v>
      </c>
      <c r="Q81" s="503">
        <f t="shared" si="47"/>
        <v>0</v>
      </c>
      <c r="R81" s="503">
        <f t="shared" si="47"/>
        <v>0</v>
      </c>
      <c r="S81" s="503">
        <f t="shared" si="47"/>
        <v>0</v>
      </c>
      <c r="T81" s="503">
        <f t="shared" si="47"/>
        <v>0</v>
      </c>
      <c r="U81" s="503">
        <f t="shared" si="47"/>
        <v>0</v>
      </c>
      <c r="V81" s="503">
        <f t="shared" si="47"/>
        <v>0</v>
      </c>
      <c r="W81" s="503">
        <f t="shared" si="47"/>
        <v>0</v>
      </c>
      <c r="X81" s="503">
        <f t="shared" si="47"/>
        <v>0</v>
      </c>
      <c r="Y81" s="503">
        <f t="shared" si="47"/>
        <v>0</v>
      </c>
      <c r="Z81" s="503">
        <f t="shared" si="47"/>
        <v>0</v>
      </c>
      <c r="AA81" s="503">
        <f t="shared" si="47"/>
        <v>0</v>
      </c>
      <c r="AB81" s="503">
        <f t="shared" si="47"/>
        <v>0</v>
      </c>
      <c r="AC81" s="503">
        <f t="shared" si="47"/>
        <v>0</v>
      </c>
      <c r="AD81" s="503">
        <f t="shared" si="47"/>
        <v>0</v>
      </c>
      <c r="AE81" s="503">
        <f t="shared" si="47"/>
        <v>0</v>
      </c>
      <c r="AF81" s="503">
        <f t="shared" si="47"/>
        <v>0</v>
      </c>
      <c r="AG81" s="503">
        <f t="shared" si="47"/>
        <v>0</v>
      </c>
      <c r="AH81" s="503">
        <f t="shared" si="47"/>
        <v>0</v>
      </c>
      <c r="AI81" s="503">
        <f t="shared" si="47"/>
        <v>0</v>
      </c>
      <c r="AJ81" s="503">
        <f t="shared" si="47"/>
        <v>0</v>
      </c>
      <c r="AK81" s="503">
        <f t="shared" si="47"/>
        <v>0</v>
      </c>
      <c r="AL81" s="503">
        <f t="shared" si="47"/>
        <v>0</v>
      </c>
      <c r="AM81" s="503">
        <f t="shared" si="47"/>
        <v>0</v>
      </c>
      <c r="AN81" s="503">
        <f t="shared" si="47"/>
        <v>0</v>
      </c>
      <c r="AO81" s="503">
        <f t="shared" si="47"/>
        <v>0</v>
      </c>
      <c r="AP81" s="503">
        <f t="shared" si="47"/>
        <v>0</v>
      </c>
      <c r="AQ81" s="503">
        <f t="shared" si="47"/>
        <v>0</v>
      </c>
      <c r="AR81" s="503">
        <f t="shared" si="47"/>
        <v>0</v>
      </c>
      <c r="AS81" s="503">
        <f t="shared" si="47"/>
        <v>0</v>
      </c>
      <c r="AT81" s="503">
        <f t="shared" si="47"/>
        <v>0</v>
      </c>
      <c r="AU81" s="503">
        <f t="shared" si="47"/>
        <v>0</v>
      </c>
      <c r="AV81" s="503">
        <f t="shared" si="47"/>
        <v>0</v>
      </c>
      <c r="AW81" s="503">
        <f t="shared" si="47"/>
        <v>0</v>
      </c>
      <c r="AX81" s="503">
        <f t="shared" si="47"/>
        <v>0</v>
      </c>
      <c r="AY81" s="503">
        <f t="shared" si="47"/>
        <v>0</v>
      </c>
      <c r="AZ81" s="503">
        <f t="shared" si="47"/>
        <v>0</v>
      </c>
      <c r="BA81" s="503">
        <f t="shared" si="47"/>
        <v>0</v>
      </c>
      <c r="BB81" s="503">
        <f t="shared" si="47"/>
        <v>0</v>
      </c>
      <c r="BC81" s="503">
        <f t="shared" si="47"/>
        <v>0</v>
      </c>
      <c r="BD81" s="503">
        <f t="shared" si="47"/>
        <v>0</v>
      </c>
      <c r="BE81" s="503">
        <f t="shared" si="47"/>
        <v>0</v>
      </c>
      <c r="BF81" s="503">
        <f t="shared" si="47"/>
        <v>0</v>
      </c>
      <c r="BG81" s="503">
        <f t="shared" si="47"/>
        <v>0</v>
      </c>
      <c r="BH81" s="503">
        <f t="shared" si="47"/>
        <v>0</v>
      </c>
      <c r="BI81" s="503">
        <f t="shared" si="47"/>
        <v>0</v>
      </c>
      <c r="BJ81" s="503">
        <f t="shared" si="47"/>
        <v>0</v>
      </c>
      <c r="BK81" s="503">
        <f t="shared" si="47"/>
        <v>0</v>
      </c>
      <c r="BL81" s="503">
        <f t="shared" si="47"/>
        <v>0</v>
      </c>
      <c r="BM81" s="503">
        <f t="shared" si="47"/>
        <v>0</v>
      </c>
      <c r="BN81" s="503">
        <f t="shared" si="47"/>
        <v>0</v>
      </c>
      <c r="BO81" s="503">
        <f t="shared" si="47"/>
        <v>0</v>
      </c>
      <c r="BP81" s="503">
        <f t="shared" ref="BP81:BU81" si="48">SUM(BP76:BP80)</f>
        <v>0</v>
      </c>
      <c r="BQ81" s="503">
        <f t="shared" si="48"/>
        <v>0</v>
      </c>
      <c r="BR81" s="503">
        <f t="shared" si="48"/>
        <v>0</v>
      </c>
      <c r="BS81" s="503">
        <f t="shared" si="48"/>
        <v>0</v>
      </c>
      <c r="BT81" s="503">
        <f t="shared" si="48"/>
        <v>0</v>
      </c>
      <c r="BU81" s="503">
        <f t="shared" si="48"/>
        <v>0</v>
      </c>
    </row>
    <row r="82" spans="1:73" s="66" customFormat="1" ht="12" customHeight="1" x14ac:dyDescent="0.2">
      <c r="A82" s="72"/>
      <c r="B82" s="71"/>
      <c r="C82" s="191"/>
      <c r="D82" s="191"/>
      <c r="E82" s="191"/>
      <c r="F82" s="191"/>
      <c r="G82" s="191"/>
      <c r="H82" s="191"/>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1"/>
      <c r="AO82" s="191"/>
      <c r="AP82" s="191"/>
      <c r="AQ82" s="191"/>
      <c r="AR82" s="191"/>
      <c r="AS82" s="191"/>
      <c r="AT82" s="191"/>
      <c r="AU82" s="191"/>
      <c r="AV82" s="191"/>
      <c r="AW82" s="191"/>
      <c r="AX82" s="191"/>
      <c r="AY82" s="191"/>
      <c r="AZ82" s="191"/>
      <c r="BA82" s="191"/>
      <c r="BB82" s="191"/>
      <c r="BC82" s="191"/>
      <c r="BD82" s="191"/>
      <c r="BE82" s="191"/>
      <c r="BF82" s="191"/>
      <c r="BG82" s="191"/>
      <c r="BH82" s="191"/>
      <c r="BI82" s="191"/>
      <c r="BJ82" s="191"/>
      <c r="BK82" s="191"/>
      <c r="BL82" s="191"/>
      <c r="BM82" s="191"/>
      <c r="BN82" s="191"/>
      <c r="BO82" s="191"/>
      <c r="BP82" s="191"/>
      <c r="BQ82" s="191"/>
      <c r="BR82" s="191"/>
      <c r="BS82" s="191"/>
      <c r="BT82" s="191"/>
      <c r="BU82" s="191"/>
    </row>
    <row r="83" spans="1:73" s="8" customFormat="1" ht="12" customHeight="1" x14ac:dyDescent="0.25">
      <c r="A83" s="68" t="s">
        <v>603</v>
      </c>
      <c r="B83" s="80" t="s">
        <v>424</v>
      </c>
      <c r="C83" s="242" t="s">
        <v>358</v>
      </c>
      <c r="D83" s="252" t="str">
        <f t="shared" ref="D83:AI83" si="49">D4</f>
        <v/>
      </c>
      <c r="E83" s="252" t="str">
        <f t="shared" si="49"/>
        <v/>
      </c>
      <c r="F83" s="252" t="str">
        <f t="shared" si="49"/>
        <v/>
      </c>
      <c r="G83" s="252" t="str">
        <f t="shared" si="49"/>
        <v/>
      </c>
      <c r="H83" s="252" t="str">
        <f t="shared" si="49"/>
        <v/>
      </c>
      <c r="I83" s="252" t="str">
        <f t="shared" si="49"/>
        <v/>
      </c>
      <c r="J83" s="252" t="str">
        <f t="shared" si="49"/>
        <v/>
      </c>
      <c r="K83" s="252" t="str">
        <f t="shared" si="49"/>
        <v/>
      </c>
      <c r="L83" s="252" t="str">
        <f t="shared" si="49"/>
        <v/>
      </c>
      <c r="M83" s="252" t="str">
        <f t="shared" si="49"/>
        <v/>
      </c>
      <c r="N83" s="252" t="str">
        <f t="shared" si="49"/>
        <v/>
      </c>
      <c r="O83" s="252" t="str">
        <f t="shared" si="49"/>
        <v/>
      </c>
      <c r="P83" s="252" t="str">
        <f t="shared" si="49"/>
        <v/>
      </c>
      <c r="Q83" s="252" t="str">
        <f t="shared" si="49"/>
        <v/>
      </c>
      <c r="R83" s="252" t="str">
        <f t="shared" si="49"/>
        <v/>
      </c>
      <c r="S83" s="252" t="str">
        <f t="shared" si="49"/>
        <v/>
      </c>
      <c r="T83" s="252" t="str">
        <f t="shared" si="49"/>
        <v/>
      </c>
      <c r="U83" s="252" t="str">
        <f t="shared" si="49"/>
        <v/>
      </c>
      <c r="V83" s="252" t="str">
        <f t="shared" si="49"/>
        <v/>
      </c>
      <c r="W83" s="252" t="str">
        <f t="shared" si="49"/>
        <v/>
      </c>
      <c r="X83" s="252" t="str">
        <f t="shared" si="49"/>
        <v/>
      </c>
      <c r="Y83" s="252" t="str">
        <f t="shared" si="49"/>
        <v/>
      </c>
      <c r="Z83" s="252" t="str">
        <f t="shared" si="49"/>
        <v/>
      </c>
      <c r="AA83" s="252" t="str">
        <f t="shared" si="49"/>
        <v/>
      </c>
      <c r="AB83" s="252" t="str">
        <f t="shared" si="49"/>
        <v/>
      </c>
      <c r="AC83" s="252" t="str">
        <f t="shared" si="49"/>
        <v/>
      </c>
      <c r="AD83" s="252" t="str">
        <f t="shared" si="49"/>
        <v/>
      </c>
      <c r="AE83" s="252" t="str">
        <f t="shared" si="49"/>
        <v/>
      </c>
      <c r="AF83" s="252" t="str">
        <f t="shared" si="49"/>
        <v/>
      </c>
      <c r="AG83" s="252" t="str">
        <f t="shared" si="49"/>
        <v/>
      </c>
      <c r="AH83" s="252" t="str">
        <f t="shared" si="49"/>
        <v/>
      </c>
      <c r="AI83" s="252" t="str">
        <f t="shared" si="49"/>
        <v/>
      </c>
      <c r="AJ83" s="252" t="str">
        <f t="shared" ref="AJ83:BP83" si="50">AJ4</f>
        <v/>
      </c>
      <c r="AK83" s="252" t="str">
        <f t="shared" si="50"/>
        <v/>
      </c>
      <c r="AL83" s="252" t="str">
        <f t="shared" si="50"/>
        <v/>
      </c>
      <c r="AM83" s="252" t="str">
        <f t="shared" si="50"/>
        <v/>
      </c>
      <c r="AN83" s="252" t="str">
        <f t="shared" si="50"/>
        <v/>
      </c>
      <c r="AO83" s="252" t="str">
        <f t="shared" si="50"/>
        <v/>
      </c>
      <c r="AP83" s="252" t="str">
        <f t="shared" si="50"/>
        <v/>
      </c>
      <c r="AQ83" s="252" t="str">
        <f t="shared" si="50"/>
        <v/>
      </c>
      <c r="AR83" s="252" t="str">
        <f t="shared" si="50"/>
        <v/>
      </c>
      <c r="AS83" s="252" t="str">
        <f t="shared" si="50"/>
        <v/>
      </c>
      <c r="AT83" s="252" t="str">
        <f t="shared" si="50"/>
        <v/>
      </c>
      <c r="AU83" s="252" t="str">
        <f t="shared" si="50"/>
        <v/>
      </c>
      <c r="AV83" s="252" t="str">
        <f t="shared" si="50"/>
        <v/>
      </c>
      <c r="AW83" s="252" t="str">
        <f t="shared" si="50"/>
        <v/>
      </c>
      <c r="AX83" s="252" t="str">
        <f t="shared" si="50"/>
        <v/>
      </c>
      <c r="AY83" s="252" t="str">
        <f t="shared" si="50"/>
        <v/>
      </c>
      <c r="AZ83" s="252" t="str">
        <f t="shared" si="50"/>
        <v/>
      </c>
      <c r="BA83" s="252" t="str">
        <f t="shared" si="50"/>
        <v/>
      </c>
      <c r="BB83" s="252" t="str">
        <f t="shared" si="50"/>
        <v/>
      </c>
      <c r="BC83" s="252" t="str">
        <f t="shared" si="50"/>
        <v/>
      </c>
      <c r="BD83" s="252" t="str">
        <f t="shared" si="50"/>
        <v/>
      </c>
      <c r="BE83" s="252" t="str">
        <f t="shared" si="50"/>
        <v/>
      </c>
      <c r="BF83" s="252" t="str">
        <f t="shared" si="50"/>
        <v/>
      </c>
      <c r="BG83" s="252" t="str">
        <f t="shared" si="50"/>
        <v/>
      </c>
      <c r="BH83" s="252" t="str">
        <f t="shared" si="50"/>
        <v/>
      </c>
      <c r="BI83" s="252" t="str">
        <f t="shared" si="50"/>
        <v/>
      </c>
      <c r="BJ83" s="252" t="str">
        <f t="shared" si="50"/>
        <v/>
      </c>
      <c r="BK83" s="252" t="str">
        <f t="shared" si="50"/>
        <v/>
      </c>
      <c r="BL83" s="252" t="str">
        <f t="shared" si="50"/>
        <v/>
      </c>
      <c r="BM83" s="252" t="str">
        <f t="shared" si="50"/>
        <v/>
      </c>
      <c r="BN83" s="252" t="str">
        <f t="shared" si="50"/>
        <v/>
      </c>
      <c r="BO83" s="252" t="str">
        <f t="shared" si="50"/>
        <v/>
      </c>
      <c r="BP83" s="252" t="str">
        <f t="shared" si="50"/>
        <v/>
      </c>
      <c r="BQ83" s="252" t="str">
        <f t="shared" ref="BQ83:BU83" si="51">BQ4</f>
        <v/>
      </c>
      <c r="BR83" s="252" t="str">
        <f t="shared" si="51"/>
        <v/>
      </c>
      <c r="BS83" s="252" t="str">
        <f t="shared" si="51"/>
        <v/>
      </c>
      <c r="BT83" s="252" t="str">
        <f t="shared" si="51"/>
        <v/>
      </c>
      <c r="BU83" s="252" t="str">
        <f t="shared" si="51"/>
        <v/>
      </c>
    </row>
    <row r="84" spans="1:73" s="264" customFormat="1" x14ac:dyDescent="0.2">
      <c r="A84" s="168"/>
      <c r="B84" s="627"/>
      <c r="C84" s="266">
        <f t="shared" ref="C84:C88" si="52">SUM(D84:BU84)</f>
        <v>0</v>
      </c>
      <c r="D84" s="433"/>
      <c r="E84" s="433"/>
      <c r="F84" s="433"/>
      <c r="G84" s="433"/>
      <c r="H84" s="433"/>
      <c r="I84" s="433"/>
      <c r="J84" s="433"/>
      <c r="K84" s="433"/>
      <c r="L84" s="433"/>
      <c r="M84" s="433"/>
      <c r="N84" s="433"/>
      <c r="O84" s="433"/>
      <c r="P84" s="433"/>
      <c r="Q84" s="433"/>
      <c r="R84" s="433"/>
      <c r="S84" s="433"/>
      <c r="T84" s="433"/>
      <c r="U84" s="433"/>
      <c r="V84" s="433"/>
      <c r="W84" s="433"/>
      <c r="X84" s="433"/>
      <c r="Y84" s="433"/>
      <c r="Z84" s="433"/>
      <c r="AA84" s="433"/>
      <c r="AB84" s="433"/>
      <c r="AC84" s="433"/>
      <c r="AD84" s="433"/>
      <c r="AE84" s="433"/>
      <c r="AF84" s="433"/>
      <c r="AG84" s="433"/>
      <c r="AH84" s="433"/>
      <c r="AI84" s="433"/>
      <c r="AJ84" s="433"/>
      <c r="AK84" s="433"/>
      <c r="AL84" s="433"/>
      <c r="AM84" s="433"/>
      <c r="AN84" s="433"/>
      <c r="AO84" s="433"/>
      <c r="AP84" s="433"/>
      <c r="AQ84" s="433"/>
      <c r="AR84" s="433"/>
      <c r="AS84" s="433"/>
      <c r="AT84" s="433"/>
      <c r="AU84" s="433"/>
      <c r="AV84" s="433"/>
      <c r="AW84" s="433"/>
      <c r="AX84" s="433"/>
      <c r="AY84" s="433"/>
      <c r="AZ84" s="433"/>
      <c r="BA84" s="433"/>
      <c r="BB84" s="433"/>
      <c r="BC84" s="433"/>
      <c r="BD84" s="433"/>
      <c r="BE84" s="433"/>
      <c r="BF84" s="433"/>
      <c r="BG84" s="433"/>
      <c r="BH84" s="433"/>
      <c r="BI84" s="433"/>
      <c r="BJ84" s="433"/>
      <c r="BK84" s="433"/>
      <c r="BL84" s="433"/>
      <c r="BM84" s="433"/>
      <c r="BN84" s="433"/>
      <c r="BO84" s="433"/>
      <c r="BP84" s="433"/>
      <c r="BQ84" s="433"/>
      <c r="BR84" s="433"/>
      <c r="BS84" s="433"/>
      <c r="BT84" s="433"/>
      <c r="BU84" s="433"/>
    </row>
    <row r="85" spans="1:73" s="264" customFormat="1" x14ac:dyDescent="0.2">
      <c r="A85" s="168"/>
      <c r="B85" s="625"/>
      <c r="C85" s="266">
        <f t="shared" si="52"/>
        <v>0</v>
      </c>
      <c r="D85" s="433"/>
      <c r="E85" s="433"/>
      <c r="F85" s="433"/>
      <c r="G85" s="433"/>
      <c r="H85" s="433"/>
      <c r="I85" s="433"/>
      <c r="J85" s="433"/>
      <c r="K85" s="433"/>
      <c r="L85" s="433"/>
      <c r="M85" s="433"/>
      <c r="N85" s="433"/>
      <c r="O85" s="433"/>
      <c r="P85" s="433"/>
      <c r="Q85" s="433"/>
      <c r="R85" s="433"/>
      <c r="S85" s="433"/>
      <c r="T85" s="433"/>
      <c r="U85" s="433"/>
      <c r="V85" s="433"/>
      <c r="W85" s="433"/>
      <c r="X85" s="433"/>
      <c r="Y85" s="433"/>
      <c r="Z85" s="433"/>
      <c r="AA85" s="433"/>
      <c r="AB85" s="433"/>
      <c r="AC85" s="433"/>
      <c r="AD85" s="433"/>
      <c r="AE85" s="433"/>
      <c r="AF85" s="433"/>
      <c r="AG85" s="433"/>
      <c r="AH85" s="433"/>
      <c r="AI85" s="433"/>
      <c r="AJ85" s="433"/>
      <c r="AK85" s="433"/>
      <c r="AL85" s="433"/>
      <c r="AM85" s="433"/>
      <c r="AN85" s="433"/>
      <c r="AO85" s="433"/>
      <c r="AP85" s="433"/>
      <c r="AQ85" s="433"/>
      <c r="AR85" s="433"/>
      <c r="AS85" s="433"/>
      <c r="AT85" s="433"/>
      <c r="AU85" s="433"/>
      <c r="AV85" s="433"/>
      <c r="AW85" s="433"/>
      <c r="AX85" s="433"/>
      <c r="AY85" s="433"/>
      <c r="AZ85" s="433"/>
      <c r="BA85" s="433"/>
      <c r="BB85" s="433"/>
      <c r="BC85" s="433"/>
      <c r="BD85" s="433"/>
      <c r="BE85" s="433"/>
      <c r="BF85" s="433"/>
      <c r="BG85" s="433"/>
      <c r="BH85" s="433"/>
      <c r="BI85" s="433"/>
      <c r="BJ85" s="433"/>
      <c r="BK85" s="433"/>
      <c r="BL85" s="433"/>
      <c r="BM85" s="433"/>
      <c r="BN85" s="433"/>
      <c r="BO85" s="433"/>
      <c r="BP85" s="433"/>
      <c r="BQ85" s="433"/>
      <c r="BR85" s="433"/>
      <c r="BS85" s="433"/>
      <c r="BT85" s="433"/>
      <c r="BU85" s="433"/>
    </row>
    <row r="86" spans="1:73" s="264" customFormat="1" x14ac:dyDescent="0.2">
      <c r="A86" s="168"/>
      <c r="B86" s="625"/>
      <c r="C86" s="266">
        <f t="shared" si="52"/>
        <v>0</v>
      </c>
      <c r="D86" s="433"/>
      <c r="E86" s="433"/>
      <c r="F86" s="433"/>
      <c r="G86" s="433"/>
      <c r="H86" s="433"/>
      <c r="I86" s="433"/>
      <c r="J86" s="433"/>
      <c r="K86" s="433"/>
      <c r="L86" s="433"/>
      <c r="M86" s="433"/>
      <c r="N86" s="433"/>
      <c r="O86" s="433"/>
      <c r="P86" s="433"/>
      <c r="Q86" s="433"/>
      <c r="R86" s="433"/>
      <c r="S86" s="433"/>
      <c r="T86" s="433"/>
      <c r="U86" s="433"/>
      <c r="V86" s="433"/>
      <c r="W86" s="433"/>
      <c r="X86" s="433"/>
      <c r="Y86" s="433"/>
      <c r="Z86" s="433"/>
      <c r="AA86" s="433"/>
      <c r="AB86" s="433"/>
      <c r="AC86" s="433"/>
      <c r="AD86" s="433"/>
      <c r="AE86" s="433"/>
      <c r="AF86" s="433"/>
      <c r="AG86" s="433"/>
      <c r="AH86" s="433"/>
      <c r="AI86" s="433"/>
      <c r="AJ86" s="433"/>
      <c r="AK86" s="433"/>
      <c r="AL86" s="433"/>
      <c r="AM86" s="433"/>
      <c r="AN86" s="433"/>
      <c r="AO86" s="433"/>
      <c r="AP86" s="433"/>
      <c r="AQ86" s="433"/>
      <c r="AR86" s="433"/>
      <c r="AS86" s="433"/>
      <c r="AT86" s="433"/>
      <c r="AU86" s="433"/>
      <c r="AV86" s="433"/>
      <c r="AW86" s="433"/>
      <c r="AX86" s="433"/>
      <c r="AY86" s="433"/>
      <c r="AZ86" s="433"/>
      <c r="BA86" s="433"/>
      <c r="BB86" s="433"/>
      <c r="BC86" s="433"/>
      <c r="BD86" s="433"/>
      <c r="BE86" s="433"/>
      <c r="BF86" s="433"/>
      <c r="BG86" s="433"/>
      <c r="BH86" s="433"/>
      <c r="BI86" s="433"/>
      <c r="BJ86" s="433"/>
      <c r="BK86" s="433"/>
      <c r="BL86" s="433"/>
      <c r="BM86" s="433"/>
      <c r="BN86" s="433"/>
      <c r="BO86" s="433"/>
      <c r="BP86" s="433"/>
      <c r="BQ86" s="433"/>
      <c r="BR86" s="433"/>
      <c r="BS86" s="433"/>
      <c r="BT86" s="433"/>
      <c r="BU86" s="433"/>
    </row>
    <row r="87" spans="1:73" s="264" customFormat="1" x14ac:dyDescent="0.2">
      <c r="A87" s="168"/>
      <c r="B87" s="625"/>
      <c r="C87" s="266">
        <f t="shared" si="52"/>
        <v>0</v>
      </c>
      <c r="D87" s="433"/>
      <c r="E87" s="433"/>
      <c r="F87" s="433"/>
      <c r="G87" s="433"/>
      <c r="H87" s="433"/>
      <c r="I87" s="433"/>
      <c r="J87" s="433"/>
      <c r="K87" s="433"/>
      <c r="L87" s="433"/>
      <c r="M87" s="433"/>
      <c r="N87" s="433"/>
      <c r="O87" s="433"/>
      <c r="P87" s="433"/>
      <c r="Q87" s="433"/>
      <c r="R87" s="433"/>
      <c r="S87" s="433"/>
      <c r="T87" s="433"/>
      <c r="U87" s="433"/>
      <c r="V87" s="433"/>
      <c r="W87" s="433"/>
      <c r="X87" s="433"/>
      <c r="Y87" s="433"/>
      <c r="Z87" s="433"/>
      <c r="AA87" s="433"/>
      <c r="AB87" s="433"/>
      <c r="AC87" s="433"/>
      <c r="AD87" s="433"/>
      <c r="AE87" s="433"/>
      <c r="AF87" s="433"/>
      <c r="AG87" s="433"/>
      <c r="AH87" s="433"/>
      <c r="AI87" s="433"/>
      <c r="AJ87" s="433"/>
      <c r="AK87" s="433"/>
      <c r="AL87" s="433"/>
      <c r="AM87" s="433"/>
      <c r="AN87" s="433"/>
      <c r="AO87" s="433"/>
      <c r="AP87" s="433"/>
      <c r="AQ87" s="433"/>
      <c r="AR87" s="433"/>
      <c r="AS87" s="433"/>
      <c r="AT87" s="433"/>
      <c r="AU87" s="433"/>
      <c r="AV87" s="433"/>
      <c r="AW87" s="433"/>
      <c r="AX87" s="433"/>
      <c r="AY87" s="433"/>
      <c r="AZ87" s="433"/>
      <c r="BA87" s="433"/>
      <c r="BB87" s="433"/>
      <c r="BC87" s="433"/>
      <c r="BD87" s="433"/>
      <c r="BE87" s="433"/>
      <c r="BF87" s="433"/>
      <c r="BG87" s="433"/>
      <c r="BH87" s="433"/>
      <c r="BI87" s="433"/>
      <c r="BJ87" s="433"/>
      <c r="BK87" s="433"/>
      <c r="BL87" s="433"/>
      <c r="BM87" s="433"/>
      <c r="BN87" s="433"/>
      <c r="BO87" s="433"/>
      <c r="BP87" s="433"/>
      <c r="BQ87" s="433"/>
      <c r="BR87" s="433"/>
      <c r="BS87" s="433"/>
      <c r="BT87" s="433"/>
      <c r="BU87" s="433"/>
    </row>
    <row r="88" spans="1:73" s="264" customFormat="1" x14ac:dyDescent="0.2">
      <c r="A88" s="168"/>
      <c r="B88" s="626"/>
      <c r="C88" s="266">
        <f t="shared" si="52"/>
        <v>0</v>
      </c>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3"/>
      <c r="AI88" s="433"/>
      <c r="AJ88" s="433"/>
      <c r="AK88" s="433"/>
      <c r="AL88" s="433"/>
      <c r="AM88" s="433"/>
      <c r="AN88" s="433"/>
      <c r="AO88" s="433"/>
      <c r="AP88" s="433"/>
      <c r="AQ88" s="433"/>
      <c r="AR88" s="433"/>
      <c r="AS88" s="433"/>
      <c r="AT88" s="433"/>
      <c r="AU88" s="433"/>
      <c r="AV88" s="433"/>
      <c r="AW88" s="433"/>
      <c r="AX88" s="433"/>
      <c r="AY88" s="433"/>
      <c r="AZ88" s="433"/>
      <c r="BA88" s="433"/>
      <c r="BB88" s="433"/>
      <c r="BC88" s="433"/>
      <c r="BD88" s="433"/>
      <c r="BE88" s="433"/>
      <c r="BF88" s="433"/>
      <c r="BG88" s="433"/>
      <c r="BH88" s="433"/>
      <c r="BI88" s="433"/>
      <c r="BJ88" s="433"/>
      <c r="BK88" s="433"/>
      <c r="BL88" s="433"/>
      <c r="BM88" s="433"/>
      <c r="BN88" s="433"/>
      <c r="BO88" s="433"/>
      <c r="BP88" s="433"/>
      <c r="BQ88" s="433"/>
      <c r="BR88" s="433"/>
      <c r="BS88" s="433"/>
      <c r="BT88" s="433"/>
      <c r="BU88" s="433"/>
    </row>
    <row r="89" spans="1:73" s="505" customFormat="1" ht="12" customHeight="1" x14ac:dyDescent="0.25">
      <c r="A89" s="6" t="s">
        <v>81</v>
      </c>
      <c r="B89" s="495">
        <f>B121</f>
        <v>0</v>
      </c>
      <c r="C89" s="504">
        <f>SUM(D89:BU89)</f>
        <v>0</v>
      </c>
      <c r="D89" s="503">
        <f t="shared" ref="D89:BO89" si="53">SUM(D84:D88)</f>
        <v>0</v>
      </c>
      <c r="E89" s="503">
        <f t="shared" si="53"/>
        <v>0</v>
      </c>
      <c r="F89" s="503">
        <f t="shared" si="53"/>
        <v>0</v>
      </c>
      <c r="G89" s="503">
        <f t="shared" si="53"/>
        <v>0</v>
      </c>
      <c r="H89" s="503">
        <f t="shared" si="53"/>
        <v>0</v>
      </c>
      <c r="I89" s="503">
        <f t="shared" si="53"/>
        <v>0</v>
      </c>
      <c r="J89" s="503">
        <f t="shared" si="53"/>
        <v>0</v>
      </c>
      <c r="K89" s="503">
        <f t="shared" si="53"/>
        <v>0</v>
      </c>
      <c r="L89" s="503">
        <f t="shared" si="53"/>
        <v>0</v>
      </c>
      <c r="M89" s="503">
        <f t="shared" si="53"/>
        <v>0</v>
      </c>
      <c r="N89" s="503">
        <f t="shared" si="53"/>
        <v>0</v>
      </c>
      <c r="O89" s="503">
        <f t="shared" si="53"/>
        <v>0</v>
      </c>
      <c r="P89" s="503">
        <f t="shared" si="53"/>
        <v>0</v>
      </c>
      <c r="Q89" s="503">
        <f t="shared" si="53"/>
        <v>0</v>
      </c>
      <c r="R89" s="503">
        <f t="shared" si="53"/>
        <v>0</v>
      </c>
      <c r="S89" s="503">
        <f t="shared" si="53"/>
        <v>0</v>
      </c>
      <c r="T89" s="503">
        <f t="shared" si="53"/>
        <v>0</v>
      </c>
      <c r="U89" s="503">
        <f t="shared" si="53"/>
        <v>0</v>
      </c>
      <c r="V89" s="503">
        <f t="shared" si="53"/>
        <v>0</v>
      </c>
      <c r="W89" s="503">
        <f t="shared" si="53"/>
        <v>0</v>
      </c>
      <c r="X89" s="503">
        <f t="shared" si="53"/>
        <v>0</v>
      </c>
      <c r="Y89" s="503">
        <f t="shared" si="53"/>
        <v>0</v>
      </c>
      <c r="Z89" s="503">
        <f t="shared" si="53"/>
        <v>0</v>
      </c>
      <c r="AA89" s="503">
        <f t="shared" si="53"/>
        <v>0</v>
      </c>
      <c r="AB89" s="503">
        <f t="shared" si="53"/>
        <v>0</v>
      </c>
      <c r="AC89" s="503">
        <f t="shared" si="53"/>
        <v>0</v>
      </c>
      <c r="AD89" s="503">
        <f t="shared" si="53"/>
        <v>0</v>
      </c>
      <c r="AE89" s="503">
        <f t="shared" si="53"/>
        <v>0</v>
      </c>
      <c r="AF89" s="503">
        <f t="shared" si="53"/>
        <v>0</v>
      </c>
      <c r="AG89" s="503">
        <f t="shared" si="53"/>
        <v>0</v>
      </c>
      <c r="AH89" s="503">
        <f t="shared" si="53"/>
        <v>0</v>
      </c>
      <c r="AI89" s="503">
        <f t="shared" si="53"/>
        <v>0</v>
      </c>
      <c r="AJ89" s="503">
        <f t="shared" si="53"/>
        <v>0</v>
      </c>
      <c r="AK89" s="503">
        <f t="shared" si="53"/>
        <v>0</v>
      </c>
      <c r="AL89" s="503">
        <f t="shared" si="53"/>
        <v>0</v>
      </c>
      <c r="AM89" s="503">
        <f t="shared" si="53"/>
        <v>0</v>
      </c>
      <c r="AN89" s="503">
        <f t="shared" si="53"/>
        <v>0</v>
      </c>
      <c r="AO89" s="503">
        <f t="shared" si="53"/>
        <v>0</v>
      </c>
      <c r="AP89" s="503">
        <f t="shared" si="53"/>
        <v>0</v>
      </c>
      <c r="AQ89" s="503">
        <f t="shared" si="53"/>
        <v>0</v>
      </c>
      <c r="AR89" s="503">
        <f t="shared" si="53"/>
        <v>0</v>
      </c>
      <c r="AS89" s="503">
        <f t="shared" si="53"/>
        <v>0</v>
      </c>
      <c r="AT89" s="503">
        <f t="shared" si="53"/>
        <v>0</v>
      </c>
      <c r="AU89" s="503">
        <f t="shared" si="53"/>
        <v>0</v>
      </c>
      <c r="AV89" s="503">
        <f t="shared" si="53"/>
        <v>0</v>
      </c>
      <c r="AW89" s="503">
        <f t="shared" si="53"/>
        <v>0</v>
      </c>
      <c r="AX89" s="503">
        <f t="shared" si="53"/>
        <v>0</v>
      </c>
      <c r="AY89" s="503">
        <f t="shared" si="53"/>
        <v>0</v>
      </c>
      <c r="AZ89" s="503">
        <f t="shared" si="53"/>
        <v>0</v>
      </c>
      <c r="BA89" s="503">
        <f t="shared" si="53"/>
        <v>0</v>
      </c>
      <c r="BB89" s="503">
        <f t="shared" si="53"/>
        <v>0</v>
      </c>
      <c r="BC89" s="503">
        <f t="shared" si="53"/>
        <v>0</v>
      </c>
      <c r="BD89" s="503">
        <f t="shared" si="53"/>
        <v>0</v>
      </c>
      <c r="BE89" s="503">
        <f t="shared" si="53"/>
        <v>0</v>
      </c>
      <c r="BF89" s="503">
        <f t="shared" si="53"/>
        <v>0</v>
      </c>
      <c r="BG89" s="503">
        <f t="shared" si="53"/>
        <v>0</v>
      </c>
      <c r="BH89" s="503">
        <f t="shared" si="53"/>
        <v>0</v>
      </c>
      <c r="BI89" s="503">
        <f t="shared" si="53"/>
        <v>0</v>
      </c>
      <c r="BJ89" s="503">
        <f t="shared" si="53"/>
        <v>0</v>
      </c>
      <c r="BK89" s="503">
        <f t="shared" si="53"/>
        <v>0</v>
      </c>
      <c r="BL89" s="503">
        <f t="shared" si="53"/>
        <v>0</v>
      </c>
      <c r="BM89" s="503">
        <f t="shared" si="53"/>
        <v>0</v>
      </c>
      <c r="BN89" s="503">
        <f t="shared" si="53"/>
        <v>0</v>
      </c>
      <c r="BO89" s="503">
        <f t="shared" si="53"/>
        <v>0</v>
      </c>
      <c r="BP89" s="503">
        <f t="shared" ref="BP89:BU89" si="54">SUM(BP84:BP88)</f>
        <v>0</v>
      </c>
      <c r="BQ89" s="503">
        <f t="shared" si="54"/>
        <v>0</v>
      </c>
      <c r="BR89" s="503">
        <f t="shared" si="54"/>
        <v>0</v>
      </c>
      <c r="BS89" s="503">
        <f t="shared" si="54"/>
        <v>0</v>
      </c>
      <c r="BT89" s="503">
        <f t="shared" si="54"/>
        <v>0</v>
      </c>
      <c r="BU89" s="503">
        <f t="shared" si="54"/>
        <v>0</v>
      </c>
    </row>
    <row r="90" spans="1:73" ht="12" customHeight="1" x14ac:dyDescent="0.2">
      <c r="B90" s="3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3"/>
      <c r="BL90" s="193"/>
      <c r="BM90" s="193"/>
      <c r="BN90" s="193"/>
      <c r="BO90" s="193"/>
      <c r="BP90" s="193"/>
    </row>
    <row r="91" spans="1:73" s="8" customFormat="1" ht="12" customHeight="1" x14ac:dyDescent="0.25">
      <c r="A91" s="518" t="s">
        <v>604</v>
      </c>
      <c r="B91" s="519" t="s">
        <v>424</v>
      </c>
      <c r="C91" s="242" t="s">
        <v>358</v>
      </c>
      <c r="D91" s="520" t="str">
        <f t="shared" ref="D91:BO91" si="55">D4</f>
        <v/>
      </c>
      <c r="E91" s="520" t="str">
        <f t="shared" si="55"/>
        <v/>
      </c>
      <c r="F91" s="520" t="str">
        <f t="shared" si="55"/>
        <v/>
      </c>
      <c r="G91" s="520" t="str">
        <f t="shared" si="55"/>
        <v/>
      </c>
      <c r="H91" s="520" t="str">
        <f t="shared" si="55"/>
        <v/>
      </c>
      <c r="I91" s="520" t="str">
        <f t="shared" si="55"/>
        <v/>
      </c>
      <c r="J91" s="520" t="str">
        <f t="shared" si="55"/>
        <v/>
      </c>
      <c r="K91" s="520" t="str">
        <f t="shared" si="55"/>
        <v/>
      </c>
      <c r="L91" s="520" t="str">
        <f t="shared" si="55"/>
        <v/>
      </c>
      <c r="M91" s="520" t="str">
        <f t="shared" si="55"/>
        <v/>
      </c>
      <c r="N91" s="520" t="str">
        <f t="shared" si="55"/>
        <v/>
      </c>
      <c r="O91" s="520" t="str">
        <f t="shared" si="55"/>
        <v/>
      </c>
      <c r="P91" s="520" t="str">
        <f t="shared" si="55"/>
        <v/>
      </c>
      <c r="Q91" s="520" t="str">
        <f t="shared" si="55"/>
        <v/>
      </c>
      <c r="R91" s="520" t="str">
        <f t="shared" si="55"/>
        <v/>
      </c>
      <c r="S91" s="520" t="str">
        <f t="shared" si="55"/>
        <v/>
      </c>
      <c r="T91" s="520" t="str">
        <f t="shared" si="55"/>
        <v/>
      </c>
      <c r="U91" s="520" t="str">
        <f t="shared" si="55"/>
        <v/>
      </c>
      <c r="V91" s="520" t="str">
        <f t="shared" si="55"/>
        <v/>
      </c>
      <c r="W91" s="520" t="str">
        <f t="shared" si="55"/>
        <v/>
      </c>
      <c r="X91" s="520" t="str">
        <f t="shared" si="55"/>
        <v/>
      </c>
      <c r="Y91" s="520" t="str">
        <f t="shared" si="55"/>
        <v/>
      </c>
      <c r="Z91" s="520" t="str">
        <f t="shared" si="55"/>
        <v/>
      </c>
      <c r="AA91" s="520" t="str">
        <f t="shared" si="55"/>
        <v/>
      </c>
      <c r="AB91" s="520" t="str">
        <f t="shared" si="55"/>
        <v/>
      </c>
      <c r="AC91" s="520" t="str">
        <f t="shared" si="55"/>
        <v/>
      </c>
      <c r="AD91" s="520" t="str">
        <f t="shared" si="55"/>
        <v/>
      </c>
      <c r="AE91" s="520" t="str">
        <f t="shared" si="55"/>
        <v/>
      </c>
      <c r="AF91" s="520" t="str">
        <f t="shared" si="55"/>
        <v/>
      </c>
      <c r="AG91" s="520" t="str">
        <f t="shared" si="55"/>
        <v/>
      </c>
      <c r="AH91" s="520" t="str">
        <f t="shared" si="55"/>
        <v/>
      </c>
      <c r="AI91" s="520" t="str">
        <f t="shared" si="55"/>
        <v/>
      </c>
      <c r="AJ91" s="520" t="str">
        <f t="shared" si="55"/>
        <v/>
      </c>
      <c r="AK91" s="520" t="str">
        <f t="shared" si="55"/>
        <v/>
      </c>
      <c r="AL91" s="520" t="str">
        <f t="shared" si="55"/>
        <v/>
      </c>
      <c r="AM91" s="520" t="str">
        <f t="shared" si="55"/>
        <v/>
      </c>
      <c r="AN91" s="520" t="str">
        <f t="shared" si="55"/>
        <v/>
      </c>
      <c r="AO91" s="520" t="str">
        <f t="shared" si="55"/>
        <v/>
      </c>
      <c r="AP91" s="520" t="str">
        <f t="shared" si="55"/>
        <v/>
      </c>
      <c r="AQ91" s="520" t="str">
        <f t="shared" si="55"/>
        <v/>
      </c>
      <c r="AR91" s="520" t="str">
        <f t="shared" si="55"/>
        <v/>
      </c>
      <c r="AS91" s="520" t="str">
        <f t="shared" si="55"/>
        <v/>
      </c>
      <c r="AT91" s="520" t="str">
        <f t="shared" si="55"/>
        <v/>
      </c>
      <c r="AU91" s="520" t="str">
        <f t="shared" si="55"/>
        <v/>
      </c>
      <c r="AV91" s="520" t="str">
        <f t="shared" si="55"/>
        <v/>
      </c>
      <c r="AW91" s="520" t="str">
        <f t="shared" si="55"/>
        <v/>
      </c>
      <c r="AX91" s="520" t="str">
        <f t="shared" si="55"/>
        <v/>
      </c>
      <c r="AY91" s="520" t="str">
        <f t="shared" si="55"/>
        <v/>
      </c>
      <c r="AZ91" s="520" t="str">
        <f t="shared" si="55"/>
        <v/>
      </c>
      <c r="BA91" s="520" t="str">
        <f t="shared" si="55"/>
        <v/>
      </c>
      <c r="BB91" s="520" t="str">
        <f t="shared" si="55"/>
        <v/>
      </c>
      <c r="BC91" s="520" t="str">
        <f t="shared" si="55"/>
        <v/>
      </c>
      <c r="BD91" s="520" t="str">
        <f t="shared" si="55"/>
        <v/>
      </c>
      <c r="BE91" s="520" t="str">
        <f t="shared" si="55"/>
        <v/>
      </c>
      <c r="BF91" s="520" t="str">
        <f t="shared" si="55"/>
        <v/>
      </c>
      <c r="BG91" s="520" t="str">
        <f t="shared" si="55"/>
        <v/>
      </c>
      <c r="BH91" s="520" t="str">
        <f t="shared" si="55"/>
        <v/>
      </c>
      <c r="BI91" s="520" t="str">
        <f t="shared" si="55"/>
        <v/>
      </c>
      <c r="BJ91" s="520" t="str">
        <f t="shared" si="55"/>
        <v/>
      </c>
      <c r="BK91" s="520" t="str">
        <f t="shared" si="55"/>
        <v/>
      </c>
      <c r="BL91" s="520" t="str">
        <f t="shared" si="55"/>
        <v/>
      </c>
      <c r="BM91" s="520" t="str">
        <f t="shared" si="55"/>
        <v/>
      </c>
      <c r="BN91" s="520" t="str">
        <f t="shared" si="55"/>
        <v/>
      </c>
      <c r="BO91" s="520" t="str">
        <f t="shared" si="55"/>
        <v/>
      </c>
      <c r="BP91" s="520" t="str">
        <f t="shared" ref="BP91:BU91" si="56">BP4</f>
        <v/>
      </c>
      <c r="BQ91" s="520" t="str">
        <f t="shared" si="56"/>
        <v/>
      </c>
      <c r="BR91" s="520" t="str">
        <f t="shared" si="56"/>
        <v/>
      </c>
      <c r="BS91" s="520" t="str">
        <f t="shared" si="56"/>
        <v/>
      </c>
      <c r="BT91" s="520" t="str">
        <f t="shared" si="56"/>
        <v/>
      </c>
      <c r="BU91" s="520" t="str">
        <f t="shared" si="56"/>
        <v/>
      </c>
    </row>
    <row r="92" spans="1:73" s="264" customFormat="1" x14ac:dyDescent="0.2">
      <c r="A92" s="521"/>
      <c r="B92" s="627"/>
      <c r="C92" s="522">
        <f>SUM(D92:BU92)</f>
        <v>0</v>
      </c>
      <c r="D92" s="433"/>
      <c r="E92" s="433"/>
      <c r="F92" s="433"/>
      <c r="G92" s="433"/>
      <c r="H92" s="433"/>
      <c r="I92" s="433"/>
      <c r="J92" s="433"/>
      <c r="K92" s="433"/>
      <c r="L92" s="433"/>
      <c r="M92" s="433"/>
      <c r="N92" s="433"/>
      <c r="O92" s="433"/>
      <c r="P92" s="433"/>
      <c r="Q92" s="433"/>
      <c r="R92" s="433"/>
      <c r="S92" s="433"/>
      <c r="T92" s="433"/>
      <c r="U92" s="433"/>
      <c r="V92" s="433"/>
      <c r="W92" s="433"/>
      <c r="X92" s="433"/>
      <c r="Y92" s="433"/>
      <c r="Z92" s="433"/>
      <c r="AA92" s="433"/>
      <c r="AB92" s="433"/>
      <c r="AC92" s="433"/>
      <c r="AD92" s="433"/>
      <c r="AE92" s="433"/>
      <c r="AF92" s="433"/>
      <c r="AG92" s="433"/>
      <c r="AH92" s="433"/>
      <c r="AI92" s="433"/>
      <c r="AJ92" s="433"/>
      <c r="AK92" s="433"/>
      <c r="AL92" s="433"/>
      <c r="AM92" s="433"/>
      <c r="AN92" s="433"/>
      <c r="AO92" s="433"/>
      <c r="AP92" s="433"/>
      <c r="AQ92" s="433"/>
      <c r="AR92" s="433"/>
      <c r="AS92" s="433"/>
      <c r="AT92" s="433"/>
      <c r="AU92" s="433"/>
      <c r="AV92" s="433"/>
      <c r="AW92" s="433"/>
      <c r="AX92" s="433"/>
      <c r="AY92" s="433"/>
      <c r="AZ92" s="433"/>
      <c r="BA92" s="433"/>
      <c r="BB92" s="433"/>
      <c r="BC92" s="433"/>
      <c r="BD92" s="433"/>
      <c r="BE92" s="433"/>
      <c r="BF92" s="433"/>
      <c r="BG92" s="433"/>
      <c r="BH92" s="433"/>
      <c r="BI92" s="433"/>
      <c r="BJ92" s="433"/>
      <c r="BK92" s="433"/>
      <c r="BL92" s="433"/>
      <c r="BM92" s="433"/>
      <c r="BN92" s="433"/>
      <c r="BO92" s="433"/>
      <c r="BP92" s="433"/>
      <c r="BQ92" s="433"/>
      <c r="BR92" s="433"/>
      <c r="BS92" s="433"/>
      <c r="BT92" s="433"/>
      <c r="BU92" s="433"/>
    </row>
    <row r="93" spans="1:73" s="264" customFormat="1" x14ac:dyDescent="0.2">
      <c r="A93" s="521"/>
      <c r="B93" s="625"/>
      <c r="C93" s="522">
        <f t="shared" ref="C93:C96" si="57">SUM(D93:BU93)</f>
        <v>0</v>
      </c>
      <c r="D93" s="433"/>
      <c r="E93" s="433"/>
      <c r="F93" s="433"/>
      <c r="G93" s="433"/>
      <c r="H93" s="433"/>
      <c r="I93" s="433"/>
      <c r="J93" s="433"/>
      <c r="K93" s="433"/>
      <c r="L93" s="433"/>
      <c r="M93" s="433"/>
      <c r="N93" s="433"/>
      <c r="O93" s="433"/>
      <c r="P93" s="433"/>
      <c r="Q93" s="433"/>
      <c r="R93" s="433"/>
      <c r="S93" s="433"/>
      <c r="T93" s="433"/>
      <c r="U93" s="433"/>
      <c r="V93" s="433"/>
      <c r="W93" s="433"/>
      <c r="X93" s="433"/>
      <c r="Y93" s="433"/>
      <c r="Z93" s="433"/>
      <c r="AA93" s="433"/>
      <c r="AB93" s="433"/>
      <c r="AC93" s="433"/>
      <c r="AD93" s="433"/>
      <c r="AE93" s="433"/>
      <c r="AF93" s="433"/>
      <c r="AG93" s="433"/>
      <c r="AH93" s="433"/>
      <c r="AI93" s="433"/>
      <c r="AJ93" s="433"/>
      <c r="AK93" s="433"/>
      <c r="AL93" s="433"/>
      <c r="AM93" s="433"/>
      <c r="AN93" s="433"/>
      <c r="AO93" s="433"/>
      <c r="AP93" s="433"/>
      <c r="AQ93" s="433"/>
      <c r="AR93" s="433"/>
      <c r="AS93" s="433"/>
      <c r="AT93" s="433"/>
      <c r="AU93" s="433"/>
      <c r="AV93" s="433"/>
      <c r="AW93" s="433"/>
      <c r="AX93" s="433"/>
      <c r="AY93" s="433"/>
      <c r="AZ93" s="433"/>
      <c r="BA93" s="433"/>
      <c r="BB93" s="433"/>
      <c r="BC93" s="433"/>
      <c r="BD93" s="433"/>
      <c r="BE93" s="433"/>
      <c r="BF93" s="433"/>
      <c r="BG93" s="433"/>
      <c r="BH93" s="433"/>
      <c r="BI93" s="433"/>
      <c r="BJ93" s="433"/>
      <c r="BK93" s="433"/>
      <c r="BL93" s="433"/>
      <c r="BM93" s="433"/>
      <c r="BN93" s="433"/>
      <c r="BO93" s="433"/>
      <c r="BP93" s="433"/>
      <c r="BQ93" s="433"/>
      <c r="BR93" s="433"/>
      <c r="BS93" s="433"/>
      <c r="BT93" s="433"/>
      <c r="BU93" s="433"/>
    </row>
    <row r="94" spans="1:73" s="264" customFormat="1" x14ac:dyDescent="0.2">
      <c r="A94" s="521"/>
      <c r="B94" s="625"/>
      <c r="C94" s="522">
        <f t="shared" si="57"/>
        <v>0</v>
      </c>
      <c r="D94" s="433"/>
      <c r="E94" s="433"/>
      <c r="F94" s="433"/>
      <c r="G94" s="433"/>
      <c r="H94" s="433"/>
      <c r="I94" s="433"/>
      <c r="J94" s="433"/>
      <c r="K94" s="433"/>
      <c r="L94" s="433"/>
      <c r="M94" s="433"/>
      <c r="N94" s="433"/>
      <c r="O94" s="433"/>
      <c r="P94" s="433"/>
      <c r="Q94" s="433"/>
      <c r="R94" s="433"/>
      <c r="S94" s="433"/>
      <c r="T94" s="433"/>
      <c r="U94" s="433"/>
      <c r="V94" s="433"/>
      <c r="W94" s="433"/>
      <c r="X94" s="433"/>
      <c r="Y94" s="433"/>
      <c r="Z94" s="433"/>
      <c r="AA94" s="433"/>
      <c r="AB94" s="433"/>
      <c r="AC94" s="433"/>
      <c r="AD94" s="433"/>
      <c r="AE94" s="433"/>
      <c r="AF94" s="433"/>
      <c r="AG94" s="433"/>
      <c r="AH94" s="433"/>
      <c r="AI94" s="433"/>
      <c r="AJ94" s="433"/>
      <c r="AK94" s="433"/>
      <c r="AL94" s="433"/>
      <c r="AM94" s="433"/>
      <c r="AN94" s="433"/>
      <c r="AO94" s="433"/>
      <c r="AP94" s="433"/>
      <c r="AQ94" s="433"/>
      <c r="AR94" s="433"/>
      <c r="AS94" s="433"/>
      <c r="AT94" s="433"/>
      <c r="AU94" s="433"/>
      <c r="AV94" s="433"/>
      <c r="AW94" s="433"/>
      <c r="AX94" s="433"/>
      <c r="AY94" s="433"/>
      <c r="AZ94" s="433"/>
      <c r="BA94" s="433"/>
      <c r="BB94" s="433"/>
      <c r="BC94" s="433"/>
      <c r="BD94" s="433"/>
      <c r="BE94" s="433"/>
      <c r="BF94" s="433"/>
      <c r="BG94" s="433"/>
      <c r="BH94" s="433"/>
      <c r="BI94" s="433"/>
      <c r="BJ94" s="433"/>
      <c r="BK94" s="433"/>
      <c r="BL94" s="433"/>
      <c r="BM94" s="433"/>
      <c r="BN94" s="433"/>
      <c r="BO94" s="433"/>
      <c r="BP94" s="433"/>
      <c r="BQ94" s="433"/>
      <c r="BR94" s="433"/>
      <c r="BS94" s="433"/>
      <c r="BT94" s="433"/>
      <c r="BU94" s="433"/>
    </row>
    <row r="95" spans="1:73" s="264" customFormat="1" x14ac:dyDescent="0.2">
      <c r="A95" s="521"/>
      <c r="B95" s="625"/>
      <c r="C95" s="522">
        <f t="shared" si="57"/>
        <v>0</v>
      </c>
      <c r="D95" s="433"/>
      <c r="E95" s="433"/>
      <c r="F95" s="433"/>
      <c r="G95" s="433"/>
      <c r="H95" s="433"/>
      <c r="I95" s="433"/>
      <c r="J95" s="433"/>
      <c r="K95" s="433"/>
      <c r="L95" s="433"/>
      <c r="M95" s="433"/>
      <c r="N95" s="433"/>
      <c r="O95" s="433"/>
      <c r="P95" s="433"/>
      <c r="Q95" s="433"/>
      <c r="R95" s="433"/>
      <c r="S95" s="433"/>
      <c r="T95" s="433"/>
      <c r="U95" s="433"/>
      <c r="V95" s="433"/>
      <c r="W95" s="433"/>
      <c r="X95" s="433"/>
      <c r="Y95" s="433"/>
      <c r="Z95" s="433"/>
      <c r="AA95" s="433"/>
      <c r="AB95" s="433"/>
      <c r="AC95" s="433"/>
      <c r="AD95" s="433"/>
      <c r="AE95" s="433"/>
      <c r="AF95" s="433"/>
      <c r="AG95" s="433"/>
      <c r="AH95" s="433"/>
      <c r="AI95" s="433"/>
      <c r="AJ95" s="433"/>
      <c r="AK95" s="433"/>
      <c r="AL95" s="433"/>
      <c r="AM95" s="433"/>
      <c r="AN95" s="433"/>
      <c r="AO95" s="433"/>
      <c r="AP95" s="433"/>
      <c r="AQ95" s="433"/>
      <c r="AR95" s="433"/>
      <c r="AS95" s="433"/>
      <c r="AT95" s="433"/>
      <c r="AU95" s="433"/>
      <c r="AV95" s="433"/>
      <c r="AW95" s="433"/>
      <c r="AX95" s="433"/>
      <c r="AY95" s="433"/>
      <c r="AZ95" s="433"/>
      <c r="BA95" s="433"/>
      <c r="BB95" s="433"/>
      <c r="BC95" s="433"/>
      <c r="BD95" s="433"/>
      <c r="BE95" s="433"/>
      <c r="BF95" s="433"/>
      <c r="BG95" s="433"/>
      <c r="BH95" s="433"/>
      <c r="BI95" s="433"/>
      <c r="BJ95" s="433"/>
      <c r="BK95" s="433"/>
      <c r="BL95" s="433"/>
      <c r="BM95" s="433"/>
      <c r="BN95" s="433"/>
      <c r="BO95" s="433"/>
      <c r="BP95" s="433"/>
      <c r="BQ95" s="433"/>
      <c r="BR95" s="433"/>
      <c r="BS95" s="433"/>
      <c r="BT95" s="433"/>
      <c r="BU95" s="433"/>
    </row>
    <row r="96" spans="1:73" s="264" customFormat="1" x14ac:dyDescent="0.2">
      <c r="A96" s="521"/>
      <c r="B96" s="626"/>
      <c r="C96" s="522">
        <f t="shared" si="57"/>
        <v>0</v>
      </c>
      <c r="D96" s="433"/>
      <c r="E96" s="433"/>
      <c r="F96" s="433"/>
      <c r="G96" s="433"/>
      <c r="H96" s="433"/>
      <c r="I96" s="433"/>
      <c r="J96" s="433"/>
      <c r="K96" s="433"/>
      <c r="L96" s="433"/>
      <c r="M96" s="433"/>
      <c r="N96" s="433"/>
      <c r="O96" s="433"/>
      <c r="P96" s="433"/>
      <c r="Q96" s="433"/>
      <c r="R96" s="433"/>
      <c r="S96" s="433"/>
      <c r="T96" s="433"/>
      <c r="U96" s="433"/>
      <c r="V96" s="433"/>
      <c r="W96" s="433"/>
      <c r="X96" s="433"/>
      <c r="Y96" s="433"/>
      <c r="Z96" s="433"/>
      <c r="AA96" s="433"/>
      <c r="AB96" s="433"/>
      <c r="AC96" s="433"/>
      <c r="AD96" s="433"/>
      <c r="AE96" s="433"/>
      <c r="AF96" s="433"/>
      <c r="AG96" s="433"/>
      <c r="AH96" s="433"/>
      <c r="AI96" s="433"/>
      <c r="AJ96" s="433"/>
      <c r="AK96" s="433"/>
      <c r="AL96" s="433"/>
      <c r="AM96" s="433"/>
      <c r="AN96" s="433"/>
      <c r="AO96" s="433"/>
      <c r="AP96" s="433"/>
      <c r="AQ96" s="433"/>
      <c r="AR96" s="433"/>
      <c r="AS96" s="433"/>
      <c r="AT96" s="433"/>
      <c r="AU96" s="433"/>
      <c r="AV96" s="433"/>
      <c r="AW96" s="433"/>
      <c r="AX96" s="433"/>
      <c r="AY96" s="433"/>
      <c r="AZ96" s="433"/>
      <c r="BA96" s="433"/>
      <c r="BB96" s="433"/>
      <c r="BC96" s="433"/>
      <c r="BD96" s="433"/>
      <c r="BE96" s="433"/>
      <c r="BF96" s="433"/>
      <c r="BG96" s="433"/>
      <c r="BH96" s="433"/>
      <c r="BI96" s="433"/>
      <c r="BJ96" s="433"/>
      <c r="BK96" s="433"/>
      <c r="BL96" s="433"/>
      <c r="BM96" s="433"/>
      <c r="BN96" s="433"/>
      <c r="BO96" s="433"/>
      <c r="BP96" s="433"/>
      <c r="BQ96" s="433"/>
      <c r="BR96" s="433"/>
      <c r="BS96" s="433"/>
      <c r="BT96" s="433"/>
      <c r="BU96" s="433"/>
    </row>
    <row r="97" spans="1:73" s="264" customFormat="1" ht="12" customHeight="1" x14ac:dyDescent="0.25">
      <c r="A97" s="515" t="s">
        <v>594</v>
      </c>
      <c r="B97" s="523">
        <f>B122</f>
        <v>0</v>
      </c>
      <c r="C97" s="524">
        <f t="shared" ref="C97" si="58">SUM(D97:BP97)</f>
        <v>0</v>
      </c>
      <c r="D97" s="525">
        <f>SUM(D92:D96)</f>
        <v>0</v>
      </c>
      <c r="E97" s="525">
        <f t="shared" ref="E97:BP97" si="59">SUM(E92:E96)</f>
        <v>0</v>
      </c>
      <c r="F97" s="525">
        <f t="shared" si="59"/>
        <v>0</v>
      </c>
      <c r="G97" s="525">
        <f t="shared" si="59"/>
        <v>0</v>
      </c>
      <c r="H97" s="525">
        <f t="shared" si="59"/>
        <v>0</v>
      </c>
      <c r="I97" s="525">
        <f t="shared" si="59"/>
        <v>0</v>
      </c>
      <c r="J97" s="525">
        <f t="shared" si="59"/>
        <v>0</v>
      </c>
      <c r="K97" s="525">
        <f t="shared" si="59"/>
        <v>0</v>
      </c>
      <c r="L97" s="525">
        <f t="shared" si="59"/>
        <v>0</v>
      </c>
      <c r="M97" s="525">
        <f t="shared" si="59"/>
        <v>0</v>
      </c>
      <c r="N97" s="525">
        <f t="shared" si="59"/>
        <v>0</v>
      </c>
      <c r="O97" s="525">
        <f t="shared" si="59"/>
        <v>0</v>
      </c>
      <c r="P97" s="525">
        <f t="shared" si="59"/>
        <v>0</v>
      </c>
      <c r="Q97" s="525">
        <f t="shared" si="59"/>
        <v>0</v>
      </c>
      <c r="R97" s="525">
        <f t="shared" si="59"/>
        <v>0</v>
      </c>
      <c r="S97" s="525">
        <f t="shared" si="59"/>
        <v>0</v>
      </c>
      <c r="T97" s="525">
        <f t="shared" si="59"/>
        <v>0</v>
      </c>
      <c r="U97" s="525">
        <f t="shared" si="59"/>
        <v>0</v>
      </c>
      <c r="V97" s="525">
        <f t="shared" si="59"/>
        <v>0</v>
      </c>
      <c r="W97" s="525">
        <f t="shared" si="59"/>
        <v>0</v>
      </c>
      <c r="X97" s="525">
        <f t="shared" si="59"/>
        <v>0</v>
      </c>
      <c r="Y97" s="525">
        <f t="shared" si="59"/>
        <v>0</v>
      </c>
      <c r="Z97" s="525">
        <f t="shared" si="59"/>
        <v>0</v>
      </c>
      <c r="AA97" s="525">
        <f t="shared" si="59"/>
        <v>0</v>
      </c>
      <c r="AB97" s="525">
        <f t="shared" si="59"/>
        <v>0</v>
      </c>
      <c r="AC97" s="525">
        <f t="shared" si="59"/>
        <v>0</v>
      </c>
      <c r="AD97" s="525">
        <f t="shared" si="59"/>
        <v>0</v>
      </c>
      <c r="AE97" s="525">
        <f t="shared" si="59"/>
        <v>0</v>
      </c>
      <c r="AF97" s="525">
        <f t="shared" si="59"/>
        <v>0</v>
      </c>
      <c r="AG97" s="525">
        <f t="shared" si="59"/>
        <v>0</v>
      </c>
      <c r="AH97" s="525">
        <f t="shared" si="59"/>
        <v>0</v>
      </c>
      <c r="AI97" s="525">
        <f t="shared" si="59"/>
        <v>0</v>
      </c>
      <c r="AJ97" s="525">
        <f t="shared" si="59"/>
        <v>0</v>
      </c>
      <c r="AK97" s="525">
        <f t="shared" si="59"/>
        <v>0</v>
      </c>
      <c r="AL97" s="525">
        <f t="shared" si="59"/>
        <v>0</v>
      </c>
      <c r="AM97" s="525">
        <f t="shared" si="59"/>
        <v>0</v>
      </c>
      <c r="AN97" s="525">
        <f t="shared" si="59"/>
        <v>0</v>
      </c>
      <c r="AO97" s="525">
        <f t="shared" si="59"/>
        <v>0</v>
      </c>
      <c r="AP97" s="525">
        <f t="shared" si="59"/>
        <v>0</v>
      </c>
      <c r="AQ97" s="525">
        <f t="shared" si="59"/>
        <v>0</v>
      </c>
      <c r="AR97" s="525">
        <f t="shared" si="59"/>
        <v>0</v>
      </c>
      <c r="AS97" s="525">
        <f t="shared" si="59"/>
        <v>0</v>
      </c>
      <c r="AT97" s="525">
        <f t="shared" si="59"/>
        <v>0</v>
      </c>
      <c r="AU97" s="525">
        <f t="shared" si="59"/>
        <v>0</v>
      </c>
      <c r="AV97" s="525">
        <f t="shared" si="59"/>
        <v>0</v>
      </c>
      <c r="AW97" s="525">
        <f t="shared" si="59"/>
        <v>0</v>
      </c>
      <c r="AX97" s="525">
        <f t="shared" si="59"/>
        <v>0</v>
      </c>
      <c r="AY97" s="525">
        <f t="shared" si="59"/>
        <v>0</v>
      </c>
      <c r="AZ97" s="525">
        <f t="shared" si="59"/>
        <v>0</v>
      </c>
      <c r="BA97" s="525">
        <f t="shared" si="59"/>
        <v>0</v>
      </c>
      <c r="BB97" s="525">
        <f t="shared" si="59"/>
        <v>0</v>
      </c>
      <c r="BC97" s="525">
        <f t="shared" si="59"/>
        <v>0</v>
      </c>
      <c r="BD97" s="525">
        <f t="shared" si="59"/>
        <v>0</v>
      </c>
      <c r="BE97" s="525">
        <f t="shared" si="59"/>
        <v>0</v>
      </c>
      <c r="BF97" s="525">
        <f t="shared" si="59"/>
        <v>0</v>
      </c>
      <c r="BG97" s="525">
        <f t="shared" si="59"/>
        <v>0</v>
      </c>
      <c r="BH97" s="525">
        <f t="shared" si="59"/>
        <v>0</v>
      </c>
      <c r="BI97" s="525">
        <f t="shared" si="59"/>
        <v>0</v>
      </c>
      <c r="BJ97" s="525">
        <f t="shared" si="59"/>
        <v>0</v>
      </c>
      <c r="BK97" s="525">
        <f t="shared" si="59"/>
        <v>0</v>
      </c>
      <c r="BL97" s="525">
        <f t="shared" si="59"/>
        <v>0</v>
      </c>
      <c r="BM97" s="525">
        <f t="shared" si="59"/>
        <v>0</v>
      </c>
      <c r="BN97" s="525">
        <f t="shared" si="59"/>
        <v>0</v>
      </c>
      <c r="BO97" s="525">
        <f t="shared" si="59"/>
        <v>0</v>
      </c>
      <c r="BP97" s="525">
        <f t="shared" si="59"/>
        <v>0</v>
      </c>
      <c r="BQ97" s="525">
        <f t="shared" ref="BQ97:BU97" si="60">SUM(BQ92:BQ96)</f>
        <v>0</v>
      </c>
      <c r="BR97" s="525">
        <f t="shared" si="60"/>
        <v>0</v>
      </c>
      <c r="BS97" s="525">
        <f t="shared" si="60"/>
        <v>0</v>
      </c>
      <c r="BT97" s="525">
        <f t="shared" si="60"/>
        <v>0</v>
      </c>
      <c r="BU97" s="525">
        <f t="shared" si="60"/>
        <v>0</v>
      </c>
    </row>
    <row r="98" spans="1:73" ht="12" customHeight="1" x14ac:dyDescent="0.2">
      <c r="A98" s="3"/>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526"/>
      <c r="BL98" s="526"/>
      <c r="BM98" s="526"/>
      <c r="BN98" s="526"/>
      <c r="BO98" s="526"/>
      <c r="BP98" s="526"/>
    </row>
    <row r="99" spans="1:73" s="24" customFormat="1" ht="12" customHeight="1" x14ac:dyDescent="0.25">
      <c r="A99" s="92" t="s">
        <v>460</v>
      </c>
      <c r="B99" s="278"/>
      <c r="C99" s="279">
        <f>SUM(D99:BU99)</f>
        <v>0</v>
      </c>
      <c r="D99" s="277">
        <f>SUM(D10,D40:D42,D73,D81,D89,-D97)</f>
        <v>0</v>
      </c>
      <c r="E99" s="277">
        <f t="shared" ref="E99:BP99" si="61">SUM(E10,E40:E42,E73,E81,E89,-E97)</f>
        <v>0</v>
      </c>
      <c r="F99" s="277">
        <f t="shared" si="61"/>
        <v>0</v>
      </c>
      <c r="G99" s="277">
        <f t="shared" si="61"/>
        <v>0</v>
      </c>
      <c r="H99" s="277">
        <f t="shared" si="61"/>
        <v>0</v>
      </c>
      <c r="I99" s="277">
        <f t="shared" si="61"/>
        <v>0</v>
      </c>
      <c r="J99" s="277">
        <f t="shared" si="61"/>
        <v>0</v>
      </c>
      <c r="K99" s="277">
        <f t="shared" si="61"/>
        <v>0</v>
      </c>
      <c r="L99" s="277">
        <f t="shared" si="61"/>
        <v>0</v>
      </c>
      <c r="M99" s="277">
        <f t="shared" si="61"/>
        <v>0</v>
      </c>
      <c r="N99" s="277">
        <f t="shared" si="61"/>
        <v>0</v>
      </c>
      <c r="O99" s="277">
        <f t="shared" si="61"/>
        <v>0</v>
      </c>
      <c r="P99" s="277">
        <f t="shared" si="61"/>
        <v>0</v>
      </c>
      <c r="Q99" s="277">
        <f t="shared" si="61"/>
        <v>0</v>
      </c>
      <c r="R99" s="277">
        <f t="shared" si="61"/>
        <v>0</v>
      </c>
      <c r="S99" s="277">
        <f t="shared" si="61"/>
        <v>0</v>
      </c>
      <c r="T99" s="277">
        <f t="shared" si="61"/>
        <v>0</v>
      </c>
      <c r="U99" s="277">
        <f t="shared" si="61"/>
        <v>0</v>
      </c>
      <c r="V99" s="277">
        <f t="shared" si="61"/>
        <v>0</v>
      </c>
      <c r="W99" s="277">
        <f t="shared" si="61"/>
        <v>0</v>
      </c>
      <c r="X99" s="277">
        <f t="shared" si="61"/>
        <v>0</v>
      </c>
      <c r="Y99" s="277">
        <f t="shared" si="61"/>
        <v>0</v>
      </c>
      <c r="Z99" s="277">
        <f t="shared" si="61"/>
        <v>0</v>
      </c>
      <c r="AA99" s="277">
        <f t="shared" si="61"/>
        <v>0</v>
      </c>
      <c r="AB99" s="277">
        <f t="shared" si="61"/>
        <v>0</v>
      </c>
      <c r="AC99" s="277">
        <f t="shared" si="61"/>
        <v>0</v>
      </c>
      <c r="AD99" s="277">
        <f t="shared" si="61"/>
        <v>0</v>
      </c>
      <c r="AE99" s="277">
        <f t="shared" si="61"/>
        <v>0</v>
      </c>
      <c r="AF99" s="277">
        <f t="shared" si="61"/>
        <v>0</v>
      </c>
      <c r="AG99" s="277">
        <f t="shared" si="61"/>
        <v>0</v>
      </c>
      <c r="AH99" s="277">
        <f t="shared" si="61"/>
        <v>0</v>
      </c>
      <c r="AI99" s="277">
        <f t="shared" si="61"/>
        <v>0</v>
      </c>
      <c r="AJ99" s="277">
        <f t="shared" si="61"/>
        <v>0</v>
      </c>
      <c r="AK99" s="277">
        <f t="shared" si="61"/>
        <v>0</v>
      </c>
      <c r="AL99" s="277">
        <f t="shared" si="61"/>
        <v>0</v>
      </c>
      <c r="AM99" s="277">
        <f t="shared" si="61"/>
        <v>0</v>
      </c>
      <c r="AN99" s="277">
        <f t="shared" si="61"/>
        <v>0</v>
      </c>
      <c r="AO99" s="277">
        <f t="shared" si="61"/>
        <v>0</v>
      </c>
      <c r="AP99" s="277">
        <f t="shared" si="61"/>
        <v>0</v>
      </c>
      <c r="AQ99" s="277">
        <f t="shared" si="61"/>
        <v>0</v>
      </c>
      <c r="AR99" s="277">
        <f t="shared" si="61"/>
        <v>0</v>
      </c>
      <c r="AS99" s="277">
        <f t="shared" si="61"/>
        <v>0</v>
      </c>
      <c r="AT99" s="277">
        <f t="shared" si="61"/>
        <v>0</v>
      </c>
      <c r="AU99" s="277">
        <f t="shared" si="61"/>
        <v>0</v>
      </c>
      <c r="AV99" s="277">
        <f t="shared" si="61"/>
        <v>0</v>
      </c>
      <c r="AW99" s="277">
        <f t="shared" si="61"/>
        <v>0</v>
      </c>
      <c r="AX99" s="277">
        <f t="shared" si="61"/>
        <v>0</v>
      </c>
      <c r="AY99" s="277">
        <f t="shared" si="61"/>
        <v>0</v>
      </c>
      <c r="AZ99" s="277">
        <f t="shared" si="61"/>
        <v>0</v>
      </c>
      <c r="BA99" s="277">
        <f t="shared" si="61"/>
        <v>0</v>
      </c>
      <c r="BB99" s="277">
        <f t="shared" si="61"/>
        <v>0</v>
      </c>
      <c r="BC99" s="277">
        <f t="shared" si="61"/>
        <v>0</v>
      </c>
      <c r="BD99" s="277">
        <f t="shared" si="61"/>
        <v>0</v>
      </c>
      <c r="BE99" s="277">
        <f t="shared" si="61"/>
        <v>0</v>
      </c>
      <c r="BF99" s="277">
        <f t="shared" si="61"/>
        <v>0</v>
      </c>
      <c r="BG99" s="277">
        <f t="shared" si="61"/>
        <v>0</v>
      </c>
      <c r="BH99" s="277">
        <f t="shared" si="61"/>
        <v>0</v>
      </c>
      <c r="BI99" s="277">
        <f t="shared" si="61"/>
        <v>0</v>
      </c>
      <c r="BJ99" s="277">
        <f t="shared" si="61"/>
        <v>0</v>
      </c>
      <c r="BK99" s="277">
        <f t="shared" si="61"/>
        <v>0</v>
      </c>
      <c r="BL99" s="277">
        <f t="shared" si="61"/>
        <v>0</v>
      </c>
      <c r="BM99" s="277">
        <f t="shared" si="61"/>
        <v>0</v>
      </c>
      <c r="BN99" s="277">
        <f t="shared" si="61"/>
        <v>0</v>
      </c>
      <c r="BO99" s="277">
        <f t="shared" si="61"/>
        <v>0</v>
      </c>
      <c r="BP99" s="277">
        <f t="shared" si="61"/>
        <v>0</v>
      </c>
      <c r="BQ99" s="277">
        <f t="shared" ref="BQ99:BU99" si="62">SUM(BQ10,BQ40:BQ42,BQ73,BQ81,BQ89,-BQ97)</f>
        <v>0</v>
      </c>
      <c r="BR99" s="277">
        <f t="shared" si="62"/>
        <v>0</v>
      </c>
      <c r="BS99" s="277">
        <f t="shared" si="62"/>
        <v>0</v>
      </c>
      <c r="BT99" s="277">
        <f t="shared" si="62"/>
        <v>0</v>
      </c>
      <c r="BU99" s="277">
        <f t="shared" si="62"/>
        <v>0</v>
      </c>
    </row>
    <row r="100" spans="1:73" s="512" customFormat="1" ht="12" customHeight="1" x14ac:dyDescent="0.25">
      <c r="A100" s="507" t="str">
        <f>Factors!$A$42</f>
        <v>Non-QALY Discount Factors @ 3.5% / 3.0%</v>
      </c>
      <c r="B100" s="508"/>
      <c r="C100" s="509">
        <f>SUM(D100:BU100)</f>
        <v>27.5181200477776</v>
      </c>
      <c r="D100" s="510">
        <f>Factors!C$90</f>
        <v>1</v>
      </c>
      <c r="E100" s="510">
        <f>Factors!D$90</f>
        <v>0.96618357487922713</v>
      </c>
      <c r="F100" s="510">
        <f>Factors!E$90</f>
        <v>0.93351070036640305</v>
      </c>
      <c r="G100" s="510">
        <f>Factors!F$90</f>
        <v>0.90194270566802237</v>
      </c>
      <c r="H100" s="510">
        <f>Factors!G$90</f>
        <v>0.87144222769857238</v>
      </c>
      <c r="I100" s="510">
        <f>Factors!H$90</f>
        <v>0.84197316685852408</v>
      </c>
      <c r="J100" s="510">
        <f>Factors!I$90</f>
        <v>0.81350064430775282</v>
      </c>
      <c r="K100" s="510">
        <f>Factors!J$90</f>
        <v>0.78599096068381924</v>
      </c>
      <c r="L100" s="510">
        <f>Factors!K$90</f>
        <v>0.75941155621625056</v>
      </c>
      <c r="M100" s="510">
        <f>Factors!L$90</f>
        <v>0.73373097218961414</v>
      </c>
      <c r="N100" s="510">
        <f>Factors!M$90</f>
        <v>0.70891881370977217</v>
      </c>
      <c r="O100" s="510">
        <f>Factors!N$90</f>
        <v>0.68494571372924851</v>
      </c>
      <c r="P100" s="510">
        <f>Factors!O$90</f>
        <v>0.66178329828912907</v>
      </c>
      <c r="Q100" s="510">
        <f>Factors!P$90</f>
        <v>0.63940415293635666</v>
      </c>
      <c r="R100" s="510">
        <f>Factors!Q$90</f>
        <v>0.61778179027667313</v>
      </c>
      <c r="S100" s="510">
        <f>Factors!R$90</f>
        <v>0.59689061862480497</v>
      </c>
      <c r="T100" s="510">
        <f>Factors!S$90</f>
        <v>0.57670591171478747</v>
      </c>
      <c r="U100" s="510">
        <f>Factors!T$90</f>
        <v>0.55720377943457733</v>
      </c>
      <c r="V100" s="510">
        <f>Factors!U$90</f>
        <v>0.53836113955031628</v>
      </c>
      <c r="W100" s="510">
        <f>Factors!V$90</f>
        <v>0.520155690386779</v>
      </c>
      <c r="X100" s="510">
        <f>Factors!W$90</f>
        <v>0.50256588443167061</v>
      </c>
      <c r="Y100" s="510">
        <f>Factors!X$90</f>
        <v>0.48557090283253201</v>
      </c>
      <c r="Z100" s="510">
        <f>Factors!Y$90</f>
        <v>0.46915063075606961</v>
      </c>
      <c r="AA100" s="510">
        <f>Factors!Z$90</f>
        <v>0.45328563358074364</v>
      </c>
      <c r="AB100" s="510">
        <f>Factors!AA$90</f>
        <v>0.43795713389443836</v>
      </c>
      <c r="AC100" s="510">
        <f>Factors!AB$90</f>
        <v>0.42314698926998878</v>
      </c>
      <c r="AD100" s="510">
        <f>Factors!AC$90</f>
        <v>0.40883767079225974</v>
      </c>
      <c r="AE100" s="510">
        <f>Factors!AD$90</f>
        <v>0.39501224231136212</v>
      </c>
      <c r="AF100" s="510">
        <f>Factors!AE$90</f>
        <v>0.38165434039745133</v>
      </c>
      <c r="AG100" s="510">
        <f>Factors!AF$90</f>
        <v>0.36874815497338298</v>
      </c>
      <c r="AH100" s="510">
        <f>Factors!AG$90</f>
        <v>0.35627841060230242</v>
      </c>
      <c r="AI100" s="510">
        <f>Factors!AH$90</f>
        <v>0.34590136951679845</v>
      </c>
      <c r="AJ100" s="510">
        <f>Factors!AI$90</f>
        <v>0.33582657234640628</v>
      </c>
      <c r="AK100" s="510">
        <f>Factors!AJ$90</f>
        <v>0.32604521587029733</v>
      </c>
      <c r="AL100" s="510">
        <f>Factors!AK$90</f>
        <v>0.31654875327213333</v>
      </c>
      <c r="AM100" s="510">
        <f>Factors!AL$90</f>
        <v>0.30732888667197411</v>
      </c>
      <c r="AN100" s="510">
        <f>Factors!AM$90</f>
        <v>0.29837755987570302</v>
      </c>
      <c r="AO100" s="510">
        <f>Factors!AN$90</f>
        <v>0.28968695133563399</v>
      </c>
      <c r="AP100" s="510">
        <f>Factors!AO$90</f>
        <v>0.28124946731614953</v>
      </c>
      <c r="AQ100" s="510">
        <f>Factors!AP$90</f>
        <v>0.2730577352583976</v>
      </c>
      <c r="AR100" s="510">
        <f>Factors!AQ$90</f>
        <v>0.26510459733825009</v>
      </c>
      <c r="AS100" s="510">
        <f>Factors!AR$90</f>
        <v>0.25738310421189331</v>
      </c>
      <c r="AT100" s="510">
        <f>Factors!AS$90</f>
        <v>0.24988650894358574</v>
      </c>
      <c r="AU100" s="510">
        <f>Factors!AT$90</f>
        <v>0.24260826111027742</v>
      </c>
      <c r="AV100" s="510">
        <f>Factors!AU$90</f>
        <v>0.23554200107793924</v>
      </c>
      <c r="AW100" s="510">
        <f>Factors!AV$90</f>
        <v>0.2286815544446012</v>
      </c>
      <c r="AX100" s="510">
        <f>Factors!AW$90</f>
        <v>0.22202092664524387</v>
      </c>
      <c r="AY100" s="510">
        <f>Factors!AX$90</f>
        <v>0.215554297713829</v>
      </c>
      <c r="AZ100" s="510">
        <f>Factors!AY$90</f>
        <v>0.20927601719789224</v>
      </c>
      <c r="BA100" s="510">
        <f>Factors!AZ$90</f>
        <v>0.20318059922125459</v>
      </c>
      <c r="BB100" s="510">
        <f>Factors!BA$90</f>
        <v>0.19726271769053844</v>
      </c>
      <c r="BC100" s="510">
        <f>Factors!BB$90</f>
        <v>0.19151720164129946</v>
      </c>
      <c r="BD100" s="510">
        <f>Factors!BC$90</f>
        <v>0.18593903071970821</v>
      </c>
      <c r="BE100" s="510">
        <f>Factors!BD$90</f>
        <v>0.18052333079583321</v>
      </c>
      <c r="BF100" s="510">
        <f>Factors!BE$90</f>
        <v>0.17526536970469245</v>
      </c>
      <c r="BG100" s="510">
        <f>Factors!BF$90</f>
        <v>0.17016055311135189</v>
      </c>
      <c r="BH100" s="510">
        <f>Factors!BG$90</f>
        <v>0.16520442049645814</v>
      </c>
      <c r="BI100" s="510">
        <f>Factors!BH$90</f>
        <v>0.16039264125869723</v>
      </c>
      <c r="BJ100" s="510">
        <f>Factors!BI$90</f>
        <v>0.15572101093077401</v>
      </c>
      <c r="BK100" s="510">
        <f>Factors!BJ$90</f>
        <v>0.15118544750560584</v>
      </c>
      <c r="BL100" s="510">
        <f>Factors!BK$90</f>
        <v>0.14678198786952024</v>
      </c>
      <c r="BM100" s="510">
        <f>Factors!BL$90</f>
        <v>0.14250678433934003</v>
      </c>
      <c r="BN100" s="510">
        <f>Factors!BM$90</f>
        <v>0.13835610130033013</v>
      </c>
      <c r="BO100" s="510">
        <f>Factors!BN$90</f>
        <v>0.13432631194206809</v>
      </c>
      <c r="BP100" s="510">
        <f>Factors!BO$90</f>
        <v>0.1304138950893865</v>
      </c>
      <c r="BQ100" s="510">
        <f>Factors!BP$90</f>
        <v>0.12661543212561796</v>
      </c>
      <c r="BR100" s="510">
        <f>Factors!BQ$90</f>
        <v>0.12292760400545433</v>
      </c>
      <c r="BS100" s="510">
        <f>Factors!BR$90</f>
        <v>0.11934718835481002</v>
      </c>
      <c r="BT100" s="510">
        <f>Factors!BS$90</f>
        <v>0.11587105665515536</v>
      </c>
      <c r="BU100" s="510">
        <f>Factors!BT$90</f>
        <v>0.11249617150985958</v>
      </c>
    </row>
    <row r="101" spans="1:73" s="24" customFormat="1" ht="12" customHeight="1" x14ac:dyDescent="0.25">
      <c r="A101" s="92" t="s">
        <v>355</v>
      </c>
      <c r="B101" s="279">
        <f>IF(C101=0,0,C101/$B$104)</f>
        <v>0</v>
      </c>
      <c r="C101" s="279">
        <f>SUM(D101:BU101)</f>
        <v>0</v>
      </c>
      <c r="D101" s="277">
        <f t="shared" ref="D101:BO101" si="63">D99*D100</f>
        <v>0</v>
      </c>
      <c r="E101" s="277">
        <f t="shared" si="63"/>
        <v>0</v>
      </c>
      <c r="F101" s="277">
        <f t="shared" si="63"/>
        <v>0</v>
      </c>
      <c r="G101" s="277">
        <f t="shared" si="63"/>
        <v>0</v>
      </c>
      <c r="H101" s="277">
        <f t="shared" si="63"/>
        <v>0</v>
      </c>
      <c r="I101" s="277">
        <f t="shared" si="63"/>
        <v>0</v>
      </c>
      <c r="J101" s="277">
        <f t="shared" si="63"/>
        <v>0</v>
      </c>
      <c r="K101" s="277">
        <f t="shared" si="63"/>
        <v>0</v>
      </c>
      <c r="L101" s="277">
        <f t="shared" si="63"/>
        <v>0</v>
      </c>
      <c r="M101" s="277">
        <f t="shared" si="63"/>
        <v>0</v>
      </c>
      <c r="N101" s="277">
        <f t="shared" si="63"/>
        <v>0</v>
      </c>
      <c r="O101" s="277">
        <f t="shared" si="63"/>
        <v>0</v>
      </c>
      <c r="P101" s="277">
        <f t="shared" si="63"/>
        <v>0</v>
      </c>
      <c r="Q101" s="277">
        <f t="shared" si="63"/>
        <v>0</v>
      </c>
      <c r="R101" s="277">
        <f t="shared" si="63"/>
        <v>0</v>
      </c>
      <c r="S101" s="277">
        <f t="shared" si="63"/>
        <v>0</v>
      </c>
      <c r="T101" s="277">
        <f t="shared" si="63"/>
        <v>0</v>
      </c>
      <c r="U101" s="277">
        <f t="shared" si="63"/>
        <v>0</v>
      </c>
      <c r="V101" s="277">
        <f t="shared" si="63"/>
        <v>0</v>
      </c>
      <c r="W101" s="277">
        <f t="shared" si="63"/>
        <v>0</v>
      </c>
      <c r="X101" s="277">
        <f t="shared" si="63"/>
        <v>0</v>
      </c>
      <c r="Y101" s="277">
        <f t="shared" si="63"/>
        <v>0</v>
      </c>
      <c r="Z101" s="277">
        <f t="shared" si="63"/>
        <v>0</v>
      </c>
      <c r="AA101" s="277">
        <f t="shared" si="63"/>
        <v>0</v>
      </c>
      <c r="AB101" s="277">
        <f t="shared" si="63"/>
        <v>0</v>
      </c>
      <c r="AC101" s="277">
        <f t="shared" si="63"/>
        <v>0</v>
      </c>
      <c r="AD101" s="277">
        <f t="shared" si="63"/>
        <v>0</v>
      </c>
      <c r="AE101" s="277">
        <f t="shared" si="63"/>
        <v>0</v>
      </c>
      <c r="AF101" s="277">
        <f t="shared" si="63"/>
        <v>0</v>
      </c>
      <c r="AG101" s="277">
        <f t="shared" si="63"/>
        <v>0</v>
      </c>
      <c r="AH101" s="277">
        <f t="shared" si="63"/>
        <v>0</v>
      </c>
      <c r="AI101" s="277">
        <f t="shared" si="63"/>
        <v>0</v>
      </c>
      <c r="AJ101" s="277">
        <f t="shared" si="63"/>
        <v>0</v>
      </c>
      <c r="AK101" s="277">
        <f t="shared" si="63"/>
        <v>0</v>
      </c>
      <c r="AL101" s="277">
        <f t="shared" si="63"/>
        <v>0</v>
      </c>
      <c r="AM101" s="277">
        <f t="shared" si="63"/>
        <v>0</v>
      </c>
      <c r="AN101" s="277">
        <f t="shared" si="63"/>
        <v>0</v>
      </c>
      <c r="AO101" s="277">
        <f t="shared" si="63"/>
        <v>0</v>
      </c>
      <c r="AP101" s="277">
        <f t="shared" si="63"/>
        <v>0</v>
      </c>
      <c r="AQ101" s="277">
        <f t="shared" si="63"/>
        <v>0</v>
      </c>
      <c r="AR101" s="277">
        <f t="shared" si="63"/>
        <v>0</v>
      </c>
      <c r="AS101" s="277">
        <f t="shared" si="63"/>
        <v>0</v>
      </c>
      <c r="AT101" s="277">
        <f t="shared" si="63"/>
        <v>0</v>
      </c>
      <c r="AU101" s="277">
        <f t="shared" si="63"/>
        <v>0</v>
      </c>
      <c r="AV101" s="277">
        <f t="shared" si="63"/>
        <v>0</v>
      </c>
      <c r="AW101" s="277">
        <f t="shared" si="63"/>
        <v>0</v>
      </c>
      <c r="AX101" s="277">
        <f t="shared" si="63"/>
        <v>0</v>
      </c>
      <c r="AY101" s="277">
        <f t="shared" si="63"/>
        <v>0</v>
      </c>
      <c r="AZ101" s="277">
        <f t="shared" si="63"/>
        <v>0</v>
      </c>
      <c r="BA101" s="277">
        <f t="shared" si="63"/>
        <v>0</v>
      </c>
      <c r="BB101" s="277">
        <f t="shared" si="63"/>
        <v>0</v>
      </c>
      <c r="BC101" s="277">
        <f t="shared" si="63"/>
        <v>0</v>
      </c>
      <c r="BD101" s="277">
        <f t="shared" si="63"/>
        <v>0</v>
      </c>
      <c r="BE101" s="277">
        <f t="shared" si="63"/>
        <v>0</v>
      </c>
      <c r="BF101" s="277">
        <f t="shared" si="63"/>
        <v>0</v>
      </c>
      <c r="BG101" s="277">
        <f t="shared" si="63"/>
        <v>0</v>
      </c>
      <c r="BH101" s="277">
        <f t="shared" si="63"/>
        <v>0</v>
      </c>
      <c r="BI101" s="277">
        <f t="shared" si="63"/>
        <v>0</v>
      </c>
      <c r="BJ101" s="277">
        <f t="shared" si="63"/>
        <v>0</v>
      </c>
      <c r="BK101" s="282">
        <f t="shared" si="63"/>
        <v>0</v>
      </c>
      <c r="BL101" s="282">
        <f t="shared" si="63"/>
        <v>0</v>
      </c>
      <c r="BM101" s="282">
        <f t="shared" si="63"/>
        <v>0</v>
      </c>
      <c r="BN101" s="282">
        <f t="shared" si="63"/>
        <v>0</v>
      </c>
      <c r="BO101" s="282">
        <f t="shared" si="63"/>
        <v>0</v>
      </c>
      <c r="BP101" s="282">
        <f t="shared" ref="BP101:BU101" si="64">BP99*BP100</f>
        <v>0</v>
      </c>
      <c r="BQ101" s="282">
        <f t="shared" si="64"/>
        <v>0</v>
      </c>
      <c r="BR101" s="282">
        <f t="shared" si="64"/>
        <v>0</v>
      </c>
      <c r="BS101" s="282">
        <f t="shared" si="64"/>
        <v>0</v>
      </c>
      <c r="BT101" s="282">
        <f t="shared" si="64"/>
        <v>0</v>
      </c>
      <c r="BU101" s="282">
        <f t="shared" si="64"/>
        <v>0</v>
      </c>
    </row>
    <row r="102" spans="1:73" ht="12" customHeight="1" x14ac:dyDescent="0.2">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186"/>
      <c r="BL102" s="186"/>
      <c r="BM102" s="186"/>
      <c r="BN102" s="186"/>
      <c r="BO102" s="186"/>
      <c r="BP102" s="186"/>
      <c r="BQ102" s="186"/>
      <c r="BR102" s="186"/>
      <c r="BS102" s="186"/>
      <c r="BT102" s="186"/>
      <c r="BU102" s="186"/>
    </row>
    <row r="103" spans="1:73" ht="12" customHeight="1" x14ac:dyDescent="0.25">
      <c r="A103" s="6" t="str">
        <f>Factors!H14</f>
        <v>Project life (whole years)</v>
      </c>
      <c r="B103" s="272">
        <f>Factors!H21</f>
        <v>70</v>
      </c>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186"/>
      <c r="BL103" s="186"/>
      <c r="BM103" s="186"/>
      <c r="BN103" s="186"/>
      <c r="BO103" s="186"/>
      <c r="BP103" s="186"/>
      <c r="BQ103" s="186"/>
      <c r="BR103" s="186"/>
      <c r="BS103" s="186"/>
      <c r="BT103" s="186"/>
      <c r="BU103" s="186"/>
    </row>
    <row r="104" spans="1:73" ht="12" customHeight="1" x14ac:dyDescent="0.25">
      <c r="A104" s="6" t="s">
        <v>359</v>
      </c>
      <c r="B104" s="273">
        <f>Factors!$BU$90</f>
        <v>27.5181200477776</v>
      </c>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186"/>
      <c r="BL104" s="186"/>
      <c r="BM104" s="186"/>
      <c r="BN104" s="186"/>
      <c r="BO104" s="186"/>
      <c r="BP104" s="186"/>
      <c r="BQ104" s="186"/>
      <c r="BR104" s="186"/>
      <c r="BS104" s="186"/>
      <c r="BT104" s="186"/>
      <c r="BU104" s="186"/>
    </row>
    <row r="105" spans="1:73" ht="12" customHeight="1" x14ac:dyDescent="0.2">
      <c r="B105" s="38"/>
      <c r="C105" s="37"/>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187"/>
      <c r="BL105" s="187"/>
      <c r="BM105" s="187"/>
      <c r="BN105" s="187"/>
      <c r="BO105" s="187"/>
      <c r="BP105" s="187"/>
      <c r="BQ105" s="187"/>
      <c r="BR105" s="187"/>
      <c r="BS105" s="187"/>
      <c r="BT105" s="187"/>
      <c r="BU105" s="187"/>
    </row>
    <row r="106" spans="1:73" ht="12" customHeight="1" x14ac:dyDescent="0.25">
      <c r="A106" s="129" t="s">
        <v>350</v>
      </c>
      <c r="B106" s="137" t="s">
        <v>424</v>
      </c>
      <c r="C106" s="137" t="s">
        <v>579</v>
      </c>
      <c r="D106" s="74">
        <v>0</v>
      </c>
      <c r="E106" s="74">
        <v>1</v>
      </c>
      <c r="F106" s="74">
        <v>2</v>
      </c>
      <c r="G106" s="74">
        <v>3</v>
      </c>
      <c r="H106" s="74">
        <v>4</v>
      </c>
      <c r="I106" s="74">
        <v>5</v>
      </c>
      <c r="J106" s="74">
        <v>6</v>
      </c>
      <c r="K106" s="74">
        <v>7</v>
      </c>
      <c r="L106" s="74">
        <v>8</v>
      </c>
      <c r="M106" s="74">
        <v>9</v>
      </c>
      <c r="N106" s="74">
        <v>10</v>
      </c>
      <c r="O106" s="74">
        <v>11</v>
      </c>
      <c r="P106" s="74">
        <v>12</v>
      </c>
      <c r="Q106" s="74">
        <v>13</v>
      </c>
      <c r="R106" s="74">
        <v>14</v>
      </c>
      <c r="S106" s="74">
        <v>15</v>
      </c>
      <c r="T106" s="74">
        <v>16</v>
      </c>
      <c r="U106" s="74">
        <v>17</v>
      </c>
      <c r="V106" s="74">
        <v>18</v>
      </c>
      <c r="W106" s="74">
        <v>19</v>
      </c>
      <c r="X106" s="74">
        <v>20</v>
      </c>
      <c r="Y106" s="74">
        <v>21</v>
      </c>
      <c r="Z106" s="74">
        <v>22</v>
      </c>
      <c r="AA106" s="74">
        <v>23</v>
      </c>
      <c r="AB106" s="74">
        <v>24</v>
      </c>
      <c r="AC106" s="74">
        <v>25</v>
      </c>
      <c r="AD106" s="74">
        <v>26</v>
      </c>
      <c r="AE106" s="74">
        <v>27</v>
      </c>
      <c r="AF106" s="74">
        <v>28</v>
      </c>
      <c r="AG106" s="74">
        <v>29</v>
      </c>
      <c r="AH106" s="74">
        <v>30</v>
      </c>
      <c r="AI106" s="74">
        <v>31</v>
      </c>
      <c r="AJ106" s="74">
        <v>32</v>
      </c>
      <c r="AK106" s="74">
        <v>33</v>
      </c>
      <c r="AL106" s="74">
        <v>34</v>
      </c>
      <c r="AM106" s="74">
        <v>35</v>
      </c>
      <c r="AN106" s="74">
        <v>36</v>
      </c>
      <c r="AO106" s="74">
        <v>37</v>
      </c>
      <c r="AP106" s="74">
        <v>38</v>
      </c>
      <c r="AQ106" s="74">
        <v>39</v>
      </c>
      <c r="AR106" s="74">
        <v>40</v>
      </c>
      <c r="AS106" s="74">
        <v>41</v>
      </c>
      <c r="AT106" s="74">
        <v>42</v>
      </c>
      <c r="AU106" s="74">
        <v>43</v>
      </c>
      <c r="AV106" s="74">
        <v>44</v>
      </c>
      <c r="AW106" s="74">
        <v>45</v>
      </c>
      <c r="AX106" s="74">
        <v>46</v>
      </c>
      <c r="AY106" s="74">
        <v>47</v>
      </c>
      <c r="AZ106" s="74">
        <v>48</v>
      </c>
      <c r="BA106" s="74">
        <v>49</v>
      </c>
      <c r="BB106" s="74">
        <v>50</v>
      </c>
      <c r="BC106" s="74">
        <v>51</v>
      </c>
      <c r="BD106" s="74">
        <v>52</v>
      </c>
      <c r="BE106" s="74">
        <v>53</v>
      </c>
      <c r="BF106" s="74">
        <v>54</v>
      </c>
      <c r="BG106" s="74">
        <v>55</v>
      </c>
      <c r="BH106" s="74">
        <v>56</v>
      </c>
      <c r="BI106" s="74">
        <v>57</v>
      </c>
      <c r="BJ106" s="74">
        <v>58</v>
      </c>
      <c r="BK106" s="188">
        <v>59</v>
      </c>
      <c r="BL106" s="188">
        <v>60</v>
      </c>
      <c r="BM106" s="188">
        <v>61</v>
      </c>
      <c r="BN106" s="188">
        <v>62</v>
      </c>
      <c r="BO106" s="188">
        <v>63</v>
      </c>
      <c r="BP106" s="188">
        <v>64</v>
      </c>
      <c r="BQ106" s="188">
        <v>65</v>
      </c>
      <c r="BR106" s="188">
        <v>66</v>
      </c>
      <c r="BS106" s="188">
        <v>67</v>
      </c>
      <c r="BT106" s="188">
        <v>68</v>
      </c>
      <c r="BU106" s="188">
        <v>69</v>
      </c>
    </row>
    <row r="107" spans="1:73" ht="12" customHeight="1" x14ac:dyDescent="0.25">
      <c r="A107" s="6" t="s">
        <v>71</v>
      </c>
      <c r="B107" s="274">
        <f>IF(C107=0,0,C107/$B$104)</f>
        <v>0</v>
      </c>
      <c r="C107" s="275">
        <f>SUM(D107:BU107)</f>
        <v>0</v>
      </c>
      <c r="D107" s="275">
        <f>D10</f>
        <v>0</v>
      </c>
      <c r="E107" s="275">
        <f>IF(E$106&gt;($B$103-1),"",E10*E$100)</f>
        <v>0</v>
      </c>
      <c r="F107" s="533">
        <f t="shared" ref="F107:BQ107" si="65">IF(F$106&gt;($B$103-1),"",F10*F$100)</f>
        <v>0</v>
      </c>
      <c r="G107" s="533">
        <f t="shared" si="65"/>
        <v>0</v>
      </c>
      <c r="H107" s="533">
        <f t="shared" si="65"/>
        <v>0</v>
      </c>
      <c r="I107" s="533">
        <f t="shared" si="65"/>
        <v>0</v>
      </c>
      <c r="J107" s="533">
        <f t="shared" si="65"/>
        <v>0</v>
      </c>
      <c r="K107" s="533">
        <f t="shared" si="65"/>
        <v>0</v>
      </c>
      <c r="L107" s="533">
        <f t="shared" si="65"/>
        <v>0</v>
      </c>
      <c r="M107" s="533">
        <f t="shared" si="65"/>
        <v>0</v>
      </c>
      <c r="N107" s="533">
        <f t="shared" si="65"/>
        <v>0</v>
      </c>
      <c r="O107" s="533">
        <f t="shared" si="65"/>
        <v>0</v>
      </c>
      <c r="P107" s="533">
        <f t="shared" si="65"/>
        <v>0</v>
      </c>
      <c r="Q107" s="533">
        <f t="shared" si="65"/>
        <v>0</v>
      </c>
      <c r="R107" s="533">
        <f t="shared" si="65"/>
        <v>0</v>
      </c>
      <c r="S107" s="533">
        <f t="shared" si="65"/>
        <v>0</v>
      </c>
      <c r="T107" s="533">
        <f t="shared" si="65"/>
        <v>0</v>
      </c>
      <c r="U107" s="533">
        <f t="shared" si="65"/>
        <v>0</v>
      </c>
      <c r="V107" s="533">
        <f t="shared" si="65"/>
        <v>0</v>
      </c>
      <c r="W107" s="533">
        <f t="shared" si="65"/>
        <v>0</v>
      </c>
      <c r="X107" s="533">
        <f t="shared" si="65"/>
        <v>0</v>
      </c>
      <c r="Y107" s="533">
        <f t="shared" si="65"/>
        <v>0</v>
      </c>
      <c r="Z107" s="533">
        <f t="shared" si="65"/>
        <v>0</v>
      </c>
      <c r="AA107" s="533">
        <f t="shared" si="65"/>
        <v>0</v>
      </c>
      <c r="AB107" s="533">
        <f t="shared" si="65"/>
        <v>0</v>
      </c>
      <c r="AC107" s="533">
        <f t="shared" si="65"/>
        <v>0</v>
      </c>
      <c r="AD107" s="533">
        <f t="shared" si="65"/>
        <v>0</v>
      </c>
      <c r="AE107" s="533">
        <f t="shared" si="65"/>
        <v>0</v>
      </c>
      <c r="AF107" s="533">
        <f t="shared" si="65"/>
        <v>0</v>
      </c>
      <c r="AG107" s="533">
        <f t="shared" si="65"/>
        <v>0</v>
      </c>
      <c r="AH107" s="533">
        <f t="shared" si="65"/>
        <v>0</v>
      </c>
      <c r="AI107" s="533">
        <f t="shared" si="65"/>
        <v>0</v>
      </c>
      <c r="AJ107" s="533">
        <f t="shared" si="65"/>
        <v>0</v>
      </c>
      <c r="AK107" s="533">
        <f t="shared" si="65"/>
        <v>0</v>
      </c>
      <c r="AL107" s="533">
        <f t="shared" si="65"/>
        <v>0</v>
      </c>
      <c r="AM107" s="533">
        <f t="shared" si="65"/>
        <v>0</v>
      </c>
      <c r="AN107" s="533">
        <f t="shared" si="65"/>
        <v>0</v>
      </c>
      <c r="AO107" s="533">
        <f t="shared" si="65"/>
        <v>0</v>
      </c>
      <c r="AP107" s="533">
        <f t="shared" si="65"/>
        <v>0</v>
      </c>
      <c r="AQ107" s="533">
        <f t="shared" si="65"/>
        <v>0</v>
      </c>
      <c r="AR107" s="533">
        <f t="shared" si="65"/>
        <v>0</v>
      </c>
      <c r="AS107" s="533">
        <f t="shared" si="65"/>
        <v>0</v>
      </c>
      <c r="AT107" s="533">
        <f t="shared" si="65"/>
        <v>0</v>
      </c>
      <c r="AU107" s="533">
        <f t="shared" si="65"/>
        <v>0</v>
      </c>
      <c r="AV107" s="533">
        <f t="shared" si="65"/>
        <v>0</v>
      </c>
      <c r="AW107" s="533">
        <f t="shared" si="65"/>
        <v>0</v>
      </c>
      <c r="AX107" s="533">
        <f t="shared" si="65"/>
        <v>0</v>
      </c>
      <c r="AY107" s="533">
        <f t="shared" si="65"/>
        <v>0</v>
      </c>
      <c r="AZ107" s="533">
        <f t="shared" si="65"/>
        <v>0</v>
      </c>
      <c r="BA107" s="533">
        <f t="shared" si="65"/>
        <v>0</v>
      </c>
      <c r="BB107" s="533">
        <f t="shared" si="65"/>
        <v>0</v>
      </c>
      <c r="BC107" s="533">
        <f t="shared" si="65"/>
        <v>0</v>
      </c>
      <c r="BD107" s="533">
        <f t="shared" si="65"/>
        <v>0</v>
      </c>
      <c r="BE107" s="533">
        <f t="shared" si="65"/>
        <v>0</v>
      </c>
      <c r="BF107" s="533">
        <f t="shared" si="65"/>
        <v>0</v>
      </c>
      <c r="BG107" s="533">
        <f t="shared" si="65"/>
        <v>0</v>
      </c>
      <c r="BH107" s="533">
        <f t="shared" si="65"/>
        <v>0</v>
      </c>
      <c r="BI107" s="533">
        <f t="shared" si="65"/>
        <v>0</v>
      </c>
      <c r="BJ107" s="533">
        <f t="shared" si="65"/>
        <v>0</v>
      </c>
      <c r="BK107" s="533">
        <f t="shared" si="65"/>
        <v>0</v>
      </c>
      <c r="BL107" s="533">
        <f t="shared" si="65"/>
        <v>0</v>
      </c>
      <c r="BM107" s="533">
        <f t="shared" si="65"/>
        <v>0</v>
      </c>
      <c r="BN107" s="533">
        <f t="shared" si="65"/>
        <v>0</v>
      </c>
      <c r="BO107" s="533">
        <f t="shared" si="65"/>
        <v>0</v>
      </c>
      <c r="BP107" s="533">
        <f t="shared" si="65"/>
        <v>0</v>
      </c>
      <c r="BQ107" s="533">
        <f t="shared" si="65"/>
        <v>0</v>
      </c>
      <c r="BR107" s="533">
        <f t="shared" ref="BR107:BU107" si="66">IF(BR$106&gt;($B$103-1),"",BR10*BR$100)</f>
        <v>0</v>
      </c>
      <c r="BS107" s="533">
        <f t="shared" si="66"/>
        <v>0</v>
      </c>
      <c r="BT107" s="533">
        <f t="shared" si="66"/>
        <v>0</v>
      </c>
      <c r="BU107" s="533">
        <f t="shared" si="66"/>
        <v>0</v>
      </c>
    </row>
    <row r="108" spans="1:73" ht="12" customHeight="1" x14ac:dyDescent="0.2">
      <c r="A108" s="250" t="s">
        <v>72</v>
      </c>
      <c r="B108" s="274">
        <f t="shared" ref="B108:B120" si="67">IF(C108=0,0,C108/$B$104)</f>
        <v>0</v>
      </c>
      <c r="C108" s="275">
        <f t="shared" ref="C108:C120" si="68">SUM(D108:BU108)</f>
        <v>0</v>
      </c>
      <c r="D108" s="275">
        <f>SUM(D14:D18)</f>
        <v>0</v>
      </c>
      <c r="E108" s="275">
        <f t="shared" ref="E108:E114" si="69">IF(E$106&gt;($B$103-1),"",E36*E$100)</f>
        <v>0</v>
      </c>
      <c r="F108" s="533">
        <f t="shared" ref="F108:BQ108" si="70">IF(F$106&gt;($B$103-1),"",F36*F$100)</f>
        <v>0</v>
      </c>
      <c r="G108" s="533">
        <f t="shared" si="70"/>
        <v>0</v>
      </c>
      <c r="H108" s="533">
        <f t="shared" si="70"/>
        <v>0</v>
      </c>
      <c r="I108" s="533">
        <f t="shared" si="70"/>
        <v>0</v>
      </c>
      <c r="J108" s="533">
        <f t="shared" si="70"/>
        <v>0</v>
      </c>
      <c r="K108" s="533">
        <f t="shared" si="70"/>
        <v>0</v>
      </c>
      <c r="L108" s="533">
        <f t="shared" si="70"/>
        <v>0</v>
      </c>
      <c r="M108" s="533">
        <f t="shared" si="70"/>
        <v>0</v>
      </c>
      <c r="N108" s="533">
        <f t="shared" si="70"/>
        <v>0</v>
      </c>
      <c r="O108" s="533">
        <f t="shared" si="70"/>
        <v>0</v>
      </c>
      <c r="P108" s="533">
        <f t="shared" si="70"/>
        <v>0</v>
      </c>
      <c r="Q108" s="533">
        <f t="shared" si="70"/>
        <v>0</v>
      </c>
      <c r="R108" s="533">
        <f t="shared" si="70"/>
        <v>0</v>
      </c>
      <c r="S108" s="533">
        <f t="shared" si="70"/>
        <v>0</v>
      </c>
      <c r="T108" s="533">
        <f t="shared" si="70"/>
        <v>0</v>
      </c>
      <c r="U108" s="533">
        <f t="shared" si="70"/>
        <v>0</v>
      </c>
      <c r="V108" s="533">
        <f t="shared" si="70"/>
        <v>0</v>
      </c>
      <c r="W108" s="533">
        <f t="shared" si="70"/>
        <v>0</v>
      </c>
      <c r="X108" s="533">
        <f t="shared" si="70"/>
        <v>0</v>
      </c>
      <c r="Y108" s="533">
        <f t="shared" si="70"/>
        <v>0</v>
      </c>
      <c r="Z108" s="533">
        <f t="shared" si="70"/>
        <v>0</v>
      </c>
      <c r="AA108" s="533">
        <f t="shared" si="70"/>
        <v>0</v>
      </c>
      <c r="AB108" s="533">
        <f t="shared" si="70"/>
        <v>0</v>
      </c>
      <c r="AC108" s="533">
        <f t="shared" si="70"/>
        <v>0</v>
      </c>
      <c r="AD108" s="533">
        <f t="shared" si="70"/>
        <v>0</v>
      </c>
      <c r="AE108" s="533">
        <f t="shared" si="70"/>
        <v>0</v>
      </c>
      <c r="AF108" s="533">
        <f t="shared" si="70"/>
        <v>0</v>
      </c>
      <c r="AG108" s="533">
        <f t="shared" si="70"/>
        <v>0</v>
      </c>
      <c r="AH108" s="533">
        <f t="shared" si="70"/>
        <v>0</v>
      </c>
      <c r="AI108" s="533">
        <f t="shared" si="70"/>
        <v>0</v>
      </c>
      <c r="AJ108" s="533">
        <f t="shared" si="70"/>
        <v>0</v>
      </c>
      <c r="AK108" s="533">
        <f t="shared" si="70"/>
        <v>0</v>
      </c>
      <c r="AL108" s="533">
        <f t="shared" si="70"/>
        <v>0</v>
      </c>
      <c r="AM108" s="533">
        <f t="shared" si="70"/>
        <v>0</v>
      </c>
      <c r="AN108" s="533">
        <f t="shared" si="70"/>
        <v>0</v>
      </c>
      <c r="AO108" s="533">
        <f t="shared" si="70"/>
        <v>0</v>
      </c>
      <c r="AP108" s="533">
        <f t="shared" si="70"/>
        <v>0</v>
      </c>
      <c r="AQ108" s="533">
        <f t="shared" si="70"/>
        <v>0</v>
      </c>
      <c r="AR108" s="533">
        <f t="shared" si="70"/>
        <v>0</v>
      </c>
      <c r="AS108" s="533">
        <f t="shared" si="70"/>
        <v>0</v>
      </c>
      <c r="AT108" s="533">
        <f t="shared" si="70"/>
        <v>0</v>
      </c>
      <c r="AU108" s="533">
        <f t="shared" si="70"/>
        <v>0</v>
      </c>
      <c r="AV108" s="533">
        <f t="shared" si="70"/>
        <v>0</v>
      </c>
      <c r="AW108" s="533">
        <f t="shared" si="70"/>
        <v>0</v>
      </c>
      <c r="AX108" s="533">
        <f t="shared" si="70"/>
        <v>0</v>
      </c>
      <c r="AY108" s="533">
        <f t="shared" si="70"/>
        <v>0</v>
      </c>
      <c r="AZ108" s="533">
        <f t="shared" si="70"/>
        <v>0</v>
      </c>
      <c r="BA108" s="533">
        <f t="shared" si="70"/>
        <v>0</v>
      </c>
      <c r="BB108" s="533">
        <f t="shared" si="70"/>
        <v>0</v>
      </c>
      <c r="BC108" s="533">
        <f t="shared" si="70"/>
        <v>0</v>
      </c>
      <c r="BD108" s="533">
        <f t="shared" si="70"/>
        <v>0</v>
      </c>
      <c r="BE108" s="533">
        <f t="shared" si="70"/>
        <v>0</v>
      </c>
      <c r="BF108" s="533">
        <f t="shared" si="70"/>
        <v>0</v>
      </c>
      <c r="BG108" s="533">
        <f t="shared" si="70"/>
        <v>0</v>
      </c>
      <c r="BH108" s="533">
        <f t="shared" si="70"/>
        <v>0</v>
      </c>
      <c r="BI108" s="533">
        <f t="shared" si="70"/>
        <v>0</v>
      </c>
      <c r="BJ108" s="533">
        <f t="shared" si="70"/>
        <v>0</v>
      </c>
      <c r="BK108" s="533">
        <f t="shared" si="70"/>
        <v>0</v>
      </c>
      <c r="BL108" s="533">
        <f t="shared" si="70"/>
        <v>0</v>
      </c>
      <c r="BM108" s="533">
        <f t="shared" si="70"/>
        <v>0</v>
      </c>
      <c r="BN108" s="533">
        <f t="shared" si="70"/>
        <v>0</v>
      </c>
      <c r="BO108" s="533">
        <f t="shared" si="70"/>
        <v>0</v>
      </c>
      <c r="BP108" s="533">
        <f t="shared" si="70"/>
        <v>0</v>
      </c>
      <c r="BQ108" s="533">
        <f t="shared" si="70"/>
        <v>0</v>
      </c>
      <c r="BR108" s="533">
        <f t="shared" ref="BR108:BU108" si="71">IF(BR$106&gt;($B$103-1),"",BR36*BR$100)</f>
        <v>0</v>
      </c>
      <c r="BS108" s="533">
        <f t="shared" si="71"/>
        <v>0</v>
      </c>
      <c r="BT108" s="533">
        <f t="shared" si="71"/>
        <v>0</v>
      </c>
      <c r="BU108" s="533">
        <f t="shared" si="71"/>
        <v>0</v>
      </c>
    </row>
    <row r="109" spans="1:73" ht="12" customHeight="1" x14ac:dyDescent="0.2">
      <c r="A109" s="250" t="s">
        <v>73</v>
      </c>
      <c r="B109" s="274">
        <f t="shared" si="67"/>
        <v>0</v>
      </c>
      <c r="C109" s="275">
        <f t="shared" si="68"/>
        <v>0</v>
      </c>
      <c r="D109" s="275">
        <f t="shared" ref="D109:D114" si="72">D37</f>
        <v>0</v>
      </c>
      <c r="E109" s="275">
        <f t="shared" si="69"/>
        <v>0</v>
      </c>
      <c r="F109" s="533">
        <f t="shared" ref="F109:BQ109" si="73">IF(F$106&gt;($B$103-1),"",F37*F$100)</f>
        <v>0</v>
      </c>
      <c r="G109" s="533">
        <f t="shared" si="73"/>
        <v>0</v>
      </c>
      <c r="H109" s="533">
        <f t="shared" si="73"/>
        <v>0</v>
      </c>
      <c r="I109" s="533">
        <f t="shared" si="73"/>
        <v>0</v>
      </c>
      <c r="J109" s="533">
        <f t="shared" si="73"/>
        <v>0</v>
      </c>
      <c r="K109" s="533">
        <f t="shared" si="73"/>
        <v>0</v>
      </c>
      <c r="L109" s="533">
        <f t="shared" si="73"/>
        <v>0</v>
      </c>
      <c r="M109" s="533">
        <f t="shared" si="73"/>
        <v>0</v>
      </c>
      <c r="N109" s="533">
        <f t="shared" si="73"/>
        <v>0</v>
      </c>
      <c r="O109" s="533">
        <f t="shared" si="73"/>
        <v>0</v>
      </c>
      <c r="P109" s="533">
        <f t="shared" si="73"/>
        <v>0</v>
      </c>
      <c r="Q109" s="533">
        <f t="shared" si="73"/>
        <v>0</v>
      </c>
      <c r="R109" s="533">
        <f t="shared" si="73"/>
        <v>0</v>
      </c>
      <c r="S109" s="533">
        <f t="shared" si="73"/>
        <v>0</v>
      </c>
      <c r="T109" s="533">
        <f t="shared" si="73"/>
        <v>0</v>
      </c>
      <c r="U109" s="533">
        <f t="shared" si="73"/>
        <v>0</v>
      </c>
      <c r="V109" s="533">
        <f t="shared" si="73"/>
        <v>0</v>
      </c>
      <c r="W109" s="533">
        <f t="shared" si="73"/>
        <v>0</v>
      </c>
      <c r="X109" s="533">
        <f t="shared" si="73"/>
        <v>0</v>
      </c>
      <c r="Y109" s="533">
        <f t="shared" si="73"/>
        <v>0</v>
      </c>
      <c r="Z109" s="533">
        <f t="shared" si="73"/>
        <v>0</v>
      </c>
      <c r="AA109" s="533">
        <f t="shared" si="73"/>
        <v>0</v>
      </c>
      <c r="AB109" s="533">
        <f t="shared" si="73"/>
        <v>0</v>
      </c>
      <c r="AC109" s="533">
        <f t="shared" si="73"/>
        <v>0</v>
      </c>
      <c r="AD109" s="533">
        <f t="shared" si="73"/>
        <v>0</v>
      </c>
      <c r="AE109" s="533">
        <f t="shared" si="73"/>
        <v>0</v>
      </c>
      <c r="AF109" s="533">
        <f t="shared" si="73"/>
        <v>0</v>
      </c>
      <c r="AG109" s="533">
        <f t="shared" si="73"/>
        <v>0</v>
      </c>
      <c r="AH109" s="533">
        <f t="shared" si="73"/>
        <v>0</v>
      </c>
      <c r="AI109" s="533">
        <f t="shared" si="73"/>
        <v>0</v>
      </c>
      <c r="AJ109" s="533">
        <f t="shared" si="73"/>
        <v>0</v>
      </c>
      <c r="AK109" s="533">
        <f t="shared" si="73"/>
        <v>0</v>
      </c>
      <c r="AL109" s="533">
        <f t="shared" si="73"/>
        <v>0</v>
      </c>
      <c r="AM109" s="533">
        <f t="shared" si="73"/>
        <v>0</v>
      </c>
      <c r="AN109" s="533">
        <f t="shared" si="73"/>
        <v>0</v>
      </c>
      <c r="AO109" s="533">
        <f t="shared" si="73"/>
        <v>0</v>
      </c>
      <c r="AP109" s="533">
        <f t="shared" si="73"/>
        <v>0</v>
      </c>
      <c r="AQ109" s="533">
        <f t="shared" si="73"/>
        <v>0</v>
      </c>
      <c r="AR109" s="533">
        <f t="shared" si="73"/>
        <v>0</v>
      </c>
      <c r="AS109" s="533">
        <f t="shared" si="73"/>
        <v>0</v>
      </c>
      <c r="AT109" s="533">
        <f t="shared" si="73"/>
        <v>0</v>
      </c>
      <c r="AU109" s="533">
        <f t="shared" si="73"/>
        <v>0</v>
      </c>
      <c r="AV109" s="533">
        <f t="shared" si="73"/>
        <v>0</v>
      </c>
      <c r="AW109" s="533">
        <f t="shared" si="73"/>
        <v>0</v>
      </c>
      <c r="AX109" s="533">
        <f t="shared" si="73"/>
        <v>0</v>
      </c>
      <c r="AY109" s="533">
        <f t="shared" si="73"/>
        <v>0</v>
      </c>
      <c r="AZ109" s="533">
        <f t="shared" si="73"/>
        <v>0</v>
      </c>
      <c r="BA109" s="533">
        <f t="shared" si="73"/>
        <v>0</v>
      </c>
      <c r="BB109" s="533">
        <f t="shared" si="73"/>
        <v>0</v>
      </c>
      <c r="BC109" s="533">
        <f t="shared" si="73"/>
        <v>0</v>
      </c>
      <c r="BD109" s="533">
        <f t="shared" si="73"/>
        <v>0</v>
      </c>
      <c r="BE109" s="533">
        <f t="shared" si="73"/>
        <v>0</v>
      </c>
      <c r="BF109" s="533">
        <f t="shared" si="73"/>
        <v>0</v>
      </c>
      <c r="BG109" s="533">
        <f t="shared" si="73"/>
        <v>0</v>
      </c>
      <c r="BH109" s="533">
        <f t="shared" si="73"/>
        <v>0</v>
      </c>
      <c r="BI109" s="533">
        <f t="shared" si="73"/>
        <v>0</v>
      </c>
      <c r="BJ109" s="533">
        <f t="shared" si="73"/>
        <v>0</v>
      </c>
      <c r="BK109" s="533">
        <f t="shared" si="73"/>
        <v>0</v>
      </c>
      <c r="BL109" s="533">
        <f t="shared" si="73"/>
        <v>0</v>
      </c>
      <c r="BM109" s="533">
        <f t="shared" si="73"/>
        <v>0</v>
      </c>
      <c r="BN109" s="533">
        <f t="shared" si="73"/>
        <v>0</v>
      </c>
      <c r="BO109" s="533">
        <f t="shared" si="73"/>
        <v>0</v>
      </c>
      <c r="BP109" s="533">
        <f t="shared" si="73"/>
        <v>0</v>
      </c>
      <c r="BQ109" s="533">
        <f t="shared" si="73"/>
        <v>0</v>
      </c>
      <c r="BR109" s="533">
        <f t="shared" ref="BR109:BU109" si="74">IF(BR$106&gt;($B$103-1),"",BR37*BR$100)</f>
        <v>0</v>
      </c>
      <c r="BS109" s="533">
        <f t="shared" si="74"/>
        <v>0</v>
      </c>
      <c r="BT109" s="533">
        <f t="shared" si="74"/>
        <v>0</v>
      </c>
      <c r="BU109" s="533">
        <f t="shared" si="74"/>
        <v>0</v>
      </c>
    </row>
    <row r="110" spans="1:73" ht="12" customHeight="1" x14ac:dyDescent="0.2">
      <c r="A110" s="250" t="s">
        <v>74</v>
      </c>
      <c r="B110" s="274">
        <f t="shared" si="67"/>
        <v>0</v>
      </c>
      <c r="C110" s="275">
        <f t="shared" si="68"/>
        <v>0</v>
      </c>
      <c r="D110" s="275">
        <f t="shared" si="72"/>
        <v>0</v>
      </c>
      <c r="E110" s="275">
        <f t="shared" si="69"/>
        <v>0</v>
      </c>
      <c r="F110" s="533">
        <f t="shared" ref="F110:BQ110" si="75">IF(F$106&gt;($B$103-1),"",F38*F$100)</f>
        <v>0</v>
      </c>
      <c r="G110" s="533">
        <f t="shared" si="75"/>
        <v>0</v>
      </c>
      <c r="H110" s="533">
        <f t="shared" si="75"/>
        <v>0</v>
      </c>
      <c r="I110" s="533">
        <f t="shared" si="75"/>
        <v>0</v>
      </c>
      <c r="J110" s="533">
        <f t="shared" si="75"/>
        <v>0</v>
      </c>
      <c r="K110" s="533">
        <f t="shared" si="75"/>
        <v>0</v>
      </c>
      <c r="L110" s="533">
        <f t="shared" si="75"/>
        <v>0</v>
      </c>
      <c r="M110" s="533">
        <f t="shared" si="75"/>
        <v>0</v>
      </c>
      <c r="N110" s="533">
        <f t="shared" si="75"/>
        <v>0</v>
      </c>
      <c r="O110" s="533">
        <f t="shared" si="75"/>
        <v>0</v>
      </c>
      <c r="P110" s="533">
        <f t="shared" si="75"/>
        <v>0</v>
      </c>
      <c r="Q110" s="533">
        <f t="shared" si="75"/>
        <v>0</v>
      </c>
      <c r="R110" s="533">
        <f t="shared" si="75"/>
        <v>0</v>
      </c>
      <c r="S110" s="533">
        <f t="shared" si="75"/>
        <v>0</v>
      </c>
      <c r="T110" s="533">
        <f t="shared" si="75"/>
        <v>0</v>
      </c>
      <c r="U110" s="533">
        <f t="shared" si="75"/>
        <v>0</v>
      </c>
      <c r="V110" s="533">
        <f t="shared" si="75"/>
        <v>0</v>
      </c>
      <c r="W110" s="533">
        <f t="shared" si="75"/>
        <v>0</v>
      </c>
      <c r="X110" s="533">
        <f t="shared" si="75"/>
        <v>0</v>
      </c>
      <c r="Y110" s="533">
        <f t="shared" si="75"/>
        <v>0</v>
      </c>
      <c r="Z110" s="533">
        <f t="shared" si="75"/>
        <v>0</v>
      </c>
      <c r="AA110" s="533">
        <f t="shared" si="75"/>
        <v>0</v>
      </c>
      <c r="AB110" s="533">
        <f t="shared" si="75"/>
        <v>0</v>
      </c>
      <c r="AC110" s="533">
        <f t="shared" si="75"/>
        <v>0</v>
      </c>
      <c r="AD110" s="533">
        <f t="shared" si="75"/>
        <v>0</v>
      </c>
      <c r="AE110" s="533">
        <f t="shared" si="75"/>
        <v>0</v>
      </c>
      <c r="AF110" s="533">
        <f t="shared" si="75"/>
        <v>0</v>
      </c>
      <c r="AG110" s="533">
        <f t="shared" si="75"/>
        <v>0</v>
      </c>
      <c r="AH110" s="533">
        <f t="shared" si="75"/>
        <v>0</v>
      </c>
      <c r="AI110" s="533">
        <f t="shared" si="75"/>
        <v>0</v>
      </c>
      <c r="AJ110" s="533">
        <f t="shared" si="75"/>
        <v>0</v>
      </c>
      <c r="AK110" s="533">
        <f t="shared" si="75"/>
        <v>0</v>
      </c>
      <c r="AL110" s="533">
        <f t="shared" si="75"/>
        <v>0</v>
      </c>
      <c r="AM110" s="533">
        <f t="shared" si="75"/>
        <v>0</v>
      </c>
      <c r="AN110" s="533">
        <f t="shared" si="75"/>
        <v>0</v>
      </c>
      <c r="AO110" s="533">
        <f t="shared" si="75"/>
        <v>0</v>
      </c>
      <c r="AP110" s="533">
        <f t="shared" si="75"/>
        <v>0</v>
      </c>
      <c r="AQ110" s="533">
        <f t="shared" si="75"/>
        <v>0</v>
      </c>
      <c r="AR110" s="533">
        <f t="shared" si="75"/>
        <v>0</v>
      </c>
      <c r="AS110" s="533">
        <f t="shared" si="75"/>
        <v>0</v>
      </c>
      <c r="AT110" s="533">
        <f t="shared" si="75"/>
        <v>0</v>
      </c>
      <c r="AU110" s="533">
        <f t="shared" si="75"/>
        <v>0</v>
      </c>
      <c r="AV110" s="533">
        <f t="shared" si="75"/>
        <v>0</v>
      </c>
      <c r="AW110" s="533">
        <f t="shared" si="75"/>
        <v>0</v>
      </c>
      <c r="AX110" s="533">
        <f t="shared" si="75"/>
        <v>0</v>
      </c>
      <c r="AY110" s="533">
        <f t="shared" si="75"/>
        <v>0</v>
      </c>
      <c r="AZ110" s="533">
        <f t="shared" si="75"/>
        <v>0</v>
      </c>
      <c r="BA110" s="533">
        <f t="shared" si="75"/>
        <v>0</v>
      </c>
      <c r="BB110" s="533">
        <f t="shared" si="75"/>
        <v>0</v>
      </c>
      <c r="BC110" s="533">
        <f t="shared" si="75"/>
        <v>0</v>
      </c>
      <c r="BD110" s="533">
        <f t="shared" si="75"/>
        <v>0</v>
      </c>
      <c r="BE110" s="533">
        <f t="shared" si="75"/>
        <v>0</v>
      </c>
      <c r="BF110" s="533">
        <f t="shared" si="75"/>
        <v>0</v>
      </c>
      <c r="BG110" s="533">
        <f t="shared" si="75"/>
        <v>0</v>
      </c>
      <c r="BH110" s="533">
        <f t="shared" si="75"/>
        <v>0</v>
      </c>
      <c r="BI110" s="533">
        <f t="shared" si="75"/>
        <v>0</v>
      </c>
      <c r="BJ110" s="533">
        <f t="shared" si="75"/>
        <v>0</v>
      </c>
      <c r="BK110" s="533">
        <f t="shared" si="75"/>
        <v>0</v>
      </c>
      <c r="BL110" s="533">
        <f t="shared" si="75"/>
        <v>0</v>
      </c>
      <c r="BM110" s="533">
        <f t="shared" si="75"/>
        <v>0</v>
      </c>
      <c r="BN110" s="533">
        <f t="shared" si="75"/>
        <v>0</v>
      </c>
      <c r="BO110" s="533">
        <f t="shared" si="75"/>
        <v>0</v>
      </c>
      <c r="BP110" s="533">
        <f t="shared" si="75"/>
        <v>0</v>
      </c>
      <c r="BQ110" s="533">
        <f t="shared" si="75"/>
        <v>0</v>
      </c>
      <c r="BR110" s="533">
        <f t="shared" ref="BR110:BU110" si="76">IF(BR$106&gt;($B$103-1),"",BR38*BR$100)</f>
        <v>0</v>
      </c>
      <c r="BS110" s="533">
        <f t="shared" si="76"/>
        <v>0</v>
      </c>
      <c r="BT110" s="533">
        <f t="shared" si="76"/>
        <v>0</v>
      </c>
      <c r="BU110" s="533">
        <f t="shared" si="76"/>
        <v>0</v>
      </c>
    </row>
    <row r="111" spans="1:73" ht="12" customHeight="1" x14ac:dyDescent="0.2">
      <c r="A111" s="250" t="s">
        <v>354</v>
      </c>
      <c r="B111" s="274">
        <f t="shared" si="67"/>
        <v>0</v>
      </c>
      <c r="C111" s="275">
        <f t="shared" si="68"/>
        <v>0</v>
      </c>
      <c r="D111" s="275">
        <f t="shared" si="72"/>
        <v>0</v>
      </c>
      <c r="E111" s="275">
        <f t="shared" si="69"/>
        <v>0</v>
      </c>
      <c r="F111" s="533">
        <f t="shared" ref="F111:BQ111" si="77">IF(F$106&gt;($B$103-1),"",F39*F$100)</f>
        <v>0</v>
      </c>
      <c r="G111" s="533">
        <f t="shared" si="77"/>
        <v>0</v>
      </c>
      <c r="H111" s="533">
        <f t="shared" si="77"/>
        <v>0</v>
      </c>
      <c r="I111" s="533">
        <f t="shared" si="77"/>
        <v>0</v>
      </c>
      <c r="J111" s="533">
        <f t="shared" si="77"/>
        <v>0</v>
      </c>
      <c r="K111" s="533">
        <f t="shared" si="77"/>
        <v>0</v>
      </c>
      <c r="L111" s="533">
        <f t="shared" si="77"/>
        <v>0</v>
      </c>
      <c r="M111" s="533">
        <f t="shared" si="77"/>
        <v>0</v>
      </c>
      <c r="N111" s="533">
        <f t="shared" si="77"/>
        <v>0</v>
      </c>
      <c r="O111" s="533">
        <f t="shared" si="77"/>
        <v>0</v>
      </c>
      <c r="P111" s="533">
        <f t="shared" si="77"/>
        <v>0</v>
      </c>
      <c r="Q111" s="533">
        <f t="shared" si="77"/>
        <v>0</v>
      </c>
      <c r="R111" s="533">
        <f t="shared" si="77"/>
        <v>0</v>
      </c>
      <c r="S111" s="533">
        <f t="shared" si="77"/>
        <v>0</v>
      </c>
      <c r="T111" s="533">
        <f t="shared" si="77"/>
        <v>0</v>
      </c>
      <c r="U111" s="533">
        <f t="shared" si="77"/>
        <v>0</v>
      </c>
      <c r="V111" s="533">
        <f t="shared" si="77"/>
        <v>0</v>
      </c>
      <c r="W111" s="533">
        <f t="shared" si="77"/>
        <v>0</v>
      </c>
      <c r="X111" s="533">
        <f t="shared" si="77"/>
        <v>0</v>
      </c>
      <c r="Y111" s="533">
        <f t="shared" si="77"/>
        <v>0</v>
      </c>
      <c r="Z111" s="533">
        <f t="shared" si="77"/>
        <v>0</v>
      </c>
      <c r="AA111" s="533">
        <f t="shared" si="77"/>
        <v>0</v>
      </c>
      <c r="AB111" s="533">
        <f t="shared" si="77"/>
        <v>0</v>
      </c>
      <c r="AC111" s="533">
        <f t="shared" si="77"/>
        <v>0</v>
      </c>
      <c r="AD111" s="533">
        <f t="shared" si="77"/>
        <v>0</v>
      </c>
      <c r="AE111" s="533">
        <f t="shared" si="77"/>
        <v>0</v>
      </c>
      <c r="AF111" s="533">
        <f t="shared" si="77"/>
        <v>0</v>
      </c>
      <c r="AG111" s="533">
        <f t="shared" si="77"/>
        <v>0</v>
      </c>
      <c r="AH111" s="533">
        <f t="shared" si="77"/>
        <v>0</v>
      </c>
      <c r="AI111" s="533">
        <f t="shared" si="77"/>
        <v>0</v>
      </c>
      <c r="AJ111" s="533">
        <f t="shared" si="77"/>
        <v>0</v>
      </c>
      <c r="AK111" s="533">
        <f t="shared" si="77"/>
        <v>0</v>
      </c>
      <c r="AL111" s="533">
        <f t="shared" si="77"/>
        <v>0</v>
      </c>
      <c r="AM111" s="533">
        <f t="shared" si="77"/>
        <v>0</v>
      </c>
      <c r="AN111" s="533">
        <f t="shared" si="77"/>
        <v>0</v>
      </c>
      <c r="AO111" s="533">
        <f t="shared" si="77"/>
        <v>0</v>
      </c>
      <c r="AP111" s="533">
        <f t="shared" si="77"/>
        <v>0</v>
      </c>
      <c r="AQ111" s="533">
        <f t="shared" si="77"/>
        <v>0</v>
      </c>
      <c r="AR111" s="533">
        <f t="shared" si="77"/>
        <v>0</v>
      </c>
      <c r="AS111" s="533">
        <f t="shared" si="77"/>
        <v>0</v>
      </c>
      <c r="AT111" s="533">
        <f t="shared" si="77"/>
        <v>0</v>
      </c>
      <c r="AU111" s="533">
        <f t="shared" si="77"/>
        <v>0</v>
      </c>
      <c r="AV111" s="533">
        <f t="shared" si="77"/>
        <v>0</v>
      </c>
      <c r="AW111" s="533">
        <f t="shared" si="77"/>
        <v>0</v>
      </c>
      <c r="AX111" s="533">
        <f t="shared" si="77"/>
        <v>0</v>
      </c>
      <c r="AY111" s="533">
        <f t="shared" si="77"/>
        <v>0</v>
      </c>
      <c r="AZ111" s="533">
        <f t="shared" si="77"/>
        <v>0</v>
      </c>
      <c r="BA111" s="533">
        <f t="shared" si="77"/>
        <v>0</v>
      </c>
      <c r="BB111" s="533">
        <f t="shared" si="77"/>
        <v>0</v>
      </c>
      <c r="BC111" s="533">
        <f t="shared" si="77"/>
        <v>0</v>
      </c>
      <c r="BD111" s="533">
        <f t="shared" si="77"/>
        <v>0</v>
      </c>
      <c r="BE111" s="533">
        <f t="shared" si="77"/>
        <v>0</v>
      </c>
      <c r="BF111" s="533">
        <f t="shared" si="77"/>
        <v>0</v>
      </c>
      <c r="BG111" s="533">
        <f t="shared" si="77"/>
        <v>0</v>
      </c>
      <c r="BH111" s="533">
        <f t="shared" si="77"/>
        <v>0</v>
      </c>
      <c r="BI111" s="533">
        <f t="shared" si="77"/>
        <v>0</v>
      </c>
      <c r="BJ111" s="533">
        <f t="shared" si="77"/>
        <v>0</v>
      </c>
      <c r="BK111" s="533">
        <f t="shared" si="77"/>
        <v>0</v>
      </c>
      <c r="BL111" s="533">
        <f t="shared" si="77"/>
        <v>0</v>
      </c>
      <c r="BM111" s="533">
        <f t="shared" si="77"/>
        <v>0</v>
      </c>
      <c r="BN111" s="533">
        <f t="shared" si="77"/>
        <v>0</v>
      </c>
      <c r="BO111" s="533">
        <f t="shared" si="77"/>
        <v>0</v>
      </c>
      <c r="BP111" s="533">
        <f t="shared" si="77"/>
        <v>0</v>
      </c>
      <c r="BQ111" s="533">
        <f t="shared" si="77"/>
        <v>0</v>
      </c>
      <c r="BR111" s="533">
        <f t="shared" ref="BR111:BU111" si="78">IF(BR$106&gt;($B$103-1),"",BR39*BR$100)</f>
        <v>0</v>
      </c>
      <c r="BS111" s="533">
        <f t="shared" si="78"/>
        <v>0</v>
      </c>
      <c r="BT111" s="533">
        <f t="shared" si="78"/>
        <v>0</v>
      </c>
      <c r="BU111" s="533">
        <f t="shared" si="78"/>
        <v>0</v>
      </c>
    </row>
    <row r="112" spans="1:73" ht="12" customHeight="1" x14ac:dyDescent="0.25">
      <c r="A112" s="6" t="s">
        <v>75</v>
      </c>
      <c r="B112" s="274">
        <f t="shared" si="67"/>
        <v>0</v>
      </c>
      <c r="C112" s="275">
        <f t="shared" si="68"/>
        <v>0</v>
      </c>
      <c r="D112" s="275">
        <f t="shared" si="72"/>
        <v>0</v>
      </c>
      <c r="E112" s="275">
        <f t="shared" si="69"/>
        <v>0</v>
      </c>
      <c r="F112" s="533">
        <f t="shared" ref="F112:BQ112" si="79">IF(F$106&gt;($B$103-1),"",F40*F$100)</f>
        <v>0</v>
      </c>
      <c r="G112" s="533">
        <f t="shared" si="79"/>
        <v>0</v>
      </c>
      <c r="H112" s="533">
        <f t="shared" si="79"/>
        <v>0</v>
      </c>
      <c r="I112" s="533">
        <f t="shared" si="79"/>
        <v>0</v>
      </c>
      <c r="J112" s="533">
        <f t="shared" si="79"/>
        <v>0</v>
      </c>
      <c r="K112" s="533">
        <f t="shared" si="79"/>
        <v>0</v>
      </c>
      <c r="L112" s="533">
        <f t="shared" si="79"/>
        <v>0</v>
      </c>
      <c r="M112" s="533">
        <f t="shared" si="79"/>
        <v>0</v>
      </c>
      <c r="N112" s="533">
        <f t="shared" si="79"/>
        <v>0</v>
      </c>
      <c r="O112" s="533">
        <f t="shared" si="79"/>
        <v>0</v>
      </c>
      <c r="P112" s="533">
        <f t="shared" si="79"/>
        <v>0</v>
      </c>
      <c r="Q112" s="533">
        <f t="shared" si="79"/>
        <v>0</v>
      </c>
      <c r="R112" s="533">
        <f t="shared" si="79"/>
        <v>0</v>
      </c>
      <c r="S112" s="533">
        <f t="shared" si="79"/>
        <v>0</v>
      </c>
      <c r="T112" s="533">
        <f t="shared" si="79"/>
        <v>0</v>
      </c>
      <c r="U112" s="533">
        <f t="shared" si="79"/>
        <v>0</v>
      </c>
      <c r="V112" s="533">
        <f t="shared" si="79"/>
        <v>0</v>
      </c>
      <c r="W112" s="533">
        <f t="shared" si="79"/>
        <v>0</v>
      </c>
      <c r="X112" s="533">
        <f t="shared" si="79"/>
        <v>0</v>
      </c>
      <c r="Y112" s="533">
        <f t="shared" si="79"/>
        <v>0</v>
      </c>
      <c r="Z112" s="533">
        <f t="shared" si="79"/>
        <v>0</v>
      </c>
      <c r="AA112" s="533">
        <f t="shared" si="79"/>
        <v>0</v>
      </c>
      <c r="AB112" s="533">
        <f t="shared" si="79"/>
        <v>0</v>
      </c>
      <c r="AC112" s="533">
        <f t="shared" si="79"/>
        <v>0</v>
      </c>
      <c r="AD112" s="533">
        <f t="shared" si="79"/>
        <v>0</v>
      </c>
      <c r="AE112" s="533">
        <f t="shared" si="79"/>
        <v>0</v>
      </c>
      <c r="AF112" s="533">
        <f t="shared" si="79"/>
        <v>0</v>
      </c>
      <c r="AG112" s="533">
        <f t="shared" si="79"/>
        <v>0</v>
      </c>
      <c r="AH112" s="533">
        <f t="shared" si="79"/>
        <v>0</v>
      </c>
      <c r="AI112" s="533">
        <f t="shared" si="79"/>
        <v>0</v>
      </c>
      <c r="AJ112" s="533">
        <f t="shared" si="79"/>
        <v>0</v>
      </c>
      <c r="AK112" s="533">
        <f t="shared" si="79"/>
        <v>0</v>
      </c>
      <c r="AL112" s="533">
        <f t="shared" si="79"/>
        <v>0</v>
      </c>
      <c r="AM112" s="533">
        <f t="shared" si="79"/>
        <v>0</v>
      </c>
      <c r="AN112" s="533">
        <f t="shared" si="79"/>
        <v>0</v>
      </c>
      <c r="AO112" s="533">
        <f t="shared" si="79"/>
        <v>0</v>
      </c>
      <c r="AP112" s="533">
        <f t="shared" si="79"/>
        <v>0</v>
      </c>
      <c r="AQ112" s="533">
        <f t="shared" si="79"/>
        <v>0</v>
      </c>
      <c r="AR112" s="533">
        <f t="shared" si="79"/>
        <v>0</v>
      </c>
      <c r="AS112" s="533">
        <f t="shared" si="79"/>
        <v>0</v>
      </c>
      <c r="AT112" s="533">
        <f t="shared" si="79"/>
        <v>0</v>
      </c>
      <c r="AU112" s="533">
        <f t="shared" si="79"/>
        <v>0</v>
      </c>
      <c r="AV112" s="533">
        <f t="shared" si="79"/>
        <v>0</v>
      </c>
      <c r="AW112" s="533">
        <f t="shared" si="79"/>
        <v>0</v>
      </c>
      <c r="AX112" s="533">
        <f t="shared" si="79"/>
        <v>0</v>
      </c>
      <c r="AY112" s="533">
        <f t="shared" si="79"/>
        <v>0</v>
      </c>
      <c r="AZ112" s="533">
        <f t="shared" si="79"/>
        <v>0</v>
      </c>
      <c r="BA112" s="533">
        <f t="shared" si="79"/>
        <v>0</v>
      </c>
      <c r="BB112" s="533">
        <f t="shared" si="79"/>
        <v>0</v>
      </c>
      <c r="BC112" s="533">
        <f t="shared" si="79"/>
        <v>0</v>
      </c>
      <c r="BD112" s="533">
        <f t="shared" si="79"/>
        <v>0</v>
      </c>
      <c r="BE112" s="533">
        <f t="shared" si="79"/>
        <v>0</v>
      </c>
      <c r="BF112" s="533">
        <f t="shared" si="79"/>
        <v>0</v>
      </c>
      <c r="BG112" s="533">
        <f t="shared" si="79"/>
        <v>0</v>
      </c>
      <c r="BH112" s="533">
        <f t="shared" si="79"/>
        <v>0</v>
      </c>
      <c r="BI112" s="533">
        <f t="shared" si="79"/>
        <v>0</v>
      </c>
      <c r="BJ112" s="533">
        <f t="shared" si="79"/>
        <v>0</v>
      </c>
      <c r="BK112" s="533">
        <f t="shared" si="79"/>
        <v>0</v>
      </c>
      <c r="BL112" s="533">
        <f t="shared" si="79"/>
        <v>0</v>
      </c>
      <c r="BM112" s="533">
        <f t="shared" si="79"/>
        <v>0</v>
      </c>
      <c r="BN112" s="533">
        <f t="shared" si="79"/>
        <v>0</v>
      </c>
      <c r="BO112" s="533">
        <f t="shared" si="79"/>
        <v>0</v>
      </c>
      <c r="BP112" s="533">
        <f t="shared" si="79"/>
        <v>0</v>
      </c>
      <c r="BQ112" s="533">
        <f t="shared" si="79"/>
        <v>0</v>
      </c>
      <c r="BR112" s="533">
        <f t="shared" ref="BR112:BU112" si="80">IF(BR$106&gt;($B$103-1),"",BR40*BR$100)</f>
        <v>0</v>
      </c>
      <c r="BS112" s="533">
        <f t="shared" si="80"/>
        <v>0</v>
      </c>
      <c r="BT112" s="533">
        <f t="shared" si="80"/>
        <v>0</v>
      </c>
      <c r="BU112" s="533">
        <f t="shared" si="80"/>
        <v>0</v>
      </c>
    </row>
    <row r="113" spans="1:73" ht="12" customHeight="1" x14ac:dyDescent="0.25">
      <c r="A113" s="113" t="s">
        <v>480</v>
      </c>
      <c r="B113" s="274">
        <f t="shared" si="67"/>
        <v>0</v>
      </c>
      <c r="C113" s="275">
        <f t="shared" si="68"/>
        <v>0</v>
      </c>
      <c r="D113" s="275">
        <f t="shared" si="72"/>
        <v>0</v>
      </c>
      <c r="E113" s="275">
        <f t="shared" si="69"/>
        <v>0</v>
      </c>
      <c r="F113" s="533">
        <f t="shared" ref="F113:BQ113" si="81">IF(F$106&gt;($B$103-1),"",F41*F$100)</f>
        <v>0</v>
      </c>
      <c r="G113" s="533">
        <f t="shared" si="81"/>
        <v>0</v>
      </c>
      <c r="H113" s="533">
        <f t="shared" si="81"/>
        <v>0</v>
      </c>
      <c r="I113" s="533">
        <f t="shared" si="81"/>
        <v>0</v>
      </c>
      <c r="J113" s="533">
        <f t="shared" si="81"/>
        <v>0</v>
      </c>
      <c r="K113" s="533">
        <f t="shared" si="81"/>
        <v>0</v>
      </c>
      <c r="L113" s="533">
        <f t="shared" si="81"/>
        <v>0</v>
      </c>
      <c r="M113" s="533">
        <f t="shared" si="81"/>
        <v>0</v>
      </c>
      <c r="N113" s="533">
        <f t="shared" si="81"/>
        <v>0</v>
      </c>
      <c r="O113" s="533">
        <f t="shared" si="81"/>
        <v>0</v>
      </c>
      <c r="P113" s="533">
        <f t="shared" si="81"/>
        <v>0</v>
      </c>
      <c r="Q113" s="533">
        <f t="shared" si="81"/>
        <v>0</v>
      </c>
      <c r="R113" s="533">
        <f t="shared" si="81"/>
        <v>0</v>
      </c>
      <c r="S113" s="533">
        <f t="shared" si="81"/>
        <v>0</v>
      </c>
      <c r="T113" s="533">
        <f t="shared" si="81"/>
        <v>0</v>
      </c>
      <c r="U113" s="533">
        <f t="shared" si="81"/>
        <v>0</v>
      </c>
      <c r="V113" s="533">
        <f t="shared" si="81"/>
        <v>0</v>
      </c>
      <c r="W113" s="533">
        <f t="shared" si="81"/>
        <v>0</v>
      </c>
      <c r="X113" s="533">
        <f t="shared" si="81"/>
        <v>0</v>
      </c>
      <c r="Y113" s="533">
        <f t="shared" si="81"/>
        <v>0</v>
      </c>
      <c r="Z113" s="533">
        <f t="shared" si="81"/>
        <v>0</v>
      </c>
      <c r="AA113" s="533">
        <f t="shared" si="81"/>
        <v>0</v>
      </c>
      <c r="AB113" s="533">
        <f t="shared" si="81"/>
        <v>0</v>
      </c>
      <c r="AC113" s="533">
        <f t="shared" si="81"/>
        <v>0</v>
      </c>
      <c r="AD113" s="533">
        <f t="shared" si="81"/>
        <v>0</v>
      </c>
      <c r="AE113" s="533">
        <f t="shared" si="81"/>
        <v>0</v>
      </c>
      <c r="AF113" s="533">
        <f t="shared" si="81"/>
        <v>0</v>
      </c>
      <c r="AG113" s="533">
        <f t="shared" si="81"/>
        <v>0</v>
      </c>
      <c r="AH113" s="533">
        <f t="shared" si="81"/>
        <v>0</v>
      </c>
      <c r="AI113" s="533">
        <f t="shared" si="81"/>
        <v>0</v>
      </c>
      <c r="AJ113" s="533">
        <f t="shared" si="81"/>
        <v>0</v>
      </c>
      <c r="AK113" s="533">
        <f t="shared" si="81"/>
        <v>0</v>
      </c>
      <c r="AL113" s="533">
        <f t="shared" si="81"/>
        <v>0</v>
      </c>
      <c r="AM113" s="533">
        <f t="shared" si="81"/>
        <v>0</v>
      </c>
      <c r="AN113" s="533">
        <f t="shared" si="81"/>
        <v>0</v>
      </c>
      <c r="AO113" s="533">
        <f t="shared" si="81"/>
        <v>0</v>
      </c>
      <c r="AP113" s="533">
        <f t="shared" si="81"/>
        <v>0</v>
      </c>
      <c r="AQ113" s="533">
        <f t="shared" si="81"/>
        <v>0</v>
      </c>
      <c r="AR113" s="533">
        <f t="shared" si="81"/>
        <v>0</v>
      </c>
      <c r="AS113" s="533">
        <f t="shared" si="81"/>
        <v>0</v>
      </c>
      <c r="AT113" s="533">
        <f t="shared" si="81"/>
        <v>0</v>
      </c>
      <c r="AU113" s="533">
        <f t="shared" si="81"/>
        <v>0</v>
      </c>
      <c r="AV113" s="533">
        <f t="shared" si="81"/>
        <v>0</v>
      </c>
      <c r="AW113" s="533">
        <f t="shared" si="81"/>
        <v>0</v>
      </c>
      <c r="AX113" s="533">
        <f t="shared" si="81"/>
        <v>0</v>
      </c>
      <c r="AY113" s="533">
        <f t="shared" si="81"/>
        <v>0</v>
      </c>
      <c r="AZ113" s="533">
        <f t="shared" si="81"/>
        <v>0</v>
      </c>
      <c r="BA113" s="533">
        <f t="shared" si="81"/>
        <v>0</v>
      </c>
      <c r="BB113" s="533">
        <f t="shared" si="81"/>
        <v>0</v>
      </c>
      <c r="BC113" s="533">
        <f t="shared" si="81"/>
        <v>0</v>
      </c>
      <c r="BD113" s="533">
        <f t="shared" si="81"/>
        <v>0</v>
      </c>
      <c r="BE113" s="533">
        <f t="shared" si="81"/>
        <v>0</v>
      </c>
      <c r="BF113" s="533">
        <f t="shared" si="81"/>
        <v>0</v>
      </c>
      <c r="BG113" s="533">
        <f t="shared" si="81"/>
        <v>0</v>
      </c>
      <c r="BH113" s="533">
        <f t="shared" si="81"/>
        <v>0</v>
      </c>
      <c r="BI113" s="533">
        <f t="shared" si="81"/>
        <v>0</v>
      </c>
      <c r="BJ113" s="533">
        <f t="shared" si="81"/>
        <v>0</v>
      </c>
      <c r="BK113" s="533">
        <f t="shared" si="81"/>
        <v>0</v>
      </c>
      <c r="BL113" s="533">
        <f t="shared" si="81"/>
        <v>0</v>
      </c>
      <c r="BM113" s="533">
        <f t="shared" si="81"/>
        <v>0</v>
      </c>
      <c r="BN113" s="533">
        <f t="shared" si="81"/>
        <v>0</v>
      </c>
      <c r="BO113" s="533">
        <f t="shared" si="81"/>
        <v>0</v>
      </c>
      <c r="BP113" s="533">
        <f t="shared" si="81"/>
        <v>0</v>
      </c>
      <c r="BQ113" s="533">
        <f t="shared" si="81"/>
        <v>0</v>
      </c>
      <c r="BR113" s="533">
        <f t="shared" ref="BR113:BU113" si="82">IF(BR$106&gt;($B$103-1),"",BR41*BR$100)</f>
        <v>0</v>
      </c>
      <c r="BS113" s="533">
        <f t="shared" si="82"/>
        <v>0</v>
      </c>
      <c r="BT113" s="533">
        <f t="shared" si="82"/>
        <v>0</v>
      </c>
      <c r="BU113" s="533">
        <f t="shared" si="82"/>
        <v>0</v>
      </c>
    </row>
    <row r="114" spans="1:73" ht="12" customHeight="1" x14ac:dyDescent="0.25">
      <c r="A114" s="248" t="s">
        <v>481</v>
      </c>
      <c r="B114" s="274">
        <f t="shared" si="67"/>
        <v>0</v>
      </c>
      <c r="C114" s="275">
        <f t="shared" si="68"/>
        <v>0</v>
      </c>
      <c r="D114" s="275">
        <f t="shared" si="72"/>
        <v>0</v>
      </c>
      <c r="E114" s="275">
        <f t="shared" si="69"/>
        <v>0</v>
      </c>
      <c r="F114" s="533">
        <f t="shared" ref="F114:BQ114" si="83">IF(F$106&gt;($B$103-1),"",F42*F$100)</f>
        <v>0</v>
      </c>
      <c r="G114" s="533">
        <f t="shared" si="83"/>
        <v>0</v>
      </c>
      <c r="H114" s="533">
        <f t="shared" si="83"/>
        <v>0</v>
      </c>
      <c r="I114" s="533">
        <f t="shared" si="83"/>
        <v>0</v>
      </c>
      <c r="J114" s="533">
        <f t="shared" si="83"/>
        <v>0</v>
      </c>
      <c r="K114" s="533">
        <f t="shared" si="83"/>
        <v>0</v>
      </c>
      <c r="L114" s="533">
        <f t="shared" si="83"/>
        <v>0</v>
      </c>
      <c r="M114" s="533">
        <f t="shared" si="83"/>
        <v>0</v>
      </c>
      <c r="N114" s="533">
        <f t="shared" si="83"/>
        <v>0</v>
      </c>
      <c r="O114" s="533">
        <f t="shared" si="83"/>
        <v>0</v>
      </c>
      <c r="P114" s="533">
        <f t="shared" si="83"/>
        <v>0</v>
      </c>
      <c r="Q114" s="533">
        <f t="shared" si="83"/>
        <v>0</v>
      </c>
      <c r="R114" s="533">
        <f t="shared" si="83"/>
        <v>0</v>
      </c>
      <c r="S114" s="533">
        <f t="shared" si="83"/>
        <v>0</v>
      </c>
      <c r="T114" s="533">
        <f t="shared" si="83"/>
        <v>0</v>
      </c>
      <c r="U114" s="533">
        <f t="shared" si="83"/>
        <v>0</v>
      </c>
      <c r="V114" s="533">
        <f t="shared" si="83"/>
        <v>0</v>
      </c>
      <c r="W114" s="533">
        <f t="shared" si="83"/>
        <v>0</v>
      </c>
      <c r="X114" s="533">
        <f t="shared" si="83"/>
        <v>0</v>
      </c>
      <c r="Y114" s="533">
        <f t="shared" si="83"/>
        <v>0</v>
      </c>
      <c r="Z114" s="533">
        <f t="shared" si="83"/>
        <v>0</v>
      </c>
      <c r="AA114" s="533">
        <f t="shared" si="83"/>
        <v>0</v>
      </c>
      <c r="AB114" s="533">
        <f t="shared" si="83"/>
        <v>0</v>
      </c>
      <c r="AC114" s="533">
        <f t="shared" si="83"/>
        <v>0</v>
      </c>
      <c r="AD114" s="533">
        <f t="shared" si="83"/>
        <v>0</v>
      </c>
      <c r="AE114" s="533">
        <f t="shared" si="83"/>
        <v>0</v>
      </c>
      <c r="AF114" s="533">
        <f t="shared" si="83"/>
        <v>0</v>
      </c>
      <c r="AG114" s="533">
        <f t="shared" si="83"/>
        <v>0</v>
      </c>
      <c r="AH114" s="533">
        <f t="shared" si="83"/>
        <v>0</v>
      </c>
      <c r="AI114" s="533">
        <f t="shared" si="83"/>
        <v>0</v>
      </c>
      <c r="AJ114" s="533">
        <f t="shared" si="83"/>
        <v>0</v>
      </c>
      <c r="AK114" s="533">
        <f t="shared" si="83"/>
        <v>0</v>
      </c>
      <c r="AL114" s="533">
        <f t="shared" si="83"/>
        <v>0</v>
      </c>
      <c r="AM114" s="533">
        <f t="shared" si="83"/>
        <v>0</v>
      </c>
      <c r="AN114" s="533">
        <f t="shared" si="83"/>
        <v>0</v>
      </c>
      <c r="AO114" s="533">
        <f t="shared" si="83"/>
        <v>0</v>
      </c>
      <c r="AP114" s="533">
        <f t="shared" si="83"/>
        <v>0</v>
      </c>
      <c r="AQ114" s="533">
        <f t="shared" si="83"/>
        <v>0</v>
      </c>
      <c r="AR114" s="533">
        <f t="shared" si="83"/>
        <v>0</v>
      </c>
      <c r="AS114" s="533">
        <f t="shared" si="83"/>
        <v>0</v>
      </c>
      <c r="AT114" s="533">
        <f t="shared" si="83"/>
        <v>0</v>
      </c>
      <c r="AU114" s="533">
        <f t="shared" si="83"/>
        <v>0</v>
      </c>
      <c r="AV114" s="533">
        <f t="shared" si="83"/>
        <v>0</v>
      </c>
      <c r="AW114" s="533">
        <f t="shared" si="83"/>
        <v>0</v>
      </c>
      <c r="AX114" s="533">
        <f t="shared" si="83"/>
        <v>0</v>
      </c>
      <c r="AY114" s="533">
        <f t="shared" si="83"/>
        <v>0</v>
      </c>
      <c r="AZ114" s="533">
        <f t="shared" si="83"/>
        <v>0</v>
      </c>
      <c r="BA114" s="533">
        <f t="shared" si="83"/>
        <v>0</v>
      </c>
      <c r="BB114" s="533">
        <f t="shared" si="83"/>
        <v>0</v>
      </c>
      <c r="BC114" s="533">
        <f t="shared" si="83"/>
        <v>0</v>
      </c>
      <c r="BD114" s="533">
        <f t="shared" si="83"/>
        <v>0</v>
      </c>
      <c r="BE114" s="533">
        <f t="shared" si="83"/>
        <v>0</v>
      </c>
      <c r="BF114" s="533">
        <f t="shared" si="83"/>
        <v>0</v>
      </c>
      <c r="BG114" s="533">
        <f t="shared" si="83"/>
        <v>0</v>
      </c>
      <c r="BH114" s="533">
        <f t="shared" si="83"/>
        <v>0</v>
      </c>
      <c r="BI114" s="533">
        <f t="shared" si="83"/>
        <v>0</v>
      </c>
      <c r="BJ114" s="533">
        <f t="shared" si="83"/>
        <v>0</v>
      </c>
      <c r="BK114" s="533">
        <f t="shared" si="83"/>
        <v>0</v>
      </c>
      <c r="BL114" s="533">
        <f t="shared" si="83"/>
        <v>0</v>
      </c>
      <c r="BM114" s="533">
        <f t="shared" si="83"/>
        <v>0</v>
      </c>
      <c r="BN114" s="533">
        <f t="shared" si="83"/>
        <v>0</v>
      </c>
      <c r="BO114" s="533">
        <f t="shared" si="83"/>
        <v>0</v>
      </c>
      <c r="BP114" s="533">
        <f t="shared" si="83"/>
        <v>0</v>
      </c>
      <c r="BQ114" s="533">
        <f t="shared" si="83"/>
        <v>0</v>
      </c>
      <c r="BR114" s="533">
        <f t="shared" ref="BR114:BU114" si="84">IF(BR$106&gt;($B$103-1),"",BR42*BR$100)</f>
        <v>0</v>
      </c>
      <c r="BS114" s="533">
        <f t="shared" si="84"/>
        <v>0</v>
      </c>
      <c r="BT114" s="533">
        <f t="shared" si="84"/>
        <v>0</v>
      </c>
      <c r="BU114" s="533">
        <f t="shared" si="84"/>
        <v>0</v>
      </c>
    </row>
    <row r="115" spans="1:73" ht="12" customHeight="1" x14ac:dyDescent="0.2">
      <c r="A115" s="250" t="s">
        <v>76</v>
      </c>
      <c r="B115" s="274">
        <f t="shared" si="67"/>
        <v>0</v>
      </c>
      <c r="C115" s="275">
        <f t="shared" si="68"/>
        <v>0</v>
      </c>
      <c r="D115" s="275">
        <f>D69</f>
        <v>0</v>
      </c>
      <c r="E115" s="275">
        <f>IF(E$106&gt;($B$103-1),"",E69*E$100)</f>
        <v>0</v>
      </c>
      <c r="F115" s="533">
        <f t="shared" ref="F115:BQ115" si="85">IF(F$106&gt;($B$103-1),"",F69*F$100)</f>
        <v>0</v>
      </c>
      <c r="G115" s="533">
        <f t="shared" si="85"/>
        <v>0</v>
      </c>
      <c r="H115" s="533">
        <f t="shared" si="85"/>
        <v>0</v>
      </c>
      <c r="I115" s="533">
        <f t="shared" si="85"/>
        <v>0</v>
      </c>
      <c r="J115" s="533">
        <f t="shared" si="85"/>
        <v>0</v>
      </c>
      <c r="K115" s="533">
        <f t="shared" si="85"/>
        <v>0</v>
      </c>
      <c r="L115" s="533">
        <f t="shared" si="85"/>
        <v>0</v>
      </c>
      <c r="M115" s="533">
        <f t="shared" si="85"/>
        <v>0</v>
      </c>
      <c r="N115" s="533">
        <f t="shared" si="85"/>
        <v>0</v>
      </c>
      <c r="O115" s="533">
        <f t="shared" si="85"/>
        <v>0</v>
      </c>
      <c r="P115" s="533">
        <f t="shared" si="85"/>
        <v>0</v>
      </c>
      <c r="Q115" s="533">
        <f t="shared" si="85"/>
        <v>0</v>
      </c>
      <c r="R115" s="533">
        <f t="shared" si="85"/>
        <v>0</v>
      </c>
      <c r="S115" s="533">
        <f t="shared" si="85"/>
        <v>0</v>
      </c>
      <c r="T115" s="533">
        <f t="shared" si="85"/>
        <v>0</v>
      </c>
      <c r="U115" s="533">
        <f t="shared" si="85"/>
        <v>0</v>
      </c>
      <c r="V115" s="533">
        <f t="shared" si="85"/>
        <v>0</v>
      </c>
      <c r="W115" s="533">
        <f t="shared" si="85"/>
        <v>0</v>
      </c>
      <c r="X115" s="533">
        <f t="shared" si="85"/>
        <v>0</v>
      </c>
      <c r="Y115" s="533">
        <f t="shared" si="85"/>
        <v>0</v>
      </c>
      <c r="Z115" s="533">
        <f t="shared" si="85"/>
        <v>0</v>
      </c>
      <c r="AA115" s="533">
        <f t="shared" si="85"/>
        <v>0</v>
      </c>
      <c r="AB115" s="533">
        <f t="shared" si="85"/>
        <v>0</v>
      </c>
      <c r="AC115" s="533">
        <f t="shared" si="85"/>
        <v>0</v>
      </c>
      <c r="AD115" s="533">
        <f t="shared" si="85"/>
        <v>0</v>
      </c>
      <c r="AE115" s="533">
        <f t="shared" si="85"/>
        <v>0</v>
      </c>
      <c r="AF115" s="533">
        <f t="shared" si="85"/>
        <v>0</v>
      </c>
      <c r="AG115" s="533">
        <f t="shared" si="85"/>
        <v>0</v>
      </c>
      <c r="AH115" s="533">
        <f t="shared" si="85"/>
        <v>0</v>
      </c>
      <c r="AI115" s="533">
        <f t="shared" si="85"/>
        <v>0</v>
      </c>
      <c r="AJ115" s="533">
        <f t="shared" si="85"/>
        <v>0</v>
      </c>
      <c r="AK115" s="533">
        <f t="shared" si="85"/>
        <v>0</v>
      </c>
      <c r="AL115" s="533">
        <f t="shared" si="85"/>
        <v>0</v>
      </c>
      <c r="AM115" s="533">
        <f t="shared" si="85"/>
        <v>0</v>
      </c>
      <c r="AN115" s="533">
        <f t="shared" si="85"/>
        <v>0</v>
      </c>
      <c r="AO115" s="533">
        <f t="shared" si="85"/>
        <v>0</v>
      </c>
      <c r="AP115" s="533">
        <f t="shared" si="85"/>
        <v>0</v>
      </c>
      <c r="AQ115" s="533">
        <f t="shared" si="85"/>
        <v>0</v>
      </c>
      <c r="AR115" s="533">
        <f t="shared" si="85"/>
        <v>0</v>
      </c>
      <c r="AS115" s="533">
        <f t="shared" si="85"/>
        <v>0</v>
      </c>
      <c r="AT115" s="533">
        <f t="shared" si="85"/>
        <v>0</v>
      </c>
      <c r="AU115" s="533">
        <f t="shared" si="85"/>
        <v>0</v>
      </c>
      <c r="AV115" s="533">
        <f t="shared" si="85"/>
        <v>0</v>
      </c>
      <c r="AW115" s="533">
        <f t="shared" si="85"/>
        <v>0</v>
      </c>
      <c r="AX115" s="533">
        <f t="shared" si="85"/>
        <v>0</v>
      </c>
      <c r="AY115" s="533">
        <f t="shared" si="85"/>
        <v>0</v>
      </c>
      <c r="AZ115" s="533">
        <f t="shared" si="85"/>
        <v>0</v>
      </c>
      <c r="BA115" s="533">
        <f t="shared" si="85"/>
        <v>0</v>
      </c>
      <c r="BB115" s="533">
        <f t="shared" si="85"/>
        <v>0</v>
      </c>
      <c r="BC115" s="533">
        <f t="shared" si="85"/>
        <v>0</v>
      </c>
      <c r="BD115" s="533">
        <f t="shared" si="85"/>
        <v>0</v>
      </c>
      <c r="BE115" s="533">
        <f t="shared" si="85"/>
        <v>0</v>
      </c>
      <c r="BF115" s="533">
        <f t="shared" si="85"/>
        <v>0</v>
      </c>
      <c r="BG115" s="533">
        <f t="shared" si="85"/>
        <v>0</v>
      </c>
      <c r="BH115" s="533">
        <f t="shared" si="85"/>
        <v>0</v>
      </c>
      <c r="BI115" s="533">
        <f t="shared" si="85"/>
        <v>0</v>
      </c>
      <c r="BJ115" s="533">
        <f t="shared" si="85"/>
        <v>0</v>
      </c>
      <c r="BK115" s="533">
        <f t="shared" si="85"/>
        <v>0</v>
      </c>
      <c r="BL115" s="533">
        <f t="shared" si="85"/>
        <v>0</v>
      </c>
      <c r="BM115" s="533">
        <f t="shared" si="85"/>
        <v>0</v>
      </c>
      <c r="BN115" s="533">
        <f t="shared" si="85"/>
        <v>0</v>
      </c>
      <c r="BO115" s="533">
        <f t="shared" si="85"/>
        <v>0</v>
      </c>
      <c r="BP115" s="533">
        <f t="shared" si="85"/>
        <v>0</v>
      </c>
      <c r="BQ115" s="533">
        <f t="shared" si="85"/>
        <v>0</v>
      </c>
      <c r="BR115" s="533">
        <f t="shared" ref="BR115:BU115" si="86">IF(BR$106&gt;($B$103-1),"",BR69*BR$100)</f>
        <v>0</v>
      </c>
      <c r="BS115" s="533">
        <f t="shared" si="86"/>
        <v>0</v>
      </c>
      <c r="BT115" s="533">
        <f t="shared" si="86"/>
        <v>0</v>
      </c>
      <c r="BU115" s="533">
        <f t="shared" si="86"/>
        <v>0</v>
      </c>
    </row>
    <row r="116" spans="1:73" ht="12" customHeight="1" x14ac:dyDescent="0.2">
      <c r="A116" s="250" t="s">
        <v>77</v>
      </c>
      <c r="B116" s="274">
        <f t="shared" si="67"/>
        <v>0</v>
      </c>
      <c r="C116" s="275">
        <f t="shared" si="68"/>
        <v>0</v>
      </c>
      <c r="D116" s="275">
        <f>D70</f>
        <v>0</v>
      </c>
      <c r="E116" s="275">
        <f>IF(E$106&gt;($B$103-1),"",E70*E$100)</f>
        <v>0</v>
      </c>
      <c r="F116" s="533">
        <f t="shared" ref="F116:BQ116" si="87">IF(F$106&gt;($B$103-1),"",F70*F$100)</f>
        <v>0</v>
      </c>
      <c r="G116" s="533">
        <f t="shared" si="87"/>
        <v>0</v>
      </c>
      <c r="H116" s="533">
        <f t="shared" si="87"/>
        <v>0</v>
      </c>
      <c r="I116" s="533">
        <f t="shared" si="87"/>
        <v>0</v>
      </c>
      <c r="J116" s="533">
        <f t="shared" si="87"/>
        <v>0</v>
      </c>
      <c r="K116" s="533">
        <f t="shared" si="87"/>
        <v>0</v>
      </c>
      <c r="L116" s="533">
        <f t="shared" si="87"/>
        <v>0</v>
      </c>
      <c r="M116" s="533">
        <f t="shared" si="87"/>
        <v>0</v>
      </c>
      <c r="N116" s="533">
        <f t="shared" si="87"/>
        <v>0</v>
      </c>
      <c r="O116" s="533">
        <f t="shared" si="87"/>
        <v>0</v>
      </c>
      <c r="P116" s="533">
        <f t="shared" si="87"/>
        <v>0</v>
      </c>
      <c r="Q116" s="533">
        <f t="shared" si="87"/>
        <v>0</v>
      </c>
      <c r="R116" s="533">
        <f t="shared" si="87"/>
        <v>0</v>
      </c>
      <c r="S116" s="533">
        <f t="shared" si="87"/>
        <v>0</v>
      </c>
      <c r="T116" s="533">
        <f t="shared" si="87"/>
        <v>0</v>
      </c>
      <c r="U116" s="533">
        <f t="shared" si="87"/>
        <v>0</v>
      </c>
      <c r="V116" s="533">
        <f t="shared" si="87"/>
        <v>0</v>
      </c>
      <c r="W116" s="533">
        <f t="shared" si="87"/>
        <v>0</v>
      </c>
      <c r="X116" s="533">
        <f t="shared" si="87"/>
        <v>0</v>
      </c>
      <c r="Y116" s="533">
        <f t="shared" si="87"/>
        <v>0</v>
      </c>
      <c r="Z116" s="533">
        <f t="shared" si="87"/>
        <v>0</v>
      </c>
      <c r="AA116" s="533">
        <f t="shared" si="87"/>
        <v>0</v>
      </c>
      <c r="AB116" s="533">
        <f t="shared" si="87"/>
        <v>0</v>
      </c>
      <c r="AC116" s="533">
        <f t="shared" si="87"/>
        <v>0</v>
      </c>
      <c r="AD116" s="533">
        <f t="shared" si="87"/>
        <v>0</v>
      </c>
      <c r="AE116" s="533">
        <f t="shared" si="87"/>
        <v>0</v>
      </c>
      <c r="AF116" s="533">
        <f t="shared" si="87"/>
        <v>0</v>
      </c>
      <c r="AG116" s="533">
        <f t="shared" si="87"/>
        <v>0</v>
      </c>
      <c r="AH116" s="533">
        <f t="shared" si="87"/>
        <v>0</v>
      </c>
      <c r="AI116" s="533">
        <f t="shared" si="87"/>
        <v>0</v>
      </c>
      <c r="AJ116" s="533">
        <f t="shared" si="87"/>
        <v>0</v>
      </c>
      <c r="AK116" s="533">
        <f t="shared" si="87"/>
        <v>0</v>
      </c>
      <c r="AL116" s="533">
        <f t="shared" si="87"/>
        <v>0</v>
      </c>
      <c r="AM116" s="533">
        <f t="shared" si="87"/>
        <v>0</v>
      </c>
      <c r="AN116" s="533">
        <f t="shared" si="87"/>
        <v>0</v>
      </c>
      <c r="AO116" s="533">
        <f t="shared" si="87"/>
        <v>0</v>
      </c>
      <c r="AP116" s="533">
        <f t="shared" si="87"/>
        <v>0</v>
      </c>
      <c r="AQ116" s="533">
        <f t="shared" si="87"/>
        <v>0</v>
      </c>
      <c r="AR116" s="533">
        <f t="shared" si="87"/>
        <v>0</v>
      </c>
      <c r="AS116" s="533">
        <f t="shared" si="87"/>
        <v>0</v>
      </c>
      <c r="AT116" s="533">
        <f t="shared" si="87"/>
        <v>0</v>
      </c>
      <c r="AU116" s="533">
        <f t="shared" si="87"/>
        <v>0</v>
      </c>
      <c r="AV116" s="533">
        <f t="shared" si="87"/>
        <v>0</v>
      </c>
      <c r="AW116" s="533">
        <f t="shared" si="87"/>
        <v>0</v>
      </c>
      <c r="AX116" s="533">
        <f t="shared" si="87"/>
        <v>0</v>
      </c>
      <c r="AY116" s="533">
        <f t="shared" si="87"/>
        <v>0</v>
      </c>
      <c r="AZ116" s="533">
        <f t="shared" si="87"/>
        <v>0</v>
      </c>
      <c r="BA116" s="533">
        <f t="shared" si="87"/>
        <v>0</v>
      </c>
      <c r="BB116" s="533">
        <f t="shared" si="87"/>
        <v>0</v>
      </c>
      <c r="BC116" s="533">
        <f t="shared" si="87"/>
        <v>0</v>
      </c>
      <c r="BD116" s="533">
        <f t="shared" si="87"/>
        <v>0</v>
      </c>
      <c r="BE116" s="533">
        <f t="shared" si="87"/>
        <v>0</v>
      </c>
      <c r="BF116" s="533">
        <f t="shared" si="87"/>
        <v>0</v>
      </c>
      <c r="BG116" s="533">
        <f t="shared" si="87"/>
        <v>0</v>
      </c>
      <c r="BH116" s="533">
        <f t="shared" si="87"/>
        <v>0</v>
      </c>
      <c r="BI116" s="533">
        <f t="shared" si="87"/>
        <v>0</v>
      </c>
      <c r="BJ116" s="533">
        <f t="shared" si="87"/>
        <v>0</v>
      </c>
      <c r="BK116" s="533">
        <f t="shared" si="87"/>
        <v>0</v>
      </c>
      <c r="BL116" s="533">
        <f t="shared" si="87"/>
        <v>0</v>
      </c>
      <c r="BM116" s="533">
        <f t="shared" si="87"/>
        <v>0</v>
      </c>
      <c r="BN116" s="533">
        <f t="shared" si="87"/>
        <v>0</v>
      </c>
      <c r="BO116" s="533">
        <f t="shared" si="87"/>
        <v>0</v>
      </c>
      <c r="BP116" s="533">
        <f t="shared" si="87"/>
        <v>0</v>
      </c>
      <c r="BQ116" s="533">
        <f t="shared" si="87"/>
        <v>0</v>
      </c>
      <c r="BR116" s="533">
        <f t="shared" ref="BR116:BU116" si="88">IF(BR$106&gt;($B$103-1),"",BR70*BR$100)</f>
        <v>0</v>
      </c>
      <c r="BS116" s="533">
        <f t="shared" si="88"/>
        <v>0</v>
      </c>
      <c r="BT116" s="533">
        <f t="shared" si="88"/>
        <v>0</v>
      </c>
      <c r="BU116" s="533">
        <f t="shared" si="88"/>
        <v>0</v>
      </c>
    </row>
    <row r="117" spans="1:73" ht="12" customHeight="1" x14ac:dyDescent="0.2">
      <c r="A117" s="250" t="s">
        <v>78</v>
      </c>
      <c r="B117" s="274">
        <f t="shared" si="67"/>
        <v>0</v>
      </c>
      <c r="C117" s="275">
        <f t="shared" si="68"/>
        <v>0</v>
      </c>
      <c r="D117" s="275">
        <f>D71</f>
        <v>0</v>
      </c>
      <c r="E117" s="275">
        <f>IF(E$106&gt;($B$103-1),"",E71*E$100)</f>
        <v>0</v>
      </c>
      <c r="F117" s="533">
        <f t="shared" ref="F117:BQ117" si="89">IF(F$106&gt;($B$103-1),"",F71*F$100)</f>
        <v>0</v>
      </c>
      <c r="G117" s="533">
        <f t="shared" si="89"/>
        <v>0</v>
      </c>
      <c r="H117" s="533">
        <f t="shared" si="89"/>
        <v>0</v>
      </c>
      <c r="I117" s="533">
        <f t="shared" si="89"/>
        <v>0</v>
      </c>
      <c r="J117" s="533">
        <f t="shared" si="89"/>
        <v>0</v>
      </c>
      <c r="K117" s="533">
        <f t="shared" si="89"/>
        <v>0</v>
      </c>
      <c r="L117" s="533">
        <f t="shared" si="89"/>
        <v>0</v>
      </c>
      <c r="M117" s="533">
        <f t="shared" si="89"/>
        <v>0</v>
      </c>
      <c r="N117" s="533">
        <f t="shared" si="89"/>
        <v>0</v>
      </c>
      <c r="O117" s="533">
        <f t="shared" si="89"/>
        <v>0</v>
      </c>
      <c r="P117" s="533">
        <f t="shared" si="89"/>
        <v>0</v>
      </c>
      <c r="Q117" s="533">
        <f t="shared" si="89"/>
        <v>0</v>
      </c>
      <c r="R117" s="533">
        <f t="shared" si="89"/>
        <v>0</v>
      </c>
      <c r="S117" s="533">
        <f t="shared" si="89"/>
        <v>0</v>
      </c>
      <c r="T117" s="533">
        <f t="shared" si="89"/>
        <v>0</v>
      </c>
      <c r="U117" s="533">
        <f t="shared" si="89"/>
        <v>0</v>
      </c>
      <c r="V117" s="533">
        <f t="shared" si="89"/>
        <v>0</v>
      </c>
      <c r="W117" s="533">
        <f t="shared" si="89"/>
        <v>0</v>
      </c>
      <c r="X117" s="533">
        <f t="shared" si="89"/>
        <v>0</v>
      </c>
      <c r="Y117" s="533">
        <f t="shared" si="89"/>
        <v>0</v>
      </c>
      <c r="Z117" s="533">
        <f t="shared" si="89"/>
        <v>0</v>
      </c>
      <c r="AA117" s="533">
        <f t="shared" si="89"/>
        <v>0</v>
      </c>
      <c r="AB117" s="533">
        <f t="shared" si="89"/>
        <v>0</v>
      </c>
      <c r="AC117" s="533">
        <f t="shared" si="89"/>
        <v>0</v>
      </c>
      <c r="AD117" s="533">
        <f t="shared" si="89"/>
        <v>0</v>
      </c>
      <c r="AE117" s="533">
        <f t="shared" si="89"/>
        <v>0</v>
      </c>
      <c r="AF117" s="533">
        <f t="shared" si="89"/>
        <v>0</v>
      </c>
      <c r="AG117" s="533">
        <f t="shared" si="89"/>
        <v>0</v>
      </c>
      <c r="AH117" s="533">
        <f t="shared" si="89"/>
        <v>0</v>
      </c>
      <c r="AI117" s="533">
        <f t="shared" si="89"/>
        <v>0</v>
      </c>
      <c r="AJ117" s="533">
        <f t="shared" si="89"/>
        <v>0</v>
      </c>
      <c r="AK117" s="533">
        <f t="shared" si="89"/>
        <v>0</v>
      </c>
      <c r="AL117" s="533">
        <f t="shared" si="89"/>
        <v>0</v>
      </c>
      <c r="AM117" s="533">
        <f t="shared" si="89"/>
        <v>0</v>
      </c>
      <c r="AN117" s="533">
        <f t="shared" si="89"/>
        <v>0</v>
      </c>
      <c r="AO117" s="533">
        <f t="shared" si="89"/>
        <v>0</v>
      </c>
      <c r="AP117" s="533">
        <f t="shared" si="89"/>
        <v>0</v>
      </c>
      <c r="AQ117" s="533">
        <f t="shared" si="89"/>
        <v>0</v>
      </c>
      <c r="AR117" s="533">
        <f t="shared" si="89"/>
        <v>0</v>
      </c>
      <c r="AS117" s="533">
        <f t="shared" si="89"/>
        <v>0</v>
      </c>
      <c r="AT117" s="533">
        <f t="shared" si="89"/>
        <v>0</v>
      </c>
      <c r="AU117" s="533">
        <f t="shared" si="89"/>
        <v>0</v>
      </c>
      <c r="AV117" s="533">
        <f t="shared" si="89"/>
        <v>0</v>
      </c>
      <c r="AW117" s="533">
        <f t="shared" si="89"/>
        <v>0</v>
      </c>
      <c r="AX117" s="533">
        <f t="shared" si="89"/>
        <v>0</v>
      </c>
      <c r="AY117" s="533">
        <f t="shared" si="89"/>
        <v>0</v>
      </c>
      <c r="AZ117" s="533">
        <f t="shared" si="89"/>
        <v>0</v>
      </c>
      <c r="BA117" s="533">
        <f t="shared" si="89"/>
        <v>0</v>
      </c>
      <c r="BB117" s="533">
        <f t="shared" si="89"/>
        <v>0</v>
      </c>
      <c r="BC117" s="533">
        <f t="shared" si="89"/>
        <v>0</v>
      </c>
      <c r="BD117" s="533">
        <f t="shared" si="89"/>
        <v>0</v>
      </c>
      <c r="BE117" s="533">
        <f t="shared" si="89"/>
        <v>0</v>
      </c>
      <c r="BF117" s="533">
        <f t="shared" si="89"/>
        <v>0</v>
      </c>
      <c r="BG117" s="533">
        <f t="shared" si="89"/>
        <v>0</v>
      </c>
      <c r="BH117" s="533">
        <f t="shared" si="89"/>
        <v>0</v>
      </c>
      <c r="BI117" s="533">
        <f t="shared" si="89"/>
        <v>0</v>
      </c>
      <c r="BJ117" s="533">
        <f t="shared" si="89"/>
        <v>0</v>
      </c>
      <c r="BK117" s="533">
        <f t="shared" si="89"/>
        <v>0</v>
      </c>
      <c r="BL117" s="533">
        <f t="shared" si="89"/>
        <v>0</v>
      </c>
      <c r="BM117" s="533">
        <f t="shared" si="89"/>
        <v>0</v>
      </c>
      <c r="BN117" s="533">
        <f t="shared" si="89"/>
        <v>0</v>
      </c>
      <c r="BO117" s="533">
        <f t="shared" si="89"/>
        <v>0</v>
      </c>
      <c r="BP117" s="533">
        <f t="shared" si="89"/>
        <v>0</v>
      </c>
      <c r="BQ117" s="533">
        <f t="shared" si="89"/>
        <v>0</v>
      </c>
      <c r="BR117" s="533">
        <f t="shared" ref="BR117:BU117" si="90">IF(BR$106&gt;($B$103-1),"",BR71*BR$100)</f>
        <v>0</v>
      </c>
      <c r="BS117" s="533">
        <f t="shared" si="90"/>
        <v>0</v>
      </c>
      <c r="BT117" s="533">
        <f t="shared" si="90"/>
        <v>0</v>
      </c>
      <c r="BU117" s="533">
        <f t="shared" si="90"/>
        <v>0</v>
      </c>
    </row>
    <row r="118" spans="1:73" ht="12" customHeight="1" x14ac:dyDescent="0.2">
      <c r="A118" s="250" t="s">
        <v>349</v>
      </c>
      <c r="B118" s="274">
        <f t="shared" si="67"/>
        <v>0</v>
      </c>
      <c r="C118" s="275">
        <f t="shared" si="68"/>
        <v>0</v>
      </c>
      <c r="D118" s="275">
        <f>D72</f>
        <v>0</v>
      </c>
      <c r="E118" s="275">
        <f>IF(E$106&gt;($B$103-1),"",E72*E$100)</f>
        <v>0</v>
      </c>
      <c r="F118" s="533">
        <f t="shared" ref="F118:BQ118" si="91">IF(F$106&gt;($B$103-1),"",F72*F$100)</f>
        <v>0</v>
      </c>
      <c r="G118" s="533">
        <f t="shared" si="91"/>
        <v>0</v>
      </c>
      <c r="H118" s="533">
        <f t="shared" si="91"/>
        <v>0</v>
      </c>
      <c r="I118" s="533">
        <f t="shared" si="91"/>
        <v>0</v>
      </c>
      <c r="J118" s="533">
        <f t="shared" si="91"/>
        <v>0</v>
      </c>
      <c r="K118" s="533">
        <f t="shared" si="91"/>
        <v>0</v>
      </c>
      <c r="L118" s="533">
        <f t="shared" si="91"/>
        <v>0</v>
      </c>
      <c r="M118" s="533">
        <f t="shared" si="91"/>
        <v>0</v>
      </c>
      <c r="N118" s="533">
        <f t="shared" si="91"/>
        <v>0</v>
      </c>
      <c r="O118" s="533">
        <f t="shared" si="91"/>
        <v>0</v>
      </c>
      <c r="P118" s="533">
        <f t="shared" si="91"/>
        <v>0</v>
      </c>
      <c r="Q118" s="533">
        <f t="shared" si="91"/>
        <v>0</v>
      </c>
      <c r="R118" s="533">
        <f t="shared" si="91"/>
        <v>0</v>
      </c>
      <c r="S118" s="533">
        <f t="shared" si="91"/>
        <v>0</v>
      </c>
      <c r="T118" s="533">
        <f t="shared" si="91"/>
        <v>0</v>
      </c>
      <c r="U118" s="533">
        <f t="shared" si="91"/>
        <v>0</v>
      </c>
      <c r="V118" s="533">
        <f t="shared" si="91"/>
        <v>0</v>
      </c>
      <c r="W118" s="533">
        <f t="shared" si="91"/>
        <v>0</v>
      </c>
      <c r="X118" s="533">
        <f t="shared" si="91"/>
        <v>0</v>
      </c>
      <c r="Y118" s="533">
        <f t="shared" si="91"/>
        <v>0</v>
      </c>
      <c r="Z118" s="533">
        <f t="shared" si="91"/>
        <v>0</v>
      </c>
      <c r="AA118" s="533">
        <f t="shared" si="91"/>
        <v>0</v>
      </c>
      <c r="AB118" s="533">
        <f t="shared" si="91"/>
        <v>0</v>
      </c>
      <c r="AC118" s="533">
        <f t="shared" si="91"/>
        <v>0</v>
      </c>
      <c r="AD118" s="533">
        <f t="shared" si="91"/>
        <v>0</v>
      </c>
      <c r="AE118" s="533">
        <f t="shared" si="91"/>
        <v>0</v>
      </c>
      <c r="AF118" s="533">
        <f t="shared" si="91"/>
        <v>0</v>
      </c>
      <c r="AG118" s="533">
        <f t="shared" si="91"/>
        <v>0</v>
      </c>
      <c r="AH118" s="533">
        <f t="shared" si="91"/>
        <v>0</v>
      </c>
      <c r="AI118" s="533">
        <f t="shared" si="91"/>
        <v>0</v>
      </c>
      <c r="AJ118" s="533">
        <f t="shared" si="91"/>
        <v>0</v>
      </c>
      <c r="AK118" s="533">
        <f t="shared" si="91"/>
        <v>0</v>
      </c>
      <c r="AL118" s="533">
        <f t="shared" si="91"/>
        <v>0</v>
      </c>
      <c r="AM118" s="533">
        <f t="shared" si="91"/>
        <v>0</v>
      </c>
      <c r="AN118" s="533">
        <f t="shared" si="91"/>
        <v>0</v>
      </c>
      <c r="AO118" s="533">
        <f t="shared" si="91"/>
        <v>0</v>
      </c>
      <c r="AP118" s="533">
        <f t="shared" si="91"/>
        <v>0</v>
      </c>
      <c r="AQ118" s="533">
        <f t="shared" si="91"/>
        <v>0</v>
      </c>
      <c r="AR118" s="533">
        <f t="shared" si="91"/>
        <v>0</v>
      </c>
      <c r="AS118" s="533">
        <f t="shared" si="91"/>
        <v>0</v>
      </c>
      <c r="AT118" s="533">
        <f t="shared" si="91"/>
        <v>0</v>
      </c>
      <c r="AU118" s="533">
        <f t="shared" si="91"/>
        <v>0</v>
      </c>
      <c r="AV118" s="533">
        <f t="shared" si="91"/>
        <v>0</v>
      </c>
      <c r="AW118" s="533">
        <f t="shared" si="91"/>
        <v>0</v>
      </c>
      <c r="AX118" s="533">
        <f t="shared" si="91"/>
        <v>0</v>
      </c>
      <c r="AY118" s="533">
        <f t="shared" si="91"/>
        <v>0</v>
      </c>
      <c r="AZ118" s="533">
        <f t="shared" si="91"/>
        <v>0</v>
      </c>
      <c r="BA118" s="533">
        <f t="shared" si="91"/>
        <v>0</v>
      </c>
      <c r="BB118" s="533">
        <f t="shared" si="91"/>
        <v>0</v>
      </c>
      <c r="BC118" s="533">
        <f t="shared" si="91"/>
        <v>0</v>
      </c>
      <c r="BD118" s="533">
        <f t="shared" si="91"/>
        <v>0</v>
      </c>
      <c r="BE118" s="533">
        <f t="shared" si="91"/>
        <v>0</v>
      </c>
      <c r="BF118" s="533">
        <f t="shared" si="91"/>
        <v>0</v>
      </c>
      <c r="BG118" s="533">
        <f t="shared" si="91"/>
        <v>0</v>
      </c>
      <c r="BH118" s="533">
        <f t="shared" si="91"/>
        <v>0</v>
      </c>
      <c r="BI118" s="533">
        <f t="shared" si="91"/>
        <v>0</v>
      </c>
      <c r="BJ118" s="533">
        <f t="shared" si="91"/>
        <v>0</v>
      </c>
      <c r="BK118" s="533">
        <f t="shared" si="91"/>
        <v>0</v>
      </c>
      <c r="BL118" s="533">
        <f t="shared" si="91"/>
        <v>0</v>
      </c>
      <c r="BM118" s="533">
        <f t="shared" si="91"/>
        <v>0</v>
      </c>
      <c r="BN118" s="533">
        <f t="shared" si="91"/>
        <v>0</v>
      </c>
      <c r="BO118" s="533">
        <f t="shared" si="91"/>
        <v>0</v>
      </c>
      <c r="BP118" s="533">
        <f t="shared" si="91"/>
        <v>0</v>
      </c>
      <c r="BQ118" s="533">
        <f t="shared" si="91"/>
        <v>0</v>
      </c>
      <c r="BR118" s="533">
        <f t="shared" ref="BR118:BU118" si="92">IF(BR$106&gt;($B$103-1),"",BR72*BR$100)</f>
        <v>0</v>
      </c>
      <c r="BS118" s="533">
        <f t="shared" si="92"/>
        <v>0</v>
      </c>
      <c r="BT118" s="533">
        <f t="shared" si="92"/>
        <v>0</v>
      </c>
      <c r="BU118" s="533">
        <f t="shared" si="92"/>
        <v>0</v>
      </c>
    </row>
    <row r="119" spans="1:73" ht="12" customHeight="1" x14ac:dyDescent="0.25">
      <c r="A119" s="6" t="s">
        <v>79</v>
      </c>
      <c r="B119" s="274">
        <f t="shared" si="67"/>
        <v>0</v>
      </c>
      <c r="C119" s="275">
        <f t="shared" si="68"/>
        <v>0</v>
      </c>
      <c r="D119" s="275">
        <f>D73</f>
        <v>0</v>
      </c>
      <c r="E119" s="275">
        <f>IF(E$106&gt;($B$103-1),"",E73*E$100)</f>
        <v>0</v>
      </c>
      <c r="F119" s="533">
        <f t="shared" ref="F119:BQ119" si="93">IF(F$106&gt;($B$103-1),"",F73*F$100)</f>
        <v>0</v>
      </c>
      <c r="G119" s="533">
        <f t="shared" si="93"/>
        <v>0</v>
      </c>
      <c r="H119" s="533">
        <f t="shared" si="93"/>
        <v>0</v>
      </c>
      <c r="I119" s="533">
        <f t="shared" si="93"/>
        <v>0</v>
      </c>
      <c r="J119" s="533">
        <f t="shared" si="93"/>
        <v>0</v>
      </c>
      <c r="K119" s="533">
        <f t="shared" si="93"/>
        <v>0</v>
      </c>
      <c r="L119" s="533">
        <f t="shared" si="93"/>
        <v>0</v>
      </c>
      <c r="M119" s="533">
        <f t="shared" si="93"/>
        <v>0</v>
      </c>
      <c r="N119" s="533">
        <f t="shared" si="93"/>
        <v>0</v>
      </c>
      <c r="O119" s="533">
        <f t="shared" si="93"/>
        <v>0</v>
      </c>
      <c r="P119" s="533">
        <f t="shared" si="93"/>
        <v>0</v>
      </c>
      <c r="Q119" s="533">
        <f t="shared" si="93"/>
        <v>0</v>
      </c>
      <c r="R119" s="533">
        <f t="shared" si="93"/>
        <v>0</v>
      </c>
      <c r="S119" s="533">
        <f t="shared" si="93"/>
        <v>0</v>
      </c>
      <c r="T119" s="533">
        <f t="shared" si="93"/>
        <v>0</v>
      </c>
      <c r="U119" s="533">
        <f t="shared" si="93"/>
        <v>0</v>
      </c>
      <c r="V119" s="533">
        <f t="shared" si="93"/>
        <v>0</v>
      </c>
      <c r="W119" s="533">
        <f t="shared" si="93"/>
        <v>0</v>
      </c>
      <c r="X119" s="533">
        <f t="shared" si="93"/>
        <v>0</v>
      </c>
      <c r="Y119" s="533">
        <f t="shared" si="93"/>
        <v>0</v>
      </c>
      <c r="Z119" s="533">
        <f t="shared" si="93"/>
        <v>0</v>
      </c>
      <c r="AA119" s="533">
        <f t="shared" si="93"/>
        <v>0</v>
      </c>
      <c r="AB119" s="533">
        <f t="shared" si="93"/>
        <v>0</v>
      </c>
      <c r="AC119" s="533">
        <f t="shared" si="93"/>
        <v>0</v>
      </c>
      <c r="AD119" s="533">
        <f t="shared" si="93"/>
        <v>0</v>
      </c>
      <c r="AE119" s="533">
        <f t="shared" si="93"/>
        <v>0</v>
      </c>
      <c r="AF119" s="533">
        <f t="shared" si="93"/>
        <v>0</v>
      </c>
      <c r="AG119" s="533">
        <f t="shared" si="93"/>
        <v>0</v>
      </c>
      <c r="AH119" s="533">
        <f t="shared" si="93"/>
        <v>0</v>
      </c>
      <c r="AI119" s="533">
        <f t="shared" si="93"/>
        <v>0</v>
      </c>
      <c r="AJ119" s="533">
        <f t="shared" si="93"/>
        <v>0</v>
      </c>
      <c r="AK119" s="533">
        <f t="shared" si="93"/>
        <v>0</v>
      </c>
      <c r="AL119" s="533">
        <f t="shared" si="93"/>
        <v>0</v>
      </c>
      <c r="AM119" s="533">
        <f t="shared" si="93"/>
        <v>0</v>
      </c>
      <c r="AN119" s="533">
        <f t="shared" si="93"/>
        <v>0</v>
      </c>
      <c r="AO119" s="533">
        <f t="shared" si="93"/>
        <v>0</v>
      </c>
      <c r="AP119" s="533">
        <f t="shared" si="93"/>
        <v>0</v>
      </c>
      <c r="AQ119" s="533">
        <f t="shared" si="93"/>
        <v>0</v>
      </c>
      <c r="AR119" s="533">
        <f t="shared" si="93"/>
        <v>0</v>
      </c>
      <c r="AS119" s="533">
        <f t="shared" si="93"/>
        <v>0</v>
      </c>
      <c r="AT119" s="533">
        <f t="shared" si="93"/>
        <v>0</v>
      </c>
      <c r="AU119" s="533">
        <f t="shared" si="93"/>
        <v>0</v>
      </c>
      <c r="AV119" s="533">
        <f t="shared" si="93"/>
        <v>0</v>
      </c>
      <c r="AW119" s="533">
        <f t="shared" si="93"/>
        <v>0</v>
      </c>
      <c r="AX119" s="533">
        <f t="shared" si="93"/>
        <v>0</v>
      </c>
      <c r="AY119" s="533">
        <f t="shared" si="93"/>
        <v>0</v>
      </c>
      <c r="AZ119" s="533">
        <f t="shared" si="93"/>
        <v>0</v>
      </c>
      <c r="BA119" s="533">
        <f t="shared" si="93"/>
        <v>0</v>
      </c>
      <c r="BB119" s="533">
        <f t="shared" si="93"/>
        <v>0</v>
      </c>
      <c r="BC119" s="533">
        <f t="shared" si="93"/>
        <v>0</v>
      </c>
      <c r="BD119" s="533">
        <f t="shared" si="93"/>
        <v>0</v>
      </c>
      <c r="BE119" s="533">
        <f t="shared" si="93"/>
        <v>0</v>
      </c>
      <c r="BF119" s="533">
        <f t="shared" si="93"/>
        <v>0</v>
      </c>
      <c r="BG119" s="533">
        <f t="shared" si="93"/>
        <v>0</v>
      </c>
      <c r="BH119" s="533">
        <f t="shared" si="93"/>
        <v>0</v>
      </c>
      <c r="BI119" s="533">
        <f t="shared" si="93"/>
        <v>0</v>
      </c>
      <c r="BJ119" s="533">
        <f t="shared" si="93"/>
        <v>0</v>
      </c>
      <c r="BK119" s="533">
        <f t="shared" si="93"/>
        <v>0</v>
      </c>
      <c r="BL119" s="533">
        <f t="shared" si="93"/>
        <v>0</v>
      </c>
      <c r="BM119" s="533">
        <f t="shared" si="93"/>
        <v>0</v>
      </c>
      <c r="BN119" s="533">
        <f t="shared" si="93"/>
        <v>0</v>
      </c>
      <c r="BO119" s="533">
        <f t="shared" si="93"/>
        <v>0</v>
      </c>
      <c r="BP119" s="533">
        <f t="shared" si="93"/>
        <v>0</v>
      </c>
      <c r="BQ119" s="533">
        <f t="shared" si="93"/>
        <v>0</v>
      </c>
      <c r="BR119" s="533">
        <f t="shared" ref="BR119:BU119" si="94">IF(BR$106&gt;($B$103-1),"",BR73*BR$100)</f>
        <v>0</v>
      </c>
      <c r="BS119" s="533">
        <f t="shared" si="94"/>
        <v>0</v>
      </c>
      <c r="BT119" s="533">
        <f t="shared" si="94"/>
        <v>0</v>
      </c>
      <c r="BU119" s="533">
        <f t="shared" si="94"/>
        <v>0</v>
      </c>
    </row>
    <row r="120" spans="1:73" ht="12" customHeight="1" x14ac:dyDescent="0.25">
      <c r="A120" s="6" t="s">
        <v>80</v>
      </c>
      <c r="B120" s="274">
        <f t="shared" si="67"/>
        <v>0</v>
      </c>
      <c r="C120" s="275">
        <f t="shared" si="68"/>
        <v>0</v>
      </c>
      <c r="D120" s="275">
        <f>D81</f>
        <v>0</v>
      </c>
      <c r="E120" s="275">
        <f>IF(E$106&gt;($B$103-1),"",E81*E$100)</f>
        <v>0</v>
      </c>
      <c r="F120" s="533">
        <f t="shared" ref="F120:BQ120" si="95">IF(F$106&gt;($B$103-1),"",F81*F$100)</f>
        <v>0</v>
      </c>
      <c r="G120" s="533">
        <f t="shared" si="95"/>
        <v>0</v>
      </c>
      <c r="H120" s="533">
        <f t="shared" si="95"/>
        <v>0</v>
      </c>
      <c r="I120" s="533">
        <f t="shared" si="95"/>
        <v>0</v>
      </c>
      <c r="J120" s="533">
        <f t="shared" si="95"/>
        <v>0</v>
      </c>
      <c r="K120" s="533">
        <f t="shared" si="95"/>
        <v>0</v>
      </c>
      <c r="L120" s="533">
        <f t="shared" si="95"/>
        <v>0</v>
      </c>
      <c r="M120" s="533">
        <f t="shared" si="95"/>
        <v>0</v>
      </c>
      <c r="N120" s="533">
        <f t="shared" si="95"/>
        <v>0</v>
      </c>
      <c r="O120" s="533">
        <f t="shared" si="95"/>
        <v>0</v>
      </c>
      <c r="P120" s="533">
        <f t="shared" si="95"/>
        <v>0</v>
      </c>
      <c r="Q120" s="533">
        <f t="shared" si="95"/>
        <v>0</v>
      </c>
      <c r="R120" s="533">
        <f t="shared" si="95"/>
        <v>0</v>
      </c>
      <c r="S120" s="533">
        <f t="shared" si="95"/>
        <v>0</v>
      </c>
      <c r="T120" s="533">
        <f t="shared" si="95"/>
        <v>0</v>
      </c>
      <c r="U120" s="533">
        <f t="shared" si="95"/>
        <v>0</v>
      </c>
      <c r="V120" s="533">
        <f t="shared" si="95"/>
        <v>0</v>
      </c>
      <c r="W120" s="533">
        <f t="shared" si="95"/>
        <v>0</v>
      </c>
      <c r="X120" s="533">
        <f t="shared" si="95"/>
        <v>0</v>
      </c>
      <c r="Y120" s="533">
        <f t="shared" si="95"/>
        <v>0</v>
      </c>
      <c r="Z120" s="533">
        <f t="shared" si="95"/>
        <v>0</v>
      </c>
      <c r="AA120" s="533">
        <f t="shared" si="95"/>
        <v>0</v>
      </c>
      <c r="AB120" s="533">
        <f t="shared" si="95"/>
        <v>0</v>
      </c>
      <c r="AC120" s="533">
        <f t="shared" si="95"/>
        <v>0</v>
      </c>
      <c r="AD120" s="533">
        <f t="shared" si="95"/>
        <v>0</v>
      </c>
      <c r="AE120" s="533">
        <f t="shared" si="95"/>
        <v>0</v>
      </c>
      <c r="AF120" s="533">
        <f t="shared" si="95"/>
        <v>0</v>
      </c>
      <c r="AG120" s="533">
        <f t="shared" si="95"/>
        <v>0</v>
      </c>
      <c r="AH120" s="533">
        <f t="shared" si="95"/>
        <v>0</v>
      </c>
      <c r="AI120" s="533">
        <f t="shared" si="95"/>
        <v>0</v>
      </c>
      <c r="AJ120" s="533">
        <f t="shared" si="95"/>
        <v>0</v>
      </c>
      <c r="AK120" s="533">
        <f t="shared" si="95"/>
        <v>0</v>
      </c>
      <c r="AL120" s="533">
        <f t="shared" si="95"/>
        <v>0</v>
      </c>
      <c r="AM120" s="533">
        <f t="shared" si="95"/>
        <v>0</v>
      </c>
      <c r="AN120" s="533">
        <f t="shared" si="95"/>
        <v>0</v>
      </c>
      <c r="AO120" s="533">
        <f t="shared" si="95"/>
        <v>0</v>
      </c>
      <c r="AP120" s="533">
        <f t="shared" si="95"/>
        <v>0</v>
      </c>
      <c r="AQ120" s="533">
        <f t="shared" si="95"/>
        <v>0</v>
      </c>
      <c r="AR120" s="533">
        <f t="shared" si="95"/>
        <v>0</v>
      </c>
      <c r="AS120" s="533">
        <f t="shared" si="95"/>
        <v>0</v>
      </c>
      <c r="AT120" s="533">
        <f t="shared" si="95"/>
        <v>0</v>
      </c>
      <c r="AU120" s="533">
        <f t="shared" si="95"/>
        <v>0</v>
      </c>
      <c r="AV120" s="533">
        <f t="shared" si="95"/>
        <v>0</v>
      </c>
      <c r="AW120" s="533">
        <f t="shared" si="95"/>
        <v>0</v>
      </c>
      <c r="AX120" s="533">
        <f t="shared" si="95"/>
        <v>0</v>
      </c>
      <c r="AY120" s="533">
        <f t="shared" si="95"/>
        <v>0</v>
      </c>
      <c r="AZ120" s="533">
        <f t="shared" si="95"/>
        <v>0</v>
      </c>
      <c r="BA120" s="533">
        <f t="shared" si="95"/>
        <v>0</v>
      </c>
      <c r="BB120" s="533">
        <f t="shared" si="95"/>
        <v>0</v>
      </c>
      <c r="BC120" s="533">
        <f t="shared" si="95"/>
        <v>0</v>
      </c>
      <c r="BD120" s="533">
        <f t="shared" si="95"/>
        <v>0</v>
      </c>
      <c r="BE120" s="533">
        <f t="shared" si="95"/>
        <v>0</v>
      </c>
      <c r="BF120" s="533">
        <f t="shared" si="95"/>
        <v>0</v>
      </c>
      <c r="BG120" s="533">
        <f t="shared" si="95"/>
        <v>0</v>
      </c>
      <c r="BH120" s="533">
        <f t="shared" si="95"/>
        <v>0</v>
      </c>
      <c r="BI120" s="533">
        <f t="shared" si="95"/>
        <v>0</v>
      </c>
      <c r="BJ120" s="533">
        <f t="shared" si="95"/>
        <v>0</v>
      </c>
      <c r="BK120" s="533">
        <f t="shared" si="95"/>
        <v>0</v>
      </c>
      <c r="BL120" s="533">
        <f t="shared" si="95"/>
        <v>0</v>
      </c>
      <c r="BM120" s="533">
        <f t="shared" si="95"/>
        <v>0</v>
      </c>
      <c r="BN120" s="533">
        <f t="shared" si="95"/>
        <v>0</v>
      </c>
      <c r="BO120" s="533">
        <f t="shared" si="95"/>
        <v>0</v>
      </c>
      <c r="BP120" s="533">
        <f t="shared" si="95"/>
        <v>0</v>
      </c>
      <c r="BQ120" s="533">
        <f t="shared" si="95"/>
        <v>0</v>
      </c>
      <c r="BR120" s="533">
        <f t="shared" ref="BR120:BU120" si="96">IF(BR$106&gt;($B$103-1),"",BR81*BR$100)</f>
        <v>0</v>
      </c>
      <c r="BS120" s="533">
        <f t="shared" si="96"/>
        <v>0</v>
      </c>
      <c r="BT120" s="533">
        <f t="shared" si="96"/>
        <v>0</v>
      </c>
      <c r="BU120" s="533">
        <f t="shared" si="96"/>
        <v>0</v>
      </c>
    </row>
    <row r="121" spans="1:73" ht="12" customHeight="1" x14ac:dyDescent="0.25">
      <c r="A121" s="6" t="s">
        <v>81</v>
      </c>
      <c r="B121" s="274">
        <f>IF(C121=0,0,C121/$B$104)</f>
        <v>0</v>
      </c>
      <c r="C121" s="275">
        <f>SUM(D121:BU121)</f>
        <v>0</v>
      </c>
      <c r="D121" s="275">
        <f>D89</f>
        <v>0</v>
      </c>
      <c r="E121" s="275">
        <f>IF(E$106&gt;($B$103-1),"",E89*E$100)</f>
        <v>0</v>
      </c>
      <c r="F121" s="533">
        <f t="shared" ref="F121:BQ121" si="97">IF(F$106&gt;($B$103-1),"",F89*F$100)</f>
        <v>0</v>
      </c>
      <c r="G121" s="533">
        <f t="shared" si="97"/>
        <v>0</v>
      </c>
      <c r="H121" s="533">
        <f t="shared" si="97"/>
        <v>0</v>
      </c>
      <c r="I121" s="533">
        <f t="shared" si="97"/>
        <v>0</v>
      </c>
      <c r="J121" s="533">
        <f t="shared" si="97"/>
        <v>0</v>
      </c>
      <c r="K121" s="533">
        <f t="shared" si="97"/>
        <v>0</v>
      </c>
      <c r="L121" s="533">
        <f t="shared" si="97"/>
        <v>0</v>
      </c>
      <c r="M121" s="533">
        <f t="shared" si="97"/>
        <v>0</v>
      </c>
      <c r="N121" s="533">
        <f t="shared" si="97"/>
        <v>0</v>
      </c>
      <c r="O121" s="533">
        <f t="shared" si="97"/>
        <v>0</v>
      </c>
      <c r="P121" s="533">
        <f t="shared" si="97"/>
        <v>0</v>
      </c>
      <c r="Q121" s="533">
        <f t="shared" si="97"/>
        <v>0</v>
      </c>
      <c r="R121" s="533">
        <f t="shared" si="97"/>
        <v>0</v>
      </c>
      <c r="S121" s="533">
        <f t="shared" si="97"/>
        <v>0</v>
      </c>
      <c r="T121" s="533">
        <f t="shared" si="97"/>
        <v>0</v>
      </c>
      <c r="U121" s="533">
        <f t="shared" si="97"/>
        <v>0</v>
      </c>
      <c r="V121" s="533">
        <f t="shared" si="97"/>
        <v>0</v>
      </c>
      <c r="W121" s="533">
        <f t="shared" si="97"/>
        <v>0</v>
      </c>
      <c r="X121" s="533">
        <f t="shared" si="97"/>
        <v>0</v>
      </c>
      <c r="Y121" s="533">
        <f t="shared" si="97"/>
        <v>0</v>
      </c>
      <c r="Z121" s="533">
        <f t="shared" si="97"/>
        <v>0</v>
      </c>
      <c r="AA121" s="533">
        <f t="shared" si="97"/>
        <v>0</v>
      </c>
      <c r="AB121" s="533">
        <f t="shared" si="97"/>
        <v>0</v>
      </c>
      <c r="AC121" s="533">
        <f t="shared" si="97"/>
        <v>0</v>
      </c>
      <c r="AD121" s="533">
        <f t="shared" si="97"/>
        <v>0</v>
      </c>
      <c r="AE121" s="533">
        <f t="shared" si="97"/>
        <v>0</v>
      </c>
      <c r="AF121" s="533">
        <f t="shared" si="97"/>
        <v>0</v>
      </c>
      <c r="AG121" s="533">
        <f t="shared" si="97"/>
        <v>0</v>
      </c>
      <c r="AH121" s="533">
        <f t="shared" si="97"/>
        <v>0</v>
      </c>
      <c r="AI121" s="533">
        <f t="shared" si="97"/>
        <v>0</v>
      </c>
      <c r="AJ121" s="533">
        <f t="shared" si="97"/>
        <v>0</v>
      </c>
      <c r="AK121" s="533">
        <f t="shared" si="97"/>
        <v>0</v>
      </c>
      <c r="AL121" s="533">
        <f t="shared" si="97"/>
        <v>0</v>
      </c>
      <c r="AM121" s="533">
        <f t="shared" si="97"/>
        <v>0</v>
      </c>
      <c r="AN121" s="533">
        <f t="shared" si="97"/>
        <v>0</v>
      </c>
      <c r="AO121" s="533">
        <f t="shared" si="97"/>
        <v>0</v>
      </c>
      <c r="AP121" s="533">
        <f t="shared" si="97"/>
        <v>0</v>
      </c>
      <c r="AQ121" s="533">
        <f t="shared" si="97"/>
        <v>0</v>
      </c>
      <c r="AR121" s="533">
        <f t="shared" si="97"/>
        <v>0</v>
      </c>
      <c r="AS121" s="533">
        <f t="shared" si="97"/>
        <v>0</v>
      </c>
      <c r="AT121" s="533">
        <f t="shared" si="97"/>
        <v>0</v>
      </c>
      <c r="AU121" s="533">
        <f t="shared" si="97"/>
        <v>0</v>
      </c>
      <c r="AV121" s="533">
        <f t="shared" si="97"/>
        <v>0</v>
      </c>
      <c r="AW121" s="533">
        <f t="shared" si="97"/>
        <v>0</v>
      </c>
      <c r="AX121" s="533">
        <f t="shared" si="97"/>
        <v>0</v>
      </c>
      <c r="AY121" s="533">
        <f t="shared" si="97"/>
        <v>0</v>
      </c>
      <c r="AZ121" s="533">
        <f t="shared" si="97"/>
        <v>0</v>
      </c>
      <c r="BA121" s="533">
        <f t="shared" si="97"/>
        <v>0</v>
      </c>
      <c r="BB121" s="533">
        <f t="shared" si="97"/>
        <v>0</v>
      </c>
      <c r="BC121" s="533">
        <f t="shared" si="97"/>
        <v>0</v>
      </c>
      <c r="BD121" s="533">
        <f t="shared" si="97"/>
        <v>0</v>
      </c>
      <c r="BE121" s="533">
        <f t="shared" si="97"/>
        <v>0</v>
      </c>
      <c r="BF121" s="533">
        <f t="shared" si="97"/>
        <v>0</v>
      </c>
      <c r="BG121" s="533">
        <f t="shared" si="97"/>
        <v>0</v>
      </c>
      <c r="BH121" s="533">
        <f t="shared" si="97"/>
        <v>0</v>
      </c>
      <c r="BI121" s="533">
        <f t="shared" si="97"/>
        <v>0</v>
      </c>
      <c r="BJ121" s="533">
        <f t="shared" si="97"/>
        <v>0</v>
      </c>
      <c r="BK121" s="533">
        <f t="shared" si="97"/>
        <v>0</v>
      </c>
      <c r="BL121" s="533">
        <f t="shared" si="97"/>
        <v>0</v>
      </c>
      <c r="BM121" s="533">
        <f t="shared" si="97"/>
        <v>0</v>
      </c>
      <c r="BN121" s="533">
        <f t="shared" si="97"/>
        <v>0</v>
      </c>
      <c r="BO121" s="533">
        <f t="shared" si="97"/>
        <v>0</v>
      </c>
      <c r="BP121" s="533">
        <f t="shared" si="97"/>
        <v>0</v>
      </c>
      <c r="BQ121" s="533">
        <f t="shared" si="97"/>
        <v>0</v>
      </c>
      <c r="BR121" s="533">
        <f t="shared" ref="BR121:BU121" si="98">IF(BR$106&gt;($B$103-1),"",BR89*BR$100)</f>
        <v>0</v>
      </c>
      <c r="BS121" s="533">
        <f t="shared" si="98"/>
        <v>0</v>
      </c>
      <c r="BT121" s="533">
        <f t="shared" si="98"/>
        <v>0</v>
      </c>
      <c r="BU121" s="533">
        <f t="shared" si="98"/>
        <v>0</v>
      </c>
    </row>
    <row r="122" spans="1:73" ht="12" customHeight="1" x14ac:dyDescent="0.25">
      <c r="A122" s="6" t="s">
        <v>594</v>
      </c>
      <c r="B122" s="274">
        <f>IF(C122=0,0,C122/$B$104)</f>
        <v>0</v>
      </c>
      <c r="C122" s="275">
        <f>SUM(D122:BU122)</f>
        <v>0</v>
      </c>
      <c r="D122" s="275">
        <f>D97</f>
        <v>0</v>
      </c>
      <c r="E122" s="275">
        <f>IF(E$106&gt;($B$103-1),"",E97*E$100)</f>
        <v>0</v>
      </c>
      <c r="F122" s="533">
        <f t="shared" ref="F122:BQ122" si="99">IF(F$106&gt;($B$103-1),"",F97*F$100)</f>
        <v>0</v>
      </c>
      <c r="G122" s="533">
        <f t="shared" si="99"/>
        <v>0</v>
      </c>
      <c r="H122" s="533">
        <f t="shared" si="99"/>
        <v>0</v>
      </c>
      <c r="I122" s="533">
        <f t="shared" si="99"/>
        <v>0</v>
      </c>
      <c r="J122" s="533">
        <f t="shared" si="99"/>
        <v>0</v>
      </c>
      <c r="K122" s="533">
        <f t="shared" si="99"/>
        <v>0</v>
      </c>
      <c r="L122" s="533">
        <f t="shared" si="99"/>
        <v>0</v>
      </c>
      <c r="M122" s="533">
        <f t="shared" si="99"/>
        <v>0</v>
      </c>
      <c r="N122" s="533">
        <f t="shared" si="99"/>
        <v>0</v>
      </c>
      <c r="O122" s="533">
        <f t="shared" si="99"/>
        <v>0</v>
      </c>
      <c r="P122" s="533">
        <f t="shared" si="99"/>
        <v>0</v>
      </c>
      <c r="Q122" s="533">
        <f t="shared" si="99"/>
        <v>0</v>
      </c>
      <c r="R122" s="533">
        <f t="shared" si="99"/>
        <v>0</v>
      </c>
      <c r="S122" s="533">
        <f t="shared" si="99"/>
        <v>0</v>
      </c>
      <c r="T122" s="533">
        <f t="shared" si="99"/>
        <v>0</v>
      </c>
      <c r="U122" s="533">
        <f t="shared" si="99"/>
        <v>0</v>
      </c>
      <c r="V122" s="533">
        <f t="shared" si="99"/>
        <v>0</v>
      </c>
      <c r="W122" s="533">
        <f t="shared" si="99"/>
        <v>0</v>
      </c>
      <c r="X122" s="533">
        <f t="shared" si="99"/>
        <v>0</v>
      </c>
      <c r="Y122" s="533">
        <f t="shared" si="99"/>
        <v>0</v>
      </c>
      <c r="Z122" s="533">
        <f t="shared" si="99"/>
        <v>0</v>
      </c>
      <c r="AA122" s="533">
        <f t="shared" si="99"/>
        <v>0</v>
      </c>
      <c r="AB122" s="533">
        <f t="shared" si="99"/>
        <v>0</v>
      </c>
      <c r="AC122" s="533">
        <f t="shared" si="99"/>
        <v>0</v>
      </c>
      <c r="AD122" s="533">
        <f t="shared" si="99"/>
        <v>0</v>
      </c>
      <c r="AE122" s="533">
        <f t="shared" si="99"/>
        <v>0</v>
      </c>
      <c r="AF122" s="533">
        <f t="shared" si="99"/>
        <v>0</v>
      </c>
      <c r="AG122" s="533">
        <f t="shared" si="99"/>
        <v>0</v>
      </c>
      <c r="AH122" s="533">
        <f t="shared" si="99"/>
        <v>0</v>
      </c>
      <c r="AI122" s="533">
        <f t="shared" si="99"/>
        <v>0</v>
      </c>
      <c r="AJ122" s="533">
        <f t="shared" si="99"/>
        <v>0</v>
      </c>
      <c r="AK122" s="533">
        <f t="shared" si="99"/>
        <v>0</v>
      </c>
      <c r="AL122" s="533">
        <f t="shared" si="99"/>
        <v>0</v>
      </c>
      <c r="AM122" s="533">
        <f t="shared" si="99"/>
        <v>0</v>
      </c>
      <c r="AN122" s="533">
        <f t="shared" si="99"/>
        <v>0</v>
      </c>
      <c r="AO122" s="533">
        <f t="shared" si="99"/>
        <v>0</v>
      </c>
      <c r="AP122" s="533">
        <f t="shared" si="99"/>
        <v>0</v>
      </c>
      <c r="AQ122" s="533">
        <f t="shared" si="99"/>
        <v>0</v>
      </c>
      <c r="AR122" s="533">
        <f t="shared" si="99"/>
        <v>0</v>
      </c>
      <c r="AS122" s="533">
        <f t="shared" si="99"/>
        <v>0</v>
      </c>
      <c r="AT122" s="533">
        <f t="shared" si="99"/>
        <v>0</v>
      </c>
      <c r="AU122" s="533">
        <f t="shared" si="99"/>
        <v>0</v>
      </c>
      <c r="AV122" s="533">
        <f t="shared" si="99"/>
        <v>0</v>
      </c>
      <c r="AW122" s="533">
        <f t="shared" si="99"/>
        <v>0</v>
      </c>
      <c r="AX122" s="533">
        <f t="shared" si="99"/>
        <v>0</v>
      </c>
      <c r="AY122" s="533">
        <f t="shared" si="99"/>
        <v>0</v>
      </c>
      <c r="AZ122" s="533">
        <f t="shared" si="99"/>
        <v>0</v>
      </c>
      <c r="BA122" s="533">
        <f t="shared" si="99"/>
        <v>0</v>
      </c>
      <c r="BB122" s="533">
        <f t="shared" si="99"/>
        <v>0</v>
      </c>
      <c r="BC122" s="533">
        <f t="shared" si="99"/>
        <v>0</v>
      </c>
      <c r="BD122" s="533">
        <f t="shared" si="99"/>
        <v>0</v>
      </c>
      <c r="BE122" s="533">
        <f t="shared" si="99"/>
        <v>0</v>
      </c>
      <c r="BF122" s="533">
        <f t="shared" si="99"/>
        <v>0</v>
      </c>
      <c r="BG122" s="533">
        <f t="shared" si="99"/>
        <v>0</v>
      </c>
      <c r="BH122" s="533">
        <f t="shared" si="99"/>
        <v>0</v>
      </c>
      <c r="BI122" s="533">
        <f t="shared" si="99"/>
        <v>0</v>
      </c>
      <c r="BJ122" s="533">
        <f t="shared" si="99"/>
        <v>0</v>
      </c>
      <c r="BK122" s="533">
        <f t="shared" si="99"/>
        <v>0</v>
      </c>
      <c r="BL122" s="533">
        <f t="shared" si="99"/>
        <v>0</v>
      </c>
      <c r="BM122" s="533">
        <f t="shared" si="99"/>
        <v>0</v>
      </c>
      <c r="BN122" s="533">
        <f t="shared" si="99"/>
        <v>0</v>
      </c>
      <c r="BO122" s="533">
        <f t="shared" si="99"/>
        <v>0</v>
      </c>
      <c r="BP122" s="533">
        <f t="shared" si="99"/>
        <v>0</v>
      </c>
      <c r="BQ122" s="533">
        <f t="shared" si="99"/>
        <v>0</v>
      </c>
      <c r="BR122" s="533">
        <f t="shared" ref="BR122:BU122" si="100">IF(BR$106&gt;($B$103-1),"",BR97*BR$100)</f>
        <v>0</v>
      </c>
      <c r="BS122" s="533">
        <f t="shared" si="100"/>
        <v>0</v>
      </c>
      <c r="BT122" s="533">
        <f t="shared" si="100"/>
        <v>0</v>
      </c>
      <c r="BU122" s="533">
        <f t="shared" si="100"/>
        <v>0</v>
      </c>
    </row>
    <row r="123" spans="1:73" ht="12" customHeight="1" x14ac:dyDescent="0.25">
      <c r="A123" s="75" t="s">
        <v>355</v>
      </c>
      <c r="B123" s="276">
        <f>IF(C123=0,0,C123/$B$104)</f>
        <v>0</v>
      </c>
      <c r="C123" s="276">
        <f>SUM(D123:BU123)</f>
        <v>0</v>
      </c>
      <c r="D123" s="277">
        <f>D101</f>
        <v>0</v>
      </c>
      <c r="E123" s="277">
        <f t="shared" ref="E123:BP123" si="101">E101</f>
        <v>0</v>
      </c>
      <c r="F123" s="277">
        <f t="shared" si="101"/>
        <v>0</v>
      </c>
      <c r="G123" s="277">
        <f t="shared" si="101"/>
        <v>0</v>
      </c>
      <c r="H123" s="277">
        <f t="shared" si="101"/>
        <v>0</v>
      </c>
      <c r="I123" s="277">
        <f t="shared" si="101"/>
        <v>0</v>
      </c>
      <c r="J123" s="277">
        <f t="shared" si="101"/>
        <v>0</v>
      </c>
      <c r="K123" s="277">
        <f t="shared" si="101"/>
        <v>0</v>
      </c>
      <c r="L123" s="277">
        <f t="shared" si="101"/>
        <v>0</v>
      </c>
      <c r="M123" s="277">
        <f t="shared" si="101"/>
        <v>0</v>
      </c>
      <c r="N123" s="277">
        <f t="shared" si="101"/>
        <v>0</v>
      </c>
      <c r="O123" s="277">
        <f t="shared" si="101"/>
        <v>0</v>
      </c>
      <c r="P123" s="277">
        <f t="shared" si="101"/>
        <v>0</v>
      </c>
      <c r="Q123" s="277">
        <f t="shared" si="101"/>
        <v>0</v>
      </c>
      <c r="R123" s="277">
        <f t="shared" si="101"/>
        <v>0</v>
      </c>
      <c r="S123" s="277">
        <f t="shared" si="101"/>
        <v>0</v>
      </c>
      <c r="T123" s="277">
        <f t="shared" si="101"/>
        <v>0</v>
      </c>
      <c r="U123" s="277">
        <f t="shared" si="101"/>
        <v>0</v>
      </c>
      <c r="V123" s="277">
        <f t="shared" si="101"/>
        <v>0</v>
      </c>
      <c r="W123" s="277">
        <f t="shared" si="101"/>
        <v>0</v>
      </c>
      <c r="X123" s="277">
        <f t="shared" si="101"/>
        <v>0</v>
      </c>
      <c r="Y123" s="277">
        <f t="shared" si="101"/>
        <v>0</v>
      </c>
      <c r="Z123" s="277">
        <f t="shared" si="101"/>
        <v>0</v>
      </c>
      <c r="AA123" s="277">
        <f t="shared" si="101"/>
        <v>0</v>
      </c>
      <c r="AB123" s="277">
        <f t="shared" si="101"/>
        <v>0</v>
      </c>
      <c r="AC123" s="277">
        <f t="shared" si="101"/>
        <v>0</v>
      </c>
      <c r="AD123" s="277">
        <f t="shared" si="101"/>
        <v>0</v>
      </c>
      <c r="AE123" s="277">
        <f t="shared" si="101"/>
        <v>0</v>
      </c>
      <c r="AF123" s="277">
        <f t="shared" si="101"/>
        <v>0</v>
      </c>
      <c r="AG123" s="277">
        <f t="shared" si="101"/>
        <v>0</v>
      </c>
      <c r="AH123" s="277">
        <f t="shared" si="101"/>
        <v>0</v>
      </c>
      <c r="AI123" s="277">
        <f t="shared" si="101"/>
        <v>0</v>
      </c>
      <c r="AJ123" s="277">
        <f t="shared" si="101"/>
        <v>0</v>
      </c>
      <c r="AK123" s="277">
        <f t="shared" si="101"/>
        <v>0</v>
      </c>
      <c r="AL123" s="277">
        <f t="shared" si="101"/>
        <v>0</v>
      </c>
      <c r="AM123" s="277">
        <f t="shared" si="101"/>
        <v>0</v>
      </c>
      <c r="AN123" s="277">
        <f t="shared" si="101"/>
        <v>0</v>
      </c>
      <c r="AO123" s="277">
        <f t="shared" si="101"/>
        <v>0</v>
      </c>
      <c r="AP123" s="277">
        <f t="shared" si="101"/>
        <v>0</v>
      </c>
      <c r="AQ123" s="277">
        <f t="shared" si="101"/>
        <v>0</v>
      </c>
      <c r="AR123" s="277">
        <f t="shared" si="101"/>
        <v>0</v>
      </c>
      <c r="AS123" s="277">
        <f t="shared" si="101"/>
        <v>0</v>
      </c>
      <c r="AT123" s="277">
        <f t="shared" si="101"/>
        <v>0</v>
      </c>
      <c r="AU123" s="277">
        <f t="shared" si="101"/>
        <v>0</v>
      </c>
      <c r="AV123" s="277">
        <f t="shared" si="101"/>
        <v>0</v>
      </c>
      <c r="AW123" s="277">
        <f t="shared" si="101"/>
        <v>0</v>
      </c>
      <c r="AX123" s="277">
        <f t="shared" si="101"/>
        <v>0</v>
      </c>
      <c r="AY123" s="277">
        <f t="shared" si="101"/>
        <v>0</v>
      </c>
      <c r="AZ123" s="277">
        <f t="shared" si="101"/>
        <v>0</v>
      </c>
      <c r="BA123" s="277">
        <f t="shared" si="101"/>
        <v>0</v>
      </c>
      <c r="BB123" s="277">
        <f t="shared" si="101"/>
        <v>0</v>
      </c>
      <c r="BC123" s="277">
        <f t="shared" si="101"/>
        <v>0</v>
      </c>
      <c r="BD123" s="277">
        <f t="shared" si="101"/>
        <v>0</v>
      </c>
      <c r="BE123" s="277">
        <f t="shared" si="101"/>
        <v>0</v>
      </c>
      <c r="BF123" s="277">
        <f t="shared" si="101"/>
        <v>0</v>
      </c>
      <c r="BG123" s="277">
        <f t="shared" si="101"/>
        <v>0</v>
      </c>
      <c r="BH123" s="277">
        <f t="shared" si="101"/>
        <v>0</v>
      </c>
      <c r="BI123" s="277">
        <f t="shared" si="101"/>
        <v>0</v>
      </c>
      <c r="BJ123" s="277">
        <f t="shared" si="101"/>
        <v>0</v>
      </c>
      <c r="BK123" s="277">
        <f t="shared" si="101"/>
        <v>0</v>
      </c>
      <c r="BL123" s="277">
        <f t="shared" si="101"/>
        <v>0</v>
      </c>
      <c r="BM123" s="277">
        <f t="shared" si="101"/>
        <v>0</v>
      </c>
      <c r="BN123" s="277">
        <f t="shared" si="101"/>
        <v>0</v>
      </c>
      <c r="BO123" s="277">
        <f t="shared" si="101"/>
        <v>0</v>
      </c>
      <c r="BP123" s="277">
        <f t="shared" si="101"/>
        <v>0</v>
      </c>
      <c r="BQ123" s="277">
        <f t="shared" ref="BQ123:BU123" si="102">BQ101</f>
        <v>0</v>
      </c>
      <c r="BR123" s="277">
        <f t="shared" si="102"/>
        <v>0</v>
      </c>
      <c r="BS123" s="277">
        <f t="shared" si="102"/>
        <v>0</v>
      </c>
      <c r="BT123" s="277">
        <f t="shared" si="102"/>
        <v>0</v>
      </c>
      <c r="BU123" s="277">
        <f t="shared" si="102"/>
        <v>0</v>
      </c>
    </row>
    <row r="124" spans="1:73" x14ac:dyDescent="0.2">
      <c r="BK124" s="8"/>
    </row>
  </sheetData>
  <sheetProtection algorithmName="SHA-512" hashValue="s99MI54prthiC/R3F+0ZwDiPXe0eGY+PZgsnm6jRLjtnAjySblIG/djSgV+978io7lpSKbvP4wUfXxHgPRBRUA==" saltValue="C5Fp9V/U1oGlp4N4FmFOTw==" spinCount="100000" sheet="1" objects="1" scenarios="1"/>
  <mergeCells count="22">
    <mergeCell ref="B31:BU31"/>
    <mergeCell ref="B92:B96"/>
    <mergeCell ref="D1:E1"/>
    <mergeCell ref="B5:B9"/>
    <mergeCell ref="B14:B18"/>
    <mergeCell ref="B20:B24"/>
    <mergeCell ref="B26:B30"/>
    <mergeCell ref="B25:BU25"/>
    <mergeCell ref="B19:BU19"/>
    <mergeCell ref="B13:BU13"/>
    <mergeCell ref="B76:B80"/>
    <mergeCell ref="B84:B88"/>
    <mergeCell ref="B46:B50"/>
    <mergeCell ref="B52:B56"/>
    <mergeCell ref="B58:B62"/>
    <mergeCell ref="B63:BU63"/>
    <mergeCell ref="B64:B68"/>
    <mergeCell ref="B51:BU51"/>
    <mergeCell ref="B32:B33"/>
    <mergeCell ref="B45:BU45"/>
    <mergeCell ref="B34:BU34"/>
    <mergeCell ref="B57:BU57"/>
  </mergeCells>
  <conditionalFormatting sqref="D5:BU5">
    <cfRule type="expression" dxfId="248" priority="63">
      <formula>D4="-"</formula>
    </cfRule>
  </conditionalFormatting>
  <conditionalFormatting sqref="D6:BU6">
    <cfRule type="expression" dxfId="247" priority="62">
      <formula>D4="-"</formula>
    </cfRule>
  </conditionalFormatting>
  <conditionalFormatting sqref="D7:BU7">
    <cfRule type="expression" dxfId="246" priority="61">
      <formula>D4="-"</formula>
    </cfRule>
  </conditionalFormatting>
  <conditionalFormatting sqref="D8:BU8">
    <cfRule type="expression" dxfId="245" priority="60">
      <formula>D4="-"</formula>
    </cfRule>
  </conditionalFormatting>
  <conditionalFormatting sqref="D9:BU9">
    <cfRule type="expression" dxfId="244" priority="59">
      <formula>D4="-"</formula>
    </cfRule>
  </conditionalFormatting>
  <conditionalFormatting sqref="D14:BU14">
    <cfRule type="expression" dxfId="243" priority="53">
      <formula>D4="-"</formula>
    </cfRule>
  </conditionalFormatting>
  <conditionalFormatting sqref="D15:BU15">
    <cfRule type="expression" dxfId="242" priority="52">
      <formula>D4="-"</formula>
    </cfRule>
  </conditionalFormatting>
  <conditionalFormatting sqref="D16:BU16">
    <cfRule type="expression" dxfId="241" priority="51">
      <formula>D4="-"</formula>
    </cfRule>
  </conditionalFormatting>
  <conditionalFormatting sqref="D17:BU17">
    <cfRule type="expression" dxfId="240" priority="50">
      <formula>D4="-"</formula>
    </cfRule>
  </conditionalFormatting>
  <conditionalFormatting sqref="D18:BU18">
    <cfRule type="expression" dxfId="239" priority="49">
      <formula>D4="-"</formula>
    </cfRule>
  </conditionalFormatting>
  <conditionalFormatting sqref="D20:BU20">
    <cfRule type="expression" dxfId="238" priority="48">
      <formula>D4="-"</formula>
    </cfRule>
  </conditionalFormatting>
  <conditionalFormatting sqref="D21:BU21">
    <cfRule type="expression" dxfId="237" priority="47">
      <formula>D4="-"</formula>
    </cfRule>
  </conditionalFormatting>
  <conditionalFormatting sqref="D22:BU22">
    <cfRule type="expression" dxfId="236" priority="46">
      <formula>D4="-"</formula>
    </cfRule>
  </conditionalFormatting>
  <conditionalFormatting sqref="D23:BU23">
    <cfRule type="expression" dxfId="235" priority="45">
      <formula>D4="-"</formula>
    </cfRule>
  </conditionalFormatting>
  <conditionalFormatting sqref="D24:BU24">
    <cfRule type="expression" dxfId="234" priority="44">
      <formula>D4="-"</formula>
    </cfRule>
  </conditionalFormatting>
  <conditionalFormatting sqref="D26:BU26">
    <cfRule type="expression" dxfId="233" priority="43">
      <formula>D4="-"</formula>
    </cfRule>
  </conditionalFormatting>
  <conditionalFormatting sqref="D27:BU27">
    <cfRule type="expression" dxfId="232" priority="42">
      <formula>D4="-"</formula>
    </cfRule>
  </conditionalFormatting>
  <conditionalFormatting sqref="D28:BU28">
    <cfRule type="expression" dxfId="231" priority="41">
      <formula>D4="-"</formula>
    </cfRule>
  </conditionalFormatting>
  <conditionalFormatting sqref="D29:BU29">
    <cfRule type="expression" dxfId="230" priority="40">
      <formula>D4="-"</formula>
    </cfRule>
  </conditionalFormatting>
  <conditionalFormatting sqref="D30:BU30">
    <cfRule type="expression" dxfId="229" priority="39">
      <formula>D4="-"</formula>
    </cfRule>
  </conditionalFormatting>
  <conditionalFormatting sqref="D46:BU46">
    <cfRule type="expression" dxfId="228" priority="38">
      <formula>D4="-"</formula>
    </cfRule>
  </conditionalFormatting>
  <conditionalFormatting sqref="D47:BU47">
    <cfRule type="expression" dxfId="227" priority="37">
      <formula>D4="-"</formula>
    </cfRule>
  </conditionalFormatting>
  <conditionalFormatting sqref="D48:BU48">
    <cfRule type="expression" dxfId="226" priority="36">
      <formula>D4="-"</formula>
    </cfRule>
  </conditionalFormatting>
  <conditionalFormatting sqref="D49:BU49">
    <cfRule type="expression" dxfId="225" priority="35">
      <formula>D4="-"</formula>
    </cfRule>
  </conditionalFormatting>
  <conditionalFormatting sqref="D50:BU50">
    <cfRule type="expression" dxfId="224" priority="34">
      <formula>D4="-"</formula>
    </cfRule>
  </conditionalFormatting>
  <conditionalFormatting sqref="D52:BU52">
    <cfRule type="expression" dxfId="223" priority="33">
      <formula>D4="-"</formula>
    </cfRule>
  </conditionalFormatting>
  <conditionalFormatting sqref="D53:BU53">
    <cfRule type="expression" dxfId="222" priority="32">
      <formula>D4="-"</formula>
    </cfRule>
  </conditionalFormatting>
  <conditionalFormatting sqref="D54:BU54">
    <cfRule type="expression" dxfId="221" priority="31">
      <formula>D4="-"</formula>
    </cfRule>
  </conditionalFormatting>
  <conditionalFormatting sqref="D55:BU55">
    <cfRule type="expression" dxfId="220" priority="30">
      <formula>D4="-"</formula>
    </cfRule>
  </conditionalFormatting>
  <conditionalFormatting sqref="D56:BU56">
    <cfRule type="expression" dxfId="219" priority="29">
      <formula>D4="-"</formula>
    </cfRule>
  </conditionalFormatting>
  <conditionalFormatting sqref="D58:BU58">
    <cfRule type="expression" dxfId="218" priority="28">
      <formula>D4="-"</formula>
    </cfRule>
  </conditionalFormatting>
  <conditionalFormatting sqref="D59:BU59">
    <cfRule type="expression" dxfId="217" priority="27">
      <formula>D4="-"</formula>
    </cfRule>
  </conditionalFormatting>
  <conditionalFormatting sqref="D60:BU60">
    <cfRule type="expression" dxfId="216" priority="26">
      <formula>D4="-"</formula>
    </cfRule>
  </conditionalFormatting>
  <conditionalFormatting sqref="D61:BU61">
    <cfRule type="expression" dxfId="215" priority="25">
      <formula>D4="-"</formula>
    </cfRule>
  </conditionalFormatting>
  <conditionalFormatting sqref="D62:BU62">
    <cfRule type="expression" dxfId="214" priority="24">
      <formula>D4="-"</formula>
    </cfRule>
  </conditionalFormatting>
  <conditionalFormatting sqref="D64:BU64">
    <cfRule type="expression" dxfId="213" priority="23">
      <formula>D4="-"</formula>
    </cfRule>
  </conditionalFormatting>
  <conditionalFormatting sqref="D65:BU65">
    <cfRule type="expression" dxfId="212" priority="22">
      <formula>D4="-"</formula>
    </cfRule>
  </conditionalFormatting>
  <conditionalFormatting sqref="D66:BU66">
    <cfRule type="expression" dxfId="211" priority="21">
      <formula>D4="-"</formula>
    </cfRule>
  </conditionalFormatting>
  <conditionalFormatting sqref="D67:BU67">
    <cfRule type="expression" dxfId="210" priority="20">
      <formula>D4="-"</formula>
    </cfRule>
  </conditionalFormatting>
  <conditionalFormatting sqref="D68:BU68">
    <cfRule type="expression" dxfId="209" priority="19">
      <formula>D4="-"</formula>
    </cfRule>
  </conditionalFormatting>
  <conditionalFormatting sqref="D76:BU76">
    <cfRule type="expression" dxfId="208" priority="18">
      <formula>D75="-"</formula>
    </cfRule>
  </conditionalFormatting>
  <conditionalFormatting sqref="D77:BU77">
    <cfRule type="expression" dxfId="207" priority="17">
      <formula>D75="-"</formula>
    </cfRule>
  </conditionalFormatting>
  <conditionalFormatting sqref="D78:BU78">
    <cfRule type="expression" dxfId="206" priority="16">
      <formula>D75="-"</formula>
    </cfRule>
  </conditionalFormatting>
  <conditionalFormatting sqref="D79:BU79">
    <cfRule type="expression" dxfId="205" priority="15">
      <formula>D75="-"</formula>
    </cfRule>
  </conditionalFormatting>
  <conditionalFormatting sqref="D80:BU80">
    <cfRule type="expression" dxfId="204" priority="14">
      <formula>D75="-"</formula>
    </cfRule>
  </conditionalFormatting>
  <conditionalFormatting sqref="D84:BU84">
    <cfRule type="expression" dxfId="203" priority="13">
      <formula>D83="-"</formula>
    </cfRule>
  </conditionalFormatting>
  <conditionalFormatting sqref="D85:BU85">
    <cfRule type="expression" dxfId="202" priority="12">
      <formula>D83="-"</formula>
    </cfRule>
  </conditionalFormatting>
  <conditionalFormatting sqref="D86:BU86">
    <cfRule type="expression" dxfId="201" priority="11">
      <formula>D83="-"</formula>
    </cfRule>
  </conditionalFormatting>
  <conditionalFormatting sqref="D87:BU87">
    <cfRule type="expression" dxfId="200" priority="10">
      <formula>D83="-"</formula>
    </cfRule>
  </conditionalFormatting>
  <conditionalFormatting sqref="D88:BU88">
    <cfRule type="expression" dxfId="199" priority="9">
      <formula>D83="-"</formula>
    </cfRule>
  </conditionalFormatting>
  <conditionalFormatting sqref="D92:BU92">
    <cfRule type="expression" dxfId="198" priority="8">
      <formula>D91="-"</formula>
    </cfRule>
  </conditionalFormatting>
  <conditionalFormatting sqref="D93:BU93">
    <cfRule type="expression" dxfId="197" priority="7">
      <formula>D91="-"</formula>
    </cfRule>
  </conditionalFormatting>
  <conditionalFormatting sqref="D94:BU94">
    <cfRule type="expression" dxfId="196" priority="6">
      <formula>D91="-"</formula>
    </cfRule>
  </conditionalFormatting>
  <conditionalFormatting sqref="D95:BU95">
    <cfRule type="expression" dxfId="195" priority="5">
      <formula>D91="-"</formula>
    </cfRule>
  </conditionalFormatting>
  <conditionalFormatting sqref="D96:BU96">
    <cfRule type="expression" dxfId="194" priority="4">
      <formula>D91="-"</formula>
    </cfRule>
  </conditionalFormatting>
  <conditionalFormatting sqref="D32:BU32">
    <cfRule type="expression" dxfId="193" priority="3">
      <formula>D4="-"</formula>
    </cfRule>
  </conditionalFormatting>
  <conditionalFormatting sqref="D33:BU33">
    <cfRule type="expression" dxfId="192" priority="2">
      <formula>D4="-"</formula>
    </cfRule>
  </conditionalFormatting>
  <conditionalFormatting sqref="D35:BU35">
    <cfRule type="expression" dxfId="191" priority="1">
      <formula>D4="-"</formula>
    </cfRule>
  </conditionalFormatting>
  <dataValidations count="1">
    <dataValidation type="decimal" allowBlank="1" showInputMessage="1" showErrorMessage="1" error="All values should be entered as a positive number." sqref="D5:BU9 D76:BU80 D14:BU18 D20:BU24 D92:BU96 D32:BU33 D26:BU30 D46:BU50 D52:BU56 D58:BU62 D64:BU68 D84:BU88 D35:BU35" xr:uid="{00000000-0002-0000-0B00-000000000000}">
      <formula1>0</formula1>
      <formula2>9.99999999999999E+24</formula2>
    </dataValidation>
  </dataValidations>
  <hyperlinks>
    <hyperlink ref="D1" location="'User Instructions'!A1" display="Back to User Instructions" xr:uid="{00000000-0004-0000-0B00-000000000000}"/>
    <hyperlink ref="F1" location="'Model Structure'!A1" display="Back to Model Structure" xr:uid="{00000000-0004-0000-0B00-000001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tabColor theme="7"/>
  </sheetPr>
  <dimension ref="A1:G60"/>
  <sheetViews>
    <sheetView zoomScaleNormal="100" workbookViewId="0">
      <pane ySplit="5" topLeftCell="A6" activePane="bottomLeft" state="frozen"/>
      <selection activeCell="D83" sqref="D83"/>
      <selection pane="bottomLeft" activeCell="D83" sqref="D83"/>
    </sheetView>
  </sheetViews>
  <sheetFormatPr defaultRowHeight="14.4" x14ac:dyDescent="0.3"/>
  <cols>
    <col min="1" max="1" width="26.109375" customWidth="1"/>
    <col min="2" max="2" width="11.6640625" customWidth="1"/>
    <col min="4" max="4" width="154" bestFit="1" customWidth="1"/>
  </cols>
  <sheetData>
    <row r="1" spans="1:6" x14ac:dyDescent="0.3">
      <c r="A1" s="129" t="s">
        <v>576</v>
      </c>
    </row>
    <row r="2" spans="1:6" x14ac:dyDescent="0.3">
      <c r="A2" s="212" t="s">
        <v>421</v>
      </c>
      <c r="B2" s="382" t="s">
        <v>573</v>
      </c>
    </row>
    <row r="4" spans="1:6" ht="15" customHeight="1" x14ac:dyDescent="0.3">
      <c r="A4" s="631" t="s">
        <v>83</v>
      </c>
      <c r="B4" s="632"/>
      <c r="C4" s="632"/>
      <c r="D4" s="632"/>
      <c r="F4" s="212"/>
    </row>
    <row r="5" spans="1:6" ht="24" x14ac:dyDescent="0.3">
      <c r="A5" s="76" t="s">
        <v>85</v>
      </c>
      <c r="B5" s="77" t="s">
        <v>86</v>
      </c>
      <c r="C5" s="77" t="s">
        <v>120</v>
      </c>
      <c r="D5" s="76" t="s">
        <v>499</v>
      </c>
    </row>
    <row r="6" spans="1:6" ht="12.75" customHeight="1" x14ac:dyDescent="0.3">
      <c r="A6" s="633" t="s">
        <v>89</v>
      </c>
      <c r="B6" s="634">
        <v>4</v>
      </c>
      <c r="C6" s="93" t="s">
        <v>121</v>
      </c>
      <c r="D6" s="94" t="s">
        <v>122</v>
      </c>
    </row>
    <row r="7" spans="1:6" ht="12.75" customHeight="1" x14ac:dyDescent="0.3">
      <c r="A7" s="633"/>
      <c r="B7" s="634"/>
      <c r="C7" s="93" t="s">
        <v>123</v>
      </c>
      <c r="D7" s="94" t="s">
        <v>124</v>
      </c>
    </row>
    <row r="8" spans="1:6" ht="12.75" customHeight="1" x14ac:dyDescent="0.3">
      <c r="A8" s="633"/>
      <c r="B8" s="634"/>
      <c r="C8" s="93" t="s">
        <v>125</v>
      </c>
      <c r="D8" s="94" t="s">
        <v>126</v>
      </c>
    </row>
    <row r="9" spans="1:6" ht="12.75" customHeight="1" x14ac:dyDescent="0.3">
      <c r="A9" s="633" t="s">
        <v>92</v>
      </c>
      <c r="B9" s="634">
        <v>4</v>
      </c>
      <c r="C9" s="93" t="s">
        <v>121</v>
      </c>
      <c r="D9" s="635" t="s">
        <v>494</v>
      </c>
    </row>
    <row r="10" spans="1:6" ht="12.75" customHeight="1" x14ac:dyDescent="0.3">
      <c r="A10" s="633"/>
      <c r="B10" s="634"/>
      <c r="C10" s="93" t="s">
        <v>123</v>
      </c>
      <c r="D10" s="635"/>
    </row>
    <row r="11" spans="1:6" ht="12.75" customHeight="1" x14ac:dyDescent="0.3">
      <c r="A11" s="633"/>
      <c r="B11" s="634"/>
      <c r="C11" s="93" t="s">
        <v>125</v>
      </c>
      <c r="D11" s="635"/>
    </row>
    <row r="12" spans="1:6" ht="12.75" customHeight="1" x14ac:dyDescent="0.3">
      <c r="A12" s="633" t="s">
        <v>95</v>
      </c>
      <c r="B12" s="634">
        <v>3</v>
      </c>
      <c r="C12" s="93" t="s">
        <v>121</v>
      </c>
      <c r="D12" s="94" t="s">
        <v>127</v>
      </c>
    </row>
    <row r="13" spans="1:6" ht="12.75" customHeight="1" x14ac:dyDescent="0.3">
      <c r="A13" s="633"/>
      <c r="B13" s="634"/>
      <c r="C13" s="93" t="s">
        <v>123</v>
      </c>
      <c r="D13" s="94" t="s">
        <v>128</v>
      </c>
    </row>
    <row r="14" spans="1:6" ht="12.75" customHeight="1" x14ac:dyDescent="0.3">
      <c r="A14" s="633"/>
      <c r="B14" s="634"/>
      <c r="C14" s="93" t="s">
        <v>125</v>
      </c>
      <c r="D14" s="94" t="s">
        <v>129</v>
      </c>
    </row>
    <row r="15" spans="1:6" ht="12.75" customHeight="1" x14ac:dyDescent="0.3">
      <c r="A15" s="633" t="s">
        <v>96</v>
      </c>
      <c r="B15" s="634">
        <v>4</v>
      </c>
      <c r="C15" s="93" t="s">
        <v>121</v>
      </c>
      <c r="D15" s="94" t="s">
        <v>498</v>
      </c>
    </row>
    <row r="16" spans="1:6" ht="12.75" customHeight="1" x14ac:dyDescent="0.3">
      <c r="A16" s="633"/>
      <c r="B16" s="634"/>
      <c r="C16" s="93" t="s">
        <v>123</v>
      </c>
      <c r="D16" s="94" t="s">
        <v>130</v>
      </c>
    </row>
    <row r="17" spans="1:4" ht="12.75" customHeight="1" x14ac:dyDescent="0.3">
      <c r="A17" s="633"/>
      <c r="B17" s="634"/>
      <c r="C17" s="93" t="s">
        <v>125</v>
      </c>
      <c r="D17" s="94" t="s">
        <v>422</v>
      </c>
    </row>
    <row r="18" spans="1:4" ht="12.75" customHeight="1" x14ac:dyDescent="0.3">
      <c r="A18" s="633" t="s">
        <v>98</v>
      </c>
      <c r="B18" s="634">
        <v>3</v>
      </c>
      <c r="C18" s="93" t="s">
        <v>121</v>
      </c>
      <c r="D18" s="94"/>
    </row>
    <row r="19" spans="1:4" ht="12.75" customHeight="1" x14ac:dyDescent="0.3">
      <c r="A19" s="633"/>
      <c r="B19" s="634"/>
      <c r="C19" s="93" t="s">
        <v>123</v>
      </c>
      <c r="D19" s="94" t="s">
        <v>131</v>
      </c>
    </row>
    <row r="20" spans="1:4" ht="12.75" customHeight="1" x14ac:dyDescent="0.3">
      <c r="A20" s="633"/>
      <c r="B20" s="634"/>
      <c r="C20" s="93" t="s">
        <v>125</v>
      </c>
      <c r="D20" s="95"/>
    </row>
    <row r="21" spans="1:4" ht="12.75" customHeight="1" x14ac:dyDescent="0.3">
      <c r="A21" s="633" t="s">
        <v>99</v>
      </c>
      <c r="B21" s="634">
        <v>4</v>
      </c>
      <c r="C21" s="93" t="s">
        <v>121</v>
      </c>
      <c r="D21" s="635" t="s">
        <v>495</v>
      </c>
    </row>
    <row r="22" spans="1:4" ht="12.75" customHeight="1" x14ac:dyDescent="0.3">
      <c r="A22" s="633"/>
      <c r="B22" s="634"/>
      <c r="C22" s="93" t="s">
        <v>123</v>
      </c>
      <c r="D22" s="635"/>
    </row>
    <row r="23" spans="1:4" ht="12.75" customHeight="1" x14ac:dyDescent="0.3">
      <c r="A23" s="633"/>
      <c r="B23" s="634"/>
      <c r="C23" s="93" t="s">
        <v>125</v>
      </c>
      <c r="D23" s="635"/>
    </row>
    <row r="24" spans="1:4" ht="12.75" customHeight="1" x14ac:dyDescent="0.3">
      <c r="A24" s="633" t="s">
        <v>100</v>
      </c>
      <c r="B24" s="634">
        <v>2</v>
      </c>
      <c r="C24" s="93" t="s">
        <v>121</v>
      </c>
      <c r="D24" s="94" t="s">
        <v>132</v>
      </c>
    </row>
    <row r="25" spans="1:4" ht="12.75" customHeight="1" x14ac:dyDescent="0.3">
      <c r="A25" s="633"/>
      <c r="B25" s="634"/>
      <c r="C25" s="93" t="s">
        <v>123</v>
      </c>
      <c r="D25" s="635" t="s">
        <v>133</v>
      </c>
    </row>
    <row r="26" spans="1:4" ht="12.75" customHeight="1" x14ac:dyDescent="0.3">
      <c r="A26" s="633"/>
      <c r="B26" s="634"/>
      <c r="C26" s="93" t="s">
        <v>125</v>
      </c>
      <c r="D26" s="635"/>
    </row>
    <row r="27" spans="1:4" ht="12.75" customHeight="1" x14ac:dyDescent="0.3">
      <c r="A27" s="633" t="s">
        <v>102</v>
      </c>
      <c r="B27" s="634">
        <v>3</v>
      </c>
      <c r="C27" s="93" t="s">
        <v>121</v>
      </c>
      <c r="D27" s="635" t="s">
        <v>134</v>
      </c>
    </row>
    <row r="28" spans="1:4" ht="12.75" customHeight="1" x14ac:dyDescent="0.3">
      <c r="A28" s="633"/>
      <c r="B28" s="634"/>
      <c r="C28" s="93" t="s">
        <v>123</v>
      </c>
      <c r="D28" s="635"/>
    </row>
    <row r="29" spans="1:4" ht="12.75" customHeight="1" x14ac:dyDescent="0.3">
      <c r="A29" s="633"/>
      <c r="B29" s="634"/>
      <c r="C29" s="93" t="s">
        <v>125</v>
      </c>
      <c r="D29" s="635"/>
    </row>
    <row r="30" spans="1:4" ht="13.5" customHeight="1" x14ac:dyDescent="0.3">
      <c r="A30" s="633" t="s">
        <v>103</v>
      </c>
      <c r="B30" s="634">
        <v>2</v>
      </c>
      <c r="C30" s="93" t="s">
        <v>121</v>
      </c>
      <c r="D30" s="635" t="s">
        <v>135</v>
      </c>
    </row>
    <row r="31" spans="1:4" ht="12.75" customHeight="1" x14ac:dyDescent="0.3">
      <c r="A31" s="633"/>
      <c r="B31" s="634"/>
      <c r="C31" s="93" t="s">
        <v>123</v>
      </c>
      <c r="D31" s="635"/>
    </row>
    <row r="32" spans="1:4" ht="12.75" customHeight="1" x14ac:dyDescent="0.3">
      <c r="A32" s="633"/>
      <c r="B32" s="634"/>
      <c r="C32" s="93" t="s">
        <v>125</v>
      </c>
      <c r="D32" s="635"/>
    </row>
    <row r="33" spans="1:4" ht="12.75" customHeight="1" x14ac:dyDescent="0.3">
      <c r="A33" s="633" t="s">
        <v>104</v>
      </c>
      <c r="B33" s="634">
        <v>2</v>
      </c>
      <c r="C33" s="93" t="s">
        <v>121</v>
      </c>
      <c r="D33" s="635" t="s">
        <v>136</v>
      </c>
    </row>
    <row r="34" spans="1:4" ht="12.75" customHeight="1" x14ac:dyDescent="0.3">
      <c r="A34" s="633"/>
      <c r="B34" s="634"/>
      <c r="C34" s="93" t="s">
        <v>123</v>
      </c>
      <c r="D34" s="635"/>
    </row>
    <row r="35" spans="1:4" ht="12.75" customHeight="1" x14ac:dyDescent="0.3">
      <c r="A35" s="633"/>
      <c r="B35" s="634"/>
      <c r="C35" s="93" t="s">
        <v>125</v>
      </c>
      <c r="D35" s="635"/>
    </row>
    <row r="36" spans="1:4" ht="12.75" customHeight="1" x14ac:dyDescent="0.3">
      <c r="A36" s="633" t="s">
        <v>106</v>
      </c>
      <c r="B36" s="634">
        <v>6</v>
      </c>
      <c r="C36" s="93" t="s">
        <v>121</v>
      </c>
      <c r="D36" s="94" t="s">
        <v>137</v>
      </c>
    </row>
    <row r="37" spans="1:4" ht="12.75" customHeight="1" x14ac:dyDescent="0.3">
      <c r="A37" s="633"/>
      <c r="B37" s="634"/>
      <c r="C37" s="93" t="s">
        <v>123</v>
      </c>
      <c r="D37" s="94" t="s">
        <v>138</v>
      </c>
    </row>
    <row r="38" spans="1:4" ht="12.75" customHeight="1" x14ac:dyDescent="0.3">
      <c r="A38" s="633"/>
      <c r="B38" s="634"/>
      <c r="C38" s="93" t="s">
        <v>125</v>
      </c>
      <c r="D38" s="94" t="s">
        <v>139</v>
      </c>
    </row>
    <row r="39" spans="1:4" ht="12.75" customHeight="1" x14ac:dyDescent="0.3">
      <c r="A39" s="633" t="s">
        <v>108</v>
      </c>
      <c r="B39" s="634">
        <v>25</v>
      </c>
      <c r="C39" s="93" t="s">
        <v>121</v>
      </c>
      <c r="D39" s="635" t="s">
        <v>140</v>
      </c>
    </row>
    <row r="40" spans="1:4" ht="12.75" customHeight="1" x14ac:dyDescent="0.3">
      <c r="A40" s="633"/>
      <c r="B40" s="634"/>
      <c r="C40" s="93" t="s">
        <v>123</v>
      </c>
      <c r="D40" s="635"/>
    </row>
    <row r="41" spans="1:4" ht="12.75" customHeight="1" x14ac:dyDescent="0.3">
      <c r="A41" s="633"/>
      <c r="B41" s="634"/>
      <c r="C41" s="93" t="s">
        <v>125</v>
      </c>
      <c r="D41" s="635"/>
    </row>
    <row r="42" spans="1:4" ht="12.75" customHeight="1" x14ac:dyDescent="0.3">
      <c r="A42" s="633" t="s">
        <v>110</v>
      </c>
      <c r="B42" s="634">
        <v>5</v>
      </c>
      <c r="C42" s="93" t="s">
        <v>121</v>
      </c>
      <c r="D42" s="94" t="s">
        <v>141</v>
      </c>
    </row>
    <row r="43" spans="1:4" ht="12" customHeight="1" x14ac:dyDescent="0.3">
      <c r="A43" s="633"/>
      <c r="B43" s="634"/>
      <c r="C43" s="93" t="s">
        <v>123</v>
      </c>
      <c r="D43" s="94" t="s">
        <v>142</v>
      </c>
    </row>
    <row r="44" spans="1:4" ht="12.75" customHeight="1" x14ac:dyDescent="0.3">
      <c r="A44" s="633"/>
      <c r="B44" s="634"/>
      <c r="C44" s="93" t="s">
        <v>125</v>
      </c>
      <c r="D44" s="94" t="s">
        <v>143</v>
      </c>
    </row>
    <row r="45" spans="1:4" ht="12.75" customHeight="1" x14ac:dyDescent="0.3">
      <c r="A45" s="633" t="s">
        <v>111</v>
      </c>
      <c r="B45" s="634">
        <v>5</v>
      </c>
      <c r="C45" s="93" t="s">
        <v>121</v>
      </c>
      <c r="D45" s="635" t="s">
        <v>144</v>
      </c>
    </row>
    <row r="46" spans="1:4" ht="12.75" customHeight="1" x14ac:dyDescent="0.3">
      <c r="A46" s="633"/>
      <c r="B46" s="634"/>
      <c r="C46" s="93" t="s">
        <v>123</v>
      </c>
      <c r="D46" s="635"/>
    </row>
    <row r="47" spans="1:4" ht="12.75" customHeight="1" x14ac:dyDescent="0.3">
      <c r="A47" s="633"/>
      <c r="B47" s="634"/>
      <c r="C47" s="93" t="s">
        <v>125</v>
      </c>
      <c r="D47" s="635"/>
    </row>
    <row r="48" spans="1:4" ht="12.75" customHeight="1" x14ac:dyDescent="0.3">
      <c r="A48" s="633" t="s">
        <v>113</v>
      </c>
      <c r="B48" s="634">
        <v>3</v>
      </c>
      <c r="C48" s="93" t="s">
        <v>121</v>
      </c>
      <c r="D48" s="635" t="s">
        <v>145</v>
      </c>
    </row>
    <row r="49" spans="1:7" ht="12.75" customHeight="1" x14ac:dyDescent="0.3">
      <c r="A49" s="633"/>
      <c r="B49" s="634"/>
      <c r="C49" s="93" t="s">
        <v>123</v>
      </c>
      <c r="D49" s="635"/>
    </row>
    <row r="50" spans="1:7" ht="12.75" customHeight="1" x14ac:dyDescent="0.3">
      <c r="A50" s="633"/>
      <c r="B50" s="634"/>
      <c r="C50" s="93" t="s">
        <v>125</v>
      </c>
      <c r="D50" s="635"/>
    </row>
    <row r="51" spans="1:7" ht="12.75" customHeight="1" x14ac:dyDescent="0.3">
      <c r="A51" s="633" t="s">
        <v>114</v>
      </c>
      <c r="B51" s="634">
        <v>3</v>
      </c>
      <c r="C51" s="93" t="s">
        <v>121</v>
      </c>
      <c r="D51" s="635" t="s">
        <v>146</v>
      </c>
    </row>
    <row r="52" spans="1:7" ht="12.75" customHeight="1" x14ac:dyDescent="0.3">
      <c r="A52" s="633"/>
      <c r="B52" s="634"/>
      <c r="C52" s="93" t="s">
        <v>123</v>
      </c>
      <c r="D52" s="635"/>
      <c r="G52" s="2"/>
    </row>
    <row r="53" spans="1:7" ht="12.75" customHeight="1" x14ac:dyDescent="0.3">
      <c r="A53" s="633"/>
      <c r="B53" s="634"/>
      <c r="C53" s="93" t="s">
        <v>125</v>
      </c>
      <c r="D53" s="635"/>
      <c r="G53" s="2"/>
    </row>
    <row r="54" spans="1:7" ht="12.75" customHeight="1" x14ac:dyDescent="0.3">
      <c r="A54" s="633" t="s">
        <v>115</v>
      </c>
      <c r="B54" s="634">
        <v>20</v>
      </c>
      <c r="C54" s="93" t="s">
        <v>121</v>
      </c>
      <c r="D54" s="635" t="s">
        <v>147</v>
      </c>
      <c r="G54" s="2"/>
    </row>
    <row r="55" spans="1:7" ht="12.75" customHeight="1" x14ac:dyDescent="0.3">
      <c r="A55" s="633"/>
      <c r="B55" s="634"/>
      <c r="C55" s="93" t="s">
        <v>123</v>
      </c>
      <c r="D55" s="635"/>
      <c r="G55" s="2"/>
    </row>
    <row r="56" spans="1:7" ht="12.75" customHeight="1" x14ac:dyDescent="0.3">
      <c r="A56" s="633"/>
      <c r="B56" s="634"/>
      <c r="C56" s="93" t="s">
        <v>125</v>
      </c>
      <c r="D56" s="635"/>
      <c r="G56" s="2"/>
    </row>
    <row r="57" spans="1:7" ht="12.75" customHeight="1" x14ac:dyDescent="0.3">
      <c r="A57" s="633" t="s">
        <v>117</v>
      </c>
      <c r="B57" s="634">
        <v>2</v>
      </c>
      <c r="C57" s="93" t="s">
        <v>121</v>
      </c>
      <c r="D57" s="94" t="s">
        <v>148</v>
      </c>
    </row>
    <row r="58" spans="1:7" ht="12.75" customHeight="1" x14ac:dyDescent="0.3">
      <c r="A58" s="633"/>
      <c r="B58" s="634"/>
      <c r="C58" s="93" t="s">
        <v>123</v>
      </c>
      <c r="D58" s="94" t="s">
        <v>149</v>
      </c>
    </row>
    <row r="59" spans="1:7" ht="12.75" customHeight="1" x14ac:dyDescent="0.3">
      <c r="A59" s="633"/>
      <c r="B59" s="634"/>
      <c r="C59" s="93" t="s">
        <v>125</v>
      </c>
      <c r="D59" s="94" t="s">
        <v>150</v>
      </c>
    </row>
    <row r="60" spans="1:7" ht="12.75" customHeight="1" x14ac:dyDescent="0.3">
      <c r="A60" s="96" t="s">
        <v>118</v>
      </c>
      <c r="B60" s="97">
        <f>SUM(B6:B59)</f>
        <v>100</v>
      </c>
      <c r="C60" s="93"/>
      <c r="D60" s="98"/>
    </row>
  </sheetData>
  <sheetProtection algorithmName="SHA-512" hashValue="sJS7XiSPGFQalILB+EYgTa8RB/1sbMT1a5Pn87JXjErUnoC9leT9wS9Zy+RrstQY6fA/Q0ZLv8qJ09csMGdkWQ==" saltValue="YE/264qKyN2wJ8Ab91GcvA==" spinCount="100000" sheet="1" objects="1" scenarios="1"/>
  <mergeCells count="48">
    <mergeCell ref="A57:A59"/>
    <mergeCell ref="B57:B59"/>
    <mergeCell ref="A51:A53"/>
    <mergeCell ref="B51:B53"/>
    <mergeCell ref="D51:D53"/>
    <mergeCell ref="A54:A56"/>
    <mergeCell ref="B54:B56"/>
    <mergeCell ref="D54:D56"/>
    <mergeCell ref="A48:A50"/>
    <mergeCell ref="B48:B50"/>
    <mergeCell ref="D48:D50"/>
    <mergeCell ref="A33:A35"/>
    <mergeCell ref="B33:B35"/>
    <mergeCell ref="D33:D35"/>
    <mergeCell ref="A36:A38"/>
    <mergeCell ref="A45:A47"/>
    <mergeCell ref="B45:B47"/>
    <mergeCell ref="D45:D47"/>
    <mergeCell ref="B36:B38"/>
    <mergeCell ref="A39:A41"/>
    <mergeCell ref="B39:B41"/>
    <mergeCell ref="D39:D41"/>
    <mergeCell ref="A42:A44"/>
    <mergeCell ref="B42:B44"/>
    <mergeCell ref="A27:A29"/>
    <mergeCell ref="B27:B29"/>
    <mergeCell ref="D27:D29"/>
    <mergeCell ref="A30:A32"/>
    <mergeCell ref="B30:B32"/>
    <mergeCell ref="D30:D32"/>
    <mergeCell ref="A21:A23"/>
    <mergeCell ref="B21:B23"/>
    <mergeCell ref="D21:D23"/>
    <mergeCell ref="A24:A26"/>
    <mergeCell ref="B24:B26"/>
    <mergeCell ref="D25:D26"/>
    <mergeCell ref="A12:A14"/>
    <mergeCell ref="B12:B14"/>
    <mergeCell ref="A15:A17"/>
    <mergeCell ref="B15:B17"/>
    <mergeCell ref="A18:A20"/>
    <mergeCell ref="B18:B20"/>
    <mergeCell ref="A4:D4"/>
    <mergeCell ref="A6:A8"/>
    <mergeCell ref="B6:B8"/>
    <mergeCell ref="A9:A11"/>
    <mergeCell ref="B9:B11"/>
    <mergeCell ref="D9:D11"/>
  </mergeCells>
  <hyperlinks>
    <hyperlink ref="A2" location="'User Instructions'!A1" display="Back to User Instructions" xr:uid="{00000000-0004-0000-0C00-000000000000}"/>
    <hyperlink ref="B2" location="'Model Structure'!A1" display="Back to Model Structure" xr:uid="{00000000-0004-0000-0C00-000001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rgb="FF7030A0"/>
  </sheetPr>
  <dimension ref="A1:M94"/>
  <sheetViews>
    <sheetView zoomScaleNormal="100" workbookViewId="0">
      <selection activeCell="D83" sqref="D83"/>
    </sheetView>
  </sheetViews>
  <sheetFormatPr defaultColWidth="9.109375" defaultRowHeight="15" x14ac:dyDescent="0.25"/>
  <cols>
    <col min="1" max="1" width="1.6640625" style="434" customWidth="1"/>
    <col min="2" max="2" width="3.109375" style="434" customWidth="1"/>
    <col min="3" max="3" width="27.5546875" style="434" customWidth="1"/>
    <col min="4" max="4" width="44.44140625" style="434" bestFit="1" customWidth="1"/>
    <col min="5" max="5" width="23.88671875" style="461" customWidth="1"/>
    <col min="6" max="6" width="9.109375" style="434" customWidth="1"/>
    <col min="7" max="7" width="27.88671875" style="434" customWidth="1"/>
    <col min="8" max="8" width="11.6640625" style="434" customWidth="1"/>
    <col min="9" max="9" width="31.109375" style="434" bestFit="1" customWidth="1"/>
    <col min="10" max="10" width="65.5546875" style="434" customWidth="1"/>
    <col min="11" max="11" width="6.33203125" style="434" customWidth="1"/>
    <col min="12" max="13" width="10.109375" style="434" customWidth="1"/>
    <col min="14" max="16384" width="9.109375" style="434"/>
  </cols>
  <sheetData>
    <row r="1" spans="1:12" ht="15" customHeight="1" x14ac:dyDescent="0.3">
      <c r="B1" s="636" t="s">
        <v>82</v>
      </c>
      <c r="C1" s="636"/>
      <c r="D1" s="435" t="s">
        <v>421</v>
      </c>
      <c r="E1" s="436"/>
    </row>
    <row r="2" spans="1:12" ht="45" customHeight="1" x14ac:dyDescent="0.25">
      <c r="A2" s="437"/>
      <c r="B2" s="640" t="str">
        <f>"Option 0 - " &amp; Factors!$B$15</f>
        <v xml:space="preserve">Option 0 - </v>
      </c>
      <c r="C2" s="640"/>
      <c r="D2" s="438" t="s">
        <v>573</v>
      </c>
      <c r="E2" s="437"/>
      <c r="G2" s="439"/>
      <c r="K2" s="440"/>
    </row>
    <row r="3" spans="1:12" x14ac:dyDescent="0.25">
      <c r="A3" s="437"/>
      <c r="B3" s="441"/>
      <c r="C3" s="441"/>
      <c r="D3" s="442"/>
      <c r="E3" s="442"/>
      <c r="G3" s="439"/>
      <c r="K3" s="440"/>
    </row>
    <row r="4" spans="1:12" ht="30.75" customHeight="1" x14ac:dyDescent="0.25">
      <c r="A4" s="437"/>
      <c r="C4" s="643" t="s">
        <v>517</v>
      </c>
      <c r="D4" s="644"/>
      <c r="E4" s="645"/>
      <c r="G4" s="439"/>
      <c r="K4" s="440"/>
      <c r="L4" s="440"/>
    </row>
    <row r="5" spans="1:12" x14ac:dyDescent="0.25">
      <c r="A5" s="437"/>
      <c r="B5" s="443"/>
      <c r="C5" s="646"/>
      <c r="D5" s="647"/>
      <c r="E5" s="648"/>
      <c r="G5" s="439"/>
      <c r="K5" s="440"/>
      <c r="L5" s="440"/>
    </row>
    <row r="6" spans="1:12" ht="16.5" customHeight="1" x14ac:dyDescent="0.25">
      <c r="A6" s="437"/>
      <c r="B6" s="437"/>
      <c r="C6" s="437"/>
      <c r="D6" s="437"/>
      <c r="E6" s="437"/>
      <c r="G6" s="439"/>
      <c r="K6" s="440"/>
      <c r="L6" s="440"/>
    </row>
    <row r="7" spans="1:12" ht="15.75" customHeight="1" x14ac:dyDescent="0.25">
      <c r="A7" s="444"/>
      <c r="B7" s="444"/>
      <c r="C7" s="631" t="s">
        <v>84</v>
      </c>
      <c r="D7" s="632"/>
      <c r="E7" s="632"/>
      <c r="F7" s="439" t="str">
        <f t="shared" ref="F7" si="0">IF(D7=0,"",$C$11+D7+1)</f>
        <v/>
      </c>
      <c r="G7" s="637" t="s">
        <v>83</v>
      </c>
      <c r="H7" s="632"/>
      <c r="I7" s="632"/>
      <c r="J7" s="632"/>
      <c r="K7" s="440"/>
      <c r="L7" s="440"/>
    </row>
    <row r="8" spans="1:12" ht="15" customHeight="1" x14ac:dyDescent="0.25">
      <c r="A8" s="444"/>
      <c r="B8" s="444"/>
      <c r="C8" s="641" t="s">
        <v>90</v>
      </c>
      <c r="D8" s="642"/>
      <c r="E8" s="445">
        <f>E32</f>
        <v>0</v>
      </c>
      <c r="G8" s="638" t="s">
        <v>85</v>
      </c>
      <c r="H8" s="638" t="s">
        <v>86</v>
      </c>
      <c r="I8" s="638" t="s">
        <v>87</v>
      </c>
      <c r="J8" s="638" t="s">
        <v>88</v>
      </c>
      <c r="K8" s="440"/>
      <c r="L8" s="440"/>
    </row>
    <row r="9" spans="1:12" ht="15" customHeight="1" x14ac:dyDescent="0.25">
      <c r="A9" s="444"/>
      <c r="B9" s="444"/>
      <c r="C9" s="446" t="s">
        <v>91</v>
      </c>
      <c r="D9" s="446"/>
      <c r="E9" s="447">
        <f>E8*I64</f>
        <v>0</v>
      </c>
      <c r="F9" s="440"/>
      <c r="G9" s="639"/>
      <c r="H9" s="639"/>
      <c r="I9" s="639"/>
      <c r="J9" s="639"/>
      <c r="K9" s="440"/>
      <c r="L9" s="440"/>
    </row>
    <row r="10" spans="1:12" ht="15" customHeight="1" x14ac:dyDescent="0.25">
      <c r="A10" s="444"/>
      <c r="B10" s="444"/>
      <c r="C10" s="444"/>
      <c r="D10" s="448"/>
      <c r="E10" s="449"/>
      <c r="F10" s="450"/>
      <c r="G10" s="652" t="s">
        <v>89</v>
      </c>
      <c r="H10" s="655">
        <v>0.04</v>
      </c>
      <c r="I10" s="658"/>
      <c r="J10" s="661"/>
      <c r="K10" s="440"/>
      <c r="L10" s="440"/>
    </row>
    <row r="11" spans="1:12" ht="15" customHeight="1" x14ac:dyDescent="0.25">
      <c r="A11" s="444"/>
      <c r="B11" s="444"/>
      <c r="C11" s="451" t="s">
        <v>93</v>
      </c>
      <c r="D11" s="452" t="s">
        <v>511</v>
      </c>
      <c r="E11" s="452" t="s">
        <v>512</v>
      </c>
      <c r="F11" s="450"/>
      <c r="G11" s="653"/>
      <c r="H11" s="656"/>
      <c r="I11" s="659"/>
      <c r="J11" s="662"/>
      <c r="K11" s="440"/>
      <c r="L11" s="440"/>
    </row>
    <row r="12" spans="1:12" ht="15" customHeight="1" x14ac:dyDescent="0.25">
      <c r="A12" s="444"/>
      <c r="B12" s="444"/>
      <c r="C12" s="453" t="s">
        <v>94</v>
      </c>
      <c r="D12" s="473"/>
      <c r="E12" s="454">
        <f>IF(D12="&lt; 2 years",0.005,IF(D12="2 to 4 years",0.02,IF(D12="Over 4 Years",0.05,0)))</f>
        <v>0</v>
      </c>
      <c r="F12" s="450"/>
      <c r="G12" s="654"/>
      <c r="H12" s="657"/>
      <c r="I12" s="660"/>
      <c r="J12" s="663"/>
      <c r="K12" s="440"/>
      <c r="L12" s="440"/>
    </row>
    <row r="13" spans="1:12" ht="15" customHeight="1" x14ac:dyDescent="0.25">
      <c r="A13" s="444"/>
      <c r="B13" s="444"/>
      <c r="C13" s="453" t="s">
        <v>97</v>
      </c>
      <c r="D13" s="473"/>
      <c r="E13" s="454">
        <f>IF(D13="1 or 2",0.005,IF(D13="3 or 4",0.02,IF(D13="More than 4",0.05,0)))</f>
        <v>0</v>
      </c>
      <c r="F13" s="450"/>
      <c r="G13" s="652" t="s">
        <v>92</v>
      </c>
      <c r="H13" s="655">
        <v>0.04</v>
      </c>
      <c r="I13" s="658"/>
      <c r="J13" s="649"/>
      <c r="K13" s="440"/>
      <c r="L13" s="440"/>
    </row>
    <row r="14" spans="1:12" ht="30" customHeight="1" x14ac:dyDescent="0.25">
      <c r="A14" s="444"/>
      <c r="B14" s="444"/>
      <c r="C14" s="455" t="s">
        <v>513</v>
      </c>
      <c r="D14" s="473"/>
      <c r="E14" s="454">
        <f>IF(D14="Single site",0.02,IF(D14="2 sites",0.02,IF(D14="More than 2 sites",0.05,0)))</f>
        <v>0</v>
      </c>
      <c r="F14" s="450"/>
      <c r="G14" s="653"/>
      <c r="H14" s="656"/>
      <c r="I14" s="659"/>
      <c r="J14" s="650"/>
      <c r="K14" s="440"/>
      <c r="L14" s="440"/>
    </row>
    <row r="15" spans="1:12" ht="15" customHeight="1" x14ac:dyDescent="0.25">
      <c r="A15" s="444"/>
      <c r="B15" s="444"/>
      <c r="C15" s="448"/>
      <c r="D15" s="456"/>
      <c r="E15" s="449"/>
      <c r="F15" s="450"/>
      <c r="G15" s="654"/>
      <c r="H15" s="657"/>
      <c r="I15" s="660"/>
      <c r="J15" s="651"/>
      <c r="K15" s="440"/>
      <c r="L15" s="440"/>
    </row>
    <row r="16" spans="1:12" ht="15" customHeight="1" x14ac:dyDescent="0.25">
      <c r="A16" s="444"/>
      <c r="B16" s="444"/>
      <c r="C16" s="451" t="s">
        <v>101</v>
      </c>
      <c r="D16" s="452" t="s">
        <v>511</v>
      </c>
      <c r="E16" s="452" t="s">
        <v>512</v>
      </c>
      <c r="F16" s="450"/>
      <c r="G16" s="652" t="s">
        <v>95</v>
      </c>
      <c r="H16" s="655">
        <v>0.03</v>
      </c>
      <c r="I16" s="658"/>
      <c r="J16" s="649"/>
      <c r="K16" s="440"/>
      <c r="L16" s="440"/>
    </row>
    <row r="17" spans="1:13" ht="15" customHeight="1" x14ac:dyDescent="0.25">
      <c r="A17" s="444"/>
      <c r="B17" s="444"/>
      <c r="C17" s="453" t="s">
        <v>520</v>
      </c>
      <c r="D17" s="474"/>
      <c r="E17" s="454">
        <f>IF(D17="New site: new build - greenfield",0.03,IF(D17="New site: new build - brownfield",0.08,IF(D17="Existing site: new build",0.05,IF(D17="Existing site: &lt;15% refurb",0.06,IF(D17="Existing site: 15-50% refurb",0.1,IF(D17="Existing site: over 50% refurb",0.16,0))))))</f>
        <v>0</v>
      </c>
      <c r="F17" s="450"/>
      <c r="G17" s="653"/>
      <c r="H17" s="656"/>
      <c r="I17" s="659"/>
      <c r="J17" s="650"/>
      <c r="K17" s="440"/>
      <c r="L17" s="440"/>
    </row>
    <row r="18" spans="1:13" x14ac:dyDescent="0.25">
      <c r="A18" s="444"/>
      <c r="B18" s="444"/>
      <c r="C18" s="448"/>
      <c r="D18" s="456"/>
      <c r="E18" s="448"/>
      <c r="F18" s="450"/>
      <c r="G18" s="654"/>
      <c r="H18" s="657"/>
      <c r="I18" s="660"/>
      <c r="J18" s="651"/>
      <c r="K18" s="440"/>
      <c r="L18" s="440"/>
    </row>
    <row r="19" spans="1:13" ht="15" customHeight="1" x14ac:dyDescent="0.25">
      <c r="A19" s="444"/>
      <c r="B19" s="444"/>
      <c r="C19" s="451" t="s">
        <v>105</v>
      </c>
      <c r="D19" s="452" t="s">
        <v>511</v>
      </c>
      <c r="E19" s="452" t="s">
        <v>512</v>
      </c>
      <c r="F19" s="450"/>
      <c r="G19" s="652" t="s">
        <v>96</v>
      </c>
      <c r="H19" s="655">
        <v>0.04</v>
      </c>
      <c r="I19" s="658"/>
      <c r="J19" s="649"/>
      <c r="K19" s="440"/>
      <c r="L19" s="440"/>
    </row>
    <row r="20" spans="1:13" ht="15" customHeight="1" x14ac:dyDescent="0.25">
      <c r="A20" s="444"/>
      <c r="B20" s="444"/>
      <c r="C20" s="453" t="s">
        <v>496</v>
      </c>
      <c r="D20" s="473"/>
      <c r="E20" s="457">
        <f>IF(D20="No FM",0,IF(D20="Hard FM only",0,IF(D20="Hard and soft FM",0.02,0)))</f>
        <v>0</v>
      </c>
      <c r="F20" s="450"/>
      <c r="G20" s="653"/>
      <c r="H20" s="656"/>
      <c r="I20" s="659"/>
      <c r="J20" s="650"/>
      <c r="K20" s="440"/>
      <c r="L20" s="440"/>
    </row>
    <row r="21" spans="1:13" x14ac:dyDescent="0.25">
      <c r="A21" s="444"/>
      <c r="B21" s="444"/>
      <c r="C21" s="453" t="s">
        <v>107</v>
      </c>
      <c r="D21" s="473"/>
      <c r="E21" s="457">
        <f>IF(D21="Group 1 + 2 only",0.005,IF(D21="Major medical equipment",0.015,IF(D21="All equipment included",0.05,0)))</f>
        <v>0</v>
      </c>
      <c r="F21" s="450"/>
      <c r="G21" s="654"/>
      <c r="H21" s="657"/>
      <c r="I21" s="660"/>
      <c r="J21" s="651"/>
      <c r="K21" s="440"/>
      <c r="L21" s="440"/>
    </row>
    <row r="22" spans="1:13" ht="15" customHeight="1" x14ac:dyDescent="0.25">
      <c r="A22" s="444"/>
      <c r="B22" s="444"/>
      <c r="C22" s="453" t="s">
        <v>109</v>
      </c>
      <c r="D22" s="473"/>
      <c r="E22" s="457">
        <f>IF(D22="No IT implications",0,IF(D22="Infrastructure",0.015,IF(D22="Infrastructure + systems",0.05,0)))</f>
        <v>0</v>
      </c>
      <c r="F22" s="450"/>
      <c r="G22" s="652" t="s">
        <v>98</v>
      </c>
      <c r="H22" s="655">
        <v>0.03</v>
      </c>
      <c r="I22" s="658"/>
      <c r="J22" s="649"/>
      <c r="K22" s="440"/>
      <c r="L22" s="440"/>
    </row>
    <row r="23" spans="1:13" ht="15" customHeight="1" x14ac:dyDescent="0.25">
      <c r="A23" s="444"/>
      <c r="B23" s="444"/>
      <c r="C23" s="453" t="s">
        <v>112</v>
      </c>
      <c r="D23" s="473"/>
      <c r="E23" s="457">
        <f>IF(D23="1 or 2 NHS organisations",0.01,IF(D23="3 or more NHS organisations",0.04,0))</f>
        <v>0</v>
      </c>
      <c r="F23" s="450"/>
      <c r="G23" s="653"/>
      <c r="H23" s="656"/>
      <c r="I23" s="659"/>
      <c r="J23" s="650"/>
      <c r="K23" s="440"/>
      <c r="L23" s="440"/>
    </row>
    <row r="24" spans="1:13" ht="36" x14ac:dyDescent="0.25">
      <c r="A24" s="444"/>
      <c r="B24" s="444"/>
      <c r="C24" s="455" t="s">
        <v>514</v>
      </c>
      <c r="D24" s="475"/>
      <c r="E24" s="457">
        <f>IF(D24="Yes",0.08,0)</f>
        <v>0</v>
      </c>
      <c r="F24" s="450"/>
      <c r="G24" s="654"/>
      <c r="H24" s="657"/>
      <c r="I24" s="660"/>
      <c r="J24" s="651"/>
      <c r="K24" s="440"/>
      <c r="L24" s="440"/>
    </row>
    <row r="25" spans="1:13" x14ac:dyDescent="0.25">
      <c r="A25" s="444"/>
      <c r="B25" s="444"/>
      <c r="C25" s="448"/>
      <c r="D25" s="456"/>
      <c r="E25" s="448"/>
      <c r="F25" s="450"/>
      <c r="G25" s="652" t="s">
        <v>99</v>
      </c>
      <c r="H25" s="655">
        <v>0.04</v>
      </c>
      <c r="I25" s="658"/>
      <c r="J25" s="649"/>
      <c r="K25" s="440"/>
      <c r="L25" s="440"/>
    </row>
    <row r="26" spans="1:13" ht="15" customHeight="1" x14ac:dyDescent="0.25">
      <c r="A26" s="444"/>
      <c r="B26" s="444"/>
      <c r="C26" s="451" t="s">
        <v>516</v>
      </c>
      <c r="D26" s="452" t="s">
        <v>511</v>
      </c>
      <c r="E26" s="452" t="s">
        <v>512</v>
      </c>
      <c r="F26" s="450"/>
      <c r="G26" s="653"/>
      <c r="H26" s="656"/>
      <c r="I26" s="659"/>
      <c r="J26" s="650"/>
      <c r="K26" s="440"/>
      <c r="L26" s="440"/>
    </row>
    <row r="27" spans="1:13" x14ac:dyDescent="0.25">
      <c r="A27" s="444"/>
      <c r="B27" s="444"/>
      <c r="C27" s="455" t="s">
        <v>515</v>
      </c>
      <c r="D27" s="473"/>
      <c r="E27" s="457">
        <f>IF(D27="Stable environment (no change to service)",0.05,IF(D27="Identified changes not quantified",0.1,IF(D27="Longer timeframe service changes",0.2,0)))</f>
        <v>0</v>
      </c>
      <c r="F27" s="450"/>
      <c r="G27" s="654"/>
      <c r="H27" s="657"/>
      <c r="I27" s="660"/>
      <c r="J27" s="651"/>
      <c r="K27" s="440"/>
      <c r="L27" s="440"/>
    </row>
    <row r="28" spans="1:13" ht="15" customHeight="1" x14ac:dyDescent="0.25">
      <c r="A28" s="444"/>
      <c r="B28" s="444"/>
      <c r="C28" s="448"/>
      <c r="D28" s="456"/>
      <c r="E28" s="448"/>
      <c r="F28" s="450"/>
      <c r="G28" s="652" t="s">
        <v>100</v>
      </c>
      <c r="H28" s="655">
        <v>0.02</v>
      </c>
      <c r="I28" s="658"/>
      <c r="J28" s="649"/>
      <c r="K28" s="440"/>
      <c r="L28" s="440"/>
    </row>
    <row r="29" spans="1:13" ht="15" customHeight="1" x14ac:dyDescent="0.25">
      <c r="A29" s="444"/>
      <c r="B29" s="444"/>
      <c r="C29" s="451" t="s">
        <v>116</v>
      </c>
      <c r="D29" s="452" t="s">
        <v>511</v>
      </c>
      <c r="E29" s="452" t="s">
        <v>512</v>
      </c>
      <c r="F29" s="450"/>
      <c r="G29" s="653"/>
      <c r="H29" s="656"/>
      <c r="I29" s="659"/>
      <c r="J29" s="650"/>
      <c r="K29" s="440"/>
      <c r="L29" s="440"/>
    </row>
    <row r="30" spans="1:13" ht="24" x14ac:dyDescent="0.25">
      <c r="A30" s="444"/>
      <c r="B30" s="444"/>
      <c r="C30" s="455" t="s">
        <v>497</v>
      </c>
      <c r="D30" s="473"/>
      <c r="E30" s="457">
        <f>IF(D30="Low",0,IF(D30="Medium",0.02,IF(D30="High",0.05,0)))</f>
        <v>0</v>
      </c>
      <c r="F30" s="440"/>
      <c r="G30" s="654"/>
      <c r="H30" s="657"/>
      <c r="I30" s="660"/>
      <c r="J30" s="651"/>
      <c r="K30" s="440"/>
      <c r="L30" s="440"/>
    </row>
    <row r="31" spans="1:13" ht="15" customHeight="1" x14ac:dyDescent="0.25">
      <c r="A31" s="444"/>
      <c r="B31" s="444"/>
      <c r="C31" s="448"/>
      <c r="D31" s="448"/>
      <c r="E31" s="434"/>
      <c r="F31" s="440"/>
      <c r="G31" s="652" t="s">
        <v>102</v>
      </c>
      <c r="H31" s="655">
        <v>0.03</v>
      </c>
      <c r="I31" s="658"/>
      <c r="J31" s="649"/>
      <c r="K31" s="440"/>
      <c r="L31" s="440"/>
    </row>
    <row r="32" spans="1:13" ht="15.75" customHeight="1" x14ac:dyDescent="0.3">
      <c r="A32" s="444"/>
      <c r="B32" s="444"/>
      <c r="C32" s="444"/>
      <c r="D32" s="458" t="s">
        <v>55</v>
      </c>
      <c r="E32" s="447">
        <f>SUM(E12:E30)</f>
        <v>0</v>
      </c>
      <c r="F32" s="459"/>
      <c r="G32" s="653"/>
      <c r="H32" s="656"/>
      <c r="I32" s="659"/>
      <c r="J32" s="650"/>
      <c r="K32" s="440"/>
      <c r="L32" s="440"/>
      <c r="M32" s="460"/>
    </row>
    <row r="33" spans="1:13" ht="15.6" x14ac:dyDescent="0.3">
      <c r="A33" s="444"/>
      <c r="B33" s="444"/>
      <c r="F33" s="462"/>
      <c r="G33" s="654"/>
      <c r="H33" s="657"/>
      <c r="I33" s="660"/>
      <c r="J33" s="651"/>
      <c r="K33" s="440"/>
      <c r="L33" s="440"/>
      <c r="M33" s="460"/>
    </row>
    <row r="34" spans="1:13" ht="15" customHeight="1" x14ac:dyDescent="0.25">
      <c r="A34" s="444"/>
      <c r="B34" s="444"/>
      <c r="F34" s="440"/>
      <c r="G34" s="652" t="s">
        <v>103</v>
      </c>
      <c r="H34" s="655">
        <v>0.02</v>
      </c>
      <c r="I34" s="658"/>
      <c r="J34" s="649"/>
      <c r="K34" s="440"/>
      <c r="L34" s="440"/>
    </row>
    <row r="35" spans="1:13" ht="15" customHeight="1" x14ac:dyDescent="0.25">
      <c r="A35" s="444"/>
      <c r="B35" s="444"/>
      <c r="F35" s="463"/>
      <c r="G35" s="653"/>
      <c r="H35" s="656"/>
      <c r="I35" s="659"/>
      <c r="J35" s="650"/>
      <c r="K35" s="440"/>
      <c r="L35" s="440"/>
    </row>
    <row r="36" spans="1:13" x14ac:dyDescent="0.25">
      <c r="A36" s="444"/>
      <c r="B36" s="444"/>
      <c r="E36" s="434"/>
      <c r="F36" s="463"/>
      <c r="G36" s="654"/>
      <c r="H36" s="657"/>
      <c r="I36" s="660"/>
      <c r="J36" s="651"/>
      <c r="K36" s="440"/>
      <c r="L36" s="440"/>
    </row>
    <row r="37" spans="1:13" ht="15" customHeight="1" x14ac:dyDescent="0.25">
      <c r="A37" s="444"/>
      <c r="B37" s="444"/>
      <c r="E37" s="434"/>
      <c r="F37" s="463"/>
      <c r="G37" s="652" t="s">
        <v>104</v>
      </c>
      <c r="H37" s="655">
        <v>0.02</v>
      </c>
      <c r="I37" s="658"/>
      <c r="J37" s="649"/>
      <c r="K37" s="440"/>
      <c r="L37" s="440"/>
    </row>
    <row r="38" spans="1:13" ht="15" customHeight="1" x14ac:dyDescent="0.25">
      <c r="A38" s="444"/>
      <c r="B38" s="444"/>
      <c r="E38" s="434"/>
      <c r="F38" s="463"/>
      <c r="G38" s="653"/>
      <c r="H38" s="656"/>
      <c r="I38" s="659"/>
      <c r="J38" s="650"/>
      <c r="K38" s="462"/>
      <c r="L38" s="440"/>
    </row>
    <row r="39" spans="1:13" ht="15" customHeight="1" x14ac:dyDescent="0.25">
      <c r="E39" s="434"/>
      <c r="F39" s="462"/>
      <c r="G39" s="654"/>
      <c r="H39" s="657"/>
      <c r="I39" s="660"/>
      <c r="J39" s="651"/>
      <c r="K39" s="440"/>
      <c r="L39" s="440"/>
    </row>
    <row r="40" spans="1:13" ht="15.6" x14ac:dyDescent="0.3">
      <c r="E40" s="434"/>
      <c r="F40" s="464"/>
      <c r="G40" s="652" t="s">
        <v>106</v>
      </c>
      <c r="H40" s="655">
        <v>0.06</v>
      </c>
      <c r="I40" s="658"/>
      <c r="J40" s="649"/>
      <c r="K40" s="440"/>
      <c r="L40" s="440"/>
    </row>
    <row r="41" spans="1:13" ht="15" customHeight="1" x14ac:dyDescent="0.25">
      <c r="E41" s="434"/>
      <c r="F41" s="462"/>
      <c r="G41" s="653"/>
      <c r="H41" s="656"/>
      <c r="I41" s="659"/>
      <c r="J41" s="650"/>
      <c r="K41" s="440"/>
      <c r="L41" s="440"/>
    </row>
    <row r="42" spans="1:13" ht="15" customHeight="1" x14ac:dyDescent="0.25">
      <c r="E42" s="434"/>
      <c r="F42" s="462"/>
      <c r="G42" s="654"/>
      <c r="H42" s="657"/>
      <c r="I42" s="660"/>
      <c r="J42" s="651"/>
      <c r="K42" s="440"/>
      <c r="L42" s="440"/>
    </row>
    <row r="43" spans="1:13" x14ac:dyDescent="0.25">
      <c r="E43" s="434"/>
      <c r="F43" s="462"/>
      <c r="G43" s="652" t="s">
        <v>108</v>
      </c>
      <c r="H43" s="655">
        <v>0.25</v>
      </c>
      <c r="I43" s="658"/>
      <c r="J43" s="649"/>
      <c r="L43" s="440"/>
    </row>
    <row r="44" spans="1:13" x14ac:dyDescent="0.25">
      <c r="E44" s="434"/>
      <c r="F44" s="462"/>
      <c r="G44" s="653"/>
      <c r="H44" s="656"/>
      <c r="I44" s="659"/>
      <c r="J44" s="650"/>
      <c r="L44" s="440"/>
    </row>
    <row r="45" spans="1:13" ht="16.5" customHeight="1" x14ac:dyDescent="0.25">
      <c r="E45" s="434"/>
      <c r="F45" s="462"/>
      <c r="G45" s="654"/>
      <c r="H45" s="657"/>
      <c r="I45" s="660"/>
      <c r="J45" s="651"/>
    </row>
    <row r="46" spans="1:13" ht="16.5" customHeight="1" x14ac:dyDescent="0.25">
      <c r="E46" s="434"/>
      <c r="F46" s="462"/>
      <c r="G46" s="652" t="s">
        <v>110</v>
      </c>
      <c r="H46" s="655">
        <v>0.05</v>
      </c>
      <c r="I46" s="658"/>
      <c r="J46" s="649"/>
    </row>
    <row r="47" spans="1:13" x14ac:dyDescent="0.25">
      <c r="E47" s="434"/>
      <c r="F47" s="440"/>
      <c r="G47" s="653"/>
      <c r="H47" s="656"/>
      <c r="I47" s="659"/>
      <c r="J47" s="650"/>
    </row>
    <row r="48" spans="1:13" x14ac:dyDescent="0.25">
      <c r="E48" s="434"/>
      <c r="F48" s="440"/>
      <c r="G48" s="654"/>
      <c r="H48" s="657"/>
      <c r="I48" s="660"/>
      <c r="J48" s="651"/>
    </row>
    <row r="49" spans="5:10" x14ac:dyDescent="0.25">
      <c r="E49" s="434"/>
      <c r="F49" s="440"/>
      <c r="G49" s="652" t="s">
        <v>111</v>
      </c>
      <c r="H49" s="655">
        <v>0.05</v>
      </c>
      <c r="I49" s="658"/>
      <c r="J49" s="649"/>
    </row>
    <row r="50" spans="5:10" x14ac:dyDescent="0.25">
      <c r="E50" s="434"/>
      <c r="F50" s="440"/>
      <c r="G50" s="653"/>
      <c r="H50" s="656"/>
      <c r="I50" s="659"/>
      <c r="J50" s="650"/>
    </row>
    <row r="51" spans="5:10" x14ac:dyDescent="0.25">
      <c r="E51" s="434"/>
      <c r="G51" s="654"/>
      <c r="H51" s="657"/>
      <c r="I51" s="660"/>
      <c r="J51" s="651"/>
    </row>
    <row r="52" spans="5:10" x14ac:dyDescent="0.25">
      <c r="E52" s="434"/>
      <c r="G52" s="652" t="s">
        <v>113</v>
      </c>
      <c r="H52" s="655">
        <v>0.03</v>
      </c>
      <c r="I52" s="658"/>
      <c r="J52" s="649"/>
    </row>
    <row r="53" spans="5:10" x14ac:dyDescent="0.25">
      <c r="E53" s="434"/>
      <c r="G53" s="653"/>
      <c r="H53" s="656"/>
      <c r="I53" s="659"/>
      <c r="J53" s="650"/>
    </row>
    <row r="54" spans="5:10" x14ac:dyDescent="0.25">
      <c r="E54" s="434"/>
      <c r="G54" s="654"/>
      <c r="H54" s="657"/>
      <c r="I54" s="660"/>
      <c r="J54" s="651"/>
    </row>
    <row r="55" spans="5:10" x14ac:dyDescent="0.25">
      <c r="E55" s="434"/>
      <c r="G55" s="652" t="s">
        <v>114</v>
      </c>
      <c r="H55" s="655">
        <v>0.03</v>
      </c>
      <c r="I55" s="658"/>
      <c r="J55" s="649"/>
    </row>
    <row r="56" spans="5:10" x14ac:dyDescent="0.25">
      <c r="E56" s="434"/>
      <c r="G56" s="653"/>
      <c r="H56" s="656"/>
      <c r="I56" s="659"/>
      <c r="J56" s="650"/>
    </row>
    <row r="57" spans="5:10" x14ac:dyDescent="0.25">
      <c r="E57" s="434"/>
      <c r="G57" s="654"/>
      <c r="H57" s="657"/>
      <c r="I57" s="660"/>
      <c r="J57" s="651"/>
    </row>
    <row r="58" spans="5:10" x14ac:dyDescent="0.25">
      <c r="E58" s="434"/>
      <c r="G58" s="652" t="s">
        <v>115</v>
      </c>
      <c r="H58" s="655">
        <v>0.2</v>
      </c>
      <c r="I58" s="658"/>
      <c r="J58" s="649"/>
    </row>
    <row r="59" spans="5:10" x14ac:dyDescent="0.25">
      <c r="E59" s="434"/>
      <c r="G59" s="653"/>
      <c r="H59" s="656"/>
      <c r="I59" s="659"/>
      <c r="J59" s="650"/>
    </row>
    <row r="60" spans="5:10" x14ac:dyDescent="0.25">
      <c r="E60" s="434"/>
      <c r="G60" s="654"/>
      <c r="H60" s="657"/>
      <c r="I60" s="660"/>
      <c r="J60" s="651"/>
    </row>
    <row r="61" spans="5:10" x14ac:dyDescent="0.25">
      <c r="E61" s="434"/>
      <c r="G61" s="652" t="s">
        <v>117</v>
      </c>
      <c r="H61" s="655">
        <v>0.02</v>
      </c>
      <c r="I61" s="658"/>
      <c r="J61" s="649"/>
    </row>
    <row r="62" spans="5:10" x14ac:dyDescent="0.25">
      <c r="E62" s="434"/>
      <c r="G62" s="653"/>
      <c r="H62" s="656"/>
      <c r="I62" s="659"/>
      <c r="J62" s="650"/>
    </row>
    <row r="63" spans="5:10" x14ac:dyDescent="0.25">
      <c r="E63" s="434"/>
      <c r="G63" s="654"/>
      <c r="H63" s="657"/>
      <c r="I63" s="660"/>
      <c r="J63" s="651"/>
    </row>
    <row r="64" spans="5:10" x14ac:dyDescent="0.25">
      <c r="E64" s="434"/>
      <c r="G64" s="465" t="s">
        <v>118</v>
      </c>
      <c r="H64" s="466">
        <f>SUM(H10:H63)</f>
        <v>1.0000000000000002</v>
      </c>
      <c r="I64" s="466">
        <f>SUM(I10:I63)</f>
        <v>0</v>
      </c>
      <c r="J64" s="466"/>
    </row>
    <row r="65" spans="5:10" x14ac:dyDescent="0.25">
      <c r="E65" s="434"/>
      <c r="G65" s="467" t="s">
        <v>119</v>
      </c>
      <c r="H65" s="468"/>
      <c r="I65" s="468"/>
      <c r="J65" s="468"/>
    </row>
    <row r="66" spans="5:10" x14ac:dyDescent="0.25">
      <c r="E66" s="434"/>
    </row>
    <row r="67" spans="5:10" x14ac:dyDescent="0.25">
      <c r="E67" s="434"/>
    </row>
    <row r="68" spans="5:10" x14ac:dyDescent="0.25">
      <c r="E68" s="434"/>
    </row>
    <row r="69" spans="5:10" x14ac:dyDescent="0.25">
      <c r="E69" s="434"/>
    </row>
    <row r="70" spans="5:10" x14ac:dyDescent="0.25">
      <c r="E70" s="434"/>
    </row>
    <row r="71" spans="5:10" x14ac:dyDescent="0.25">
      <c r="E71" s="434"/>
    </row>
    <row r="72" spans="5:10" x14ac:dyDescent="0.25">
      <c r="E72" s="434"/>
    </row>
    <row r="73" spans="5:10" x14ac:dyDescent="0.25">
      <c r="E73" s="434"/>
    </row>
    <row r="74" spans="5:10" x14ac:dyDescent="0.25">
      <c r="E74" s="434"/>
    </row>
    <row r="75" spans="5:10" x14ac:dyDescent="0.25">
      <c r="E75" s="434"/>
    </row>
    <row r="76" spans="5:10" x14ac:dyDescent="0.25">
      <c r="E76" s="434"/>
    </row>
    <row r="77" spans="5:10" x14ac:dyDescent="0.25">
      <c r="E77" s="434"/>
    </row>
    <row r="78" spans="5:10" x14ac:dyDescent="0.25">
      <c r="E78" s="434"/>
    </row>
    <row r="79" spans="5:10" x14ac:dyDescent="0.25">
      <c r="E79" s="434"/>
    </row>
    <row r="80" spans="5:10" x14ac:dyDescent="0.25">
      <c r="E80" s="434"/>
    </row>
    <row r="81" spans="5:5" x14ac:dyDescent="0.25">
      <c r="E81" s="434"/>
    </row>
    <row r="82" spans="5:5" x14ac:dyDescent="0.25">
      <c r="E82" s="434"/>
    </row>
    <row r="83" spans="5:5" x14ac:dyDescent="0.25">
      <c r="E83" s="434"/>
    </row>
    <row r="84" spans="5:5" x14ac:dyDescent="0.25">
      <c r="E84" s="434"/>
    </row>
    <row r="85" spans="5:5" x14ac:dyDescent="0.25">
      <c r="E85" s="434"/>
    </row>
    <row r="86" spans="5:5" x14ac:dyDescent="0.25">
      <c r="E86" s="434"/>
    </row>
    <row r="87" spans="5:5" x14ac:dyDescent="0.25">
      <c r="E87" s="434"/>
    </row>
    <row r="88" spans="5:5" x14ac:dyDescent="0.25">
      <c r="E88" s="434"/>
    </row>
    <row r="89" spans="5:5" x14ac:dyDescent="0.25">
      <c r="E89" s="434"/>
    </row>
    <row r="90" spans="5:5" x14ac:dyDescent="0.25">
      <c r="E90" s="434"/>
    </row>
    <row r="91" spans="5:5" x14ac:dyDescent="0.25">
      <c r="E91" s="434"/>
    </row>
    <row r="92" spans="5:5" x14ac:dyDescent="0.25">
      <c r="E92" s="434"/>
    </row>
    <row r="93" spans="5:5" x14ac:dyDescent="0.25">
      <c r="E93" s="434"/>
    </row>
    <row r="94" spans="5:5" x14ac:dyDescent="0.25">
      <c r="E94" s="434"/>
    </row>
  </sheetData>
  <sheetProtection algorithmName="SHA-512" hashValue="EqziTkhf794oNItlQtjQHyme8Yyw7K8syty6+ol8aulmfao0co34v8PDXR4QHnY80BGUJV4GFwV2lSxx6KAziQ==" saltValue="fIIJItwUUEJkzPYyF3tr3A==" spinCount="100000" sheet="1" objects="1" scenarios="1"/>
  <dataConsolidate/>
  <mergeCells count="82">
    <mergeCell ref="J13:J15"/>
    <mergeCell ref="I13:I15"/>
    <mergeCell ref="H13:H15"/>
    <mergeCell ref="G13:G15"/>
    <mergeCell ref="J31:J33"/>
    <mergeCell ref="I31:I33"/>
    <mergeCell ref="H31:H33"/>
    <mergeCell ref="G31:G33"/>
    <mergeCell ref="J25:J27"/>
    <mergeCell ref="I25:I27"/>
    <mergeCell ref="H25:H27"/>
    <mergeCell ref="G25:G27"/>
    <mergeCell ref="G28:G30"/>
    <mergeCell ref="H28:H30"/>
    <mergeCell ref="I28:I30"/>
    <mergeCell ref="J28:J30"/>
    <mergeCell ref="J61:J63"/>
    <mergeCell ref="I61:I63"/>
    <mergeCell ref="H61:H63"/>
    <mergeCell ref="G61:G63"/>
    <mergeCell ref="G58:G60"/>
    <mergeCell ref="H58:H60"/>
    <mergeCell ref="I58:I60"/>
    <mergeCell ref="J58:J60"/>
    <mergeCell ref="G52:G54"/>
    <mergeCell ref="H52:H54"/>
    <mergeCell ref="I52:I54"/>
    <mergeCell ref="J52:J54"/>
    <mergeCell ref="G55:G57"/>
    <mergeCell ref="H55:H57"/>
    <mergeCell ref="I55:I57"/>
    <mergeCell ref="J55:J57"/>
    <mergeCell ref="G46:G48"/>
    <mergeCell ref="H46:H48"/>
    <mergeCell ref="I46:I48"/>
    <mergeCell ref="J46:J48"/>
    <mergeCell ref="G49:G51"/>
    <mergeCell ref="H49:H51"/>
    <mergeCell ref="I49:I51"/>
    <mergeCell ref="J49:J51"/>
    <mergeCell ref="G40:G42"/>
    <mergeCell ref="H40:H42"/>
    <mergeCell ref="I40:I42"/>
    <mergeCell ref="J40:J42"/>
    <mergeCell ref="G43:G45"/>
    <mergeCell ref="H43:H45"/>
    <mergeCell ref="I43:I45"/>
    <mergeCell ref="J43:J45"/>
    <mergeCell ref="G34:G36"/>
    <mergeCell ref="H34:H36"/>
    <mergeCell ref="I34:I36"/>
    <mergeCell ref="J34:J36"/>
    <mergeCell ref="G37:G39"/>
    <mergeCell ref="H37:H39"/>
    <mergeCell ref="I37:I39"/>
    <mergeCell ref="J37:J39"/>
    <mergeCell ref="J22:J24"/>
    <mergeCell ref="G10:G12"/>
    <mergeCell ref="H10:H12"/>
    <mergeCell ref="I10:I12"/>
    <mergeCell ref="J10:J12"/>
    <mergeCell ref="I22:I24"/>
    <mergeCell ref="H22:H24"/>
    <mergeCell ref="G22:G24"/>
    <mergeCell ref="J19:J21"/>
    <mergeCell ref="I19:I21"/>
    <mergeCell ref="H19:H21"/>
    <mergeCell ref="G19:G21"/>
    <mergeCell ref="J16:J18"/>
    <mergeCell ref="I16:I18"/>
    <mergeCell ref="H16:H18"/>
    <mergeCell ref="G16:G18"/>
    <mergeCell ref="B1:C1"/>
    <mergeCell ref="G7:J7"/>
    <mergeCell ref="C7:E7"/>
    <mergeCell ref="G8:G9"/>
    <mergeCell ref="H8:H9"/>
    <mergeCell ref="I8:I9"/>
    <mergeCell ref="J8:J9"/>
    <mergeCell ref="B2:C2"/>
    <mergeCell ref="C8:D8"/>
    <mergeCell ref="C4:E5"/>
  </mergeCells>
  <dataValidations count="12">
    <dataValidation type="list" allowBlank="1" showInputMessage="1" showErrorMessage="1" sqref="D12" xr:uid="{00000000-0002-0000-0D00-000000000000}">
      <formula1>"&lt; 2 years, 2 to 4 years, Over 4 years"</formula1>
    </dataValidation>
    <dataValidation type="list" allowBlank="1" showInputMessage="1" showErrorMessage="1" sqref="D13" xr:uid="{00000000-0002-0000-0D00-000001000000}">
      <formula1>"1 or 2,3 or 4,More than 4"</formula1>
    </dataValidation>
    <dataValidation type="list" allowBlank="1" showInputMessage="1" showErrorMessage="1" sqref="D14" xr:uid="{00000000-0002-0000-0D00-000002000000}">
      <formula1>"Single site,2 sites,More than 2 sites"</formula1>
    </dataValidation>
    <dataValidation type="list" allowBlank="1" showInputMessage="1" showErrorMessage="1" sqref="D17" xr:uid="{00000000-0002-0000-0D00-000003000000}">
      <formula1>"New site: new build - greenfield,New site: new build - brownfield,Existing site: new build,Existing site: &lt;15% refurb,Existing site: 15-50% refurb,Existing site: over 50% refurb"</formula1>
    </dataValidation>
    <dataValidation type="list" allowBlank="1" showInputMessage="1" showErrorMessage="1" sqref="D20" xr:uid="{00000000-0002-0000-0D00-000004000000}">
      <formula1>"No FM,Hard FM only,Hard and soft FM"</formula1>
    </dataValidation>
    <dataValidation type="list" allowBlank="1" showInputMessage="1" showErrorMessage="1" sqref="D21" xr:uid="{00000000-0002-0000-0D00-000005000000}">
      <formula1>"Group 1 + 2 only,Major medical equipment,All equipment included"</formula1>
    </dataValidation>
    <dataValidation type="list" allowBlank="1" showInputMessage="1" showErrorMessage="1" sqref="D22" xr:uid="{00000000-0002-0000-0D00-000006000000}">
      <formula1>"No IT implications,Infrastructure,Infrastructure + systems"</formula1>
    </dataValidation>
    <dataValidation type="list" allowBlank="1" showInputMessage="1" showErrorMessage="1" sqref="D23" xr:uid="{00000000-0002-0000-0D00-000007000000}">
      <formula1>"1 or 2 NHS organisations,3 or more NHS organisations"</formula1>
    </dataValidation>
    <dataValidation type="list" allowBlank="1" showInputMessage="1" showErrorMessage="1" sqref="D24" xr:uid="{00000000-0002-0000-0D00-000008000000}">
      <formula1>"Yes,No"</formula1>
    </dataValidation>
    <dataValidation type="list" allowBlank="1" showInputMessage="1" showErrorMessage="1" sqref="D27" xr:uid="{00000000-0002-0000-0D00-000009000000}">
      <formula1>"Stable environment (no change to service),Identified changes not quantified,Longer timeframe service changes"</formula1>
    </dataValidation>
    <dataValidation type="list" allowBlank="1" showInputMessage="1" showErrorMessage="1" sqref="D30" xr:uid="{00000000-0002-0000-0D00-00000A000000}">
      <formula1>"Low,Medium,High"</formula1>
    </dataValidation>
    <dataValidation type="decimal" allowBlank="1" showInputMessage="1" showErrorMessage="1" sqref="I10:I63" xr:uid="{00000000-0002-0000-0D00-00000B000000}">
      <formula1>0</formula1>
      <formula2>H10</formula2>
    </dataValidation>
  </dataValidations>
  <hyperlinks>
    <hyperlink ref="D1" location="'User Instructions'!A1" display="Back to User Instructions" xr:uid="{00000000-0004-0000-0D00-000000000000}"/>
    <hyperlink ref="D2" location="'Model Structure'!A1" display="Back to Model Structure" xr:uid="{00000000-0004-0000-0D00-000001000000}"/>
  </hyperlinks>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rgb="FF7030A0"/>
  </sheetPr>
  <dimension ref="A1:M80"/>
  <sheetViews>
    <sheetView zoomScaleNormal="100" workbookViewId="0">
      <selection activeCell="D83" sqref="D83"/>
    </sheetView>
  </sheetViews>
  <sheetFormatPr defaultColWidth="9.109375" defaultRowHeight="15" x14ac:dyDescent="0.25"/>
  <cols>
    <col min="1" max="1" width="1.6640625" style="434" customWidth="1"/>
    <col min="2" max="2" width="3.109375" style="434" customWidth="1"/>
    <col min="3" max="3" width="27.5546875" style="434" customWidth="1"/>
    <col min="4" max="4" width="44.44140625" style="434" bestFit="1" customWidth="1"/>
    <col min="5" max="5" width="23.88671875" style="461" bestFit="1" customWidth="1"/>
    <col min="6" max="6" width="9.109375" style="434"/>
    <col min="7" max="7" width="27.88671875" style="469" customWidth="1"/>
    <col min="8" max="8" width="11.6640625" style="434" customWidth="1"/>
    <col min="9" max="9" width="31.109375" style="434" bestFit="1" customWidth="1"/>
    <col min="10" max="10" width="65.5546875" style="434" customWidth="1"/>
    <col min="11" max="11" width="12.88671875" style="434" customWidth="1"/>
    <col min="12" max="12" width="21.109375" style="434" customWidth="1"/>
    <col min="13" max="13" width="31.109375" style="434" customWidth="1"/>
    <col min="14" max="14" width="6.33203125" style="434" customWidth="1"/>
    <col min="15" max="16" width="10.109375" style="434" customWidth="1"/>
    <col min="17" max="16384" width="9.109375" style="434"/>
  </cols>
  <sheetData>
    <row r="1" spans="1:12" ht="15" customHeight="1" x14ac:dyDescent="0.3">
      <c r="B1" s="636" t="s">
        <v>82</v>
      </c>
      <c r="C1" s="636"/>
      <c r="D1" s="435" t="s">
        <v>421</v>
      </c>
      <c r="E1" s="436"/>
    </row>
    <row r="2" spans="1:12" ht="45" customHeight="1" x14ac:dyDescent="0.25">
      <c r="A2" s="437"/>
      <c r="B2" s="640" t="str">
        <f>"Option 1 - " &amp; Factors!$B$16</f>
        <v xml:space="preserve">Option 1 - </v>
      </c>
      <c r="C2" s="640"/>
      <c r="D2" s="438" t="s">
        <v>573</v>
      </c>
      <c r="E2" s="437"/>
    </row>
    <row r="3" spans="1:12" s="470" customFormat="1" x14ac:dyDescent="0.25">
      <c r="A3" s="442"/>
      <c r="B3" s="441"/>
      <c r="C3" s="441"/>
      <c r="D3" s="442"/>
      <c r="E3" s="442"/>
      <c r="G3" s="471"/>
    </row>
    <row r="4" spans="1:12" ht="30.75" customHeight="1" x14ac:dyDescent="0.25">
      <c r="A4" s="437"/>
      <c r="C4" s="643" t="s">
        <v>517</v>
      </c>
      <c r="D4" s="644"/>
      <c r="E4" s="645"/>
      <c r="G4" s="439"/>
      <c r="K4" s="440"/>
      <c r="L4" s="440"/>
    </row>
    <row r="5" spans="1:12" x14ac:dyDescent="0.25">
      <c r="A5" s="437"/>
      <c r="B5" s="443"/>
      <c r="C5" s="646"/>
      <c r="D5" s="647"/>
      <c r="E5" s="648"/>
      <c r="G5" s="439"/>
      <c r="K5" s="440"/>
      <c r="L5" s="440"/>
    </row>
    <row r="6" spans="1:12" ht="16.5" customHeight="1" x14ac:dyDescent="0.25">
      <c r="A6" s="437"/>
      <c r="B6" s="437"/>
      <c r="C6" s="437"/>
      <c r="D6" s="437"/>
      <c r="E6" s="437"/>
      <c r="G6" s="439"/>
      <c r="K6" s="440"/>
      <c r="L6" s="440"/>
    </row>
    <row r="7" spans="1:12" ht="15.75" customHeight="1" x14ac:dyDescent="0.25">
      <c r="A7" s="444"/>
      <c r="B7" s="444"/>
      <c r="C7" s="631" t="s">
        <v>84</v>
      </c>
      <c r="D7" s="632"/>
      <c r="E7" s="632"/>
      <c r="F7" s="439" t="str">
        <f t="shared" ref="F7" si="0">IF(D7=0,"",$C$11+D7+1)</f>
        <v/>
      </c>
      <c r="G7" s="637" t="s">
        <v>83</v>
      </c>
      <c r="H7" s="632"/>
      <c r="I7" s="632"/>
      <c r="J7" s="632"/>
      <c r="K7" s="440"/>
      <c r="L7" s="440"/>
    </row>
    <row r="8" spans="1:12" ht="15" customHeight="1" x14ac:dyDescent="0.25">
      <c r="A8" s="444"/>
      <c r="B8" s="444"/>
      <c r="C8" s="641" t="s">
        <v>90</v>
      </c>
      <c r="D8" s="642"/>
      <c r="E8" s="445">
        <f>E32</f>
        <v>0</v>
      </c>
      <c r="G8" s="638" t="s">
        <v>85</v>
      </c>
      <c r="H8" s="638" t="s">
        <v>86</v>
      </c>
      <c r="I8" s="638" t="s">
        <v>87</v>
      </c>
      <c r="J8" s="638" t="s">
        <v>88</v>
      </c>
      <c r="K8" s="440"/>
      <c r="L8" s="440"/>
    </row>
    <row r="9" spans="1:12" ht="15" customHeight="1" x14ac:dyDescent="0.25">
      <c r="A9" s="444"/>
      <c r="B9" s="444"/>
      <c r="C9" s="446" t="s">
        <v>91</v>
      </c>
      <c r="D9" s="446"/>
      <c r="E9" s="447">
        <f>E8*I64</f>
        <v>0</v>
      </c>
      <c r="F9" s="440"/>
      <c r="G9" s="639"/>
      <c r="H9" s="639"/>
      <c r="I9" s="639"/>
      <c r="J9" s="639"/>
      <c r="K9" s="440"/>
      <c r="L9" s="440"/>
    </row>
    <row r="10" spans="1:12" ht="15" customHeight="1" x14ac:dyDescent="0.25">
      <c r="A10" s="444"/>
      <c r="B10" s="444"/>
      <c r="C10" s="444"/>
      <c r="D10" s="448"/>
      <c r="E10" s="449"/>
      <c r="F10" s="450"/>
      <c r="G10" s="652" t="s">
        <v>89</v>
      </c>
      <c r="H10" s="655">
        <v>0.04</v>
      </c>
      <c r="I10" s="658"/>
      <c r="J10" s="661"/>
      <c r="K10" s="440"/>
      <c r="L10" s="440"/>
    </row>
    <row r="11" spans="1:12" ht="15" customHeight="1" x14ac:dyDescent="0.25">
      <c r="A11" s="444"/>
      <c r="B11" s="444"/>
      <c r="C11" s="451" t="s">
        <v>93</v>
      </c>
      <c r="D11" s="452" t="s">
        <v>511</v>
      </c>
      <c r="E11" s="452" t="s">
        <v>512</v>
      </c>
      <c r="F11" s="450"/>
      <c r="G11" s="653"/>
      <c r="H11" s="656"/>
      <c r="I11" s="659"/>
      <c r="J11" s="662"/>
      <c r="K11" s="440"/>
      <c r="L11" s="440"/>
    </row>
    <row r="12" spans="1:12" ht="15" customHeight="1" x14ac:dyDescent="0.25">
      <c r="A12" s="444"/>
      <c r="B12" s="444"/>
      <c r="C12" s="453" t="s">
        <v>94</v>
      </c>
      <c r="D12" s="473"/>
      <c r="E12" s="454">
        <f>IF(D12="&lt; 2 years",0.005,IF(D12="2 to 4 years",0.02,IF(D12="Over 4 Years",0.05,0)))</f>
        <v>0</v>
      </c>
      <c r="F12" s="450"/>
      <c r="G12" s="654"/>
      <c r="H12" s="657"/>
      <c r="I12" s="660"/>
      <c r="J12" s="663"/>
      <c r="K12" s="440"/>
      <c r="L12" s="440"/>
    </row>
    <row r="13" spans="1:12" ht="15" customHeight="1" x14ac:dyDescent="0.25">
      <c r="A13" s="444"/>
      <c r="B13" s="444"/>
      <c r="C13" s="453" t="s">
        <v>97</v>
      </c>
      <c r="D13" s="473"/>
      <c r="E13" s="454">
        <f>IF(D13="1 or 2",0.005,IF(D13="3 or 4",0.02,IF(D13="More than 4",0.05,0)))</f>
        <v>0</v>
      </c>
      <c r="F13" s="450"/>
      <c r="G13" s="652" t="s">
        <v>92</v>
      </c>
      <c r="H13" s="655">
        <v>0.04</v>
      </c>
      <c r="I13" s="658"/>
      <c r="J13" s="649"/>
      <c r="K13" s="440"/>
      <c r="L13" s="440"/>
    </row>
    <row r="14" spans="1:12" ht="30" customHeight="1" x14ac:dyDescent="0.25">
      <c r="A14" s="444"/>
      <c r="B14" s="444"/>
      <c r="C14" s="455" t="s">
        <v>513</v>
      </c>
      <c r="D14" s="473"/>
      <c r="E14" s="454">
        <f>IF(D14="Single site",0.02,IF(D14="2 sites",0.02,IF(D14="More than 2 sites",0.05,0)))</f>
        <v>0</v>
      </c>
      <c r="F14" s="450"/>
      <c r="G14" s="653"/>
      <c r="H14" s="656"/>
      <c r="I14" s="659"/>
      <c r="J14" s="650"/>
      <c r="K14" s="440"/>
      <c r="L14" s="440"/>
    </row>
    <row r="15" spans="1:12" ht="15" customHeight="1" x14ac:dyDescent="0.25">
      <c r="A15" s="444"/>
      <c r="B15" s="444"/>
      <c r="C15" s="448" t="s">
        <v>518</v>
      </c>
      <c r="D15" s="456"/>
      <c r="E15" s="449"/>
      <c r="F15" s="450"/>
      <c r="G15" s="654"/>
      <c r="H15" s="657"/>
      <c r="I15" s="660"/>
      <c r="J15" s="651"/>
      <c r="K15" s="440"/>
      <c r="L15" s="440"/>
    </row>
    <row r="16" spans="1:12" ht="15" customHeight="1" x14ac:dyDescent="0.25">
      <c r="A16" s="444"/>
      <c r="B16" s="444"/>
      <c r="C16" s="451" t="s">
        <v>101</v>
      </c>
      <c r="D16" s="452" t="s">
        <v>511</v>
      </c>
      <c r="E16" s="452" t="s">
        <v>512</v>
      </c>
      <c r="F16" s="450"/>
      <c r="G16" s="652" t="s">
        <v>95</v>
      </c>
      <c r="H16" s="655">
        <v>0.03</v>
      </c>
      <c r="I16" s="658"/>
      <c r="J16" s="649"/>
      <c r="K16" s="440"/>
      <c r="L16" s="440"/>
    </row>
    <row r="17" spans="1:13" ht="15" customHeight="1" x14ac:dyDescent="0.25">
      <c r="A17" s="444"/>
      <c r="B17" s="444"/>
      <c r="C17" s="453" t="s">
        <v>520</v>
      </c>
      <c r="D17" s="474"/>
      <c r="E17" s="454">
        <f>IF(D17="New site: new build - greenfield",0.03,IF(D17="New site: new build - brownfield",0.08,IF(D17="Existing site: new build",0.05,IF(D17="Existing site: &lt;15% refurb",0.06,IF(D17="Existing site: 15-50% refurb",0.1,IF(D17="Existing site: over 50% refurb",0.16,0))))))</f>
        <v>0</v>
      </c>
      <c r="F17" s="450"/>
      <c r="G17" s="653"/>
      <c r="H17" s="656"/>
      <c r="I17" s="659"/>
      <c r="J17" s="650"/>
      <c r="K17" s="440"/>
      <c r="L17" s="440"/>
    </row>
    <row r="18" spans="1:13" x14ac:dyDescent="0.25">
      <c r="A18" s="444"/>
      <c r="B18" s="444"/>
      <c r="C18" s="448"/>
      <c r="D18" s="456"/>
      <c r="E18" s="448"/>
      <c r="F18" s="450"/>
      <c r="G18" s="654"/>
      <c r="H18" s="657"/>
      <c r="I18" s="660"/>
      <c r="J18" s="651"/>
      <c r="K18" s="440"/>
      <c r="L18" s="440"/>
    </row>
    <row r="19" spans="1:13" ht="15" customHeight="1" x14ac:dyDescent="0.25">
      <c r="A19" s="444"/>
      <c r="B19" s="444"/>
      <c r="C19" s="451" t="s">
        <v>105</v>
      </c>
      <c r="D19" s="452" t="s">
        <v>511</v>
      </c>
      <c r="E19" s="452" t="s">
        <v>512</v>
      </c>
      <c r="F19" s="450"/>
      <c r="G19" s="652" t="s">
        <v>96</v>
      </c>
      <c r="H19" s="655">
        <v>0.04</v>
      </c>
      <c r="I19" s="658"/>
      <c r="J19" s="649"/>
      <c r="K19" s="440"/>
      <c r="L19" s="440"/>
    </row>
    <row r="20" spans="1:13" ht="15" customHeight="1" x14ac:dyDescent="0.25">
      <c r="A20" s="444"/>
      <c r="B20" s="444"/>
      <c r="C20" s="453" t="s">
        <v>496</v>
      </c>
      <c r="D20" s="473"/>
      <c r="E20" s="457">
        <f>IF(D20="No FM",0,IF(D20="Hard FM only",0,IF(D20="Hard and soft FM",0.02,0)))</f>
        <v>0</v>
      </c>
      <c r="F20" s="450"/>
      <c r="G20" s="653"/>
      <c r="H20" s="656"/>
      <c r="I20" s="659"/>
      <c r="J20" s="650"/>
      <c r="K20" s="440"/>
      <c r="L20" s="440"/>
    </row>
    <row r="21" spans="1:13" x14ac:dyDescent="0.25">
      <c r="A21" s="444"/>
      <c r="B21" s="444"/>
      <c r="C21" s="453" t="s">
        <v>107</v>
      </c>
      <c r="D21" s="473"/>
      <c r="E21" s="457">
        <f>IF(D21="Group 1 + 2 only",0.005,IF(D21="Major medical equipment",0.015,IF(D21="All equipment included",0.05,0)))</f>
        <v>0</v>
      </c>
      <c r="F21" s="450"/>
      <c r="G21" s="654"/>
      <c r="H21" s="657"/>
      <c r="I21" s="660"/>
      <c r="J21" s="651"/>
      <c r="K21" s="440"/>
      <c r="L21" s="440"/>
    </row>
    <row r="22" spans="1:13" ht="15" customHeight="1" x14ac:dyDescent="0.25">
      <c r="A22" s="444"/>
      <c r="B22" s="444"/>
      <c r="C22" s="453" t="s">
        <v>109</v>
      </c>
      <c r="D22" s="473"/>
      <c r="E22" s="457">
        <f>IF(D22="No IT implications",0,IF(D22="Infrastructure",0.015,IF(D22="Infrastructure + systems",0.05,0)))</f>
        <v>0</v>
      </c>
      <c r="F22" s="450"/>
      <c r="G22" s="652" t="s">
        <v>98</v>
      </c>
      <c r="H22" s="655">
        <v>0.03</v>
      </c>
      <c r="I22" s="658"/>
      <c r="J22" s="649"/>
      <c r="K22" s="440"/>
      <c r="L22" s="440"/>
    </row>
    <row r="23" spans="1:13" ht="15" customHeight="1" x14ac:dyDescent="0.25">
      <c r="A23" s="444"/>
      <c r="B23" s="444"/>
      <c r="C23" s="453" t="s">
        <v>112</v>
      </c>
      <c r="D23" s="473"/>
      <c r="E23" s="457">
        <f>IF(D23="1 or 2 NHS organisations",0.01,IF(D23="3 or more NHS organisations",0.04,0))</f>
        <v>0</v>
      </c>
      <c r="F23" s="450"/>
      <c r="G23" s="653"/>
      <c r="H23" s="656"/>
      <c r="I23" s="659"/>
      <c r="J23" s="650"/>
      <c r="K23" s="440"/>
      <c r="L23" s="440"/>
    </row>
    <row r="24" spans="1:13" ht="36" x14ac:dyDescent="0.25">
      <c r="A24" s="444"/>
      <c r="B24" s="444"/>
      <c r="C24" s="455" t="s">
        <v>514</v>
      </c>
      <c r="D24" s="475"/>
      <c r="E24" s="457">
        <f>IF(D24="Yes",0.08,0)</f>
        <v>0</v>
      </c>
      <c r="F24" s="450"/>
      <c r="G24" s="654"/>
      <c r="H24" s="657"/>
      <c r="I24" s="660"/>
      <c r="J24" s="651"/>
      <c r="K24" s="440"/>
      <c r="L24" s="440"/>
    </row>
    <row r="25" spans="1:13" x14ac:dyDescent="0.25">
      <c r="A25" s="444"/>
      <c r="B25" s="444"/>
      <c r="C25" s="448"/>
      <c r="D25" s="456"/>
      <c r="E25" s="448"/>
      <c r="F25" s="450"/>
      <c r="G25" s="652" t="s">
        <v>99</v>
      </c>
      <c r="H25" s="655">
        <v>0.04</v>
      </c>
      <c r="I25" s="658"/>
      <c r="J25" s="649"/>
      <c r="K25" s="440"/>
      <c r="L25" s="440"/>
    </row>
    <row r="26" spans="1:13" ht="15" customHeight="1" x14ac:dyDescent="0.25">
      <c r="A26" s="444"/>
      <c r="B26" s="444"/>
      <c r="C26" s="451" t="s">
        <v>516</v>
      </c>
      <c r="D26" s="452" t="s">
        <v>511</v>
      </c>
      <c r="E26" s="452" t="s">
        <v>512</v>
      </c>
      <c r="F26" s="450"/>
      <c r="G26" s="653"/>
      <c r="H26" s="656"/>
      <c r="I26" s="659"/>
      <c r="J26" s="650"/>
      <c r="K26" s="440"/>
      <c r="L26" s="440"/>
    </row>
    <row r="27" spans="1:13" x14ac:dyDescent="0.25">
      <c r="A27" s="444"/>
      <c r="B27" s="444"/>
      <c r="C27" s="455" t="s">
        <v>515</v>
      </c>
      <c r="D27" s="473"/>
      <c r="E27" s="457">
        <f>IF(D27="Stable environment (no change to service)",0.05,IF(D27="Identified changes not quantified",0.1,IF(D27="Longer timeframe service changes",0.2,0)))</f>
        <v>0</v>
      </c>
      <c r="F27" s="450"/>
      <c r="G27" s="654"/>
      <c r="H27" s="657"/>
      <c r="I27" s="660"/>
      <c r="J27" s="651"/>
      <c r="K27" s="440"/>
      <c r="L27" s="440"/>
    </row>
    <row r="28" spans="1:13" ht="15" customHeight="1" x14ac:dyDescent="0.25">
      <c r="A28" s="444"/>
      <c r="B28" s="444"/>
      <c r="C28" s="448"/>
      <c r="D28" s="456"/>
      <c r="E28" s="448"/>
      <c r="F28" s="450"/>
      <c r="G28" s="652" t="s">
        <v>100</v>
      </c>
      <c r="H28" s="655">
        <v>0.02</v>
      </c>
      <c r="I28" s="658"/>
      <c r="J28" s="649"/>
      <c r="K28" s="440"/>
      <c r="L28" s="440"/>
    </row>
    <row r="29" spans="1:13" ht="15" customHeight="1" x14ac:dyDescent="0.25">
      <c r="A29" s="444"/>
      <c r="B29" s="444"/>
      <c r="C29" s="451" t="s">
        <v>116</v>
      </c>
      <c r="D29" s="452" t="s">
        <v>511</v>
      </c>
      <c r="E29" s="452" t="s">
        <v>512</v>
      </c>
      <c r="F29" s="450"/>
      <c r="G29" s="653"/>
      <c r="H29" s="656"/>
      <c r="I29" s="659"/>
      <c r="J29" s="650"/>
      <c r="K29" s="440"/>
      <c r="L29" s="440"/>
    </row>
    <row r="30" spans="1:13" ht="24" x14ac:dyDescent="0.25">
      <c r="A30" s="444"/>
      <c r="B30" s="444"/>
      <c r="C30" s="455" t="s">
        <v>497</v>
      </c>
      <c r="D30" s="473"/>
      <c r="E30" s="457">
        <f>IF(D30="Low",0,IF(D30="Medium",0.02,IF(D30="High",0.05,0)))</f>
        <v>0</v>
      </c>
      <c r="F30" s="440"/>
      <c r="G30" s="654"/>
      <c r="H30" s="657"/>
      <c r="I30" s="660"/>
      <c r="J30" s="651"/>
      <c r="K30" s="440"/>
      <c r="L30" s="440"/>
    </row>
    <row r="31" spans="1:13" ht="15" customHeight="1" x14ac:dyDescent="0.25">
      <c r="A31" s="444"/>
      <c r="B31" s="444"/>
      <c r="C31" s="448"/>
      <c r="D31" s="448"/>
      <c r="E31" s="434"/>
      <c r="F31" s="440"/>
      <c r="G31" s="652" t="s">
        <v>102</v>
      </c>
      <c r="H31" s="655">
        <v>0.03</v>
      </c>
      <c r="I31" s="658"/>
      <c r="J31" s="649"/>
      <c r="K31" s="440"/>
      <c r="L31" s="440"/>
    </row>
    <row r="32" spans="1:13" ht="15.75" customHeight="1" x14ac:dyDescent="0.3">
      <c r="A32" s="444"/>
      <c r="B32" s="444"/>
      <c r="C32" s="444"/>
      <c r="D32" s="458" t="s">
        <v>55</v>
      </c>
      <c r="E32" s="447">
        <f>SUM(E12:E30)</f>
        <v>0</v>
      </c>
      <c r="F32" s="459"/>
      <c r="G32" s="653"/>
      <c r="H32" s="656"/>
      <c r="I32" s="659"/>
      <c r="J32" s="650"/>
      <c r="K32" s="440"/>
      <c r="L32" s="440"/>
      <c r="M32" s="460"/>
    </row>
    <row r="33" spans="1:13" ht="15.6" x14ac:dyDescent="0.3">
      <c r="A33" s="444"/>
      <c r="B33" s="444"/>
      <c r="F33" s="462"/>
      <c r="G33" s="654"/>
      <c r="H33" s="657"/>
      <c r="I33" s="660"/>
      <c r="J33" s="651"/>
      <c r="K33" s="440"/>
      <c r="L33" s="440"/>
      <c r="M33" s="460"/>
    </row>
    <row r="34" spans="1:13" ht="15" customHeight="1" x14ac:dyDescent="0.25">
      <c r="A34" s="444"/>
      <c r="B34" s="444"/>
      <c r="F34" s="440"/>
      <c r="G34" s="652" t="s">
        <v>103</v>
      </c>
      <c r="H34" s="655">
        <v>0.02</v>
      </c>
      <c r="I34" s="658"/>
      <c r="J34" s="649"/>
      <c r="K34" s="440"/>
      <c r="L34" s="440"/>
    </row>
    <row r="35" spans="1:13" ht="15" customHeight="1" x14ac:dyDescent="0.25">
      <c r="A35" s="444"/>
      <c r="B35" s="444"/>
      <c r="F35" s="463"/>
      <c r="G35" s="653"/>
      <c r="H35" s="656"/>
      <c r="I35" s="659"/>
      <c r="J35" s="650"/>
      <c r="K35" s="440"/>
      <c r="L35" s="440"/>
    </row>
    <row r="36" spans="1:13" x14ac:dyDescent="0.25">
      <c r="A36" s="444"/>
      <c r="B36" s="444"/>
      <c r="E36" s="434"/>
      <c r="F36" s="463"/>
      <c r="G36" s="654"/>
      <c r="H36" s="657"/>
      <c r="I36" s="660"/>
      <c r="J36" s="651"/>
      <c r="K36" s="440"/>
      <c r="L36" s="440"/>
    </row>
    <row r="37" spans="1:13" ht="15" customHeight="1" x14ac:dyDescent="0.25">
      <c r="A37" s="444"/>
      <c r="B37" s="444"/>
      <c r="E37" s="434"/>
      <c r="F37" s="463"/>
      <c r="G37" s="652" t="s">
        <v>104</v>
      </c>
      <c r="H37" s="655">
        <v>0.02</v>
      </c>
      <c r="I37" s="658"/>
      <c r="J37" s="649"/>
      <c r="K37" s="440"/>
      <c r="L37" s="440"/>
    </row>
    <row r="38" spans="1:13" ht="15" customHeight="1" x14ac:dyDescent="0.25">
      <c r="A38" s="444"/>
      <c r="B38" s="444"/>
      <c r="E38" s="434"/>
      <c r="F38" s="463"/>
      <c r="G38" s="653"/>
      <c r="H38" s="656"/>
      <c r="I38" s="659"/>
      <c r="J38" s="650"/>
      <c r="K38" s="462"/>
      <c r="L38" s="440"/>
    </row>
    <row r="39" spans="1:13" ht="15" customHeight="1" x14ac:dyDescent="0.25">
      <c r="E39" s="434"/>
      <c r="F39" s="462"/>
      <c r="G39" s="654"/>
      <c r="H39" s="657"/>
      <c r="I39" s="660"/>
      <c r="J39" s="651"/>
      <c r="K39" s="440"/>
      <c r="L39" s="440"/>
    </row>
    <row r="40" spans="1:13" ht="15.6" x14ac:dyDescent="0.3">
      <c r="E40" s="434"/>
      <c r="F40" s="464"/>
      <c r="G40" s="652" t="s">
        <v>106</v>
      </c>
      <c r="H40" s="655">
        <v>0.06</v>
      </c>
      <c r="I40" s="658"/>
      <c r="J40" s="649"/>
      <c r="K40" s="440"/>
      <c r="L40" s="440"/>
    </row>
    <row r="41" spans="1:13" ht="15" customHeight="1" x14ac:dyDescent="0.25">
      <c r="E41" s="434"/>
      <c r="F41" s="462"/>
      <c r="G41" s="653"/>
      <c r="H41" s="656"/>
      <c r="I41" s="659"/>
      <c r="J41" s="650"/>
      <c r="K41" s="440"/>
      <c r="L41" s="440"/>
    </row>
    <row r="42" spans="1:13" ht="15" customHeight="1" x14ac:dyDescent="0.25">
      <c r="E42" s="434"/>
      <c r="F42" s="462"/>
      <c r="G42" s="654"/>
      <c r="H42" s="657"/>
      <c r="I42" s="660"/>
      <c r="J42" s="651"/>
      <c r="K42" s="440"/>
      <c r="L42" s="440"/>
    </row>
    <row r="43" spans="1:13" x14ac:dyDescent="0.25">
      <c r="E43" s="434"/>
      <c r="F43" s="462"/>
      <c r="G43" s="652" t="s">
        <v>108</v>
      </c>
      <c r="H43" s="655">
        <v>0.25</v>
      </c>
      <c r="I43" s="658"/>
      <c r="J43" s="649"/>
      <c r="L43" s="440"/>
    </row>
    <row r="44" spans="1:13" x14ac:dyDescent="0.25">
      <c r="E44" s="434"/>
      <c r="F44" s="462"/>
      <c r="G44" s="653"/>
      <c r="H44" s="656"/>
      <c r="I44" s="659"/>
      <c r="J44" s="650"/>
      <c r="L44" s="440"/>
    </row>
    <row r="45" spans="1:13" ht="16.5" customHeight="1" x14ac:dyDescent="0.25">
      <c r="E45" s="434"/>
      <c r="F45" s="462"/>
      <c r="G45" s="654"/>
      <c r="H45" s="657"/>
      <c r="I45" s="660"/>
      <c r="J45" s="651"/>
    </row>
    <row r="46" spans="1:13" ht="16.5" customHeight="1" x14ac:dyDescent="0.25">
      <c r="E46" s="434"/>
      <c r="F46" s="462"/>
      <c r="G46" s="652" t="s">
        <v>110</v>
      </c>
      <c r="H46" s="655">
        <v>0.05</v>
      </c>
      <c r="I46" s="658"/>
      <c r="J46" s="649"/>
    </row>
    <row r="47" spans="1:13" x14ac:dyDescent="0.25">
      <c r="E47" s="434"/>
      <c r="F47" s="440"/>
      <c r="G47" s="653"/>
      <c r="H47" s="656"/>
      <c r="I47" s="659"/>
      <c r="J47" s="650"/>
    </row>
    <row r="48" spans="1:13" x14ac:dyDescent="0.25">
      <c r="E48" s="434"/>
      <c r="F48" s="440"/>
      <c r="G48" s="654"/>
      <c r="H48" s="657"/>
      <c r="I48" s="660"/>
      <c r="J48" s="651"/>
    </row>
    <row r="49" spans="5:10" x14ac:dyDescent="0.25">
      <c r="E49" s="434"/>
      <c r="F49" s="440"/>
      <c r="G49" s="652" t="s">
        <v>111</v>
      </c>
      <c r="H49" s="655">
        <v>0.05</v>
      </c>
      <c r="I49" s="658"/>
      <c r="J49" s="649"/>
    </row>
    <row r="50" spans="5:10" x14ac:dyDescent="0.25">
      <c r="E50" s="434"/>
      <c r="F50" s="440"/>
      <c r="G50" s="653"/>
      <c r="H50" s="656"/>
      <c r="I50" s="659"/>
      <c r="J50" s="650"/>
    </row>
    <row r="51" spans="5:10" x14ac:dyDescent="0.25">
      <c r="E51" s="434"/>
      <c r="G51" s="654"/>
      <c r="H51" s="657"/>
      <c r="I51" s="660"/>
      <c r="J51" s="651"/>
    </row>
    <row r="52" spans="5:10" x14ac:dyDescent="0.25">
      <c r="E52" s="434"/>
      <c r="G52" s="652" t="s">
        <v>113</v>
      </c>
      <c r="H52" s="655">
        <v>0.03</v>
      </c>
      <c r="I52" s="658"/>
      <c r="J52" s="649"/>
    </row>
    <row r="53" spans="5:10" x14ac:dyDescent="0.25">
      <c r="E53" s="434"/>
      <c r="G53" s="653"/>
      <c r="H53" s="656"/>
      <c r="I53" s="659"/>
      <c r="J53" s="650"/>
    </row>
    <row r="54" spans="5:10" x14ac:dyDescent="0.25">
      <c r="E54" s="434"/>
      <c r="G54" s="654"/>
      <c r="H54" s="657"/>
      <c r="I54" s="660"/>
      <c r="J54" s="651"/>
    </row>
    <row r="55" spans="5:10" x14ac:dyDescent="0.25">
      <c r="E55" s="434"/>
      <c r="G55" s="652" t="s">
        <v>114</v>
      </c>
      <c r="H55" s="655">
        <v>0.03</v>
      </c>
      <c r="I55" s="658"/>
      <c r="J55" s="649"/>
    </row>
    <row r="56" spans="5:10" x14ac:dyDescent="0.25">
      <c r="E56" s="434"/>
      <c r="G56" s="653"/>
      <c r="H56" s="656"/>
      <c r="I56" s="659"/>
      <c r="J56" s="650"/>
    </row>
    <row r="57" spans="5:10" x14ac:dyDescent="0.25">
      <c r="E57" s="434"/>
      <c r="G57" s="654"/>
      <c r="H57" s="657"/>
      <c r="I57" s="660"/>
      <c r="J57" s="651"/>
    </row>
    <row r="58" spans="5:10" x14ac:dyDescent="0.25">
      <c r="E58" s="434"/>
      <c r="G58" s="652" t="s">
        <v>115</v>
      </c>
      <c r="H58" s="655">
        <v>0.2</v>
      </c>
      <c r="I58" s="658"/>
      <c r="J58" s="649"/>
    </row>
    <row r="59" spans="5:10" x14ac:dyDescent="0.25">
      <c r="E59" s="434"/>
      <c r="G59" s="653"/>
      <c r="H59" s="656"/>
      <c r="I59" s="659"/>
      <c r="J59" s="650"/>
    </row>
    <row r="60" spans="5:10" x14ac:dyDescent="0.25">
      <c r="E60" s="434"/>
      <c r="G60" s="654"/>
      <c r="H60" s="657"/>
      <c r="I60" s="660"/>
      <c r="J60" s="651"/>
    </row>
    <row r="61" spans="5:10" x14ac:dyDescent="0.25">
      <c r="E61" s="434"/>
      <c r="G61" s="652" t="s">
        <v>117</v>
      </c>
      <c r="H61" s="655">
        <v>0.02</v>
      </c>
      <c r="I61" s="658"/>
      <c r="J61" s="649"/>
    </row>
    <row r="62" spans="5:10" x14ac:dyDescent="0.25">
      <c r="E62" s="434"/>
      <c r="G62" s="653"/>
      <c r="H62" s="656"/>
      <c r="I62" s="659"/>
      <c r="J62" s="650"/>
    </row>
    <row r="63" spans="5:10" x14ac:dyDescent="0.25">
      <c r="E63" s="434"/>
      <c r="G63" s="654"/>
      <c r="H63" s="657"/>
      <c r="I63" s="660"/>
      <c r="J63" s="651"/>
    </row>
    <row r="64" spans="5:10" x14ac:dyDescent="0.25">
      <c r="E64" s="434"/>
      <c r="G64" s="465" t="s">
        <v>118</v>
      </c>
      <c r="H64" s="466">
        <f>SUM(H10:H63)</f>
        <v>1.0000000000000002</v>
      </c>
      <c r="I64" s="466">
        <f>SUM(I10:I63)</f>
        <v>0</v>
      </c>
      <c r="J64" s="466"/>
    </row>
    <row r="65" spans="5:10" x14ac:dyDescent="0.25">
      <c r="E65" s="434"/>
      <c r="G65" s="467" t="s">
        <v>119</v>
      </c>
      <c r="H65" s="468"/>
      <c r="I65" s="468"/>
      <c r="J65" s="468"/>
    </row>
    <row r="66" spans="5:10" x14ac:dyDescent="0.25">
      <c r="E66" s="434"/>
      <c r="G66" s="434"/>
    </row>
    <row r="67" spans="5:10" x14ac:dyDescent="0.25">
      <c r="E67" s="434"/>
      <c r="G67" s="434"/>
    </row>
    <row r="68" spans="5:10" x14ac:dyDescent="0.25">
      <c r="E68" s="434"/>
      <c r="G68" s="434"/>
    </row>
    <row r="69" spans="5:10" x14ac:dyDescent="0.25">
      <c r="E69" s="434"/>
      <c r="G69" s="434"/>
    </row>
    <row r="70" spans="5:10" x14ac:dyDescent="0.25">
      <c r="E70" s="434"/>
      <c r="G70" s="434"/>
    </row>
    <row r="71" spans="5:10" x14ac:dyDescent="0.25">
      <c r="E71" s="434"/>
      <c r="G71" s="434"/>
    </row>
    <row r="72" spans="5:10" x14ac:dyDescent="0.25">
      <c r="E72" s="434"/>
      <c r="G72" s="434"/>
    </row>
    <row r="73" spans="5:10" x14ac:dyDescent="0.25">
      <c r="E73" s="434"/>
      <c r="G73" s="434"/>
    </row>
    <row r="74" spans="5:10" x14ac:dyDescent="0.25">
      <c r="E74" s="434"/>
      <c r="G74" s="434"/>
    </row>
    <row r="75" spans="5:10" x14ac:dyDescent="0.25">
      <c r="E75" s="434"/>
      <c r="G75" s="434"/>
    </row>
    <row r="76" spans="5:10" x14ac:dyDescent="0.25">
      <c r="E76" s="434"/>
      <c r="G76" s="434"/>
    </row>
    <row r="77" spans="5:10" x14ac:dyDescent="0.25">
      <c r="E77" s="434"/>
      <c r="G77" s="434"/>
    </row>
    <row r="78" spans="5:10" x14ac:dyDescent="0.25">
      <c r="E78" s="434"/>
      <c r="G78" s="434"/>
    </row>
    <row r="79" spans="5:10" x14ac:dyDescent="0.25">
      <c r="E79" s="434"/>
      <c r="G79" s="434"/>
    </row>
    <row r="80" spans="5:10" x14ac:dyDescent="0.25">
      <c r="G80" s="434"/>
    </row>
  </sheetData>
  <sheetProtection algorithmName="SHA-512" hashValue="m+Twl1b55brg9qgQjFyufMgsVSA5Ain9FtnSmFW6ohBPOVbexSQVUOQrek0xB9KQlFkar+moZUnzfo48W1+B7Q==" saltValue="uJQ0RuWavNGyORiORgEwmA==" spinCount="100000" sheet="1" objects="1" scenarios="1"/>
  <mergeCells count="82">
    <mergeCell ref="G52:G54"/>
    <mergeCell ref="H52:H54"/>
    <mergeCell ref="I52:I54"/>
    <mergeCell ref="G61:G63"/>
    <mergeCell ref="H61:H63"/>
    <mergeCell ref="I61:I63"/>
    <mergeCell ref="G55:G57"/>
    <mergeCell ref="H55:H57"/>
    <mergeCell ref="I55:I57"/>
    <mergeCell ref="G58:G60"/>
    <mergeCell ref="H58:H60"/>
    <mergeCell ref="I58:I60"/>
    <mergeCell ref="G46:G48"/>
    <mergeCell ref="H46:H48"/>
    <mergeCell ref="I46:I48"/>
    <mergeCell ref="G49:G51"/>
    <mergeCell ref="H49:H51"/>
    <mergeCell ref="I49:I51"/>
    <mergeCell ref="G40:G42"/>
    <mergeCell ref="H40:H42"/>
    <mergeCell ref="I40:I42"/>
    <mergeCell ref="G43:G45"/>
    <mergeCell ref="H43:H45"/>
    <mergeCell ref="I43:I45"/>
    <mergeCell ref="G34:G36"/>
    <mergeCell ref="H34:H36"/>
    <mergeCell ref="I34:I36"/>
    <mergeCell ref="G37:G39"/>
    <mergeCell ref="H37:H39"/>
    <mergeCell ref="I37:I39"/>
    <mergeCell ref="G28:G30"/>
    <mergeCell ref="H28:H30"/>
    <mergeCell ref="I28:I30"/>
    <mergeCell ref="G31:G33"/>
    <mergeCell ref="H31:H33"/>
    <mergeCell ref="I31:I33"/>
    <mergeCell ref="I10:I12"/>
    <mergeCell ref="G13:G15"/>
    <mergeCell ref="H13:H15"/>
    <mergeCell ref="I13:I15"/>
    <mergeCell ref="G25:G27"/>
    <mergeCell ref="H25:H27"/>
    <mergeCell ref="I25:I27"/>
    <mergeCell ref="J37:J39"/>
    <mergeCell ref="J55:J57"/>
    <mergeCell ref="J13:J15"/>
    <mergeCell ref="J22:J24"/>
    <mergeCell ref="G16:G18"/>
    <mergeCell ref="H16:H18"/>
    <mergeCell ref="I16:I18"/>
    <mergeCell ref="G19:G21"/>
    <mergeCell ref="H19:H21"/>
    <mergeCell ref="I19:I21"/>
    <mergeCell ref="G22:G24"/>
    <mergeCell ref="H22:H24"/>
    <mergeCell ref="I22:I24"/>
    <mergeCell ref="J16:J18"/>
    <mergeCell ref="J19:J21"/>
    <mergeCell ref="J25:J27"/>
    <mergeCell ref="J28:J30"/>
    <mergeCell ref="J31:J33"/>
    <mergeCell ref="J34:J36"/>
    <mergeCell ref="J10:J12"/>
    <mergeCell ref="B1:C1"/>
    <mergeCell ref="B2:C2"/>
    <mergeCell ref="J8:J9"/>
    <mergeCell ref="C4:E5"/>
    <mergeCell ref="C7:E7"/>
    <mergeCell ref="G7:J7"/>
    <mergeCell ref="C8:D8"/>
    <mergeCell ref="G8:G9"/>
    <mergeCell ref="H8:H9"/>
    <mergeCell ref="I8:I9"/>
    <mergeCell ref="G10:G12"/>
    <mergeCell ref="H10:H12"/>
    <mergeCell ref="J58:J60"/>
    <mergeCell ref="J61:J63"/>
    <mergeCell ref="J40:J42"/>
    <mergeCell ref="J43:J45"/>
    <mergeCell ref="J46:J48"/>
    <mergeCell ref="J49:J51"/>
    <mergeCell ref="J52:J54"/>
  </mergeCells>
  <dataValidations count="12">
    <dataValidation type="list" allowBlank="1" showInputMessage="1" showErrorMessage="1" sqref="D30" xr:uid="{00000000-0002-0000-0E00-000000000000}">
      <formula1>"Low,Medium,High"</formula1>
    </dataValidation>
    <dataValidation type="list" allowBlank="1" showInputMessage="1" showErrorMessage="1" sqref="D27" xr:uid="{00000000-0002-0000-0E00-000001000000}">
      <formula1>"Stable environment (no change to service),Identified changes not quantified,Longer timeframe service changes"</formula1>
    </dataValidation>
    <dataValidation type="list" allowBlank="1" showInputMessage="1" showErrorMessage="1" sqref="D24" xr:uid="{00000000-0002-0000-0E00-000002000000}">
      <formula1>"Yes,No"</formula1>
    </dataValidation>
    <dataValidation type="list" allowBlank="1" showInputMessage="1" showErrorMessage="1" sqref="D23" xr:uid="{00000000-0002-0000-0E00-000003000000}">
      <formula1>"1 or 2 NHS organisations,3 or more NHS organisations"</formula1>
    </dataValidation>
    <dataValidation type="list" allowBlank="1" showInputMessage="1" showErrorMessage="1" sqref="D22" xr:uid="{00000000-0002-0000-0E00-000004000000}">
      <formula1>"No IT implications,Infrastructure,Infrastructure + systems"</formula1>
    </dataValidation>
    <dataValidation type="list" allowBlank="1" showInputMessage="1" showErrorMessage="1" sqref="D21" xr:uid="{00000000-0002-0000-0E00-000005000000}">
      <formula1>"Group 1 + 2 only,Major medical equipment,All equipment included"</formula1>
    </dataValidation>
    <dataValidation type="list" allowBlank="1" showInputMessage="1" showErrorMessage="1" sqref="D20" xr:uid="{00000000-0002-0000-0E00-000006000000}">
      <formula1>"No FM,Hard FM only,Hard and soft FM"</formula1>
    </dataValidation>
    <dataValidation type="list" allowBlank="1" showInputMessage="1" showErrorMessage="1" sqref="D14" xr:uid="{00000000-0002-0000-0E00-000007000000}">
      <formula1>"Single site,2 sites,More than 2 sites"</formula1>
    </dataValidation>
    <dataValidation type="list" allowBlank="1" showInputMessage="1" showErrorMessage="1" sqref="D13" xr:uid="{00000000-0002-0000-0E00-000008000000}">
      <formula1>"1 or 2,3 or 4,More than 4"</formula1>
    </dataValidation>
    <dataValidation type="list" allowBlank="1" showInputMessage="1" showErrorMessage="1" sqref="D12" xr:uid="{00000000-0002-0000-0E00-000009000000}">
      <formula1>"&lt; 2 years, 2 to 4 years, Over 4 years"</formula1>
    </dataValidation>
    <dataValidation type="decimal" allowBlank="1" showInputMessage="1" showErrorMessage="1" sqref="I10:I63" xr:uid="{00000000-0002-0000-0E00-00000A000000}">
      <formula1>0</formula1>
      <formula2>H10</formula2>
    </dataValidation>
    <dataValidation type="list" allowBlank="1" showInputMessage="1" showErrorMessage="1" sqref="D17" xr:uid="{00000000-0002-0000-0E00-00000B000000}">
      <formula1>"New site: new build - greenfield,New site: new build - brownfield,Existing site: new build,Existing site: &lt;15% refurb,Existing site: 15-50% refurb,Existing site: over 50% refurb"</formula1>
    </dataValidation>
  </dataValidations>
  <hyperlinks>
    <hyperlink ref="D1" location="'User Instructions'!A1" display="Back to User Instructions" xr:uid="{00000000-0004-0000-0E00-000000000000}"/>
    <hyperlink ref="D2" location="'Model Structure'!A1" display="Back to Model Structure" xr:uid="{00000000-0004-0000-0E00-000001000000}"/>
  </hyperlink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7030A0"/>
  </sheetPr>
  <dimension ref="A1:O73"/>
  <sheetViews>
    <sheetView zoomScaleNormal="100" workbookViewId="0">
      <selection activeCell="D83" sqref="D83"/>
    </sheetView>
  </sheetViews>
  <sheetFormatPr defaultColWidth="9.109375" defaultRowHeight="15" x14ac:dyDescent="0.25"/>
  <cols>
    <col min="1" max="1" width="1.6640625" style="434" customWidth="1"/>
    <col min="2" max="2" width="3.109375" style="434" customWidth="1"/>
    <col min="3" max="3" width="27.5546875" style="434" customWidth="1"/>
    <col min="4" max="4" width="44.44140625" style="434" bestFit="1" customWidth="1"/>
    <col min="5" max="5" width="23.88671875" style="461" bestFit="1" customWidth="1"/>
    <col min="6" max="6" width="9.109375" style="434"/>
    <col min="7" max="7" width="27.88671875" style="469" customWidth="1"/>
    <col min="8" max="8" width="11.6640625" style="434" customWidth="1"/>
    <col min="9" max="9" width="31.109375" style="434" bestFit="1" customWidth="1"/>
    <col min="10" max="10" width="65.5546875" style="434" customWidth="1"/>
    <col min="11" max="11" width="12.88671875" style="434" customWidth="1"/>
    <col min="12" max="12" width="21.109375" style="434" customWidth="1"/>
    <col min="13" max="13" width="31.109375" style="434" customWidth="1"/>
    <col min="14" max="14" width="6.33203125" style="434" customWidth="1"/>
    <col min="15" max="16" width="10.109375" style="434" customWidth="1"/>
    <col min="17" max="16384" width="9.109375" style="434"/>
  </cols>
  <sheetData>
    <row r="1" spans="1:12" ht="15" customHeight="1" x14ac:dyDescent="0.3">
      <c r="B1" s="636" t="s">
        <v>82</v>
      </c>
      <c r="C1" s="636"/>
      <c r="D1" s="435" t="s">
        <v>421</v>
      </c>
      <c r="E1" s="436"/>
    </row>
    <row r="2" spans="1:12" ht="45" customHeight="1" x14ac:dyDescent="0.25">
      <c r="A2" s="437"/>
      <c r="B2" s="640" t="str">
        <f>"Option 2 - " &amp; Factors!$B$17</f>
        <v xml:space="preserve">Option 2 - </v>
      </c>
      <c r="C2" s="640"/>
      <c r="D2" s="438" t="s">
        <v>573</v>
      </c>
      <c r="E2" s="437"/>
    </row>
    <row r="3" spans="1:12" s="470" customFormat="1" x14ac:dyDescent="0.25">
      <c r="A3" s="442"/>
      <c r="B3" s="441"/>
      <c r="C3" s="441"/>
      <c r="D3" s="442"/>
      <c r="E3" s="442"/>
      <c r="G3" s="471"/>
    </row>
    <row r="4" spans="1:12" ht="30.75" customHeight="1" x14ac:dyDescent="0.25">
      <c r="A4" s="437"/>
      <c r="C4" s="643" t="s">
        <v>517</v>
      </c>
      <c r="D4" s="644"/>
      <c r="E4" s="645"/>
      <c r="G4" s="439"/>
      <c r="K4" s="440"/>
      <c r="L4" s="440"/>
    </row>
    <row r="5" spans="1:12" x14ac:dyDescent="0.25">
      <c r="A5" s="437"/>
      <c r="B5" s="443"/>
      <c r="C5" s="646"/>
      <c r="D5" s="647"/>
      <c r="E5" s="648"/>
      <c r="G5" s="439"/>
      <c r="K5" s="440"/>
      <c r="L5" s="440"/>
    </row>
    <row r="6" spans="1:12" ht="16.5" customHeight="1" x14ac:dyDescent="0.25">
      <c r="A6" s="437"/>
      <c r="B6" s="437"/>
      <c r="C6" s="437"/>
      <c r="D6" s="437"/>
      <c r="E6" s="437"/>
      <c r="G6" s="439"/>
      <c r="K6" s="440"/>
      <c r="L6" s="440"/>
    </row>
    <row r="7" spans="1:12" ht="15.75" customHeight="1" x14ac:dyDescent="0.25">
      <c r="A7" s="444"/>
      <c r="B7" s="444"/>
      <c r="C7" s="631" t="s">
        <v>84</v>
      </c>
      <c r="D7" s="632"/>
      <c r="E7" s="632"/>
      <c r="F7" s="439" t="str">
        <f t="shared" ref="F7" si="0">IF(D7=0,"",$C$11+D7+1)</f>
        <v/>
      </c>
      <c r="G7" s="637" t="s">
        <v>83</v>
      </c>
      <c r="H7" s="632"/>
      <c r="I7" s="632"/>
      <c r="J7" s="632"/>
      <c r="K7" s="440"/>
      <c r="L7" s="440"/>
    </row>
    <row r="8" spans="1:12" ht="15" customHeight="1" x14ac:dyDescent="0.25">
      <c r="A8" s="444"/>
      <c r="B8" s="444"/>
      <c r="C8" s="641" t="s">
        <v>90</v>
      </c>
      <c r="D8" s="642"/>
      <c r="E8" s="445">
        <f>E32</f>
        <v>0</v>
      </c>
      <c r="G8" s="638" t="s">
        <v>85</v>
      </c>
      <c r="H8" s="638" t="s">
        <v>86</v>
      </c>
      <c r="I8" s="638" t="s">
        <v>87</v>
      </c>
      <c r="J8" s="638" t="s">
        <v>88</v>
      </c>
      <c r="K8" s="440"/>
      <c r="L8" s="440"/>
    </row>
    <row r="9" spans="1:12" ht="15" customHeight="1" x14ac:dyDescent="0.25">
      <c r="A9" s="444"/>
      <c r="B9" s="444"/>
      <c r="C9" s="446" t="s">
        <v>91</v>
      </c>
      <c r="D9" s="446"/>
      <c r="E9" s="447">
        <f>E8*I64</f>
        <v>0</v>
      </c>
      <c r="F9" s="440"/>
      <c r="G9" s="639"/>
      <c r="H9" s="639"/>
      <c r="I9" s="639"/>
      <c r="J9" s="639"/>
      <c r="K9" s="440"/>
      <c r="L9" s="440"/>
    </row>
    <row r="10" spans="1:12" ht="15" customHeight="1" x14ac:dyDescent="0.25">
      <c r="A10" s="444"/>
      <c r="B10" s="444"/>
      <c r="C10" s="444"/>
      <c r="D10" s="448"/>
      <c r="E10" s="449"/>
      <c r="F10" s="450"/>
      <c r="G10" s="652" t="s">
        <v>89</v>
      </c>
      <c r="H10" s="655">
        <v>0.04</v>
      </c>
      <c r="I10" s="658"/>
      <c r="J10" s="661"/>
      <c r="K10" s="440"/>
      <c r="L10" s="440"/>
    </row>
    <row r="11" spans="1:12" ht="15" customHeight="1" x14ac:dyDescent="0.25">
      <c r="A11" s="444"/>
      <c r="B11" s="444"/>
      <c r="C11" s="451" t="s">
        <v>93</v>
      </c>
      <c r="D11" s="452" t="s">
        <v>511</v>
      </c>
      <c r="E11" s="452" t="s">
        <v>512</v>
      </c>
      <c r="F11" s="450"/>
      <c r="G11" s="653"/>
      <c r="H11" s="656"/>
      <c r="I11" s="659"/>
      <c r="J11" s="662"/>
      <c r="K11" s="440"/>
      <c r="L11" s="440"/>
    </row>
    <row r="12" spans="1:12" ht="15" customHeight="1" x14ac:dyDescent="0.25">
      <c r="A12" s="444"/>
      <c r="B12" s="444"/>
      <c r="C12" s="453" t="s">
        <v>94</v>
      </c>
      <c r="D12" s="473"/>
      <c r="E12" s="454">
        <f>IF(D12="&lt; 2 years",0.005,IF(D12="2 to 4 years",0.02,IF(D12="Over 4 Years",0.05,0)))</f>
        <v>0</v>
      </c>
      <c r="F12" s="450"/>
      <c r="G12" s="654"/>
      <c r="H12" s="657"/>
      <c r="I12" s="660"/>
      <c r="J12" s="663"/>
      <c r="K12" s="440"/>
      <c r="L12" s="440"/>
    </row>
    <row r="13" spans="1:12" ht="15" customHeight="1" x14ac:dyDescent="0.25">
      <c r="A13" s="444"/>
      <c r="B13" s="444"/>
      <c r="C13" s="453" t="s">
        <v>97</v>
      </c>
      <c r="D13" s="473"/>
      <c r="E13" s="454">
        <f>IF(D13="1 or 2",0.005,IF(D13="3 or 4",0.02,IF(D13="More than 4",0.05,0)))</f>
        <v>0</v>
      </c>
      <c r="F13" s="450"/>
      <c r="G13" s="652" t="s">
        <v>92</v>
      </c>
      <c r="H13" s="655">
        <v>0.04</v>
      </c>
      <c r="I13" s="658"/>
      <c r="J13" s="649"/>
      <c r="K13" s="440"/>
      <c r="L13" s="440"/>
    </row>
    <row r="14" spans="1:12" ht="30" customHeight="1" x14ac:dyDescent="0.25">
      <c r="A14" s="444"/>
      <c r="B14" s="444"/>
      <c r="C14" s="455" t="s">
        <v>513</v>
      </c>
      <c r="D14" s="473"/>
      <c r="E14" s="454">
        <f>IF(D14="Single site",0.02,IF(D14="2 sites",0.02,IF(D14="More than 2 sites",0.05,0)))</f>
        <v>0</v>
      </c>
      <c r="F14" s="450"/>
      <c r="G14" s="653"/>
      <c r="H14" s="656"/>
      <c r="I14" s="659"/>
      <c r="J14" s="650"/>
      <c r="K14" s="440"/>
      <c r="L14" s="440"/>
    </row>
    <row r="15" spans="1:12" ht="15" customHeight="1" x14ac:dyDescent="0.25">
      <c r="A15" s="444"/>
      <c r="B15" s="444"/>
      <c r="C15" s="448"/>
      <c r="D15" s="456"/>
      <c r="E15" s="449"/>
      <c r="F15" s="450"/>
      <c r="G15" s="654"/>
      <c r="H15" s="657"/>
      <c r="I15" s="660"/>
      <c r="J15" s="651"/>
      <c r="K15" s="440"/>
      <c r="L15" s="440"/>
    </row>
    <row r="16" spans="1:12" ht="15" customHeight="1" x14ac:dyDescent="0.25">
      <c r="A16" s="444"/>
      <c r="B16" s="444"/>
      <c r="C16" s="451" t="s">
        <v>101</v>
      </c>
      <c r="D16" s="452" t="s">
        <v>511</v>
      </c>
      <c r="E16" s="452" t="s">
        <v>512</v>
      </c>
      <c r="F16" s="450"/>
      <c r="G16" s="652" t="s">
        <v>95</v>
      </c>
      <c r="H16" s="655">
        <v>0.03</v>
      </c>
      <c r="I16" s="658"/>
      <c r="J16" s="649"/>
      <c r="K16" s="440"/>
      <c r="L16" s="440"/>
    </row>
    <row r="17" spans="1:13" ht="15" customHeight="1" x14ac:dyDescent="0.25">
      <c r="A17" s="444"/>
      <c r="B17" s="444"/>
      <c r="C17" s="453" t="s">
        <v>520</v>
      </c>
      <c r="D17" s="474"/>
      <c r="E17" s="454">
        <f>IF(D17="New site: new build - greenfield",0.03,IF(D17="New site: new build - brownfield",0.08,IF(D17="Existing site: new build",0.05,IF(D17="Existing site: &lt;15% refurb",0.06,IF(D17="Existing site: 15-50% refurb",0.1,IF(D17="Existing site: over 50% refurb",0.16,0))))))</f>
        <v>0</v>
      </c>
      <c r="F17" s="450"/>
      <c r="G17" s="653"/>
      <c r="H17" s="656"/>
      <c r="I17" s="659"/>
      <c r="J17" s="650"/>
      <c r="K17" s="440"/>
      <c r="L17" s="440"/>
    </row>
    <row r="18" spans="1:13" x14ac:dyDescent="0.25">
      <c r="A18" s="444"/>
      <c r="B18" s="444"/>
      <c r="C18" s="448"/>
      <c r="D18" s="456"/>
      <c r="E18" s="448"/>
      <c r="F18" s="450"/>
      <c r="G18" s="654"/>
      <c r="H18" s="657"/>
      <c r="I18" s="660"/>
      <c r="J18" s="651"/>
      <c r="K18" s="440"/>
      <c r="L18" s="440"/>
    </row>
    <row r="19" spans="1:13" ht="15" customHeight="1" x14ac:dyDescent="0.25">
      <c r="A19" s="444"/>
      <c r="B19" s="444"/>
      <c r="C19" s="451" t="s">
        <v>105</v>
      </c>
      <c r="D19" s="452" t="s">
        <v>511</v>
      </c>
      <c r="E19" s="452" t="s">
        <v>512</v>
      </c>
      <c r="F19" s="450"/>
      <c r="G19" s="652" t="s">
        <v>96</v>
      </c>
      <c r="H19" s="655">
        <v>0.04</v>
      </c>
      <c r="I19" s="658"/>
      <c r="J19" s="649"/>
      <c r="K19" s="440"/>
      <c r="L19" s="440"/>
    </row>
    <row r="20" spans="1:13" ht="15" customHeight="1" x14ac:dyDescent="0.25">
      <c r="A20" s="444"/>
      <c r="B20" s="444"/>
      <c r="C20" s="453" t="s">
        <v>496</v>
      </c>
      <c r="D20" s="473"/>
      <c r="E20" s="457">
        <f>IF(D20="No FM",0,IF(D20="Hard FM only",0,IF(D20="Hard and soft FM",0.02,0)))</f>
        <v>0</v>
      </c>
      <c r="F20" s="450"/>
      <c r="G20" s="653"/>
      <c r="H20" s="656"/>
      <c r="I20" s="659"/>
      <c r="J20" s="650"/>
      <c r="K20" s="440"/>
      <c r="L20" s="440"/>
    </row>
    <row r="21" spans="1:13" x14ac:dyDescent="0.25">
      <c r="A21" s="444"/>
      <c r="B21" s="444"/>
      <c r="C21" s="453" t="s">
        <v>107</v>
      </c>
      <c r="D21" s="473"/>
      <c r="E21" s="457">
        <f>IF(D21="Group 1 + 2 only",0.005,IF(D21="Major medical equipment",0.015,IF(D21="All equipment included",0.05,0)))</f>
        <v>0</v>
      </c>
      <c r="F21" s="450"/>
      <c r="G21" s="654"/>
      <c r="H21" s="657"/>
      <c r="I21" s="660"/>
      <c r="J21" s="651"/>
      <c r="K21" s="440"/>
      <c r="L21" s="440"/>
    </row>
    <row r="22" spans="1:13" ht="15" customHeight="1" x14ac:dyDescent="0.25">
      <c r="A22" s="444"/>
      <c r="B22" s="444"/>
      <c r="C22" s="453" t="s">
        <v>109</v>
      </c>
      <c r="D22" s="473"/>
      <c r="E22" s="457">
        <f>IF(D22="No IT implications",0,IF(D22="Infrastructure",0.015,IF(D22="Infrastructure + systems",0.05,0)))</f>
        <v>0</v>
      </c>
      <c r="F22" s="450"/>
      <c r="G22" s="652" t="s">
        <v>98</v>
      </c>
      <c r="H22" s="655">
        <v>0.03</v>
      </c>
      <c r="I22" s="658"/>
      <c r="J22" s="649"/>
      <c r="K22" s="440"/>
      <c r="L22" s="440"/>
    </row>
    <row r="23" spans="1:13" ht="15" customHeight="1" x14ac:dyDescent="0.25">
      <c r="A23" s="444"/>
      <c r="B23" s="444"/>
      <c r="C23" s="453" t="s">
        <v>112</v>
      </c>
      <c r="D23" s="473"/>
      <c r="E23" s="457">
        <f>IF(D23="1 or 2 NHS organisations",0.01,IF(D23="3 or more NHS organisations",0.04,0))</f>
        <v>0</v>
      </c>
      <c r="F23" s="450"/>
      <c r="G23" s="653"/>
      <c r="H23" s="656"/>
      <c r="I23" s="659"/>
      <c r="J23" s="650"/>
      <c r="K23" s="440"/>
      <c r="L23" s="440"/>
    </row>
    <row r="24" spans="1:13" ht="36" x14ac:dyDescent="0.25">
      <c r="A24" s="444"/>
      <c r="B24" s="444"/>
      <c r="C24" s="455" t="s">
        <v>514</v>
      </c>
      <c r="D24" s="475"/>
      <c r="E24" s="457">
        <f>IF(D24="Yes",0.08,0)</f>
        <v>0</v>
      </c>
      <c r="F24" s="450"/>
      <c r="G24" s="654"/>
      <c r="H24" s="657"/>
      <c r="I24" s="660"/>
      <c r="J24" s="651"/>
      <c r="K24" s="440"/>
      <c r="L24" s="440"/>
    </row>
    <row r="25" spans="1:13" x14ac:dyDescent="0.25">
      <c r="A25" s="444"/>
      <c r="B25" s="444"/>
      <c r="C25" s="448"/>
      <c r="D25" s="456"/>
      <c r="E25" s="448"/>
      <c r="F25" s="450"/>
      <c r="G25" s="652" t="s">
        <v>99</v>
      </c>
      <c r="H25" s="655">
        <v>0.04</v>
      </c>
      <c r="I25" s="658"/>
      <c r="J25" s="649"/>
      <c r="K25" s="440"/>
      <c r="L25" s="440"/>
    </row>
    <row r="26" spans="1:13" ht="15" customHeight="1" x14ac:dyDescent="0.25">
      <c r="A26" s="444"/>
      <c r="B26" s="444"/>
      <c r="C26" s="451" t="s">
        <v>516</v>
      </c>
      <c r="D26" s="452" t="s">
        <v>511</v>
      </c>
      <c r="E26" s="452" t="s">
        <v>512</v>
      </c>
      <c r="F26" s="450"/>
      <c r="G26" s="653"/>
      <c r="H26" s="656"/>
      <c r="I26" s="659"/>
      <c r="J26" s="650"/>
      <c r="K26" s="440"/>
      <c r="L26" s="440"/>
    </row>
    <row r="27" spans="1:13" x14ac:dyDescent="0.25">
      <c r="A27" s="444"/>
      <c r="B27" s="444"/>
      <c r="C27" s="455" t="s">
        <v>515</v>
      </c>
      <c r="D27" s="473"/>
      <c r="E27" s="457">
        <f>IF(D27="Stable environment (no change to service)",0.05,IF(D27="Identified changes not quantified",0.1,IF(D27="Longer timeframe service changes",0.2,0)))</f>
        <v>0</v>
      </c>
      <c r="F27" s="450"/>
      <c r="G27" s="654"/>
      <c r="H27" s="657"/>
      <c r="I27" s="660"/>
      <c r="J27" s="651"/>
      <c r="K27" s="440"/>
      <c r="L27" s="440"/>
    </row>
    <row r="28" spans="1:13" ht="15" customHeight="1" x14ac:dyDescent="0.25">
      <c r="A28" s="444"/>
      <c r="B28" s="444"/>
      <c r="C28" s="448"/>
      <c r="D28" s="456"/>
      <c r="E28" s="448"/>
      <c r="F28" s="450"/>
      <c r="G28" s="652" t="s">
        <v>100</v>
      </c>
      <c r="H28" s="655">
        <v>0.02</v>
      </c>
      <c r="I28" s="658"/>
      <c r="J28" s="649"/>
      <c r="K28" s="440"/>
      <c r="L28" s="440"/>
    </row>
    <row r="29" spans="1:13" ht="15" customHeight="1" x14ac:dyDescent="0.25">
      <c r="A29" s="444"/>
      <c r="B29" s="444"/>
      <c r="C29" s="451" t="s">
        <v>116</v>
      </c>
      <c r="D29" s="452" t="s">
        <v>511</v>
      </c>
      <c r="E29" s="452" t="s">
        <v>512</v>
      </c>
      <c r="F29" s="450"/>
      <c r="G29" s="653"/>
      <c r="H29" s="656"/>
      <c r="I29" s="659"/>
      <c r="J29" s="650"/>
      <c r="K29" s="440"/>
      <c r="L29" s="440"/>
    </row>
    <row r="30" spans="1:13" ht="24" x14ac:dyDescent="0.25">
      <c r="A30" s="444"/>
      <c r="B30" s="444"/>
      <c r="C30" s="455" t="s">
        <v>497</v>
      </c>
      <c r="D30" s="473"/>
      <c r="E30" s="457">
        <f>IF(D30="Low",0,IF(D30="Medium",0.02,IF(D30="High",0.05,0)))</f>
        <v>0</v>
      </c>
      <c r="F30" s="440"/>
      <c r="G30" s="654"/>
      <c r="H30" s="657"/>
      <c r="I30" s="660"/>
      <c r="J30" s="651"/>
      <c r="K30" s="440"/>
      <c r="L30" s="440"/>
    </row>
    <row r="31" spans="1:13" ht="15" customHeight="1" x14ac:dyDescent="0.25">
      <c r="A31" s="444"/>
      <c r="B31" s="444"/>
      <c r="C31" s="448"/>
      <c r="D31" s="448"/>
      <c r="E31" s="434"/>
      <c r="F31" s="440"/>
      <c r="G31" s="652" t="s">
        <v>102</v>
      </c>
      <c r="H31" s="655">
        <v>0.03</v>
      </c>
      <c r="I31" s="658"/>
      <c r="J31" s="649"/>
      <c r="K31" s="440"/>
      <c r="L31" s="440"/>
    </row>
    <row r="32" spans="1:13" ht="15.75" customHeight="1" x14ac:dyDescent="0.3">
      <c r="A32" s="444"/>
      <c r="B32" s="444"/>
      <c r="C32" s="444"/>
      <c r="D32" s="458" t="s">
        <v>55</v>
      </c>
      <c r="E32" s="447">
        <f>SUM(E12:E30)</f>
        <v>0</v>
      </c>
      <c r="F32" s="459"/>
      <c r="G32" s="653"/>
      <c r="H32" s="656"/>
      <c r="I32" s="659"/>
      <c r="J32" s="650"/>
      <c r="K32" s="440"/>
      <c r="L32" s="440"/>
      <c r="M32" s="460"/>
    </row>
    <row r="33" spans="1:13" ht="15.6" x14ac:dyDescent="0.3">
      <c r="A33" s="444"/>
      <c r="B33" s="444"/>
      <c r="F33" s="462"/>
      <c r="G33" s="654"/>
      <c r="H33" s="657"/>
      <c r="I33" s="660"/>
      <c r="J33" s="651"/>
      <c r="K33" s="440"/>
      <c r="L33" s="440"/>
      <c r="M33" s="460"/>
    </row>
    <row r="34" spans="1:13" ht="15" customHeight="1" x14ac:dyDescent="0.25">
      <c r="A34" s="444"/>
      <c r="B34" s="444"/>
      <c r="F34" s="440"/>
      <c r="G34" s="652" t="s">
        <v>103</v>
      </c>
      <c r="H34" s="655">
        <v>0.02</v>
      </c>
      <c r="I34" s="658"/>
      <c r="J34" s="649"/>
      <c r="K34" s="440"/>
      <c r="L34" s="440"/>
    </row>
    <row r="35" spans="1:13" ht="15" customHeight="1" x14ac:dyDescent="0.25">
      <c r="A35" s="444"/>
      <c r="B35" s="444"/>
      <c r="F35" s="463"/>
      <c r="G35" s="653"/>
      <c r="H35" s="656"/>
      <c r="I35" s="659"/>
      <c r="J35" s="650"/>
      <c r="K35" s="440"/>
      <c r="L35" s="440"/>
    </row>
    <row r="36" spans="1:13" x14ac:dyDescent="0.25">
      <c r="A36" s="444"/>
      <c r="B36" s="444"/>
      <c r="E36" s="434"/>
      <c r="F36" s="463"/>
      <c r="G36" s="654"/>
      <c r="H36" s="657"/>
      <c r="I36" s="660"/>
      <c r="J36" s="651"/>
      <c r="K36" s="440"/>
      <c r="L36" s="440"/>
    </row>
    <row r="37" spans="1:13" ht="15" customHeight="1" x14ac:dyDescent="0.25">
      <c r="A37" s="444"/>
      <c r="B37" s="444"/>
      <c r="E37" s="434"/>
      <c r="F37" s="463"/>
      <c r="G37" s="652" t="s">
        <v>104</v>
      </c>
      <c r="H37" s="655">
        <v>0.02</v>
      </c>
      <c r="I37" s="658"/>
      <c r="J37" s="649"/>
      <c r="K37" s="440"/>
      <c r="L37" s="440"/>
    </row>
    <row r="38" spans="1:13" ht="15" customHeight="1" x14ac:dyDescent="0.25">
      <c r="A38" s="444"/>
      <c r="B38" s="444"/>
      <c r="E38" s="434"/>
      <c r="F38" s="463"/>
      <c r="G38" s="653"/>
      <c r="H38" s="656"/>
      <c r="I38" s="659"/>
      <c r="J38" s="650"/>
      <c r="K38" s="462"/>
      <c r="L38" s="440"/>
    </row>
    <row r="39" spans="1:13" ht="15" customHeight="1" x14ac:dyDescent="0.25">
      <c r="E39" s="434"/>
      <c r="F39" s="462"/>
      <c r="G39" s="654"/>
      <c r="H39" s="657"/>
      <c r="I39" s="660"/>
      <c r="J39" s="651"/>
      <c r="K39" s="440"/>
      <c r="L39" s="440"/>
    </row>
    <row r="40" spans="1:13" ht="15.6" x14ac:dyDescent="0.3">
      <c r="E40" s="434"/>
      <c r="F40" s="464"/>
      <c r="G40" s="652" t="s">
        <v>106</v>
      </c>
      <c r="H40" s="655">
        <v>0.06</v>
      </c>
      <c r="I40" s="658"/>
      <c r="J40" s="649"/>
      <c r="K40" s="440"/>
      <c r="L40" s="440"/>
    </row>
    <row r="41" spans="1:13" ht="15" customHeight="1" x14ac:dyDescent="0.25">
      <c r="E41" s="434"/>
      <c r="F41" s="462"/>
      <c r="G41" s="653"/>
      <c r="H41" s="656"/>
      <c r="I41" s="659"/>
      <c r="J41" s="650"/>
      <c r="K41" s="440"/>
      <c r="L41" s="440"/>
    </row>
    <row r="42" spans="1:13" ht="15" customHeight="1" x14ac:dyDescent="0.25">
      <c r="E42" s="434"/>
      <c r="F42" s="462"/>
      <c r="G42" s="654"/>
      <c r="H42" s="657"/>
      <c r="I42" s="660"/>
      <c r="J42" s="651"/>
      <c r="K42" s="440"/>
      <c r="L42" s="440"/>
    </row>
    <row r="43" spans="1:13" x14ac:dyDescent="0.25">
      <c r="E43" s="434"/>
      <c r="F43" s="462"/>
      <c r="G43" s="652" t="s">
        <v>108</v>
      </c>
      <c r="H43" s="655">
        <v>0.25</v>
      </c>
      <c r="I43" s="658"/>
      <c r="J43" s="649"/>
      <c r="L43" s="440"/>
    </row>
    <row r="44" spans="1:13" x14ac:dyDescent="0.25">
      <c r="E44" s="434"/>
      <c r="F44" s="462"/>
      <c r="G44" s="653"/>
      <c r="H44" s="656"/>
      <c r="I44" s="659"/>
      <c r="J44" s="650"/>
      <c r="L44" s="440"/>
    </row>
    <row r="45" spans="1:13" ht="16.5" customHeight="1" x14ac:dyDescent="0.25">
      <c r="E45" s="434"/>
      <c r="F45" s="462"/>
      <c r="G45" s="654"/>
      <c r="H45" s="657"/>
      <c r="I45" s="660"/>
      <c r="J45" s="651"/>
    </row>
    <row r="46" spans="1:13" ht="16.5" customHeight="1" x14ac:dyDescent="0.25">
      <c r="E46" s="434"/>
      <c r="F46" s="462"/>
      <c r="G46" s="652" t="s">
        <v>110</v>
      </c>
      <c r="H46" s="655">
        <v>0.05</v>
      </c>
      <c r="I46" s="658"/>
      <c r="J46" s="649"/>
    </row>
    <row r="47" spans="1:13" x14ac:dyDescent="0.25">
      <c r="E47" s="434"/>
      <c r="F47" s="440"/>
      <c r="G47" s="653"/>
      <c r="H47" s="656"/>
      <c r="I47" s="659"/>
      <c r="J47" s="650"/>
    </row>
    <row r="48" spans="1:13" x14ac:dyDescent="0.25">
      <c r="E48" s="434"/>
      <c r="F48" s="440"/>
      <c r="G48" s="654"/>
      <c r="H48" s="657"/>
      <c r="I48" s="660"/>
      <c r="J48" s="651"/>
    </row>
    <row r="49" spans="5:10" x14ac:dyDescent="0.25">
      <c r="E49" s="434"/>
      <c r="F49" s="440"/>
      <c r="G49" s="652" t="s">
        <v>111</v>
      </c>
      <c r="H49" s="655">
        <v>0.05</v>
      </c>
      <c r="I49" s="658"/>
      <c r="J49" s="649"/>
    </row>
    <row r="50" spans="5:10" x14ac:dyDescent="0.25">
      <c r="E50" s="434"/>
      <c r="F50" s="440"/>
      <c r="G50" s="653"/>
      <c r="H50" s="656"/>
      <c r="I50" s="659"/>
      <c r="J50" s="650"/>
    </row>
    <row r="51" spans="5:10" x14ac:dyDescent="0.25">
      <c r="E51" s="434"/>
      <c r="G51" s="654"/>
      <c r="H51" s="657"/>
      <c r="I51" s="660"/>
      <c r="J51" s="651"/>
    </row>
    <row r="52" spans="5:10" x14ac:dyDescent="0.25">
      <c r="E52" s="434"/>
      <c r="G52" s="652" t="s">
        <v>113</v>
      </c>
      <c r="H52" s="655">
        <v>0.03</v>
      </c>
      <c r="I52" s="658"/>
      <c r="J52" s="649"/>
    </row>
    <row r="53" spans="5:10" x14ac:dyDescent="0.25">
      <c r="E53" s="434"/>
      <c r="G53" s="653"/>
      <c r="H53" s="656"/>
      <c r="I53" s="659"/>
      <c r="J53" s="650"/>
    </row>
    <row r="54" spans="5:10" x14ac:dyDescent="0.25">
      <c r="E54" s="434"/>
      <c r="G54" s="654"/>
      <c r="H54" s="657"/>
      <c r="I54" s="660"/>
      <c r="J54" s="651"/>
    </row>
    <row r="55" spans="5:10" x14ac:dyDescent="0.25">
      <c r="E55" s="434"/>
      <c r="G55" s="652" t="s">
        <v>114</v>
      </c>
      <c r="H55" s="655">
        <v>0.03</v>
      </c>
      <c r="I55" s="658"/>
      <c r="J55" s="649"/>
    </row>
    <row r="56" spans="5:10" x14ac:dyDescent="0.25">
      <c r="E56" s="434"/>
      <c r="G56" s="653"/>
      <c r="H56" s="656"/>
      <c r="I56" s="659"/>
      <c r="J56" s="650"/>
    </row>
    <row r="57" spans="5:10" x14ac:dyDescent="0.25">
      <c r="E57" s="434"/>
      <c r="G57" s="654"/>
      <c r="H57" s="657"/>
      <c r="I57" s="660"/>
      <c r="J57" s="651"/>
    </row>
    <row r="58" spans="5:10" x14ac:dyDescent="0.25">
      <c r="E58" s="434"/>
      <c r="G58" s="652" t="s">
        <v>115</v>
      </c>
      <c r="H58" s="655">
        <v>0.2</v>
      </c>
      <c r="I58" s="658"/>
      <c r="J58" s="649"/>
    </row>
    <row r="59" spans="5:10" x14ac:dyDescent="0.25">
      <c r="E59" s="434"/>
      <c r="G59" s="653"/>
      <c r="H59" s="656"/>
      <c r="I59" s="659"/>
      <c r="J59" s="650"/>
    </row>
    <row r="60" spans="5:10" x14ac:dyDescent="0.25">
      <c r="E60" s="434"/>
      <c r="G60" s="654"/>
      <c r="H60" s="657"/>
      <c r="I60" s="660"/>
      <c r="J60" s="651"/>
    </row>
    <row r="61" spans="5:10" x14ac:dyDescent="0.25">
      <c r="E61" s="434"/>
      <c r="G61" s="652" t="s">
        <v>117</v>
      </c>
      <c r="H61" s="655">
        <v>0.02</v>
      </c>
      <c r="I61" s="658"/>
      <c r="J61" s="649"/>
    </row>
    <row r="62" spans="5:10" x14ac:dyDescent="0.25">
      <c r="E62" s="434"/>
      <c r="G62" s="653"/>
      <c r="H62" s="656"/>
      <c r="I62" s="659"/>
      <c r="J62" s="650"/>
    </row>
    <row r="63" spans="5:10" x14ac:dyDescent="0.25">
      <c r="E63" s="434"/>
      <c r="G63" s="654"/>
      <c r="H63" s="657"/>
      <c r="I63" s="660"/>
      <c r="J63" s="651"/>
    </row>
    <row r="64" spans="5:10" x14ac:dyDescent="0.25">
      <c r="E64" s="434"/>
      <c r="G64" s="465" t="s">
        <v>118</v>
      </c>
      <c r="H64" s="466">
        <f>SUM(H10:H63)</f>
        <v>1.0000000000000002</v>
      </c>
      <c r="I64" s="466">
        <f>SUM(I10:I63)</f>
        <v>0</v>
      </c>
      <c r="J64" s="466"/>
    </row>
    <row r="65" spans="2:15" x14ac:dyDescent="0.25">
      <c r="G65" s="467" t="s">
        <v>119</v>
      </c>
      <c r="H65" s="468"/>
      <c r="I65" s="468"/>
      <c r="J65" s="468"/>
    </row>
    <row r="66" spans="2:15" x14ac:dyDescent="0.25">
      <c r="I66" s="462"/>
      <c r="J66" s="462"/>
      <c r="K66" s="462"/>
      <c r="L66" s="462"/>
      <c r="M66" s="462"/>
      <c r="N66" s="462"/>
      <c r="O66" s="462"/>
    </row>
    <row r="67" spans="2:15" ht="15.6" x14ac:dyDescent="0.3">
      <c r="E67" s="434"/>
      <c r="I67" s="462"/>
      <c r="K67" s="2"/>
      <c r="L67" s="2"/>
      <c r="M67" s="2"/>
      <c r="N67" s="440"/>
      <c r="O67" s="440"/>
    </row>
    <row r="68" spans="2:15" ht="16.5" customHeight="1" x14ac:dyDescent="0.25">
      <c r="E68" s="434"/>
      <c r="G68" s="434"/>
      <c r="H68" s="462"/>
      <c r="I68" s="462"/>
      <c r="J68" s="472"/>
      <c r="K68" s="472"/>
      <c r="L68" s="472"/>
      <c r="M68" s="472"/>
      <c r="N68" s="440"/>
      <c r="O68" s="440"/>
    </row>
    <row r="69" spans="2:15" ht="16.5" customHeight="1" x14ac:dyDescent="0.25">
      <c r="E69" s="434"/>
      <c r="G69" s="434"/>
      <c r="H69" s="462"/>
      <c r="I69" s="462"/>
      <c r="J69" s="472"/>
      <c r="K69" s="472"/>
      <c r="L69" s="472"/>
      <c r="M69" s="472"/>
      <c r="N69" s="440"/>
      <c r="O69" s="440"/>
    </row>
    <row r="70" spans="2:15" x14ac:dyDescent="0.25">
      <c r="E70" s="434"/>
      <c r="G70" s="434"/>
      <c r="H70" s="440"/>
      <c r="I70" s="440"/>
      <c r="J70" s="440"/>
      <c r="K70" s="440"/>
      <c r="L70" s="440"/>
      <c r="M70" s="440"/>
      <c r="N70" s="440"/>
      <c r="O70" s="440"/>
    </row>
    <row r="71" spans="2:15" x14ac:dyDescent="0.25">
      <c r="E71" s="434"/>
      <c r="G71" s="434"/>
      <c r="H71" s="440"/>
      <c r="I71" s="440"/>
      <c r="O71" s="440"/>
    </row>
    <row r="72" spans="2:15" x14ac:dyDescent="0.25">
      <c r="E72" s="434"/>
      <c r="G72" s="434"/>
      <c r="H72" s="440"/>
      <c r="I72" s="440"/>
      <c r="O72" s="440"/>
    </row>
    <row r="73" spans="2:15" x14ac:dyDescent="0.25">
      <c r="B73" s="440"/>
      <c r="G73" s="434"/>
      <c r="H73" s="440"/>
      <c r="I73" s="440"/>
    </row>
  </sheetData>
  <sheetProtection algorithmName="SHA-512" hashValue="9PYq1YVJQvDCLkDlYM89L1zl4Y4Fe35+Mdo3OjfJwK/xi2CbojWUMLg2eXFDVlzF8sYE8Lwwr7AkcZfjMuNUpg==" saltValue="tyT69Lxr8c3+P3b64oCW/Q==" spinCount="100000" sheet="1" objects="1" scenarios="1"/>
  <mergeCells count="82">
    <mergeCell ref="G58:G60"/>
    <mergeCell ref="H58:H60"/>
    <mergeCell ref="I58:I60"/>
    <mergeCell ref="G61:G63"/>
    <mergeCell ref="H61:H63"/>
    <mergeCell ref="I61:I63"/>
    <mergeCell ref="G52:G54"/>
    <mergeCell ref="H52:H54"/>
    <mergeCell ref="I52:I54"/>
    <mergeCell ref="G55:G57"/>
    <mergeCell ref="H55:H57"/>
    <mergeCell ref="I55:I57"/>
    <mergeCell ref="G46:G48"/>
    <mergeCell ref="H46:H48"/>
    <mergeCell ref="I46:I48"/>
    <mergeCell ref="G49:G51"/>
    <mergeCell ref="H49:H51"/>
    <mergeCell ref="I49:I51"/>
    <mergeCell ref="G40:G42"/>
    <mergeCell ref="H40:H42"/>
    <mergeCell ref="I40:I42"/>
    <mergeCell ref="G43:G45"/>
    <mergeCell ref="H43:H45"/>
    <mergeCell ref="I43:I45"/>
    <mergeCell ref="G34:G36"/>
    <mergeCell ref="H34:H36"/>
    <mergeCell ref="I34:I36"/>
    <mergeCell ref="G37:G39"/>
    <mergeCell ref="H37:H39"/>
    <mergeCell ref="I37:I39"/>
    <mergeCell ref="G28:G30"/>
    <mergeCell ref="H28:H30"/>
    <mergeCell ref="I28:I30"/>
    <mergeCell ref="G31:G33"/>
    <mergeCell ref="H31:H33"/>
    <mergeCell ref="I31:I33"/>
    <mergeCell ref="G22:G24"/>
    <mergeCell ref="H22:H24"/>
    <mergeCell ref="I22:I24"/>
    <mergeCell ref="G25:G27"/>
    <mergeCell ref="H25:H27"/>
    <mergeCell ref="I25:I27"/>
    <mergeCell ref="J22:J24"/>
    <mergeCell ref="J16:J18"/>
    <mergeCell ref="J8:J9"/>
    <mergeCell ref="J10:J12"/>
    <mergeCell ref="G7:J7"/>
    <mergeCell ref="G8:G9"/>
    <mergeCell ref="H8:H9"/>
    <mergeCell ref="I8:I9"/>
    <mergeCell ref="G10:G12"/>
    <mergeCell ref="H10:H12"/>
    <mergeCell ref="I10:I12"/>
    <mergeCell ref="J13:J15"/>
    <mergeCell ref="J19:J21"/>
    <mergeCell ref="G13:G15"/>
    <mergeCell ref="H13:H15"/>
    <mergeCell ref="I13:I15"/>
    <mergeCell ref="B1:C1"/>
    <mergeCell ref="B2:C2"/>
    <mergeCell ref="C4:E5"/>
    <mergeCell ref="C7:E7"/>
    <mergeCell ref="C8:D8"/>
    <mergeCell ref="G16:G18"/>
    <mergeCell ref="H16:H18"/>
    <mergeCell ref="I16:I18"/>
    <mergeCell ref="G19:G21"/>
    <mergeCell ref="H19:H21"/>
    <mergeCell ref="I19:I21"/>
    <mergeCell ref="J25:J27"/>
    <mergeCell ref="J28:J30"/>
    <mergeCell ref="J31:J33"/>
    <mergeCell ref="J34:J36"/>
    <mergeCell ref="J37:J39"/>
    <mergeCell ref="J55:J57"/>
    <mergeCell ref="J58:J60"/>
    <mergeCell ref="J61:J63"/>
    <mergeCell ref="J40:J42"/>
    <mergeCell ref="J43:J45"/>
    <mergeCell ref="J46:J48"/>
    <mergeCell ref="J49:J51"/>
    <mergeCell ref="J52:J54"/>
  </mergeCells>
  <dataValidations count="11">
    <dataValidation type="list" allowBlank="1" showInputMessage="1" showErrorMessage="1" sqref="D12" xr:uid="{00000000-0002-0000-0F00-000000000000}">
      <formula1>"&lt; 2 years, 2 to 4 years, Over 4 years"</formula1>
    </dataValidation>
    <dataValidation type="list" allowBlank="1" showInputMessage="1" showErrorMessage="1" sqref="D13" xr:uid="{00000000-0002-0000-0F00-000001000000}">
      <formula1>"1 or 2,3 or 4,More than 4"</formula1>
    </dataValidation>
    <dataValidation type="list" allowBlank="1" showInputMessage="1" showErrorMessage="1" sqref="D14" xr:uid="{00000000-0002-0000-0F00-000002000000}">
      <formula1>"Single site,2 sites,More than 2 sites"</formula1>
    </dataValidation>
    <dataValidation type="list" allowBlank="1" showInputMessage="1" showErrorMessage="1" sqref="D20" xr:uid="{00000000-0002-0000-0F00-000003000000}">
      <formula1>"No FM,Hard FM only,Hard and soft FM"</formula1>
    </dataValidation>
    <dataValidation type="list" allowBlank="1" showInputMessage="1" showErrorMessage="1" sqref="D21" xr:uid="{00000000-0002-0000-0F00-000004000000}">
      <formula1>"Group 1 + 2 only,Major medical equipment,All equipment included"</formula1>
    </dataValidation>
    <dataValidation type="list" allowBlank="1" showInputMessage="1" showErrorMessage="1" sqref="D22" xr:uid="{00000000-0002-0000-0F00-000005000000}">
      <formula1>"No IT implications,Infrastructure,Infrastructure + systems"</formula1>
    </dataValidation>
    <dataValidation type="list" allowBlank="1" showInputMessage="1" showErrorMessage="1" sqref="D23" xr:uid="{00000000-0002-0000-0F00-000006000000}">
      <formula1>"1 or 2 NHS organisations,3 or more NHS organisations"</formula1>
    </dataValidation>
    <dataValidation type="list" allowBlank="1" showInputMessage="1" showErrorMessage="1" sqref="D24" xr:uid="{00000000-0002-0000-0F00-000007000000}">
      <formula1>"Yes,No"</formula1>
    </dataValidation>
    <dataValidation type="list" allowBlank="1" showInputMessage="1" showErrorMessage="1" sqref="D27" xr:uid="{00000000-0002-0000-0F00-000008000000}">
      <formula1>"Stable environment (no change to service),Identified changes not quantified,Longer timeframe service changes"</formula1>
    </dataValidation>
    <dataValidation type="list" allowBlank="1" showInputMessage="1" showErrorMessage="1" sqref="D30" xr:uid="{00000000-0002-0000-0F00-000009000000}">
      <formula1>"Low,Medium,High"</formula1>
    </dataValidation>
    <dataValidation type="list" allowBlank="1" showInputMessage="1" showErrorMessage="1" sqref="D17" xr:uid="{00000000-0002-0000-0F00-00000A000000}">
      <formula1>"New site: new build - greenfield,New site: new build - brownfield,Existing site: new build,Existing site: &lt;15% refurb,Existing site: 15-50% refurb,Existing site: over 50% refurb"</formula1>
    </dataValidation>
  </dataValidations>
  <hyperlinks>
    <hyperlink ref="D1" location="'User Instructions'!A1" display="Back to User Instructions" xr:uid="{00000000-0004-0000-0F00-000000000000}"/>
    <hyperlink ref="D2" location="'Model Structure'!A1" display="Back to Model Structure" xr:uid="{00000000-0004-0000-0F00-000001000000}"/>
  </hyperlinks>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rgb="FF7030A0"/>
  </sheetPr>
  <dimension ref="A1:P73"/>
  <sheetViews>
    <sheetView zoomScaleNormal="100" workbookViewId="0">
      <selection activeCell="D83" sqref="D83"/>
    </sheetView>
  </sheetViews>
  <sheetFormatPr defaultColWidth="9.109375" defaultRowHeight="15" x14ac:dyDescent="0.25"/>
  <cols>
    <col min="1" max="1" width="1.6640625" style="434" customWidth="1"/>
    <col min="2" max="2" width="3.109375" style="434" customWidth="1"/>
    <col min="3" max="3" width="27.5546875" style="434" customWidth="1"/>
    <col min="4" max="4" width="44.44140625" style="434" bestFit="1" customWidth="1"/>
    <col min="5" max="5" width="23.88671875" style="461" bestFit="1" customWidth="1"/>
    <col min="6" max="6" width="9.109375" style="434"/>
    <col min="7" max="7" width="27.88671875" style="469" customWidth="1"/>
    <col min="8" max="8" width="11.6640625" style="434" customWidth="1"/>
    <col min="9" max="9" width="31.109375" style="434" bestFit="1" customWidth="1"/>
    <col min="10" max="10" width="65.5546875" style="434" customWidth="1"/>
    <col min="11" max="11" width="12.88671875" style="434" customWidth="1"/>
    <col min="12" max="12" width="21.109375" style="434" customWidth="1"/>
    <col min="13" max="13" width="31.109375" style="434" customWidth="1"/>
    <col min="14" max="14" width="6.33203125" style="434" customWidth="1"/>
    <col min="15" max="16" width="10.109375" style="434" customWidth="1"/>
    <col min="17" max="16384" width="9.109375" style="434"/>
  </cols>
  <sheetData>
    <row r="1" spans="1:12" ht="15" customHeight="1" x14ac:dyDescent="0.3">
      <c r="B1" s="636" t="s">
        <v>82</v>
      </c>
      <c r="C1" s="636"/>
      <c r="D1" s="435" t="s">
        <v>421</v>
      </c>
      <c r="E1" s="436"/>
    </row>
    <row r="2" spans="1:12" ht="45" customHeight="1" x14ac:dyDescent="0.25">
      <c r="A2" s="437"/>
      <c r="B2" s="640" t="str">
        <f>"Option 3 - " &amp; Factors!$B$18</f>
        <v xml:space="preserve">Option 3 - </v>
      </c>
      <c r="C2" s="640"/>
      <c r="D2" s="438" t="s">
        <v>573</v>
      </c>
      <c r="E2" s="437"/>
    </row>
    <row r="3" spans="1:12" s="470" customFormat="1" x14ac:dyDescent="0.25">
      <c r="A3" s="442"/>
      <c r="B3" s="441"/>
      <c r="C3" s="441"/>
      <c r="D3" s="442"/>
      <c r="E3" s="442"/>
      <c r="G3" s="471"/>
    </row>
    <row r="4" spans="1:12" ht="30.75" customHeight="1" x14ac:dyDescent="0.25">
      <c r="A4" s="437"/>
      <c r="C4" s="643" t="s">
        <v>517</v>
      </c>
      <c r="D4" s="644"/>
      <c r="E4" s="645"/>
      <c r="G4" s="439"/>
      <c r="K4" s="440"/>
      <c r="L4" s="440"/>
    </row>
    <row r="5" spans="1:12" x14ac:dyDescent="0.25">
      <c r="A5" s="437"/>
      <c r="B5" s="443"/>
      <c r="C5" s="646"/>
      <c r="D5" s="647"/>
      <c r="E5" s="648"/>
      <c r="G5" s="439"/>
      <c r="K5" s="440"/>
      <c r="L5" s="440"/>
    </row>
    <row r="6" spans="1:12" ht="16.5" customHeight="1" x14ac:dyDescent="0.25">
      <c r="A6" s="437"/>
      <c r="B6" s="437"/>
      <c r="C6" s="437"/>
      <c r="D6" s="437"/>
      <c r="E6" s="437"/>
      <c r="G6" s="439"/>
      <c r="K6" s="440"/>
      <c r="L6" s="440"/>
    </row>
    <row r="7" spans="1:12" ht="15.75" customHeight="1" x14ac:dyDescent="0.25">
      <c r="A7" s="444"/>
      <c r="B7" s="444"/>
      <c r="C7" s="631" t="s">
        <v>84</v>
      </c>
      <c r="D7" s="632"/>
      <c r="E7" s="632"/>
      <c r="F7" s="439" t="str">
        <f t="shared" ref="F7" si="0">IF(D7=0,"",$C$11+D7+1)</f>
        <v/>
      </c>
      <c r="G7" s="637" t="s">
        <v>83</v>
      </c>
      <c r="H7" s="632"/>
      <c r="I7" s="632"/>
      <c r="J7" s="632"/>
      <c r="K7" s="440"/>
      <c r="L7" s="440"/>
    </row>
    <row r="8" spans="1:12" ht="15" customHeight="1" x14ac:dyDescent="0.25">
      <c r="A8" s="444"/>
      <c r="B8" s="444"/>
      <c r="C8" s="641" t="s">
        <v>90</v>
      </c>
      <c r="D8" s="642"/>
      <c r="E8" s="445">
        <f>E32</f>
        <v>0</v>
      </c>
      <c r="G8" s="638" t="s">
        <v>85</v>
      </c>
      <c r="H8" s="638" t="s">
        <v>86</v>
      </c>
      <c r="I8" s="638" t="s">
        <v>87</v>
      </c>
      <c r="J8" s="638" t="s">
        <v>88</v>
      </c>
      <c r="K8" s="440"/>
      <c r="L8" s="440"/>
    </row>
    <row r="9" spans="1:12" ht="15" customHeight="1" x14ac:dyDescent="0.25">
      <c r="A9" s="444"/>
      <c r="B9" s="444"/>
      <c r="C9" s="446" t="s">
        <v>91</v>
      </c>
      <c r="D9" s="446"/>
      <c r="E9" s="447">
        <f>E8*I64</f>
        <v>0</v>
      </c>
      <c r="F9" s="440"/>
      <c r="G9" s="639"/>
      <c r="H9" s="639"/>
      <c r="I9" s="639"/>
      <c r="J9" s="639"/>
      <c r="K9" s="440"/>
      <c r="L9" s="440"/>
    </row>
    <row r="10" spans="1:12" ht="15" customHeight="1" x14ac:dyDescent="0.25">
      <c r="A10" s="444"/>
      <c r="B10" s="444"/>
      <c r="C10" s="444"/>
      <c r="D10" s="448"/>
      <c r="E10" s="449"/>
      <c r="F10" s="450"/>
      <c r="G10" s="652" t="s">
        <v>89</v>
      </c>
      <c r="H10" s="655">
        <v>0.04</v>
      </c>
      <c r="I10" s="658"/>
      <c r="J10" s="661"/>
      <c r="K10" s="440"/>
      <c r="L10" s="440"/>
    </row>
    <row r="11" spans="1:12" ht="15" customHeight="1" x14ac:dyDescent="0.25">
      <c r="A11" s="444"/>
      <c r="B11" s="444"/>
      <c r="C11" s="451" t="s">
        <v>93</v>
      </c>
      <c r="D11" s="452" t="s">
        <v>511</v>
      </c>
      <c r="E11" s="452" t="s">
        <v>512</v>
      </c>
      <c r="F11" s="450"/>
      <c r="G11" s="653"/>
      <c r="H11" s="656"/>
      <c r="I11" s="659"/>
      <c r="J11" s="662"/>
      <c r="K11" s="440"/>
      <c r="L11" s="440"/>
    </row>
    <row r="12" spans="1:12" ht="15" customHeight="1" x14ac:dyDescent="0.25">
      <c r="A12" s="444"/>
      <c r="B12" s="444"/>
      <c r="C12" s="453" t="s">
        <v>94</v>
      </c>
      <c r="D12" s="473"/>
      <c r="E12" s="454">
        <f>IF(D12="&lt; 2 years",0.005,IF(D12="2 to 4 years",0.02,IF(D12="Over 4 Years",0.05,0)))</f>
        <v>0</v>
      </c>
      <c r="F12" s="450"/>
      <c r="G12" s="654"/>
      <c r="H12" s="657"/>
      <c r="I12" s="660"/>
      <c r="J12" s="663"/>
      <c r="K12" s="440"/>
      <c r="L12" s="440"/>
    </row>
    <row r="13" spans="1:12" ht="15" customHeight="1" x14ac:dyDescent="0.25">
      <c r="A13" s="444"/>
      <c r="B13" s="444"/>
      <c r="C13" s="453" t="s">
        <v>97</v>
      </c>
      <c r="D13" s="473"/>
      <c r="E13" s="454">
        <f>IF(D13="1 or 2",0.005,IF(D13="3 or 4",0.02,IF(D13="More than 4",0.05,0)))</f>
        <v>0</v>
      </c>
      <c r="F13" s="450"/>
      <c r="G13" s="652" t="s">
        <v>92</v>
      </c>
      <c r="H13" s="655">
        <v>0.04</v>
      </c>
      <c r="I13" s="658"/>
      <c r="J13" s="649"/>
      <c r="K13" s="440"/>
      <c r="L13" s="440"/>
    </row>
    <row r="14" spans="1:12" ht="30" customHeight="1" x14ac:dyDescent="0.25">
      <c r="A14" s="444"/>
      <c r="B14" s="444"/>
      <c r="C14" s="455" t="s">
        <v>513</v>
      </c>
      <c r="D14" s="473"/>
      <c r="E14" s="454">
        <f>IF(D14="Single site",0.02,IF(D14="2 sites",0.02,IF(D14="More than 2 sites",0.05,0)))</f>
        <v>0</v>
      </c>
      <c r="F14" s="450"/>
      <c r="G14" s="653"/>
      <c r="H14" s="656"/>
      <c r="I14" s="659"/>
      <c r="J14" s="650"/>
      <c r="K14" s="440"/>
      <c r="L14" s="440"/>
    </row>
    <row r="15" spans="1:12" ht="15" customHeight="1" x14ac:dyDescent="0.25">
      <c r="A15" s="444"/>
      <c r="B15" s="444"/>
      <c r="C15" s="448"/>
      <c r="D15" s="456"/>
      <c r="E15" s="449"/>
      <c r="F15" s="450"/>
      <c r="G15" s="654"/>
      <c r="H15" s="657"/>
      <c r="I15" s="660"/>
      <c r="J15" s="651"/>
      <c r="K15" s="440"/>
      <c r="L15" s="440"/>
    </row>
    <row r="16" spans="1:12" ht="15" customHeight="1" x14ac:dyDescent="0.25">
      <c r="A16" s="444"/>
      <c r="B16" s="444"/>
      <c r="C16" s="451" t="s">
        <v>101</v>
      </c>
      <c r="D16" s="452" t="s">
        <v>511</v>
      </c>
      <c r="E16" s="452" t="s">
        <v>512</v>
      </c>
      <c r="F16" s="450"/>
      <c r="G16" s="652" t="s">
        <v>95</v>
      </c>
      <c r="H16" s="655">
        <v>0.03</v>
      </c>
      <c r="I16" s="658"/>
      <c r="J16" s="649"/>
      <c r="K16" s="440"/>
      <c r="L16" s="440"/>
    </row>
    <row r="17" spans="1:13" ht="15" customHeight="1" x14ac:dyDescent="0.25">
      <c r="A17" s="444"/>
      <c r="B17" s="444"/>
      <c r="C17" s="453" t="s">
        <v>520</v>
      </c>
      <c r="D17" s="474"/>
      <c r="E17" s="454">
        <f>IF(D17="New site: new build - greenfield",0.03,IF(D17="New site: new build - brownfield",0.08,IF(D17="Existing site: new build",0.05,IF(D17="Existing site: &lt;15% refurb",0.06,IF(D17="Existing site: 15-50% refurb",0.1,IF(D17="Existing site: over 50% refurb",0.16,0))))))</f>
        <v>0</v>
      </c>
      <c r="F17" s="450"/>
      <c r="G17" s="653"/>
      <c r="H17" s="656"/>
      <c r="I17" s="659"/>
      <c r="J17" s="650"/>
      <c r="K17" s="440"/>
      <c r="L17" s="440"/>
    </row>
    <row r="18" spans="1:13" x14ac:dyDescent="0.25">
      <c r="A18" s="444"/>
      <c r="B18" s="444"/>
      <c r="C18" s="448"/>
      <c r="D18" s="456"/>
      <c r="E18" s="448"/>
      <c r="F18" s="450"/>
      <c r="G18" s="654"/>
      <c r="H18" s="657"/>
      <c r="I18" s="660"/>
      <c r="J18" s="651"/>
      <c r="K18" s="440"/>
      <c r="L18" s="440"/>
    </row>
    <row r="19" spans="1:13" ht="15" customHeight="1" x14ac:dyDescent="0.25">
      <c r="A19" s="444"/>
      <c r="B19" s="444"/>
      <c r="C19" s="451" t="s">
        <v>105</v>
      </c>
      <c r="D19" s="452" t="s">
        <v>511</v>
      </c>
      <c r="E19" s="452" t="s">
        <v>512</v>
      </c>
      <c r="F19" s="450"/>
      <c r="G19" s="652" t="s">
        <v>96</v>
      </c>
      <c r="H19" s="655">
        <v>0.04</v>
      </c>
      <c r="I19" s="658"/>
      <c r="J19" s="649"/>
      <c r="K19" s="440"/>
      <c r="L19" s="440"/>
    </row>
    <row r="20" spans="1:13" ht="15" customHeight="1" x14ac:dyDescent="0.25">
      <c r="A20" s="444"/>
      <c r="B20" s="444"/>
      <c r="C20" s="453" t="s">
        <v>496</v>
      </c>
      <c r="D20" s="473"/>
      <c r="E20" s="457">
        <f>IF(D20="No FM",0,IF(D20="Hard FM only",0,IF(D20="Hard and soft FM",0.02,0)))</f>
        <v>0</v>
      </c>
      <c r="F20" s="450"/>
      <c r="G20" s="653"/>
      <c r="H20" s="656"/>
      <c r="I20" s="659"/>
      <c r="J20" s="650"/>
      <c r="K20" s="440"/>
      <c r="L20" s="440"/>
    </row>
    <row r="21" spans="1:13" x14ac:dyDescent="0.25">
      <c r="A21" s="444"/>
      <c r="B21" s="444"/>
      <c r="C21" s="453" t="s">
        <v>107</v>
      </c>
      <c r="D21" s="473"/>
      <c r="E21" s="457">
        <f>IF(D21="Group 1 + 2 only",0.005,IF(D21="Major medical equipment",0.015,IF(D21="All equipment included",0.05,0)))</f>
        <v>0</v>
      </c>
      <c r="F21" s="450"/>
      <c r="G21" s="654"/>
      <c r="H21" s="657"/>
      <c r="I21" s="660"/>
      <c r="J21" s="651"/>
      <c r="K21" s="440"/>
      <c r="L21" s="440"/>
    </row>
    <row r="22" spans="1:13" ht="15" customHeight="1" x14ac:dyDescent="0.25">
      <c r="A22" s="444"/>
      <c r="B22" s="444"/>
      <c r="C22" s="453" t="s">
        <v>109</v>
      </c>
      <c r="D22" s="473"/>
      <c r="E22" s="457">
        <f>IF(D22="No IT implications",0,IF(D22="Infrastructure",0.015,IF(D22="Infrastructure + systems",0.05,0)))</f>
        <v>0</v>
      </c>
      <c r="F22" s="450"/>
      <c r="G22" s="652" t="s">
        <v>98</v>
      </c>
      <c r="H22" s="655">
        <v>0.03</v>
      </c>
      <c r="I22" s="658"/>
      <c r="J22" s="649"/>
      <c r="K22" s="440"/>
      <c r="L22" s="440"/>
    </row>
    <row r="23" spans="1:13" ht="15" customHeight="1" x14ac:dyDescent="0.25">
      <c r="A23" s="444"/>
      <c r="B23" s="444"/>
      <c r="C23" s="453" t="s">
        <v>112</v>
      </c>
      <c r="D23" s="473"/>
      <c r="E23" s="457">
        <f>IF(D23="1 or 2 NHS organisations",0.01,IF(D23="3 or more NHS organisations",0.04,0))</f>
        <v>0</v>
      </c>
      <c r="F23" s="450"/>
      <c r="G23" s="653"/>
      <c r="H23" s="656"/>
      <c r="I23" s="659"/>
      <c r="J23" s="650"/>
      <c r="K23" s="440"/>
      <c r="L23" s="440"/>
    </row>
    <row r="24" spans="1:13" ht="36" x14ac:dyDescent="0.25">
      <c r="A24" s="444"/>
      <c r="B24" s="444"/>
      <c r="C24" s="455" t="s">
        <v>514</v>
      </c>
      <c r="D24" s="475"/>
      <c r="E24" s="457">
        <f>IF(D24="Yes",0.08,0)</f>
        <v>0</v>
      </c>
      <c r="F24" s="450"/>
      <c r="G24" s="654"/>
      <c r="H24" s="657"/>
      <c r="I24" s="660"/>
      <c r="J24" s="651"/>
      <c r="K24" s="440"/>
      <c r="L24" s="440"/>
    </row>
    <row r="25" spans="1:13" x14ac:dyDescent="0.25">
      <c r="A25" s="444"/>
      <c r="B25" s="444"/>
      <c r="C25" s="448"/>
      <c r="D25" s="456"/>
      <c r="E25" s="448"/>
      <c r="F25" s="450"/>
      <c r="G25" s="652" t="s">
        <v>99</v>
      </c>
      <c r="H25" s="655">
        <v>0.04</v>
      </c>
      <c r="I25" s="658"/>
      <c r="J25" s="649"/>
      <c r="K25" s="440"/>
      <c r="L25" s="440"/>
    </row>
    <row r="26" spans="1:13" ht="15" customHeight="1" x14ac:dyDescent="0.25">
      <c r="A26" s="444"/>
      <c r="B26" s="444"/>
      <c r="C26" s="451" t="s">
        <v>516</v>
      </c>
      <c r="D26" s="452" t="s">
        <v>511</v>
      </c>
      <c r="E26" s="452" t="s">
        <v>512</v>
      </c>
      <c r="F26" s="450"/>
      <c r="G26" s="653"/>
      <c r="H26" s="656"/>
      <c r="I26" s="659"/>
      <c r="J26" s="650"/>
      <c r="K26" s="440"/>
      <c r="L26" s="440"/>
    </row>
    <row r="27" spans="1:13" x14ac:dyDescent="0.25">
      <c r="A27" s="444"/>
      <c r="B27" s="444"/>
      <c r="C27" s="455" t="s">
        <v>515</v>
      </c>
      <c r="D27" s="473"/>
      <c r="E27" s="457">
        <f>IF(D27="Stable environment (no change to service)",0.05,IF(D27="Identified changes not quantified",0.1,IF(D27="Longer timeframe service changes",0.2,0)))</f>
        <v>0</v>
      </c>
      <c r="F27" s="450"/>
      <c r="G27" s="654"/>
      <c r="H27" s="657"/>
      <c r="I27" s="660"/>
      <c r="J27" s="651"/>
      <c r="K27" s="440"/>
      <c r="L27" s="440"/>
    </row>
    <row r="28" spans="1:13" ht="15" customHeight="1" x14ac:dyDescent="0.25">
      <c r="A28" s="444"/>
      <c r="B28" s="444"/>
      <c r="C28" s="448"/>
      <c r="D28" s="456"/>
      <c r="E28" s="448"/>
      <c r="F28" s="450"/>
      <c r="G28" s="652" t="s">
        <v>100</v>
      </c>
      <c r="H28" s="655">
        <v>0.02</v>
      </c>
      <c r="I28" s="658"/>
      <c r="J28" s="649"/>
      <c r="K28" s="440"/>
      <c r="L28" s="440"/>
    </row>
    <row r="29" spans="1:13" ht="15" customHeight="1" x14ac:dyDescent="0.25">
      <c r="A29" s="444"/>
      <c r="B29" s="444"/>
      <c r="C29" s="451" t="s">
        <v>116</v>
      </c>
      <c r="D29" s="452" t="s">
        <v>511</v>
      </c>
      <c r="E29" s="452" t="s">
        <v>512</v>
      </c>
      <c r="F29" s="450"/>
      <c r="G29" s="653"/>
      <c r="H29" s="656"/>
      <c r="I29" s="659"/>
      <c r="J29" s="650"/>
      <c r="K29" s="440"/>
      <c r="L29" s="440"/>
    </row>
    <row r="30" spans="1:13" ht="24" x14ac:dyDescent="0.25">
      <c r="A30" s="444"/>
      <c r="B30" s="444"/>
      <c r="C30" s="455" t="s">
        <v>497</v>
      </c>
      <c r="D30" s="473"/>
      <c r="E30" s="457">
        <f>IF(D30="Low",0,IF(D30="Medium",0.02,IF(D30="High",0.05,0)))</f>
        <v>0</v>
      </c>
      <c r="F30" s="440"/>
      <c r="G30" s="654"/>
      <c r="H30" s="657"/>
      <c r="I30" s="660"/>
      <c r="J30" s="651"/>
      <c r="K30" s="440"/>
      <c r="L30" s="440"/>
    </row>
    <row r="31" spans="1:13" ht="15" customHeight="1" x14ac:dyDescent="0.25">
      <c r="A31" s="444"/>
      <c r="B31" s="444"/>
      <c r="C31" s="448"/>
      <c r="D31" s="448"/>
      <c r="E31" s="434"/>
      <c r="F31" s="440"/>
      <c r="G31" s="652" t="s">
        <v>102</v>
      </c>
      <c r="H31" s="655">
        <v>0.03</v>
      </c>
      <c r="I31" s="658"/>
      <c r="J31" s="649"/>
      <c r="K31" s="440"/>
      <c r="L31" s="440"/>
    </row>
    <row r="32" spans="1:13" ht="15.75" customHeight="1" x14ac:dyDescent="0.3">
      <c r="A32" s="444"/>
      <c r="B32" s="444"/>
      <c r="C32" s="444"/>
      <c r="D32" s="458" t="s">
        <v>55</v>
      </c>
      <c r="E32" s="447">
        <f>SUM(E12:E30)</f>
        <v>0</v>
      </c>
      <c r="F32" s="459"/>
      <c r="G32" s="653"/>
      <c r="H32" s="656"/>
      <c r="I32" s="659"/>
      <c r="J32" s="650"/>
      <c r="K32" s="440"/>
      <c r="L32" s="440"/>
      <c r="M32" s="460"/>
    </row>
    <row r="33" spans="1:13" ht="15.6" x14ac:dyDescent="0.3">
      <c r="A33" s="444"/>
      <c r="B33" s="444"/>
      <c r="F33" s="462"/>
      <c r="G33" s="654"/>
      <c r="H33" s="657"/>
      <c r="I33" s="660"/>
      <c r="J33" s="651"/>
      <c r="K33" s="440"/>
      <c r="L33" s="440"/>
      <c r="M33" s="460"/>
    </row>
    <row r="34" spans="1:13" ht="15" customHeight="1" x14ac:dyDescent="0.25">
      <c r="A34" s="444"/>
      <c r="B34" s="444"/>
      <c r="F34" s="440"/>
      <c r="G34" s="652" t="s">
        <v>103</v>
      </c>
      <c r="H34" s="655">
        <v>0.02</v>
      </c>
      <c r="I34" s="658"/>
      <c r="J34" s="649"/>
      <c r="K34" s="440"/>
      <c r="L34" s="440"/>
    </row>
    <row r="35" spans="1:13" ht="15" customHeight="1" x14ac:dyDescent="0.25">
      <c r="A35" s="444"/>
      <c r="B35" s="444"/>
      <c r="F35" s="463"/>
      <c r="G35" s="653"/>
      <c r="H35" s="656"/>
      <c r="I35" s="659"/>
      <c r="J35" s="650"/>
      <c r="K35" s="440"/>
      <c r="L35" s="440"/>
    </row>
    <row r="36" spans="1:13" x14ac:dyDescent="0.25">
      <c r="A36" s="444"/>
      <c r="B36" s="444"/>
      <c r="E36" s="434"/>
      <c r="F36" s="463"/>
      <c r="G36" s="654"/>
      <c r="H36" s="657"/>
      <c r="I36" s="660"/>
      <c r="J36" s="651"/>
      <c r="K36" s="440"/>
      <c r="L36" s="440"/>
    </row>
    <row r="37" spans="1:13" ht="15" customHeight="1" x14ac:dyDescent="0.25">
      <c r="A37" s="444"/>
      <c r="B37" s="444"/>
      <c r="E37" s="434"/>
      <c r="F37" s="463"/>
      <c r="G37" s="652" t="s">
        <v>104</v>
      </c>
      <c r="H37" s="655">
        <v>0.02</v>
      </c>
      <c r="I37" s="658"/>
      <c r="J37" s="649"/>
      <c r="K37" s="440"/>
      <c r="L37" s="440"/>
    </row>
    <row r="38" spans="1:13" ht="15" customHeight="1" x14ac:dyDescent="0.25">
      <c r="A38" s="444"/>
      <c r="B38" s="444"/>
      <c r="E38" s="434"/>
      <c r="F38" s="463"/>
      <c r="G38" s="653"/>
      <c r="H38" s="656"/>
      <c r="I38" s="659"/>
      <c r="J38" s="650"/>
      <c r="K38" s="462"/>
      <c r="L38" s="440"/>
    </row>
    <row r="39" spans="1:13" ht="15" customHeight="1" x14ac:dyDescent="0.25">
      <c r="E39" s="434"/>
      <c r="F39" s="462"/>
      <c r="G39" s="654"/>
      <c r="H39" s="657"/>
      <c r="I39" s="660"/>
      <c r="J39" s="651"/>
      <c r="K39" s="440"/>
      <c r="L39" s="440"/>
    </row>
    <row r="40" spans="1:13" ht="15.6" x14ac:dyDescent="0.3">
      <c r="E40" s="434"/>
      <c r="F40" s="464"/>
      <c r="G40" s="652" t="s">
        <v>106</v>
      </c>
      <c r="H40" s="655">
        <v>0.06</v>
      </c>
      <c r="I40" s="658"/>
      <c r="J40" s="649"/>
      <c r="K40" s="440"/>
      <c r="L40" s="440"/>
    </row>
    <row r="41" spans="1:13" ht="15" customHeight="1" x14ac:dyDescent="0.25">
      <c r="E41" s="434"/>
      <c r="F41" s="462"/>
      <c r="G41" s="653"/>
      <c r="H41" s="656"/>
      <c r="I41" s="659"/>
      <c r="J41" s="650"/>
      <c r="K41" s="440"/>
      <c r="L41" s="440"/>
    </row>
    <row r="42" spans="1:13" ht="15" customHeight="1" x14ac:dyDescent="0.25">
      <c r="E42" s="434"/>
      <c r="F42" s="462"/>
      <c r="G42" s="654"/>
      <c r="H42" s="657"/>
      <c r="I42" s="660"/>
      <c r="J42" s="651"/>
      <c r="K42" s="440"/>
      <c r="L42" s="440"/>
    </row>
    <row r="43" spans="1:13" x14ac:dyDescent="0.25">
      <c r="E43" s="434"/>
      <c r="F43" s="462"/>
      <c r="G43" s="652" t="s">
        <v>108</v>
      </c>
      <c r="H43" s="655">
        <v>0.25</v>
      </c>
      <c r="I43" s="658"/>
      <c r="J43" s="649"/>
      <c r="L43" s="440"/>
    </row>
    <row r="44" spans="1:13" x14ac:dyDescent="0.25">
      <c r="E44" s="434"/>
      <c r="F44" s="462"/>
      <c r="G44" s="653"/>
      <c r="H44" s="656"/>
      <c r="I44" s="659"/>
      <c r="J44" s="650"/>
      <c r="L44" s="440"/>
    </row>
    <row r="45" spans="1:13" ht="16.5" customHeight="1" x14ac:dyDescent="0.25">
      <c r="E45" s="434"/>
      <c r="F45" s="462"/>
      <c r="G45" s="654"/>
      <c r="H45" s="657"/>
      <c r="I45" s="660"/>
      <c r="J45" s="651"/>
    </row>
    <row r="46" spans="1:13" ht="16.5" customHeight="1" x14ac:dyDescent="0.25">
      <c r="E46" s="434"/>
      <c r="F46" s="462"/>
      <c r="G46" s="652" t="s">
        <v>110</v>
      </c>
      <c r="H46" s="655">
        <v>0.05</v>
      </c>
      <c r="I46" s="658"/>
      <c r="J46" s="649"/>
    </row>
    <row r="47" spans="1:13" x14ac:dyDescent="0.25">
      <c r="E47" s="434"/>
      <c r="F47" s="440"/>
      <c r="G47" s="653"/>
      <c r="H47" s="656"/>
      <c r="I47" s="659"/>
      <c r="J47" s="650"/>
    </row>
    <row r="48" spans="1:13" x14ac:dyDescent="0.25">
      <c r="E48" s="434"/>
      <c r="F48" s="440"/>
      <c r="G48" s="654"/>
      <c r="H48" s="657"/>
      <c r="I48" s="660"/>
      <c r="J48" s="651"/>
    </row>
    <row r="49" spans="5:10" x14ac:dyDescent="0.25">
      <c r="E49" s="434"/>
      <c r="F49" s="440"/>
      <c r="G49" s="652" t="s">
        <v>111</v>
      </c>
      <c r="H49" s="655">
        <v>0.05</v>
      </c>
      <c r="I49" s="658"/>
      <c r="J49" s="649"/>
    </row>
    <row r="50" spans="5:10" x14ac:dyDescent="0.25">
      <c r="E50" s="434"/>
      <c r="F50" s="440"/>
      <c r="G50" s="653"/>
      <c r="H50" s="656"/>
      <c r="I50" s="659"/>
      <c r="J50" s="650"/>
    </row>
    <row r="51" spans="5:10" x14ac:dyDescent="0.25">
      <c r="E51" s="434"/>
      <c r="G51" s="654"/>
      <c r="H51" s="657"/>
      <c r="I51" s="660"/>
      <c r="J51" s="651"/>
    </row>
    <row r="52" spans="5:10" x14ac:dyDescent="0.25">
      <c r="E52" s="434"/>
      <c r="G52" s="652" t="s">
        <v>113</v>
      </c>
      <c r="H52" s="655">
        <v>0.03</v>
      </c>
      <c r="I52" s="658"/>
      <c r="J52" s="649"/>
    </row>
    <row r="53" spans="5:10" x14ac:dyDescent="0.25">
      <c r="E53" s="434"/>
      <c r="G53" s="653"/>
      <c r="H53" s="656"/>
      <c r="I53" s="659"/>
      <c r="J53" s="650"/>
    </row>
    <row r="54" spans="5:10" x14ac:dyDescent="0.25">
      <c r="E54" s="434"/>
      <c r="G54" s="654"/>
      <c r="H54" s="657"/>
      <c r="I54" s="660"/>
      <c r="J54" s="651"/>
    </row>
    <row r="55" spans="5:10" x14ac:dyDescent="0.25">
      <c r="E55" s="434"/>
      <c r="G55" s="652" t="s">
        <v>114</v>
      </c>
      <c r="H55" s="655">
        <v>0.03</v>
      </c>
      <c r="I55" s="658"/>
      <c r="J55" s="649"/>
    </row>
    <row r="56" spans="5:10" x14ac:dyDescent="0.25">
      <c r="E56" s="434"/>
      <c r="G56" s="653"/>
      <c r="H56" s="656"/>
      <c r="I56" s="659"/>
      <c r="J56" s="650"/>
    </row>
    <row r="57" spans="5:10" x14ac:dyDescent="0.25">
      <c r="E57" s="434"/>
      <c r="G57" s="654"/>
      <c r="H57" s="657"/>
      <c r="I57" s="660"/>
      <c r="J57" s="651"/>
    </row>
    <row r="58" spans="5:10" x14ac:dyDescent="0.25">
      <c r="E58" s="434"/>
      <c r="G58" s="652" t="s">
        <v>115</v>
      </c>
      <c r="H58" s="655">
        <v>0.2</v>
      </c>
      <c r="I58" s="658"/>
      <c r="J58" s="649"/>
    </row>
    <row r="59" spans="5:10" x14ac:dyDescent="0.25">
      <c r="E59" s="434"/>
      <c r="G59" s="653"/>
      <c r="H59" s="656"/>
      <c r="I59" s="659"/>
      <c r="J59" s="650"/>
    </row>
    <row r="60" spans="5:10" x14ac:dyDescent="0.25">
      <c r="E60" s="434"/>
      <c r="G60" s="654"/>
      <c r="H60" s="657"/>
      <c r="I60" s="660"/>
      <c r="J60" s="651"/>
    </row>
    <row r="61" spans="5:10" x14ac:dyDescent="0.25">
      <c r="E61" s="434"/>
      <c r="G61" s="652" t="s">
        <v>117</v>
      </c>
      <c r="H61" s="655">
        <v>0.02</v>
      </c>
      <c r="I61" s="658"/>
      <c r="J61" s="649"/>
    </row>
    <row r="62" spans="5:10" x14ac:dyDescent="0.25">
      <c r="E62" s="434"/>
      <c r="G62" s="653"/>
      <c r="H62" s="656"/>
      <c r="I62" s="659"/>
      <c r="J62" s="650"/>
    </row>
    <row r="63" spans="5:10" x14ac:dyDescent="0.25">
      <c r="E63" s="434"/>
      <c r="G63" s="654"/>
      <c r="H63" s="657"/>
      <c r="I63" s="660"/>
      <c r="J63" s="651"/>
    </row>
    <row r="64" spans="5:10" x14ac:dyDescent="0.25">
      <c r="E64" s="434"/>
      <c r="G64" s="465" t="s">
        <v>118</v>
      </c>
      <c r="H64" s="466">
        <f>SUM(H10:H63)</f>
        <v>1.0000000000000002</v>
      </c>
      <c r="I64" s="466">
        <f>SUM(I10:I63)</f>
        <v>0</v>
      </c>
      <c r="J64" s="466"/>
    </row>
    <row r="65" spans="2:16" x14ac:dyDescent="0.25">
      <c r="G65" s="467" t="s">
        <v>119</v>
      </c>
      <c r="H65" s="468"/>
      <c r="I65" s="468"/>
      <c r="J65" s="468"/>
    </row>
    <row r="66" spans="2:16" x14ac:dyDescent="0.25">
      <c r="I66" s="462"/>
      <c r="J66" s="462"/>
      <c r="K66" s="462"/>
      <c r="L66" s="462"/>
      <c r="M66" s="462"/>
      <c r="N66" s="462"/>
      <c r="O66" s="462"/>
      <c r="P66" s="462"/>
    </row>
    <row r="67" spans="2:16" ht="15.6" x14ac:dyDescent="0.3">
      <c r="E67" s="434"/>
      <c r="I67" s="462"/>
      <c r="K67" s="2"/>
      <c r="L67" s="2"/>
      <c r="M67" s="2"/>
      <c r="N67" s="440"/>
      <c r="O67" s="440"/>
    </row>
    <row r="68" spans="2:16" ht="16.5" customHeight="1" x14ac:dyDescent="0.25">
      <c r="E68" s="434"/>
      <c r="G68" s="434"/>
      <c r="H68" s="462"/>
      <c r="I68" s="462"/>
      <c r="J68" s="472"/>
      <c r="K68" s="472"/>
      <c r="L68" s="472"/>
      <c r="M68" s="472"/>
      <c r="N68" s="440"/>
      <c r="O68" s="440"/>
    </row>
    <row r="69" spans="2:16" ht="16.5" customHeight="1" x14ac:dyDescent="0.25">
      <c r="E69" s="434"/>
      <c r="G69" s="434"/>
      <c r="H69" s="462"/>
      <c r="I69" s="462"/>
      <c r="J69" s="472"/>
      <c r="K69" s="472"/>
      <c r="L69" s="472"/>
      <c r="M69" s="472"/>
      <c r="N69" s="440"/>
      <c r="O69" s="440"/>
    </row>
    <row r="70" spans="2:16" x14ac:dyDescent="0.25">
      <c r="E70" s="434"/>
      <c r="G70" s="434"/>
      <c r="H70" s="440"/>
      <c r="I70" s="440"/>
      <c r="J70" s="440"/>
      <c r="K70" s="440"/>
      <c r="L70" s="440"/>
      <c r="M70" s="440"/>
      <c r="N70" s="440"/>
      <c r="O70" s="440"/>
    </row>
    <row r="71" spans="2:16" x14ac:dyDescent="0.25">
      <c r="E71" s="434"/>
      <c r="G71" s="434"/>
      <c r="H71" s="440"/>
      <c r="I71" s="440"/>
      <c r="O71" s="440"/>
    </row>
    <row r="72" spans="2:16" x14ac:dyDescent="0.25">
      <c r="E72" s="434"/>
      <c r="G72" s="434"/>
      <c r="H72" s="440"/>
      <c r="I72" s="440"/>
      <c r="O72" s="440"/>
    </row>
    <row r="73" spans="2:16" x14ac:dyDescent="0.25">
      <c r="B73" s="440"/>
      <c r="G73" s="434"/>
      <c r="H73" s="440"/>
      <c r="I73" s="440"/>
    </row>
  </sheetData>
  <sheetProtection algorithmName="SHA-512" hashValue="DHu/qWWd9ppa5YsVcH0lSsVmMuBa6VG74POAepDrBHNp+W7H7r0YONJ42dVpdeZoRPYTqxC9u3K9eXzu3k4uRQ==" saltValue="I1zJjai+CgEDSqCtGkmvlQ==" spinCount="100000" sheet="1" objects="1" scenarios="1"/>
  <mergeCells count="82">
    <mergeCell ref="G58:G60"/>
    <mergeCell ref="H58:H60"/>
    <mergeCell ref="I58:I60"/>
    <mergeCell ref="G61:G63"/>
    <mergeCell ref="H61:H63"/>
    <mergeCell ref="I61:I63"/>
    <mergeCell ref="G52:G54"/>
    <mergeCell ref="H52:H54"/>
    <mergeCell ref="I52:I54"/>
    <mergeCell ref="G55:G57"/>
    <mergeCell ref="H55:H57"/>
    <mergeCell ref="I55:I57"/>
    <mergeCell ref="G46:G48"/>
    <mergeCell ref="H46:H48"/>
    <mergeCell ref="I46:I48"/>
    <mergeCell ref="G49:G51"/>
    <mergeCell ref="H49:H51"/>
    <mergeCell ref="I49:I51"/>
    <mergeCell ref="G40:G42"/>
    <mergeCell ref="H40:H42"/>
    <mergeCell ref="I40:I42"/>
    <mergeCell ref="G43:G45"/>
    <mergeCell ref="H43:H45"/>
    <mergeCell ref="I43:I45"/>
    <mergeCell ref="G34:G36"/>
    <mergeCell ref="H34:H36"/>
    <mergeCell ref="I34:I36"/>
    <mergeCell ref="G37:G39"/>
    <mergeCell ref="H37:H39"/>
    <mergeCell ref="I37:I39"/>
    <mergeCell ref="G28:G30"/>
    <mergeCell ref="H28:H30"/>
    <mergeCell ref="I28:I30"/>
    <mergeCell ref="G31:G33"/>
    <mergeCell ref="H31:H33"/>
    <mergeCell ref="I31:I33"/>
    <mergeCell ref="G22:G24"/>
    <mergeCell ref="H22:H24"/>
    <mergeCell ref="I22:I24"/>
    <mergeCell ref="G25:G27"/>
    <mergeCell ref="H25:H27"/>
    <mergeCell ref="I25:I27"/>
    <mergeCell ref="J22:J24"/>
    <mergeCell ref="J16:J18"/>
    <mergeCell ref="J8:J9"/>
    <mergeCell ref="J10:J12"/>
    <mergeCell ref="G7:J7"/>
    <mergeCell ref="G8:G9"/>
    <mergeCell ref="H8:H9"/>
    <mergeCell ref="I8:I9"/>
    <mergeCell ref="G10:G12"/>
    <mergeCell ref="H10:H12"/>
    <mergeCell ref="I10:I12"/>
    <mergeCell ref="J13:J15"/>
    <mergeCell ref="J19:J21"/>
    <mergeCell ref="G13:G15"/>
    <mergeCell ref="H13:H15"/>
    <mergeCell ref="I13:I15"/>
    <mergeCell ref="B1:C1"/>
    <mergeCell ref="B2:C2"/>
    <mergeCell ref="C4:E5"/>
    <mergeCell ref="C7:E7"/>
    <mergeCell ref="C8:D8"/>
    <mergeCell ref="G16:G18"/>
    <mergeCell ref="H16:H18"/>
    <mergeCell ref="I16:I18"/>
    <mergeCell ref="G19:G21"/>
    <mergeCell ref="H19:H21"/>
    <mergeCell ref="I19:I21"/>
    <mergeCell ref="J25:J27"/>
    <mergeCell ref="J28:J30"/>
    <mergeCell ref="J31:J33"/>
    <mergeCell ref="J34:J36"/>
    <mergeCell ref="J37:J39"/>
    <mergeCell ref="J55:J57"/>
    <mergeCell ref="J58:J60"/>
    <mergeCell ref="J61:J63"/>
    <mergeCell ref="J40:J42"/>
    <mergeCell ref="J43:J45"/>
    <mergeCell ref="J46:J48"/>
    <mergeCell ref="J49:J51"/>
    <mergeCell ref="J52:J54"/>
  </mergeCells>
  <dataValidations count="11">
    <dataValidation type="list" allowBlank="1" showInputMessage="1" showErrorMessage="1" sqref="D12" xr:uid="{00000000-0002-0000-1000-000000000000}">
      <formula1>"&lt; 2 years, 2 to 4 years, Over 4 years"</formula1>
    </dataValidation>
    <dataValidation type="list" allowBlank="1" showInputMessage="1" showErrorMessage="1" sqref="D13" xr:uid="{00000000-0002-0000-1000-000001000000}">
      <formula1>"1 or 2,3 or 4,More than 4"</formula1>
    </dataValidation>
    <dataValidation type="list" allowBlank="1" showInputMessage="1" showErrorMessage="1" sqref="D14" xr:uid="{00000000-0002-0000-1000-000002000000}">
      <formula1>"Single site,2 sites,More than 2 sites"</formula1>
    </dataValidation>
    <dataValidation type="list" allowBlank="1" showInputMessage="1" showErrorMessage="1" sqref="D20" xr:uid="{00000000-0002-0000-1000-000003000000}">
      <formula1>"No FM,Hard FM only,Hard and soft FM"</formula1>
    </dataValidation>
    <dataValidation type="list" allowBlank="1" showInputMessage="1" showErrorMessage="1" sqref="D21" xr:uid="{00000000-0002-0000-1000-000004000000}">
      <formula1>"Group 1 + 2 only,Major medical equipment,All equipment included"</formula1>
    </dataValidation>
    <dataValidation type="list" allowBlank="1" showInputMessage="1" showErrorMessage="1" sqref="D22" xr:uid="{00000000-0002-0000-1000-000005000000}">
      <formula1>"No IT implications,Infrastructure,Infrastructure + systems"</formula1>
    </dataValidation>
    <dataValidation type="list" allowBlank="1" showInputMessage="1" showErrorMessage="1" sqref="D23" xr:uid="{00000000-0002-0000-1000-000006000000}">
      <formula1>"1 or 2 NHS organisations,3 or more NHS organisations"</formula1>
    </dataValidation>
    <dataValidation type="list" allowBlank="1" showInputMessage="1" showErrorMessage="1" sqref="D24" xr:uid="{00000000-0002-0000-1000-000007000000}">
      <formula1>"Yes,No"</formula1>
    </dataValidation>
    <dataValidation type="list" allowBlank="1" showInputMessage="1" showErrorMessage="1" sqref="D27" xr:uid="{00000000-0002-0000-1000-000008000000}">
      <formula1>"Stable environment (no change to service),Identified changes not quantified,Longer timeframe service changes"</formula1>
    </dataValidation>
    <dataValidation type="list" allowBlank="1" showInputMessage="1" showErrorMessage="1" sqref="D30" xr:uid="{00000000-0002-0000-1000-000009000000}">
      <formula1>"Low,Medium,High"</formula1>
    </dataValidation>
    <dataValidation type="list" allowBlank="1" showInputMessage="1" showErrorMessage="1" sqref="D17" xr:uid="{00000000-0002-0000-1000-00000A000000}">
      <formula1>"New site: new build - greenfield,New site: new build - brownfield,Existing site: new build,Existing site: &lt;15% refurb,Existing site: 15-50% refurb,Existing site: over 50% refurb"</formula1>
    </dataValidation>
  </dataValidations>
  <hyperlinks>
    <hyperlink ref="D1" location="'User Instructions'!A1" display="Back to User Instructions" xr:uid="{00000000-0004-0000-1000-000000000000}"/>
    <hyperlink ref="D2" location="'Model Structure'!A1" display="Back to Model Structure" xr:uid="{00000000-0004-0000-1000-000001000000}"/>
  </hyperlink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rgb="FF7030A0"/>
  </sheetPr>
  <dimension ref="A1:O73"/>
  <sheetViews>
    <sheetView zoomScaleNormal="100" workbookViewId="0">
      <selection activeCell="D83" sqref="D83"/>
    </sheetView>
  </sheetViews>
  <sheetFormatPr defaultColWidth="9.109375" defaultRowHeight="15" x14ac:dyDescent="0.25"/>
  <cols>
    <col min="1" max="1" width="1.6640625" style="434" customWidth="1"/>
    <col min="2" max="2" width="3.109375" style="434" customWidth="1"/>
    <col min="3" max="3" width="27.5546875" style="434" customWidth="1"/>
    <col min="4" max="4" width="44.44140625" style="434" bestFit="1" customWidth="1"/>
    <col min="5" max="5" width="23.88671875" style="461" bestFit="1" customWidth="1"/>
    <col min="6" max="6" width="9.109375" style="434"/>
    <col min="7" max="7" width="27.88671875" style="469" customWidth="1"/>
    <col min="8" max="8" width="11.6640625" style="434" customWidth="1"/>
    <col min="9" max="9" width="31.109375" style="434" bestFit="1" customWidth="1"/>
    <col min="10" max="10" width="65.5546875" style="434" customWidth="1"/>
    <col min="11" max="11" width="12.88671875" style="434" customWidth="1"/>
    <col min="12" max="12" width="21.109375" style="434" customWidth="1"/>
    <col min="13" max="13" width="31.109375" style="434" customWidth="1"/>
    <col min="14" max="14" width="6.33203125" style="434" customWidth="1"/>
    <col min="15" max="16" width="10.109375" style="434" customWidth="1"/>
    <col min="17" max="16384" width="9.109375" style="434"/>
  </cols>
  <sheetData>
    <row r="1" spans="1:12" ht="15" customHeight="1" x14ac:dyDescent="0.3">
      <c r="B1" s="636" t="s">
        <v>82</v>
      </c>
      <c r="C1" s="636"/>
      <c r="D1" s="435" t="s">
        <v>421</v>
      </c>
      <c r="E1" s="436"/>
    </row>
    <row r="2" spans="1:12" ht="45" customHeight="1" x14ac:dyDescent="0.25">
      <c r="A2" s="437"/>
      <c r="B2" s="640" t="str">
        <f>"Option 4 - " &amp; Factors!$B$19</f>
        <v xml:space="preserve">Option 4 - </v>
      </c>
      <c r="C2" s="640"/>
      <c r="D2" s="438" t="s">
        <v>573</v>
      </c>
      <c r="E2" s="437"/>
    </row>
    <row r="3" spans="1:12" s="470" customFormat="1" x14ac:dyDescent="0.25">
      <c r="A3" s="442"/>
      <c r="B3" s="441"/>
      <c r="C3" s="441"/>
      <c r="D3" s="442"/>
      <c r="E3" s="442"/>
      <c r="G3" s="471"/>
    </row>
    <row r="4" spans="1:12" ht="30.75" customHeight="1" x14ac:dyDescent="0.25">
      <c r="A4" s="437"/>
      <c r="C4" s="643" t="s">
        <v>517</v>
      </c>
      <c r="D4" s="644"/>
      <c r="E4" s="645"/>
      <c r="G4" s="439"/>
      <c r="K4" s="440"/>
      <c r="L4" s="440"/>
    </row>
    <row r="5" spans="1:12" x14ac:dyDescent="0.25">
      <c r="A5" s="437"/>
      <c r="B5" s="443"/>
      <c r="C5" s="646"/>
      <c r="D5" s="647"/>
      <c r="E5" s="648"/>
      <c r="G5" s="439"/>
      <c r="K5" s="440"/>
      <c r="L5" s="440"/>
    </row>
    <row r="6" spans="1:12" ht="16.5" customHeight="1" x14ac:dyDescent="0.25">
      <c r="A6" s="437"/>
      <c r="B6" s="437"/>
      <c r="C6" s="437"/>
      <c r="D6" s="437"/>
      <c r="E6" s="437"/>
      <c r="G6" s="439"/>
      <c r="K6" s="440"/>
      <c r="L6" s="440"/>
    </row>
    <row r="7" spans="1:12" ht="15.75" customHeight="1" x14ac:dyDescent="0.25">
      <c r="A7" s="444"/>
      <c r="B7" s="444"/>
      <c r="C7" s="631" t="s">
        <v>84</v>
      </c>
      <c r="D7" s="632"/>
      <c r="E7" s="632"/>
      <c r="F7" s="439" t="str">
        <f t="shared" ref="F7" si="0">IF(D7=0,"",$C$11+D7+1)</f>
        <v/>
      </c>
      <c r="G7" s="637" t="s">
        <v>83</v>
      </c>
      <c r="H7" s="632"/>
      <c r="I7" s="632"/>
      <c r="J7" s="632"/>
      <c r="K7" s="440"/>
      <c r="L7" s="440"/>
    </row>
    <row r="8" spans="1:12" ht="15" customHeight="1" x14ac:dyDescent="0.25">
      <c r="A8" s="444"/>
      <c r="B8" s="444"/>
      <c r="C8" s="641" t="s">
        <v>90</v>
      </c>
      <c r="D8" s="642"/>
      <c r="E8" s="445">
        <f>E32</f>
        <v>0</v>
      </c>
      <c r="G8" s="638" t="s">
        <v>85</v>
      </c>
      <c r="H8" s="638" t="s">
        <v>86</v>
      </c>
      <c r="I8" s="638" t="s">
        <v>87</v>
      </c>
      <c r="J8" s="638" t="s">
        <v>88</v>
      </c>
      <c r="K8" s="440"/>
      <c r="L8" s="440"/>
    </row>
    <row r="9" spans="1:12" ht="15" customHeight="1" x14ac:dyDescent="0.25">
      <c r="A9" s="444"/>
      <c r="B9" s="444"/>
      <c r="C9" s="446" t="s">
        <v>91</v>
      </c>
      <c r="D9" s="446"/>
      <c r="E9" s="447">
        <f>E8*I64</f>
        <v>0</v>
      </c>
      <c r="F9" s="440"/>
      <c r="G9" s="639"/>
      <c r="H9" s="639"/>
      <c r="I9" s="639"/>
      <c r="J9" s="639"/>
      <c r="K9" s="440"/>
      <c r="L9" s="440"/>
    </row>
    <row r="10" spans="1:12" ht="15" customHeight="1" x14ac:dyDescent="0.25">
      <c r="A10" s="444"/>
      <c r="B10" s="444"/>
      <c r="C10" s="444"/>
      <c r="D10" s="448"/>
      <c r="E10" s="449"/>
      <c r="F10" s="450"/>
      <c r="G10" s="652" t="s">
        <v>89</v>
      </c>
      <c r="H10" s="655">
        <v>0.04</v>
      </c>
      <c r="I10" s="658"/>
      <c r="J10" s="661"/>
      <c r="K10" s="440"/>
      <c r="L10" s="440"/>
    </row>
    <row r="11" spans="1:12" ht="15" customHeight="1" x14ac:dyDescent="0.25">
      <c r="A11" s="444"/>
      <c r="B11" s="444"/>
      <c r="C11" s="451" t="s">
        <v>93</v>
      </c>
      <c r="D11" s="452" t="s">
        <v>511</v>
      </c>
      <c r="E11" s="452" t="s">
        <v>512</v>
      </c>
      <c r="F11" s="450"/>
      <c r="G11" s="653"/>
      <c r="H11" s="656"/>
      <c r="I11" s="659"/>
      <c r="J11" s="662"/>
      <c r="K11" s="440"/>
      <c r="L11" s="440"/>
    </row>
    <row r="12" spans="1:12" ht="15" customHeight="1" x14ac:dyDescent="0.25">
      <c r="A12" s="444"/>
      <c r="B12" s="444"/>
      <c r="C12" s="453" t="s">
        <v>94</v>
      </c>
      <c r="D12" s="473"/>
      <c r="E12" s="454">
        <f>IF(D12="&lt; 2 years",0.005,IF(D12="2 to 4 years",0.02,IF(D12="Over 4 Years",0.05,0)))</f>
        <v>0</v>
      </c>
      <c r="F12" s="450"/>
      <c r="G12" s="654"/>
      <c r="H12" s="657"/>
      <c r="I12" s="660"/>
      <c r="J12" s="663"/>
      <c r="K12" s="440"/>
      <c r="L12" s="440"/>
    </row>
    <row r="13" spans="1:12" ht="15" customHeight="1" x14ac:dyDescent="0.25">
      <c r="A13" s="444"/>
      <c r="B13" s="444"/>
      <c r="C13" s="453" t="s">
        <v>97</v>
      </c>
      <c r="D13" s="473"/>
      <c r="E13" s="454">
        <f>IF(D13="1 or 2",0.005,IF(D13="3 or 4",0.02,IF(D13="More than 4",0.05,0)))</f>
        <v>0</v>
      </c>
      <c r="F13" s="450"/>
      <c r="G13" s="652" t="s">
        <v>92</v>
      </c>
      <c r="H13" s="655">
        <v>0.04</v>
      </c>
      <c r="I13" s="658"/>
      <c r="J13" s="649"/>
      <c r="K13" s="440"/>
      <c r="L13" s="440"/>
    </row>
    <row r="14" spans="1:12" ht="30" customHeight="1" x14ac:dyDescent="0.25">
      <c r="A14" s="444"/>
      <c r="B14" s="444"/>
      <c r="C14" s="455" t="s">
        <v>513</v>
      </c>
      <c r="D14" s="473"/>
      <c r="E14" s="454">
        <f>IF(D14="Single site",0.02,IF(D14="2 sites",0.02,IF(D14="More than 2 sites",0.05,0)))</f>
        <v>0</v>
      </c>
      <c r="F14" s="450"/>
      <c r="G14" s="653"/>
      <c r="H14" s="656"/>
      <c r="I14" s="659"/>
      <c r="J14" s="650"/>
      <c r="K14" s="440"/>
      <c r="L14" s="440"/>
    </row>
    <row r="15" spans="1:12" ht="15" customHeight="1" x14ac:dyDescent="0.25">
      <c r="A15" s="444"/>
      <c r="B15" s="444"/>
      <c r="C15" s="448"/>
      <c r="D15" s="456"/>
      <c r="E15" s="449"/>
      <c r="F15" s="450"/>
      <c r="G15" s="654"/>
      <c r="H15" s="657"/>
      <c r="I15" s="660"/>
      <c r="J15" s="651"/>
      <c r="K15" s="440"/>
      <c r="L15" s="440"/>
    </row>
    <row r="16" spans="1:12" ht="15" customHeight="1" x14ac:dyDescent="0.25">
      <c r="A16" s="444"/>
      <c r="B16" s="444"/>
      <c r="C16" s="451" t="s">
        <v>101</v>
      </c>
      <c r="D16" s="452" t="s">
        <v>511</v>
      </c>
      <c r="E16" s="452" t="s">
        <v>512</v>
      </c>
      <c r="F16" s="450"/>
      <c r="G16" s="652" t="s">
        <v>95</v>
      </c>
      <c r="H16" s="655">
        <v>0.03</v>
      </c>
      <c r="I16" s="658"/>
      <c r="J16" s="649"/>
      <c r="K16" s="440"/>
      <c r="L16" s="440"/>
    </row>
    <row r="17" spans="1:13" ht="15" customHeight="1" x14ac:dyDescent="0.25">
      <c r="A17" s="444"/>
      <c r="B17" s="444"/>
      <c r="C17" s="453" t="s">
        <v>520</v>
      </c>
      <c r="D17" s="474"/>
      <c r="E17" s="454">
        <f>IF(D17="New site: new build - greenfield",0.03,IF(D17="New site: new build - brownfield",0.08,IF(D17="Existing site: new build",0.05,IF(D17="Existing site: &lt;15% refurb",0.06,IF(D17="Existing site: 15-50% refurb",0.1,IF(D17="Existing site: over 50% refurb",0.16,0))))))</f>
        <v>0</v>
      </c>
      <c r="F17" s="450"/>
      <c r="G17" s="653"/>
      <c r="H17" s="656"/>
      <c r="I17" s="659"/>
      <c r="J17" s="650"/>
      <c r="K17" s="440"/>
      <c r="L17" s="440"/>
    </row>
    <row r="18" spans="1:13" x14ac:dyDescent="0.25">
      <c r="A18" s="444"/>
      <c r="B18" s="444"/>
      <c r="C18" s="448"/>
      <c r="D18" s="456"/>
      <c r="E18" s="448"/>
      <c r="F18" s="450"/>
      <c r="G18" s="654"/>
      <c r="H18" s="657"/>
      <c r="I18" s="660"/>
      <c r="J18" s="651"/>
      <c r="K18" s="440"/>
      <c r="L18" s="440"/>
    </row>
    <row r="19" spans="1:13" ht="15" customHeight="1" x14ac:dyDescent="0.25">
      <c r="A19" s="444"/>
      <c r="B19" s="444"/>
      <c r="C19" s="451" t="s">
        <v>105</v>
      </c>
      <c r="D19" s="452" t="s">
        <v>511</v>
      </c>
      <c r="E19" s="452" t="s">
        <v>512</v>
      </c>
      <c r="F19" s="450"/>
      <c r="G19" s="652" t="s">
        <v>96</v>
      </c>
      <c r="H19" s="655">
        <v>0.04</v>
      </c>
      <c r="I19" s="658"/>
      <c r="J19" s="649"/>
      <c r="K19" s="440"/>
      <c r="L19" s="440"/>
    </row>
    <row r="20" spans="1:13" ht="15" customHeight="1" x14ac:dyDescent="0.25">
      <c r="A20" s="444"/>
      <c r="B20" s="444"/>
      <c r="C20" s="453" t="s">
        <v>496</v>
      </c>
      <c r="D20" s="473"/>
      <c r="E20" s="457">
        <f>IF(D20="No FM",0,IF(D20="Hard FM only",0,IF(D20="Hard and soft FM",0.02,0)))</f>
        <v>0</v>
      </c>
      <c r="F20" s="450"/>
      <c r="G20" s="653"/>
      <c r="H20" s="656"/>
      <c r="I20" s="659"/>
      <c r="J20" s="650"/>
      <c r="K20" s="440"/>
      <c r="L20" s="440"/>
    </row>
    <row r="21" spans="1:13" x14ac:dyDescent="0.25">
      <c r="A21" s="444"/>
      <c r="B21" s="444"/>
      <c r="C21" s="453" t="s">
        <v>107</v>
      </c>
      <c r="D21" s="473"/>
      <c r="E21" s="457">
        <f>IF(D21="Group 1 + 2 only",0.005,IF(D21="Major medical equipment",0.015,IF(D21="All equipment included",0.05,0)))</f>
        <v>0</v>
      </c>
      <c r="F21" s="450"/>
      <c r="G21" s="654"/>
      <c r="H21" s="657"/>
      <c r="I21" s="660"/>
      <c r="J21" s="651"/>
      <c r="K21" s="440"/>
      <c r="L21" s="440"/>
    </row>
    <row r="22" spans="1:13" ht="15" customHeight="1" x14ac:dyDescent="0.25">
      <c r="A22" s="444"/>
      <c r="B22" s="444"/>
      <c r="C22" s="453" t="s">
        <v>109</v>
      </c>
      <c r="D22" s="473"/>
      <c r="E22" s="457">
        <f>IF(D22="No IT implications",0,IF(D22="Infrastructure",0.015,IF(D22="Infrastructure + systems",0.05,0)))</f>
        <v>0</v>
      </c>
      <c r="F22" s="450"/>
      <c r="G22" s="652" t="s">
        <v>98</v>
      </c>
      <c r="H22" s="655">
        <v>0.03</v>
      </c>
      <c r="I22" s="658"/>
      <c r="J22" s="649"/>
      <c r="K22" s="440"/>
      <c r="L22" s="440"/>
    </row>
    <row r="23" spans="1:13" ht="15" customHeight="1" x14ac:dyDescent="0.25">
      <c r="A23" s="444"/>
      <c r="B23" s="444"/>
      <c r="C23" s="453" t="s">
        <v>112</v>
      </c>
      <c r="D23" s="473"/>
      <c r="E23" s="457">
        <f>IF(D23="1 or 2 NHS organisations",0.01,IF(D23="3 or more NHS organisations",0.04,0))</f>
        <v>0</v>
      </c>
      <c r="F23" s="450"/>
      <c r="G23" s="653"/>
      <c r="H23" s="656"/>
      <c r="I23" s="659"/>
      <c r="J23" s="650"/>
      <c r="K23" s="440"/>
      <c r="L23" s="440"/>
    </row>
    <row r="24" spans="1:13" ht="36" x14ac:dyDescent="0.25">
      <c r="A24" s="444"/>
      <c r="B24" s="444"/>
      <c r="C24" s="455" t="s">
        <v>514</v>
      </c>
      <c r="D24" s="475"/>
      <c r="E24" s="457">
        <f>IF(D24="Yes",0.08,0)</f>
        <v>0</v>
      </c>
      <c r="F24" s="450"/>
      <c r="G24" s="654"/>
      <c r="H24" s="657"/>
      <c r="I24" s="660"/>
      <c r="J24" s="651"/>
      <c r="K24" s="440"/>
      <c r="L24" s="440"/>
    </row>
    <row r="25" spans="1:13" x14ac:dyDescent="0.25">
      <c r="A25" s="444"/>
      <c r="B25" s="444"/>
      <c r="C25" s="448"/>
      <c r="D25" s="456"/>
      <c r="E25" s="448"/>
      <c r="F25" s="450"/>
      <c r="G25" s="652" t="s">
        <v>99</v>
      </c>
      <c r="H25" s="655">
        <v>0.04</v>
      </c>
      <c r="I25" s="658"/>
      <c r="J25" s="649"/>
      <c r="K25" s="440"/>
      <c r="L25" s="440"/>
    </row>
    <row r="26" spans="1:13" ht="15" customHeight="1" x14ac:dyDescent="0.25">
      <c r="A26" s="444"/>
      <c r="B26" s="444"/>
      <c r="C26" s="451" t="s">
        <v>516</v>
      </c>
      <c r="D26" s="452" t="s">
        <v>511</v>
      </c>
      <c r="E26" s="452" t="s">
        <v>512</v>
      </c>
      <c r="F26" s="450"/>
      <c r="G26" s="653"/>
      <c r="H26" s="656"/>
      <c r="I26" s="659"/>
      <c r="J26" s="650"/>
      <c r="K26" s="440"/>
      <c r="L26" s="440"/>
    </row>
    <row r="27" spans="1:13" x14ac:dyDescent="0.25">
      <c r="A27" s="444"/>
      <c r="B27" s="444"/>
      <c r="C27" s="455" t="s">
        <v>515</v>
      </c>
      <c r="D27" s="473"/>
      <c r="E27" s="457">
        <f>IF(D27="Stable environment (no change to service)",0.05,IF(D27="Identified changes not quantified",0.1,IF(D27="Longer timeframe service changes",0.2,0)))</f>
        <v>0</v>
      </c>
      <c r="F27" s="450"/>
      <c r="G27" s="654"/>
      <c r="H27" s="657"/>
      <c r="I27" s="660"/>
      <c r="J27" s="651"/>
      <c r="K27" s="440"/>
      <c r="L27" s="440"/>
    </row>
    <row r="28" spans="1:13" ht="15" customHeight="1" x14ac:dyDescent="0.25">
      <c r="A28" s="444"/>
      <c r="B28" s="444"/>
      <c r="C28" s="448"/>
      <c r="D28" s="456"/>
      <c r="E28" s="448"/>
      <c r="F28" s="450"/>
      <c r="G28" s="652" t="s">
        <v>100</v>
      </c>
      <c r="H28" s="655">
        <v>0.02</v>
      </c>
      <c r="I28" s="658"/>
      <c r="J28" s="649"/>
      <c r="K28" s="440"/>
      <c r="L28" s="440"/>
    </row>
    <row r="29" spans="1:13" ht="15" customHeight="1" x14ac:dyDescent="0.25">
      <c r="A29" s="444"/>
      <c r="B29" s="444"/>
      <c r="C29" s="451" t="s">
        <v>116</v>
      </c>
      <c r="D29" s="452" t="s">
        <v>511</v>
      </c>
      <c r="E29" s="452" t="s">
        <v>512</v>
      </c>
      <c r="F29" s="450"/>
      <c r="G29" s="653"/>
      <c r="H29" s="656"/>
      <c r="I29" s="659"/>
      <c r="J29" s="650"/>
      <c r="K29" s="440"/>
      <c r="L29" s="440"/>
    </row>
    <row r="30" spans="1:13" ht="24" x14ac:dyDescent="0.25">
      <c r="A30" s="444"/>
      <c r="B30" s="444"/>
      <c r="C30" s="455" t="s">
        <v>497</v>
      </c>
      <c r="D30" s="473"/>
      <c r="E30" s="457">
        <f>IF(D30="Low",0,IF(D30="Medium",0.02,IF(D30="High",0.05,0)))</f>
        <v>0</v>
      </c>
      <c r="F30" s="440"/>
      <c r="G30" s="654"/>
      <c r="H30" s="657"/>
      <c r="I30" s="660"/>
      <c r="J30" s="651"/>
      <c r="K30" s="440"/>
      <c r="L30" s="440"/>
    </row>
    <row r="31" spans="1:13" ht="15" customHeight="1" x14ac:dyDescent="0.25">
      <c r="A31" s="444"/>
      <c r="B31" s="444"/>
      <c r="C31" s="448"/>
      <c r="D31" s="448"/>
      <c r="E31" s="434"/>
      <c r="F31" s="440"/>
      <c r="G31" s="652" t="s">
        <v>102</v>
      </c>
      <c r="H31" s="655">
        <v>0.03</v>
      </c>
      <c r="I31" s="658"/>
      <c r="J31" s="649"/>
      <c r="K31" s="440"/>
      <c r="L31" s="440"/>
    </row>
    <row r="32" spans="1:13" ht="15.75" customHeight="1" x14ac:dyDescent="0.3">
      <c r="A32" s="444"/>
      <c r="B32" s="444"/>
      <c r="C32" s="444"/>
      <c r="D32" s="458" t="s">
        <v>55</v>
      </c>
      <c r="E32" s="447">
        <f>SUM(E12:E30)</f>
        <v>0</v>
      </c>
      <c r="F32" s="459"/>
      <c r="G32" s="653"/>
      <c r="H32" s="656"/>
      <c r="I32" s="659"/>
      <c r="J32" s="650"/>
      <c r="K32" s="440"/>
      <c r="L32" s="440"/>
      <c r="M32" s="460"/>
    </row>
    <row r="33" spans="1:13" ht="15.6" x14ac:dyDescent="0.3">
      <c r="A33" s="444"/>
      <c r="B33" s="444"/>
      <c r="F33" s="462"/>
      <c r="G33" s="654"/>
      <c r="H33" s="657"/>
      <c r="I33" s="660"/>
      <c r="J33" s="651"/>
      <c r="K33" s="440"/>
      <c r="L33" s="440"/>
      <c r="M33" s="460"/>
    </row>
    <row r="34" spans="1:13" ht="15" customHeight="1" x14ac:dyDescent="0.25">
      <c r="A34" s="444"/>
      <c r="B34" s="444"/>
      <c r="F34" s="440"/>
      <c r="G34" s="652" t="s">
        <v>103</v>
      </c>
      <c r="H34" s="655">
        <v>0.02</v>
      </c>
      <c r="I34" s="658"/>
      <c r="J34" s="649"/>
      <c r="K34" s="440"/>
      <c r="L34" s="440"/>
    </row>
    <row r="35" spans="1:13" ht="15" customHeight="1" x14ac:dyDescent="0.25">
      <c r="A35" s="444"/>
      <c r="B35" s="444"/>
      <c r="F35" s="463"/>
      <c r="G35" s="653"/>
      <c r="H35" s="656"/>
      <c r="I35" s="659"/>
      <c r="J35" s="650"/>
      <c r="K35" s="440"/>
      <c r="L35" s="440"/>
    </row>
    <row r="36" spans="1:13" x14ac:dyDescent="0.25">
      <c r="A36" s="444"/>
      <c r="B36" s="444"/>
      <c r="E36" s="434"/>
      <c r="F36" s="463"/>
      <c r="G36" s="654"/>
      <c r="H36" s="657"/>
      <c r="I36" s="660"/>
      <c r="J36" s="651"/>
      <c r="K36" s="440"/>
      <c r="L36" s="440"/>
    </row>
    <row r="37" spans="1:13" ht="15" customHeight="1" x14ac:dyDescent="0.25">
      <c r="A37" s="444"/>
      <c r="B37" s="444"/>
      <c r="E37" s="434"/>
      <c r="F37" s="463"/>
      <c r="G37" s="652" t="s">
        <v>104</v>
      </c>
      <c r="H37" s="655">
        <v>0.02</v>
      </c>
      <c r="I37" s="658"/>
      <c r="J37" s="649"/>
      <c r="K37" s="440"/>
      <c r="L37" s="440"/>
    </row>
    <row r="38" spans="1:13" ht="15" customHeight="1" x14ac:dyDescent="0.25">
      <c r="A38" s="444"/>
      <c r="B38" s="444"/>
      <c r="E38" s="434"/>
      <c r="F38" s="463"/>
      <c r="G38" s="653"/>
      <c r="H38" s="656"/>
      <c r="I38" s="659"/>
      <c r="J38" s="650"/>
      <c r="K38" s="462"/>
      <c r="L38" s="440"/>
    </row>
    <row r="39" spans="1:13" ht="15" customHeight="1" x14ac:dyDescent="0.25">
      <c r="E39" s="434"/>
      <c r="F39" s="462"/>
      <c r="G39" s="654"/>
      <c r="H39" s="657"/>
      <c r="I39" s="660"/>
      <c r="J39" s="651"/>
      <c r="K39" s="440"/>
      <c r="L39" s="440"/>
    </row>
    <row r="40" spans="1:13" ht="15.6" x14ac:dyDescent="0.3">
      <c r="E40" s="434"/>
      <c r="F40" s="464"/>
      <c r="G40" s="652" t="s">
        <v>106</v>
      </c>
      <c r="H40" s="655">
        <v>0.06</v>
      </c>
      <c r="I40" s="658"/>
      <c r="J40" s="649"/>
      <c r="K40" s="440"/>
      <c r="L40" s="440"/>
    </row>
    <row r="41" spans="1:13" ht="15" customHeight="1" x14ac:dyDescent="0.25">
      <c r="E41" s="434"/>
      <c r="F41" s="462"/>
      <c r="G41" s="653"/>
      <c r="H41" s="656"/>
      <c r="I41" s="659"/>
      <c r="J41" s="650"/>
      <c r="K41" s="440"/>
      <c r="L41" s="440"/>
    </row>
    <row r="42" spans="1:13" ht="15" customHeight="1" x14ac:dyDescent="0.25">
      <c r="E42" s="434"/>
      <c r="F42" s="462"/>
      <c r="G42" s="654"/>
      <c r="H42" s="657"/>
      <c r="I42" s="660"/>
      <c r="J42" s="651"/>
      <c r="K42" s="440"/>
      <c r="L42" s="440"/>
    </row>
    <row r="43" spans="1:13" x14ac:dyDescent="0.25">
      <c r="E43" s="434"/>
      <c r="F43" s="462"/>
      <c r="G43" s="652" t="s">
        <v>108</v>
      </c>
      <c r="H43" s="655">
        <v>0.25</v>
      </c>
      <c r="I43" s="658"/>
      <c r="J43" s="649"/>
      <c r="L43" s="440"/>
    </row>
    <row r="44" spans="1:13" x14ac:dyDescent="0.25">
      <c r="E44" s="434"/>
      <c r="F44" s="462"/>
      <c r="G44" s="653"/>
      <c r="H44" s="656"/>
      <c r="I44" s="659"/>
      <c r="J44" s="650"/>
      <c r="L44" s="440"/>
    </row>
    <row r="45" spans="1:13" ht="16.5" customHeight="1" x14ac:dyDescent="0.25">
      <c r="E45" s="434"/>
      <c r="F45" s="462"/>
      <c r="G45" s="654"/>
      <c r="H45" s="657"/>
      <c r="I45" s="660"/>
      <c r="J45" s="651"/>
    </row>
    <row r="46" spans="1:13" ht="16.5" customHeight="1" x14ac:dyDescent="0.25">
      <c r="E46" s="434"/>
      <c r="F46" s="462"/>
      <c r="G46" s="652" t="s">
        <v>110</v>
      </c>
      <c r="H46" s="655">
        <v>0.05</v>
      </c>
      <c r="I46" s="658"/>
      <c r="J46" s="649"/>
    </row>
    <row r="47" spans="1:13" x14ac:dyDescent="0.25">
      <c r="E47" s="434"/>
      <c r="F47" s="440"/>
      <c r="G47" s="653"/>
      <c r="H47" s="656"/>
      <c r="I47" s="659"/>
      <c r="J47" s="650"/>
    </row>
    <row r="48" spans="1:13" x14ac:dyDescent="0.25">
      <c r="E48" s="434"/>
      <c r="F48" s="440"/>
      <c r="G48" s="654"/>
      <c r="H48" s="657"/>
      <c r="I48" s="660"/>
      <c r="J48" s="651"/>
    </row>
    <row r="49" spans="5:10" x14ac:dyDescent="0.25">
      <c r="E49" s="434"/>
      <c r="F49" s="440"/>
      <c r="G49" s="652" t="s">
        <v>111</v>
      </c>
      <c r="H49" s="655">
        <v>0.05</v>
      </c>
      <c r="I49" s="658"/>
      <c r="J49" s="649"/>
    </row>
    <row r="50" spans="5:10" x14ac:dyDescent="0.25">
      <c r="E50" s="434"/>
      <c r="F50" s="440"/>
      <c r="G50" s="653"/>
      <c r="H50" s="656"/>
      <c r="I50" s="659"/>
      <c r="J50" s="650"/>
    </row>
    <row r="51" spans="5:10" x14ac:dyDescent="0.25">
      <c r="E51" s="434"/>
      <c r="G51" s="654"/>
      <c r="H51" s="657"/>
      <c r="I51" s="660"/>
      <c r="J51" s="651"/>
    </row>
    <row r="52" spans="5:10" x14ac:dyDescent="0.25">
      <c r="E52" s="434"/>
      <c r="G52" s="652" t="s">
        <v>113</v>
      </c>
      <c r="H52" s="655">
        <v>0.03</v>
      </c>
      <c r="I52" s="658"/>
      <c r="J52" s="649"/>
    </row>
    <row r="53" spans="5:10" x14ac:dyDescent="0.25">
      <c r="E53" s="434"/>
      <c r="G53" s="653"/>
      <c r="H53" s="656"/>
      <c r="I53" s="659"/>
      <c r="J53" s="650"/>
    </row>
    <row r="54" spans="5:10" x14ac:dyDescent="0.25">
      <c r="E54" s="434"/>
      <c r="G54" s="654"/>
      <c r="H54" s="657"/>
      <c r="I54" s="660"/>
      <c r="J54" s="651"/>
    </row>
    <row r="55" spans="5:10" x14ac:dyDescent="0.25">
      <c r="E55" s="434"/>
      <c r="G55" s="652" t="s">
        <v>114</v>
      </c>
      <c r="H55" s="655">
        <v>0.03</v>
      </c>
      <c r="I55" s="658"/>
      <c r="J55" s="649"/>
    </row>
    <row r="56" spans="5:10" x14ac:dyDescent="0.25">
      <c r="E56" s="434"/>
      <c r="G56" s="653"/>
      <c r="H56" s="656"/>
      <c r="I56" s="659"/>
      <c r="J56" s="650"/>
    </row>
    <row r="57" spans="5:10" x14ac:dyDescent="0.25">
      <c r="E57" s="434"/>
      <c r="G57" s="654"/>
      <c r="H57" s="657"/>
      <c r="I57" s="660"/>
      <c r="J57" s="651"/>
    </row>
    <row r="58" spans="5:10" x14ac:dyDescent="0.25">
      <c r="E58" s="434"/>
      <c r="G58" s="652" t="s">
        <v>115</v>
      </c>
      <c r="H58" s="655">
        <v>0.2</v>
      </c>
      <c r="I58" s="658"/>
      <c r="J58" s="649"/>
    </row>
    <row r="59" spans="5:10" x14ac:dyDescent="0.25">
      <c r="E59" s="434"/>
      <c r="G59" s="653"/>
      <c r="H59" s="656"/>
      <c r="I59" s="659"/>
      <c r="J59" s="650"/>
    </row>
    <row r="60" spans="5:10" x14ac:dyDescent="0.25">
      <c r="E60" s="434"/>
      <c r="G60" s="654"/>
      <c r="H60" s="657"/>
      <c r="I60" s="660"/>
      <c r="J60" s="651"/>
    </row>
    <row r="61" spans="5:10" x14ac:dyDescent="0.25">
      <c r="E61" s="434"/>
      <c r="G61" s="652" t="s">
        <v>117</v>
      </c>
      <c r="H61" s="655">
        <v>0.02</v>
      </c>
      <c r="I61" s="658"/>
      <c r="J61" s="649"/>
    </row>
    <row r="62" spans="5:10" x14ac:dyDescent="0.25">
      <c r="E62" s="434"/>
      <c r="G62" s="653"/>
      <c r="H62" s="656"/>
      <c r="I62" s="659"/>
      <c r="J62" s="650"/>
    </row>
    <row r="63" spans="5:10" x14ac:dyDescent="0.25">
      <c r="E63" s="434"/>
      <c r="G63" s="654"/>
      <c r="H63" s="657"/>
      <c r="I63" s="660"/>
      <c r="J63" s="651"/>
    </row>
    <row r="64" spans="5:10" x14ac:dyDescent="0.25">
      <c r="E64" s="434"/>
      <c r="G64" s="465" t="s">
        <v>118</v>
      </c>
      <c r="H64" s="466">
        <f>SUM(H10:H63)</f>
        <v>1.0000000000000002</v>
      </c>
      <c r="I64" s="466">
        <f>SUM(I10:I63)</f>
        <v>0</v>
      </c>
      <c r="J64" s="466"/>
    </row>
    <row r="65" spans="2:15" x14ac:dyDescent="0.25">
      <c r="G65" s="467" t="s">
        <v>119</v>
      </c>
      <c r="H65" s="468"/>
      <c r="I65" s="468"/>
      <c r="J65" s="468"/>
    </row>
    <row r="66" spans="2:15" x14ac:dyDescent="0.25">
      <c r="I66" s="462"/>
      <c r="J66" s="462"/>
      <c r="K66" s="462"/>
      <c r="L66" s="462"/>
      <c r="M66" s="462"/>
      <c r="N66" s="462"/>
      <c r="O66" s="462"/>
    </row>
    <row r="67" spans="2:15" ht="15.6" x14ac:dyDescent="0.3">
      <c r="E67" s="434"/>
      <c r="I67" s="462"/>
      <c r="K67" s="2"/>
      <c r="L67" s="2"/>
      <c r="M67" s="2"/>
      <c r="N67" s="440"/>
      <c r="O67" s="440"/>
    </row>
    <row r="68" spans="2:15" ht="16.5" customHeight="1" x14ac:dyDescent="0.25">
      <c r="E68" s="434"/>
      <c r="G68" s="434"/>
      <c r="H68" s="462"/>
      <c r="I68" s="462"/>
      <c r="J68" s="472"/>
      <c r="K68" s="472"/>
      <c r="L68" s="472"/>
      <c r="M68" s="472"/>
      <c r="N68" s="440"/>
      <c r="O68" s="440"/>
    </row>
    <row r="69" spans="2:15" ht="16.5" customHeight="1" x14ac:dyDescent="0.25">
      <c r="E69" s="434"/>
      <c r="G69" s="434"/>
      <c r="H69" s="462"/>
      <c r="I69" s="462"/>
      <c r="J69" s="472"/>
      <c r="K69" s="472"/>
      <c r="L69" s="472"/>
      <c r="M69" s="472"/>
      <c r="N69" s="440"/>
      <c r="O69" s="440"/>
    </row>
    <row r="70" spans="2:15" x14ac:dyDescent="0.25">
      <c r="E70" s="434"/>
      <c r="G70" s="434"/>
      <c r="H70" s="440"/>
      <c r="I70" s="440"/>
      <c r="J70" s="440"/>
      <c r="K70" s="440"/>
      <c r="L70" s="440"/>
      <c r="M70" s="440"/>
      <c r="N70" s="440"/>
      <c r="O70" s="440"/>
    </row>
    <row r="71" spans="2:15" x14ac:dyDescent="0.25">
      <c r="E71" s="434"/>
      <c r="G71" s="434"/>
      <c r="H71" s="440"/>
      <c r="I71" s="440"/>
      <c r="O71" s="440"/>
    </row>
    <row r="72" spans="2:15" x14ac:dyDescent="0.25">
      <c r="E72" s="434"/>
      <c r="G72" s="434"/>
      <c r="H72" s="440"/>
      <c r="I72" s="440"/>
      <c r="O72" s="440"/>
    </row>
    <row r="73" spans="2:15" x14ac:dyDescent="0.25">
      <c r="B73" s="440"/>
      <c r="G73" s="434"/>
      <c r="H73" s="440"/>
      <c r="I73" s="440"/>
    </row>
  </sheetData>
  <sheetProtection algorithmName="SHA-512" hashValue="3jlEJsKnGADf8/OAImyxM7d5s53rTosUNoouH1sy3REIbLtIFnz8UqmF97Qwly5cw5QC8Z14pyJQdP6DLVOtlA==" saltValue="PTntyStirMZPl7lhxhS9BA==" spinCount="100000" sheet="1" objects="1" scenarios="1"/>
  <mergeCells count="82">
    <mergeCell ref="G58:G60"/>
    <mergeCell ref="H58:H60"/>
    <mergeCell ref="I58:I60"/>
    <mergeCell ref="G61:G63"/>
    <mergeCell ref="H61:H63"/>
    <mergeCell ref="I61:I63"/>
    <mergeCell ref="G52:G54"/>
    <mergeCell ref="H52:H54"/>
    <mergeCell ref="I52:I54"/>
    <mergeCell ref="G55:G57"/>
    <mergeCell ref="H55:H57"/>
    <mergeCell ref="I55:I57"/>
    <mergeCell ref="G46:G48"/>
    <mergeCell ref="H46:H48"/>
    <mergeCell ref="I46:I48"/>
    <mergeCell ref="G49:G51"/>
    <mergeCell ref="H49:H51"/>
    <mergeCell ref="I49:I51"/>
    <mergeCell ref="G40:G42"/>
    <mergeCell ref="H40:H42"/>
    <mergeCell ref="I40:I42"/>
    <mergeCell ref="G43:G45"/>
    <mergeCell ref="H43:H45"/>
    <mergeCell ref="I43:I45"/>
    <mergeCell ref="G34:G36"/>
    <mergeCell ref="H34:H36"/>
    <mergeCell ref="I34:I36"/>
    <mergeCell ref="G37:G39"/>
    <mergeCell ref="H37:H39"/>
    <mergeCell ref="I37:I39"/>
    <mergeCell ref="G28:G30"/>
    <mergeCell ref="H28:H30"/>
    <mergeCell ref="I28:I30"/>
    <mergeCell ref="G31:G33"/>
    <mergeCell ref="H31:H33"/>
    <mergeCell ref="I31:I33"/>
    <mergeCell ref="G22:G24"/>
    <mergeCell ref="H22:H24"/>
    <mergeCell ref="I22:I24"/>
    <mergeCell ref="G25:G27"/>
    <mergeCell ref="H25:H27"/>
    <mergeCell ref="I25:I27"/>
    <mergeCell ref="J22:J24"/>
    <mergeCell ref="J16:J18"/>
    <mergeCell ref="J8:J9"/>
    <mergeCell ref="J10:J12"/>
    <mergeCell ref="G7:J7"/>
    <mergeCell ref="G8:G9"/>
    <mergeCell ref="H8:H9"/>
    <mergeCell ref="I8:I9"/>
    <mergeCell ref="G10:G12"/>
    <mergeCell ref="H10:H12"/>
    <mergeCell ref="I10:I12"/>
    <mergeCell ref="J13:J15"/>
    <mergeCell ref="J19:J21"/>
    <mergeCell ref="G13:G15"/>
    <mergeCell ref="H13:H15"/>
    <mergeCell ref="I13:I15"/>
    <mergeCell ref="B1:C1"/>
    <mergeCell ref="B2:C2"/>
    <mergeCell ref="C4:E5"/>
    <mergeCell ref="C7:E7"/>
    <mergeCell ref="C8:D8"/>
    <mergeCell ref="G16:G18"/>
    <mergeCell ref="H16:H18"/>
    <mergeCell ref="I16:I18"/>
    <mergeCell ref="G19:G21"/>
    <mergeCell ref="H19:H21"/>
    <mergeCell ref="I19:I21"/>
    <mergeCell ref="J25:J27"/>
    <mergeCell ref="J28:J30"/>
    <mergeCell ref="J31:J33"/>
    <mergeCell ref="J34:J36"/>
    <mergeCell ref="J37:J39"/>
    <mergeCell ref="J55:J57"/>
    <mergeCell ref="J58:J60"/>
    <mergeCell ref="J61:J63"/>
    <mergeCell ref="J40:J42"/>
    <mergeCell ref="J43:J45"/>
    <mergeCell ref="J46:J48"/>
    <mergeCell ref="J49:J51"/>
    <mergeCell ref="J52:J54"/>
  </mergeCells>
  <dataValidations count="11">
    <dataValidation type="list" allowBlank="1" showInputMessage="1" showErrorMessage="1" sqref="D12" xr:uid="{00000000-0002-0000-1100-000000000000}">
      <formula1>"&lt; 2 years, 2 to 4 years, Over 4 years"</formula1>
    </dataValidation>
    <dataValidation type="list" allowBlank="1" showInputMessage="1" showErrorMessage="1" sqref="D13" xr:uid="{00000000-0002-0000-1100-000001000000}">
      <formula1>"1 or 2,3 or 4,More than 4"</formula1>
    </dataValidation>
    <dataValidation type="list" allowBlank="1" showInputMessage="1" showErrorMessage="1" sqref="D14" xr:uid="{00000000-0002-0000-1100-000002000000}">
      <formula1>"Single site,2 sites,More than 2 sites"</formula1>
    </dataValidation>
    <dataValidation type="list" allowBlank="1" showInputMessage="1" showErrorMessage="1" sqref="D20" xr:uid="{00000000-0002-0000-1100-000003000000}">
      <formula1>"No FM,Hard FM only,Hard and soft FM"</formula1>
    </dataValidation>
    <dataValidation type="list" allowBlank="1" showInputMessage="1" showErrorMessage="1" sqref="D21" xr:uid="{00000000-0002-0000-1100-000004000000}">
      <formula1>"Group 1 + 2 only,Major medical equipment,All equipment included"</formula1>
    </dataValidation>
    <dataValidation type="list" allowBlank="1" showInputMessage="1" showErrorMessage="1" sqref="D22" xr:uid="{00000000-0002-0000-1100-000005000000}">
      <formula1>"No IT implications,Infrastructure,Infrastructure + systems"</formula1>
    </dataValidation>
    <dataValidation type="list" allowBlank="1" showInputMessage="1" showErrorMessage="1" sqref="D23" xr:uid="{00000000-0002-0000-1100-000006000000}">
      <formula1>"1 or 2 NHS organisations,3 or more NHS organisations"</formula1>
    </dataValidation>
    <dataValidation type="list" allowBlank="1" showInputMessage="1" showErrorMessage="1" sqref="D24" xr:uid="{00000000-0002-0000-1100-000007000000}">
      <formula1>"Yes,No"</formula1>
    </dataValidation>
    <dataValidation type="list" allowBlank="1" showInputMessage="1" showErrorMessage="1" sqref="D27" xr:uid="{00000000-0002-0000-1100-000008000000}">
      <formula1>"Stable environment (no change to service),Identified changes not quantified,Longer timeframe service changes"</formula1>
    </dataValidation>
    <dataValidation type="list" allowBlank="1" showInputMessage="1" showErrorMessage="1" sqref="D30" xr:uid="{00000000-0002-0000-1100-000009000000}">
      <formula1>"Low,Medium,High"</formula1>
    </dataValidation>
    <dataValidation type="list" allowBlank="1" showInputMessage="1" showErrorMessage="1" sqref="D17" xr:uid="{00000000-0002-0000-1100-00000A000000}">
      <formula1>"New site: new build - greenfield,New site: new build - brownfield,Existing site: new build,Existing site: &lt;15% refurb,Existing site: 15-50% refurb,Existing site: over 50% refurb"</formula1>
    </dataValidation>
  </dataValidations>
  <hyperlinks>
    <hyperlink ref="D1" location="'User Instructions'!A1" display="Back to User Instructions" xr:uid="{00000000-0004-0000-1100-000000000000}"/>
    <hyperlink ref="D2" location="'Model Structure'!A1" display="Back to Model Structure" xr:uid="{00000000-0004-0000-1100-000001000000}"/>
  </hyperlinks>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tabColor rgb="FF7030A0"/>
  </sheetPr>
  <dimension ref="A1:O73"/>
  <sheetViews>
    <sheetView zoomScaleNormal="100" workbookViewId="0">
      <selection activeCell="D83" sqref="D83"/>
    </sheetView>
  </sheetViews>
  <sheetFormatPr defaultColWidth="9.109375" defaultRowHeight="15" x14ac:dyDescent="0.25"/>
  <cols>
    <col min="1" max="1" width="1.6640625" style="434" customWidth="1"/>
    <col min="2" max="2" width="3.109375" style="434" customWidth="1"/>
    <col min="3" max="3" width="27.5546875" style="434" customWidth="1"/>
    <col min="4" max="4" width="44.44140625" style="434" bestFit="1" customWidth="1"/>
    <col min="5" max="5" width="23.88671875" style="461" bestFit="1" customWidth="1"/>
    <col min="6" max="6" width="9.109375" style="434"/>
    <col min="7" max="7" width="27.88671875" style="469" customWidth="1"/>
    <col min="8" max="8" width="11.6640625" style="434" customWidth="1"/>
    <col min="9" max="9" width="31.109375" style="434" bestFit="1" customWidth="1"/>
    <col min="10" max="10" width="65.5546875" style="434" customWidth="1"/>
    <col min="11" max="11" width="12.88671875" style="434" customWidth="1"/>
    <col min="12" max="12" width="21.109375" style="434" customWidth="1"/>
    <col min="13" max="13" width="31.109375" style="434" customWidth="1"/>
    <col min="14" max="14" width="6.33203125" style="434" customWidth="1"/>
    <col min="15" max="16" width="10.109375" style="434" customWidth="1"/>
    <col min="17" max="16384" width="9.109375" style="434"/>
  </cols>
  <sheetData>
    <row r="1" spans="1:12" ht="15" customHeight="1" x14ac:dyDescent="0.3">
      <c r="B1" s="636" t="s">
        <v>82</v>
      </c>
      <c r="C1" s="636"/>
      <c r="D1" s="435" t="s">
        <v>421</v>
      </c>
      <c r="E1" s="436"/>
    </row>
    <row r="2" spans="1:12" ht="45" customHeight="1" x14ac:dyDescent="0.25">
      <c r="A2" s="437"/>
      <c r="B2" s="640" t="str">
        <f>"Option 5 - " &amp; Factors!$B$20</f>
        <v xml:space="preserve">Option 5 - </v>
      </c>
      <c r="C2" s="640"/>
      <c r="D2" s="438" t="s">
        <v>573</v>
      </c>
      <c r="E2" s="437"/>
    </row>
    <row r="3" spans="1:12" s="470" customFormat="1" x14ac:dyDescent="0.25">
      <c r="A3" s="442"/>
      <c r="B3" s="441"/>
      <c r="C3" s="441"/>
      <c r="D3" s="442"/>
      <c r="E3" s="442"/>
      <c r="G3" s="471"/>
    </row>
    <row r="4" spans="1:12" ht="30.75" customHeight="1" x14ac:dyDescent="0.25">
      <c r="A4" s="437"/>
      <c r="C4" s="643" t="s">
        <v>517</v>
      </c>
      <c r="D4" s="644"/>
      <c r="E4" s="645"/>
      <c r="G4" s="439"/>
      <c r="K4" s="440"/>
      <c r="L4" s="440"/>
    </row>
    <row r="5" spans="1:12" x14ac:dyDescent="0.25">
      <c r="A5" s="437"/>
      <c r="B5" s="443"/>
      <c r="C5" s="646"/>
      <c r="D5" s="647"/>
      <c r="E5" s="648"/>
      <c r="G5" s="439"/>
      <c r="K5" s="440"/>
      <c r="L5" s="440"/>
    </row>
    <row r="6" spans="1:12" ht="16.5" customHeight="1" x14ac:dyDescent="0.25">
      <c r="A6" s="437"/>
      <c r="B6" s="437"/>
      <c r="C6" s="437"/>
      <c r="D6" s="437"/>
      <c r="E6" s="437"/>
      <c r="G6" s="439"/>
      <c r="K6" s="440"/>
      <c r="L6" s="440"/>
    </row>
    <row r="7" spans="1:12" ht="15.75" customHeight="1" x14ac:dyDescent="0.25">
      <c r="A7" s="444"/>
      <c r="B7" s="444"/>
      <c r="C7" s="631" t="s">
        <v>84</v>
      </c>
      <c r="D7" s="632"/>
      <c r="E7" s="632"/>
      <c r="F7" s="439" t="str">
        <f t="shared" ref="F7" si="0">IF(D7=0,"",$C$11+D7+1)</f>
        <v/>
      </c>
      <c r="G7" s="637" t="s">
        <v>83</v>
      </c>
      <c r="H7" s="632"/>
      <c r="I7" s="632"/>
      <c r="J7" s="632"/>
      <c r="K7" s="440"/>
      <c r="L7" s="440"/>
    </row>
    <row r="8" spans="1:12" ht="15" customHeight="1" x14ac:dyDescent="0.25">
      <c r="A8" s="444"/>
      <c r="B8" s="444"/>
      <c r="C8" s="641" t="s">
        <v>90</v>
      </c>
      <c r="D8" s="642"/>
      <c r="E8" s="445">
        <f>E32</f>
        <v>0</v>
      </c>
      <c r="G8" s="638" t="s">
        <v>85</v>
      </c>
      <c r="H8" s="638" t="s">
        <v>86</v>
      </c>
      <c r="I8" s="638" t="s">
        <v>87</v>
      </c>
      <c r="J8" s="638" t="s">
        <v>88</v>
      </c>
      <c r="K8" s="440"/>
      <c r="L8" s="440"/>
    </row>
    <row r="9" spans="1:12" ht="15" customHeight="1" x14ac:dyDescent="0.25">
      <c r="A9" s="444"/>
      <c r="B9" s="444"/>
      <c r="C9" s="446" t="s">
        <v>91</v>
      </c>
      <c r="D9" s="446"/>
      <c r="E9" s="447">
        <f>E8*I64</f>
        <v>0</v>
      </c>
      <c r="F9" s="440"/>
      <c r="G9" s="639"/>
      <c r="H9" s="639"/>
      <c r="I9" s="639"/>
      <c r="J9" s="639"/>
      <c r="K9" s="440"/>
      <c r="L9" s="440"/>
    </row>
    <row r="10" spans="1:12" ht="15" customHeight="1" x14ac:dyDescent="0.25">
      <c r="A10" s="444"/>
      <c r="B10" s="444"/>
      <c r="C10" s="444"/>
      <c r="D10" s="448"/>
      <c r="E10" s="449"/>
      <c r="F10" s="450"/>
      <c r="G10" s="652" t="s">
        <v>89</v>
      </c>
      <c r="H10" s="655">
        <v>0.04</v>
      </c>
      <c r="I10" s="658"/>
      <c r="J10" s="661"/>
      <c r="K10" s="440"/>
      <c r="L10" s="440"/>
    </row>
    <row r="11" spans="1:12" ht="15" customHeight="1" x14ac:dyDescent="0.25">
      <c r="A11" s="444"/>
      <c r="B11" s="444"/>
      <c r="C11" s="451" t="s">
        <v>93</v>
      </c>
      <c r="D11" s="452" t="s">
        <v>511</v>
      </c>
      <c r="E11" s="452" t="s">
        <v>512</v>
      </c>
      <c r="F11" s="450"/>
      <c r="G11" s="653"/>
      <c r="H11" s="656"/>
      <c r="I11" s="659"/>
      <c r="J11" s="662"/>
      <c r="K11" s="440"/>
      <c r="L11" s="440"/>
    </row>
    <row r="12" spans="1:12" ht="15" customHeight="1" x14ac:dyDescent="0.25">
      <c r="A12" s="444"/>
      <c r="B12" s="444"/>
      <c r="C12" s="453" t="s">
        <v>94</v>
      </c>
      <c r="D12" s="473"/>
      <c r="E12" s="454">
        <f>IF(D12="&lt; 2 years",0.005,IF(D12="2 to 4 years",0.02,IF(D12="Over 4 Years",0.05,0)))</f>
        <v>0</v>
      </c>
      <c r="F12" s="450"/>
      <c r="G12" s="654"/>
      <c r="H12" s="657"/>
      <c r="I12" s="660"/>
      <c r="J12" s="663"/>
      <c r="K12" s="440"/>
      <c r="L12" s="440"/>
    </row>
    <row r="13" spans="1:12" ht="15" customHeight="1" x14ac:dyDescent="0.25">
      <c r="A13" s="444"/>
      <c r="B13" s="444"/>
      <c r="C13" s="453" t="s">
        <v>97</v>
      </c>
      <c r="D13" s="473"/>
      <c r="E13" s="454">
        <f>IF(D13="1 or 2",0.005,IF(D13="3 or 4",0.02,IF(D13="More than 4",0.05,0)))</f>
        <v>0</v>
      </c>
      <c r="F13" s="450"/>
      <c r="G13" s="652" t="s">
        <v>92</v>
      </c>
      <c r="H13" s="655">
        <v>0.04</v>
      </c>
      <c r="I13" s="658"/>
      <c r="J13" s="649"/>
      <c r="K13" s="440"/>
      <c r="L13" s="440"/>
    </row>
    <row r="14" spans="1:12" ht="30" customHeight="1" x14ac:dyDescent="0.25">
      <c r="A14" s="444"/>
      <c r="B14" s="444"/>
      <c r="C14" s="455" t="s">
        <v>513</v>
      </c>
      <c r="D14" s="473"/>
      <c r="E14" s="454">
        <f>IF(D14="Single site",0.02,IF(D14="2 sites",0.02,IF(D14="More than 2 sites",0.05,0)))</f>
        <v>0</v>
      </c>
      <c r="F14" s="450"/>
      <c r="G14" s="653"/>
      <c r="H14" s="656"/>
      <c r="I14" s="659"/>
      <c r="J14" s="650"/>
      <c r="K14" s="440"/>
      <c r="L14" s="440"/>
    </row>
    <row r="15" spans="1:12" ht="15" customHeight="1" x14ac:dyDescent="0.25">
      <c r="A15" s="444"/>
      <c r="B15" s="444"/>
      <c r="C15" s="448"/>
      <c r="D15" s="456"/>
      <c r="E15" s="449"/>
      <c r="F15" s="450"/>
      <c r="G15" s="654"/>
      <c r="H15" s="657"/>
      <c r="I15" s="660"/>
      <c r="J15" s="651"/>
      <c r="K15" s="440"/>
      <c r="L15" s="440"/>
    </row>
    <row r="16" spans="1:12" ht="15" customHeight="1" x14ac:dyDescent="0.25">
      <c r="A16" s="444"/>
      <c r="B16" s="444"/>
      <c r="C16" s="451" t="s">
        <v>101</v>
      </c>
      <c r="D16" s="452" t="s">
        <v>511</v>
      </c>
      <c r="E16" s="452" t="s">
        <v>512</v>
      </c>
      <c r="F16" s="450"/>
      <c r="G16" s="652" t="s">
        <v>95</v>
      </c>
      <c r="H16" s="655">
        <v>0.03</v>
      </c>
      <c r="I16" s="658"/>
      <c r="J16" s="649"/>
      <c r="K16" s="440"/>
      <c r="L16" s="440"/>
    </row>
    <row r="17" spans="1:13" ht="15" customHeight="1" x14ac:dyDescent="0.25">
      <c r="A17" s="444"/>
      <c r="B17" s="444"/>
      <c r="C17" s="453" t="s">
        <v>520</v>
      </c>
      <c r="D17" s="474"/>
      <c r="E17" s="454">
        <f>IF(D17="New site: new build - greenfield",0.03,IF(D17="New site: new build - brownfield",0.08,IF(D17="Existing site: new build",0.05,IF(D17="Existing site: &lt;15% refurb",0.06,IF(D17="Existing site: 15-50% refurb",0.1,IF(D17="Existing site: over 50% refurb",0.16,0))))))</f>
        <v>0</v>
      </c>
      <c r="F17" s="450"/>
      <c r="G17" s="653"/>
      <c r="H17" s="656"/>
      <c r="I17" s="659"/>
      <c r="J17" s="650"/>
      <c r="K17" s="440"/>
      <c r="L17" s="440"/>
    </row>
    <row r="18" spans="1:13" x14ac:dyDescent="0.25">
      <c r="A18" s="444"/>
      <c r="B18" s="444"/>
      <c r="C18" s="448"/>
      <c r="D18" s="456"/>
      <c r="E18" s="448"/>
      <c r="F18" s="450"/>
      <c r="G18" s="654"/>
      <c r="H18" s="657"/>
      <c r="I18" s="660"/>
      <c r="J18" s="651"/>
      <c r="K18" s="440"/>
      <c r="L18" s="440"/>
    </row>
    <row r="19" spans="1:13" ht="15" customHeight="1" x14ac:dyDescent="0.25">
      <c r="A19" s="444"/>
      <c r="B19" s="444"/>
      <c r="C19" s="451" t="s">
        <v>105</v>
      </c>
      <c r="D19" s="452" t="s">
        <v>511</v>
      </c>
      <c r="E19" s="452" t="s">
        <v>512</v>
      </c>
      <c r="F19" s="450"/>
      <c r="G19" s="652" t="s">
        <v>96</v>
      </c>
      <c r="H19" s="655">
        <v>0.04</v>
      </c>
      <c r="I19" s="658"/>
      <c r="J19" s="649"/>
      <c r="K19" s="440"/>
      <c r="L19" s="440"/>
    </row>
    <row r="20" spans="1:13" ht="15" customHeight="1" x14ac:dyDescent="0.25">
      <c r="A20" s="444"/>
      <c r="B20" s="444"/>
      <c r="C20" s="453" t="s">
        <v>496</v>
      </c>
      <c r="D20" s="473"/>
      <c r="E20" s="457">
        <f>IF(D20="No FM",0,IF(D20="Hard FM only",0,IF(D20="Hard and soft FM",0.02,0)))</f>
        <v>0</v>
      </c>
      <c r="F20" s="450"/>
      <c r="G20" s="653"/>
      <c r="H20" s="656"/>
      <c r="I20" s="659"/>
      <c r="J20" s="650"/>
      <c r="K20" s="440"/>
      <c r="L20" s="440"/>
    </row>
    <row r="21" spans="1:13" x14ac:dyDescent="0.25">
      <c r="A21" s="444"/>
      <c r="B21" s="444"/>
      <c r="C21" s="453" t="s">
        <v>107</v>
      </c>
      <c r="D21" s="473"/>
      <c r="E21" s="457">
        <f>IF(D21="Group 1 + 2 only",0.005,IF(D21="Major medical equipment",0.015,IF(D21="All equipment included",0.05,0)))</f>
        <v>0</v>
      </c>
      <c r="F21" s="450"/>
      <c r="G21" s="654"/>
      <c r="H21" s="657"/>
      <c r="I21" s="660"/>
      <c r="J21" s="651"/>
      <c r="K21" s="440"/>
      <c r="L21" s="440"/>
    </row>
    <row r="22" spans="1:13" ht="15" customHeight="1" x14ac:dyDescent="0.25">
      <c r="A22" s="444"/>
      <c r="B22" s="444"/>
      <c r="C22" s="453" t="s">
        <v>109</v>
      </c>
      <c r="D22" s="473"/>
      <c r="E22" s="457">
        <f>IF(D22="No IT implications",0,IF(D22="Infrastructure",0.015,IF(D22="Infrastructure + systems",0.05,0)))</f>
        <v>0</v>
      </c>
      <c r="F22" s="450"/>
      <c r="G22" s="652" t="s">
        <v>98</v>
      </c>
      <c r="H22" s="655">
        <v>0.03</v>
      </c>
      <c r="I22" s="658"/>
      <c r="J22" s="649"/>
      <c r="K22" s="440"/>
      <c r="L22" s="440"/>
    </row>
    <row r="23" spans="1:13" ht="15" customHeight="1" x14ac:dyDescent="0.25">
      <c r="A23" s="444"/>
      <c r="B23" s="444"/>
      <c r="C23" s="453" t="s">
        <v>112</v>
      </c>
      <c r="D23" s="473"/>
      <c r="E23" s="457">
        <f>IF(D23="1 or 2 NHS organisations",0.01,IF(D23="3 or more NHS organisations",0.04,0))</f>
        <v>0</v>
      </c>
      <c r="F23" s="450"/>
      <c r="G23" s="653"/>
      <c r="H23" s="656"/>
      <c r="I23" s="659"/>
      <c r="J23" s="650"/>
      <c r="K23" s="440"/>
      <c r="L23" s="440"/>
    </row>
    <row r="24" spans="1:13" ht="36" x14ac:dyDescent="0.25">
      <c r="A24" s="444"/>
      <c r="B24" s="444"/>
      <c r="C24" s="455" t="s">
        <v>514</v>
      </c>
      <c r="D24" s="475"/>
      <c r="E24" s="457">
        <f>IF(D24="Yes",0.08,0)</f>
        <v>0</v>
      </c>
      <c r="F24" s="450"/>
      <c r="G24" s="654"/>
      <c r="H24" s="657"/>
      <c r="I24" s="660"/>
      <c r="J24" s="651"/>
      <c r="K24" s="440"/>
      <c r="L24" s="440"/>
    </row>
    <row r="25" spans="1:13" x14ac:dyDescent="0.25">
      <c r="A25" s="444"/>
      <c r="B25" s="444"/>
      <c r="C25" s="448"/>
      <c r="D25" s="456"/>
      <c r="E25" s="448"/>
      <c r="F25" s="450"/>
      <c r="G25" s="652" t="s">
        <v>99</v>
      </c>
      <c r="H25" s="655">
        <v>0.04</v>
      </c>
      <c r="I25" s="658"/>
      <c r="J25" s="649"/>
      <c r="K25" s="440"/>
      <c r="L25" s="440"/>
    </row>
    <row r="26" spans="1:13" ht="15" customHeight="1" x14ac:dyDescent="0.25">
      <c r="A26" s="444"/>
      <c r="B26" s="444"/>
      <c r="C26" s="451" t="s">
        <v>516</v>
      </c>
      <c r="D26" s="452" t="s">
        <v>511</v>
      </c>
      <c r="E26" s="452" t="s">
        <v>512</v>
      </c>
      <c r="F26" s="450"/>
      <c r="G26" s="653"/>
      <c r="H26" s="656"/>
      <c r="I26" s="659"/>
      <c r="J26" s="650"/>
      <c r="K26" s="440"/>
      <c r="L26" s="440"/>
    </row>
    <row r="27" spans="1:13" x14ac:dyDescent="0.25">
      <c r="A27" s="444"/>
      <c r="B27" s="444"/>
      <c r="C27" s="455" t="s">
        <v>515</v>
      </c>
      <c r="D27" s="473"/>
      <c r="E27" s="457">
        <f>IF(D27="Stable environment (no change to service)",0.05,IF(D27="Identified changes not quantified",0.1,IF(D27="Longer timeframe service changes",0.2,0)))</f>
        <v>0</v>
      </c>
      <c r="F27" s="450"/>
      <c r="G27" s="654"/>
      <c r="H27" s="657"/>
      <c r="I27" s="660"/>
      <c r="J27" s="651"/>
      <c r="K27" s="440"/>
      <c r="L27" s="440"/>
    </row>
    <row r="28" spans="1:13" ht="15" customHeight="1" x14ac:dyDescent="0.25">
      <c r="A28" s="444"/>
      <c r="B28" s="444"/>
      <c r="C28" s="448"/>
      <c r="D28" s="456"/>
      <c r="E28" s="448"/>
      <c r="F28" s="450"/>
      <c r="G28" s="652" t="s">
        <v>100</v>
      </c>
      <c r="H28" s="655">
        <v>0.02</v>
      </c>
      <c r="I28" s="658"/>
      <c r="J28" s="649"/>
      <c r="K28" s="440"/>
      <c r="L28" s="440"/>
    </row>
    <row r="29" spans="1:13" ht="15" customHeight="1" x14ac:dyDescent="0.25">
      <c r="A29" s="444"/>
      <c r="B29" s="444"/>
      <c r="C29" s="451" t="s">
        <v>116</v>
      </c>
      <c r="D29" s="452" t="s">
        <v>511</v>
      </c>
      <c r="E29" s="452" t="s">
        <v>512</v>
      </c>
      <c r="F29" s="450"/>
      <c r="G29" s="653"/>
      <c r="H29" s="656"/>
      <c r="I29" s="659"/>
      <c r="J29" s="650"/>
      <c r="K29" s="440"/>
      <c r="L29" s="440"/>
    </row>
    <row r="30" spans="1:13" ht="24" x14ac:dyDescent="0.25">
      <c r="A30" s="444"/>
      <c r="B30" s="444"/>
      <c r="C30" s="455" t="s">
        <v>497</v>
      </c>
      <c r="D30" s="473"/>
      <c r="E30" s="457">
        <f>IF(D30="Low",0,IF(D30="Medium",0.02,IF(D30="High",0.05,0)))</f>
        <v>0</v>
      </c>
      <c r="F30" s="440"/>
      <c r="G30" s="654"/>
      <c r="H30" s="657"/>
      <c r="I30" s="660"/>
      <c r="J30" s="651"/>
      <c r="K30" s="440"/>
      <c r="L30" s="440"/>
    </row>
    <row r="31" spans="1:13" ht="15" customHeight="1" x14ac:dyDescent="0.25">
      <c r="A31" s="444"/>
      <c r="B31" s="444"/>
      <c r="C31" s="448"/>
      <c r="D31" s="448"/>
      <c r="E31" s="434"/>
      <c r="F31" s="440"/>
      <c r="G31" s="652" t="s">
        <v>102</v>
      </c>
      <c r="H31" s="655">
        <v>0.03</v>
      </c>
      <c r="I31" s="658"/>
      <c r="J31" s="649"/>
      <c r="K31" s="440"/>
      <c r="L31" s="440"/>
    </row>
    <row r="32" spans="1:13" ht="15.75" customHeight="1" x14ac:dyDescent="0.3">
      <c r="A32" s="444"/>
      <c r="B32" s="444"/>
      <c r="C32" s="444"/>
      <c r="D32" s="458" t="s">
        <v>55</v>
      </c>
      <c r="E32" s="447">
        <f>SUM(E12:E30)</f>
        <v>0</v>
      </c>
      <c r="F32" s="459"/>
      <c r="G32" s="653"/>
      <c r="H32" s="656"/>
      <c r="I32" s="659"/>
      <c r="J32" s="650"/>
      <c r="K32" s="440"/>
      <c r="L32" s="440"/>
      <c r="M32" s="460"/>
    </row>
    <row r="33" spans="1:13" ht="15.6" x14ac:dyDescent="0.3">
      <c r="A33" s="444"/>
      <c r="B33" s="444"/>
      <c r="F33" s="462"/>
      <c r="G33" s="654"/>
      <c r="H33" s="657"/>
      <c r="I33" s="660"/>
      <c r="J33" s="651"/>
      <c r="K33" s="440"/>
      <c r="L33" s="440"/>
      <c r="M33" s="460"/>
    </row>
    <row r="34" spans="1:13" ht="15" customHeight="1" x14ac:dyDescent="0.25">
      <c r="A34" s="444"/>
      <c r="B34" s="444"/>
      <c r="F34" s="440"/>
      <c r="G34" s="652" t="s">
        <v>103</v>
      </c>
      <c r="H34" s="655">
        <v>0.02</v>
      </c>
      <c r="I34" s="658"/>
      <c r="J34" s="649"/>
      <c r="K34" s="440"/>
      <c r="L34" s="440"/>
    </row>
    <row r="35" spans="1:13" ht="15" customHeight="1" x14ac:dyDescent="0.25">
      <c r="A35" s="444"/>
      <c r="B35" s="444"/>
      <c r="F35" s="463"/>
      <c r="G35" s="653"/>
      <c r="H35" s="656"/>
      <c r="I35" s="659"/>
      <c r="J35" s="650"/>
      <c r="K35" s="440"/>
      <c r="L35" s="440"/>
    </row>
    <row r="36" spans="1:13" x14ac:dyDescent="0.25">
      <c r="A36" s="444"/>
      <c r="B36" s="444"/>
      <c r="E36" s="434"/>
      <c r="F36" s="463"/>
      <c r="G36" s="654"/>
      <c r="H36" s="657"/>
      <c r="I36" s="660"/>
      <c r="J36" s="651"/>
      <c r="K36" s="440"/>
      <c r="L36" s="440"/>
    </row>
    <row r="37" spans="1:13" ht="15" customHeight="1" x14ac:dyDescent="0.25">
      <c r="A37" s="444"/>
      <c r="B37" s="444"/>
      <c r="E37" s="434"/>
      <c r="F37" s="463"/>
      <c r="G37" s="652" t="s">
        <v>104</v>
      </c>
      <c r="H37" s="655">
        <v>0.02</v>
      </c>
      <c r="I37" s="658"/>
      <c r="J37" s="649"/>
      <c r="K37" s="440"/>
      <c r="L37" s="440"/>
    </row>
    <row r="38" spans="1:13" ht="15" customHeight="1" x14ac:dyDescent="0.25">
      <c r="A38" s="444"/>
      <c r="B38" s="444"/>
      <c r="E38" s="434"/>
      <c r="F38" s="463"/>
      <c r="G38" s="653"/>
      <c r="H38" s="656"/>
      <c r="I38" s="659"/>
      <c r="J38" s="650"/>
      <c r="K38" s="462"/>
      <c r="L38" s="440"/>
    </row>
    <row r="39" spans="1:13" ht="15" customHeight="1" x14ac:dyDescent="0.25">
      <c r="E39" s="434"/>
      <c r="F39" s="462"/>
      <c r="G39" s="654"/>
      <c r="H39" s="657"/>
      <c r="I39" s="660"/>
      <c r="J39" s="651"/>
      <c r="K39" s="440"/>
      <c r="L39" s="440"/>
    </row>
    <row r="40" spans="1:13" ht="15.6" x14ac:dyDescent="0.3">
      <c r="E40" s="434"/>
      <c r="F40" s="464"/>
      <c r="G40" s="652" t="s">
        <v>106</v>
      </c>
      <c r="H40" s="655">
        <v>0.06</v>
      </c>
      <c r="I40" s="658"/>
      <c r="J40" s="649"/>
      <c r="K40" s="440"/>
      <c r="L40" s="440"/>
    </row>
    <row r="41" spans="1:13" ht="15" customHeight="1" x14ac:dyDescent="0.25">
      <c r="E41" s="434"/>
      <c r="F41" s="462"/>
      <c r="G41" s="653"/>
      <c r="H41" s="656"/>
      <c r="I41" s="659"/>
      <c r="J41" s="650"/>
      <c r="K41" s="440"/>
      <c r="L41" s="440"/>
    </row>
    <row r="42" spans="1:13" ht="15" customHeight="1" x14ac:dyDescent="0.25">
      <c r="E42" s="434"/>
      <c r="F42" s="462"/>
      <c r="G42" s="654"/>
      <c r="H42" s="657"/>
      <c r="I42" s="660"/>
      <c r="J42" s="651"/>
      <c r="K42" s="440"/>
      <c r="L42" s="440"/>
    </row>
    <row r="43" spans="1:13" x14ac:dyDescent="0.25">
      <c r="E43" s="434"/>
      <c r="F43" s="462"/>
      <c r="G43" s="652" t="s">
        <v>108</v>
      </c>
      <c r="H43" s="655">
        <v>0.25</v>
      </c>
      <c r="I43" s="658"/>
      <c r="J43" s="649"/>
      <c r="L43" s="440"/>
    </row>
    <row r="44" spans="1:13" x14ac:dyDescent="0.25">
      <c r="E44" s="434"/>
      <c r="F44" s="462"/>
      <c r="G44" s="653"/>
      <c r="H44" s="656"/>
      <c r="I44" s="659"/>
      <c r="J44" s="650"/>
      <c r="L44" s="440"/>
    </row>
    <row r="45" spans="1:13" ht="16.5" customHeight="1" x14ac:dyDescent="0.25">
      <c r="E45" s="434"/>
      <c r="F45" s="462"/>
      <c r="G45" s="654"/>
      <c r="H45" s="657"/>
      <c r="I45" s="660"/>
      <c r="J45" s="651"/>
    </row>
    <row r="46" spans="1:13" ht="16.5" customHeight="1" x14ac:dyDescent="0.25">
      <c r="E46" s="434"/>
      <c r="F46" s="462"/>
      <c r="G46" s="652" t="s">
        <v>110</v>
      </c>
      <c r="H46" s="655">
        <v>0.05</v>
      </c>
      <c r="I46" s="658"/>
      <c r="J46" s="649"/>
    </row>
    <row r="47" spans="1:13" x14ac:dyDescent="0.25">
      <c r="E47" s="434"/>
      <c r="F47" s="440"/>
      <c r="G47" s="653"/>
      <c r="H47" s="656"/>
      <c r="I47" s="659"/>
      <c r="J47" s="650"/>
    </row>
    <row r="48" spans="1:13" x14ac:dyDescent="0.25">
      <c r="E48" s="434"/>
      <c r="F48" s="440"/>
      <c r="G48" s="654"/>
      <c r="H48" s="657"/>
      <c r="I48" s="660"/>
      <c r="J48" s="651"/>
    </row>
    <row r="49" spans="5:10" x14ac:dyDescent="0.25">
      <c r="E49" s="434"/>
      <c r="F49" s="440"/>
      <c r="G49" s="652" t="s">
        <v>111</v>
      </c>
      <c r="H49" s="655">
        <v>0.05</v>
      </c>
      <c r="I49" s="658"/>
      <c r="J49" s="649"/>
    </row>
    <row r="50" spans="5:10" x14ac:dyDescent="0.25">
      <c r="E50" s="434"/>
      <c r="F50" s="440"/>
      <c r="G50" s="653"/>
      <c r="H50" s="656"/>
      <c r="I50" s="659"/>
      <c r="J50" s="650"/>
    </row>
    <row r="51" spans="5:10" x14ac:dyDescent="0.25">
      <c r="E51" s="434"/>
      <c r="G51" s="654"/>
      <c r="H51" s="657"/>
      <c r="I51" s="660"/>
      <c r="J51" s="651"/>
    </row>
    <row r="52" spans="5:10" x14ac:dyDescent="0.25">
      <c r="E52" s="434"/>
      <c r="G52" s="652" t="s">
        <v>113</v>
      </c>
      <c r="H52" s="655">
        <v>0.03</v>
      </c>
      <c r="I52" s="658"/>
      <c r="J52" s="649"/>
    </row>
    <row r="53" spans="5:10" x14ac:dyDescent="0.25">
      <c r="E53" s="434"/>
      <c r="G53" s="653"/>
      <c r="H53" s="656"/>
      <c r="I53" s="659"/>
      <c r="J53" s="650"/>
    </row>
    <row r="54" spans="5:10" x14ac:dyDescent="0.25">
      <c r="E54" s="434"/>
      <c r="G54" s="654"/>
      <c r="H54" s="657"/>
      <c r="I54" s="660"/>
      <c r="J54" s="651"/>
    </row>
    <row r="55" spans="5:10" x14ac:dyDescent="0.25">
      <c r="E55" s="434"/>
      <c r="G55" s="652" t="s">
        <v>114</v>
      </c>
      <c r="H55" s="655">
        <v>0.03</v>
      </c>
      <c r="I55" s="658"/>
      <c r="J55" s="649"/>
    </row>
    <row r="56" spans="5:10" x14ac:dyDescent="0.25">
      <c r="E56" s="434"/>
      <c r="G56" s="653"/>
      <c r="H56" s="656"/>
      <c r="I56" s="659"/>
      <c r="J56" s="650"/>
    </row>
    <row r="57" spans="5:10" x14ac:dyDescent="0.25">
      <c r="E57" s="434"/>
      <c r="G57" s="654"/>
      <c r="H57" s="657"/>
      <c r="I57" s="660"/>
      <c r="J57" s="651"/>
    </row>
    <row r="58" spans="5:10" x14ac:dyDescent="0.25">
      <c r="E58" s="434"/>
      <c r="G58" s="652" t="s">
        <v>115</v>
      </c>
      <c r="H58" s="655">
        <v>0.2</v>
      </c>
      <c r="I58" s="658"/>
      <c r="J58" s="649"/>
    </row>
    <row r="59" spans="5:10" x14ac:dyDescent="0.25">
      <c r="E59" s="434"/>
      <c r="G59" s="653"/>
      <c r="H59" s="656"/>
      <c r="I59" s="659"/>
      <c r="J59" s="650"/>
    </row>
    <row r="60" spans="5:10" x14ac:dyDescent="0.25">
      <c r="E60" s="434"/>
      <c r="G60" s="654"/>
      <c r="H60" s="657"/>
      <c r="I60" s="660"/>
      <c r="J60" s="651"/>
    </row>
    <row r="61" spans="5:10" x14ac:dyDescent="0.25">
      <c r="E61" s="434"/>
      <c r="G61" s="652" t="s">
        <v>117</v>
      </c>
      <c r="H61" s="655">
        <v>0.02</v>
      </c>
      <c r="I61" s="658"/>
      <c r="J61" s="649"/>
    </row>
    <row r="62" spans="5:10" x14ac:dyDescent="0.25">
      <c r="E62" s="434"/>
      <c r="G62" s="653"/>
      <c r="H62" s="656"/>
      <c r="I62" s="659"/>
      <c r="J62" s="650"/>
    </row>
    <row r="63" spans="5:10" x14ac:dyDescent="0.25">
      <c r="E63" s="434"/>
      <c r="G63" s="654"/>
      <c r="H63" s="657"/>
      <c r="I63" s="660"/>
      <c r="J63" s="651"/>
    </row>
    <row r="64" spans="5:10" x14ac:dyDescent="0.25">
      <c r="E64" s="434"/>
      <c r="G64" s="465" t="s">
        <v>118</v>
      </c>
      <c r="H64" s="466">
        <f>SUM(H10:H63)</f>
        <v>1.0000000000000002</v>
      </c>
      <c r="I64" s="466">
        <f>SUM(I10:I63)</f>
        <v>0</v>
      </c>
      <c r="J64" s="466"/>
    </row>
    <row r="65" spans="2:15" x14ac:dyDescent="0.25">
      <c r="G65" s="467" t="s">
        <v>119</v>
      </c>
      <c r="H65" s="468"/>
      <c r="I65" s="468"/>
      <c r="J65" s="468"/>
    </row>
    <row r="66" spans="2:15" x14ac:dyDescent="0.25">
      <c r="I66" s="462"/>
      <c r="J66" s="462"/>
      <c r="K66" s="462"/>
      <c r="L66" s="462"/>
      <c r="M66" s="462"/>
      <c r="N66" s="462"/>
      <c r="O66" s="462"/>
    </row>
    <row r="67" spans="2:15" ht="15.6" x14ac:dyDescent="0.3">
      <c r="E67" s="434"/>
      <c r="I67" s="462"/>
      <c r="K67" s="2"/>
      <c r="L67" s="2"/>
      <c r="M67" s="2"/>
      <c r="N67" s="440"/>
      <c r="O67" s="440"/>
    </row>
    <row r="68" spans="2:15" ht="16.5" customHeight="1" x14ac:dyDescent="0.25">
      <c r="E68" s="434"/>
      <c r="G68" s="434"/>
      <c r="H68" s="462"/>
      <c r="I68" s="462"/>
      <c r="J68" s="472"/>
      <c r="K68" s="472"/>
      <c r="L68" s="472"/>
      <c r="M68" s="472"/>
      <c r="N68" s="440"/>
      <c r="O68" s="440"/>
    </row>
    <row r="69" spans="2:15" ht="16.5" customHeight="1" x14ac:dyDescent="0.25">
      <c r="E69" s="434"/>
      <c r="G69" s="434"/>
      <c r="H69" s="462"/>
      <c r="I69" s="462"/>
      <c r="J69" s="472"/>
      <c r="K69" s="472"/>
      <c r="L69" s="472"/>
      <c r="M69" s="472"/>
      <c r="N69" s="440"/>
      <c r="O69" s="440"/>
    </row>
    <row r="70" spans="2:15" x14ac:dyDescent="0.25">
      <c r="E70" s="434"/>
      <c r="G70" s="434"/>
      <c r="H70" s="440"/>
      <c r="I70" s="440"/>
      <c r="J70" s="440"/>
      <c r="K70" s="440"/>
      <c r="L70" s="440"/>
      <c r="M70" s="440"/>
      <c r="N70" s="440"/>
      <c r="O70" s="440"/>
    </row>
    <row r="71" spans="2:15" x14ac:dyDescent="0.25">
      <c r="E71" s="434"/>
      <c r="G71" s="434"/>
      <c r="H71" s="440"/>
      <c r="I71" s="440"/>
      <c r="O71" s="440"/>
    </row>
    <row r="72" spans="2:15" x14ac:dyDescent="0.25">
      <c r="E72" s="434"/>
      <c r="G72" s="434"/>
      <c r="H72" s="440"/>
      <c r="I72" s="440"/>
      <c r="O72" s="440"/>
    </row>
    <row r="73" spans="2:15" x14ac:dyDescent="0.25">
      <c r="B73" s="440"/>
      <c r="G73" s="434"/>
      <c r="H73" s="440"/>
      <c r="I73" s="440"/>
    </row>
  </sheetData>
  <sheetProtection algorithmName="SHA-512" hashValue="EvZczd0XjQDOml53jrCQFqVOKDU5ApM1KtIjgTWdEyW0VzVxRXXH0DP4f/JjUpgxapGARgrcKZBimvRkfjs3dQ==" saltValue="pd5npeQ/sOCLro0ekAM2pw==" spinCount="100000" sheet="1" objects="1" scenarios="1"/>
  <mergeCells count="82">
    <mergeCell ref="G58:G60"/>
    <mergeCell ref="H58:H60"/>
    <mergeCell ref="I58:I60"/>
    <mergeCell ref="G61:G63"/>
    <mergeCell ref="H61:H63"/>
    <mergeCell ref="I61:I63"/>
    <mergeCell ref="G52:G54"/>
    <mergeCell ref="H52:H54"/>
    <mergeCell ref="I52:I54"/>
    <mergeCell ref="G55:G57"/>
    <mergeCell ref="H55:H57"/>
    <mergeCell ref="I55:I57"/>
    <mergeCell ref="G46:G48"/>
    <mergeCell ref="H46:H48"/>
    <mergeCell ref="I46:I48"/>
    <mergeCell ref="G49:G51"/>
    <mergeCell ref="H49:H51"/>
    <mergeCell ref="I49:I51"/>
    <mergeCell ref="G40:G42"/>
    <mergeCell ref="H40:H42"/>
    <mergeCell ref="I40:I42"/>
    <mergeCell ref="G43:G45"/>
    <mergeCell ref="H43:H45"/>
    <mergeCell ref="I43:I45"/>
    <mergeCell ref="G34:G36"/>
    <mergeCell ref="H34:H36"/>
    <mergeCell ref="I34:I36"/>
    <mergeCell ref="G37:G39"/>
    <mergeCell ref="H37:H39"/>
    <mergeCell ref="I37:I39"/>
    <mergeCell ref="G28:G30"/>
    <mergeCell ref="H28:H30"/>
    <mergeCell ref="I28:I30"/>
    <mergeCell ref="G31:G33"/>
    <mergeCell ref="H31:H33"/>
    <mergeCell ref="I31:I33"/>
    <mergeCell ref="G22:G24"/>
    <mergeCell ref="H22:H24"/>
    <mergeCell ref="I22:I24"/>
    <mergeCell ref="G25:G27"/>
    <mergeCell ref="H25:H27"/>
    <mergeCell ref="I25:I27"/>
    <mergeCell ref="J22:J24"/>
    <mergeCell ref="J16:J18"/>
    <mergeCell ref="J8:J9"/>
    <mergeCell ref="J10:J12"/>
    <mergeCell ref="G7:J7"/>
    <mergeCell ref="G8:G9"/>
    <mergeCell ref="H8:H9"/>
    <mergeCell ref="I8:I9"/>
    <mergeCell ref="G10:G12"/>
    <mergeCell ref="H10:H12"/>
    <mergeCell ref="I10:I12"/>
    <mergeCell ref="J13:J15"/>
    <mergeCell ref="J19:J21"/>
    <mergeCell ref="G13:G15"/>
    <mergeCell ref="H13:H15"/>
    <mergeCell ref="I13:I15"/>
    <mergeCell ref="B1:C1"/>
    <mergeCell ref="B2:C2"/>
    <mergeCell ref="C4:E5"/>
    <mergeCell ref="C7:E7"/>
    <mergeCell ref="C8:D8"/>
    <mergeCell ref="G16:G18"/>
    <mergeCell ref="H16:H18"/>
    <mergeCell ref="I16:I18"/>
    <mergeCell ref="G19:G21"/>
    <mergeCell ref="H19:H21"/>
    <mergeCell ref="I19:I21"/>
    <mergeCell ref="J25:J27"/>
    <mergeCell ref="J28:J30"/>
    <mergeCell ref="J31:J33"/>
    <mergeCell ref="J34:J36"/>
    <mergeCell ref="J37:J39"/>
    <mergeCell ref="J55:J57"/>
    <mergeCell ref="J58:J60"/>
    <mergeCell ref="J61:J63"/>
    <mergeCell ref="J40:J42"/>
    <mergeCell ref="J43:J45"/>
    <mergeCell ref="J46:J48"/>
    <mergeCell ref="J49:J51"/>
    <mergeCell ref="J52:J54"/>
  </mergeCells>
  <dataValidations count="11">
    <dataValidation type="list" allowBlank="1" showInputMessage="1" showErrorMessage="1" sqref="D12" xr:uid="{00000000-0002-0000-1200-000000000000}">
      <formula1>"&lt; 2 years, 2 to 4 years, Over 4 years"</formula1>
    </dataValidation>
    <dataValidation type="list" allowBlank="1" showInputMessage="1" showErrorMessage="1" sqref="D13" xr:uid="{00000000-0002-0000-1200-000001000000}">
      <formula1>"1 or 2,3 or 4,More than 4"</formula1>
    </dataValidation>
    <dataValidation type="list" allowBlank="1" showInputMessage="1" showErrorMessage="1" sqref="D14" xr:uid="{00000000-0002-0000-1200-000002000000}">
      <formula1>"Single site,2 sites,More than 2 sites"</formula1>
    </dataValidation>
    <dataValidation type="list" allowBlank="1" showInputMessage="1" showErrorMessage="1" sqref="D20" xr:uid="{00000000-0002-0000-1200-000003000000}">
      <formula1>"No FM,Hard FM only,Hard and soft FM"</formula1>
    </dataValidation>
    <dataValidation type="list" allowBlank="1" showInputMessage="1" showErrorMessage="1" sqref="D21" xr:uid="{00000000-0002-0000-1200-000004000000}">
      <formula1>"Group 1 + 2 only,Major medical equipment,All equipment included"</formula1>
    </dataValidation>
    <dataValidation type="list" allowBlank="1" showInputMessage="1" showErrorMessage="1" sqref="D22" xr:uid="{00000000-0002-0000-1200-000005000000}">
      <formula1>"No IT implications,Infrastructure,Infrastructure + systems"</formula1>
    </dataValidation>
    <dataValidation type="list" allowBlank="1" showInputMessage="1" showErrorMessage="1" sqref="D23" xr:uid="{00000000-0002-0000-1200-000006000000}">
      <formula1>"1 or 2 NHS organisations,3 or more NHS organisations"</formula1>
    </dataValidation>
    <dataValidation type="list" allowBlank="1" showInputMessage="1" showErrorMessage="1" sqref="D24" xr:uid="{00000000-0002-0000-1200-000007000000}">
      <formula1>"Yes,No"</formula1>
    </dataValidation>
    <dataValidation type="list" allowBlank="1" showInputMessage="1" showErrorMessage="1" sqref="D27" xr:uid="{00000000-0002-0000-1200-000008000000}">
      <formula1>"Stable environment (no change to service),Identified changes not quantified,Longer timeframe service changes"</formula1>
    </dataValidation>
    <dataValidation type="list" allowBlank="1" showInputMessage="1" showErrorMessage="1" sqref="D30" xr:uid="{00000000-0002-0000-1200-000009000000}">
      <formula1>"Low,Medium,High"</formula1>
    </dataValidation>
    <dataValidation type="list" allowBlank="1" showInputMessage="1" showErrorMessage="1" sqref="D17" xr:uid="{00000000-0002-0000-1200-00000A000000}">
      <formula1>"New site: new build - greenfield,New site: new build - brownfield,Existing site: new build,Existing site: &lt;15% refurb,Existing site: 15-50% refurb,Existing site: over 50% refurb"</formula1>
    </dataValidation>
  </dataValidations>
  <hyperlinks>
    <hyperlink ref="D1" location="'User Instructions'!A1" display="Back to User Instructions" xr:uid="{00000000-0004-0000-1200-000000000000}"/>
    <hyperlink ref="D2" location="'Model Structure'!A1" display="Back to Model Structure" xr:uid="{00000000-0004-0000-1200-000001000000}"/>
  </hyperlink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2" tint="-0.249977111117893"/>
    <pageSetUpPr fitToPage="1"/>
  </sheetPr>
  <dimension ref="A1:K84"/>
  <sheetViews>
    <sheetView zoomScaleNormal="100" workbookViewId="0">
      <selection activeCell="D83" sqref="D83"/>
    </sheetView>
  </sheetViews>
  <sheetFormatPr defaultColWidth="9.109375" defaultRowHeight="14.4" x14ac:dyDescent="0.3"/>
  <cols>
    <col min="1" max="1" width="24" style="220" bestFit="1" customWidth="1"/>
    <col min="2" max="2" width="54" style="220" customWidth="1"/>
    <col min="3" max="3" width="68.44140625" style="220" customWidth="1"/>
    <col min="4" max="4" width="17.88671875" style="220" customWidth="1"/>
    <col min="5" max="6" width="9.109375" style="220" customWidth="1"/>
    <col min="7" max="16384" width="9.109375" style="220"/>
  </cols>
  <sheetData>
    <row r="1" spans="1:6" x14ac:dyDescent="0.3">
      <c r="A1" s="245" t="s">
        <v>574</v>
      </c>
      <c r="B1" s="219"/>
      <c r="C1" s="219"/>
    </row>
    <row r="3" spans="1:6" ht="15" customHeight="1" x14ac:dyDescent="0.3">
      <c r="A3" s="556" t="s">
        <v>656</v>
      </c>
      <c r="B3" s="557"/>
      <c r="C3" s="558"/>
    </row>
    <row r="4" spans="1:6" ht="17.25" customHeight="1" x14ac:dyDescent="0.3">
      <c r="A4" s="559"/>
      <c r="B4" s="560"/>
      <c r="C4" s="561"/>
      <c r="E4" s="244"/>
    </row>
    <row r="5" spans="1:6" ht="19.5" customHeight="1" x14ac:dyDescent="0.3">
      <c r="A5" s="559"/>
      <c r="B5" s="560"/>
      <c r="C5" s="561"/>
      <c r="E5" s="244"/>
    </row>
    <row r="6" spans="1:6" ht="19.5" customHeight="1" x14ac:dyDescent="0.3">
      <c r="A6" s="559"/>
      <c r="B6" s="560"/>
      <c r="C6" s="561"/>
      <c r="E6" s="244"/>
    </row>
    <row r="7" spans="1:6" ht="43.2" customHeight="1" x14ac:dyDescent="0.3">
      <c r="A7" s="559"/>
      <c r="B7" s="560"/>
      <c r="C7" s="561"/>
      <c r="E7" s="244"/>
    </row>
    <row r="8" spans="1:6" ht="3.75" customHeight="1" x14ac:dyDescent="0.3">
      <c r="A8" s="562"/>
      <c r="B8" s="563"/>
      <c r="C8" s="564"/>
      <c r="E8" s="244"/>
    </row>
    <row r="9" spans="1:6" x14ac:dyDescent="0.3">
      <c r="A9" s="243"/>
      <c r="B9" s="243"/>
      <c r="C9" s="243"/>
    </row>
    <row r="10" spans="1:6" x14ac:dyDescent="0.3">
      <c r="A10" s="221" t="s">
        <v>0</v>
      </c>
      <c r="B10" s="222" t="s">
        <v>1</v>
      </c>
      <c r="C10" s="222" t="s">
        <v>483</v>
      </c>
    </row>
    <row r="11" spans="1:6" ht="22.8" x14ac:dyDescent="0.3">
      <c r="A11" s="369" t="s">
        <v>2</v>
      </c>
      <c r="B11" s="527" t="s">
        <v>374</v>
      </c>
      <c r="C11" s="527" t="s">
        <v>607</v>
      </c>
      <c r="D11" s="224"/>
      <c r="E11" s="223"/>
      <c r="F11" s="225"/>
    </row>
    <row r="12" spans="1:6" x14ac:dyDescent="0.3">
      <c r="A12" s="370" t="s">
        <v>341</v>
      </c>
      <c r="B12" s="528" t="s">
        <v>342</v>
      </c>
      <c r="C12" s="528" t="s">
        <v>418</v>
      </c>
      <c r="D12" s="224"/>
      <c r="E12" s="223"/>
      <c r="F12" s="225"/>
    </row>
    <row r="13" spans="1:6" ht="34.200000000000003" x14ac:dyDescent="0.3">
      <c r="A13" s="226" t="s">
        <v>3</v>
      </c>
      <c r="B13" s="527" t="s">
        <v>4</v>
      </c>
      <c r="C13" s="527" t="s">
        <v>381</v>
      </c>
      <c r="D13" s="220" t="s">
        <v>18</v>
      </c>
      <c r="E13" s="223"/>
    </row>
    <row r="14" spans="1:6" ht="22.8" x14ac:dyDescent="0.3">
      <c r="A14" s="371" t="s">
        <v>5</v>
      </c>
      <c r="B14" s="527" t="s">
        <v>6</v>
      </c>
      <c r="C14" s="527" t="s">
        <v>479</v>
      </c>
      <c r="D14" s="224"/>
      <c r="E14" s="223"/>
    </row>
    <row r="15" spans="1:6" ht="34.200000000000003" x14ac:dyDescent="0.3">
      <c r="A15" s="372" t="s">
        <v>315</v>
      </c>
      <c r="B15" s="527" t="s">
        <v>376</v>
      </c>
      <c r="C15" s="527" t="s">
        <v>444</v>
      </c>
    </row>
    <row r="16" spans="1:6" x14ac:dyDescent="0.3">
      <c r="A16" s="378" t="s">
        <v>485</v>
      </c>
      <c r="B16" s="568" t="s">
        <v>613</v>
      </c>
      <c r="C16" s="568" t="s">
        <v>482</v>
      </c>
    </row>
    <row r="17" spans="1:3" x14ac:dyDescent="0.3">
      <c r="A17" s="378" t="s">
        <v>486</v>
      </c>
      <c r="B17" s="569"/>
      <c r="C17" s="569"/>
    </row>
    <row r="18" spans="1:3" x14ac:dyDescent="0.3">
      <c r="A18" s="378" t="s">
        <v>487</v>
      </c>
      <c r="B18" s="569"/>
      <c r="C18" s="569"/>
    </row>
    <row r="19" spans="1:3" x14ac:dyDescent="0.3">
      <c r="A19" s="378" t="s">
        <v>488</v>
      </c>
      <c r="B19" s="569"/>
      <c r="C19" s="569"/>
    </row>
    <row r="20" spans="1:3" x14ac:dyDescent="0.3">
      <c r="A20" s="378" t="s">
        <v>489</v>
      </c>
      <c r="B20" s="569"/>
      <c r="C20" s="569"/>
    </row>
    <row r="21" spans="1:3" x14ac:dyDescent="0.3">
      <c r="A21" s="378" t="s">
        <v>490</v>
      </c>
      <c r="B21" s="569"/>
      <c r="C21" s="569"/>
    </row>
    <row r="22" spans="1:3" x14ac:dyDescent="0.3">
      <c r="A22" s="378" t="s">
        <v>491</v>
      </c>
      <c r="B22" s="570"/>
      <c r="C22" s="570"/>
    </row>
    <row r="23" spans="1:3" x14ac:dyDescent="0.3">
      <c r="A23" s="373" t="s">
        <v>484</v>
      </c>
      <c r="B23" s="527" t="s">
        <v>377</v>
      </c>
      <c r="C23" s="527" t="s">
        <v>10</v>
      </c>
    </row>
    <row r="24" spans="1:3" x14ac:dyDescent="0.3">
      <c r="A24" s="373" t="s">
        <v>317</v>
      </c>
      <c r="B24" s="568" t="s">
        <v>616</v>
      </c>
      <c r="C24" s="568" t="s">
        <v>621</v>
      </c>
    </row>
    <row r="25" spans="1:3" x14ac:dyDescent="0.3">
      <c r="A25" s="373" t="s">
        <v>318</v>
      </c>
      <c r="B25" s="566"/>
      <c r="C25" s="566"/>
    </row>
    <row r="26" spans="1:3" x14ac:dyDescent="0.3">
      <c r="A26" s="373" t="s">
        <v>319</v>
      </c>
      <c r="B26" s="566"/>
      <c r="C26" s="566"/>
    </row>
    <row r="27" spans="1:3" x14ac:dyDescent="0.3">
      <c r="A27" s="373" t="s">
        <v>320</v>
      </c>
      <c r="B27" s="566"/>
      <c r="C27" s="566"/>
    </row>
    <row r="28" spans="1:3" x14ac:dyDescent="0.3">
      <c r="A28" s="373" t="s">
        <v>321</v>
      </c>
      <c r="B28" s="566"/>
      <c r="C28" s="566"/>
    </row>
    <row r="29" spans="1:3" x14ac:dyDescent="0.3">
      <c r="A29" s="373" t="s">
        <v>322</v>
      </c>
      <c r="B29" s="566"/>
      <c r="C29" s="566"/>
    </row>
    <row r="30" spans="1:3" x14ac:dyDescent="0.3">
      <c r="A30" s="373" t="s">
        <v>323</v>
      </c>
      <c r="B30" s="567"/>
      <c r="C30" s="567"/>
    </row>
    <row r="31" spans="1:3" ht="34.200000000000003" x14ac:dyDescent="0.3">
      <c r="A31" s="374" t="s">
        <v>314</v>
      </c>
      <c r="B31" s="527" t="s">
        <v>378</v>
      </c>
      <c r="C31" s="527" t="s">
        <v>445</v>
      </c>
    </row>
    <row r="32" spans="1:3" ht="34.200000000000003" x14ac:dyDescent="0.3">
      <c r="A32" s="374" t="s">
        <v>398</v>
      </c>
      <c r="B32" s="529" t="s">
        <v>608</v>
      </c>
      <c r="C32" s="527" t="s">
        <v>519</v>
      </c>
    </row>
    <row r="33" spans="1:5" ht="15" customHeight="1" x14ac:dyDescent="0.3">
      <c r="A33" s="374" t="s">
        <v>500</v>
      </c>
      <c r="B33" s="568" t="s">
        <v>614</v>
      </c>
      <c r="C33" s="568" t="s">
        <v>609</v>
      </c>
    </row>
    <row r="34" spans="1:5" x14ac:dyDescent="0.3">
      <c r="A34" s="374" t="s">
        <v>501</v>
      </c>
      <c r="B34" s="569"/>
      <c r="C34" s="569"/>
    </row>
    <row r="35" spans="1:5" x14ac:dyDescent="0.3">
      <c r="A35" s="374" t="s">
        <v>502</v>
      </c>
      <c r="B35" s="569"/>
      <c r="C35" s="569"/>
    </row>
    <row r="36" spans="1:5" x14ac:dyDescent="0.3">
      <c r="A36" s="374" t="s">
        <v>503</v>
      </c>
      <c r="B36" s="569"/>
      <c r="C36" s="569"/>
    </row>
    <row r="37" spans="1:5" x14ac:dyDescent="0.3">
      <c r="A37" s="374" t="s">
        <v>504</v>
      </c>
      <c r="B37" s="569"/>
      <c r="C37" s="569"/>
    </row>
    <row r="38" spans="1:5" x14ac:dyDescent="0.3">
      <c r="A38" s="374" t="s">
        <v>505</v>
      </c>
      <c r="B38" s="569"/>
      <c r="C38" s="569"/>
    </row>
    <row r="39" spans="1:5" x14ac:dyDescent="0.3">
      <c r="A39" s="374" t="s">
        <v>506</v>
      </c>
      <c r="B39" s="570"/>
      <c r="C39" s="570"/>
    </row>
    <row r="40" spans="1:5" ht="34.200000000000003" x14ac:dyDescent="0.3">
      <c r="A40" s="377" t="s">
        <v>538</v>
      </c>
      <c r="B40" s="530" t="s">
        <v>539</v>
      </c>
      <c r="C40" s="527" t="s">
        <v>615</v>
      </c>
    </row>
    <row r="41" spans="1:5" ht="22.8" x14ac:dyDescent="0.3">
      <c r="A41" s="375" t="s">
        <v>316</v>
      </c>
      <c r="B41" s="527" t="s">
        <v>610</v>
      </c>
      <c r="C41" s="527" t="s">
        <v>443</v>
      </c>
      <c r="E41" s="223"/>
    </row>
    <row r="42" spans="1:5" ht="22.8" x14ac:dyDescent="0.3">
      <c r="A42" s="376" t="s">
        <v>402</v>
      </c>
      <c r="B42" s="529" t="s">
        <v>375</v>
      </c>
      <c r="C42" s="527" t="s">
        <v>446</v>
      </c>
    </row>
    <row r="43" spans="1:5" ht="22.8" x14ac:dyDescent="0.3">
      <c r="A43" s="376" t="s">
        <v>7</v>
      </c>
      <c r="B43" s="530" t="s">
        <v>617</v>
      </c>
      <c r="C43" s="565" t="s">
        <v>588</v>
      </c>
    </row>
    <row r="44" spans="1:5" ht="22.8" x14ac:dyDescent="0.3">
      <c r="A44" s="376" t="s">
        <v>8</v>
      </c>
      <c r="B44" s="530" t="s">
        <v>618</v>
      </c>
      <c r="C44" s="566"/>
    </row>
    <row r="45" spans="1:5" ht="22.8" x14ac:dyDescent="0.3">
      <c r="A45" s="376" t="s">
        <v>9</v>
      </c>
      <c r="B45" s="530" t="s">
        <v>619</v>
      </c>
      <c r="C45" s="567"/>
    </row>
    <row r="46" spans="1:5" ht="22.8" x14ac:dyDescent="0.3">
      <c r="A46" s="376" t="s">
        <v>541</v>
      </c>
      <c r="B46" s="530" t="s">
        <v>620</v>
      </c>
      <c r="C46" s="527" t="s">
        <v>540</v>
      </c>
    </row>
    <row r="47" spans="1:5" x14ac:dyDescent="0.3">
      <c r="A47" s="227"/>
    </row>
    <row r="48" spans="1:5" x14ac:dyDescent="0.3">
      <c r="A48" s="228"/>
      <c r="C48" s="229"/>
      <c r="D48" s="229"/>
    </row>
    <row r="49" spans="1:11" x14ac:dyDescent="0.3">
      <c r="A49" s="230"/>
      <c r="B49" s="229"/>
      <c r="C49" s="229"/>
      <c r="D49" s="229"/>
    </row>
    <row r="50" spans="1:11" x14ac:dyDescent="0.3">
      <c r="A50" s="230"/>
      <c r="C50" s="229"/>
      <c r="D50" s="229"/>
    </row>
    <row r="51" spans="1:11" x14ac:dyDescent="0.3">
      <c r="A51" s="229"/>
      <c r="B51" s="229"/>
      <c r="C51" s="229"/>
      <c r="D51" s="229"/>
    </row>
    <row r="52" spans="1:11" x14ac:dyDescent="0.3">
      <c r="A52" s="229"/>
      <c r="B52" s="229"/>
      <c r="C52" s="229"/>
      <c r="D52" s="229"/>
      <c r="F52" s="231"/>
      <c r="G52" s="231"/>
      <c r="H52" s="231"/>
      <c r="I52" s="231"/>
      <c r="J52" s="232"/>
      <c r="K52" s="231"/>
    </row>
    <row r="53" spans="1:11" x14ac:dyDescent="0.3">
      <c r="A53" s="229"/>
      <c r="B53" s="229"/>
      <c r="C53" s="229"/>
      <c r="D53" s="229"/>
      <c r="F53" s="231"/>
      <c r="G53" s="231"/>
      <c r="H53" s="231"/>
      <c r="I53" s="231"/>
      <c r="J53" s="232"/>
      <c r="K53" s="231"/>
    </row>
    <row r="54" spans="1:11" x14ac:dyDescent="0.3">
      <c r="A54" s="229"/>
      <c r="B54" s="229"/>
      <c r="C54" s="229"/>
      <c r="D54" s="229"/>
      <c r="J54" s="232"/>
    </row>
    <row r="55" spans="1:11" x14ac:dyDescent="0.3">
      <c r="A55" s="229"/>
      <c r="B55" s="229"/>
      <c r="C55" s="229"/>
      <c r="D55" s="229"/>
      <c r="J55" s="232"/>
    </row>
    <row r="56" spans="1:11" x14ac:dyDescent="0.3">
      <c r="A56" s="229"/>
      <c r="B56" s="229"/>
      <c r="C56" s="229"/>
      <c r="D56" s="229"/>
      <c r="F56" s="231"/>
      <c r="G56" s="231"/>
      <c r="H56" s="231"/>
      <c r="I56" s="231"/>
      <c r="J56" s="232"/>
      <c r="K56" s="231"/>
    </row>
    <row r="57" spans="1:11" x14ac:dyDescent="0.3">
      <c r="A57" s="229"/>
      <c r="B57" s="229"/>
      <c r="C57" s="229"/>
      <c r="D57" s="229"/>
      <c r="J57" s="232"/>
    </row>
    <row r="58" spans="1:11" x14ac:dyDescent="0.3">
      <c r="A58" s="229"/>
      <c r="B58" s="229"/>
      <c r="C58" s="229"/>
      <c r="D58" s="229"/>
      <c r="J58" s="232"/>
    </row>
    <row r="59" spans="1:11" x14ac:dyDescent="0.3">
      <c r="A59" s="229"/>
      <c r="B59" s="229"/>
      <c r="C59" s="229"/>
      <c r="D59" s="229"/>
      <c r="J59" s="232"/>
    </row>
    <row r="60" spans="1:11" x14ac:dyDescent="0.3">
      <c r="A60" s="229"/>
      <c r="B60" s="229"/>
      <c r="C60" s="229"/>
      <c r="D60" s="229"/>
    </row>
    <row r="61" spans="1:11" x14ac:dyDescent="0.3">
      <c r="A61" s="229"/>
      <c r="B61" s="229"/>
      <c r="C61" s="229"/>
      <c r="D61" s="229"/>
      <c r="G61" s="233"/>
    </row>
    <row r="62" spans="1:11" x14ac:dyDescent="0.3">
      <c r="A62" s="229"/>
      <c r="B62" s="229"/>
      <c r="C62" s="229"/>
      <c r="D62" s="229"/>
      <c r="G62" s="233"/>
    </row>
    <row r="63" spans="1:11" x14ac:dyDescent="0.3">
      <c r="A63" s="229"/>
      <c r="B63" s="229"/>
      <c r="C63" s="229"/>
      <c r="D63" s="229"/>
      <c r="G63" s="233"/>
    </row>
    <row r="64" spans="1:11" x14ac:dyDescent="0.3">
      <c r="A64" s="229"/>
      <c r="B64" s="229"/>
      <c r="C64" s="229"/>
      <c r="D64" s="229"/>
      <c r="G64" s="233"/>
    </row>
    <row r="65" spans="1:7" x14ac:dyDescent="0.3">
      <c r="A65" s="229"/>
      <c r="B65" s="229"/>
      <c r="C65" s="229"/>
      <c r="D65" s="229"/>
      <c r="G65" s="233"/>
    </row>
    <row r="66" spans="1:7" x14ac:dyDescent="0.3">
      <c r="A66" s="229"/>
      <c r="B66" s="229"/>
      <c r="C66" s="229"/>
      <c r="D66" s="229"/>
    </row>
    <row r="67" spans="1:7" x14ac:dyDescent="0.3">
      <c r="A67" s="229"/>
      <c r="B67" s="229"/>
      <c r="C67" s="229"/>
      <c r="D67" s="229"/>
    </row>
    <row r="68" spans="1:7" x14ac:dyDescent="0.3">
      <c r="A68" s="229"/>
      <c r="B68" s="229"/>
      <c r="C68" s="229"/>
      <c r="D68" s="229"/>
    </row>
    <row r="69" spans="1:7" x14ac:dyDescent="0.3">
      <c r="A69" s="229"/>
      <c r="B69" s="229"/>
      <c r="C69" s="229"/>
      <c r="D69" s="229"/>
    </row>
    <row r="70" spans="1:7" x14ac:dyDescent="0.3">
      <c r="A70" s="229"/>
      <c r="B70" s="229"/>
      <c r="C70" s="229"/>
      <c r="D70" s="229"/>
    </row>
    <row r="71" spans="1:7" x14ac:dyDescent="0.3">
      <c r="A71" s="229"/>
      <c r="B71" s="229"/>
      <c r="C71" s="229"/>
      <c r="D71" s="229"/>
    </row>
    <row r="72" spans="1:7" x14ac:dyDescent="0.3">
      <c r="A72" s="229"/>
      <c r="B72" s="229"/>
      <c r="C72" s="229"/>
      <c r="D72" s="229"/>
    </row>
    <row r="73" spans="1:7" x14ac:dyDescent="0.3">
      <c r="A73" s="229"/>
      <c r="B73" s="229"/>
      <c r="C73" s="229"/>
      <c r="D73" s="229"/>
    </row>
    <row r="74" spans="1:7" x14ac:dyDescent="0.3">
      <c r="A74" s="229"/>
      <c r="B74" s="229"/>
      <c r="C74" s="229"/>
      <c r="D74" s="229"/>
    </row>
    <row r="75" spans="1:7" x14ac:dyDescent="0.3">
      <c r="A75" s="229"/>
      <c r="B75" s="229"/>
      <c r="C75" s="229"/>
      <c r="D75" s="229"/>
    </row>
    <row r="76" spans="1:7" x14ac:dyDescent="0.3">
      <c r="A76" s="229"/>
      <c r="B76" s="229"/>
      <c r="C76" s="229"/>
      <c r="D76" s="229"/>
    </row>
    <row r="77" spans="1:7" x14ac:dyDescent="0.3">
      <c r="A77" s="229"/>
      <c r="B77" s="229"/>
      <c r="C77" s="229"/>
      <c r="D77" s="229"/>
    </row>
    <row r="78" spans="1:7" x14ac:dyDescent="0.3">
      <c r="A78" s="229"/>
      <c r="B78" s="229"/>
      <c r="C78" s="229"/>
      <c r="D78" s="229"/>
    </row>
    <row r="79" spans="1:7" x14ac:dyDescent="0.3">
      <c r="A79" s="229"/>
      <c r="B79" s="229"/>
      <c r="C79" s="229"/>
      <c r="D79" s="229"/>
    </row>
    <row r="80" spans="1:7" x14ac:dyDescent="0.3">
      <c r="A80" s="229"/>
      <c r="B80" s="229"/>
      <c r="C80" s="229"/>
      <c r="D80" s="229"/>
    </row>
    <row r="81" spans="1:4" x14ac:dyDescent="0.3">
      <c r="A81" s="229"/>
      <c r="B81" s="229"/>
      <c r="C81" s="229"/>
      <c r="D81" s="229"/>
    </row>
    <row r="82" spans="1:4" x14ac:dyDescent="0.3">
      <c r="A82" s="229"/>
      <c r="B82" s="229"/>
      <c r="C82" s="229"/>
      <c r="D82" s="229"/>
    </row>
    <row r="83" spans="1:4" x14ac:dyDescent="0.3">
      <c r="A83" s="229"/>
      <c r="B83" s="229"/>
      <c r="C83" s="229"/>
      <c r="D83" s="229"/>
    </row>
    <row r="84" spans="1:4" x14ac:dyDescent="0.3">
      <c r="A84" s="229"/>
      <c r="B84" s="229"/>
      <c r="C84" s="229"/>
      <c r="D84" s="229"/>
    </row>
  </sheetData>
  <sheetProtection algorithmName="SHA-512" hashValue="mNqWKry8QGhT+Ybro0TlCtqvmcMr2YTGEV336um9DEiH04eqGQNsDwUsyOCktpvnhjL6j00SN2pgTHsA0DN26Q==" saltValue="Mn1zFwKMW6FhWujqWbJOsw==" spinCount="100000" sheet="1" objects="1" scenarios="1"/>
  <mergeCells count="8">
    <mergeCell ref="A3:C8"/>
    <mergeCell ref="C43:C45"/>
    <mergeCell ref="B16:B22"/>
    <mergeCell ref="C16:C22"/>
    <mergeCell ref="B33:B39"/>
    <mergeCell ref="C33:C39"/>
    <mergeCell ref="C24:C30"/>
    <mergeCell ref="B24:B30"/>
  </mergeCells>
  <hyperlinks>
    <hyperlink ref="A14" location="'Economic Summary'!A1" display="Economic Summary" xr:uid="{00000000-0004-0000-0100-000000000000}"/>
    <hyperlink ref="A41" location="'Benefit Summary'!A1" display="Benefit Summary" xr:uid="{00000000-0004-0000-0100-000001000000}"/>
    <hyperlink ref="A42" location="'Benefit Log'!A1" display="Benefit Overview" xr:uid="{00000000-0004-0000-0100-000002000000}"/>
    <hyperlink ref="A43" location="CRBs!A9" display="CRBs" xr:uid="{00000000-0004-0000-0100-000003000000}"/>
    <hyperlink ref="A44" location="NCRBs!A1" display="NCRBs" xr:uid="{00000000-0004-0000-0100-000004000000}"/>
    <hyperlink ref="A46" location="QBs!A1" display="QBs" xr:uid="{00000000-0004-0000-0100-000005000000}"/>
    <hyperlink ref="A45" location="SBs!A1" display="SBs" xr:uid="{00000000-0004-0000-0100-000006000000}"/>
    <hyperlink ref="A15" location="'Cost Summary'!A1" display="Cost Summary" xr:uid="{00000000-0004-0000-0100-000007000000}"/>
    <hyperlink ref="A24" location="'OB Option 0'!A1" display="OB Option 0" xr:uid="{00000000-0004-0000-0100-000008000000}"/>
    <hyperlink ref="A23" location="'OB Mitigation'!A1" display="OB Mitigation" xr:uid="{00000000-0004-0000-0100-000009000000}"/>
    <hyperlink ref="A32" location="'Risk Log'!A1" display="Risk Log" xr:uid="{00000000-0004-0000-0100-00000A000000}"/>
    <hyperlink ref="A40" location="'Risk (Q)'!A1" display="Risk (Q)" xr:uid="{00000000-0004-0000-0100-00000B000000}"/>
    <hyperlink ref="A16" location="'Cost Option 0'!A1" display="Cost Option 0" xr:uid="{00000000-0004-0000-0100-00000C000000}"/>
    <hyperlink ref="A33" location="'Risk (£) Option 0'!A1" display="Risk (£) Option 0" xr:uid="{00000000-0004-0000-0100-00000D000000}"/>
    <hyperlink ref="A13" location="Factors!A22" display="Factors" xr:uid="{00000000-0004-0000-0100-00000E000000}"/>
    <hyperlink ref="A17:A22" location="'Cost Option 0'!A15" display="Costs Option 0-6" xr:uid="{00000000-0004-0000-0100-00000F000000}"/>
    <hyperlink ref="A34:A39" location="'Risk (£) Option 0'!A20" display="Risk (£) Option 0-6" xr:uid="{00000000-0004-0000-0100-000010000000}"/>
    <hyperlink ref="A17" location="'Cost Option 1'!A1" display="Cost Option 1" xr:uid="{00000000-0004-0000-0100-000011000000}"/>
    <hyperlink ref="A18" location="'Cost Option 2'!A1" display="Cost Option 2" xr:uid="{00000000-0004-0000-0100-000012000000}"/>
    <hyperlink ref="A19" location="'Cost Option 3'!A1" display="Cost Option 3" xr:uid="{00000000-0004-0000-0100-000013000000}"/>
    <hyperlink ref="A20" location="'Cost Option 4'!A1" display="Cost Option 4" xr:uid="{00000000-0004-0000-0100-000014000000}"/>
    <hyperlink ref="A21" location="'Cost Option 5'!A1" display="Cost Option 5" xr:uid="{00000000-0004-0000-0100-000015000000}"/>
    <hyperlink ref="A22" location="'Cost Option 6'!A1" display="Cost Option 6" xr:uid="{00000000-0004-0000-0100-000016000000}"/>
    <hyperlink ref="A34" location="'Risk (£) Option 1'!A1" display="Risk (£) Option 1" xr:uid="{00000000-0004-0000-0100-000017000000}"/>
    <hyperlink ref="A35" location="'Risk (£) Option 2'!A1" display="Risk (£) Option 2" xr:uid="{00000000-0004-0000-0100-000018000000}"/>
    <hyperlink ref="A36" location="'Risk (£) Option 3'!A1" display="Risk (£) Option 3" xr:uid="{00000000-0004-0000-0100-000019000000}"/>
    <hyperlink ref="A37" location="'Risk (£) Option 4'!A1" display="Risk (£) Option 4" xr:uid="{00000000-0004-0000-0100-00001A000000}"/>
    <hyperlink ref="A38" location="'Risk (£) Option 5'!A1" display="Risk (£) Option 5" xr:uid="{00000000-0004-0000-0100-00001B000000}"/>
    <hyperlink ref="A39" location="'Risk (£) Option 6'!A1" display="Risk (£) Option 6" xr:uid="{00000000-0004-0000-0100-00001C000000}"/>
    <hyperlink ref="A31" location="'Risk Summary'!A1" display="Risk Summary" xr:uid="{00000000-0004-0000-0100-00001D000000}"/>
    <hyperlink ref="A25:A30" location="'OB Option 0 '!A1" display="OB Option 0" xr:uid="{00000000-0004-0000-0100-00001E000000}"/>
    <hyperlink ref="A25" location="'OB Option 1'!A1" display="OB Option 1" xr:uid="{00000000-0004-0000-0100-00001F000000}"/>
    <hyperlink ref="A26" location="'OB Option 2'!A1" display="OB Option 2" xr:uid="{00000000-0004-0000-0100-000020000000}"/>
    <hyperlink ref="A27" location="'OB Option 3'!A1" display="OB Option 3" xr:uid="{00000000-0004-0000-0100-000021000000}"/>
    <hyperlink ref="A28" location="'OB Option 4'!A1" display="OB Option 4" xr:uid="{00000000-0004-0000-0100-000022000000}"/>
    <hyperlink ref="A29" location="'OB Option 5'!A1" display="OB Option 5" xr:uid="{00000000-0004-0000-0100-000023000000}"/>
    <hyperlink ref="A30" location="'OB Option 6'!A1" display="OB Option 6" xr:uid="{00000000-0004-0000-0100-000024000000}"/>
    <hyperlink ref="A12" location="'Model Structure'!A1" display="Model Structure" xr:uid="{00000000-0004-0000-0100-000025000000}"/>
  </hyperlinks>
  <pageMargins left="0.7" right="0.7" top="0.75" bottom="0.75" header="0.3" footer="0.3"/>
  <pageSetup paperSize="9" scale="79" fitToHeight="0" orientation="landscape"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tabColor rgb="FF7030A0"/>
  </sheetPr>
  <dimension ref="A1:O73"/>
  <sheetViews>
    <sheetView zoomScaleNormal="100" workbookViewId="0">
      <selection activeCell="D83" sqref="D83"/>
    </sheetView>
  </sheetViews>
  <sheetFormatPr defaultColWidth="9.109375" defaultRowHeight="15" x14ac:dyDescent="0.25"/>
  <cols>
    <col min="1" max="1" width="1.6640625" style="434" customWidth="1"/>
    <col min="2" max="2" width="3.109375" style="434" customWidth="1"/>
    <col min="3" max="3" width="27.5546875" style="434" customWidth="1"/>
    <col min="4" max="4" width="44.44140625" style="434" bestFit="1" customWidth="1"/>
    <col min="5" max="5" width="23.88671875" style="461" bestFit="1" customWidth="1"/>
    <col min="6" max="6" width="9.109375" style="434"/>
    <col min="7" max="7" width="27.88671875" style="469" customWidth="1"/>
    <col min="8" max="8" width="11.6640625" style="434" customWidth="1"/>
    <col min="9" max="9" width="31.109375" style="434" bestFit="1" customWidth="1"/>
    <col min="10" max="10" width="65.5546875" style="434" customWidth="1"/>
    <col min="11" max="11" width="12.88671875" style="434" customWidth="1"/>
    <col min="12" max="12" width="21.109375" style="434" customWidth="1"/>
    <col min="13" max="13" width="31.109375" style="434" customWidth="1"/>
    <col min="14" max="14" width="6.33203125" style="434" customWidth="1"/>
    <col min="15" max="16" width="10.109375" style="434" customWidth="1"/>
    <col min="17" max="16384" width="9.109375" style="434"/>
  </cols>
  <sheetData>
    <row r="1" spans="1:12" ht="15" customHeight="1" x14ac:dyDescent="0.3">
      <c r="B1" s="636" t="s">
        <v>82</v>
      </c>
      <c r="C1" s="636"/>
      <c r="D1" s="435" t="s">
        <v>421</v>
      </c>
      <c r="E1" s="436"/>
    </row>
    <row r="2" spans="1:12" ht="45" customHeight="1" x14ac:dyDescent="0.25">
      <c r="A2" s="437"/>
      <c r="B2" s="640" t="str">
        <f>"Option 6 - " &amp; Factors!$B$21</f>
        <v xml:space="preserve">Option 6 - </v>
      </c>
      <c r="C2" s="640"/>
      <c r="D2" s="438" t="s">
        <v>573</v>
      </c>
      <c r="E2" s="437"/>
    </row>
    <row r="3" spans="1:12" s="470" customFormat="1" x14ac:dyDescent="0.25">
      <c r="A3" s="442"/>
      <c r="B3" s="441"/>
      <c r="C3" s="441"/>
      <c r="D3" s="442"/>
      <c r="E3" s="442"/>
      <c r="G3" s="471"/>
    </row>
    <row r="4" spans="1:12" ht="30.75" customHeight="1" x14ac:dyDescent="0.25">
      <c r="A4" s="437"/>
      <c r="C4" s="643" t="s">
        <v>517</v>
      </c>
      <c r="D4" s="644"/>
      <c r="E4" s="645"/>
      <c r="G4" s="439"/>
      <c r="K4" s="440"/>
      <c r="L4" s="440"/>
    </row>
    <row r="5" spans="1:12" x14ac:dyDescent="0.25">
      <c r="A5" s="437"/>
      <c r="B5" s="443"/>
      <c r="C5" s="646"/>
      <c r="D5" s="647"/>
      <c r="E5" s="648"/>
      <c r="G5" s="439"/>
      <c r="K5" s="440"/>
      <c r="L5" s="440"/>
    </row>
    <row r="6" spans="1:12" ht="16.5" customHeight="1" x14ac:dyDescent="0.25">
      <c r="A6" s="437"/>
      <c r="B6" s="437"/>
      <c r="C6" s="437"/>
      <c r="D6" s="437"/>
      <c r="E6" s="437"/>
      <c r="G6" s="439"/>
      <c r="K6" s="440"/>
      <c r="L6" s="440"/>
    </row>
    <row r="7" spans="1:12" ht="15.75" customHeight="1" x14ac:dyDescent="0.25">
      <c r="A7" s="444"/>
      <c r="B7" s="444"/>
      <c r="C7" s="631" t="s">
        <v>84</v>
      </c>
      <c r="D7" s="632"/>
      <c r="E7" s="632"/>
      <c r="F7" s="439" t="str">
        <f t="shared" ref="F7" si="0">IF(D7=0,"",$C$11+D7+1)</f>
        <v/>
      </c>
      <c r="G7" s="637" t="s">
        <v>83</v>
      </c>
      <c r="H7" s="632"/>
      <c r="I7" s="632"/>
      <c r="J7" s="632"/>
      <c r="K7" s="440"/>
      <c r="L7" s="440"/>
    </row>
    <row r="8" spans="1:12" ht="15" customHeight="1" x14ac:dyDescent="0.25">
      <c r="A8" s="444"/>
      <c r="B8" s="444"/>
      <c r="C8" s="641" t="s">
        <v>90</v>
      </c>
      <c r="D8" s="642"/>
      <c r="E8" s="445">
        <f>E32</f>
        <v>0</v>
      </c>
      <c r="G8" s="638" t="s">
        <v>85</v>
      </c>
      <c r="H8" s="638" t="s">
        <v>86</v>
      </c>
      <c r="I8" s="638" t="s">
        <v>87</v>
      </c>
      <c r="J8" s="638" t="s">
        <v>88</v>
      </c>
      <c r="K8" s="440"/>
      <c r="L8" s="440"/>
    </row>
    <row r="9" spans="1:12" ht="15" customHeight="1" x14ac:dyDescent="0.25">
      <c r="A9" s="444"/>
      <c r="B9" s="444"/>
      <c r="C9" s="446" t="s">
        <v>91</v>
      </c>
      <c r="D9" s="446"/>
      <c r="E9" s="447">
        <f>E8*I64</f>
        <v>0</v>
      </c>
      <c r="F9" s="440"/>
      <c r="G9" s="639"/>
      <c r="H9" s="639"/>
      <c r="I9" s="639"/>
      <c r="J9" s="639"/>
      <c r="K9" s="440"/>
      <c r="L9" s="440"/>
    </row>
    <row r="10" spans="1:12" ht="15" customHeight="1" x14ac:dyDescent="0.25">
      <c r="A10" s="444"/>
      <c r="B10" s="444"/>
      <c r="C10" s="444"/>
      <c r="D10" s="448"/>
      <c r="E10" s="449"/>
      <c r="F10" s="450"/>
      <c r="G10" s="652" t="s">
        <v>89</v>
      </c>
      <c r="H10" s="655">
        <v>0.04</v>
      </c>
      <c r="I10" s="658"/>
      <c r="J10" s="661"/>
      <c r="K10" s="440"/>
      <c r="L10" s="440"/>
    </row>
    <row r="11" spans="1:12" ht="15" customHeight="1" x14ac:dyDescent="0.25">
      <c r="A11" s="444"/>
      <c r="B11" s="444"/>
      <c r="C11" s="451" t="s">
        <v>93</v>
      </c>
      <c r="D11" s="452" t="s">
        <v>511</v>
      </c>
      <c r="E11" s="452" t="s">
        <v>512</v>
      </c>
      <c r="F11" s="450"/>
      <c r="G11" s="653"/>
      <c r="H11" s="656"/>
      <c r="I11" s="659"/>
      <c r="J11" s="662"/>
      <c r="K11" s="440"/>
      <c r="L11" s="440"/>
    </row>
    <row r="12" spans="1:12" ht="15" customHeight="1" x14ac:dyDescent="0.25">
      <c r="A12" s="444"/>
      <c r="B12" s="444"/>
      <c r="C12" s="453" t="s">
        <v>94</v>
      </c>
      <c r="D12" s="473"/>
      <c r="E12" s="454">
        <f>IF(D12="&lt; 2 years",0.005,IF(D12="2 to 4 years",0.02,IF(D12="Over 4 Years",0.05,0)))</f>
        <v>0</v>
      </c>
      <c r="F12" s="450"/>
      <c r="G12" s="654"/>
      <c r="H12" s="657"/>
      <c r="I12" s="660"/>
      <c r="J12" s="663"/>
      <c r="K12" s="440"/>
      <c r="L12" s="440"/>
    </row>
    <row r="13" spans="1:12" ht="15" customHeight="1" x14ac:dyDescent="0.25">
      <c r="A13" s="444"/>
      <c r="B13" s="444"/>
      <c r="C13" s="453" t="s">
        <v>97</v>
      </c>
      <c r="D13" s="473"/>
      <c r="E13" s="454">
        <f>IF(D13="1 or 2",0.005,IF(D13="3 or 4",0.02,IF(D13="More than 4",0.05,0)))</f>
        <v>0</v>
      </c>
      <c r="F13" s="450"/>
      <c r="G13" s="652" t="s">
        <v>92</v>
      </c>
      <c r="H13" s="655">
        <v>0.04</v>
      </c>
      <c r="I13" s="658"/>
      <c r="J13" s="649"/>
      <c r="K13" s="440"/>
      <c r="L13" s="440"/>
    </row>
    <row r="14" spans="1:12" ht="30" customHeight="1" x14ac:dyDescent="0.25">
      <c r="A14" s="444"/>
      <c r="B14" s="444"/>
      <c r="C14" s="455" t="s">
        <v>513</v>
      </c>
      <c r="D14" s="473"/>
      <c r="E14" s="454">
        <f>IF(D14="Single site",0.02,IF(D14="2 sites",0.02,IF(D14="More than 2 sites",0.05,0)))</f>
        <v>0</v>
      </c>
      <c r="F14" s="450"/>
      <c r="G14" s="653"/>
      <c r="H14" s="656"/>
      <c r="I14" s="659"/>
      <c r="J14" s="650"/>
      <c r="K14" s="440"/>
      <c r="L14" s="440"/>
    </row>
    <row r="15" spans="1:12" ht="15" customHeight="1" x14ac:dyDescent="0.25">
      <c r="A15" s="444"/>
      <c r="B15" s="444"/>
      <c r="C15" s="448"/>
      <c r="D15" s="456"/>
      <c r="E15" s="449"/>
      <c r="F15" s="450"/>
      <c r="G15" s="654"/>
      <c r="H15" s="657"/>
      <c r="I15" s="660"/>
      <c r="J15" s="651"/>
      <c r="K15" s="440"/>
      <c r="L15" s="440"/>
    </row>
    <row r="16" spans="1:12" ht="15" customHeight="1" x14ac:dyDescent="0.25">
      <c r="A16" s="444"/>
      <c r="B16" s="444"/>
      <c r="C16" s="451" t="s">
        <v>101</v>
      </c>
      <c r="D16" s="452" t="s">
        <v>511</v>
      </c>
      <c r="E16" s="452" t="s">
        <v>512</v>
      </c>
      <c r="F16" s="450"/>
      <c r="G16" s="652" t="s">
        <v>95</v>
      </c>
      <c r="H16" s="655">
        <v>0.03</v>
      </c>
      <c r="I16" s="658"/>
      <c r="J16" s="649"/>
      <c r="K16" s="440"/>
      <c r="L16" s="440"/>
    </row>
    <row r="17" spans="1:13" ht="15" customHeight="1" x14ac:dyDescent="0.25">
      <c r="A17" s="444"/>
      <c r="B17" s="444"/>
      <c r="C17" s="453" t="s">
        <v>520</v>
      </c>
      <c r="D17" s="474"/>
      <c r="E17" s="454">
        <f>IF(D17="New site: new build - greenfield",0.03,IF(D17="New site: new build - brownfield",0.08,IF(D17="Existing site: new build",0.05,IF(D17="Existing site: &lt;15% refurb",0.06,IF(D17="Existing site: 15-50% refurb",0.1,IF(D17="Existing site: over 50% refurb",0.16,0))))))</f>
        <v>0</v>
      </c>
      <c r="F17" s="450"/>
      <c r="G17" s="653"/>
      <c r="H17" s="656"/>
      <c r="I17" s="659"/>
      <c r="J17" s="650"/>
      <c r="K17" s="440"/>
      <c r="L17" s="440"/>
    </row>
    <row r="18" spans="1:13" x14ac:dyDescent="0.25">
      <c r="A18" s="444"/>
      <c r="B18" s="444"/>
      <c r="C18" s="448"/>
      <c r="D18" s="456"/>
      <c r="E18" s="448"/>
      <c r="F18" s="450"/>
      <c r="G18" s="654"/>
      <c r="H18" s="657"/>
      <c r="I18" s="660"/>
      <c r="J18" s="651"/>
      <c r="K18" s="440"/>
      <c r="L18" s="440"/>
    </row>
    <row r="19" spans="1:13" ht="15" customHeight="1" x14ac:dyDescent="0.25">
      <c r="A19" s="444"/>
      <c r="B19" s="444"/>
      <c r="C19" s="451" t="s">
        <v>105</v>
      </c>
      <c r="D19" s="452" t="s">
        <v>511</v>
      </c>
      <c r="E19" s="452" t="s">
        <v>512</v>
      </c>
      <c r="F19" s="450"/>
      <c r="G19" s="652" t="s">
        <v>96</v>
      </c>
      <c r="H19" s="655">
        <v>0.04</v>
      </c>
      <c r="I19" s="658"/>
      <c r="J19" s="649"/>
      <c r="K19" s="440"/>
      <c r="L19" s="440"/>
    </row>
    <row r="20" spans="1:13" ht="15" customHeight="1" x14ac:dyDescent="0.25">
      <c r="A20" s="444"/>
      <c r="B20" s="444"/>
      <c r="C20" s="453" t="s">
        <v>496</v>
      </c>
      <c r="D20" s="473"/>
      <c r="E20" s="457">
        <f>IF(D20="No FM",0,IF(D20="Hard FM only",0,IF(D20="Hard and soft FM",0.02,0)))</f>
        <v>0</v>
      </c>
      <c r="F20" s="450"/>
      <c r="G20" s="653"/>
      <c r="H20" s="656"/>
      <c r="I20" s="659"/>
      <c r="J20" s="650"/>
      <c r="K20" s="440"/>
      <c r="L20" s="440"/>
    </row>
    <row r="21" spans="1:13" x14ac:dyDescent="0.25">
      <c r="A21" s="444"/>
      <c r="B21" s="444"/>
      <c r="C21" s="453" t="s">
        <v>107</v>
      </c>
      <c r="D21" s="473"/>
      <c r="E21" s="457">
        <f>IF(D21="Group 1 + 2 only",0.005,IF(D21="Major medical equipment",0.015,IF(D21="All equipment included",0.05,0)))</f>
        <v>0</v>
      </c>
      <c r="F21" s="450"/>
      <c r="G21" s="654"/>
      <c r="H21" s="657"/>
      <c r="I21" s="660"/>
      <c r="J21" s="651"/>
      <c r="K21" s="440"/>
      <c r="L21" s="440"/>
    </row>
    <row r="22" spans="1:13" ht="15" customHeight="1" x14ac:dyDescent="0.25">
      <c r="A22" s="444"/>
      <c r="B22" s="444"/>
      <c r="C22" s="453" t="s">
        <v>109</v>
      </c>
      <c r="D22" s="473"/>
      <c r="E22" s="457">
        <f>IF(D22="No IT implications",0,IF(D22="Infrastructure",0.015,IF(D22="Infrastructure + systems",0.05,0)))</f>
        <v>0</v>
      </c>
      <c r="F22" s="450"/>
      <c r="G22" s="652" t="s">
        <v>98</v>
      </c>
      <c r="H22" s="655">
        <v>0.03</v>
      </c>
      <c r="I22" s="658"/>
      <c r="J22" s="649"/>
      <c r="K22" s="440"/>
      <c r="L22" s="440"/>
    </row>
    <row r="23" spans="1:13" ht="15" customHeight="1" x14ac:dyDescent="0.25">
      <c r="A23" s="444"/>
      <c r="B23" s="444"/>
      <c r="C23" s="453" t="s">
        <v>112</v>
      </c>
      <c r="D23" s="473"/>
      <c r="E23" s="457">
        <f>IF(D23="1 or 2 NHS organisations",0.01,IF(D23="3 or more NHS organisations",0.04,0))</f>
        <v>0</v>
      </c>
      <c r="F23" s="450"/>
      <c r="G23" s="653"/>
      <c r="H23" s="656"/>
      <c r="I23" s="659"/>
      <c r="J23" s="650"/>
      <c r="K23" s="440"/>
      <c r="L23" s="440"/>
    </row>
    <row r="24" spans="1:13" ht="36" x14ac:dyDescent="0.25">
      <c r="A24" s="444"/>
      <c r="B24" s="444"/>
      <c r="C24" s="455" t="s">
        <v>514</v>
      </c>
      <c r="D24" s="475"/>
      <c r="E24" s="457">
        <f>IF(D24="Yes",0.08,0)</f>
        <v>0</v>
      </c>
      <c r="F24" s="450"/>
      <c r="G24" s="654"/>
      <c r="H24" s="657"/>
      <c r="I24" s="660"/>
      <c r="J24" s="651"/>
      <c r="K24" s="440"/>
      <c r="L24" s="440"/>
    </row>
    <row r="25" spans="1:13" x14ac:dyDescent="0.25">
      <c r="A25" s="444"/>
      <c r="B25" s="444"/>
      <c r="C25" s="448"/>
      <c r="D25" s="456"/>
      <c r="E25" s="448"/>
      <c r="F25" s="450"/>
      <c r="G25" s="652" t="s">
        <v>99</v>
      </c>
      <c r="H25" s="655">
        <v>0.04</v>
      </c>
      <c r="I25" s="658"/>
      <c r="J25" s="649"/>
      <c r="K25" s="440"/>
      <c r="L25" s="440"/>
    </row>
    <row r="26" spans="1:13" ht="15" customHeight="1" x14ac:dyDescent="0.25">
      <c r="A26" s="444"/>
      <c r="B26" s="444"/>
      <c r="C26" s="451" t="s">
        <v>516</v>
      </c>
      <c r="D26" s="452" t="s">
        <v>511</v>
      </c>
      <c r="E26" s="452" t="s">
        <v>512</v>
      </c>
      <c r="F26" s="450"/>
      <c r="G26" s="653"/>
      <c r="H26" s="656"/>
      <c r="I26" s="659"/>
      <c r="J26" s="650"/>
      <c r="K26" s="440"/>
      <c r="L26" s="440"/>
    </row>
    <row r="27" spans="1:13" x14ac:dyDescent="0.25">
      <c r="A27" s="444"/>
      <c r="B27" s="444"/>
      <c r="C27" s="455" t="s">
        <v>515</v>
      </c>
      <c r="D27" s="473"/>
      <c r="E27" s="457">
        <f>IF(D27="Stable environment (no change to service)",0.05,IF(D27="Identified changes not quantified",0.1,IF(D27="Longer timeframe service changes",0.2,0)))</f>
        <v>0</v>
      </c>
      <c r="F27" s="450"/>
      <c r="G27" s="654"/>
      <c r="H27" s="657"/>
      <c r="I27" s="660"/>
      <c r="J27" s="651"/>
      <c r="K27" s="440"/>
      <c r="L27" s="440"/>
    </row>
    <row r="28" spans="1:13" ht="15" customHeight="1" x14ac:dyDescent="0.25">
      <c r="A28" s="444"/>
      <c r="B28" s="444"/>
      <c r="C28" s="448"/>
      <c r="D28" s="456"/>
      <c r="E28" s="448"/>
      <c r="F28" s="450"/>
      <c r="G28" s="652" t="s">
        <v>100</v>
      </c>
      <c r="H28" s="655">
        <v>0.02</v>
      </c>
      <c r="I28" s="658"/>
      <c r="J28" s="649"/>
      <c r="K28" s="440"/>
      <c r="L28" s="440"/>
    </row>
    <row r="29" spans="1:13" ht="15" customHeight="1" x14ac:dyDescent="0.25">
      <c r="A29" s="444"/>
      <c r="B29" s="444"/>
      <c r="C29" s="451" t="s">
        <v>116</v>
      </c>
      <c r="D29" s="452" t="s">
        <v>511</v>
      </c>
      <c r="E29" s="452" t="s">
        <v>512</v>
      </c>
      <c r="F29" s="450"/>
      <c r="G29" s="653"/>
      <c r="H29" s="656"/>
      <c r="I29" s="659"/>
      <c r="J29" s="650"/>
      <c r="K29" s="440"/>
      <c r="L29" s="440"/>
    </row>
    <row r="30" spans="1:13" ht="24" x14ac:dyDescent="0.25">
      <c r="A30" s="444"/>
      <c r="B30" s="444"/>
      <c r="C30" s="455" t="s">
        <v>497</v>
      </c>
      <c r="D30" s="473"/>
      <c r="E30" s="457">
        <f>IF(D30="Low",0,IF(D30="Medium",0.02,IF(D30="High",0.05,0)))</f>
        <v>0</v>
      </c>
      <c r="F30" s="440"/>
      <c r="G30" s="654"/>
      <c r="H30" s="657"/>
      <c r="I30" s="660"/>
      <c r="J30" s="651"/>
      <c r="K30" s="440"/>
      <c r="L30" s="440"/>
    </row>
    <row r="31" spans="1:13" ht="15" customHeight="1" x14ac:dyDescent="0.25">
      <c r="A31" s="444"/>
      <c r="B31" s="444"/>
      <c r="C31" s="448"/>
      <c r="D31" s="448"/>
      <c r="E31" s="434"/>
      <c r="F31" s="440"/>
      <c r="G31" s="652" t="s">
        <v>102</v>
      </c>
      <c r="H31" s="655">
        <v>0.03</v>
      </c>
      <c r="I31" s="658"/>
      <c r="J31" s="649"/>
      <c r="K31" s="440"/>
      <c r="L31" s="440"/>
    </row>
    <row r="32" spans="1:13" ht="15.75" customHeight="1" x14ac:dyDescent="0.3">
      <c r="A32" s="444"/>
      <c r="B32" s="444"/>
      <c r="C32" s="444"/>
      <c r="D32" s="458" t="s">
        <v>55</v>
      </c>
      <c r="E32" s="447">
        <f>SUM(E12:E30)</f>
        <v>0</v>
      </c>
      <c r="F32" s="459"/>
      <c r="G32" s="653"/>
      <c r="H32" s="656"/>
      <c r="I32" s="659"/>
      <c r="J32" s="650"/>
      <c r="K32" s="440"/>
      <c r="L32" s="440"/>
      <c r="M32" s="460"/>
    </row>
    <row r="33" spans="1:13" ht="15.6" x14ac:dyDescent="0.3">
      <c r="A33" s="444"/>
      <c r="B33" s="444"/>
      <c r="F33" s="462"/>
      <c r="G33" s="654"/>
      <c r="H33" s="657"/>
      <c r="I33" s="660"/>
      <c r="J33" s="651"/>
      <c r="K33" s="440"/>
      <c r="L33" s="440"/>
      <c r="M33" s="460"/>
    </row>
    <row r="34" spans="1:13" ht="15" customHeight="1" x14ac:dyDescent="0.25">
      <c r="A34" s="444"/>
      <c r="B34" s="444"/>
      <c r="F34" s="440"/>
      <c r="G34" s="652" t="s">
        <v>103</v>
      </c>
      <c r="H34" s="655">
        <v>0.02</v>
      </c>
      <c r="I34" s="658"/>
      <c r="J34" s="649"/>
      <c r="K34" s="440"/>
      <c r="L34" s="440"/>
    </row>
    <row r="35" spans="1:13" ht="15" customHeight="1" x14ac:dyDescent="0.25">
      <c r="A35" s="444"/>
      <c r="B35" s="444"/>
      <c r="F35" s="463"/>
      <c r="G35" s="653"/>
      <c r="H35" s="656"/>
      <c r="I35" s="659"/>
      <c r="J35" s="650"/>
      <c r="K35" s="440"/>
      <c r="L35" s="440"/>
    </row>
    <row r="36" spans="1:13" x14ac:dyDescent="0.25">
      <c r="A36" s="444"/>
      <c r="B36" s="444"/>
      <c r="E36" s="434"/>
      <c r="F36" s="463"/>
      <c r="G36" s="654"/>
      <c r="H36" s="657"/>
      <c r="I36" s="660"/>
      <c r="J36" s="651"/>
      <c r="K36" s="440"/>
      <c r="L36" s="440"/>
    </row>
    <row r="37" spans="1:13" ht="15" customHeight="1" x14ac:dyDescent="0.25">
      <c r="A37" s="444"/>
      <c r="B37" s="444"/>
      <c r="E37" s="434"/>
      <c r="F37" s="463"/>
      <c r="G37" s="652" t="s">
        <v>104</v>
      </c>
      <c r="H37" s="655">
        <v>0.02</v>
      </c>
      <c r="I37" s="658"/>
      <c r="J37" s="649"/>
      <c r="K37" s="440"/>
      <c r="L37" s="440"/>
    </row>
    <row r="38" spans="1:13" ht="15" customHeight="1" x14ac:dyDescent="0.25">
      <c r="A38" s="444"/>
      <c r="B38" s="444"/>
      <c r="E38" s="434"/>
      <c r="F38" s="463"/>
      <c r="G38" s="653"/>
      <c r="H38" s="656"/>
      <c r="I38" s="659"/>
      <c r="J38" s="650"/>
      <c r="K38" s="462"/>
      <c r="L38" s="440"/>
    </row>
    <row r="39" spans="1:13" ht="15" customHeight="1" x14ac:dyDescent="0.25">
      <c r="E39" s="434"/>
      <c r="F39" s="462"/>
      <c r="G39" s="654"/>
      <c r="H39" s="657"/>
      <c r="I39" s="660"/>
      <c r="J39" s="651"/>
      <c r="K39" s="440"/>
      <c r="L39" s="440"/>
    </row>
    <row r="40" spans="1:13" ht="15.6" x14ac:dyDescent="0.3">
      <c r="E40" s="434"/>
      <c r="F40" s="464"/>
      <c r="G40" s="652" t="s">
        <v>106</v>
      </c>
      <c r="H40" s="655">
        <v>0.06</v>
      </c>
      <c r="I40" s="658"/>
      <c r="J40" s="649"/>
      <c r="K40" s="440"/>
      <c r="L40" s="440"/>
    </row>
    <row r="41" spans="1:13" ht="15" customHeight="1" x14ac:dyDescent="0.25">
      <c r="E41" s="434"/>
      <c r="F41" s="462"/>
      <c r="G41" s="653"/>
      <c r="H41" s="656"/>
      <c r="I41" s="659"/>
      <c r="J41" s="650"/>
      <c r="K41" s="440"/>
      <c r="L41" s="440"/>
    </row>
    <row r="42" spans="1:13" ht="15" customHeight="1" x14ac:dyDescent="0.25">
      <c r="E42" s="434"/>
      <c r="F42" s="462"/>
      <c r="G42" s="654"/>
      <c r="H42" s="657"/>
      <c r="I42" s="660"/>
      <c r="J42" s="651"/>
      <c r="K42" s="440"/>
      <c r="L42" s="440"/>
    </row>
    <row r="43" spans="1:13" x14ac:dyDescent="0.25">
      <c r="E43" s="434"/>
      <c r="F43" s="462"/>
      <c r="G43" s="652" t="s">
        <v>108</v>
      </c>
      <c r="H43" s="655">
        <v>0.25</v>
      </c>
      <c r="I43" s="658"/>
      <c r="J43" s="649"/>
      <c r="L43" s="440"/>
    </row>
    <row r="44" spans="1:13" x14ac:dyDescent="0.25">
      <c r="E44" s="434"/>
      <c r="F44" s="462"/>
      <c r="G44" s="653"/>
      <c r="H44" s="656"/>
      <c r="I44" s="659"/>
      <c r="J44" s="650"/>
      <c r="L44" s="440"/>
    </row>
    <row r="45" spans="1:13" ht="16.5" customHeight="1" x14ac:dyDescent="0.25">
      <c r="E45" s="434"/>
      <c r="F45" s="462"/>
      <c r="G45" s="654"/>
      <c r="H45" s="657"/>
      <c r="I45" s="660"/>
      <c r="J45" s="651"/>
    </row>
    <row r="46" spans="1:13" ht="16.5" customHeight="1" x14ac:dyDescent="0.25">
      <c r="E46" s="434"/>
      <c r="F46" s="462"/>
      <c r="G46" s="652" t="s">
        <v>110</v>
      </c>
      <c r="H46" s="655">
        <v>0.05</v>
      </c>
      <c r="I46" s="658"/>
      <c r="J46" s="649"/>
    </row>
    <row r="47" spans="1:13" x14ac:dyDescent="0.25">
      <c r="E47" s="434"/>
      <c r="F47" s="440"/>
      <c r="G47" s="653"/>
      <c r="H47" s="656"/>
      <c r="I47" s="659"/>
      <c r="J47" s="650"/>
    </row>
    <row r="48" spans="1:13" x14ac:dyDescent="0.25">
      <c r="E48" s="434"/>
      <c r="F48" s="440"/>
      <c r="G48" s="654"/>
      <c r="H48" s="657"/>
      <c r="I48" s="660"/>
      <c r="J48" s="651"/>
    </row>
    <row r="49" spans="5:10" x14ac:dyDescent="0.25">
      <c r="E49" s="434"/>
      <c r="F49" s="440"/>
      <c r="G49" s="652" t="s">
        <v>111</v>
      </c>
      <c r="H49" s="655">
        <v>0.05</v>
      </c>
      <c r="I49" s="658"/>
      <c r="J49" s="649"/>
    </row>
    <row r="50" spans="5:10" x14ac:dyDescent="0.25">
      <c r="E50" s="434"/>
      <c r="F50" s="440"/>
      <c r="G50" s="653"/>
      <c r="H50" s="656"/>
      <c r="I50" s="659"/>
      <c r="J50" s="650"/>
    </row>
    <row r="51" spans="5:10" x14ac:dyDescent="0.25">
      <c r="E51" s="434"/>
      <c r="G51" s="654"/>
      <c r="H51" s="657"/>
      <c r="I51" s="660"/>
      <c r="J51" s="651"/>
    </row>
    <row r="52" spans="5:10" x14ac:dyDescent="0.25">
      <c r="E52" s="434"/>
      <c r="G52" s="652" t="s">
        <v>113</v>
      </c>
      <c r="H52" s="655">
        <v>0.03</v>
      </c>
      <c r="I52" s="658"/>
      <c r="J52" s="649"/>
    </row>
    <row r="53" spans="5:10" x14ac:dyDescent="0.25">
      <c r="E53" s="434"/>
      <c r="G53" s="653"/>
      <c r="H53" s="656"/>
      <c r="I53" s="659"/>
      <c r="J53" s="650"/>
    </row>
    <row r="54" spans="5:10" x14ac:dyDescent="0.25">
      <c r="E54" s="434"/>
      <c r="G54" s="654"/>
      <c r="H54" s="657"/>
      <c r="I54" s="660"/>
      <c r="J54" s="651"/>
    </row>
    <row r="55" spans="5:10" x14ac:dyDescent="0.25">
      <c r="E55" s="434"/>
      <c r="G55" s="652" t="s">
        <v>114</v>
      </c>
      <c r="H55" s="655">
        <v>0.03</v>
      </c>
      <c r="I55" s="658"/>
      <c r="J55" s="649"/>
    </row>
    <row r="56" spans="5:10" x14ac:dyDescent="0.25">
      <c r="E56" s="434"/>
      <c r="G56" s="653"/>
      <c r="H56" s="656"/>
      <c r="I56" s="659"/>
      <c r="J56" s="650"/>
    </row>
    <row r="57" spans="5:10" x14ac:dyDescent="0.25">
      <c r="E57" s="434"/>
      <c r="G57" s="654"/>
      <c r="H57" s="657"/>
      <c r="I57" s="660"/>
      <c r="J57" s="651"/>
    </row>
    <row r="58" spans="5:10" x14ac:dyDescent="0.25">
      <c r="E58" s="434"/>
      <c r="G58" s="652" t="s">
        <v>115</v>
      </c>
      <c r="H58" s="655">
        <v>0.2</v>
      </c>
      <c r="I58" s="658"/>
      <c r="J58" s="649"/>
    </row>
    <row r="59" spans="5:10" x14ac:dyDescent="0.25">
      <c r="E59" s="434"/>
      <c r="G59" s="653"/>
      <c r="H59" s="656"/>
      <c r="I59" s="659"/>
      <c r="J59" s="650"/>
    </row>
    <row r="60" spans="5:10" x14ac:dyDescent="0.25">
      <c r="E60" s="434"/>
      <c r="G60" s="654"/>
      <c r="H60" s="657"/>
      <c r="I60" s="660"/>
      <c r="J60" s="651"/>
    </row>
    <row r="61" spans="5:10" x14ac:dyDescent="0.25">
      <c r="E61" s="434"/>
      <c r="G61" s="652" t="s">
        <v>117</v>
      </c>
      <c r="H61" s="655">
        <v>0.02</v>
      </c>
      <c r="I61" s="658"/>
      <c r="J61" s="649"/>
    </row>
    <row r="62" spans="5:10" x14ac:dyDescent="0.25">
      <c r="E62" s="434"/>
      <c r="G62" s="653"/>
      <c r="H62" s="656"/>
      <c r="I62" s="659"/>
      <c r="J62" s="650"/>
    </row>
    <row r="63" spans="5:10" x14ac:dyDescent="0.25">
      <c r="E63" s="434"/>
      <c r="G63" s="654"/>
      <c r="H63" s="657"/>
      <c r="I63" s="660"/>
      <c r="J63" s="651"/>
    </row>
    <row r="64" spans="5:10" x14ac:dyDescent="0.25">
      <c r="E64" s="434"/>
      <c r="G64" s="465" t="s">
        <v>118</v>
      </c>
      <c r="H64" s="466">
        <f>SUM(H10:H63)</f>
        <v>1.0000000000000002</v>
      </c>
      <c r="I64" s="466">
        <f>SUM(I10:I63)</f>
        <v>0</v>
      </c>
      <c r="J64" s="466"/>
    </row>
    <row r="65" spans="2:15" x14ac:dyDescent="0.25">
      <c r="G65" s="467" t="s">
        <v>119</v>
      </c>
      <c r="H65" s="468"/>
      <c r="I65" s="468"/>
      <c r="J65" s="468"/>
    </row>
    <row r="66" spans="2:15" x14ac:dyDescent="0.25">
      <c r="I66" s="462"/>
      <c r="N66" s="440"/>
      <c r="O66" s="440"/>
    </row>
    <row r="67" spans="2:15" ht="15.6" x14ac:dyDescent="0.3">
      <c r="E67" s="434"/>
      <c r="I67" s="462"/>
      <c r="K67" s="2"/>
      <c r="L67" s="2"/>
      <c r="M67" s="2"/>
      <c r="N67" s="440"/>
      <c r="O67" s="440"/>
    </row>
    <row r="68" spans="2:15" ht="16.5" customHeight="1" x14ac:dyDescent="0.25">
      <c r="E68" s="434"/>
      <c r="G68" s="434"/>
      <c r="H68" s="462"/>
      <c r="I68" s="462"/>
      <c r="J68" s="472"/>
      <c r="K68" s="472"/>
      <c r="L68" s="472"/>
      <c r="M68" s="472"/>
      <c r="N68" s="440"/>
      <c r="O68" s="440"/>
    </row>
    <row r="69" spans="2:15" ht="16.5" customHeight="1" x14ac:dyDescent="0.25">
      <c r="E69" s="434"/>
      <c r="G69" s="434"/>
      <c r="H69" s="462"/>
      <c r="I69" s="462"/>
      <c r="J69" s="472"/>
      <c r="K69" s="472"/>
      <c r="L69" s="472"/>
      <c r="M69" s="472"/>
      <c r="N69" s="440"/>
      <c r="O69" s="440"/>
    </row>
    <row r="70" spans="2:15" x14ac:dyDescent="0.25">
      <c r="E70" s="434"/>
      <c r="G70" s="434"/>
      <c r="H70" s="440"/>
      <c r="I70" s="440"/>
      <c r="J70" s="440"/>
      <c r="K70" s="440"/>
      <c r="L70" s="440"/>
      <c r="M70" s="440"/>
      <c r="N70" s="440"/>
      <c r="O70" s="440"/>
    </row>
    <row r="71" spans="2:15" x14ac:dyDescent="0.25">
      <c r="E71" s="434"/>
      <c r="G71" s="434"/>
      <c r="H71" s="440"/>
      <c r="I71" s="440"/>
      <c r="O71" s="440"/>
    </row>
    <row r="72" spans="2:15" x14ac:dyDescent="0.25">
      <c r="E72" s="434"/>
      <c r="G72" s="434"/>
      <c r="H72" s="440"/>
      <c r="I72" s="440"/>
      <c r="O72" s="440"/>
    </row>
    <row r="73" spans="2:15" x14ac:dyDescent="0.25">
      <c r="B73" s="440"/>
      <c r="G73" s="434"/>
      <c r="H73" s="440"/>
      <c r="I73" s="440"/>
    </row>
  </sheetData>
  <sheetProtection algorithmName="SHA-512" hashValue="9+KgGOF7EShEAEhaBI/MvkRyMkN5wCaJ3plJ8pob7x184ypN7+7dlhfnEHhkyKlUzgT7V7fu/xb9Su8QwEDiww==" saltValue="0+IS+wBW+gtPbBGuiHxO4w==" spinCount="100000" sheet="1" objects="1" scenarios="1"/>
  <mergeCells count="82">
    <mergeCell ref="G52:G54"/>
    <mergeCell ref="H52:H54"/>
    <mergeCell ref="I52:I54"/>
    <mergeCell ref="G61:G63"/>
    <mergeCell ref="H61:H63"/>
    <mergeCell ref="I61:I63"/>
    <mergeCell ref="G55:G57"/>
    <mergeCell ref="H55:H57"/>
    <mergeCell ref="I55:I57"/>
    <mergeCell ref="G58:G60"/>
    <mergeCell ref="H58:H60"/>
    <mergeCell ref="I58:I60"/>
    <mergeCell ref="G46:G48"/>
    <mergeCell ref="H46:H48"/>
    <mergeCell ref="I46:I48"/>
    <mergeCell ref="G49:G51"/>
    <mergeCell ref="H49:H51"/>
    <mergeCell ref="I49:I51"/>
    <mergeCell ref="G40:G42"/>
    <mergeCell ref="H40:H42"/>
    <mergeCell ref="I40:I42"/>
    <mergeCell ref="G43:G45"/>
    <mergeCell ref="H43:H45"/>
    <mergeCell ref="I43:I45"/>
    <mergeCell ref="G34:G36"/>
    <mergeCell ref="H34:H36"/>
    <mergeCell ref="I34:I36"/>
    <mergeCell ref="G37:G39"/>
    <mergeCell ref="H37:H39"/>
    <mergeCell ref="I37:I39"/>
    <mergeCell ref="G28:G30"/>
    <mergeCell ref="H28:H30"/>
    <mergeCell ref="I28:I30"/>
    <mergeCell ref="G31:G33"/>
    <mergeCell ref="H31:H33"/>
    <mergeCell ref="I31:I33"/>
    <mergeCell ref="G22:G24"/>
    <mergeCell ref="H22:H24"/>
    <mergeCell ref="I22:I24"/>
    <mergeCell ref="G25:G27"/>
    <mergeCell ref="H25:H27"/>
    <mergeCell ref="I25:I27"/>
    <mergeCell ref="G16:G18"/>
    <mergeCell ref="H16:H18"/>
    <mergeCell ref="I16:I18"/>
    <mergeCell ref="G19:G21"/>
    <mergeCell ref="H19:H21"/>
    <mergeCell ref="I19:I21"/>
    <mergeCell ref="J22:J24"/>
    <mergeCell ref="J19:J21"/>
    <mergeCell ref="J8:J9"/>
    <mergeCell ref="J10:J12"/>
    <mergeCell ref="G7:J7"/>
    <mergeCell ref="G8:G9"/>
    <mergeCell ref="H8:H9"/>
    <mergeCell ref="I8:I9"/>
    <mergeCell ref="G10:G12"/>
    <mergeCell ref="H10:H12"/>
    <mergeCell ref="I10:I12"/>
    <mergeCell ref="J16:J18"/>
    <mergeCell ref="J13:J15"/>
    <mergeCell ref="G13:G15"/>
    <mergeCell ref="H13:H15"/>
    <mergeCell ref="I13:I15"/>
    <mergeCell ref="B1:C1"/>
    <mergeCell ref="B2:C2"/>
    <mergeCell ref="C4:E5"/>
    <mergeCell ref="C7:E7"/>
    <mergeCell ref="C8:D8"/>
    <mergeCell ref="J55:J57"/>
    <mergeCell ref="J58:J60"/>
    <mergeCell ref="J61:J63"/>
    <mergeCell ref="J40:J42"/>
    <mergeCell ref="J43:J45"/>
    <mergeCell ref="J46:J48"/>
    <mergeCell ref="J49:J51"/>
    <mergeCell ref="J52:J54"/>
    <mergeCell ref="J25:J27"/>
    <mergeCell ref="J28:J30"/>
    <mergeCell ref="J31:J33"/>
    <mergeCell ref="J34:J36"/>
    <mergeCell ref="J37:J39"/>
  </mergeCells>
  <dataValidations count="11">
    <dataValidation type="list" allowBlank="1" showInputMessage="1" showErrorMessage="1" sqref="D12" xr:uid="{00000000-0002-0000-1300-000000000000}">
      <formula1>"&lt; 2 years, 2 to 4 years, Over 4 years"</formula1>
    </dataValidation>
    <dataValidation type="list" allowBlank="1" showInputMessage="1" showErrorMessage="1" sqref="D13" xr:uid="{00000000-0002-0000-1300-000001000000}">
      <formula1>"1 or 2,3 or 4,More than 4"</formula1>
    </dataValidation>
    <dataValidation type="list" allowBlank="1" showInputMessage="1" showErrorMessage="1" sqref="D14" xr:uid="{00000000-0002-0000-1300-000002000000}">
      <formula1>"Single site,2 sites,More than 2 sites"</formula1>
    </dataValidation>
    <dataValidation type="list" allowBlank="1" showInputMessage="1" showErrorMessage="1" sqref="D20" xr:uid="{00000000-0002-0000-1300-000003000000}">
      <formula1>"No FM,Hard FM only,Hard and soft FM"</formula1>
    </dataValidation>
    <dataValidation type="list" allowBlank="1" showInputMessage="1" showErrorMessage="1" sqref="D21" xr:uid="{00000000-0002-0000-1300-000004000000}">
      <formula1>"Group 1 + 2 only,Major medical equipment,All equipment included"</formula1>
    </dataValidation>
    <dataValidation type="list" allowBlank="1" showInputMessage="1" showErrorMessage="1" sqref="D22" xr:uid="{00000000-0002-0000-1300-000005000000}">
      <formula1>"No IT implications,Infrastructure,Infrastructure + systems"</formula1>
    </dataValidation>
    <dataValidation type="list" allowBlank="1" showInputMessage="1" showErrorMessage="1" sqref="D23" xr:uid="{00000000-0002-0000-1300-000006000000}">
      <formula1>"1 or 2 NHS organisations,3 or more NHS organisations"</formula1>
    </dataValidation>
    <dataValidation type="list" allowBlank="1" showInputMessage="1" showErrorMessage="1" sqref="D24" xr:uid="{00000000-0002-0000-1300-000007000000}">
      <formula1>"Yes,No"</formula1>
    </dataValidation>
    <dataValidation type="list" allowBlank="1" showInputMessage="1" showErrorMessage="1" sqref="D27" xr:uid="{00000000-0002-0000-1300-000008000000}">
      <formula1>"Stable environment (no change to service),Identified changes not quantified,Longer timeframe service changes"</formula1>
    </dataValidation>
    <dataValidation type="list" allowBlank="1" showInputMessage="1" showErrorMessage="1" sqref="D30" xr:uid="{00000000-0002-0000-1300-000009000000}">
      <formula1>"Low,Medium,High"</formula1>
    </dataValidation>
    <dataValidation type="list" allowBlank="1" showInputMessage="1" showErrorMessage="1" sqref="D17" xr:uid="{00000000-0002-0000-1300-00000A000000}">
      <formula1>"New site: new build - greenfield,New site: new build - brownfield,Existing site: new build,Existing site: &lt;15% refurb,Existing site: 15-50% refurb,Existing site: over 50% refurb"</formula1>
    </dataValidation>
  </dataValidations>
  <hyperlinks>
    <hyperlink ref="D1" location="'User Instructions'!A1" display="Back to User Instructions" xr:uid="{00000000-0004-0000-1300-000000000000}"/>
    <hyperlink ref="D2" location="'Model Structure'!A1" display="Back to Model Structure" xr:uid="{00000000-0004-0000-1300-000001000000}"/>
  </hyperlinks>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tabColor theme="4"/>
  </sheetPr>
  <dimension ref="A1:K30"/>
  <sheetViews>
    <sheetView workbookViewId="0">
      <selection activeCell="D83" sqref="D83"/>
    </sheetView>
  </sheetViews>
  <sheetFormatPr defaultRowHeight="14.4" x14ac:dyDescent="0.3"/>
  <cols>
    <col min="2" max="2" width="26" customWidth="1"/>
    <col min="3" max="9" width="28" customWidth="1"/>
  </cols>
  <sheetData>
    <row r="1" spans="1:11" ht="15" customHeight="1" x14ac:dyDescent="0.3">
      <c r="A1" s="78" t="s">
        <v>151</v>
      </c>
      <c r="B1" s="79"/>
      <c r="C1" s="213" t="s">
        <v>421</v>
      </c>
      <c r="D1" s="382" t="s">
        <v>573</v>
      </c>
      <c r="E1" s="382"/>
      <c r="F1" s="382"/>
      <c r="G1" s="382"/>
      <c r="H1" s="382"/>
      <c r="I1" s="382"/>
      <c r="K1" s="212"/>
    </row>
    <row r="2" spans="1:11" ht="15" customHeight="1" x14ac:dyDescent="0.3"/>
    <row r="3" spans="1:11" ht="44.25" customHeight="1" x14ac:dyDescent="0.3">
      <c r="A3" s="664" t="str">
        <f>"Quantitative Risks (Discounted) - " &amp;Factors!$C$10</f>
        <v xml:space="preserve">Quantitative Risks (Discounted) - </v>
      </c>
      <c r="B3" s="665"/>
      <c r="C3" s="414" t="str">
        <f xml:space="preserve"> Factors!$A$15 &amp; "- " &amp; Factors!$B$15</f>
        <v xml:space="preserve">Option 0 - </v>
      </c>
      <c r="D3" s="414" t="str">
        <f xml:space="preserve"> Factors!$A$16 &amp; "- " &amp; Factors!$B$16</f>
        <v xml:space="preserve">Option 1 - </v>
      </c>
      <c r="E3" s="414" t="str">
        <f xml:space="preserve"> Factors!$A$17 &amp; "- " &amp; Factors!$B$17</f>
        <v xml:space="preserve">Option 2- </v>
      </c>
      <c r="F3" s="414" t="str">
        <f xml:space="preserve"> Factors!$A$18 &amp; "- " &amp; Factors!$B$18</f>
        <v xml:space="preserve">Option 3- </v>
      </c>
      <c r="G3" s="414" t="str">
        <f xml:space="preserve"> Factors!$A$19 &amp; "- " &amp; Factors!$B$19</f>
        <v xml:space="preserve">Option 4- </v>
      </c>
      <c r="H3" s="414" t="str">
        <f xml:space="preserve"> Factors!$A$20 &amp; "- " &amp; Factors!$B$20</f>
        <v xml:space="preserve">Option 5- </v>
      </c>
      <c r="I3" s="414" t="str">
        <f xml:space="preserve"> Factors!$A$21 &amp; "- " &amp; Factors!$B$21</f>
        <v xml:space="preserve">Option 6- </v>
      </c>
    </row>
    <row r="4" spans="1:11" ht="15" customHeight="1" x14ac:dyDescent="0.3">
      <c r="A4" s="666" t="s">
        <v>152</v>
      </c>
      <c r="B4" s="666"/>
      <c r="C4" s="81">
        <f ca="1">'Risk (£) Option 0'!$R$14</f>
        <v>0</v>
      </c>
      <c r="D4" s="81">
        <f ca="1">'Risk (£) Option 1'!$R$14</f>
        <v>0</v>
      </c>
      <c r="E4" s="81">
        <f ca="1">'Risk (£) Option 2'!$R$14</f>
        <v>0</v>
      </c>
      <c r="F4" s="81">
        <f ca="1">'Risk (£) Option 3'!$R$14</f>
        <v>0</v>
      </c>
      <c r="G4" s="81">
        <f ca="1">'Risk (£) Option 4'!$R$14</f>
        <v>0</v>
      </c>
      <c r="H4" s="81">
        <f ca="1">'Risk (£) Option 5'!$R$14</f>
        <v>0</v>
      </c>
      <c r="I4" s="81">
        <f ca="1">'Risk (£) Option 6'!$R$14</f>
        <v>0</v>
      </c>
    </row>
    <row r="5" spans="1:11" ht="15" customHeight="1" x14ac:dyDescent="0.3">
      <c r="A5" s="666" t="s">
        <v>153</v>
      </c>
      <c r="B5" s="666"/>
      <c r="C5" s="81">
        <f ca="1">'Risk (£) Option 0'!$R$36</f>
        <v>0</v>
      </c>
      <c r="D5" s="81">
        <f ca="1">'Risk (£) Option 1'!$R$36</f>
        <v>0</v>
      </c>
      <c r="E5" s="81">
        <f ca="1">'Risk (£) Option 2'!$R$36</f>
        <v>0</v>
      </c>
      <c r="F5" s="81">
        <f ca="1">'Risk (£) Option 3'!$R$36</f>
        <v>0</v>
      </c>
      <c r="G5" s="81">
        <f ca="1">'Risk (£) Option 4'!$R$36</f>
        <v>0</v>
      </c>
      <c r="H5" s="81">
        <f ca="1">'Risk (£) Option 5'!$R$36</f>
        <v>0</v>
      </c>
      <c r="I5" s="81">
        <f ca="1">'Risk (£) Option 6'!$R$36</f>
        <v>0</v>
      </c>
    </row>
    <row r="6" spans="1:11" ht="15" customHeight="1" x14ac:dyDescent="0.3">
      <c r="A6" s="666" t="s">
        <v>154</v>
      </c>
      <c r="B6" s="666"/>
      <c r="C6" s="81">
        <f ca="1">'Risk (£) Option 0'!$R$49</f>
        <v>0</v>
      </c>
      <c r="D6" s="81">
        <f ca="1">'Risk (£) Option 1'!$R$49</f>
        <v>0</v>
      </c>
      <c r="E6" s="81">
        <f ca="1">'Risk (£) Option 2'!$R$49</f>
        <v>0</v>
      </c>
      <c r="F6" s="81">
        <f ca="1">'Risk (£) Option 3'!$R$49</f>
        <v>0</v>
      </c>
      <c r="G6" s="81">
        <f ca="1">'Risk (£) Option 4'!$R$49</f>
        <v>0</v>
      </c>
      <c r="H6" s="81">
        <f ca="1">'Risk (£) Option 5'!$R$49</f>
        <v>0</v>
      </c>
      <c r="I6" s="81">
        <f ca="1">'Risk (£) Option 6'!$R$49</f>
        <v>0</v>
      </c>
    </row>
    <row r="7" spans="1:11" ht="15" customHeight="1" x14ac:dyDescent="0.3">
      <c r="A7" s="666" t="s">
        <v>155</v>
      </c>
      <c r="B7" s="666"/>
      <c r="C7" s="81">
        <f ca="1">'Risk (£) Option 0'!$R$62</f>
        <v>0</v>
      </c>
      <c r="D7" s="81">
        <f ca="1">'Risk (£) Option 1'!$R$62</f>
        <v>0</v>
      </c>
      <c r="E7" s="81">
        <f ca="1">'Risk (£) Option 2'!$R$62</f>
        <v>0</v>
      </c>
      <c r="F7" s="81">
        <f ca="1">'Risk (£) Option 3'!$R$62</f>
        <v>0</v>
      </c>
      <c r="G7" s="81">
        <f ca="1">'Risk (£) Option 4'!$R$62</f>
        <v>0</v>
      </c>
      <c r="H7" s="81">
        <f ca="1">'Risk (£) Option 5'!$R$62</f>
        <v>0</v>
      </c>
      <c r="I7" s="81">
        <f ca="1">'Risk (£) Option 6'!$R$62</f>
        <v>0</v>
      </c>
    </row>
    <row r="8" spans="1:11" ht="15" customHeight="1" x14ac:dyDescent="0.3">
      <c r="A8" s="666" t="s">
        <v>156</v>
      </c>
      <c r="B8" s="666"/>
      <c r="C8" s="81">
        <f ca="1">'Risk (£) Option 0'!$R$72</f>
        <v>0</v>
      </c>
      <c r="D8" s="81">
        <f ca="1">'Risk (£) Option 1'!$R$72</f>
        <v>0</v>
      </c>
      <c r="E8" s="81">
        <f ca="1">'Risk (£) Option 2'!$R$72</f>
        <v>0</v>
      </c>
      <c r="F8" s="81">
        <f ca="1">'Risk (£) Option 3'!$R$72</f>
        <v>0</v>
      </c>
      <c r="G8" s="81">
        <f ca="1">'Risk (£) Option 4'!$R$72</f>
        <v>0</v>
      </c>
      <c r="H8" s="81">
        <f ca="1">'Risk (£) Option 5'!$R$72</f>
        <v>0</v>
      </c>
      <c r="I8" s="81">
        <f ca="1">'Risk (£) Option 6'!$R$72</f>
        <v>0</v>
      </c>
    </row>
    <row r="9" spans="1:11" ht="15" customHeight="1" x14ac:dyDescent="0.3">
      <c r="A9" s="666" t="s">
        <v>157</v>
      </c>
      <c r="B9" s="666"/>
      <c r="C9" s="81">
        <f ca="1">'Risk (£) Option 0'!$R$77</f>
        <v>0</v>
      </c>
      <c r="D9" s="81">
        <f ca="1">'Risk (£) Option 1'!$R$77</f>
        <v>0</v>
      </c>
      <c r="E9" s="81">
        <f ca="1">'Risk (£) Option 2'!$R$77</f>
        <v>0</v>
      </c>
      <c r="F9" s="81">
        <f ca="1">'Risk (£) Option 3'!$R$77</f>
        <v>0</v>
      </c>
      <c r="G9" s="81">
        <f ca="1">'Risk (£) Option 4'!$R$77</f>
        <v>0</v>
      </c>
      <c r="H9" s="81">
        <f ca="1">'Risk (£) Option 5'!$R$77</f>
        <v>0</v>
      </c>
      <c r="I9" s="81">
        <f ca="1">'Risk (£) Option 6'!$R$77</f>
        <v>0</v>
      </c>
    </row>
    <row r="10" spans="1:11" ht="15" customHeight="1" x14ac:dyDescent="0.3">
      <c r="A10" s="666" t="s">
        <v>158</v>
      </c>
      <c r="B10" s="666"/>
      <c r="C10" s="81">
        <f ca="1">'Risk (£) Option 0'!$R$81</f>
        <v>0</v>
      </c>
      <c r="D10" s="81">
        <f ca="1">'Risk (£) Option 1'!$R$81</f>
        <v>0</v>
      </c>
      <c r="E10" s="81">
        <f ca="1">'Risk (£) Option 2'!$R$81</f>
        <v>0</v>
      </c>
      <c r="F10" s="81">
        <f ca="1">'Risk (£) Option 3'!$R$81</f>
        <v>0</v>
      </c>
      <c r="G10" s="81">
        <f ca="1">'Risk (£) Option 4'!$R$81</f>
        <v>0</v>
      </c>
      <c r="H10" s="81">
        <f ca="1">'Risk (£) Option 5'!$R$81</f>
        <v>0</v>
      </c>
      <c r="I10" s="81">
        <f ca="1">'Risk (£) Option 6'!$R$81</f>
        <v>0</v>
      </c>
    </row>
    <row r="11" spans="1:11" ht="15" customHeight="1" x14ac:dyDescent="0.3">
      <c r="A11" s="666" t="s">
        <v>159</v>
      </c>
      <c r="B11" s="666"/>
      <c r="C11" s="81">
        <f ca="1">'Risk (£) Option 0'!$R$85</f>
        <v>0</v>
      </c>
      <c r="D11" s="81">
        <f ca="1">'Risk (£) Option 1'!$R$85</f>
        <v>0</v>
      </c>
      <c r="E11" s="81">
        <f ca="1">'Risk (£) Option 2'!$R$85</f>
        <v>0</v>
      </c>
      <c r="F11" s="81">
        <f ca="1">'Risk (£) Option 3'!$R$85</f>
        <v>0</v>
      </c>
      <c r="G11" s="81">
        <f ca="1">'Risk (£) Option 4'!$R$85</f>
        <v>0</v>
      </c>
      <c r="H11" s="81">
        <f ca="1">'Risk (£) Option 5'!$R$85</f>
        <v>0</v>
      </c>
      <c r="I11" s="81">
        <f ca="1">'Risk (£) Option 6'!$R$85</f>
        <v>0</v>
      </c>
    </row>
    <row r="12" spans="1:11" ht="15" customHeight="1" x14ac:dyDescent="0.3">
      <c r="A12" s="666" t="s">
        <v>160</v>
      </c>
      <c r="B12" s="666"/>
      <c r="C12" s="81">
        <f ca="1">'Risk (£) Option 0'!$R$88</f>
        <v>0</v>
      </c>
      <c r="D12" s="81">
        <f ca="1">'Risk (£) Option 1'!$R$88</f>
        <v>0</v>
      </c>
      <c r="E12" s="81">
        <f ca="1">'Risk (£) Option 2'!$R$88</f>
        <v>0</v>
      </c>
      <c r="F12" s="81">
        <f ca="1">'Risk (£) Option 3'!$R$88</f>
        <v>0</v>
      </c>
      <c r="G12" s="81">
        <f ca="1">'Risk (£) Option 4'!$R$88</f>
        <v>0</v>
      </c>
      <c r="H12" s="81">
        <f ca="1">'Risk (£) Option 5'!$R$88</f>
        <v>0</v>
      </c>
      <c r="I12" s="81">
        <f ca="1">'Risk (£) Option 6'!$R$88</f>
        <v>0</v>
      </c>
    </row>
    <row r="13" spans="1:11" ht="15" customHeight="1" x14ac:dyDescent="0.3">
      <c r="A13" s="666" t="s">
        <v>161</v>
      </c>
      <c r="B13" s="666"/>
      <c r="C13" s="81">
        <f ca="1">'Risk (£) Option 0'!$R$93</f>
        <v>0</v>
      </c>
      <c r="D13" s="81">
        <f ca="1">'Risk (£) Option 1'!$R$93</f>
        <v>0</v>
      </c>
      <c r="E13" s="81">
        <f ca="1">'Risk (£) Option 2'!$R$93</f>
        <v>0</v>
      </c>
      <c r="F13" s="81">
        <f ca="1">'Risk (£) Option 3'!$R$93</f>
        <v>0</v>
      </c>
      <c r="G13" s="81">
        <f ca="1">'Risk (£) Option 4'!$R$93</f>
        <v>0</v>
      </c>
      <c r="H13" s="81">
        <f ca="1">'Risk (£) Option 5'!$R$93</f>
        <v>0</v>
      </c>
      <c r="I13" s="81">
        <f ca="1">'Risk (£) Option 6'!$R$93</f>
        <v>0</v>
      </c>
    </row>
    <row r="14" spans="1:11" x14ac:dyDescent="0.3">
      <c r="A14" s="611" t="s">
        <v>336</v>
      </c>
      <c r="B14" s="612"/>
      <c r="C14" s="81">
        <f ca="1">'Risk (£) Option 0'!$R$120</f>
        <v>0</v>
      </c>
      <c r="D14" s="81">
        <f ca="1">'Risk (£) Option 1'!$R$120</f>
        <v>0</v>
      </c>
      <c r="E14" s="81">
        <f ca="1">'Risk (£) Option 2'!$R$120</f>
        <v>0</v>
      </c>
      <c r="F14" s="81">
        <f ca="1">'Risk (£) Option 3'!$R$120</f>
        <v>0</v>
      </c>
      <c r="G14" s="81">
        <f ca="1">'Risk (£) Option 4'!$R$120</f>
        <v>0</v>
      </c>
      <c r="H14" s="81">
        <f ca="1">'Risk (£) Option 5'!$R$120</f>
        <v>0</v>
      </c>
      <c r="I14" s="81">
        <f ca="1">'Risk (£) Option 6'!$R$120</f>
        <v>0</v>
      </c>
    </row>
    <row r="15" spans="1:11" x14ac:dyDescent="0.3">
      <c r="A15" s="669" t="s">
        <v>56</v>
      </c>
      <c r="B15" s="669"/>
      <c r="C15" s="82">
        <f ca="1">SUM(C4:C14)</f>
        <v>0</v>
      </c>
      <c r="D15" s="82">
        <f t="shared" ref="D15:I15" ca="1" si="0">SUM(D4:D14)</f>
        <v>0</v>
      </c>
      <c r="E15" s="82">
        <f t="shared" ca="1" si="0"/>
        <v>0</v>
      </c>
      <c r="F15" s="82">
        <f t="shared" ca="1" si="0"/>
        <v>0</v>
      </c>
      <c r="G15" s="82">
        <f t="shared" ca="1" si="0"/>
        <v>0</v>
      </c>
      <c r="H15" s="82">
        <f t="shared" ca="1" si="0"/>
        <v>0</v>
      </c>
      <c r="I15" s="82">
        <f t="shared" ca="1" si="0"/>
        <v>0</v>
      </c>
    </row>
    <row r="16" spans="1:11" x14ac:dyDescent="0.3">
      <c r="C16" s="83"/>
      <c r="D16" s="83"/>
      <c r="E16" s="83"/>
      <c r="F16" s="83"/>
      <c r="G16" s="83"/>
      <c r="H16" s="83"/>
      <c r="I16" s="83"/>
    </row>
    <row r="17" spans="1:9" ht="45" customHeight="1" x14ac:dyDescent="0.3">
      <c r="A17" s="613" t="s">
        <v>565</v>
      </c>
      <c r="B17" s="670"/>
      <c r="C17" s="414" t="str">
        <f xml:space="preserve"> Factors!$A$15&amp; "- " &amp; Factors!$B$15</f>
        <v xml:space="preserve">Option 0 - </v>
      </c>
      <c r="D17" s="414" t="str">
        <f xml:space="preserve"> Factors!$A$16 &amp; "- " &amp; Factors!$B$16</f>
        <v xml:space="preserve">Option 1 - </v>
      </c>
      <c r="E17" s="414" t="str">
        <f xml:space="preserve"> Factors!$A$17 &amp; "- " &amp; Factors!$B$17</f>
        <v xml:space="preserve">Option 2- </v>
      </c>
      <c r="F17" s="414" t="str">
        <f xml:space="preserve"> Factors!$A$18 &amp; "- " &amp; Factors!$B$18</f>
        <v xml:space="preserve">Option 3- </v>
      </c>
      <c r="G17" s="414" t="str">
        <f xml:space="preserve"> Factors!$A$19 &amp; "- " &amp; Factors!$B$19</f>
        <v xml:space="preserve">Option 4- </v>
      </c>
      <c r="H17" s="414" t="str">
        <f xml:space="preserve"> Factors!$A$20 &amp; "- " &amp; Factors!$B$20</f>
        <v xml:space="preserve">Option 5- </v>
      </c>
      <c r="I17" s="414" t="str">
        <f xml:space="preserve"> Factors!$A$21 &amp; "- " &amp; Factors!$B$21</f>
        <v xml:space="preserve">Option 6- </v>
      </c>
    </row>
    <row r="18" spans="1:9" x14ac:dyDescent="0.3">
      <c r="A18" s="611" t="s">
        <v>152</v>
      </c>
      <c r="B18" s="612"/>
      <c r="C18" s="108">
        <f>'Risk (U)'!J$10</f>
        <v>0</v>
      </c>
      <c r="D18" s="108">
        <f>'Risk (U)'!O$10</f>
        <v>0</v>
      </c>
      <c r="E18" s="108">
        <f>'Risk (U)'!T$10</f>
        <v>0</v>
      </c>
      <c r="F18" s="108">
        <f>'Risk (U)'!Y$10</f>
        <v>0</v>
      </c>
      <c r="G18" s="108">
        <f>'Risk (U)'!AD$10</f>
        <v>0</v>
      </c>
      <c r="H18" s="108">
        <f>'Risk (U)'!AI$10</f>
        <v>0</v>
      </c>
      <c r="I18" s="108">
        <f>'Risk (U)'!AN$10</f>
        <v>0</v>
      </c>
    </row>
    <row r="19" spans="1:9" ht="15" customHeight="1" x14ac:dyDescent="0.3">
      <c r="A19" s="611" t="s">
        <v>153</v>
      </c>
      <c r="B19" s="612"/>
      <c r="C19" s="109">
        <f>'Risk (U)'!J$16</f>
        <v>0</v>
      </c>
      <c r="D19" s="109">
        <f>'Risk (U)'!O$16</f>
        <v>0</v>
      </c>
      <c r="E19" s="109">
        <f>'Risk (U)'!T$16</f>
        <v>0</v>
      </c>
      <c r="F19" s="109">
        <f>'Risk (U)'!Y$16</f>
        <v>0</v>
      </c>
      <c r="G19" s="109">
        <f>'Risk (U)'!AD$16</f>
        <v>0</v>
      </c>
      <c r="H19" s="109">
        <f>'Risk (U)'!AI$16</f>
        <v>0</v>
      </c>
      <c r="I19" s="109">
        <f>'Risk (U)'!AN$16</f>
        <v>0</v>
      </c>
    </row>
    <row r="20" spans="1:9" ht="15" customHeight="1" x14ac:dyDescent="0.3">
      <c r="A20" s="611" t="s">
        <v>154</v>
      </c>
      <c r="B20" s="612"/>
      <c r="C20" s="109">
        <f>'Risk (U)'!J$22</f>
        <v>0</v>
      </c>
      <c r="D20" s="109">
        <f>'Risk (U)'!O$22</f>
        <v>0</v>
      </c>
      <c r="E20" s="109">
        <f>'Risk (U)'!T$22</f>
        <v>0</v>
      </c>
      <c r="F20" s="109">
        <f>'Risk (U)'!Y$22</f>
        <v>0</v>
      </c>
      <c r="G20" s="109">
        <f>'Risk (U)'!AD$22</f>
        <v>0</v>
      </c>
      <c r="H20" s="109">
        <f>'Risk (U)'!AI$22</f>
        <v>0</v>
      </c>
      <c r="I20" s="109">
        <f>'Risk (U)'!AN$22</f>
        <v>0</v>
      </c>
    </row>
    <row r="21" spans="1:9" x14ac:dyDescent="0.3">
      <c r="A21" s="611" t="s">
        <v>155</v>
      </c>
      <c r="B21" s="612"/>
      <c r="C21" s="109">
        <f>'Risk (U)'!J$28</f>
        <v>0</v>
      </c>
      <c r="D21" s="109">
        <f>'Risk (U)'!O$28</f>
        <v>0</v>
      </c>
      <c r="E21" s="109">
        <f>'Risk (U)'!T$28</f>
        <v>0</v>
      </c>
      <c r="F21" s="109">
        <f>'Risk (U)'!Y$28</f>
        <v>0</v>
      </c>
      <c r="G21" s="109">
        <f>'Risk (U)'!AD$28</f>
        <v>0</v>
      </c>
      <c r="H21" s="109">
        <f>'Risk (U)'!AI$28</f>
        <v>0</v>
      </c>
      <c r="I21" s="109">
        <f>'Risk (U)'!AN$28</f>
        <v>0</v>
      </c>
    </row>
    <row r="22" spans="1:9" x14ac:dyDescent="0.3">
      <c r="A22" s="611" t="s">
        <v>156</v>
      </c>
      <c r="B22" s="612"/>
      <c r="C22" s="109">
        <f>'Risk (U)'!J$34</f>
        <v>0</v>
      </c>
      <c r="D22" s="109">
        <f>'Risk (U)'!O$34</f>
        <v>0</v>
      </c>
      <c r="E22" s="109">
        <f>'Risk (U)'!T$34</f>
        <v>0</v>
      </c>
      <c r="F22" s="109">
        <f>'Risk (U)'!Y$34</f>
        <v>0</v>
      </c>
      <c r="G22" s="109">
        <f>'Risk (U)'!AD$34</f>
        <v>0</v>
      </c>
      <c r="H22" s="109">
        <f>'Risk (U)'!AI$34</f>
        <v>0</v>
      </c>
      <c r="I22" s="109">
        <f>'Risk (U)'!AN$34</f>
        <v>0</v>
      </c>
    </row>
    <row r="23" spans="1:9" ht="15" customHeight="1" x14ac:dyDescent="0.3">
      <c r="A23" s="611" t="s">
        <v>157</v>
      </c>
      <c r="B23" s="612"/>
      <c r="C23" s="109">
        <f>'Risk (U)'!J$40</f>
        <v>0</v>
      </c>
      <c r="D23" s="109">
        <f>'Risk (U)'!O$40</f>
        <v>0</v>
      </c>
      <c r="E23" s="109">
        <f>'Risk (U)'!T$40</f>
        <v>0</v>
      </c>
      <c r="F23" s="109">
        <f>'Risk (U)'!Y$40</f>
        <v>0</v>
      </c>
      <c r="G23" s="109">
        <f>'Risk (U)'!AD$40</f>
        <v>0</v>
      </c>
      <c r="H23" s="109">
        <f>'Risk (U)'!AI$40</f>
        <v>0</v>
      </c>
      <c r="I23" s="109">
        <f>'Risk (U)'!AN$40</f>
        <v>0</v>
      </c>
    </row>
    <row r="24" spans="1:9" ht="15" customHeight="1" x14ac:dyDescent="0.3">
      <c r="A24" s="611" t="s">
        <v>158</v>
      </c>
      <c r="B24" s="612"/>
      <c r="C24" s="109">
        <f>'Risk (U)'!J$46</f>
        <v>0</v>
      </c>
      <c r="D24" s="109">
        <f>'Risk (U)'!O$46</f>
        <v>0</v>
      </c>
      <c r="E24" s="109">
        <f>'Risk (U)'!T$46</f>
        <v>0</v>
      </c>
      <c r="F24" s="109">
        <f>'Risk (U)'!Y$46</f>
        <v>0</v>
      </c>
      <c r="G24" s="109">
        <f>'Risk (U)'!AD$46</f>
        <v>0</v>
      </c>
      <c r="H24" s="109">
        <f>'Risk (U)'!AI$46</f>
        <v>0</v>
      </c>
      <c r="I24" s="109">
        <f>'Risk (U)'!AN$46</f>
        <v>0</v>
      </c>
    </row>
    <row r="25" spans="1:9" x14ac:dyDescent="0.3">
      <c r="A25" s="611" t="s">
        <v>159</v>
      </c>
      <c r="B25" s="612"/>
      <c r="C25" s="109">
        <f>'Risk (U)'!J$52</f>
        <v>0</v>
      </c>
      <c r="D25" s="109">
        <f>'Risk (U)'!O$52</f>
        <v>0</v>
      </c>
      <c r="E25" s="109">
        <f>'Risk (U)'!T$52</f>
        <v>0</v>
      </c>
      <c r="F25" s="109">
        <f>'Risk (U)'!Y$52</f>
        <v>0</v>
      </c>
      <c r="G25" s="109">
        <f>'Risk (U)'!AD$52</f>
        <v>0</v>
      </c>
      <c r="H25" s="109">
        <f>'Risk (U)'!AI$52</f>
        <v>0</v>
      </c>
      <c r="I25" s="109">
        <f>'Risk (U)'!AN$52</f>
        <v>0</v>
      </c>
    </row>
    <row r="26" spans="1:9" ht="15" customHeight="1" x14ac:dyDescent="0.3">
      <c r="A26" s="611" t="s">
        <v>160</v>
      </c>
      <c r="B26" s="612"/>
      <c r="C26" s="109">
        <f>'Risk (U)'!J$58</f>
        <v>0</v>
      </c>
      <c r="D26" s="109">
        <f>'Risk (U)'!O$58</f>
        <v>0</v>
      </c>
      <c r="E26" s="109">
        <f>'Risk (U)'!T$58</f>
        <v>0</v>
      </c>
      <c r="F26" s="109">
        <f>'Risk (U)'!Y$58</f>
        <v>0</v>
      </c>
      <c r="G26" s="109">
        <f>'Risk (U)'!AD$58</f>
        <v>0</v>
      </c>
      <c r="H26" s="109">
        <f>'Risk (U)'!AI$58</f>
        <v>0</v>
      </c>
      <c r="I26" s="109">
        <f>'Risk (U)'!AN$58</f>
        <v>0</v>
      </c>
    </row>
    <row r="27" spans="1:9" x14ac:dyDescent="0.3">
      <c r="A27" s="611" t="s">
        <v>161</v>
      </c>
      <c r="B27" s="612"/>
      <c r="C27" s="109">
        <f>'Risk (U)'!J$64</f>
        <v>0</v>
      </c>
      <c r="D27" s="109">
        <f>'Risk (U)'!O$64</f>
        <v>0</v>
      </c>
      <c r="E27" s="109">
        <f>'Risk (U)'!T$64</f>
        <v>0</v>
      </c>
      <c r="F27" s="109">
        <f>'Risk (U)'!Y$64</f>
        <v>0</v>
      </c>
      <c r="G27" s="109">
        <f>'Risk (U)'!AD$64</f>
        <v>0</v>
      </c>
      <c r="H27" s="109">
        <f>'Risk (U)'!AI$64</f>
        <v>0</v>
      </c>
      <c r="I27" s="109">
        <f>'Risk (U)'!AN$64</f>
        <v>0</v>
      </c>
    </row>
    <row r="28" spans="1:9" x14ac:dyDescent="0.3">
      <c r="A28" s="611" t="s">
        <v>336</v>
      </c>
      <c r="B28" s="612"/>
      <c r="C28" s="109">
        <f>'Risk (U)'!J$91</f>
        <v>0</v>
      </c>
      <c r="D28" s="109">
        <f>'Risk (U)'!O$91</f>
        <v>0</v>
      </c>
      <c r="E28" s="109">
        <f>'Risk (U)'!T$91</f>
        <v>0</v>
      </c>
      <c r="F28" s="109">
        <f>'Risk (U)'!Y$91</f>
        <v>0</v>
      </c>
      <c r="G28" s="109">
        <f>'Risk (U)'!AD$91</f>
        <v>0</v>
      </c>
      <c r="H28" s="109">
        <f>'Risk (U)'!AI$91</f>
        <v>0</v>
      </c>
      <c r="I28" s="109">
        <f>'Risk (U)'!AN$91</f>
        <v>0</v>
      </c>
    </row>
    <row r="29" spans="1:9" x14ac:dyDescent="0.3">
      <c r="A29" s="667" t="s">
        <v>56</v>
      </c>
      <c r="B29" s="668"/>
      <c r="C29" s="119">
        <f>'Risk (U)'!J$92</f>
        <v>0</v>
      </c>
      <c r="D29" s="119">
        <f>'Risk (U)'!O$92</f>
        <v>0</v>
      </c>
      <c r="E29" s="119">
        <f>'Risk (U)'!T$92</f>
        <v>0</v>
      </c>
      <c r="F29" s="119">
        <f>'Risk (U)'!Y$92</f>
        <v>0</v>
      </c>
      <c r="G29" s="119">
        <f>'Risk (U)'!AD$92</f>
        <v>0</v>
      </c>
      <c r="H29" s="119">
        <f>'Risk (U)'!AI$92</f>
        <v>0</v>
      </c>
      <c r="I29" s="119">
        <f>'Risk (U)'!AN$92</f>
        <v>0</v>
      </c>
    </row>
    <row r="30" spans="1:9" ht="15" customHeight="1" x14ac:dyDescent="0.3"/>
  </sheetData>
  <sheetProtection algorithmName="SHA-512" hashValue="oJ/4ZpvGSyZOtptHFbR9iYLssFJooqQkhMx/pLerV9FAVI03+Is9WkTp65Wl1EqGB+DvvZ4PMaONR9seeQYawQ==" saltValue="1VTFFSbCHyJW9Pck2jnuNA==" spinCount="100000" sheet="1" objects="1" scenarios="1"/>
  <mergeCells count="26">
    <mergeCell ref="A13:B13"/>
    <mergeCell ref="A27:B27"/>
    <mergeCell ref="A29:B29"/>
    <mergeCell ref="A28:B28"/>
    <mergeCell ref="A21:B21"/>
    <mergeCell ref="A22:B22"/>
    <mergeCell ref="A23:B23"/>
    <mergeCell ref="A24:B24"/>
    <mergeCell ref="A25:B25"/>
    <mergeCell ref="A26:B26"/>
    <mergeCell ref="A14:B14"/>
    <mergeCell ref="A15:B15"/>
    <mergeCell ref="A17:B17"/>
    <mergeCell ref="A18:B18"/>
    <mergeCell ref="A19:B19"/>
    <mergeCell ref="A20:B20"/>
    <mergeCell ref="A8:B8"/>
    <mergeCell ref="A9:B9"/>
    <mergeCell ref="A10:B10"/>
    <mergeCell ref="A11:B11"/>
    <mergeCell ref="A12:B12"/>
    <mergeCell ref="A3:B3"/>
    <mergeCell ref="A4:B4"/>
    <mergeCell ref="A5:B5"/>
    <mergeCell ref="A6:B6"/>
    <mergeCell ref="A7:B7"/>
  </mergeCells>
  <hyperlinks>
    <hyperlink ref="C1" location="'User Instructions'!A1" display="Back to User Instructions" xr:uid="{00000000-0004-0000-1400-000000000000}"/>
    <hyperlink ref="D1" location="'Model Structure'!A1" display="Back to Model Structure" xr:uid="{00000000-0004-0000-1400-00000100000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tabColor theme="4"/>
  </sheetPr>
  <dimension ref="A1:E115"/>
  <sheetViews>
    <sheetView zoomScaleNormal="100" workbookViewId="0">
      <pane ySplit="2" topLeftCell="A96" activePane="bottomLeft" state="frozen"/>
      <selection activeCell="D83" sqref="D83"/>
      <selection pane="bottomLeft" activeCell="D83" sqref="D83"/>
    </sheetView>
  </sheetViews>
  <sheetFormatPr defaultRowHeight="14.4" x14ac:dyDescent="0.3"/>
  <cols>
    <col min="2" max="2" width="89.44140625" bestFit="1" customWidth="1"/>
    <col min="3" max="3" width="43.88671875" customWidth="1"/>
    <col min="4" max="4" width="59.6640625" customWidth="1"/>
  </cols>
  <sheetData>
    <row r="1" spans="1:5" ht="15" customHeight="1" x14ac:dyDescent="0.3">
      <c r="A1" s="86" t="s">
        <v>575</v>
      </c>
      <c r="B1" s="87"/>
      <c r="C1" s="86"/>
      <c r="D1" s="257"/>
      <c r="E1" s="256" t="s">
        <v>421</v>
      </c>
    </row>
    <row r="2" spans="1:5" ht="24.75" customHeight="1" x14ac:dyDescent="0.3">
      <c r="A2" s="85" t="s">
        <v>360</v>
      </c>
      <c r="B2" s="85" t="s">
        <v>162</v>
      </c>
      <c r="C2" s="255" t="s">
        <v>163</v>
      </c>
      <c r="D2" s="85" t="s">
        <v>361</v>
      </c>
      <c r="E2" s="382" t="s">
        <v>573</v>
      </c>
    </row>
    <row r="3" spans="1:5" ht="15" customHeight="1" x14ac:dyDescent="0.3">
      <c r="A3" s="671" t="s">
        <v>165</v>
      </c>
      <c r="B3" s="672"/>
      <c r="C3" s="672"/>
      <c r="D3" s="673"/>
    </row>
    <row r="4" spans="1:5" x14ac:dyDescent="0.3">
      <c r="A4" s="144" t="s">
        <v>166</v>
      </c>
      <c r="B4" s="153" t="s">
        <v>167</v>
      </c>
      <c r="C4" s="169"/>
      <c r="D4" s="173"/>
    </row>
    <row r="5" spans="1:5" ht="15" customHeight="1" x14ac:dyDescent="0.3">
      <c r="A5" s="120" t="s">
        <v>168</v>
      </c>
      <c r="B5" s="153" t="s">
        <v>169</v>
      </c>
      <c r="C5" s="172"/>
      <c r="D5" s="173"/>
    </row>
    <row r="6" spans="1:5" ht="15" customHeight="1" x14ac:dyDescent="0.3">
      <c r="A6" s="120" t="s">
        <v>170</v>
      </c>
      <c r="B6" s="153" t="s">
        <v>171</v>
      </c>
      <c r="C6" s="174"/>
      <c r="D6" s="173"/>
    </row>
    <row r="7" spans="1:5" ht="15" customHeight="1" x14ac:dyDescent="0.3">
      <c r="A7" s="120" t="s">
        <v>172</v>
      </c>
      <c r="B7" s="153" t="s">
        <v>173</v>
      </c>
      <c r="C7" s="194"/>
      <c r="D7" s="173"/>
    </row>
    <row r="8" spans="1:5" ht="15" customHeight="1" x14ac:dyDescent="0.3">
      <c r="A8" s="120" t="s">
        <v>174</v>
      </c>
      <c r="B8" s="153" t="s">
        <v>175</v>
      </c>
      <c r="C8" s="172"/>
      <c r="D8" s="173"/>
    </row>
    <row r="9" spans="1:5" ht="15" customHeight="1" x14ac:dyDescent="0.3">
      <c r="A9" s="120" t="s">
        <v>176</v>
      </c>
      <c r="B9" s="153" t="s">
        <v>177</v>
      </c>
      <c r="C9" s="172"/>
      <c r="D9" s="173"/>
    </row>
    <row r="10" spans="1:5" ht="15" customHeight="1" x14ac:dyDescent="0.3">
      <c r="A10" s="676"/>
      <c r="B10" s="676"/>
      <c r="C10" s="676"/>
      <c r="D10" s="677"/>
    </row>
    <row r="11" spans="1:5" ht="15" customHeight="1" x14ac:dyDescent="0.3">
      <c r="A11" s="671" t="s">
        <v>178</v>
      </c>
      <c r="B11" s="672"/>
      <c r="C11" s="672"/>
      <c r="D11" s="673"/>
    </row>
    <row r="12" spans="1:5" ht="15" customHeight="1" x14ac:dyDescent="0.3">
      <c r="A12" s="120" t="s">
        <v>179</v>
      </c>
      <c r="B12" s="153" t="s">
        <v>180</v>
      </c>
      <c r="C12" s="172"/>
      <c r="D12" s="173"/>
    </row>
    <row r="13" spans="1:5" ht="15" customHeight="1" x14ac:dyDescent="0.3">
      <c r="A13" s="120" t="s">
        <v>181</v>
      </c>
      <c r="B13" s="153" t="s">
        <v>182</v>
      </c>
      <c r="C13" s="172"/>
      <c r="D13" s="173"/>
    </row>
    <row r="14" spans="1:5" ht="15" customHeight="1" x14ac:dyDescent="0.3">
      <c r="A14" s="120" t="s">
        <v>183</v>
      </c>
      <c r="B14" s="153" t="s">
        <v>492</v>
      </c>
      <c r="C14" s="172"/>
      <c r="D14" s="173"/>
    </row>
    <row r="15" spans="1:5" ht="15" customHeight="1" x14ac:dyDescent="0.3">
      <c r="A15" s="120" t="s">
        <v>185</v>
      </c>
      <c r="B15" s="153" t="s">
        <v>493</v>
      </c>
      <c r="C15" s="172"/>
      <c r="D15" s="173"/>
    </row>
    <row r="16" spans="1:5" ht="15" customHeight="1" x14ac:dyDescent="0.3">
      <c r="A16" s="120" t="s">
        <v>187</v>
      </c>
      <c r="B16" s="153" t="s">
        <v>188</v>
      </c>
      <c r="C16" s="172"/>
      <c r="D16" s="173"/>
    </row>
    <row r="17" spans="1:4" ht="15" customHeight="1" x14ac:dyDescent="0.3">
      <c r="A17" s="120" t="s">
        <v>189</v>
      </c>
      <c r="B17" s="153" t="s">
        <v>190</v>
      </c>
      <c r="C17" s="172"/>
      <c r="D17" s="173"/>
    </row>
    <row r="18" spans="1:4" ht="15" customHeight="1" x14ac:dyDescent="0.3">
      <c r="A18" s="120" t="s">
        <v>191</v>
      </c>
      <c r="B18" s="153" t="s">
        <v>192</v>
      </c>
      <c r="C18" s="172"/>
      <c r="D18" s="173"/>
    </row>
    <row r="19" spans="1:4" ht="15" customHeight="1" x14ac:dyDescent="0.3">
      <c r="A19" s="120" t="s">
        <v>193</v>
      </c>
      <c r="B19" s="153" t="s">
        <v>194</v>
      </c>
      <c r="C19" s="172"/>
      <c r="D19" s="173"/>
    </row>
    <row r="20" spans="1:4" ht="15" customHeight="1" x14ac:dyDescent="0.3">
      <c r="A20" s="120" t="s">
        <v>195</v>
      </c>
      <c r="B20" s="153" t="s">
        <v>508</v>
      </c>
      <c r="C20" s="172"/>
      <c r="D20" s="173"/>
    </row>
    <row r="21" spans="1:4" ht="15" customHeight="1" x14ac:dyDescent="0.3">
      <c r="A21" s="120" t="s">
        <v>196</v>
      </c>
      <c r="B21" s="153" t="s">
        <v>197</v>
      </c>
      <c r="C21" s="172"/>
      <c r="D21" s="173"/>
    </row>
    <row r="22" spans="1:4" ht="15" customHeight="1" x14ac:dyDescent="0.3">
      <c r="A22" s="120" t="s">
        <v>198</v>
      </c>
      <c r="B22" s="153" t="s">
        <v>199</v>
      </c>
      <c r="C22" s="172"/>
      <c r="D22" s="173"/>
    </row>
    <row r="23" spans="1:4" ht="15" customHeight="1" x14ac:dyDescent="0.3">
      <c r="A23" s="120" t="s">
        <v>200</v>
      </c>
      <c r="B23" s="153" t="s">
        <v>201</v>
      </c>
      <c r="C23" s="172"/>
      <c r="D23" s="173"/>
    </row>
    <row r="24" spans="1:4" ht="15" customHeight="1" x14ac:dyDescent="0.3">
      <c r="A24" s="120" t="s">
        <v>202</v>
      </c>
      <c r="B24" s="153" t="s">
        <v>203</v>
      </c>
      <c r="C24" s="172"/>
      <c r="D24" s="173"/>
    </row>
    <row r="25" spans="1:4" ht="15" customHeight="1" x14ac:dyDescent="0.3">
      <c r="A25" s="120" t="s">
        <v>204</v>
      </c>
      <c r="B25" s="153" t="s">
        <v>205</v>
      </c>
      <c r="C25" s="172"/>
      <c r="D25" s="173"/>
    </row>
    <row r="26" spans="1:4" ht="15" customHeight="1" x14ac:dyDescent="0.3">
      <c r="A26" s="120" t="s">
        <v>206</v>
      </c>
      <c r="B26" s="153" t="s">
        <v>210</v>
      </c>
      <c r="C26" s="172"/>
      <c r="D26" s="173"/>
    </row>
    <row r="27" spans="1:4" ht="15" customHeight="1" x14ac:dyDescent="0.3">
      <c r="A27" s="120" t="s">
        <v>207</v>
      </c>
      <c r="B27" s="153" t="s">
        <v>212</v>
      </c>
      <c r="C27" s="172"/>
      <c r="D27" s="173"/>
    </row>
    <row r="28" spans="1:4" ht="15" customHeight="1" x14ac:dyDescent="0.3">
      <c r="A28" s="120" t="s">
        <v>208</v>
      </c>
      <c r="B28" s="153" t="s">
        <v>214</v>
      </c>
      <c r="C28" s="172"/>
      <c r="D28" s="173"/>
    </row>
    <row r="29" spans="1:4" ht="15" customHeight="1" x14ac:dyDescent="0.3">
      <c r="A29" s="120" t="s">
        <v>209</v>
      </c>
      <c r="B29" s="153" t="s">
        <v>215</v>
      </c>
      <c r="C29" s="172"/>
      <c r="D29" s="173"/>
    </row>
    <row r="30" spans="1:4" ht="15" customHeight="1" x14ac:dyDescent="0.3">
      <c r="A30" s="120" t="s">
        <v>211</v>
      </c>
      <c r="B30" s="153" t="s">
        <v>216</v>
      </c>
      <c r="C30" s="172"/>
      <c r="D30" s="173"/>
    </row>
    <row r="31" spans="1:4" s="13" customFormat="1" ht="15" customHeight="1" x14ac:dyDescent="0.3">
      <c r="A31" s="120" t="s">
        <v>213</v>
      </c>
      <c r="B31" s="153" t="s">
        <v>217</v>
      </c>
      <c r="C31" s="172"/>
      <c r="D31" s="173"/>
    </row>
    <row r="32" spans="1:4" ht="15" customHeight="1" x14ac:dyDescent="0.3">
      <c r="A32" s="674"/>
      <c r="B32" s="674"/>
      <c r="C32" s="674"/>
      <c r="D32" s="675"/>
    </row>
    <row r="33" spans="1:4" ht="15" customHeight="1" x14ac:dyDescent="0.3">
      <c r="A33" s="671" t="s">
        <v>218</v>
      </c>
      <c r="B33" s="672"/>
      <c r="C33" s="672"/>
      <c r="D33" s="673"/>
    </row>
    <row r="34" spans="1:4" ht="15" customHeight="1" x14ac:dyDescent="0.3">
      <c r="A34" s="120" t="s">
        <v>219</v>
      </c>
      <c r="B34" s="153" t="s">
        <v>220</v>
      </c>
      <c r="C34" s="172"/>
      <c r="D34" s="173"/>
    </row>
    <row r="35" spans="1:4" ht="15" customHeight="1" x14ac:dyDescent="0.3">
      <c r="A35" s="120" t="s">
        <v>221</v>
      </c>
      <c r="B35" s="153" t="s">
        <v>606</v>
      </c>
      <c r="C35" s="172"/>
      <c r="D35" s="173"/>
    </row>
    <row r="36" spans="1:4" ht="15" customHeight="1" x14ac:dyDescent="0.3">
      <c r="A36" s="120" t="s">
        <v>222</v>
      </c>
      <c r="B36" s="153" t="s">
        <v>223</v>
      </c>
      <c r="C36" s="172"/>
      <c r="D36" s="173"/>
    </row>
    <row r="37" spans="1:4" ht="15" customHeight="1" x14ac:dyDescent="0.3">
      <c r="A37" s="120" t="s">
        <v>224</v>
      </c>
      <c r="B37" s="153" t="s">
        <v>225</v>
      </c>
      <c r="C37" s="172"/>
      <c r="D37" s="173"/>
    </row>
    <row r="38" spans="1:4" ht="15" customHeight="1" x14ac:dyDescent="0.3">
      <c r="A38" s="120" t="s">
        <v>226</v>
      </c>
      <c r="B38" s="153" t="s">
        <v>227</v>
      </c>
      <c r="C38" s="172"/>
      <c r="D38" s="173"/>
    </row>
    <row r="39" spans="1:4" ht="15" customHeight="1" x14ac:dyDescent="0.3">
      <c r="A39" s="120" t="s">
        <v>228</v>
      </c>
      <c r="B39" s="153" t="s">
        <v>229</v>
      </c>
      <c r="C39" s="172"/>
      <c r="D39" s="173"/>
    </row>
    <row r="40" spans="1:4" ht="15" customHeight="1" x14ac:dyDescent="0.3">
      <c r="A40" s="120" t="s">
        <v>230</v>
      </c>
      <c r="B40" s="153" t="s">
        <v>231</v>
      </c>
      <c r="C40" s="172"/>
      <c r="D40" s="173"/>
    </row>
    <row r="41" spans="1:4" ht="15" customHeight="1" x14ac:dyDescent="0.3">
      <c r="A41" s="120" t="s">
        <v>232</v>
      </c>
      <c r="B41" s="153" t="s">
        <v>509</v>
      </c>
      <c r="C41" s="172"/>
      <c r="D41" s="173"/>
    </row>
    <row r="42" spans="1:4" ht="15" customHeight="1" x14ac:dyDescent="0.3">
      <c r="A42" s="120" t="s">
        <v>234</v>
      </c>
      <c r="B42" s="153" t="s">
        <v>197</v>
      </c>
      <c r="C42" s="172"/>
      <c r="D42" s="173"/>
    </row>
    <row r="43" spans="1:4" ht="15" customHeight="1" x14ac:dyDescent="0.3">
      <c r="A43" s="120" t="s">
        <v>235</v>
      </c>
      <c r="B43" s="153" t="s">
        <v>199</v>
      </c>
      <c r="C43" s="172"/>
      <c r="D43" s="173"/>
    </row>
    <row r="44" spans="1:4" ht="15" customHeight="1" x14ac:dyDescent="0.3">
      <c r="A44" s="120" t="s">
        <v>236</v>
      </c>
      <c r="B44" s="153" t="s">
        <v>201</v>
      </c>
      <c r="C44" s="172"/>
      <c r="D44" s="173"/>
    </row>
    <row r="45" spans="1:4" ht="15" customHeight="1" x14ac:dyDescent="0.3">
      <c r="A45" s="674"/>
      <c r="B45" s="674"/>
      <c r="C45" s="674"/>
      <c r="D45" s="675"/>
    </row>
    <row r="46" spans="1:4" ht="15" customHeight="1" x14ac:dyDescent="0.3">
      <c r="A46" s="671" t="s">
        <v>237</v>
      </c>
      <c r="B46" s="672"/>
      <c r="C46" s="672"/>
      <c r="D46" s="673"/>
    </row>
    <row r="47" spans="1:4" ht="15" customHeight="1" x14ac:dyDescent="0.3">
      <c r="A47" s="120" t="s">
        <v>238</v>
      </c>
      <c r="B47" s="153" t="s">
        <v>239</v>
      </c>
      <c r="C47" s="172"/>
      <c r="D47" s="173"/>
    </row>
    <row r="48" spans="1:4" ht="15" customHeight="1" x14ac:dyDescent="0.3">
      <c r="A48" s="120" t="s">
        <v>240</v>
      </c>
      <c r="B48" s="153" t="s">
        <v>241</v>
      </c>
      <c r="C48" s="172"/>
      <c r="D48" s="173"/>
    </row>
    <row r="49" spans="1:4" ht="15" customHeight="1" x14ac:dyDescent="0.3">
      <c r="A49" s="120" t="s">
        <v>242</v>
      </c>
      <c r="B49" s="153" t="s">
        <v>243</v>
      </c>
      <c r="C49" s="172"/>
      <c r="D49" s="173"/>
    </row>
    <row r="50" spans="1:4" ht="15" customHeight="1" x14ac:dyDescent="0.3">
      <c r="A50" s="120" t="s">
        <v>244</v>
      </c>
      <c r="B50" s="153" t="s">
        <v>245</v>
      </c>
      <c r="C50" s="172"/>
      <c r="D50" s="173"/>
    </row>
    <row r="51" spans="1:4" ht="15" customHeight="1" x14ac:dyDescent="0.3">
      <c r="A51" s="120" t="s">
        <v>246</v>
      </c>
      <c r="B51" s="153" t="s">
        <v>249</v>
      </c>
      <c r="C51" s="172"/>
      <c r="D51" s="173"/>
    </row>
    <row r="52" spans="1:4" ht="15" customHeight="1" x14ac:dyDescent="0.3">
      <c r="A52" s="120" t="s">
        <v>247</v>
      </c>
      <c r="B52" s="153" t="s">
        <v>251</v>
      </c>
      <c r="C52" s="172"/>
      <c r="D52" s="173"/>
    </row>
    <row r="53" spans="1:4" ht="15" customHeight="1" x14ac:dyDescent="0.3">
      <c r="A53" s="120" t="s">
        <v>248</v>
      </c>
      <c r="B53" s="153" t="s">
        <v>253</v>
      </c>
      <c r="C53" s="172"/>
      <c r="D53" s="173"/>
    </row>
    <row r="54" spans="1:4" ht="15" customHeight="1" x14ac:dyDescent="0.3">
      <c r="A54" s="120" t="s">
        <v>250</v>
      </c>
      <c r="B54" s="349" t="s">
        <v>582</v>
      </c>
      <c r="C54" s="172"/>
      <c r="D54" s="173"/>
    </row>
    <row r="55" spans="1:4" ht="15" customHeight="1" x14ac:dyDescent="0.3">
      <c r="A55" s="120" t="s">
        <v>252</v>
      </c>
      <c r="B55" s="153" t="s">
        <v>256</v>
      </c>
      <c r="C55" s="172"/>
      <c r="D55" s="173"/>
    </row>
    <row r="56" spans="1:4" ht="15" customHeight="1" x14ac:dyDescent="0.3">
      <c r="A56" s="120" t="s">
        <v>254</v>
      </c>
      <c r="B56" s="153" t="s">
        <v>257</v>
      </c>
      <c r="C56" s="172"/>
      <c r="D56" s="173"/>
    </row>
    <row r="57" spans="1:4" ht="15" customHeight="1" x14ac:dyDescent="0.3">
      <c r="A57" s="120" t="s">
        <v>255</v>
      </c>
      <c r="B57" s="153" t="s">
        <v>258</v>
      </c>
      <c r="C57" s="172"/>
      <c r="D57" s="173"/>
    </row>
    <row r="58" spans="1:4" ht="15" customHeight="1" x14ac:dyDescent="0.3">
      <c r="A58" s="674"/>
      <c r="B58" s="674"/>
      <c r="C58" s="674"/>
      <c r="D58" s="675"/>
    </row>
    <row r="59" spans="1:4" ht="15" customHeight="1" x14ac:dyDescent="0.3">
      <c r="A59" s="671" t="s">
        <v>259</v>
      </c>
      <c r="B59" s="672"/>
      <c r="C59" s="672"/>
      <c r="D59" s="673"/>
    </row>
    <row r="60" spans="1:4" ht="15" customHeight="1" x14ac:dyDescent="0.3">
      <c r="A60" s="120" t="s">
        <v>260</v>
      </c>
      <c r="B60" s="153" t="s">
        <v>261</v>
      </c>
      <c r="C60" s="172"/>
      <c r="D60" s="173"/>
    </row>
    <row r="61" spans="1:4" ht="15" customHeight="1" x14ac:dyDescent="0.3">
      <c r="A61" s="120" t="s">
        <v>262</v>
      </c>
      <c r="B61" s="153" t="s">
        <v>263</v>
      </c>
      <c r="C61" s="172"/>
      <c r="D61" s="173"/>
    </row>
    <row r="62" spans="1:4" ht="15" customHeight="1" x14ac:dyDescent="0.3">
      <c r="A62" s="120" t="s">
        <v>264</v>
      </c>
      <c r="B62" s="153" t="s">
        <v>265</v>
      </c>
      <c r="C62" s="172"/>
      <c r="D62" s="173"/>
    </row>
    <row r="63" spans="1:4" ht="15" customHeight="1" x14ac:dyDescent="0.3">
      <c r="A63" s="120" t="s">
        <v>266</v>
      </c>
      <c r="B63" s="153" t="s">
        <v>267</v>
      </c>
      <c r="C63" s="172"/>
      <c r="D63" s="173"/>
    </row>
    <row r="64" spans="1:4" ht="15" customHeight="1" x14ac:dyDescent="0.3">
      <c r="A64" s="120" t="s">
        <v>268</v>
      </c>
      <c r="B64" s="153" t="s">
        <v>269</v>
      </c>
      <c r="C64" s="172"/>
      <c r="D64" s="173"/>
    </row>
    <row r="65" spans="1:4" ht="15" customHeight="1" x14ac:dyDescent="0.3">
      <c r="A65" s="120" t="s">
        <v>270</v>
      </c>
      <c r="B65" s="153" t="s">
        <v>271</v>
      </c>
      <c r="C65" s="172"/>
      <c r="D65" s="173"/>
    </row>
    <row r="66" spans="1:4" ht="15" customHeight="1" x14ac:dyDescent="0.3">
      <c r="A66" s="120" t="s">
        <v>272</v>
      </c>
      <c r="B66" s="153" t="s">
        <v>273</v>
      </c>
      <c r="C66" s="172"/>
      <c r="D66" s="173"/>
    </row>
    <row r="67" spans="1:4" ht="15" customHeight="1" x14ac:dyDescent="0.3">
      <c r="A67" s="120" t="s">
        <v>274</v>
      </c>
      <c r="B67" s="153" t="s">
        <v>275</v>
      </c>
      <c r="C67" s="172"/>
      <c r="D67" s="173"/>
    </row>
    <row r="68" spans="1:4" ht="15" customHeight="1" x14ac:dyDescent="0.3">
      <c r="A68" s="674"/>
      <c r="B68" s="674"/>
      <c r="C68" s="674"/>
      <c r="D68" s="675"/>
    </row>
    <row r="69" spans="1:4" ht="15" customHeight="1" x14ac:dyDescent="0.3">
      <c r="A69" s="671" t="s">
        <v>276</v>
      </c>
      <c r="B69" s="672"/>
      <c r="C69" s="672"/>
      <c r="D69" s="673"/>
    </row>
    <row r="70" spans="1:4" ht="15" customHeight="1" x14ac:dyDescent="0.3">
      <c r="A70" s="120" t="s">
        <v>277</v>
      </c>
      <c r="B70" s="153" t="s">
        <v>278</v>
      </c>
      <c r="C70" s="172"/>
      <c r="D70" s="173"/>
    </row>
    <row r="71" spans="1:4" ht="15" customHeight="1" x14ac:dyDescent="0.3">
      <c r="A71" s="120" t="s">
        <v>279</v>
      </c>
      <c r="B71" s="153" t="s">
        <v>280</v>
      </c>
      <c r="C71" s="172"/>
      <c r="D71" s="173"/>
    </row>
    <row r="72" spans="1:4" ht="15" customHeight="1" x14ac:dyDescent="0.3">
      <c r="A72" s="120" t="s">
        <v>281</v>
      </c>
      <c r="B72" s="153" t="s">
        <v>282</v>
      </c>
      <c r="C72" s="172"/>
      <c r="D72" s="173"/>
    </row>
    <row r="73" spans="1:4" ht="15" customHeight="1" x14ac:dyDescent="0.3">
      <c r="A73" s="674"/>
      <c r="B73" s="674"/>
      <c r="C73" s="674"/>
      <c r="D73" s="675"/>
    </row>
    <row r="74" spans="1:4" ht="15" customHeight="1" x14ac:dyDescent="0.3">
      <c r="A74" s="671" t="s">
        <v>284</v>
      </c>
      <c r="B74" s="672"/>
      <c r="C74" s="672"/>
      <c r="D74" s="673"/>
    </row>
    <row r="75" spans="1:4" ht="15" customHeight="1" x14ac:dyDescent="0.3">
      <c r="A75" s="120" t="s">
        <v>285</v>
      </c>
      <c r="B75" s="153" t="s">
        <v>286</v>
      </c>
      <c r="C75" s="172"/>
      <c r="D75" s="173"/>
    </row>
    <row r="76" spans="1:4" ht="15" customHeight="1" x14ac:dyDescent="0.3">
      <c r="A76" s="120" t="s">
        <v>287</v>
      </c>
      <c r="B76" s="153" t="s">
        <v>288</v>
      </c>
      <c r="C76" s="172"/>
      <c r="D76" s="173"/>
    </row>
    <row r="77" spans="1:4" ht="15" customHeight="1" x14ac:dyDescent="0.3">
      <c r="A77" s="674"/>
      <c r="B77" s="674"/>
      <c r="C77" s="674"/>
      <c r="D77" s="675"/>
    </row>
    <row r="78" spans="1:4" ht="15" customHeight="1" x14ac:dyDescent="0.3">
      <c r="A78" s="671" t="s">
        <v>291</v>
      </c>
      <c r="B78" s="672"/>
      <c r="C78" s="672"/>
      <c r="D78" s="673"/>
    </row>
    <row r="79" spans="1:4" ht="15" customHeight="1" x14ac:dyDescent="0.3">
      <c r="A79" s="120" t="s">
        <v>292</v>
      </c>
      <c r="B79" s="153" t="s">
        <v>293</v>
      </c>
      <c r="C79" s="172"/>
      <c r="D79" s="173"/>
    </row>
    <row r="80" spans="1:4" ht="15" customHeight="1" x14ac:dyDescent="0.3">
      <c r="A80" s="120" t="s">
        <v>294</v>
      </c>
      <c r="B80" s="153" t="s">
        <v>295</v>
      </c>
      <c r="C80" s="172"/>
      <c r="D80" s="173"/>
    </row>
    <row r="81" spans="1:4" ht="15" customHeight="1" x14ac:dyDescent="0.3">
      <c r="A81" s="674"/>
      <c r="B81" s="674"/>
      <c r="C81" s="674"/>
      <c r="D81" s="675"/>
    </row>
    <row r="82" spans="1:4" ht="15" customHeight="1" x14ac:dyDescent="0.3">
      <c r="A82" s="671" t="s">
        <v>298</v>
      </c>
      <c r="B82" s="672"/>
      <c r="C82" s="672"/>
      <c r="D82" s="673"/>
    </row>
    <row r="83" spans="1:4" ht="15" customHeight="1" x14ac:dyDescent="0.3">
      <c r="A83" s="120" t="s">
        <v>299</v>
      </c>
      <c r="B83" s="153" t="s">
        <v>300</v>
      </c>
      <c r="C83" s="172"/>
      <c r="D83" s="173"/>
    </row>
    <row r="84" spans="1:4" ht="15" customHeight="1" x14ac:dyDescent="0.3">
      <c r="A84" s="674"/>
      <c r="B84" s="674"/>
      <c r="C84" s="674"/>
      <c r="D84" s="675"/>
    </row>
    <row r="85" spans="1:4" ht="15" customHeight="1" x14ac:dyDescent="0.3">
      <c r="A85" s="671" t="s">
        <v>304</v>
      </c>
      <c r="B85" s="672"/>
      <c r="C85" s="672"/>
      <c r="D85" s="673"/>
    </row>
    <row r="86" spans="1:4" ht="15" customHeight="1" x14ac:dyDescent="0.3">
      <c r="A86" s="120" t="s">
        <v>305</v>
      </c>
      <c r="B86" s="153" t="s">
        <v>306</v>
      </c>
      <c r="C86" s="172"/>
      <c r="D86" s="173"/>
    </row>
    <row r="87" spans="1:4" ht="15" customHeight="1" x14ac:dyDescent="0.3">
      <c r="A87" s="120" t="s">
        <v>307</v>
      </c>
      <c r="B87" s="153" t="s">
        <v>308</v>
      </c>
      <c r="C87" s="172"/>
      <c r="D87" s="173"/>
    </row>
    <row r="88" spans="1:4" ht="15" customHeight="1" x14ac:dyDescent="0.3">
      <c r="A88" s="120" t="s">
        <v>309</v>
      </c>
      <c r="B88" s="153" t="s">
        <v>310</v>
      </c>
      <c r="C88" s="172"/>
      <c r="D88" s="173"/>
    </row>
    <row r="89" spans="1:4" ht="15" customHeight="1" x14ac:dyDescent="0.3">
      <c r="A89" s="674"/>
      <c r="B89" s="674"/>
      <c r="C89" s="674"/>
      <c r="D89" s="675"/>
    </row>
    <row r="90" spans="1:4" ht="15" customHeight="1" x14ac:dyDescent="0.3">
      <c r="A90" s="671" t="s">
        <v>328</v>
      </c>
      <c r="B90" s="672"/>
      <c r="C90" s="672"/>
      <c r="D90" s="673"/>
    </row>
    <row r="91" spans="1:4" ht="15" customHeight="1" x14ac:dyDescent="0.3">
      <c r="A91" s="120" t="s">
        <v>333</v>
      </c>
      <c r="B91" s="171"/>
      <c r="C91" s="170"/>
      <c r="D91" s="173"/>
    </row>
    <row r="92" spans="1:4" ht="15" customHeight="1" x14ac:dyDescent="0.3">
      <c r="A92" s="120" t="s">
        <v>334</v>
      </c>
      <c r="B92" s="171"/>
      <c r="C92" s="172"/>
      <c r="D92" s="173"/>
    </row>
    <row r="93" spans="1:4" ht="15" customHeight="1" x14ac:dyDescent="0.3">
      <c r="A93" s="120" t="s">
        <v>335</v>
      </c>
      <c r="B93" s="171"/>
      <c r="C93" s="172"/>
      <c r="D93" s="173"/>
    </row>
    <row r="94" spans="1:4" ht="15" customHeight="1" x14ac:dyDescent="0.3">
      <c r="A94" s="120" t="s">
        <v>329</v>
      </c>
      <c r="B94" s="171"/>
      <c r="C94" s="172"/>
      <c r="D94" s="173"/>
    </row>
    <row r="95" spans="1:4" ht="15" customHeight="1" x14ac:dyDescent="0.3">
      <c r="A95" s="120" t="s">
        <v>330</v>
      </c>
      <c r="B95" s="171"/>
      <c r="C95" s="172"/>
      <c r="D95" s="173"/>
    </row>
    <row r="96" spans="1:4" ht="15" customHeight="1" x14ac:dyDescent="0.3">
      <c r="A96" s="120" t="s">
        <v>331</v>
      </c>
      <c r="B96" s="171"/>
      <c r="C96" s="172"/>
      <c r="D96" s="173"/>
    </row>
    <row r="97" spans="1:4" ht="15" customHeight="1" x14ac:dyDescent="0.3">
      <c r="A97" s="121" t="s">
        <v>332</v>
      </c>
      <c r="B97" s="171"/>
      <c r="C97" s="174"/>
      <c r="D97" s="173"/>
    </row>
    <row r="98" spans="1:4" x14ac:dyDescent="0.3">
      <c r="A98" s="121" t="s">
        <v>368</v>
      </c>
      <c r="B98" s="171"/>
      <c r="C98" s="174"/>
      <c r="D98" s="173"/>
    </row>
    <row r="99" spans="1:4" x14ac:dyDescent="0.3">
      <c r="A99" s="121" t="s">
        <v>558</v>
      </c>
      <c r="B99" s="171"/>
      <c r="C99" s="174"/>
      <c r="D99" s="173"/>
    </row>
    <row r="100" spans="1:4" x14ac:dyDescent="0.3">
      <c r="A100" s="121" t="s">
        <v>559</v>
      </c>
      <c r="B100" s="171"/>
      <c r="C100" s="174"/>
      <c r="D100" s="173"/>
    </row>
    <row r="101" spans="1:4" x14ac:dyDescent="0.3">
      <c r="A101" s="121" t="s">
        <v>560</v>
      </c>
      <c r="B101" s="171"/>
      <c r="C101" s="174"/>
      <c r="D101" s="173"/>
    </row>
    <row r="102" spans="1:4" x14ac:dyDescent="0.3">
      <c r="A102" s="121" t="s">
        <v>561</v>
      </c>
      <c r="B102" s="171"/>
      <c r="C102" s="174"/>
      <c r="D102" s="173"/>
    </row>
    <row r="103" spans="1:4" x14ac:dyDescent="0.3">
      <c r="A103" s="121" t="s">
        <v>562</v>
      </c>
      <c r="B103" s="171"/>
      <c r="C103" s="174"/>
      <c r="D103" s="173"/>
    </row>
    <row r="104" spans="1:4" x14ac:dyDescent="0.3">
      <c r="A104" s="121" t="s">
        <v>563</v>
      </c>
      <c r="B104" s="171"/>
      <c r="C104" s="174"/>
      <c r="D104" s="173"/>
    </row>
    <row r="105" spans="1:4" x14ac:dyDescent="0.3">
      <c r="A105" s="121" t="s">
        <v>564</v>
      </c>
      <c r="B105" s="173"/>
      <c r="C105" s="174"/>
      <c r="D105" s="173"/>
    </row>
    <row r="106" spans="1:4" ht="15" customHeight="1" x14ac:dyDescent="0.3">
      <c r="A106" s="121" t="s">
        <v>645</v>
      </c>
      <c r="B106" s="171"/>
      <c r="C106" s="174"/>
      <c r="D106" s="173"/>
    </row>
    <row r="107" spans="1:4" x14ac:dyDescent="0.3">
      <c r="A107" s="121" t="s">
        <v>646</v>
      </c>
      <c r="B107" s="171"/>
      <c r="C107" s="174"/>
      <c r="D107" s="173"/>
    </row>
    <row r="108" spans="1:4" x14ac:dyDescent="0.3">
      <c r="A108" s="121" t="s">
        <v>647</v>
      </c>
      <c r="B108" s="171"/>
      <c r="C108" s="174"/>
      <c r="D108" s="173"/>
    </row>
    <row r="109" spans="1:4" x14ac:dyDescent="0.3">
      <c r="A109" s="121" t="s">
        <v>648</v>
      </c>
      <c r="B109" s="171"/>
      <c r="C109" s="174"/>
      <c r="D109" s="173"/>
    </row>
    <row r="110" spans="1:4" x14ac:dyDescent="0.3">
      <c r="A110" s="121" t="s">
        <v>649</v>
      </c>
      <c r="B110" s="173"/>
      <c r="C110" s="174"/>
      <c r="D110" s="173"/>
    </row>
    <row r="111" spans="1:4" x14ac:dyDescent="0.3">
      <c r="A111" s="121" t="s">
        <v>650</v>
      </c>
      <c r="B111" s="171"/>
      <c r="C111" s="174"/>
      <c r="D111" s="173"/>
    </row>
    <row r="112" spans="1:4" x14ac:dyDescent="0.3">
      <c r="A112" s="121" t="s">
        <v>651</v>
      </c>
      <c r="B112" s="171"/>
      <c r="C112" s="174"/>
      <c r="D112" s="173"/>
    </row>
    <row r="113" spans="1:4" x14ac:dyDescent="0.3">
      <c r="A113" s="121" t="s">
        <v>652</v>
      </c>
      <c r="B113" s="171"/>
      <c r="C113" s="174"/>
      <c r="D113" s="173"/>
    </row>
    <row r="114" spans="1:4" x14ac:dyDescent="0.3">
      <c r="A114" s="121" t="s">
        <v>653</v>
      </c>
      <c r="B114" s="171"/>
      <c r="C114" s="174"/>
      <c r="D114" s="173"/>
    </row>
    <row r="115" spans="1:4" x14ac:dyDescent="0.3">
      <c r="A115" s="121" t="s">
        <v>654</v>
      </c>
      <c r="B115" s="173"/>
      <c r="C115" s="174"/>
      <c r="D115" s="173"/>
    </row>
  </sheetData>
  <sheetProtection algorithmName="SHA-512" hashValue="X9j7v9nloTrVV6y5zE7TM3RHKflE06fXIwornhHoRhnXt2FrvD8sM2MpDbeyT0QkwVTMkJnKaqCSJYVjy5uZAA==" saltValue="IQehDnNwWy37+/JRAmUWvA==" spinCount="100000" sheet="1" objects="1" scenarios="1"/>
  <mergeCells count="21">
    <mergeCell ref="A3:D3"/>
    <mergeCell ref="A10:D10"/>
    <mergeCell ref="A11:D11"/>
    <mergeCell ref="A59:D59"/>
    <mergeCell ref="A58:D58"/>
    <mergeCell ref="A46:D46"/>
    <mergeCell ref="A45:D45"/>
    <mergeCell ref="A32:D32"/>
    <mergeCell ref="A33:D33"/>
    <mergeCell ref="A74:D74"/>
    <mergeCell ref="A73:D73"/>
    <mergeCell ref="A69:D69"/>
    <mergeCell ref="A68:D68"/>
    <mergeCell ref="A90:D90"/>
    <mergeCell ref="A89:D89"/>
    <mergeCell ref="A85:D85"/>
    <mergeCell ref="A84:D84"/>
    <mergeCell ref="A82:D82"/>
    <mergeCell ref="A81:D81"/>
    <mergeCell ref="A78:D78"/>
    <mergeCell ref="A77:D77"/>
  </mergeCells>
  <hyperlinks>
    <hyperlink ref="E1" location="'User Instructions'!A1" display="Back to User Instructions" xr:uid="{00000000-0004-0000-1500-000000000000}"/>
    <hyperlink ref="E2" location="'Model Structure'!A1" display="Back to Model Structure" xr:uid="{00000000-0004-0000-1500-000001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tabColor theme="4"/>
  </sheetPr>
  <dimension ref="A1:R125"/>
  <sheetViews>
    <sheetView zoomScaleNormal="100" workbookViewId="0">
      <pane xSplit="2" ySplit="7" topLeftCell="C95" activePane="bottomRight" state="frozen"/>
      <selection activeCell="D83" sqref="D83"/>
      <selection pane="topRight" activeCell="D83" sqref="D83"/>
      <selection pane="bottomLeft" activeCell="D83" sqref="D83"/>
      <selection pane="bottomRight" activeCell="D83" sqref="D83"/>
    </sheetView>
  </sheetViews>
  <sheetFormatPr defaultColWidth="9.109375" defaultRowHeight="14.4" x14ac:dyDescent="0.3"/>
  <cols>
    <col min="1" max="1" width="7.88671875" style="2" customWidth="1"/>
    <col min="2" max="2" width="89.44140625" style="2" bestFit="1" customWidth="1"/>
    <col min="3" max="8" width="17.5546875" style="2" customWidth="1"/>
    <col min="9" max="12" width="17.5546875" style="322" customWidth="1"/>
    <col min="13" max="15" width="17.5546875" style="2" customWidth="1"/>
    <col min="16" max="18" width="17.5546875" style="322" customWidth="1"/>
    <col min="19" max="16384" width="9.109375" style="2"/>
  </cols>
  <sheetData>
    <row r="1" spans="1:18" x14ac:dyDescent="0.3">
      <c r="A1" s="636" t="s">
        <v>577</v>
      </c>
      <c r="B1" s="636"/>
      <c r="C1" s="321" t="s">
        <v>421</v>
      </c>
    </row>
    <row r="2" spans="1:18" x14ac:dyDescent="0.3">
      <c r="A2" s="640" t="str">
        <f>"Option 0 - " &amp; Factors!$B$15</f>
        <v xml:space="preserve">Option 0 - </v>
      </c>
      <c r="B2" s="640"/>
      <c r="C2" s="382" t="s">
        <v>573</v>
      </c>
    </row>
    <row r="4" spans="1:18" ht="15" customHeight="1" x14ac:dyDescent="0.3">
      <c r="A4" s="323" t="str">
        <f>"RISK ANALYSIS - " &amp; Factors!$C$10</f>
        <v xml:space="preserve">RISK ANALYSIS - </v>
      </c>
      <c r="B4" s="324"/>
      <c r="C4" s="325"/>
      <c r="D4" s="326"/>
      <c r="E4" s="326"/>
      <c r="F4" s="326"/>
      <c r="G4" s="326"/>
      <c r="H4" s="326"/>
      <c r="I4" s="326"/>
      <c r="J4" s="326"/>
      <c r="K4" s="326"/>
      <c r="L4" s="326"/>
      <c r="M4" s="326"/>
      <c r="N4" s="326"/>
      <c r="O4" s="326"/>
      <c r="P4" s="326"/>
      <c r="Q4" s="324"/>
      <c r="R4" s="324"/>
    </row>
    <row r="5" spans="1:18" s="327" customFormat="1" ht="15" customHeight="1" x14ac:dyDescent="0.3">
      <c r="A5" s="320" t="s">
        <v>360</v>
      </c>
      <c r="B5" s="320" t="s">
        <v>162</v>
      </c>
      <c r="C5" s="682" t="s">
        <v>425</v>
      </c>
      <c r="D5" s="683"/>
      <c r="E5" s="683"/>
      <c r="F5" s="683"/>
      <c r="G5" s="684"/>
      <c r="H5" s="681" t="s">
        <v>469</v>
      </c>
      <c r="I5" s="685"/>
      <c r="J5" s="685"/>
      <c r="K5" s="686"/>
      <c r="L5" s="678" t="s">
        <v>357</v>
      </c>
      <c r="M5" s="682" t="s">
        <v>453</v>
      </c>
      <c r="N5" s="683"/>
      <c r="O5" s="684"/>
      <c r="P5" s="680" t="s">
        <v>348</v>
      </c>
      <c r="Q5" s="678" t="s">
        <v>364</v>
      </c>
      <c r="R5" s="678" t="s">
        <v>363</v>
      </c>
    </row>
    <row r="6" spans="1:18" ht="15" customHeight="1" x14ac:dyDescent="0.3">
      <c r="A6" s="142"/>
      <c r="B6" s="143"/>
      <c r="C6" s="104" t="s">
        <v>449</v>
      </c>
      <c r="D6" s="104" t="s">
        <v>450</v>
      </c>
      <c r="E6" s="104" t="s">
        <v>451</v>
      </c>
      <c r="F6" s="104" t="s">
        <v>452</v>
      </c>
      <c r="G6" s="104" t="s">
        <v>465</v>
      </c>
      <c r="H6" s="104" t="s">
        <v>449</v>
      </c>
      <c r="I6" s="104" t="s">
        <v>450</v>
      </c>
      <c r="J6" s="104" t="s">
        <v>451</v>
      </c>
      <c r="K6" s="104" t="s">
        <v>452</v>
      </c>
      <c r="L6" s="679"/>
      <c r="M6" s="104" t="s">
        <v>454</v>
      </c>
      <c r="N6" s="104" t="s">
        <v>455</v>
      </c>
      <c r="O6" s="104" t="s">
        <v>346</v>
      </c>
      <c r="P6" s="681"/>
      <c r="Q6" s="679"/>
      <c r="R6" s="679"/>
    </row>
    <row r="7" spans="1:18" ht="15" customHeight="1" x14ac:dyDescent="0.3">
      <c r="A7" s="105" t="s">
        <v>165</v>
      </c>
      <c r="B7" s="106"/>
      <c r="C7" s="106"/>
      <c r="D7" s="106"/>
      <c r="E7" s="106"/>
      <c r="F7" s="106"/>
      <c r="G7" s="106"/>
      <c r="H7" s="106"/>
      <c r="I7" s="106"/>
      <c r="J7" s="106"/>
      <c r="K7" s="106"/>
      <c r="L7" s="106"/>
      <c r="M7" s="106"/>
      <c r="N7" s="106"/>
      <c r="O7" s="106"/>
      <c r="P7" s="106"/>
      <c r="Q7" s="107"/>
      <c r="R7" s="107"/>
    </row>
    <row r="8" spans="1:18" ht="15" customHeight="1" x14ac:dyDescent="0.3">
      <c r="A8" s="328" t="s">
        <v>166</v>
      </c>
      <c r="B8" s="329" t="s">
        <v>167</v>
      </c>
      <c r="C8" s="175"/>
      <c r="D8" s="175"/>
      <c r="E8" s="175"/>
      <c r="F8" s="175"/>
      <c r="G8" s="330">
        <f t="shared" ref="G8:G13" si="0">SUM(C8:F8)</f>
        <v>0</v>
      </c>
      <c r="H8" s="433"/>
      <c r="I8" s="433"/>
      <c r="J8" s="433"/>
      <c r="K8" s="331">
        <v>0</v>
      </c>
      <c r="L8" s="331">
        <f>(C8*H8)+(D8*I8)+(E8*J8)+(F8*K8)</f>
        <v>0</v>
      </c>
      <c r="M8" s="176"/>
      <c r="N8" s="176"/>
      <c r="O8" s="332">
        <f>(N8-M8)+1</f>
        <v>1</v>
      </c>
      <c r="P8" s="333">
        <f ca="1">OFFSET('Table of Discount Factors'!$C$3,'Risk (£) Option 0'!M8,'Risk (£) Option 0'!N8)</f>
        <v>1</v>
      </c>
      <c r="Q8" s="334">
        <f>L8*O8</f>
        <v>0</v>
      </c>
      <c r="R8" s="334">
        <f t="shared" ref="R8:R13" ca="1" si="1">L8*P8</f>
        <v>0</v>
      </c>
    </row>
    <row r="9" spans="1:18" ht="15" customHeight="1" x14ac:dyDescent="0.3">
      <c r="A9" s="335" t="s">
        <v>168</v>
      </c>
      <c r="B9" s="336" t="s">
        <v>169</v>
      </c>
      <c r="C9" s="175"/>
      <c r="D9" s="175"/>
      <c r="E9" s="175"/>
      <c r="F9" s="175"/>
      <c r="G9" s="330">
        <f t="shared" si="0"/>
        <v>0</v>
      </c>
      <c r="H9" s="433"/>
      <c r="I9" s="433"/>
      <c r="J9" s="433"/>
      <c r="K9" s="331">
        <v>0</v>
      </c>
      <c r="L9" s="331">
        <f t="shared" ref="L9:L13" si="2">(C9*H9)+(D9*I9)+(E9*J9)+(F9*K9)</f>
        <v>0</v>
      </c>
      <c r="M9" s="176"/>
      <c r="N9" s="176"/>
      <c r="O9" s="337">
        <f t="shared" ref="O9:O13" si="3">(N9-M9)+1</f>
        <v>1</v>
      </c>
      <c r="P9" s="338">
        <f ca="1">OFFSET('Table of Discount Factors'!$C$3,'Risk (£) Option 0'!M9,'Risk (£) Option 0'!N9)</f>
        <v>1</v>
      </c>
      <c r="Q9" s="334">
        <f t="shared" ref="Q9:Q13" si="4">L9*O9</f>
        <v>0</v>
      </c>
      <c r="R9" s="331">
        <f t="shared" ca="1" si="1"/>
        <v>0</v>
      </c>
    </row>
    <row r="10" spans="1:18" ht="15" customHeight="1" x14ac:dyDescent="0.3">
      <c r="A10" s="335" t="s">
        <v>170</v>
      </c>
      <c r="B10" s="336" t="s">
        <v>171</v>
      </c>
      <c r="C10" s="175"/>
      <c r="D10" s="175"/>
      <c r="E10" s="175"/>
      <c r="F10" s="175"/>
      <c r="G10" s="330">
        <f t="shared" si="0"/>
        <v>0</v>
      </c>
      <c r="H10" s="433"/>
      <c r="I10" s="433"/>
      <c r="J10" s="433"/>
      <c r="K10" s="331">
        <v>0</v>
      </c>
      <c r="L10" s="331">
        <f t="shared" si="2"/>
        <v>0</v>
      </c>
      <c r="M10" s="176"/>
      <c r="N10" s="176"/>
      <c r="O10" s="337">
        <f t="shared" si="3"/>
        <v>1</v>
      </c>
      <c r="P10" s="338">
        <f ca="1">OFFSET('Table of Discount Factors'!$C$3,'Risk (£) Option 0'!M10,'Risk (£) Option 0'!N10)</f>
        <v>1</v>
      </c>
      <c r="Q10" s="334">
        <f t="shared" si="4"/>
        <v>0</v>
      </c>
      <c r="R10" s="331">
        <f t="shared" ca="1" si="1"/>
        <v>0</v>
      </c>
    </row>
    <row r="11" spans="1:18" ht="15" customHeight="1" x14ac:dyDescent="0.3">
      <c r="A11" s="335" t="s">
        <v>172</v>
      </c>
      <c r="B11" s="336" t="s">
        <v>173</v>
      </c>
      <c r="C11" s="175"/>
      <c r="D11" s="175"/>
      <c r="E11" s="175"/>
      <c r="F11" s="175"/>
      <c r="G11" s="330">
        <f t="shared" si="0"/>
        <v>0</v>
      </c>
      <c r="H11" s="433"/>
      <c r="I11" s="433"/>
      <c r="J11" s="433"/>
      <c r="K11" s="331">
        <v>0</v>
      </c>
      <c r="L11" s="331">
        <f t="shared" si="2"/>
        <v>0</v>
      </c>
      <c r="M11" s="176"/>
      <c r="N11" s="176"/>
      <c r="O11" s="337">
        <f t="shared" si="3"/>
        <v>1</v>
      </c>
      <c r="P11" s="338">
        <f ca="1">OFFSET('Table of Discount Factors'!$C$3,'Risk (£) Option 0'!M11,'Risk (£) Option 0'!N11)</f>
        <v>1</v>
      </c>
      <c r="Q11" s="334">
        <f t="shared" si="4"/>
        <v>0</v>
      </c>
      <c r="R11" s="331">
        <f t="shared" ca="1" si="1"/>
        <v>0</v>
      </c>
    </row>
    <row r="12" spans="1:18" ht="15" customHeight="1" x14ac:dyDescent="0.3">
      <c r="A12" s="335" t="s">
        <v>172</v>
      </c>
      <c r="B12" s="336" t="s">
        <v>175</v>
      </c>
      <c r="C12" s="175"/>
      <c r="D12" s="175"/>
      <c r="E12" s="175"/>
      <c r="F12" s="175"/>
      <c r="G12" s="330">
        <f t="shared" si="0"/>
        <v>0</v>
      </c>
      <c r="H12" s="433"/>
      <c r="I12" s="433"/>
      <c r="J12" s="433"/>
      <c r="K12" s="331">
        <v>0</v>
      </c>
      <c r="L12" s="331">
        <f t="shared" si="2"/>
        <v>0</v>
      </c>
      <c r="M12" s="176"/>
      <c r="N12" s="176"/>
      <c r="O12" s="337">
        <f t="shared" si="3"/>
        <v>1</v>
      </c>
      <c r="P12" s="338">
        <f ca="1">OFFSET('Table of Discount Factors'!$C$3,'Risk (£) Option 0'!M12,'Risk (£) Option 0'!N12)</f>
        <v>1</v>
      </c>
      <c r="Q12" s="334">
        <f t="shared" si="4"/>
        <v>0</v>
      </c>
      <c r="R12" s="331">
        <f t="shared" ca="1" si="1"/>
        <v>0</v>
      </c>
    </row>
    <row r="13" spans="1:18" ht="15" customHeight="1" x14ac:dyDescent="0.3">
      <c r="A13" s="335" t="s">
        <v>176</v>
      </c>
      <c r="B13" s="336" t="s">
        <v>177</v>
      </c>
      <c r="C13" s="175"/>
      <c r="D13" s="175"/>
      <c r="E13" s="175"/>
      <c r="F13" s="175"/>
      <c r="G13" s="330">
        <f t="shared" si="0"/>
        <v>0</v>
      </c>
      <c r="H13" s="433"/>
      <c r="I13" s="433"/>
      <c r="J13" s="433"/>
      <c r="K13" s="331">
        <v>0</v>
      </c>
      <c r="L13" s="331">
        <f t="shared" si="2"/>
        <v>0</v>
      </c>
      <c r="M13" s="176"/>
      <c r="N13" s="176"/>
      <c r="O13" s="337">
        <f t="shared" si="3"/>
        <v>1</v>
      </c>
      <c r="P13" s="338">
        <f ca="1">OFFSET('Table of Discount Factors'!$C$3,'Risk (£) Option 0'!M13,'Risk (£) Option 0'!N13)</f>
        <v>1</v>
      </c>
      <c r="Q13" s="334">
        <f t="shared" si="4"/>
        <v>0</v>
      </c>
      <c r="R13" s="331">
        <f t="shared" ca="1" si="1"/>
        <v>0</v>
      </c>
    </row>
    <row r="14" spans="1:18" ht="15" customHeight="1" x14ac:dyDescent="0.3">
      <c r="A14" s="339"/>
      <c r="B14" s="340"/>
      <c r="C14" s="341"/>
      <c r="D14" s="341"/>
      <c r="E14" s="341"/>
      <c r="F14" s="341"/>
      <c r="G14" s="341"/>
      <c r="H14" s="342"/>
      <c r="I14" s="343"/>
      <c r="J14" s="344"/>
      <c r="K14" s="345" t="s">
        <v>55</v>
      </c>
      <c r="L14" s="346">
        <f>SUM(L8:L13)</f>
        <v>0</v>
      </c>
      <c r="M14" s="340"/>
      <c r="N14" s="340"/>
      <c r="O14" s="347"/>
      <c r="P14" s="348">
        <f ca="1">SUM(P8:P13)</f>
        <v>6</v>
      </c>
      <c r="Q14" s="346">
        <f>SUM(Q8:Q13)</f>
        <v>0</v>
      </c>
      <c r="R14" s="346">
        <f ca="1">SUM(R8:R13)</f>
        <v>0</v>
      </c>
    </row>
    <row r="15" spans="1:18" ht="15" customHeight="1" x14ac:dyDescent="0.3">
      <c r="A15" s="105" t="s">
        <v>178</v>
      </c>
      <c r="B15" s="106"/>
      <c r="C15" s="106"/>
      <c r="D15" s="106"/>
      <c r="E15" s="106"/>
      <c r="F15" s="106"/>
      <c r="G15" s="106"/>
      <c r="H15" s="307"/>
      <c r="I15" s="307"/>
      <c r="J15" s="307"/>
      <c r="K15" s="307"/>
      <c r="L15" s="307"/>
      <c r="M15" s="106"/>
      <c r="N15" s="106"/>
      <c r="O15" s="106"/>
      <c r="P15" s="106"/>
      <c r="Q15" s="308"/>
      <c r="R15" s="308"/>
    </row>
    <row r="16" spans="1:18" ht="15" customHeight="1" x14ac:dyDescent="0.3">
      <c r="A16" s="120" t="s">
        <v>179</v>
      </c>
      <c r="B16" s="336" t="s">
        <v>180</v>
      </c>
      <c r="C16" s="175"/>
      <c r="D16" s="175"/>
      <c r="E16" s="175"/>
      <c r="F16" s="175"/>
      <c r="G16" s="330">
        <f t="shared" ref="G16:G35" si="5">SUM(C16:F16)</f>
        <v>0</v>
      </c>
      <c r="H16" s="433"/>
      <c r="I16" s="433"/>
      <c r="J16" s="433"/>
      <c r="K16" s="331">
        <v>0</v>
      </c>
      <c r="L16" s="331">
        <f t="shared" ref="L16:L35" si="6">(C16*H16)+(D16*I16)+(E16*J16)+(F16*K16)</f>
        <v>0</v>
      </c>
      <c r="M16" s="176"/>
      <c r="N16" s="176"/>
      <c r="O16" s="332">
        <f>(N16-M16)+1</f>
        <v>1</v>
      </c>
      <c r="P16" s="338">
        <f ca="1">OFFSET('Table of Discount Factors'!$C$3,'Risk (£) Option 0'!M16,'Risk (£) Option 0'!N16)</f>
        <v>1</v>
      </c>
      <c r="Q16" s="334">
        <f t="shared" ref="Q16:Q35" si="7">L16*O16</f>
        <v>0</v>
      </c>
      <c r="R16" s="331">
        <f t="shared" ref="R16:R35" ca="1" si="8">L16*P16</f>
        <v>0</v>
      </c>
    </row>
    <row r="17" spans="1:18" ht="15" customHeight="1" x14ac:dyDescent="0.3">
      <c r="A17" s="120" t="s">
        <v>181</v>
      </c>
      <c r="B17" s="336" t="s">
        <v>182</v>
      </c>
      <c r="C17" s="175"/>
      <c r="D17" s="175"/>
      <c r="E17" s="175"/>
      <c r="F17" s="175"/>
      <c r="G17" s="330">
        <f t="shared" si="5"/>
        <v>0</v>
      </c>
      <c r="H17" s="433"/>
      <c r="I17" s="433"/>
      <c r="J17" s="433"/>
      <c r="K17" s="331">
        <v>0</v>
      </c>
      <c r="L17" s="331">
        <f t="shared" si="6"/>
        <v>0</v>
      </c>
      <c r="M17" s="176"/>
      <c r="N17" s="176"/>
      <c r="O17" s="337">
        <f t="shared" ref="O17:O21" si="9">(N17-M17)+1</f>
        <v>1</v>
      </c>
      <c r="P17" s="338">
        <f ca="1">OFFSET('Table of Discount Factors'!$C$3,'Risk (£) Option 0'!M17,'Risk (£) Option 0'!N17)</f>
        <v>1</v>
      </c>
      <c r="Q17" s="334">
        <f t="shared" si="7"/>
        <v>0</v>
      </c>
      <c r="R17" s="331">
        <f t="shared" ca="1" si="8"/>
        <v>0</v>
      </c>
    </row>
    <row r="18" spans="1:18" ht="15" customHeight="1" x14ac:dyDescent="0.3">
      <c r="A18" s="120" t="s">
        <v>183</v>
      </c>
      <c r="B18" s="336" t="s">
        <v>492</v>
      </c>
      <c r="C18" s="175"/>
      <c r="D18" s="175"/>
      <c r="E18" s="175"/>
      <c r="F18" s="175"/>
      <c r="G18" s="330">
        <f t="shared" si="5"/>
        <v>0</v>
      </c>
      <c r="H18" s="433"/>
      <c r="I18" s="433"/>
      <c r="J18" s="433"/>
      <c r="K18" s="331">
        <v>0</v>
      </c>
      <c r="L18" s="331">
        <f t="shared" si="6"/>
        <v>0</v>
      </c>
      <c r="M18" s="176"/>
      <c r="N18" s="176"/>
      <c r="O18" s="337">
        <f t="shared" si="9"/>
        <v>1</v>
      </c>
      <c r="P18" s="338">
        <f ca="1">OFFSET('Table of Discount Factors'!$C$3,'Risk (£) Option 0'!M18,'Risk (£) Option 0'!N18)</f>
        <v>1</v>
      </c>
      <c r="Q18" s="334">
        <f t="shared" si="7"/>
        <v>0</v>
      </c>
      <c r="R18" s="331">
        <f t="shared" ca="1" si="8"/>
        <v>0</v>
      </c>
    </row>
    <row r="19" spans="1:18" ht="15" customHeight="1" x14ac:dyDescent="0.3">
      <c r="A19" s="120" t="s">
        <v>185</v>
      </c>
      <c r="B19" s="336" t="s">
        <v>493</v>
      </c>
      <c r="C19" s="175"/>
      <c r="D19" s="175"/>
      <c r="E19" s="175"/>
      <c r="F19" s="175"/>
      <c r="G19" s="330">
        <f t="shared" si="5"/>
        <v>0</v>
      </c>
      <c r="H19" s="433"/>
      <c r="I19" s="433"/>
      <c r="J19" s="433"/>
      <c r="K19" s="331">
        <v>0</v>
      </c>
      <c r="L19" s="331">
        <f t="shared" si="6"/>
        <v>0</v>
      </c>
      <c r="M19" s="176"/>
      <c r="N19" s="176"/>
      <c r="O19" s="337">
        <f t="shared" si="9"/>
        <v>1</v>
      </c>
      <c r="P19" s="338">
        <f ca="1">OFFSET('Table of Discount Factors'!$C$3,'Risk (£) Option 0'!M19,'Risk (£) Option 0'!N19)</f>
        <v>1</v>
      </c>
      <c r="Q19" s="334">
        <f t="shared" si="7"/>
        <v>0</v>
      </c>
      <c r="R19" s="331">
        <f t="shared" ca="1" si="8"/>
        <v>0</v>
      </c>
    </row>
    <row r="20" spans="1:18" ht="15" customHeight="1" x14ac:dyDescent="0.3">
      <c r="A20" s="120" t="s">
        <v>187</v>
      </c>
      <c r="B20" s="336" t="s">
        <v>188</v>
      </c>
      <c r="C20" s="175"/>
      <c r="D20" s="175"/>
      <c r="E20" s="175"/>
      <c r="F20" s="175"/>
      <c r="G20" s="330">
        <f t="shared" si="5"/>
        <v>0</v>
      </c>
      <c r="H20" s="433"/>
      <c r="I20" s="433"/>
      <c r="J20" s="433"/>
      <c r="K20" s="331">
        <v>0</v>
      </c>
      <c r="L20" s="331">
        <f t="shared" si="6"/>
        <v>0</v>
      </c>
      <c r="M20" s="176"/>
      <c r="N20" s="176"/>
      <c r="O20" s="337">
        <f t="shared" si="9"/>
        <v>1</v>
      </c>
      <c r="P20" s="338">
        <f ca="1">OFFSET('Table of Discount Factors'!$C$3,'Risk (£) Option 0'!M20,'Risk (£) Option 0'!N20)</f>
        <v>1</v>
      </c>
      <c r="Q20" s="334">
        <f t="shared" si="7"/>
        <v>0</v>
      </c>
      <c r="R20" s="331">
        <f t="shared" ca="1" si="8"/>
        <v>0</v>
      </c>
    </row>
    <row r="21" spans="1:18" ht="15" customHeight="1" x14ac:dyDescent="0.3">
      <c r="A21" s="120" t="s">
        <v>189</v>
      </c>
      <c r="B21" s="336" t="s">
        <v>190</v>
      </c>
      <c r="C21" s="175"/>
      <c r="D21" s="175"/>
      <c r="E21" s="175"/>
      <c r="F21" s="175"/>
      <c r="G21" s="330">
        <f t="shared" si="5"/>
        <v>0</v>
      </c>
      <c r="H21" s="433"/>
      <c r="I21" s="433"/>
      <c r="J21" s="433"/>
      <c r="K21" s="331">
        <v>0</v>
      </c>
      <c r="L21" s="331">
        <f t="shared" si="6"/>
        <v>0</v>
      </c>
      <c r="M21" s="176"/>
      <c r="N21" s="176"/>
      <c r="O21" s="337">
        <f t="shared" si="9"/>
        <v>1</v>
      </c>
      <c r="P21" s="338">
        <f ca="1">OFFSET('Table of Discount Factors'!$C$3,'Risk (£) Option 0'!M21,'Risk (£) Option 0'!N21)</f>
        <v>1</v>
      </c>
      <c r="Q21" s="334">
        <f t="shared" si="7"/>
        <v>0</v>
      </c>
      <c r="R21" s="331">
        <f t="shared" ca="1" si="8"/>
        <v>0</v>
      </c>
    </row>
    <row r="22" spans="1:18" ht="15" customHeight="1" x14ac:dyDescent="0.3">
      <c r="A22" s="120" t="s">
        <v>191</v>
      </c>
      <c r="B22" s="336" t="s">
        <v>192</v>
      </c>
      <c r="C22" s="175"/>
      <c r="D22" s="175"/>
      <c r="E22" s="175"/>
      <c r="F22" s="175"/>
      <c r="G22" s="330">
        <f t="shared" si="5"/>
        <v>0</v>
      </c>
      <c r="H22" s="433"/>
      <c r="I22" s="433"/>
      <c r="J22" s="433"/>
      <c r="K22" s="331">
        <v>0</v>
      </c>
      <c r="L22" s="331">
        <f t="shared" si="6"/>
        <v>0</v>
      </c>
      <c r="M22" s="176"/>
      <c r="N22" s="176"/>
      <c r="O22" s="332">
        <f>(N22-M22)+1</f>
        <v>1</v>
      </c>
      <c r="P22" s="338">
        <f ca="1">OFFSET('Table of Discount Factors'!$C$3,'Risk (£) Option 0'!M22,'Risk (£) Option 0'!N22)</f>
        <v>1</v>
      </c>
      <c r="Q22" s="334">
        <f t="shared" si="7"/>
        <v>0</v>
      </c>
      <c r="R22" s="331">
        <f t="shared" ca="1" si="8"/>
        <v>0</v>
      </c>
    </row>
    <row r="23" spans="1:18" ht="15" customHeight="1" x14ac:dyDescent="0.3">
      <c r="A23" s="120" t="s">
        <v>193</v>
      </c>
      <c r="B23" s="336" t="s">
        <v>194</v>
      </c>
      <c r="C23" s="175"/>
      <c r="D23" s="175"/>
      <c r="E23" s="175"/>
      <c r="F23" s="175"/>
      <c r="G23" s="330">
        <f t="shared" si="5"/>
        <v>0</v>
      </c>
      <c r="H23" s="433"/>
      <c r="I23" s="433"/>
      <c r="J23" s="433"/>
      <c r="K23" s="331">
        <v>0</v>
      </c>
      <c r="L23" s="331">
        <f t="shared" si="6"/>
        <v>0</v>
      </c>
      <c r="M23" s="176"/>
      <c r="N23" s="176"/>
      <c r="O23" s="332">
        <f t="shared" ref="O23:O35" si="10">(N23-M23)+1</f>
        <v>1</v>
      </c>
      <c r="P23" s="338">
        <f ca="1">OFFSET('Table of Discount Factors'!$C$3,'Risk (£) Option 0'!M23,'Risk (£) Option 0'!N23)</f>
        <v>1</v>
      </c>
      <c r="Q23" s="334">
        <f t="shared" si="7"/>
        <v>0</v>
      </c>
      <c r="R23" s="331">
        <f t="shared" ca="1" si="8"/>
        <v>0</v>
      </c>
    </row>
    <row r="24" spans="1:18" ht="15" customHeight="1" x14ac:dyDescent="0.3">
      <c r="A24" s="120" t="s">
        <v>195</v>
      </c>
      <c r="B24" s="336" t="s">
        <v>362</v>
      </c>
      <c r="C24" s="175"/>
      <c r="D24" s="175"/>
      <c r="E24" s="175"/>
      <c r="F24" s="175"/>
      <c r="G24" s="330">
        <f t="shared" si="5"/>
        <v>0</v>
      </c>
      <c r="H24" s="433"/>
      <c r="I24" s="433"/>
      <c r="J24" s="433"/>
      <c r="K24" s="331">
        <v>0</v>
      </c>
      <c r="L24" s="331">
        <f t="shared" si="6"/>
        <v>0</v>
      </c>
      <c r="M24" s="176"/>
      <c r="N24" s="176"/>
      <c r="O24" s="332">
        <f t="shared" si="10"/>
        <v>1</v>
      </c>
      <c r="P24" s="338">
        <f ca="1">OFFSET('Table of Discount Factors'!$C$3,'Risk (£) Option 0'!M24,'Risk (£) Option 0'!N24)</f>
        <v>1</v>
      </c>
      <c r="Q24" s="334">
        <f t="shared" si="7"/>
        <v>0</v>
      </c>
      <c r="R24" s="331">
        <f t="shared" ca="1" si="8"/>
        <v>0</v>
      </c>
    </row>
    <row r="25" spans="1:18" ht="15" customHeight="1" x14ac:dyDescent="0.3">
      <c r="A25" s="120" t="s">
        <v>196</v>
      </c>
      <c r="B25" s="336" t="s">
        <v>197</v>
      </c>
      <c r="C25" s="175"/>
      <c r="D25" s="175"/>
      <c r="E25" s="175"/>
      <c r="F25" s="175"/>
      <c r="G25" s="330">
        <f t="shared" si="5"/>
        <v>0</v>
      </c>
      <c r="H25" s="433"/>
      <c r="I25" s="433"/>
      <c r="J25" s="433"/>
      <c r="K25" s="331">
        <v>0</v>
      </c>
      <c r="L25" s="331">
        <f t="shared" si="6"/>
        <v>0</v>
      </c>
      <c r="M25" s="176"/>
      <c r="N25" s="176"/>
      <c r="O25" s="332">
        <f t="shared" si="10"/>
        <v>1</v>
      </c>
      <c r="P25" s="338">
        <f ca="1">OFFSET('Table of Discount Factors'!$C$3,'Risk (£) Option 0'!M25,'Risk (£) Option 0'!N25)</f>
        <v>1</v>
      </c>
      <c r="Q25" s="334">
        <f t="shared" si="7"/>
        <v>0</v>
      </c>
      <c r="R25" s="331">
        <f t="shared" ca="1" si="8"/>
        <v>0</v>
      </c>
    </row>
    <row r="26" spans="1:18" ht="15" customHeight="1" x14ac:dyDescent="0.3">
      <c r="A26" s="120" t="s">
        <v>198</v>
      </c>
      <c r="B26" s="336" t="s">
        <v>199</v>
      </c>
      <c r="C26" s="175"/>
      <c r="D26" s="175"/>
      <c r="E26" s="175"/>
      <c r="F26" s="175"/>
      <c r="G26" s="330">
        <f t="shared" si="5"/>
        <v>0</v>
      </c>
      <c r="H26" s="433"/>
      <c r="I26" s="433"/>
      <c r="J26" s="433"/>
      <c r="K26" s="331">
        <v>0</v>
      </c>
      <c r="L26" s="331">
        <f t="shared" si="6"/>
        <v>0</v>
      </c>
      <c r="M26" s="176"/>
      <c r="N26" s="176"/>
      <c r="O26" s="332">
        <f t="shared" si="10"/>
        <v>1</v>
      </c>
      <c r="P26" s="338">
        <f ca="1">OFFSET('Table of Discount Factors'!$C$3,'Risk (£) Option 0'!M26,'Risk (£) Option 0'!N26)</f>
        <v>1</v>
      </c>
      <c r="Q26" s="334">
        <f t="shared" si="7"/>
        <v>0</v>
      </c>
      <c r="R26" s="331">
        <f t="shared" ca="1" si="8"/>
        <v>0</v>
      </c>
    </row>
    <row r="27" spans="1:18" ht="15" customHeight="1" x14ac:dyDescent="0.3">
      <c r="A27" s="120" t="s">
        <v>200</v>
      </c>
      <c r="B27" s="336" t="s">
        <v>201</v>
      </c>
      <c r="C27" s="175"/>
      <c r="D27" s="175"/>
      <c r="E27" s="175"/>
      <c r="F27" s="175"/>
      <c r="G27" s="330">
        <f t="shared" si="5"/>
        <v>0</v>
      </c>
      <c r="H27" s="433"/>
      <c r="I27" s="433"/>
      <c r="J27" s="433"/>
      <c r="K27" s="331">
        <v>0</v>
      </c>
      <c r="L27" s="331">
        <f t="shared" si="6"/>
        <v>0</v>
      </c>
      <c r="M27" s="176"/>
      <c r="N27" s="176"/>
      <c r="O27" s="332">
        <f t="shared" si="10"/>
        <v>1</v>
      </c>
      <c r="P27" s="338">
        <f ca="1">OFFSET('Table of Discount Factors'!$C$3,'Risk (£) Option 0'!M27,'Risk (£) Option 0'!N27)</f>
        <v>1</v>
      </c>
      <c r="Q27" s="334">
        <f t="shared" si="7"/>
        <v>0</v>
      </c>
      <c r="R27" s="331">
        <f t="shared" ca="1" si="8"/>
        <v>0</v>
      </c>
    </row>
    <row r="28" spans="1:18" ht="15" customHeight="1" x14ac:dyDescent="0.3">
      <c r="A28" s="120" t="s">
        <v>202</v>
      </c>
      <c r="B28" s="336" t="s">
        <v>203</v>
      </c>
      <c r="C28" s="175"/>
      <c r="D28" s="175"/>
      <c r="E28" s="175"/>
      <c r="F28" s="175"/>
      <c r="G28" s="330">
        <f t="shared" si="5"/>
        <v>0</v>
      </c>
      <c r="H28" s="433"/>
      <c r="I28" s="433"/>
      <c r="J28" s="433"/>
      <c r="K28" s="331">
        <v>0</v>
      </c>
      <c r="L28" s="331">
        <f t="shared" si="6"/>
        <v>0</v>
      </c>
      <c r="M28" s="176"/>
      <c r="N28" s="176"/>
      <c r="O28" s="332">
        <f t="shared" si="10"/>
        <v>1</v>
      </c>
      <c r="P28" s="338">
        <f ca="1">OFFSET('Table of Discount Factors'!$C$3,'Risk (£) Option 0'!M28,'Risk (£) Option 0'!N28)</f>
        <v>1</v>
      </c>
      <c r="Q28" s="334">
        <f t="shared" si="7"/>
        <v>0</v>
      </c>
      <c r="R28" s="331">
        <f t="shared" ca="1" si="8"/>
        <v>0</v>
      </c>
    </row>
    <row r="29" spans="1:18" ht="15" customHeight="1" x14ac:dyDescent="0.3">
      <c r="A29" s="120" t="s">
        <v>204</v>
      </c>
      <c r="B29" s="336" t="s">
        <v>205</v>
      </c>
      <c r="C29" s="175"/>
      <c r="D29" s="175"/>
      <c r="E29" s="175"/>
      <c r="F29" s="175"/>
      <c r="G29" s="330">
        <f t="shared" si="5"/>
        <v>0</v>
      </c>
      <c r="H29" s="433"/>
      <c r="I29" s="433"/>
      <c r="J29" s="433"/>
      <c r="K29" s="331">
        <v>0</v>
      </c>
      <c r="L29" s="331">
        <f t="shared" si="6"/>
        <v>0</v>
      </c>
      <c r="M29" s="176"/>
      <c r="N29" s="176"/>
      <c r="O29" s="332">
        <f t="shared" si="10"/>
        <v>1</v>
      </c>
      <c r="P29" s="338">
        <f ca="1">OFFSET('Table of Discount Factors'!$C$3,'Risk (£) Option 0'!M29,'Risk (£) Option 0'!N29)</f>
        <v>1</v>
      </c>
      <c r="Q29" s="334">
        <f t="shared" si="7"/>
        <v>0</v>
      </c>
      <c r="R29" s="331">
        <f t="shared" ca="1" si="8"/>
        <v>0</v>
      </c>
    </row>
    <row r="30" spans="1:18" ht="15" customHeight="1" x14ac:dyDescent="0.3">
      <c r="A30" s="120" t="s">
        <v>206</v>
      </c>
      <c r="B30" s="336" t="s">
        <v>210</v>
      </c>
      <c r="C30" s="175"/>
      <c r="D30" s="175"/>
      <c r="E30" s="175"/>
      <c r="F30" s="175"/>
      <c r="G30" s="330">
        <f t="shared" si="5"/>
        <v>0</v>
      </c>
      <c r="H30" s="433"/>
      <c r="I30" s="433"/>
      <c r="J30" s="433"/>
      <c r="K30" s="331">
        <v>0</v>
      </c>
      <c r="L30" s="331">
        <f t="shared" si="6"/>
        <v>0</v>
      </c>
      <c r="M30" s="176"/>
      <c r="N30" s="176"/>
      <c r="O30" s="332">
        <f t="shared" si="10"/>
        <v>1</v>
      </c>
      <c r="P30" s="338">
        <f ca="1">OFFSET('Table of Discount Factors'!$C$3,'Risk (£) Option 0'!M30,'Risk (£) Option 0'!N30)</f>
        <v>1</v>
      </c>
      <c r="Q30" s="334">
        <f t="shared" si="7"/>
        <v>0</v>
      </c>
      <c r="R30" s="331">
        <f t="shared" ca="1" si="8"/>
        <v>0</v>
      </c>
    </row>
    <row r="31" spans="1:18" ht="15" customHeight="1" x14ac:dyDescent="0.3">
      <c r="A31" s="120" t="s">
        <v>207</v>
      </c>
      <c r="B31" s="336" t="s">
        <v>212</v>
      </c>
      <c r="C31" s="175"/>
      <c r="D31" s="175"/>
      <c r="E31" s="175"/>
      <c r="F31" s="175"/>
      <c r="G31" s="330">
        <f t="shared" si="5"/>
        <v>0</v>
      </c>
      <c r="H31" s="433"/>
      <c r="I31" s="433"/>
      <c r="J31" s="433"/>
      <c r="K31" s="331">
        <v>0</v>
      </c>
      <c r="L31" s="331">
        <f t="shared" si="6"/>
        <v>0</v>
      </c>
      <c r="M31" s="176"/>
      <c r="N31" s="176"/>
      <c r="O31" s="332">
        <f t="shared" si="10"/>
        <v>1</v>
      </c>
      <c r="P31" s="338">
        <f ca="1">OFFSET('Table of Discount Factors'!$C$3,'Risk (£) Option 0'!M31,'Risk (£) Option 0'!N31)</f>
        <v>1</v>
      </c>
      <c r="Q31" s="334">
        <f t="shared" si="7"/>
        <v>0</v>
      </c>
      <c r="R31" s="331">
        <f t="shared" ca="1" si="8"/>
        <v>0</v>
      </c>
    </row>
    <row r="32" spans="1:18" ht="15" customHeight="1" x14ac:dyDescent="0.3">
      <c r="A32" s="120" t="s">
        <v>208</v>
      </c>
      <c r="B32" s="336" t="s">
        <v>214</v>
      </c>
      <c r="C32" s="175"/>
      <c r="D32" s="175"/>
      <c r="E32" s="175"/>
      <c r="F32" s="175"/>
      <c r="G32" s="330">
        <f t="shared" si="5"/>
        <v>0</v>
      </c>
      <c r="H32" s="433"/>
      <c r="I32" s="433"/>
      <c r="J32" s="433"/>
      <c r="K32" s="331">
        <v>0</v>
      </c>
      <c r="L32" s="331">
        <f t="shared" si="6"/>
        <v>0</v>
      </c>
      <c r="M32" s="176"/>
      <c r="N32" s="176"/>
      <c r="O32" s="332">
        <f t="shared" si="10"/>
        <v>1</v>
      </c>
      <c r="P32" s="338">
        <f ca="1">OFFSET('Table of Discount Factors'!$C$3,'Risk (£) Option 0'!M32,'Risk (£) Option 0'!N32)</f>
        <v>1</v>
      </c>
      <c r="Q32" s="334">
        <f t="shared" si="7"/>
        <v>0</v>
      </c>
      <c r="R32" s="331">
        <f t="shared" ca="1" si="8"/>
        <v>0</v>
      </c>
    </row>
    <row r="33" spans="1:18" ht="15" customHeight="1" x14ac:dyDescent="0.3">
      <c r="A33" s="120" t="s">
        <v>209</v>
      </c>
      <c r="B33" s="336" t="s">
        <v>215</v>
      </c>
      <c r="C33" s="175"/>
      <c r="D33" s="175"/>
      <c r="E33" s="175"/>
      <c r="F33" s="175"/>
      <c r="G33" s="330">
        <f t="shared" si="5"/>
        <v>0</v>
      </c>
      <c r="H33" s="433"/>
      <c r="I33" s="433"/>
      <c r="J33" s="433"/>
      <c r="K33" s="331">
        <v>0</v>
      </c>
      <c r="L33" s="331">
        <f t="shared" si="6"/>
        <v>0</v>
      </c>
      <c r="M33" s="176"/>
      <c r="N33" s="176"/>
      <c r="O33" s="332">
        <f t="shared" si="10"/>
        <v>1</v>
      </c>
      <c r="P33" s="338">
        <f ca="1">OFFSET('Table of Discount Factors'!$C$3,'Risk (£) Option 0'!M33,'Risk (£) Option 0'!N33)</f>
        <v>1</v>
      </c>
      <c r="Q33" s="334">
        <f t="shared" si="7"/>
        <v>0</v>
      </c>
      <c r="R33" s="331">
        <f t="shared" ca="1" si="8"/>
        <v>0</v>
      </c>
    </row>
    <row r="34" spans="1:18" ht="15" customHeight="1" x14ac:dyDescent="0.3">
      <c r="A34" s="120" t="s">
        <v>211</v>
      </c>
      <c r="B34" s="336" t="s">
        <v>216</v>
      </c>
      <c r="C34" s="175"/>
      <c r="D34" s="175"/>
      <c r="E34" s="175"/>
      <c r="F34" s="175"/>
      <c r="G34" s="330">
        <f t="shared" si="5"/>
        <v>0</v>
      </c>
      <c r="H34" s="433"/>
      <c r="I34" s="433"/>
      <c r="J34" s="433"/>
      <c r="K34" s="331">
        <v>0</v>
      </c>
      <c r="L34" s="331">
        <f t="shared" si="6"/>
        <v>0</v>
      </c>
      <c r="M34" s="176"/>
      <c r="N34" s="176"/>
      <c r="O34" s="332">
        <f t="shared" si="10"/>
        <v>1</v>
      </c>
      <c r="P34" s="338">
        <f ca="1">OFFSET('Table of Discount Factors'!$C$3,'Risk (£) Option 0'!M34,'Risk (£) Option 0'!N34)</f>
        <v>1</v>
      </c>
      <c r="Q34" s="334">
        <f t="shared" si="7"/>
        <v>0</v>
      </c>
      <c r="R34" s="331">
        <f t="shared" ca="1" si="8"/>
        <v>0</v>
      </c>
    </row>
    <row r="35" spans="1:18" ht="15" customHeight="1" x14ac:dyDescent="0.3">
      <c r="A35" s="120" t="s">
        <v>213</v>
      </c>
      <c r="B35" s="336" t="s">
        <v>217</v>
      </c>
      <c r="C35" s="175"/>
      <c r="D35" s="175"/>
      <c r="E35" s="175"/>
      <c r="F35" s="175"/>
      <c r="G35" s="330">
        <f t="shared" si="5"/>
        <v>0</v>
      </c>
      <c r="H35" s="433"/>
      <c r="I35" s="433"/>
      <c r="J35" s="433"/>
      <c r="K35" s="331">
        <v>0</v>
      </c>
      <c r="L35" s="331">
        <f t="shared" si="6"/>
        <v>0</v>
      </c>
      <c r="M35" s="176"/>
      <c r="N35" s="176"/>
      <c r="O35" s="332">
        <f t="shared" si="10"/>
        <v>1</v>
      </c>
      <c r="P35" s="338">
        <f ca="1">OFFSET('Table of Discount Factors'!$C$3,'Risk (£) Option 0'!M35,'Risk (£) Option 0'!N35)</f>
        <v>1</v>
      </c>
      <c r="Q35" s="334">
        <f t="shared" si="7"/>
        <v>0</v>
      </c>
      <c r="R35" s="331">
        <f t="shared" ca="1" si="8"/>
        <v>0</v>
      </c>
    </row>
    <row r="36" spans="1:18" ht="15" customHeight="1" x14ac:dyDescent="0.3">
      <c r="A36" s="339"/>
      <c r="B36" s="340"/>
      <c r="C36" s="341"/>
      <c r="D36" s="341"/>
      <c r="E36" s="341"/>
      <c r="F36" s="341"/>
      <c r="G36" s="341"/>
      <c r="H36" s="342"/>
      <c r="I36" s="343"/>
      <c r="J36" s="344"/>
      <c r="K36" s="345" t="s">
        <v>55</v>
      </c>
      <c r="L36" s="346">
        <f>SUM(L16:L35)</f>
        <v>0</v>
      </c>
      <c r="M36" s="340"/>
      <c r="N36" s="340"/>
      <c r="O36" s="347"/>
      <c r="P36" s="348">
        <f ca="1">SUM(P16:P35)</f>
        <v>20</v>
      </c>
      <c r="Q36" s="346">
        <f>SUM(Q16:Q35)</f>
        <v>0</v>
      </c>
      <c r="R36" s="346">
        <f ca="1">SUM(R16:R35)</f>
        <v>0</v>
      </c>
    </row>
    <row r="37" spans="1:18" ht="15" customHeight="1" x14ac:dyDescent="0.3">
      <c r="A37" s="105" t="s">
        <v>218</v>
      </c>
      <c r="B37" s="106"/>
      <c r="C37" s="106"/>
      <c r="D37" s="106"/>
      <c r="E37" s="106"/>
      <c r="F37" s="106"/>
      <c r="G37" s="106"/>
      <c r="H37" s="307"/>
      <c r="I37" s="307"/>
      <c r="J37" s="307"/>
      <c r="K37" s="307"/>
      <c r="L37" s="307"/>
      <c r="M37" s="106"/>
      <c r="N37" s="106"/>
      <c r="O37" s="106"/>
      <c r="P37" s="106"/>
      <c r="Q37" s="308"/>
      <c r="R37" s="308"/>
    </row>
    <row r="38" spans="1:18" ht="15" customHeight="1" x14ac:dyDescent="0.3">
      <c r="A38" s="335" t="s">
        <v>219</v>
      </c>
      <c r="B38" s="336" t="s">
        <v>220</v>
      </c>
      <c r="C38" s="175"/>
      <c r="D38" s="175"/>
      <c r="E38" s="175"/>
      <c r="F38" s="175"/>
      <c r="G38" s="330">
        <f t="shared" ref="G38:G48" si="11">SUM(C38:F38)</f>
        <v>0</v>
      </c>
      <c r="H38" s="433"/>
      <c r="I38" s="433"/>
      <c r="J38" s="433"/>
      <c r="K38" s="331">
        <v>0</v>
      </c>
      <c r="L38" s="331">
        <f t="shared" ref="L38:L48" si="12">(C38*H38)+(D38*I38)+(E38*J38)+(F38*K38)</f>
        <v>0</v>
      </c>
      <c r="M38" s="176"/>
      <c r="N38" s="176"/>
      <c r="O38" s="332">
        <f t="shared" ref="O38:O48" si="13">(N38-M38)+1</f>
        <v>1</v>
      </c>
      <c r="P38" s="338">
        <f ca="1">OFFSET('Table of Discount Factors'!$C$3,'Risk (£) Option 0'!M38,'Risk (£) Option 0'!N38)</f>
        <v>1</v>
      </c>
      <c r="Q38" s="334">
        <f t="shared" ref="Q38:Q48" si="14">L38*O38</f>
        <v>0</v>
      </c>
      <c r="R38" s="331">
        <f t="shared" ref="R38:R48" ca="1" si="15">L38*P38</f>
        <v>0</v>
      </c>
    </row>
    <row r="39" spans="1:18" ht="15" customHeight="1" x14ac:dyDescent="0.3">
      <c r="A39" s="335" t="s">
        <v>221</v>
      </c>
      <c r="B39" s="336" t="s">
        <v>606</v>
      </c>
      <c r="C39" s="175"/>
      <c r="D39" s="175"/>
      <c r="E39" s="175"/>
      <c r="F39" s="175"/>
      <c r="G39" s="330">
        <f t="shared" si="11"/>
        <v>0</v>
      </c>
      <c r="H39" s="433"/>
      <c r="I39" s="433"/>
      <c r="J39" s="433"/>
      <c r="K39" s="331">
        <v>0</v>
      </c>
      <c r="L39" s="331">
        <f t="shared" si="12"/>
        <v>0</v>
      </c>
      <c r="M39" s="176"/>
      <c r="N39" s="176"/>
      <c r="O39" s="332">
        <f t="shared" si="13"/>
        <v>1</v>
      </c>
      <c r="P39" s="338">
        <f ca="1">OFFSET('Table of Discount Factors'!$C$3,'Risk (£) Option 0'!M39,'Risk (£) Option 0'!N39)</f>
        <v>1</v>
      </c>
      <c r="Q39" s="334">
        <f t="shared" si="14"/>
        <v>0</v>
      </c>
      <c r="R39" s="331">
        <f t="shared" ca="1" si="15"/>
        <v>0</v>
      </c>
    </row>
    <row r="40" spans="1:18" ht="15" customHeight="1" x14ac:dyDescent="0.3">
      <c r="A40" s="335" t="s">
        <v>222</v>
      </c>
      <c r="B40" s="336" t="s">
        <v>223</v>
      </c>
      <c r="C40" s="175"/>
      <c r="D40" s="175"/>
      <c r="E40" s="175"/>
      <c r="F40" s="175"/>
      <c r="G40" s="330">
        <f t="shared" si="11"/>
        <v>0</v>
      </c>
      <c r="H40" s="433"/>
      <c r="I40" s="433"/>
      <c r="J40" s="433"/>
      <c r="K40" s="331">
        <v>0</v>
      </c>
      <c r="L40" s="331">
        <f t="shared" si="12"/>
        <v>0</v>
      </c>
      <c r="M40" s="176"/>
      <c r="N40" s="176"/>
      <c r="O40" s="332">
        <f t="shared" si="13"/>
        <v>1</v>
      </c>
      <c r="P40" s="338">
        <f ca="1">OFFSET('Table of Discount Factors'!$C$3,'Risk (£) Option 0'!M40,'Risk (£) Option 0'!N40)</f>
        <v>1</v>
      </c>
      <c r="Q40" s="334">
        <f t="shared" si="14"/>
        <v>0</v>
      </c>
      <c r="R40" s="331">
        <f t="shared" ca="1" si="15"/>
        <v>0</v>
      </c>
    </row>
    <row r="41" spans="1:18" ht="15" customHeight="1" x14ac:dyDescent="0.3">
      <c r="A41" s="335" t="s">
        <v>224</v>
      </c>
      <c r="B41" s="336" t="s">
        <v>225</v>
      </c>
      <c r="C41" s="175"/>
      <c r="D41" s="175"/>
      <c r="E41" s="175"/>
      <c r="F41" s="175"/>
      <c r="G41" s="330">
        <f t="shared" si="11"/>
        <v>0</v>
      </c>
      <c r="H41" s="433"/>
      <c r="I41" s="433"/>
      <c r="J41" s="433"/>
      <c r="K41" s="331">
        <v>0</v>
      </c>
      <c r="L41" s="331">
        <f t="shared" si="12"/>
        <v>0</v>
      </c>
      <c r="M41" s="176"/>
      <c r="N41" s="176"/>
      <c r="O41" s="332">
        <f t="shared" si="13"/>
        <v>1</v>
      </c>
      <c r="P41" s="338">
        <f ca="1">OFFSET('Table of Discount Factors'!$C$3,'Risk (£) Option 0'!M41,'Risk (£) Option 0'!N41)</f>
        <v>1</v>
      </c>
      <c r="Q41" s="334">
        <f t="shared" si="14"/>
        <v>0</v>
      </c>
      <c r="R41" s="331">
        <f t="shared" ca="1" si="15"/>
        <v>0</v>
      </c>
    </row>
    <row r="42" spans="1:18" ht="15" customHeight="1" x14ac:dyDescent="0.3">
      <c r="A42" s="335" t="s">
        <v>226</v>
      </c>
      <c r="B42" s="336" t="s">
        <v>227</v>
      </c>
      <c r="C42" s="175"/>
      <c r="D42" s="175"/>
      <c r="E42" s="175"/>
      <c r="F42" s="175"/>
      <c r="G42" s="330">
        <f t="shared" si="11"/>
        <v>0</v>
      </c>
      <c r="H42" s="433"/>
      <c r="I42" s="433"/>
      <c r="J42" s="433"/>
      <c r="K42" s="331">
        <v>0</v>
      </c>
      <c r="L42" s="331">
        <f t="shared" si="12"/>
        <v>0</v>
      </c>
      <c r="M42" s="176"/>
      <c r="N42" s="176"/>
      <c r="O42" s="332">
        <f t="shared" si="13"/>
        <v>1</v>
      </c>
      <c r="P42" s="338">
        <f ca="1">OFFSET('Table of Discount Factors'!$C$3,'Risk (£) Option 0'!M42,'Risk (£) Option 0'!N42)</f>
        <v>1</v>
      </c>
      <c r="Q42" s="334">
        <f t="shared" si="14"/>
        <v>0</v>
      </c>
      <c r="R42" s="331">
        <f t="shared" ca="1" si="15"/>
        <v>0</v>
      </c>
    </row>
    <row r="43" spans="1:18" ht="15" customHeight="1" x14ac:dyDescent="0.3">
      <c r="A43" s="335" t="s">
        <v>228</v>
      </c>
      <c r="B43" s="336" t="s">
        <v>229</v>
      </c>
      <c r="C43" s="175"/>
      <c r="D43" s="175"/>
      <c r="E43" s="175"/>
      <c r="F43" s="175"/>
      <c r="G43" s="330">
        <f t="shared" si="11"/>
        <v>0</v>
      </c>
      <c r="H43" s="433"/>
      <c r="I43" s="433"/>
      <c r="J43" s="433"/>
      <c r="K43" s="331">
        <v>0</v>
      </c>
      <c r="L43" s="331">
        <f t="shared" si="12"/>
        <v>0</v>
      </c>
      <c r="M43" s="176"/>
      <c r="N43" s="176"/>
      <c r="O43" s="332">
        <f t="shared" si="13"/>
        <v>1</v>
      </c>
      <c r="P43" s="338">
        <f ca="1">OFFSET('Table of Discount Factors'!$C$3,'Risk (£) Option 0'!M43,'Risk (£) Option 0'!N43)</f>
        <v>1</v>
      </c>
      <c r="Q43" s="334">
        <f t="shared" si="14"/>
        <v>0</v>
      </c>
      <c r="R43" s="331">
        <f t="shared" ca="1" si="15"/>
        <v>0</v>
      </c>
    </row>
    <row r="44" spans="1:18" ht="15" customHeight="1" x14ac:dyDescent="0.3">
      <c r="A44" s="335" t="s">
        <v>230</v>
      </c>
      <c r="B44" s="336" t="s">
        <v>231</v>
      </c>
      <c r="C44" s="175"/>
      <c r="D44" s="175"/>
      <c r="E44" s="175"/>
      <c r="F44" s="175"/>
      <c r="G44" s="330">
        <f t="shared" si="11"/>
        <v>0</v>
      </c>
      <c r="H44" s="433"/>
      <c r="I44" s="433"/>
      <c r="J44" s="433"/>
      <c r="K44" s="331">
        <v>0</v>
      </c>
      <c r="L44" s="331">
        <f t="shared" si="12"/>
        <v>0</v>
      </c>
      <c r="M44" s="176"/>
      <c r="N44" s="176"/>
      <c r="O44" s="332">
        <f t="shared" si="13"/>
        <v>1</v>
      </c>
      <c r="P44" s="338">
        <f ca="1">OFFSET('Table of Discount Factors'!$C$3,'Risk (£) Option 0'!M44,'Risk (£) Option 0'!N44)</f>
        <v>1</v>
      </c>
      <c r="Q44" s="334">
        <f t="shared" si="14"/>
        <v>0</v>
      </c>
      <c r="R44" s="331">
        <f t="shared" ca="1" si="15"/>
        <v>0</v>
      </c>
    </row>
    <row r="45" spans="1:18" ht="15" customHeight="1" x14ac:dyDescent="0.3">
      <c r="A45" s="335" t="s">
        <v>232</v>
      </c>
      <c r="B45" s="336" t="s">
        <v>233</v>
      </c>
      <c r="C45" s="175"/>
      <c r="D45" s="175"/>
      <c r="E45" s="175"/>
      <c r="F45" s="175"/>
      <c r="G45" s="330">
        <f t="shared" si="11"/>
        <v>0</v>
      </c>
      <c r="H45" s="433"/>
      <c r="I45" s="433"/>
      <c r="J45" s="433"/>
      <c r="K45" s="331">
        <v>0</v>
      </c>
      <c r="L45" s="331">
        <f t="shared" si="12"/>
        <v>0</v>
      </c>
      <c r="M45" s="176"/>
      <c r="N45" s="176"/>
      <c r="O45" s="332">
        <f t="shared" si="13"/>
        <v>1</v>
      </c>
      <c r="P45" s="338">
        <f ca="1">OFFSET('Table of Discount Factors'!$C$3,'Risk (£) Option 0'!M45,'Risk (£) Option 0'!N45)</f>
        <v>1</v>
      </c>
      <c r="Q45" s="334">
        <f t="shared" si="14"/>
        <v>0</v>
      </c>
      <c r="R45" s="331">
        <f t="shared" ca="1" si="15"/>
        <v>0</v>
      </c>
    </row>
    <row r="46" spans="1:18" ht="15" customHeight="1" x14ac:dyDescent="0.3">
      <c r="A46" s="335" t="s">
        <v>234</v>
      </c>
      <c r="B46" s="336" t="s">
        <v>197</v>
      </c>
      <c r="C46" s="175"/>
      <c r="D46" s="175"/>
      <c r="E46" s="175"/>
      <c r="F46" s="175"/>
      <c r="G46" s="330">
        <f t="shared" si="11"/>
        <v>0</v>
      </c>
      <c r="H46" s="433"/>
      <c r="I46" s="433"/>
      <c r="J46" s="433"/>
      <c r="K46" s="331">
        <v>0</v>
      </c>
      <c r="L46" s="331">
        <f t="shared" si="12"/>
        <v>0</v>
      </c>
      <c r="M46" s="176"/>
      <c r="N46" s="176"/>
      <c r="O46" s="332">
        <f t="shared" si="13"/>
        <v>1</v>
      </c>
      <c r="P46" s="338">
        <f ca="1">OFFSET('Table of Discount Factors'!$C$3,'Risk (£) Option 0'!M46,'Risk (£) Option 0'!N46)</f>
        <v>1</v>
      </c>
      <c r="Q46" s="334">
        <f t="shared" si="14"/>
        <v>0</v>
      </c>
      <c r="R46" s="331">
        <f t="shared" ca="1" si="15"/>
        <v>0</v>
      </c>
    </row>
    <row r="47" spans="1:18" ht="15" customHeight="1" x14ac:dyDescent="0.3">
      <c r="A47" s="335" t="s">
        <v>235</v>
      </c>
      <c r="B47" s="336" t="s">
        <v>199</v>
      </c>
      <c r="C47" s="175"/>
      <c r="D47" s="175"/>
      <c r="E47" s="175"/>
      <c r="F47" s="175"/>
      <c r="G47" s="330">
        <f t="shared" si="11"/>
        <v>0</v>
      </c>
      <c r="H47" s="433"/>
      <c r="I47" s="433"/>
      <c r="J47" s="433"/>
      <c r="K47" s="331">
        <v>0</v>
      </c>
      <c r="L47" s="331">
        <f t="shared" si="12"/>
        <v>0</v>
      </c>
      <c r="M47" s="176"/>
      <c r="N47" s="176"/>
      <c r="O47" s="332">
        <f t="shared" si="13"/>
        <v>1</v>
      </c>
      <c r="P47" s="338">
        <f ca="1">OFFSET('Table of Discount Factors'!$C$3,'Risk (£) Option 0'!M47,'Risk (£) Option 0'!N47)</f>
        <v>1</v>
      </c>
      <c r="Q47" s="334">
        <f t="shared" si="14"/>
        <v>0</v>
      </c>
      <c r="R47" s="331">
        <f t="shared" ca="1" si="15"/>
        <v>0</v>
      </c>
    </row>
    <row r="48" spans="1:18" ht="15" customHeight="1" x14ac:dyDescent="0.3">
      <c r="A48" s="335" t="s">
        <v>236</v>
      </c>
      <c r="B48" s="336" t="s">
        <v>201</v>
      </c>
      <c r="C48" s="175"/>
      <c r="D48" s="175"/>
      <c r="E48" s="175"/>
      <c r="F48" s="175"/>
      <c r="G48" s="330">
        <f t="shared" si="11"/>
        <v>0</v>
      </c>
      <c r="H48" s="433"/>
      <c r="I48" s="433"/>
      <c r="J48" s="433"/>
      <c r="K48" s="331">
        <v>0</v>
      </c>
      <c r="L48" s="331">
        <f t="shared" si="12"/>
        <v>0</v>
      </c>
      <c r="M48" s="176"/>
      <c r="N48" s="176"/>
      <c r="O48" s="332">
        <f t="shared" si="13"/>
        <v>1</v>
      </c>
      <c r="P48" s="338">
        <f ca="1">OFFSET('Table of Discount Factors'!$C$3,'Risk (£) Option 0'!M48,'Risk (£) Option 0'!N48)</f>
        <v>1</v>
      </c>
      <c r="Q48" s="334">
        <f t="shared" si="14"/>
        <v>0</v>
      </c>
      <c r="R48" s="331">
        <f t="shared" ca="1" si="15"/>
        <v>0</v>
      </c>
    </row>
    <row r="49" spans="1:18" ht="15" customHeight="1" x14ac:dyDescent="0.3">
      <c r="A49" s="339"/>
      <c r="B49" s="340"/>
      <c r="C49" s="341"/>
      <c r="D49" s="341"/>
      <c r="E49" s="341"/>
      <c r="F49" s="341"/>
      <c r="G49" s="341"/>
      <c r="H49" s="342"/>
      <c r="I49" s="343"/>
      <c r="J49" s="344"/>
      <c r="K49" s="345" t="s">
        <v>55</v>
      </c>
      <c r="L49" s="346">
        <f>SUM(L38:L48)</f>
        <v>0</v>
      </c>
      <c r="M49" s="340"/>
      <c r="N49" s="340"/>
      <c r="O49" s="347"/>
      <c r="P49" s="348">
        <f ca="1">SUM(P38:P48)</f>
        <v>11</v>
      </c>
      <c r="Q49" s="346">
        <f>SUM(Q38:Q48)</f>
        <v>0</v>
      </c>
      <c r="R49" s="346">
        <f ca="1">SUM(R38:R48)</f>
        <v>0</v>
      </c>
    </row>
    <row r="50" spans="1:18" ht="15" customHeight="1" x14ac:dyDescent="0.3">
      <c r="A50" s="105" t="s">
        <v>237</v>
      </c>
      <c r="B50" s="106"/>
      <c r="C50" s="106"/>
      <c r="D50" s="106"/>
      <c r="E50" s="106"/>
      <c r="F50" s="106"/>
      <c r="G50" s="106"/>
      <c r="H50" s="307"/>
      <c r="I50" s="307"/>
      <c r="J50" s="307"/>
      <c r="K50" s="307"/>
      <c r="L50" s="307"/>
      <c r="M50" s="106"/>
      <c r="N50" s="106"/>
      <c r="O50" s="106"/>
      <c r="P50" s="106"/>
      <c r="Q50" s="308"/>
      <c r="R50" s="308"/>
    </row>
    <row r="51" spans="1:18" ht="15" customHeight="1" x14ac:dyDescent="0.3">
      <c r="A51" s="335" t="s">
        <v>238</v>
      </c>
      <c r="B51" s="349" t="s">
        <v>239</v>
      </c>
      <c r="C51" s="175"/>
      <c r="D51" s="175"/>
      <c r="E51" s="175"/>
      <c r="F51" s="175"/>
      <c r="G51" s="330">
        <f t="shared" ref="G51:G61" si="16">SUM(C51:F51)</f>
        <v>0</v>
      </c>
      <c r="H51" s="433"/>
      <c r="I51" s="433"/>
      <c r="J51" s="433"/>
      <c r="K51" s="331">
        <v>0</v>
      </c>
      <c r="L51" s="331">
        <f t="shared" ref="L51:L61" si="17">(C51*H51)+(D51*I51)+(E51*J51)+(F51*K51)</f>
        <v>0</v>
      </c>
      <c r="M51" s="176"/>
      <c r="N51" s="176"/>
      <c r="O51" s="332">
        <f t="shared" ref="O51:O61" si="18">(N51-M51)+1</f>
        <v>1</v>
      </c>
      <c r="P51" s="338">
        <f ca="1">OFFSET('Table of Discount Factors'!$C$3,'Risk (£) Option 0'!M51,'Risk (£) Option 0'!N51)</f>
        <v>1</v>
      </c>
      <c r="Q51" s="334">
        <f t="shared" ref="Q51:Q61" si="19">L51*O51</f>
        <v>0</v>
      </c>
      <c r="R51" s="331">
        <f t="shared" ref="R51:R61" ca="1" si="20">L51*P51</f>
        <v>0</v>
      </c>
    </row>
    <row r="52" spans="1:18" ht="15" customHeight="1" x14ac:dyDescent="0.3">
      <c r="A52" s="335" t="s">
        <v>240</v>
      </c>
      <c r="B52" s="349" t="s">
        <v>241</v>
      </c>
      <c r="C52" s="175"/>
      <c r="D52" s="175"/>
      <c r="E52" s="175"/>
      <c r="F52" s="175"/>
      <c r="G52" s="330">
        <f t="shared" si="16"/>
        <v>0</v>
      </c>
      <c r="H52" s="433"/>
      <c r="I52" s="433"/>
      <c r="J52" s="433"/>
      <c r="K52" s="331">
        <v>0</v>
      </c>
      <c r="L52" s="331">
        <f t="shared" si="17"/>
        <v>0</v>
      </c>
      <c r="M52" s="176"/>
      <c r="N52" s="176"/>
      <c r="O52" s="332">
        <f t="shared" si="18"/>
        <v>1</v>
      </c>
      <c r="P52" s="338">
        <f ca="1">OFFSET('Table of Discount Factors'!$C$3,'Risk (£) Option 0'!M52,'Risk (£) Option 0'!N52)</f>
        <v>1</v>
      </c>
      <c r="Q52" s="334">
        <f t="shared" si="19"/>
        <v>0</v>
      </c>
      <c r="R52" s="331">
        <f t="shared" ca="1" si="20"/>
        <v>0</v>
      </c>
    </row>
    <row r="53" spans="1:18" ht="15" customHeight="1" x14ac:dyDescent="0.3">
      <c r="A53" s="335" t="s">
        <v>242</v>
      </c>
      <c r="B53" s="349" t="s">
        <v>243</v>
      </c>
      <c r="C53" s="175"/>
      <c r="D53" s="175"/>
      <c r="E53" s="175"/>
      <c r="F53" s="175"/>
      <c r="G53" s="330">
        <f t="shared" si="16"/>
        <v>0</v>
      </c>
      <c r="H53" s="433"/>
      <c r="I53" s="433"/>
      <c r="J53" s="433"/>
      <c r="K53" s="331">
        <v>0</v>
      </c>
      <c r="L53" s="331">
        <f t="shared" si="17"/>
        <v>0</v>
      </c>
      <c r="M53" s="176"/>
      <c r="N53" s="176"/>
      <c r="O53" s="332">
        <f t="shared" si="18"/>
        <v>1</v>
      </c>
      <c r="P53" s="338">
        <f ca="1">OFFSET('Table of Discount Factors'!$C$3,'Risk (£) Option 0'!M53,'Risk (£) Option 0'!N53)</f>
        <v>1</v>
      </c>
      <c r="Q53" s="334">
        <f t="shared" si="19"/>
        <v>0</v>
      </c>
      <c r="R53" s="331">
        <f t="shared" ca="1" si="20"/>
        <v>0</v>
      </c>
    </row>
    <row r="54" spans="1:18" ht="15" customHeight="1" x14ac:dyDescent="0.3">
      <c r="A54" s="335" t="s">
        <v>244</v>
      </c>
      <c r="B54" s="349" t="s">
        <v>245</v>
      </c>
      <c r="C54" s="175"/>
      <c r="D54" s="175"/>
      <c r="E54" s="175"/>
      <c r="F54" s="175"/>
      <c r="G54" s="330">
        <f t="shared" si="16"/>
        <v>0</v>
      </c>
      <c r="H54" s="433"/>
      <c r="I54" s="433"/>
      <c r="J54" s="433"/>
      <c r="K54" s="331">
        <v>0</v>
      </c>
      <c r="L54" s="331">
        <f t="shared" si="17"/>
        <v>0</v>
      </c>
      <c r="M54" s="176"/>
      <c r="N54" s="176"/>
      <c r="O54" s="332">
        <f t="shared" si="18"/>
        <v>1</v>
      </c>
      <c r="P54" s="338">
        <f ca="1">OFFSET('Table of Discount Factors'!$C$3,'Risk (£) Option 0'!M54,'Risk (£) Option 0'!N54)</f>
        <v>1</v>
      </c>
      <c r="Q54" s="334">
        <f t="shared" si="19"/>
        <v>0</v>
      </c>
      <c r="R54" s="331">
        <f t="shared" ca="1" si="20"/>
        <v>0</v>
      </c>
    </row>
    <row r="55" spans="1:18" ht="15" customHeight="1" x14ac:dyDescent="0.3">
      <c r="A55" s="335" t="s">
        <v>246</v>
      </c>
      <c r="B55" s="349" t="s">
        <v>249</v>
      </c>
      <c r="C55" s="175"/>
      <c r="D55" s="175"/>
      <c r="E55" s="175"/>
      <c r="F55" s="175"/>
      <c r="G55" s="330">
        <f t="shared" si="16"/>
        <v>0</v>
      </c>
      <c r="H55" s="433"/>
      <c r="I55" s="433"/>
      <c r="J55" s="433"/>
      <c r="K55" s="331">
        <v>0</v>
      </c>
      <c r="L55" s="331">
        <f t="shared" si="17"/>
        <v>0</v>
      </c>
      <c r="M55" s="176"/>
      <c r="N55" s="176"/>
      <c r="O55" s="332">
        <f t="shared" si="18"/>
        <v>1</v>
      </c>
      <c r="P55" s="338">
        <f ca="1">OFFSET('Table of Discount Factors'!$C$3,'Risk (£) Option 0'!M55,'Risk (£) Option 0'!N55)</f>
        <v>1</v>
      </c>
      <c r="Q55" s="334">
        <f t="shared" si="19"/>
        <v>0</v>
      </c>
      <c r="R55" s="331">
        <f t="shared" ca="1" si="20"/>
        <v>0</v>
      </c>
    </row>
    <row r="56" spans="1:18" ht="15" customHeight="1" x14ac:dyDescent="0.3">
      <c r="A56" s="335" t="s">
        <v>247</v>
      </c>
      <c r="B56" s="349" t="s">
        <v>251</v>
      </c>
      <c r="C56" s="175"/>
      <c r="D56" s="175"/>
      <c r="E56" s="175"/>
      <c r="F56" s="175"/>
      <c r="G56" s="330">
        <f t="shared" si="16"/>
        <v>0</v>
      </c>
      <c r="H56" s="433"/>
      <c r="I56" s="433"/>
      <c r="J56" s="433"/>
      <c r="K56" s="331">
        <v>0</v>
      </c>
      <c r="L56" s="331">
        <f t="shared" si="17"/>
        <v>0</v>
      </c>
      <c r="M56" s="176"/>
      <c r="N56" s="176"/>
      <c r="O56" s="332">
        <f t="shared" si="18"/>
        <v>1</v>
      </c>
      <c r="P56" s="338">
        <f ca="1">OFFSET('Table of Discount Factors'!$C$3,'Risk (£) Option 0'!M56,'Risk (£) Option 0'!N56)</f>
        <v>1</v>
      </c>
      <c r="Q56" s="334">
        <f t="shared" si="19"/>
        <v>0</v>
      </c>
      <c r="R56" s="331">
        <f t="shared" ca="1" si="20"/>
        <v>0</v>
      </c>
    </row>
    <row r="57" spans="1:18" ht="15" customHeight="1" x14ac:dyDescent="0.3">
      <c r="A57" s="335" t="s">
        <v>248</v>
      </c>
      <c r="B57" s="349" t="s">
        <v>253</v>
      </c>
      <c r="C57" s="175"/>
      <c r="D57" s="175"/>
      <c r="E57" s="175"/>
      <c r="F57" s="175"/>
      <c r="G57" s="330">
        <f t="shared" si="16"/>
        <v>0</v>
      </c>
      <c r="H57" s="433"/>
      <c r="I57" s="433"/>
      <c r="J57" s="433"/>
      <c r="K57" s="331">
        <v>0</v>
      </c>
      <c r="L57" s="331">
        <f t="shared" si="17"/>
        <v>0</v>
      </c>
      <c r="M57" s="176"/>
      <c r="N57" s="176"/>
      <c r="O57" s="332">
        <f t="shared" si="18"/>
        <v>1</v>
      </c>
      <c r="P57" s="338">
        <f ca="1">OFFSET('Table of Discount Factors'!$C$3,'Risk (£) Option 0'!M57,'Risk (£) Option 0'!N57)</f>
        <v>1</v>
      </c>
      <c r="Q57" s="334">
        <f t="shared" si="19"/>
        <v>0</v>
      </c>
      <c r="R57" s="331">
        <f t="shared" ca="1" si="20"/>
        <v>0</v>
      </c>
    </row>
    <row r="58" spans="1:18" ht="15" customHeight="1" x14ac:dyDescent="0.3">
      <c r="A58" s="335" t="s">
        <v>250</v>
      </c>
      <c r="B58" s="349" t="s">
        <v>582</v>
      </c>
      <c r="C58" s="175"/>
      <c r="D58" s="175"/>
      <c r="E58" s="175"/>
      <c r="F58" s="175"/>
      <c r="G58" s="330">
        <f t="shared" si="16"/>
        <v>0</v>
      </c>
      <c r="H58" s="433"/>
      <c r="I58" s="433"/>
      <c r="J58" s="433"/>
      <c r="K58" s="331">
        <v>0</v>
      </c>
      <c r="L58" s="331">
        <f t="shared" si="17"/>
        <v>0</v>
      </c>
      <c r="M58" s="176"/>
      <c r="N58" s="176"/>
      <c r="O58" s="332">
        <f t="shared" si="18"/>
        <v>1</v>
      </c>
      <c r="P58" s="338">
        <f ca="1">OFFSET('Table of Discount Factors'!$C$3,'Risk (£) Option 0'!M58,'Risk (£) Option 0'!N58)</f>
        <v>1</v>
      </c>
      <c r="Q58" s="334">
        <f t="shared" si="19"/>
        <v>0</v>
      </c>
      <c r="R58" s="331">
        <f t="shared" ca="1" si="20"/>
        <v>0</v>
      </c>
    </row>
    <row r="59" spans="1:18" ht="15" customHeight="1" x14ac:dyDescent="0.3">
      <c r="A59" s="335" t="s">
        <v>252</v>
      </c>
      <c r="B59" s="349" t="s">
        <v>256</v>
      </c>
      <c r="C59" s="175"/>
      <c r="D59" s="175"/>
      <c r="E59" s="175"/>
      <c r="F59" s="175"/>
      <c r="G59" s="330">
        <f t="shared" si="16"/>
        <v>0</v>
      </c>
      <c r="H59" s="433"/>
      <c r="I59" s="433"/>
      <c r="J59" s="433"/>
      <c r="K59" s="331">
        <v>0</v>
      </c>
      <c r="L59" s="331">
        <f t="shared" si="17"/>
        <v>0</v>
      </c>
      <c r="M59" s="176"/>
      <c r="N59" s="176"/>
      <c r="O59" s="332">
        <f t="shared" si="18"/>
        <v>1</v>
      </c>
      <c r="P59" s="338">
        <f ca="1">OFFSET('Table of Discount Factors'!$C$3,'Risk (£) Option 0'!M59,'Risk (£) Option 0'!N59)</f>
        <v>1</v>
      </c>
      <c r="Q59" s="334">
        <f t="shared" si="19"/>
        <v>0</v>
      </c>
      <c r="R59" s="331">
        <f t="shared" ca="1" si="20"/>
        <v>0</v>
      </c>
    </row>
    <row r="60" spans="1:18" ht="15" customHeight="1" x14ac:dyDescent="0.3">
      <c r="A60" s="335" t="s">
        <v>254</v>
      </c>
      <c r="B60" s="349" t="s">
        <v>257</v>
      </c>
      <c r="C60" s="175"/>
      <c r="D60" s="175"/>
      <c r="E60" s="175"/>
      <c r="F60" s="175"/>
      <c r="G60" s="330">
        <f t="shared" si="16"/>
        <v>0</v>
      </c>
      <c r="H60" s="433"/>
      <c r="I60" s="433"/>
      <c r="J60" s="433"/>
      <c r="K60" s="331">
        <v>0</v>
      </c>
      <c r="L60" s="331">
        <f t="shared" si="17"/>
        <v>0</v>
      </c>
      <c r="M60" s="176"/>
      <c r="N60" s="176"/>
      <c r="O60" s="332">
        <f t="shared" si="18"/>
        <v>1</v>
      </c>
      <c r="P60" s="338">
        <f ca="1">OFFSET('Table of Discount Factors'!$C$3,'Risk (£) Option 0'!M60,'Risk (£) Option 0'!N60)</f>
        <v>1</v>
      </c>
      <c r="Q60" s="334">
        <f t="shared" si="19"/>
        <v>0</v>
      </c>
      <c r="R60" s="331">
        <f t="shared" ca="1" si="20"/>
        <v>0</v>
      </c>
    </row>
    <row r="61" spans="1:18" ht="15" customHeight="1" x14ac:dyDescent="0.3">
      <c r="A61" s="335" t="s">
        <v>255</v>
      </c>
      <c r="B61" s="349" t="s">
        <v>258</v>
      </c>
      <c r="C61" s="175"/>
      <c r="D61" s="175"/>
      <c r="E61" s="175"/>
      <c r="F61" s="175"/>
      <c r="G61" s="330">
        <f t="shared" si="16"/>
        <v>0</v>
      </c>
      <c r="H61" s="433"/>
      <c r="I61" s="433"/>
      <c r="J61" s="433"/>
      <c r="K61" s="331">
        <v>0</v>
      </c>
      <c r="L61" s="331">
        <f t="shared" si="17"/>
        <v>0</v>
      </c>
      <c r="M61" s="176"/>
      <c r="N61" s="176"/>
      <c r="O61" s="332">
        <f t="shared" si="18"/>
        <v>1</v>
      </c>
      <c r="P61" s="338">
        <f ca="1">OFFSET('Table of Discount Factors'!$C$3,'Risk (£) Option 0'!M61,'Risk (£) Option 0'!N61)</f>
        <v>1</v>
      </c>
      <c r="Q61" s="334">
        <f t="shared" si="19"/>
        <v>0</v>
      </c>
      <c r="R61" s="331">
        <f t="shared" ca="1" si="20"/>
        <v>0</v>
      </c>
    </row>
    <row r="62" spans="1:18" ht="15" customHeight="1" x14ac:dyDescent="0.3">
      <c r="A62" s="339"/>
      <c r="B62" s="340"/>
      <c r="C62" s="341"/>
      <c r="D62" s="341"/>
      <c r="E62" s="341"/>
      <c r="F62" s="341"/>
      <c r="G62" s="341"/>
      <c r="H62" s="342"/>
      <c r="I62" s="343"/>
      <c r="J62" s="344"/>
      <c r="K62" s="345" t="s">
        <v>55</v>
      </c>
      <c r="L62" s="346">
        <f>SUM(L51:L61)</f>
        <v>0</v>
      </c>
      <c r="M62" s="340"/>
      <c r="N62" s="340"/>
      <c r="O62" s="347"/>
      <c r="P62" s="348">
        <f ca="1">SUM(P51:P61)</f>
        <v>11</v>
      </c>
      <c r="Q62" s="346">
        <f>SUM(Q51:Q61)</f>
        <v>0</v>
      </c>
      <c r="R62" s="346">
        <f ca="1">SUM(R51:R61)</f>
        <v>0</v>
      </c>
    </row>
    <row r="63" spans="1:18" ht="15" customHeight="1" x14ac:dyDescent="0.3">
      <c r="A63" s="105" t="s">
        <v>259</v>
      </c>
      <c r="B63" s="106"/>
      <c r="C63" s="106"/>
      <c r="D63" s="106"/>
      <c r="E63" s="106"/>
      <c r="F63" s="106"/>
      <c r="G63" s="106"/>
      <c r="H63" s="307"/>
      <c r="I63" s="307"/>
      <c r="J63" s="307"/>
      <c r="K63" s="307"/>
      <c r="L63" s="307"/>
      <c r="M63" s="106"/>
      <c r="N63" s="106"/>
      <c r="O63" s="106"/>
      <c r="P63" s="106"/>
      <c r="Q63" s="308"/>
      <c r="R63" s="308"/>
    </row>
    <row r="64" spans="1:18" ht="15" customHeight="1" x14ac:dyDescent="0.3">
      <c r="A64" s="335" t="s">
        <v>260</v>
      </c>
      <c r="B64" s="349" t="s">
        <v>261</v>
      </c>
      <c r="C64" s="175"/>
      <c r="D64" s="175"/>
      <c r="E64" s="175"/>
      <c r="F64" s="175"/>
      <c r="G64" s="330">
        <f t="shared" ref="G64:G71" si="21">SUM(C64:F64)</f>
        <v>0</v>
      </c>
      <c r="H64" s="433"/>
      <c r="I64" s="433"/>
      <c r="J64" s="433"/>
      <c r="K64" s="331">
        <v>0</v>
      </c>
      <c r="L64" s="331">
        <f t="shared" ref="L64:L71" si="22">(C64*H64)+(D64*I64)+(E64*J64)+(F64*K64)</f>
        <v>0</v>
      </c>
      <c r="M64" s="176"/>
      <c r="N64" s="176"/>
      <c r="O64" s="332">
        <f t="shared" ref="O64:O71" si="23">(N64-M64)+1</f>
        <v>1</v>
      </c>
      <c r="P64" s="338">
        <f ca="1">OFFSET('Table of Discount Factors'!$C$3,'Risk (£) Option 0'!M64,'Risk (£) Option 0'!N64)</f>
        <v>1</v>
      </c>
      <c r="Q64" s="334">
        <f t="shared" ref="Q64:Q71" si="24">L64*O64</f>
        <v>0</v>
      </c>
      <c r="R64" s="331">
        <f t="shared" ref="R64:R71" ca="1" si="25">L64*P64</f>
        <v>0</v>
      </c>
    </row>
    <row r="65" spans="1:18" ht="15" customHeight="1" x14ac:dyDescent="0.3">
      <c r="A65" s="335" t="s">
        <v>262</v>
      </c>
      <c r="B65" s="349" t="s">
        <v>263</v>
      </c>
      <c r="C65" s="175"/>
      <c r="D65" s="175"/>
      <c r="E65" s="175"/>
      <c r="F65" s="175"/>
      <c r="G65" s="330">
        <f t="shared" si="21"/>
        <v>0</v>
      </c>
      <c r="H65" s="433"/>
      <c r="I65" s="433"/>
      <c r="J65" s="433"/>
      <c r="K65" s="331">
        <v>0</v>
      </c>
      <c r="L65" s="331">
        <f t="shared" si="22"/>
        <v>0</v>
      </c>
      <c r="M65" s="176"/>
      <c r="N65" s="176"/>
      <c r="O65" s="332">
        <f t="shared" si="23"/>
        <v>1</v>
      </c>
      <c r="P65" s="338">
        <f ca="1">OFFSET('Table of Discount Factors'!$C$3,'Risk (£) Option 0'!M65,'Risk (£) Option 0'!N65)</f>
        <v>1</v>
      </c>
      <c r="Q65" s="334">
        <f t="shared" si="24"/>
        <v>0</v>
      </c>
      <c r="R65" s="331">
        <f t="shared" ca="1" si="25"/>
        <v>0</v>
      </c>
    </row>
    <row r="66" spans="1:18" ht="15" customHeight="1" x14ac:dyDescent="0.3">
      <c r="A66" s="335" t="s">
        <v>264</v>
      </c>
      <c r="B66" s="349" t="s">
        <v>265</v>
      </c>
      <c r="C66" s="175"/>
      <c r="D66" s="175"/>
      <c r="E66" s="175"/>
      <c r="F66" s="175"/>
      <c r="G66" s="330">
        <f t="shared" si="21"/>
        <v>0</v>
      </c>
      <c r="H66" s="433"/>
      <c r="I66" s="433"/>
      <c r="J66" s="433"/>
      <c r="K66" s="331">
        <v>0</v>
      </c>
      <c r="L66" s="331">
        <f t="shared" si="22"/>
        <v>0</v>
      </c>
      <c r="M66" s="176"/>
      <c r="N66" s="176"/>
      <c r="O66" s="332">
        <f t="shared" si="23"/>
        <v>1</v>
      </c>
      <c r="P66" s="338">
        <f ca="1">OFFSET('Table of Discount Factors'!$C$3,'Risk (£) Option 0'!M66,'Risk (£) Option 0'!N66)</f>
        <v>1</v>
      </c>
      <c r="Q66" s="334">
        <f t="shared" si="24"/>
        <v>0</v>
      </c>
      <c r="R66" s="331">
        <f t="shared" ca="1" si="25"/>
        <v>0</v>
      </c>
    </row>
    <row r="67" spans="1:18" ht="15" customHeight="1" x14ac:dyDescent="0.3">
      <c r="A67" s="335" t="s">
        <v>266</v>
      </c>
      <c r="B67" s="349" t="s">
        <v>267</v>
      </c>
      <c r="C67" s="175"/>
      <c r="D67" s="175"/>
      <c r="E67" s="175"/>
      <c r="F67" s="175"/>
      <c r="G67" s="330">
        <f t="shared" si="21"/>
        <v>0</v>
      </c>
      <c r="H67" s="433"/>
      <c r="I67" s="433"/>
      <c r="J67" s="433"/>
      <c r="K67" s="331">
        <v>0</v>
      </c>
      <c r="L67" s="331">
        <f t="shared" si="22"/>
        <v>0</v>
      </c>
      <c r="M67" s="176"/>
      <c r="N67" s="176"/>
      <c r="O67" s="332">
        <f t="shared" si="23"/>
        <v>1</v>
      </c>
      <c r="P67" s="338">
        <f ca="1">OFFSET('Table of Discount Factors'!$C$3,'Risk (£) Option 0'!M67,'Risk (£) Option 0'!N67)</f>
        <v>1</v>
      </c>
      <c r="Q67" s="334">
        <f t="shared" si="24"/>
        <v>0</v>
      </c>
      <c r="R67" s="331">
        <f t="shared" ca="1" si="25"/>
        <v>0</v>
      </c>
    </row>
    <row r="68" spans="1:18" ht="15" customHeight="1" x14ac:dyDescent="0.3">
      <c r="A68" s="335" t="s">
        <v>268</v>
      </c>
      <c r="B68" s="349" t="s">
        <v>269</v>
      </c>
      <c r="C68" s="175"/>
      <c r="D68" s="175"/>
      <c r="E68" s="175"/>
      <c r="F68" s="175"/>
      <c r="G68" s="330">
        <f t="shared" si="21"/>
        <v>0</v>
      </c>
      <c r="H68" s="433"/>
      <c r="I68" s="433"/>
      <c r="J68" s="433"/>
      <c r="K68" s="331">
        <v>0</v>
      </c>
      <c r="L68" s="331">
        <f t="shared" si="22"/>
        <v>0</v>
      </c>
      <c r="M68" s="176"/>
      <c r="N68" s="176"/>
      <c r="O68" s="332">
        <f t="shared" si="23"/>
        <v>1</v>
      </c>
      <c r="P68" s="338">
        <f ca="1">OFFSET('Table of Discount Factors'!$C$3,'Risk (£) Option 0'!M68,'Risk (£) Option 0'!N68)</f>
        <v>1</v>
      </c>
      <c r="Q68" s="334">
        <f t="shared" si="24"/>
        <v>0</v>
      </c>
      <c r="R68" s="331">
        <f t="shared" ca="1" si="25"/>
        <v>0</v>
      </c>
    </row>
    <row r="69" spans="1:18" ht="15" customHeight="1" x14ac:dyDescent="0.3">
      <c r="A69" s="335" t="s">
        <v>270</v>
      </c>
      <c r="B69" s="349" t="s">
        <v>271</v>
      </c>
      <c r="C69" s="175"/>
      <c r="D69" s="175"/>
      <c r="E69" s="175"/>
      <c r="F69" s="175"/>
      <c r="G69" s="330">
        <f t="shared" si="21"/>
        <v>0</v>
      </c>
      <c r="H69" s="433"/>
      <c r="I69" s="433"/>
      <c r="J69" s="433"/>
      <c r="K69" s="331">
        <v>0</v>
      </c>
      <c r="L69" s="331">
        <f t="shared" si="22"/>
        <v>0</v>
      </c>
      <c r="M69" s="176"/>
      <c r="N69" s="176"/>
      <c r="O69" s="332">
        <f t="shared" si="23"/>
        <v>1</v>
      </c>
      <c r="P69" s="338">
        <f ca="1">OFFSET('Table of Discount Factors'!$C$3,'Risk (£) Option 0'!M69,'Risk (£) Option 0'!N69)</f>
        <v>1</v>
      </c>
      <c r="Q69" s="334">
        <f t="shared" si="24"/>
        <v>0</v>
      </c>
      <c r="R69" s="331">
        <f t="shared" ca="1" si="25"/>
        <v>0</v>
      </c>
    </row>
    <row r="70" spans="1:18" ht="15" customHeight="1" x14ac:dyDescent="0.3">
      <c r="A70" s="335" t="s">
        <v>272</v>
      </c>
      <c r="B70" s="349" t="s">
        <v>273</v>
      </c>
      <c r="C70" s="175"/>
      <c r="D70" s="175"/>
      <c r="E70" s="175"/>
      <c r="F70" s="175"/>
      <c r="G70" s="330">
        <f t="shared" si="21"/>
        <v>0</v>
      </c>
      <c r="H70" s="433"/>
      <c r="I70" s="433"/>
      <c r="J70" s="433"/>
      <c r="K70" s="331">
        <v>0</v>
      </c>
      <c r="L70" s="331">
        <f t="shared" si="22"/>
        <v>0</v>
      </c>
      <c r="M70" s="176"/>
      <c r="N70" s="176"/>
      <c r="O70" s="332">
        <f t="shared" si="23"/>
        <v>1</v>
      </c>
      <c r="P70" s="338">
        <f ca="1">OFFSET('Table of Discount Factors'!$C$3,'Risk (£) Option 0'!M70,'Risk (£) Option 0'!N70)</f>
        <v>1</v>
      </c>
      <c r="Q70" s="334">
        <f t="shared" si="24"/>
        <v>0</v>
      </c>
      <c r="R70" s="331">
        <f t="shared" ca="1" si="25"/>
        <v>0</v>
      </c>
    </row>
    <row r="71" spans="1:18" ht="15" customHeight="1" x14ac:dyDescent="0.3">
      <c r="A71" s="335" t="s">
        <v>274</v>
      </c>
      <c r="B71" s="349" t="s">
        <v>275</v>
      </c>
      <c r="C71" s="175"/>
      <c r="D71" s="175"/>
      <c r="E71" s="175"/>
      <c r="F71" s="175"/>
      <c r="G71" s="330">
        <f t="shared" si="21"/>
        <v>0</v>
      </c>
      <c r="H71" s="433"/>
      <c r="I71" s="433"/>
      <c r="J71" s="433"/>
      <c r="K71" s="331">
        <v>0</v>
      </c>
      <c r="L71" s="331">
        <f t="shared" si="22"/>
        <v>0</v>
      </c>
      <c r="M71" s="176"/>
      <c r="N71" s="176"/>
      <c r="O71" s="332">
        <f t="shared" si="23"/>
        <v>1</v>
      </c>
      <c r="P71" s="338">
        <f ca="1">OFFSET('Table of Discount Factors'!$C$3,'Risk (£) Option 0'!M71,'Risk (£) Option 0'!N71)</f>
        <v>1</v>
      </c>
      <c r="Q71" s="334">
        <f t="shared" si="24"/>
        <v>0</v>
      </c>
      <c r="R71" s="331">
        <f t="shared" ca="1" si="25"/>
        <v>0</v>
      </c>
    </row>
    <row r="72" spans="1:18" ht="15" customHeight="1" x14ac:dyDescent="0.3">
      <c r="A72" s="339"/>
      <c r="B72" s="340"/>
      <c r="C72" s="341"/>
      <c r="D72" s="341"/>
      <c r="E72" s="341"/>
      <c r="F72" s="341"/>
      <c r="G72" s="341"/>
      <c r="H72" s="342"/>
      <c r="I72" s="343"/>
      <c r="J72" s="344"/>
      <c r="K72" s="345" t="s">
        <v>55</v>
      </c>
      <c r="L72" s="346">
        <f>SUM(L64:L71)</f>
        <v>0</v>
      </c>
      <c r="M72" s="347"/>
      <c r="N72" s="347"/>
      <c r="O72" s="347"/>
      <c r="P72" s="348">
        <f ca="1">SUM(P64:P71)</f>
        <v>8</v>
      </c>
      <c r="Q72" s="346">
        <f>SUM(Q64:Q71)</f>
        <v>0</v>
      </c>
      <c r="R72" s="346">
        <f ca="1">SUM(R64:R71)</f>
        <v>0</v>
      </c>
    </row>
    <row r="73" spans="1:18" ht="15" customHeight="1" x14ac:dyDescent="0.3">
      <c r="A73" s="105" t="s">
        <v>276</v>
      </c>
      <c r="B73" s="106"/>
      <c r="C73" s="106"/>
      <c r="D73" s="106"/>
      <c r="E73" s="106"/>
      <c r="F73" s="106"/>
      <c r="G73" s="106"/>
      <c r="H73" s="307"/>
      <c r="I73" s="307"/>
      <c r="J73" s="307"/>
      <c r="K73" s="307"/>
      <c r="L73" s="307"/>
      <c r="M73" s="106"/>
      <c r="N73" s="106"/>
      <c r="O73" s="106"/>
      <c r="P73" s="106"/>
      <c r="Q73" s="308"/>
      <c r="R73" s="308"/>
    </row>
    <row r="74" spans="1:18" ht="15" customHeight="1" x14ac:dyDescent="0.3">
      <c r="A74" s="335" t="s">
        <v>277</v>
      </c>
      <c r="B74" s="349" t="s">
        <v>278</v>
      </c>
      <c r="C74" s="175"/>
      <c r="D74" s="175"/>
      <c r="E74" s="175"/>
      <c r="F74" s="175"/>
      <c r="G74" s="330">
        <f t="shared" ref="G74:G76" si="26">SUM(C74:F74)</f>
        <v>0</v>
      </c>
      <c r="H74" s="433"/>
      <c r="I74" s="433"/>
      <c r="J74" s="433"/>
      <c r="K74" s="331">
        <v>0</v>
      </c>
      <c r="L74" s="331">
        <f t="shared" ref="L74:L76" si="27">(C74*H74)+(D74*I74)+(E74*J74)+(F74*K74)</f>
        <v>0</v>
      </c>
      <c r="M74" s="176"/>
      <c r="N74" s="176"/>
      <c r="O74" s="332">
        <f t="shared" ref="O74:O76" si="28">(N74-M74)+1</f>
        <v>1</v>
      </c>
      <c r="P74" s="338">
        <f ca="1">OFFSET('Table of Discount Factors'!$C$3,'Risk (£) Option 0'!M74,'Risk (£) Option 0'!N74)</f>
        <v>1</v>
      </c>
      <c r="Q74" s="334">
        <f t="shared" ref="Q74:Q76" si="29">L74*O74</f>
        <v>0</v>
      </c>
      <c r="R74" s="331">
        <f ca="1">L74*P74</f>
        <v>0</v>
      </c>
    </row>
    <row r="75" spans="1:18" ht="15" customHeight="1" x14ac:dyDescent="0.3">
      <c r="A75" s="335" t="s">
        <v>279</v>
      </c>
      <c r="B75" s="349" t="s">
        <v>280</v>
      </c>
      <c r="C75" s="175"/>
      <c r="D75" s="175"/>
      <c r="E75" s="175"/>
      <c r="F75" s="175"/>
      <c r="G75" s="330">
        <f t="shared" si="26"/>
        <v>0</v>
      </c>
      <c r="H75" s="433"/>
      <c r="I75" s="433"/>
      <c r="J75" s="433"/>
      <c r="K75" s="331">
        <v>0</v>
      </c>
      <c r="L75" s="331">
        <f t="shared" si="27"/>
        <v>0</v>
      </c>
      <c r="M75" s="176"/>
      <c r="N75" s="176"/>
      <c r="O75" s="332">
        <f t="shared" si="28"/>
        <v>1</v>
      </c>
      <c r="P75" s="338">
        <f ca="1">OFFSET('Table of Discount Factors'!$C$3,'Risk (£) Option 0'!M75,'Risk (£) Option 0'!N75)</f>
        <v>1</v>
      </c>
      <c r="Q75" s="334">
        <f t="shared" si="29"/>
        <v>0</v>
      </c>
      <c r="R75" s="331">
        <f ca="1">L75*P75</f>
        <v>0</v>
      </c>
    </row>
    <row r="76" spans="1:18" ht="15" customHeight="1" x14ac:dyDescent="0.3">
      <c r="A76" s="335" t="s">
        <v>281</v>
      </c>
      <c r="B76" s="349" t="s">
        <v>282</v>
      </c>
      <c r="C76" s="175"/>
      <c r="D76" s="175"/>
      <c r="E76" s="175"/>
      <c r="F76" s="175"/>
      <c r="G76" s="330">
        <f t="shared" si="26"/>
        <v>0</v>
      </c>
      <c r="H76" s="433"/>
      <c r="I76" s="433"/>
      <c r="J76" s="433"/>
      <c r="K76" s="331">
        <v>0</v>
      </c>
      <c r="L76" s="331">
        <f t="shared" si="27"/>
        <v>0</v>
      </c>
      <c r="M76" s="176"/>
      <c r="N76" s="176"/>
      <c r="O76" s="332">
        <f t="shared" si="28"/>
        <v>1</v>
      </c>
      <c r="P76" s="338">
        <f ca="1">OFFSET('Table of Discount Factors'!$C$3,'Risk (£) Option 0'!M76,'Risk (£) Option 0'!N76)</f>
        <v>1</v>
      </c>
      <c r="Q76" s="334">
        <f t="shared" si="29"/>
        <v>0</v>
      </c>
      <c r="R76" s="331">
        <f ca="1">L76*P76</f>
        <v>0</v>
      </c>
    </row>
    <row r="77" spans="1:18" ht="15" customHeight="1" x14ac:dyDescent="0.3">
      <c r="A77" s="339"/>
      <c r="B77" s="340"/>
      <c r="C77" s="341"/>
      <c r="D77" s="341"/>
      <c r="E77" s="341"/>
      <c r="F77" s="341"/>
      <c r="G77" s="341"/>
      <c r="H77" s="342"/>
      <c r="I77" s="343"/>
      <c r="J77" s="344"/>
      <c r="K77" s="345" t="s">
        <v>55</v>
      </c>
      <c r="L77" s="346">
        <f>SUM(L74:L76)</f>
        <v>0</v>
      </c>
      <c r="M77" s="340"/>
      <c r="N77" s="340"/>
      <c r="O77" s="347"/>
      <c r="P77" s="348">
        <f ca="1">SUM(P74:P76)</f>
        <v>3</v>
      </c>
      <c r="Q77" s="346">
        <f>SUM(Q74:Q76)</f>
        <v>0</v>
      </c>
      <c r="R77" s="346">
        <f ca="1">SUM(R74:R76)</f>
        <v>0</v>
      </c>
    </row>
    <row r="78" spans="1:18" ht="15" customHeight="1" x14ac:dyDescent="0.3">
      <c r="A78" s="105" t="s">
        <v>284</v>
      </c>
      <c r="B78" s="106"/>
      <c r="C78" s="106"/>
      <c r="D78" s="106"/>
      <c r="E78" s="106"/>
      <c r="F78" s="106"/>
      <c r="G78" s="106"/>
      <c r="H78" s="307"/>
      <c r="I78" s="307"/>
      <c r="J78" s="307"/>
      <c r="K78" s="307"/>
      <c r="L78" s="307"/>
      <c r="M78" s="106"/>
      <c r="N78" s="106"/>
      <c r="O78" s="106"/>
      <c r="P78" s="106"/>
      <c r="Q78" s="308"/>
      <c r="R78" s="308"/>
    </row>
    <row r="79" spans="1:18" ht="15" customHeight="1" x14ac:dyDescent="0.3">
      <c r="A79" s="335" t="s">
        <v>285</v>
      </c>
      <c r="B79" s="349" t="s">
        <v>286</v>
      </c>
      <c r="C79" s="175"/>
      <c r="D79" s="175"/>
      <c r="E79" s="175"/>
      <c r="F79" s="175"/>
      <c r="G79" s="330">
        <f t="shared" ref="G79:G80" si="30">SUM(C79:F79)</f>
        <v>0</v>
      </c>
      <c r="H79" s="433"/>
      <c r="I79" s="433"/>
      <c r="J79" s="433"/>
      <c r="K79" s="331">
        <v>0</v>
      </c>
      <c r="L79" s="331">
        <f t="shared" ref="L79:L80" si="31">(C79*H79)+(D79*I79)+(E79*J79)+(F79*K79)</f>
        <v>0</v>
      </c>
      <c r="M79" s="176"/>
      <c r="N79" s="176"/>
      <c r="O79" s="332">
        <f t="shared" ref="O79:O80" si="32">(N79-M79)+1</f>
        <v>1</v>
      </c>
      <c r="P79" s="338">
        <f ca="1">OFFSET('Table of Discount Factors'!$C$3,'Risk (£) Option 0'!M79,'Risk (£) Option 0'!N79)</f>
        <v>1</v>
      </c>
      <c r="Q79" s="334">
        <f t="shared" ref="Q79:Q80" si="33">L79*O79</f>
        <v>0</v>
      </c>
      <c r="R79" s="331">
        <f ca="1">L79*P79</f>
        <v>0</v>
      </c>
    </row>
    <row r="80" spans="1:18" ht="15" customHeight="1" x14ac:dyDescent="0.3">
      <c r="A80" s="335" t="s">
        <v>287</v>
      </c>
      <c r="B80" s="349" t="s">
        <v>288</v>
      </c>
      <c r="C80" s="175"/>
      <c r="D80" s="175"/>
      <c r="E80" s="175"/>
      <c r="F80" s="175"/>
      <c r="G80" s="330">
        <f t="shared" si="30"/>
        <v>0</v>
      </c>
      <c r="H80" s="433"/>
      <c r="I80" s="433"/>
      <c r="J80" s="433"/>
      <c r="K80" s="331">
        <v>0</v>
      </c>
      <c r="L80" s="331">
        <f t="shared" si="31"/>
        <v>0</v>
      </c>
      <c r="M80" s="176"/>
      <c r="N80" s="176"/>
      <c r="O80" s="332">
        <f t="shared" si="32"/>
        <v>1</v>
      </c>
      <c r="P80" s="338">
        <f ca="1">OFFSET('Table of Discount Factors'!$C$3,'Risk (£) Option 0'!M80,'Risk (£) Option 0'!N80)</f>
        <v>1</v>
      </c>
      <c r="Q80" s="334">
        <f t="shared" si="33"/>
        <v>0</v>
      </c>
      <c r="R80" s="331">
        <f ca="1">L80*P80</f>
        <v>0</v>
      </c>
    </row>
    <row r="81" spans="1:18" ht="15" customHeight="1" x14ac:dyDescent="0.3">
      <c r="A81" s="339"/>
      <c r="B81" s="340"/>
      <c r="C81" s="341"/>
      <c r="D81" s="341"/>
      <c r="E81" s="341"/>
      <c r="F81" s="341"/>
      <c r="G81" s="341"/>
      <c r="H81" s="342"/>
      <c r="I81" s="343"/>
      <c r="J81" s="344"/>
      <c r="K81" s="345" t="s">
        <v>55</v>
      </c>
      <c r="L81" s="346">
        <f>SUM(L79,L80)</f>
        <v>0</v>
      </c>
      <c r="M81" s="340"/>
      <c r="N81" s="340"/>
      <c r="O81" s="347"/>
      <c r="P81" s="348">
        <f ca="1">SUM(P79,P80)</f>
        <v>2</v>
      </c>
      <c r="Q81" s="346">
        <f>SUM(Q79,Q80)</f>
        <v>0</v>
      </c>
      <c r="R81" s="346">
        <f ca="1">SUM(R79,R80)</f>
        <v>0</v>
      </c>
    </row>
    <row r="82" spans="1:18" ht="15" customHeight="1" x14ac:dyDescent="0.3">
      <c r="A82" s="105" t="s">
        <v>291</v>
      </c>
      <c r="B82" s="106"/>
      <c r="C82" s="106"/>
      <c r="D82" s="106"/>
      <c r="E82" s="106"/>
      <c r="F82" s="106"/>
      <c r="G82" s="106"/>
      <c r="H82" s="307"/>
      <c r="I82" s="307"/>
      <c r="J82" s="307"/>
      <c r="K82" s="307"/>
      <c r="L82" s="307"/>
      <c r="M82" s="106"/>
      <c r="N82" s="106"/>
      <c r="O82" s="106"/>
      <c r="P82" s="106"/>
      <c r="Q82" s="308"/>
      <c r="R82" s="308"/>
    </row>
    <row r="83" spans="1:18" ht="15" customHeight="1" x14ac:dyDescent="0.3">
      <c r="A83" s="335" t="s">
        <v>292</v>
      </c>
      <c r="B83" s="349" t="s">
        <v>293</v>
      </c>
      <c r="C83" s="175"/>
      <c r="D83" s="175"/>
      <c r="E83" s="175"/>
      <c r="F83" s="175"/>
      <c r="G83" s="330">
        <f t="shared" ref="G83:G84" si="34">SUM(C83:F83)</f>
        <v>0</v>
      </c>
      <c r="H83" s="433"/>
      <c r="I83" s="433"/>
      <c r="J83" s="433"/>
      <c r="K83" s="331">
        <v>0</v>
      </c>
      <c r="L83" s="331">
        <f t="shared" ref="L83:L84" si="35">(C83*H83)+(D83*I83)+(E83*J83)+(F83*K83)</f>
        <v>0</v>
      </c>
      <c r="M83" s="176"/>
      <c r="N83" s="176"/>
      <c r="O83" s="332">
        <f t="shared" ref="O83:O84" si="36">(N83-M83)+1</f>
        <v>1</v>
      </c>
      <c r="P83" s="338">
        <f ca="1">OFFSET('Table of Discount Factors'!$C$3,'Risk (£) Option 0'!M83,'Risk (£) Option 0'!N83)</f>
        <v>1</v>
      </c>
      <c r="Q83" s="334">
        <f t="shared" ref="Q83:Q84" si="37">L83*O83</f>
        <v>0</v>
      </c>
      <c r="R83" s="331">
        <f ca="1">L83*P83</f>
        <v>0</v>
      </c>
    </row>
    <row r="84" spans="1:18" ht="15" customHeight="1" x14ac:dyDescent="0.3">
      <c r="A84" s="335" t="s">
        <v>294</v>
      </c>
      <c r="B84" s="349" t="s">
        <v>295</v>
      </c>
      <c r="C84" s="175"/>
      <c r="D84" s="175"/>
      <c r="E84" s="175"/>
      <c r="F84" s="175"/>
      <c r="G84" s="330">
        <f t="shared" si="34"/>
        <v>0</v>
      </c>
      <c r="H84" s="433"/>
      <c r="I84" s="433"/>
      <c r="J84" s="433"/>
      <c r="K84" s="331">
        <v>0</v>
      </c>
      <c r="L84" s="331">
        <f t="shared" si="35"/>
        <v>0</v>
      </c>
      <c r="M84" s="176"/>
      <c r="N84" s="176"/>
      <c r="O84" s="332">
        <f t="shared" si="36"/>
        <v>1</v>
      </c>
      <c r="P84" s="338">
        <f ca="1">OFFSET('Table of Discount Factors'!$C$3,'Risk (£) Option 0'!M84,'Risk (£) Option 0'!N84)</f>
        <v>1</v>
      </c>
      <c r="Q84" s="334">
        <f t="shared" si="37"/>
        <v>0</v>
      </c>
      <c r="R84" s="331">
        <f ca="1">L84*P84</f>
        <v>0</v>
      </c>
    </row>
    <row r="85" spans="1:18" ht="15" customHeight="1" x14ac:dyDescent="0.3">
      <c r="A85" s="339"/>
      <c r="B85" s="340"/>
      <c r="C85" s="341"/>
      <c r="D85" s="341"/>
      <c r="E85" s="341"/>
      <c r="F85" s="341"/>
      <c r="G85" s="341"/>
      <c r="H85" s="342"/>
      <c r="I85" s="343"/>
      <c r="J85" s="344"/>
      <c r="K85" s="345" t="s">
        <v>55</v>
      </c>
      <c r="L85" s="346">
        <f>SUM(L83,L84)</f>
        <v>0</v>
      </c>
      <c r="M85" s="340"/>
      <c r="N85" s="340"/>
      <c r="O85" s="347"/>
      <c r="P85" s="348">
        <f ca="1">SUM(P83,P84)</f>
        <v>2</v>
      </c>
      <c r="Q85" s="346">
        <f>SUM(Q83,Q84)</f>
        <v>0</v>
      </c>
      <c r="R85" s="346">
        <f ca="1">SUM(R83,R84)</f>
        <v>0</v>
      </c>
    </row>
    <row r="86" spans="1:18" ht="15" customHeight="1" x14ac:dyDescent="0.3">
      <c r="A86" s="105" t="s">
        <v>298</v>
      </c>
      <c r="B86" s="106"/>
      <c r="C86" s="106"/>
      <c r="D86" s="106"/>
      <c r="E86" s="106"/>
      <c r="F86" s="106"/>
      <c r="G86" s="106"/>
      <c r="H86" s="307"/>
      <c r="I86" s="307"/>
      <c r="J86" s="307"/>
      <c r="K86" s="307"/>
      <c r="L86" s="307"/>
      <c r="M86" s="106"/>
      <c r="N86" s="106"/>
      <c r="O86" s="106"/>
      <c r="P86" s="106"/>
      <c r="Q86" s="308"/>
      <c r="R86" s="308"/>
    </row>
    <row r="87" spans="1:18" ht="15" customHeight="1" x14ac:dyDescent="0.3">
      <c r="A87" s="335" t="s">
        <v>299</v>
      </c>
      <c r="B87" s="349" t="s">
        <v>300</v>
      </c>
      <c r="C87" s="175"/>
      <c r="D87" s="175"/>
      <c r="E87" s="175"/>
      <c r="F87" s="175"/>
      <c r="G87" s="330">
        <f t="shared" ref="G87" si="38">SUM(C87:F87)</f>
        <v>0</v>
      </c>
      <c r="H87" s="433"/>
      <c r="I87" s="433"/>
      <c r="J87" s="433"/>
      <c r="K87" s="331">
        <v>0</v>
      </c>
      <c r="L87" s="331">
        <f t="shared" ref="L87" si="39">(C87*H87)+(D87*I87)+(E87*J87)+(F87*K87)</f>
        <v>0</v>
      </c>
      <c r="M87" s="176"/>
      <c r="N87" s="176"/>
      <c r="O87" s="332">
        <f>(N87-M87)+1</f>
        <v>1</v>
      </c>
      <c r="P87" s="338">
        <f ca="1">OFFSET('Table of Discount Factors'!$C$3,'Risk (£) Option 0'!M87,'Risk (£) Option 0'!N87)</f>
        <v>1</v>
      </c>
      <c r="Q87" s="334">
        <f>L87*O87</f>
        <v>0</v>
      </c>
      <c r="R87" s="331">
        <f ca="1">L87*P87</f>
        <v>0</v>
      </c>
    </row>
    <row r="88" spans="1:18" ht="15" customHeight="1" x14ac:dyDescent="0.3">
      <c r="A88" s="339"/>
      <c r="B88" s="340"/>
      <c r="C88" s="341"/>
      <c r="D88" s="341"/>
      <c r="E88" s="341"/>
      <c r="F88" s="341"/>
      <c r="G88" s="341"/>
      <c r="H88" s="342"/>
      <c r="I88" s="343"/>
      <c r="J88" s="344"/>
      <c r="K88" s="345" t="s">
        <v>55</v>
      </c>
      <c r="L88" s="346">
        <f>SUM(L87)</f>
        <v>0</v>
      </c>
      <c r="M88" s="340"/>
      <c r="N88" s="340"/>
      <c r="O88" s="347"/>
      <c r="P88" s="348">
        <f ca="1">SUM(P87)</f>
        <v>1</v>
      </c>
      <c r="Q88" s="346">
        <f>SUM(Q87)</f>
        <v>0</v>
      </c>
      <c r="R88" s="346">
        <f ca="1">SUM(R87)</f>
        <v>0</v>
      </c>
    </row>
    <row r="89" spans="1:18" ht="15" customHeight="1" x14ac:dyDescent="0.3">
      <c r="A89" s="105" t="s">
        <v>304</v>
      </c>
      <c r="B89" s="106"/>
      <c r="C89" s="106"/>
      <c r="D89" s="106"/>
      <c r="E89" s="106"/>
      <c r="F89" s="106"/>
      <c r="G89" s="106"/>
      <c r="H89" s="307"/>
      <c r="I89" s="307"/>
      <c r="J89" s="307"/>
      <c r="K89" s="307"/>
      <c r="L89" s="307"/>
      <c r="M89" s="106"/>
      <c r="N89" s="106"/>
      <c r="O89" s="106"/>
      <c r="P89" s="106"/>
      <c r="Q89" s="308"/>
      <c r="R89" s="308"/>
    </row>
    <row r="90" spans="1:18" ht="15" customHeight="1" x14ac:dyDescent="0.3">
      <c r="A90" s="335" t="s">
        <v>305</v>
      </c>
      <c r="B90" s="349" t="s">
        <v>306</v>
      </c>
      <c r="C90" s="175"/>
      <c r="D90" s="175"/>
      <c r="E90" s="175"/>
      <c r="F90" s="175"/>
      <c r="G90" s="330">
        <f t="shared" ref="G90:G92" si="40">SUM(C90:F90)</f>
        <v>0</v>
      </c>
      <c r="H90" s="433"/>
      <c r="I90" s="433"/>
      <c r="J90" s="433"/>
      <c r="K90" s="331">
        <v>0</v>
      </c>
      <c r="L90" s="331">
        <f t="shared" ref="L90:L92" si="41">(C90*H90)+(D90*I90)+(E90*J90)+(F90*K90)</f>
        <v>0</v>
      </c>
      <c r="M90" s="176"/>
      <c r="N90" s="176"/>
      <c r="O90" s="332">
        <f t="shared" ref="O90:O92" si="42">(N90-M90)+1</f>
        <v>1</v>
      </c>
      <c r="P90" s="338">
        <f ca="1">OFFSET('Table of Discount Factors'!$C$3,'Risk (£) Option 0'!M90,'Risk (£) Option 0'!N90)</f>
        <v>1</v>
      </c>
      <c r="Q90" s="334">
        <f t="shared" ref="Q90:Q92" si="43">L90*O90</f>
        <v>0</v>
      </c>
      <c r="R90" s="331">
        <f ca="1">L90*P90</f>
        <v>0</v>
      </c>
    </row>
    <row r="91" spans="1:18" ht="15" customHeight="1" x14ac:dyDescent="0.3">
      <c r="A91" s="335" t="s">
        <v>307</v>
      </c>
      <c r="B91" s="349" t="s">
        <v>308</v>
      </c>
      <c r="C91" s="175"/>
      <c r="D91" s="175"/>
      <c r="E91" s="175"/>
      <c r="F91" s="175"/>
      <c r="G91" s="330">
        <f t="shared" si="40"/>
        <v>0</v>
      </c>
      <c r="H91" s="433"/>
      <c r="I91" s="433"/>
      <c r="J91" s="433"/>
      <c r="K91" s="331">
        <v>0</v>
      </c>
      <c r="L91" s="331">
        <f t="shared" si="41"/>
        <v>0</v>
      </c>
      <c r="M91" s="176"/>
      <c r="N91" s="176"/>
      <c r="O91" s="332">
        <f t="shared" si="42"/>
        <v>1</v>
      </c>
      <c r="P91" s="338">
        <f ca="1">OFFSET('Table of Discount Factors'!$C$3,'Risk (£) Option 0'!M91,'Risk (£) Option 0'!N91)</f>
        <v>1</v>
      </c>
      <c r="Q91" s="334">
        <f t="shared" si="43"/>
        <v>0</v>
      </c>
      <c r="R91" s="331">
        <f ca="1">L91*P91</f>
        <v>0</v>
      </c>
    </row>
    <row r="92" spans="1:18" ht="15" customHeight="1" x14ac:dyDescent="0.3">
      <c r="A92" s="335" t="s">
        <v>309</v>
      </c>
      <c r="B92" s="349" t="s">
        <v>310</v>
      </c>
      <c r="C92" s="175"/>
      <c r="D92" s="175"/>
      <c r="E92" s="175"/>
      <c r="F92" s="175"/>
      <c r="G92" s="330">
        <f t="shared" si="40"/>
        <v>0</v>
      </c>
      <c r="H92" s="433"/>
      <c r="I92" s="433"/>
      <c r="J92" s="433"/>
      <c r="K92" s="331">
        <v>0</v>
      </c>
      <c r="L92" s="331">
        <f t="shared" si="41"/>
        <v>0</v>
      </c>
      <c r="M92" s="176"/>
      <c r="N92" s="176"/>
      <c r="O92" s="332">
        <f t="shared" si="42"/>
        <v>1</v>
      </c>
      <c r="P92" s="338">
        <f ca="1">OFFSET('Table of Discount Factors'!$C$3,'Risk (£) Option 0'!M92,'Risk (£) Option 0'!N92)</f>
        <v>1</v>
      </c>
      <c r="Q92" s="334">
        <f t="shared" si="43"/>
        <v>0</v>
      </c>
      <c r="R92" s="331">
        <f ca="1">L92*P92</f>
        <v>0</v>
      </c>
    </row>
    <row r="93" spans="1:18" ht="15" customHeight="1" x14ac:dyDescent="0.3">
      <c r="A93" s="339"/>
      <c r="B93" s="340"/>
      <c r="C93" s="341"/>
      <c r="D93" s="341"/>
      <c r="E93" s="341"/>
      <c r="F93" s="341"/>
      <c r="G93" s="341"/>
      <c r="H93" s="342"/>
      <c r="I93" s="343"/>
      <c r="J93" s="344"/>
      <c r="K93" s="345" t="s">
        <v>55</v>
      </c>
      <c r="L93" s="346">
        <f>SUM(L90:L92)</f>
        <v>0</v>
      </c>
      <c r="M93" s="340"/>
      <c r="N93" s="340"/>
      <c r="O93" s="347"/>
      <c r="P93" s="348">
        <f ca="1">SUM(P90:P92)</f>
        <v>3</v>
      </c>
      <c r="Q93" s="346">
        <f>SUM(Q90:Q92)</f>
        <v>0</v>
      </c>
      <c r="R93" s="346">
        <f ca="1">SUM(R90:R92)</f>
        <v>0</v>
      </c>
    </row>
    <row r="94" spans="1:18" ht="15" customHeight="1" x14ac:dyDescent="0.3">
      <c r="A94" s="105" t="s">
        <v>328</v>
      </c>
      <c r="B94" s="106"/>
      <c r="C94" s="106"/>
      <c r="D94" s="106"/>
      <c r="E94" s="106"/>
      <c r="F94" s="106"/>
      <c r="G94" s="106"/>
      <c r="H94" s="307"/>
      <c r="I94" s="307"/>
      <c r="J94" s="307"/>
      <c r="K94" s="307"/>
      <c r="L94" s="307"/>
      <c r="M94" s="106"/>
      <c r="N94" s="106"/>
      <c r="O94" s="106"/>
      <c r="P94" s="106"/>
      <c r="Q94" s="308"/>
      <c r="R94" s="308"/>
    </row>
    <row r="95" spans="1:18" ht="15" customHeight="1" x14ac:dyDescent="0.3">
      <c r="A95" s="335" t="s">
        <v>333</v>
      </c>
      <c r="B95" s="350">
        <f>'Risk Log'!B91</f>
        <v>0</v>
      </c>
      <c r="C95" s="175"/>
      <c r="D95" s="175"/>
      <c r="E95" s="175"/>
      <c r="F95" s="175"/>
      <c r="G95" s="330">
        <f t="shared" ref="G95:G119" si="44">SUM(C95:F95)</f>
        <v>0</v>
      </c>
      <c r="H95" s="433"/>
      <c r="I95" s="433"/>
      <c r="J95" s="433"/>
      <c r="K95" s="331">
        <v>0</v>
      </c>
      <c r="L95" s="331">
        <f t="shared" ref="L95:L119" si="45">(C95*H95)+(D95*I95)+(E95*J95)+(F95*K95)</f>
        <v>0</v>
      </c>
      <c r="M95" s="176"/>
      <c r="N95" s="176"/>
      <c r="O95" s="332">
        <f t="shared" ref="O95:O119" si="46">(N95-M95)+1</f>
        <v>1</v>
      </c>
      <c r="P95" s="351">
        <f ca="1">OFFSET('Table of Discount Factors'!$C$3,'Risk (£) Option 0'!M95,'Risk (£) Option 0'!N95)</f>
        <v>1</v>
      </c>
      <c r="Q95" s="334">
        <f t="shared" ref="Q95:Q119" si="47">L95*O95</f>
        <v>0</v>
      </c>
      <c r="R95" s="352">
        <f t="shared" ref="R95:R119" ca="1" si="48">L95*P95</f>
        <v>0</v>
      </c>
    </row>
    <row r="96" spans="1:18" ht="15" customHeight="1" x14ac:dyDescent="0.3">
      <c r="A96" s="335" t="s">
        <v>334</v>
      </c>
      <c r="B96" s="350">
        <f>'Risk Log'!B92</f>
        <v>0</v>
      </c>
      <c r="C96" s="175"/>
      <c r="D96" s="175"/>
      <c r="E96" s="175"/>
      <c r="F96" s="175"/>
      <c r="G96" s="330">
        <f t="shared" si="44"/>
        <v>0</v>
      </c>
      <c r="H96" s="433"/>
      <c r="I96" s="433"/>
      <c r="J96" s="433"/>
      <c r="K96" s="331">
        <v>0</v>
      </c>
      <c r="L96" s="331">
        <f t="shared" si="45"/>
        <v>0</v>
      </c>
      <c r="M96" s="176"/>
      <c r="N96" s="176"/>
      <c r="O96" s="332">
        <f t="shared" si="46"/>
        <v>1</v>
      </c>
      <c r="P96" s="351">
        <f ca="1">OFFSET('Table of Discount Factors'!$C$3,'Risk (£) Option 0'!M96,'Risk (£) Option 0'!N96)</f>
        <v>1</v>
      </c>
      <c r="Q96" s="334">
        <f t="shared" si="47"/>
        <v>0</v>
      </c>
      <c r="R96" s="352">
        <f t="shared" ca="1" si="48"/>
        <v>0</v>
      </c>
    </row>
    <row r="97" spans="1:18" ht="15" customHeight="1" x14ac:dyDescent="0.3">
      <c r="A97" s="335" t="s">
        <v>335</v>
      </c>
      <c r="B97" s="350">
        <f>'Risk Log'!B93</f>
        <v>0</v>
      </c>
      <c r="C97" s="175"/>
      <c r="D97" s="175"/>
      <c r="E97" s="175"/>
      <c r="F97" s="175"/>
      <c r="G97" s="330">
        <f t="shared" si="44"/>
        <v>0</v>
      </c>
      <c r="H97" s="433"/>
      <c r="I97" s="433"/>
      <c r="J97" s="433"/>
      <c r="K97" s="331">
        <v>0</v>
      </c>
      <c r="L97" s="331">
        <f t="shared" si="45"/>
        <v>0</v>
      </c>
      <c r="M97" s="176"/>
      <c r="N97" s="176"/>
      <c r="O97" s="332">
        <f t="shared" si="46"/>
        <v>1</v>
      </c>
      <c r="P97" s="351">
        <f ca="1">OFFSET('Table of Discount Factors'!$C$3,'Risk (£) Option 0'!M97,'Risk (£) Option 0'!N97)</f>
        <v>1</v>
      </c>
      <c r="Q97" s="334">
        <f t="shared" si="47"/>
        <v>0</v>
      </c>
      <c r="R97" s="352">
        <f t="shared" ca="1" si="48"/>
        <v>0</v>
      </c>
    </row>
    <row r="98" spans="1:18" ht="15" customHeight="1" x14ac:dyDescent="0.3">
      <c r="A98" s="335" t="s">
        <v>329</v>
      </c>
      <c r="B98" s="350">
        <f>'Risk Log'!B94</f>
        <v>0</v>
      </c>
      <c r="C98" s="175"/>
      <c r="D98" s="175"/>
      <c r="E98" s="175"/>
      <c r="F98" s="175"/>
      <c r="G98" s="330">
        <f t="shared" si="44"/>
        <v>0</v>
      </c>
      <c r="H98" s="433"/>
      <c r="I98" s="433"/>
      <c r="J98" s="433"/>
      <c r="K98" s="331">
        <v>0</v>
      </c>
      <c r="L98" s="331">
        <f t="shared" si="45"/>
        <v>0</v>
      </c>
      <c r="M98" s="176"/>
      <c r="N98" s="176"/>
      <c r="O98" s="332">
        <f t="shared" si="46"/>
        <v>1</v>
      </c>
      <c r="P98" s="351">
        <f ca="1">OFFSET('Table of Discount Factors'!$C$3,'Risk (£) Option 0'!M98,'Risk (£) Option 0'!N98)</f>
        <v>1</v>
      </c>
      <c r="Q98" s="334">
        <f t="shared" si="47"/>
        <v>0</v>
      </c>
      <c r="R98" s="352">
        <f t="shared" ca="1" si="48"/>
        <v>0</v>
      </c>
    </row>
    <row r="99" spans="1:18" ht="15" customHeight="1" x14ac:dyDescent="0.3">
      <c r="A99" s="335" t="s">
        <v>330</v>
      </c>
      <c r="B99" s="350">
        <f>'Risk Log'!B95</f>
        <v>0</v>
      </c>
      <c r="C99" s="175"/>
      <c r="D99" s="175"/>
      <c r="E99" s="175"/>
      <c r="F99" s="175"/>
      <c r="G99" s="330">
        <f t="shared" si="44"/>
        <v>0</v>
      </c>
      <c r="H99" s="433"/>
      <c r="I99" s="433"/>
      <c r="J99" s="433"/>
      <c r="K99" s="331">
        <v>0</v>
      </c>
      <c r="L99" s="331">
        <f t="shared" si="45"/>
        <v>0</v>
      </c>
      <c r="M99" s="176"/>
      <c r="N99" s="176"/>
      <c r="O99" s="332">
        <f t="shared" si="46"/>
        <v>1</v>
      </c>
      <c r="P99" s="351">
        <f ca="1">OFFSET('Table of Discount Factors'!$C$3,'Risk (£) Option 0'!M99,'Risk (£) Option 0'!N99)</f>
        <v>1</v>
      </c>
      <c r="Q99" s="334">
        <f t="shared" si="47"/>
        <v>0</v>
      </c>
      <c r="R99" s="352">
        <f t="shared" ca="1" si="48"/>
        <v>0</v>
      </c>
    </row>
    <row r="100" spans="1:18" ht="15" customHeight="1" x14ac:dyDescent="0.3">
      <c r="A100" s="335" t="s">
        <v>331</v>
      </c>
      <c r="B100" s="350">
        <f>'Risk Log'!B96</f>
        <v>0</v>
      </c>
      <c r="C100" s="175"/>
      <c r="D100" s="175"/>
      <c r="E100" s="175"/>
      <c r="F100" s="175"/>
      <c r="G100" s="330">
        <f t="shared" si="44"/>
        <v>0</v>
      </c>
      <c r="H100" s="551"/>
      <c r="I100" s="551"/>
      <c r="J100" s="551"/>
      <c r="K100" s="331">
        <v>0</v>
      </c>
      <c r="L100" s="331">
        <f t="shared" si="45"/>
        <v>0</v>
      </c>
      <c r="M100" s="176"/>
      <c r="N100" s="176"/>
      <c r="O100" s="332">
        <f t="shared" si="46"/>
        <v>1</v>
      </c>
      <c r="P100" s="351">
        <f ca="1">OFFSET('Table of Discount Factors'!$C$3,'Risk (£) Option 0'!M100,'Risk (£) Option 0'!N100)</f>
        <v>1</v>
      </c>
      <c r="Q100" s="334">
        <f t="shared" si="47"/>
        <v>0</v>
      </c>
      <c r="R100" s="352">
        <f t="shared" ca="1" si="48"/>
        <v>0</v>
      </c>
    </row>
    <row r="101" spans="1:18" ht="15" customHeight="1" x14ac:dyDescent="0.3">
      <c r="A101" s="335" t="s">
        <v>332</v>
      </c>
      <c r="B101" s="350">
        <f>'Risk Log'!B97</f>
        <v>0</v>
      </c>
      <c r="C101" s="175"/>
      <c r="D101" s="175"/>
      <c r="E101" s="175"/>
      <c r="F101" s="175"/>
      <c r="G101" s="330">
        <f t="shared" si="44"/>
        <v>0</v>
      </c>
      <c r="H101" s="551"/>
      <c r="I101" s="551"/>
      <c r="J101" s="551"/>
      <c r="K101" s="331">
        <v>0</v>
      </c>
      <c r="L101" s="331">
        <f t="shared" si="45"/>
        <v>0</v>
      </c>
      <c r="M101" s="176"/>
      <c r="N101" s="176"/>
      <c r="O101" s="332">
        <f t="shared" si="46"/>
        <v>1</v>
      </c>
      <c r="P101" s="351">
        <f ca="1">OFFSET('Table of Discount Factors'!$C$3,'Risk (£) Option 0'!M101,'Risk (£) Option 0'!N101)</f>
        <v>1</v>
      </c>
      <c r="Q101" s="334">
        <f t="shared" si="47"/>
        <v>0</v>
      </c>
      <c r="R101" s="352">
        <f t="shared" ca="1" si="48"/>
        <v>0</v>
      </c>
    </row>
    <row r="102" spans="1:18" ht="15" customHeight="1" x14ac:dyDescent="0.3">
      <c r="A102" s="335" t="s">
        <v>368</v>
      </c>
      <c r="B102" s="350">
        <f>'Risk Log'!B98</f>
        <v>0</v>
      </c>
      <c r="C102" s="175"/>
      <c r="D102" s="175"/>
      <c r="E102" s="175"/>
      <c r="F102" s="175"/>
      <c r="G102" s="330">
        <f t="shared" si="44"/>
        <v>0</v>
      </c>
      <c r="H102" s="551"/>
      <c r="I102" s="551"/>
      <c r="J102" s="551"/>
      <c r="K102" s="331">
        <v>0</v>
      </c>
      <c r="L102" s="331">
        <f t="shared" si="45"/>
        <v>0</v>
      </c>
      <c r="M102" s="176"/>
      <c r="N102" s="176"/>
      <c r="O102" s="332">
        <f t="shared" si="46"/>
        <v>1</v>
      </c>
      <c r="P102" s="351">
        <f ca="1">OFFSET('Table of Discount Factors'!$C$3,'Risk (£) Option 0'!M102,'Risk (£) Option 0'!N102)</f>
        <v>1</v>
      </c>
      <c r="Q102" s="334">
        <f>L102*O102</f>
        <v>0</v>
      </c>
      <c r="R102" s="352">
        <f t="shared" ca="1" si="48"/>
        <v>0</v>
      </c>
    </row>
    <row r="103" spans="1:18" ht="15" customHeight="1" x14ac:dyDescent="0.3">
      <c r="A103" s="335" t="s">
        <v>558</v>
      </c>
      <c r="B103" s="350">
        <f>'Risk Log'!B99</f>
        <v>0</v>
      </c>
      <c r="C103" s="175"/>
      <c r="D103" s="175"/>
      <c r="E103" s="175"/>
      <c r="F103" s="175"/>
      <c r="G103" s="330">
        <f t="shared" si="44"/>
        <v>0</v>
      </c>
      <c r="H103" s="551"/>
      <c r="I103" s="551"/>
      <c r="J103" s="551"/>
      <c r="K103" s="331">
        <v>0</v>
      </c>
      <c r="L103" s="331">
        <f t="shared" si="45"/>
        <v>0</v>
      </c>
      <c r="M103" s="176"/>
      <c r="N103" s="176"/>
      <c r="O103" s="332">
        <f t="shared" si="46"/>
        <v>1</v>
      </c>
      <c r="P103" s="351">
        <f ca="1">OFFSET('Table of Discount Factors'!$C$3,'Risk (£) Option 0'!M103,'Risk (£) Option 0'!N103)</f>
        <v>1</v>
      </c>
      <c r="Q103" s="334">
        <f t="shared" si="47"/>
        <v>0</v>
      </c>
      <c r="R103" s="352">
        <f t="shared" ca="1" si="48"/>
        <v>0</v>
      </c>
    </row>
    <row r="104" spans="1:18" ht="15" customHeight="1" x14ac:dyDescent="0.3">
      <c r="A104" s="335" t="s">
        <v>559</v>
      </c>
      <c r="B104" s="350">
        <f>'Risk Log'!B100</f>
        <v>0</v>
      </c>
      <c r="C104" s="175"/>
      <c r="D104" s="175"/>
      <c r="E104" s="175"/>
      <c r="F104" s="175"/>
      <c r="G104" s="330">
        <f t="shared" si="44"/>
        <v>0</v>
      </c>
      <c r="H104" s="551"/>
      <c r="I104" s="551"/>
      <c r="J104" s="551"/>
      <c r="K104" s="331">
        <v>0</v>
      </c>
      <c r="L104" s="331">
        <f t="shared" si="45"/>
        <v>0</v>
      </c>
      <c r="M104" s="176"/>
      <c r="N104" s="176"/>
      <c r="O104" s="332">
        <f t="shared" si="46"/>
        <v>1</v>
      </c>
      <c r="P104" s="351">
        <f ca="1">OFFSET('Table of Discount Factors'!$C$3,'Risk (£) Option 0'!M104,'Risk (£) Option 0'!N104)</f>
        <v>1</v>
      </c>
      <c r="Q104" s="334">
        <f t="shared" si="47"/>
        <v>0</v>
      </c>
      <c r="R104" s="352">
        <f t="shared" ca="1" si="48"/>
        <v>0</v>
      </c>
    </row>
    <row r="105" spans="1:18" ht="15" customHeight="1" x14ac:dyDescent="0.3">
      <c r="A105" s="335" t="s">
        <v>560</v>
      </c>
      <c r="B105" s="350">
        <f>'Risk Log'!B101</f>
        <v>0</v>
      </c>
      <c r="C105" s="175"/>
      <c r="D105" s="175"/>
      <c r="E105" s="175"/>
      <c r="F105" s="175"/>
      <c r="G105" s="330">
        <f t="shared" si="44"/>
        <v>0</v>
      </c>
      <c r="H105" s="551"/>
      <c r="I105" s="551"/>
      <c r="J105" s="551"/>
      <c r="K105" s="331">
        <v>0</v>
      </c>
      <c r="L105" s="331">
        <f t="shared" si="45"/>
        <v>0</v>
      </c>
      <c r="M105" s="176"/>
      <c r="N105" s="176"/>
      <c r="O105" s="332">
        <f t="shared" si="46"/>
        <v>1</v>
      </c>
      <c r="P105" s="351">
        <f ca="1">OFFSET('Table of Discount Factors'!$C$3,'Risk (£) Option 0'!M105,'Risk (£) Option 0'!N105)</f>
        <v>1</v>
      </c>
      <c r="Q105" s="334">
        <f t="shared" si="47"/>
        <v>0</v>
      </c>
      <c r="R105" s="352">
        <f t="shared" ca="1" si="48"/>
        <v>0</v>
      </c>
    </row>
    <row r="106" spans="1:18" ht="15" customHeight="1" x14ac:dyDescent="0.3">
      <c r="A106" s="335" t="s">
        <v>561</v>
      </c>
      <c r="B106" s="350">
        <f>'Risk Log'!B102</f>
        <v>0</v>
      </c>
      <c r="C106" s="175"/>
      <c r="D106" s="175"/>
      <c r="E106" s="175"/>
      <c r="F106" s="175"/>
      <c r="G106" s="330">
        <f t="shared" si="44"/>
        <v>0</v>
      </c>
      <c r="H106" s="551"/>
      <c r="I106" s="551"/>
      <c r="J106" s="551"/>
      <c r="K106" s="331">
        <v>0</v>
      </c>
      <c r="L106" s="331">
        <f t="shared" si="45"/>
        <v>0</v>
      </c>
      <c r="M106" s="176"/>
      <c r="N106" s="176"/>
      <c r="O106" s="332">
        <f t="shared" si="46"/>
        <v>1</v>
      </c>
      <c r="P106" s="351">
        <f ca="1">OFFSET('Table of Discount Factors'!$C$3,'Risk (£) Option 0'!M106,'Risk (£) Option 0'!N106)</f>
        <v>1</v>
      </c>
      <c r="Q106" s="334">
        <f t="shared" si="47"/>
        <v>0</v>
      </c>
      <c r="R106" s="352">
        <f t="shared" ca="1" si="48"/>
        <v>0</v>
      </c>
    </row>
    <row r="107" spans="1:18" ht="15" customHeight="1" x14ac:dyDescent="0.3">
      <c r="A107" s="335" t="s">
        <v>562</v>
      </c>
      <c r="B107" s="350">
        <f>'Risk Log'!B103</f>
        <v>0</v>
      </c>
      <c r="C107" s="175"/>
      <c r="D107" s="175"/>
      <c r="E107" s="175"/>
      <c r="F107" s="175"/>
      <c r="G107" s="330">
        <f t="shared" si="44"/>
        <v>0</v>
      </c>
      <c r="H107" s="551"/>
      <c r="I107" s="551"/>
      <c r="J107" s="551"/>
      <c r="K107" s="331">
        <v>0</v>
      </c>
      <c r="L107" s="331">
        <f t="shared" si="45"/>
        <v>0</v>
      </c>
      <c r="M107" s="176"/>
      <c r="N107" s="176"/>
      <c r="O107" s="332">
        <f t="shared" si="46"/>
        <v>1</v>
      </c>
      <c r="P107" s="351">
        <f ca="1">OFFSET('Table of Discount Factors'!$C$3,'Risk (£) Option 0'!M107,'Risk (£) Option 0'!N107)</f>
        <v>1</v>
      </c>
      <c r="Q107" s="334">
        <f t="shared" si="47"/>
        <v>0</v>
      </c>
      <c r="R107" s="352">
        <f t="shared" ca="1" si="48"/>
        <v>0</v>
      </c>
    </row>
    <row r="108" spans="1:18" ht="15" customHeight="1" x14ac:dyDescent="0.3">
      <c r="A108" s="335" t="s">
        <v>563</v>
      </c>
      <c r="B108" s="350">
        <f>'Risk Log'!B104</f>
        <v>0</v>
      </c>
      <c r="C108" s="175"/>
      <c r="D108" s="175"/>
      <c r="E108" s="175"/>
      <c r="F108" s="175"/>
      <c r="G108" s="330">
        <f t="shared" si="44"/>
        <v>0</v>
      </c>
      <c r="H108" s="551"/>
      <c r="I108" s="551"/>
      <c r="J108" s="551"/>
      <c r="K108" s="331">
        <v>0</v>
      </c>
      <c r="L108" s="331">
        <f t="shared" si="45"/>
        <v>0</v>
      </c>
      <c r="M108" s="176"/>
      <c r="N108" s="176"/>
      <c r="O108" s="332">
        <f t="shared" si="46"/>
        <v>1</v>
      </c>
      <c r="P108" s="351">
        <f ca="1">OFFSET('Table of Discount Factors'!$C$3,'Risk (£) Option 0'!M108,'Risk (£) Option 0'!N108)</f>
        <v>1</v>
      </c>
      <c r="Q108" s="334">
        <f t="shared" si="47"/>
        <v>0</v>
      </c>
      <c r="R108" s="352">
        <f t="shared" ca="1" si="48"/>
        <v>0</v>
      </c>
    </row>
    <row r="109" spans="1:18" ht="15" customHeight="1" x14ac:dyDescent="0.3">
      <c r="A109" s="335" t="s">
        <v>564</v>
      </c>
      <c r="B109" s="350">
        <f>'Risk Log'!B105</f>
        <v>0</v>
      </c>
      <c r="C109" s="175"/>
      <c r="D109" s="175"/>
      <c r="E109" s="175"/>
      <c r="F109" s="175"/>
      <c r="G109" s="330">
        <f t="shared" si="44"/>
        <v>0</v>
      </c>
      <c r="H109" s="551"/>
      <c r="I109" s="551"/>
      <c r="J109" s="551"/>
      <c r="K109" s="331">
        <v>0</v>
      </c>
      <c r="L109" s="331">
        <f t="shared" si="45"/>
        <v>0</v>
      </c>
      <c r="M109" s="176"/>
      <c r="N109" s="176"/>
      <c r="O109" s="332">
        <f t="shared" si="46"/>
        <v>1</v>
      </c>
      <c r="P109" s="351">
        <f ca="1">OFFSET('Table of Discount Factors'!$C$3,'Risk (£) Option 0'!M109,'Risk (£) Option 0'!N109)</f>
        <v>1</v>
      </c>
      <c r="Q109" s="334">
        <f t="shared" si="47"/>
        <v>0</v>
      </c>
      <c r="R109" s="352">
        <f t="shared" ca="1" si="48"/>
        <v>0</v>
      </c>
    </row>
    <row r="110" spans="1:18" ht="15" customHeight="1" x14ac:dyDescent="0.3">
      <c r="A110" s="335" t="s">
        <v>645</v>
      </c>
      <c r="B110" s="350">
        <f>'Risk Log'!B106</f>
        <v>0</v>
      </c>
      <c r="C110" s="175"/>
      <c r="D110" s="175"/>
      <c r="E110" s="175"/>
      <c r="F110" s="175"/>
      <c r="G110" s="330">
        <f t="shared" si="44"/>
        <v>0</v>
      </c>
      <c r="H110" s="433"/>
      <c r="I110" s="433"/>
      <c r="J110" s="433"/>
      <c r="K110" s="331">
        <v>0</v>
      </c>
      <c r="L110" s="331">
        <f t="shared" si="45"/>
        <v>0</v>
      </c>
      <c r="M110" s="176"/>
      <c r="N110" s="176"/>
      <c r="O110" s="332">
        <f t="shared" si="46"/>
        <v>1</v>
      </c>
      <c r="P110" s="351">
        <f ca="1">OFFSET('Table of Discount Factors'!$C$3,'Risk (£) Option 0'!M110,'Risk (£) Option 0'!N110)</f>
        <v>1</v>
      </c>
      <c r="Q110" s="334">
        <f t="shared" si="47"/>
        <v>0</v>
      </c>
      <c r="R110" s="352">
        <f t="shared" ca="1" si="48"/>
        <v>0</v>
      </c>
    </row>
    <row r="111" spans="1:18" ht="15" customHeight="1" x14ac:dyDescent="0.3">
      <c r="A111" s="335" t="s">
        <v>646</v>
      </c>
      <c r="B111" s="350">
        <f>'Risk Log'!B107</f>
        <v>0</v>
      </c>
      <c r="C111" s="175"/>
      <c r="D111" s="175"/>
      <c r="E111" s="175"/>
      <c r="F111" s="175"/>
      <c r="G111" s="330">
        <f t="shared" si="44"/>
        <v>0</v>
      </c>
      <c r="H111" s="433"/>
      <c r="I111" s="433"/>
      <c r="J111" s="433"/>
      <c r="K111" s="331">
        <v>0</v>
      </c>
      <c r="L111" s="331">
        <f t="shared" si="45"/>
        <v>0</v>
      </c>
      <c r="M111" s="176"/>
      <c r="N111" s="176"/>
      <c r="O111" s="332">
        <f t="shared" si="46"/>
        <v>1</v>
      </c>
      <c r="P111" s="351">
        <f ca="1">OFFSET('Table of Discount Factors'!$C$3,'Risk (£) Option 0'!M111,'Risk (£) Option 0'!N111)</f>
        <v>1</v>
      </c>
      <c r="Q111" s="334">
        <f t="shared" si="47"/>
        <v>0</v>
      </c>
      <c r="R111" s="352">
        <f t="shared" ca="1" si="48"/>
        <v>0</v>
      </c>
    </row>
    <row r="112" spans="1:18" ht="15" customHeight="1" x14ac:dyDescent="0.3">
      <c r="A112" s="335" t="s">
        <v>647</v>
      </c>
      <c r="B112" s="350">
        <f>'Risk Log'!B108</f>
        <v>0</v>
      </c>
      <c r="C112" s="175"/>
      <c r="D112" s="175"/>
      <c r="E112" s="175"/>
      <c r="F112" s="175"/>
      <c r="G112" s="330">
        <f t="shared" si="44"/>
        <v>0</v>
      </c>
      <c r="H112" s="433"/>
      <c r="I112" s="433"/>
      <c r="J112" s="433"/>
      <c r="K112" s="331">
        <v>0</v>
      </c>
      <c r="L112" s="331">
        <f t="shared" si="45"/>
        <v>0</v>
      </c>
      <c r="M112" s="176"/>
      <c r="N112" s="176"/>
      <c r="O112" s="332">
        <f t="shared" si="46"/>
        <v>1</v>
      </c>
      <c r="P112" s="351">
        <f ca="1">OFFSET('Table of Discount Factors'!$C$3,'Risk (£) Option 0'!M112,'Risk (£) Option 0'!N112)</f>
        <v>1</v>
      </c>
      <c r="Q112" s="334">
        <f t="shared" si="47"/>
        <v>0</v>
      </c>
      <c r="R112" s="352">
        <f t="shared" ca="1" si="48"/>
        <v>0</v>
      </c>
    </row>
    <row r="113" spans="1:18" ht="15" customHeight="1" x14ac:dyDescent="0.3">
      <c r="A113" s="335" t="s">
        <v>648</v>
      </c>
      <c r="B113" s="350">
        <f>'Risk Log'!B109</f>
        <v>0</v>
      </c>
      <c r="C113" s="175"/>
      <c r="D113" s="175"/>
      <c r="E113" s="175"/>
      <c r="F113" s="175"/>
      <c r="G113" s="330">
        <f t="shared" si="44"/>
        <v>0</v>
      </c>
      <c r="H113" s="433"/>
      <c r="I113" s="433"/>
      <c r="J113" s="433"/>
      <c r="K113" s="331">
        <v>0</v>
      </c>
      <c r="L113" s="331">
        <f t="shared" si="45"/>
        <v>0</v>
      </c>
      <c r="M113" s="176"/>
      <c r="N113" s="176"/>
      <c r="O113" s="332">
        <f t="shared" si="46"/>
        <v>1</v>
      </c>
      <c r="P113" s="351">
        <f ca="1">OFFSET('Table of Discount Factors'!$C$3,'Risk (£) Option 0'!M113,'Risk (£) Option 0'!N113)</f>
        <v>1</v>
      </c>
      <c r="Q113" s="334">
        <f t="shared" si="47"/>
        <v>0</v>
      </c>
      <c r="R113" s="352">
        <f t="shared" ca="1" si="48"/>
        <v>0</v>
      </c>
    </row>
    <row r="114" spans="1:18" ht="15" customHeight="1" x14ac:dyDescent="0.3">
      <c r="A114" s="335" t="s">
        <v>649</v>
      </c>
      <c r="B114" s="350">
        <f>'Risk Log'!B110</f>
        <v>0</v>
      </c>
      <c r="C114" s="175"/>
      <c r="D114" s="175"/>
      <c r="E114" s="175"/>
      <c r="F114" s="175"/>
      <c r="G114" s="330">
        <f t="shared" si="44"/>
        <v>0</v>
      </c>
      <c r="H114" s="433"/>
      <c r="I114" s="433"/>
      <c r="J114" s="433"/>
      <c r="K114" s="331">
        <v>0</v>
      </c>
      <c r="L114" s="331">
        <f t="shared" si="45"/>
        <v>0</v>
      </c>
      <c r="M114" s="176"/>
      <c r="N114" s="176"/>
      <c r="O114" s="332">
        <f t="shared" si="46"/>
        <v>1</v>
      </c>
      <c r="P114" s="351">
        <f ca="1">OFFSET('Table of Discount Factors'!$C$3,'Risk (£) Option 0'!M114,'Risk (£) Option 0'!N114)</f>
        <v>1</v>
      </c>
      <c r="Q114" s="334">
        <f t="shared" si="47"/>
        <v>0</v>
      </c>
      <c r="R114" s="352">
        <f t="shared" ca="1" si="48"/>
        <v>0</v>
      </c>
    </row>
    <row r="115" spans="1:18" ht="15" customHeight="1" x14ac:dyDescent="0.3">
      <c r="A115" s="335" t="s">
        <v>650</v>
      </c>
      <c r="B115" s="350">
        <f>'Risk Log'!B111</f>
        <v>0</v>
      </c>
      <c r="C115" s="175"/>
      <c r="D115" s="175"/>
      <c r="E115" s="175"/>
      <c r="F115" s="175"/>
      <c r="G115" s="330">
        <f t="shared" si="44"/>
        <v>0</v>
      </c>
      <c r="H115" s="433"/>
      <c r="I115" s="433"/>
      <c r="J115" s="433"/>
      <c r="K115" s="331">
        <v>0</v>
      </c>
      <c r="L115" s="331">
        <f t="shared" si="45"/>
        <v>0</v>
      </c>
      <c r="M115" s="176"/>
      <c r="N115" s="176"/>
      <c r="O115" s="332">
        <f t="shared" si="46"/>
        <v>1</v>
      </c>
      <c r="P115" s="351">
        <f ca="1">OFFSET('Table of Discount Factors'!$C$3,'Risk (£) Option 0'!M115,'Risk (£) Option 0'!N115)</f>
        <v>1</v>
      </c>
      <c r="Q115" s="334">
        <f t="shared" si="47"/>
        <v>0</v>
      </c>
      <c r="R115" s="352">
        <f t="shared" ca="1" si="48"/>
        <v>0</v>
      </c>
    </row>
    <row r="116" spans="1:18" ht="15" customHeight="1" x14ac:dyDescent="0.3">
      <c r="A116" s="335" t="s">
        <v>651</v>
      </c>
      <c r="B116" s="350">
        <f>'Risk Log'!B112</f>
        <v>0</v>
      </c>
      <c r="C116" s="175"/>
      <c r="D116" s="175"/>
      <c r="E116" s="175"/>
      <c r="F116" s="175"/>
      <c r="G116" s="330">
        <f t="shared" si="44"/>
        <v>0</v>
      </c>
      <c r="H116" s="433"/>
      <c r="I116" s="433"/>
      <c r="J116" s="433"/>
      <c r="K116" s="331">
        <v>0</v>
      </c>
      <c r="L116" s="331">
        <f t="shared" si="45"/>
        <v>0</v>
      </c>
      <c r="M116" s="176"/>
      <c r="N116" s="176"/>
      <c r="O116" s="332">
        <f t="shared" si="46"/>
        <v>1</v>
      </c>
      <c r="P116" s="351">
        <f ca="1">OFFSET('Table of Discount Factors'!$C$3,'Risk (£) Option 0'!M116,'Risk (£) Option 0'!N116)</f>
        <v>1</v>
      </c>
      <c r="Q116" s="334">
        <f t="shared" si="47"/>
        <v>0</v>
      </c>
      <c r="R116" s="352">
        <f t="shared" ca="1" si="48"/>
        <v>0</v>
      </c>
    </row>
    <row r="117" spans="1:18" ht="15" customHeight="1" x14ac:dyDescent="0.3">
      <c r="A117" s="335" t="s">
        <v>652</v>
      </c>
      <c r="B117" s="350">
        <f>'Risk Log'!B113</f>
        <v>0</v>
      </c>
      <c r="C117" s="175"/>
      <c r="D117" s="175"/>
      <c r="E117" s="175"/>
      <c r="F117" s="175"/>
      <c r="G117" s="330">
        <f t="shared" si="44"/>
        <v>0</v>
      </c>
      <c r="H117" s="433"/>
      <c r="I117" s="433"/>
      <c r="J117" s="433"/>
      <c r="K117" s="331">
        <v>0</v>
      </c>
      <c r="L117" s="331">
        <f t="shared" si="45"/>
        <v>0</v>
      </c>
      <c r="M117" s="176"/>
      <c r="N117" s="176"/>
      <c r="O117" s="332">
        <f t="shared" si="46"/>
        <v>1</v>
      </c>
      <c r="P117" s="351">
        <f ca="1">OFFSET('Table of Discount Factors'!$C$3,'Risk (£) Option 0'!M117,'Risk (£) Option 0'!N117)</f>
        <v>1</v>
      </c>
      <c r="Q117" s="334">
        <f t="shared" si="47"/>
        <v>0</v>
      </c>
      <c r="R117" s="352">
        <f t="shared" ca="1" si="48"/>
        <v>0</v>
      </c>
    </row>
    <row r="118" spans="1:18" ht="15" customHeight="1" x14ac:dyDescent="0.3">
      <c r="A118" s="335" t="s">
        <v>653</v>
      </c>
      <c r="B118" s="350">
        <f>'Risk Log'!B114</f>
        <v>0</v>
      </c>
      <c r="C118" s="175"/>
      <c r="D118" s="175"/>
      <c r="E118" s="175"/>
      <c r="F118" s="175"/>
      <c r="G118" s="330">
        <f t="shared" si="44"/>
        <v>0</v>
      </c>
      <c r="H118" s="433"/>
      <c r="I118" s="433"/>
      <c r="J118" s="433"/>
      <c r="K118" s="331">
        <v>0</v>
      </c>
      <c r="L118" s="331">
        <f t="shared" si="45"/>
        <v>0</v>
      </c>
      <c r="M118" s="176"/>
      <c r="N118" s="176"/>
      <c r="O118" s="332">
        <f t="shared" si="46"/>
        <v>1</v>
      </c>
      <c r="P118" s="351">
        <f ca="1">OFFSET('Table of Discount Factors'!$C$3,'Risk (£) Option 0'!M118,'Risk (£) Option 0'!N118)</f>
        <v>1</v>
      </c>
      <c r="Q118" s="334">
        <f t="shared" si="47"/>
        <v>0</v>
      </c>
      <c r="R118" s="352">
        <f t="shared" ca="1" si="48"/>
        <v>0</v>
      </c>
    </row>
    <row r="119" spans="1:18" ht="15" customHeight="1" x14ac:dyDescent="0.3">
      <c r="A119" s="335" t="s">
        <v>654</v>
      </c>
      <c r="B119" s="350">
        <f>'Risk Log'!B115</f>
        <v>0</v>
      </c>
      <c r="C119" s="175"/>
      <c r="D119" s="175"/>
      <c r="E119" s="175"/>
      <c r="F119" s="175"/>
      <c r="G119" s="330">
        <f t="shared" si="44"/>
        <v>0</v>
      </c>
      <c r="H119" s="433"/>
      <c r="I119" s="433"/>
      <c r="J119" s="433"/>
      <c r="K119" s="331">
        <v>0</v>
      </c>
      <c r="L119" s="331">
        <f t="shared" si="45"/>
        <v>0</v>
      </c>
      <c r="M119" s="176"/>
      <c r="N119" s="176"/>
      <c r="O119" s="332">
        <f t="shared" si="46"/>
        <v>1</v>
      </c>
      <c r="P119" s="351">
        <f ca="1">OFFSET('Table of Discount Factors'!$C$3,'Risk (£) Option 0'!M119,'Risk (£) Option 0'!N119)</f>
        <v>1</v>
      </c>
      <c r="Q119" s="334">
        <f t="shared" si="47"/>
        <v>0</v>
      </c>
      <c r="R119" s="352">
        <f t="shared" ca="1" si="48"/>
        <v>0</v>
      </c>
    </row>
    <row r="120" spans="1:18" ht="15" customHeight="1" x14ac:dyDescent="0.3">
      <c r="A120" s="353"/>
      <c r="B120" s="354"/>
      <c r="C120" s="354"/>
      <c r="D120" s="354"/>
      <c r="E120" s="355"/>
      <c r="F120" s="355"/>
      <c r="G120" s="355"/>
      <c r="H120" s="356"/>
      <c r="I120" s="357"/>
      <c r="J120" s="356"/>
      <c r="K120" s="346" t="s">
        <v>55</v>
      </c>
      <c r="L120" s="346">
        <f>SUM(L95:L119)</f>
        <v>0</v>
      </c>
      <c r="M120" s="355"/>
      <c r="N120" s="354"/>
      <c r="O120" s="358"/>
      <c r="P120" s="348">
        <f ca="1">SUM(P95:P119)</f>
        <v>25</v>
      </c>
      <c r="Q120" s="346">
        <f>SUM(Q95:Q119)</f>
        <v>0</v>
      </c>
      <c r="R120" s="346">
        <f ca="1">SUM(R95:R119)</f>
        <v>0</v>
      </c>
    </row>
    <row r="121" spans="1:18" ht="15" customHeight="1" x14ac:dyDescent="0.3">
      <c r="A121" s="359"/>
      <c r="B121" s="360"/>
      <c r="C121" s="360"/>
      <c r="D121" s="360"/>
      <c r="E121" s="361"/>
      <c r="F121" s="361"/>
      <c r="G121" s="361"/>
      <c r="H121" s="362"/>
      <c r="I121" s="363"/>
      <c r="J121" s="363"/>
      <c r="K121" s="364" t="s">
        <v>21</v>
      </c>
      <c r="L121" s="365">
        <f>SUM(L120,L93,L88,L85,L81,L77,L72,L62,L49,L36,L14)</f>
        <v>0</v>
      </c>
      <c r="M121" s="361"/>
      <c r="N121" s="360"/>
      <c r="O121" s="366"/>
      <c r="P121" s="367">
        <f ca="1">SUM(P120,P93,P88,P85,P81,P77,P72,P62,P49,P36,P14)</f>
        <v>92</v>
      </c>
      <c r="Q121" s="365">
        <f>SUM(Q120,Q93,Q88,Q85,Q81,Q77,Q72,Q62,Q49,Q36,Q14)</f>
        <v>0</v>
      </c>
      <c r="R121" s="365">
        <f ca="1">SUM(R120,R93,R88,R85,R81,R77,R72,R62,R49,R36,R14)</f>
        <v>0</v>
      </c>
    </row>
    <row r="123" spans="1:18" x14ac:dyDescent="0.3">
      <c r="M123" s="322"/>
      <c r="N123" s="322"/>
      <c r="O123" s="322"/>
    </row>
    <row r="124" spans="1:18" x14ac:dyDescent="0.3">
      <c r="M124" s="322"/>
      <c r="N124" s="322"/>
      <c r="O124" s="322"/>
    </row>
    <row r="125" spans="1:18" x14ac:dyDescent="0.3">
      <c r="I125" s="2"/>
      <c r="J125" s="2"/>
      <c r="K125" s="2"/>
      <c r="L125" s="2"/>
      <c r="P125" s="2"/>
      <c r="Q125" s="2"/>
      <c r="R125" s="2"/>
    </row>
  </sheetData>
  <sheetProtection algorithmName="SHA-512" hashValue="X2S3646jgWrgimhU4WByexEesBJaZeBXxApHjnmmy2KMEOKGfYfz0X+2tkfdpyNNHGds3Mw9wcpDNqq/4OF9Bw==" saltValue="Z+8LK1Pn1+od8s4wyOAGhg==" spinCount="100000" sheet="1" objects="1" scenarios="1"/>
  <mergeCells count="9">
    <mergeCell ref="R5:R6"/>
    <mergeCell ref="P5:P6"/>
    <mergeCell ref="Q5:Q6"/>
    <mergeCell ref="A1:B1"/>
    <mergeCell ref="A2:B2"/>
    <mergeCell ref="M5:O5"/>
    <mergeCell ref="H5:K5"/>
    <mergeCell ref="L5:L6"/>
    <mergeCell ref="C5:G5"/>
  </mergeCells>
  <conditionalFormatting sqref="G90:G92 G87 G83:G84 G79:G80 G74:G76 G64:G71 G51:G61 G38:G48 G16:G35 G8:G13 G95:G119">
    <cfRule type="cellIs" dxfId="190" priority="1" operator="equal">
      <formula>1</formula>
    </cfRule>
    <cfRule type="cellIs" dxfId="189" priority="2" operator="notEqual">
      <formula>100%</formula>
    </cfRule>
  </conditionalFormatting>
  <dataValidations xWindow="1258" yWindow="410" count="2">
    <dataValidation type="custom" showInputMessage="1" showErrorMessage="1" error="The values entered must total to 100%. All cells must have a value. " sqref="C8:F13 C16:F35 C38:F48 C51:F61 C64:F71 C74:F76 C79:F80 C83:F84 C87:F87 C90:F92 C95:F119" xr:uid="{00000000-0002-0000-1600-000000000000}">
      <formula1>IF((AND(NOT(ISBLANK($C8)), NOT(ISBLANK($D8)), NOT(ISBLANK($E8)), NOT(ISBLANK($F8)))), SUM($C8:$F8)=1, SUM($C8:$F8)&lt;1)</formula1>
    </dataValidation>
    <dataValidation type="decimal" allowBlank="1" showInputMessage="1" showErrorMessage="1" error="All values should be entered as a positive number." sqref="H8:J13 H16:J35 H38:J48 H51:J61 H64:J71 H74:J76 H79:J80 H83:J84 H87:J87 H90:J92 H95:J119" xr:uid="{00000000-0002-0000-1600-000001000000}">
      <formula1>0</formula1>
      <formula2>9.99999999999999E+24</formula2>
    </dataValidation>
  </dataValidations>
  <hyperlinks>
    <hyperlink ref="C1" location="'User Instructions'!A1" display="Back to User Instructions" xr:uid="{00000000-0004-0000-1600-000000000000}"/>
    <hyperlink ref="C2" location="'Model Structure'!A1" display="Back to Model Structure" xr:uid="{00000000-0004-0000-1600-000001000000}"/>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xWindow="1258" yWindow="410" count="2">
        <x14:dataValidation type="whole" allowBlank="1" showInputMessage="1" showErrorMessage="1" error="Enter a value between 0 and the final project year" prompt="If the risk will be present from year 0 to to year 35, input 0 in column and 35 in column M. Do not enter financial or calendar years in these columns" xr:uid="{00000000-0002-0000-1600-000002000000}">
          <x14:formula1>
            <xm:f>0</xm:f>
          </x14:formula1>
          <x14:formula2>
            <xm:f>Factors!$H$15</xm:f>
          </x14:formula2>
          <xm:sqref>M8:N13 M38:N48 M64:N71 M74:N76 M79:N80 M83:N84 M87:N87 M90:N92 M95:N119 M51:N61 M17:N35</xm:sqref>
        </x14:dataValidation>
        <x14:dataValidation type="whole" allowBlank="1" showInputMessage="1" showErrorMessage="1" error="Enter a value between 0 and the final project year" prompt="If the risk will be present from year 0 to to year 35, input 0 in column and 35 in column N. Do not enter financial or calendar years in these columns" xr:uid="{00000000-0002-0000-1600-000003000000}">
          <x14:formula1>
            <xm:f>0</xm:f>
          </x14:formula1>
          <x14:formula2>
            <xm:f>Factors!$H$15</xm:f>
          </x14:formula2>
          <xm:sqref>M16:N16</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7">
    <tabColor theme="4"/>
  </sheetPr>
  <dimension ref="A1:R125"/>
  <sheetViews>
    <sheetView zoomScaleNormal="100" workbookViewId="0">
      <pane xSplit="2" ySplit="7" topLeftCell="C74" activePane="bottomRight" state="frozen"/>
      <selection activeCell="D83" sqref="D83"/>
      <selection pane="topRight" activeCell="D83" sqref="D83"/>
      <selection pane="bottomLeft" activeCell="D83" sqref="D83"/>
      <selection pane="bottomRight" activeCell="D83" sqref="D83"/>
    </sheetView>
  </sheetViews>
  <sheetFormatPr defaultColWidth="9.109375" defaultRowHeight="14.4" x14ac:dyDescent="0.3"/>
  <cols>
    <col min="1" max="1" width="7.88671875" style="2" customWidth="1"/>
    <col min="2" max="2" width="89.44140625" style="2" bestFit="1" customWidth="1"/>
    <col min="3" max="8" width="17.5546875" style="2" customWidth="1"/>
    <col min="9" max="12" width="17.5546875" style="322" customWidth="1"/>
    <col min="13" max="15" width="17.5546875" style="2" customWidth="1"/>
    <col min="16" max="18" width="17.5546875" style="322" customWidth="1"/>
    <col min="19" max="16384" width="9.109375" style="2"/>
  </cols>
  <sheetData>
    <row r="1" spans="1:18" x14ac:dyDescent="0.3">
      <c r="A1" s="636" t="s">
        <v>577</v>
      </c>
      <c r="B1" s="636"/>
      <c r="C1" s="321" t="s">
        <v>421</v>
      </c>
    </row>
    <row r="2" spans="1:18" x14ac:dyDescent="0.3">
      <c r="A2" s="640" t="str">
        <f>"Option 1 - " &amp; Factors!$B$16</f>
        <v xml:space="preserve">Option 1 - </v>
      </c>
      <c r="B2" s="640"/>
      <c r="C2" s="382" t="s">
        <v>573</v>
      </c>
    </row>
    <row r="4" spans="1:18" ht="15" customHeight="1" x14ac:dyDescent="0.3">
      <c r="A4" s="323" t="str">
        <f>"RISK ANALYSIS - " &amp; Factors!$C$10</f>
        <v xml:space="preserve">RISK ANALYSIS - </v>
      </c>
      <c r="B4" s="324"/>
      <c r="C4" s="325"/>
      <c r="D4" s="326"/>
      <c r="E4" s="326"/>
      <c r="F4" s="326"/>
      <c r="G4" s="326"/>
      <c r="H4" s="326"/>
      <c r="I4" s="326"/>
      <c r="J4" s="326"/>
      <c r="K4" s="326"/>
      <c r="L4" s="326"/>
      <c r="M4" s="326"/>
      <c r="N4" s="326"/>
      <c r="O4" s="326"/>
      <c r="P4" s="326"/>
      <c r="Q4" s="324"/>
      <c r="R4" s="324"/>
    </row>
    <row r="5" spans="1:18" s="327" customFormat="1" ht="15" customHeight="1" x14ac:dyDescent="0.3">
      <c r="A5" s="320" t="s">
        <v>360</v>
      </c>
      <c r="B5" s="320" t="s">
        <v>162</v>
      </c>
      <c r="C5" s="682" t="s">
        <v>425</v>
      </c>
      <c r="D5" s="683"/>
      <c r="E5" s="683"/>
      <c r="F5" s="683"/>
      <c r="G5" s="684"/>
      <c r="H5" s="681" t="s">
        <v>469</v>
      </c>
      <c r="I5" s="685"/>
      <c r="J5" s="685"/>
      <c r="K5" s="686"/>
      <c r="L5" s="678" t="s">
        <v>357</v>
      </c>
      <c r="M5" s="682" t="s">
        <v>453</v>
      </c>
      <c r="N5" s="683"/>
      <c r="O5" s="684"/>
      <c r="P5" s="680" t="s">
        <v>348</v>
      </c>
      <c r="Q5" s="678" t="s">
        <v>364</v>
      </c>
      <c r="R5" s="678" t="s">
        <v>363</v>
      </c>
    </row>
    <row r="6" spans="1:18" ht="15" customHeight="1" x14ac:dyDescent="0.3">
      <c r="A6" s="142"/>
      <c r="B6" s="143"/>
      <c r="C6" s="104" t="s">
        <v>449</v>
      </c>
      <c r="D6" s="104" t="s">
        <v>450</v>
      </c>
      <c r="E6" s="104" t="s">
        <v>451</v>
      </c>
      <c r="F6" s="104" t="s">
        <v>452</v>
      </c>
      <c r="G6" s="104" t="s">
        <v>465</v>
      </c>
      <c r="H6" s="104" t="s">
        <v>449</v>
      </c>
      <c r="I6" s="104" t="s">
        <v>450</v>
      </c>
      <c r="J6" s="104" t="s">
        <v>451</v>
      </c>
      <c r="K6" s="104" t="s">
        <v>452</v>
      </c>
      <c r="L6" s="679"/>
      <c r="M6" s="104" t="s">
        <v>454</v>
      </c>
      <c r="N6" s="104" t="s">
        <v>455</v>
      </c>
      <c r="O6" s="104" t="s">
        <v>346</v>
      </c>
      <c r="P6" s="681"/>
      <c r="Q6" s="679"/>
      <c r="R6" s="679"/>
    </row>
    <row r="7" spans="1:18" ht="15" customHeight="1" x14ac:dyDescent="0.3">
      <c r="A7" s="105" t="s">
        <v>165</v>
      </c>
      <c r="B7" s="106"/>
      <c r="C7" s="106"/>
      <c r="D7" s="106"/>
      <c r="E7" s="106"/>
      <c r="F7" s="106"/>
      <c r="G7" s="106"/>
      <c r="H7" s="106"/>
      <c r="I7" s="106"/>
      <c r="J7" s="106"/>
      <c r="K7" s="106"/>
      <c r="L7" s="106"/>
      <c r="M7" s="106"/>
      <c r="N7" s="106"/>
      <c r="O7" s="106"/>
      <c r="P7" s="106"/>
      <c r="Q7" s="107"/>
      <c r="R7" s="107"/>
    </row>
    <row r="8" spans="1:18" ht="15" customHeight="1" x14ac:dyDescent="0.3">
      <c r="A8" s="328" t="s">
        <v>166</v>
      </c>
      <c r="B8" s="329" t="s">
        <v>167</v>
      </c>
      <c r="C8" s="175"/>
      <c r="D8" s="175"/>
      <c r="E8" s="175"/>
      <c r="F8" s="175"/>
      <c r="G8" s="330">
        <f t="shared" ref="G8:G13" si="0">SUM(C8:F8)</f>
        <v>0</v>
      </c>
      <c r="H8" s="433"/>
      <c r="I8" s="433"/>
      <c r="J8" s="433"/>
      <c r="K8" s="331">
        <v>0</v>
      </c>
      <c r="L8" s="331">
        <f>(C8*H8)+(D8*I8)+(E8*J8)+(F8*K8)</f>
        <v>0</v>
      </c>
      <c r="M8" s="176"/>
      <c r="N8" s="176"/>
      <c r="O8" s="332">
        <f>(N8-M8)+1</f>
        <v>1</v>
      </c>
      <c r="P8" s="333">
        <f ca="1">OFFSET('Table of Discount Factors'!$C$3,'Risk (£) Option 1'!M8,'Risk (£) Option 1'!N8)</f>
        <v>1</v>
      </c>
      <c r="Q8" s="334">
        <f>L8*O8</f>
        <v>0</v>
      </c>
      <c r="R8" s="334">
        <f t="shared" ref="R8:R13" ca="1" si="1">L8*P8</f>
        <v>0</v>
      </c>
    </row>
    <row r="9" spans="1:18" ht="15" customHeight="1" x14ac:dyDescent="0.3">
      <c r="A9" s="335" t="s">
        <v>168</v>
      </c>
      <c r="B9" s="336" t="s">
        <v>169</v>
      </c>
      <c r="C9" s="175"/>
      <c r="D9" s="175"/>
      <c r="E9" s="175"/>
      <c r="F9" s="175"/>
      <c r="G9" s="330">
        <f t="shared" si="0"/>
        <v>0</v>
      </c>
      <c r="H9" s="433"/>
      <c r="I9" s="433"/>
      <c r="J9" s="433"/>
      <c r="K9" s="331">
        <v>0</v>
      </c>
      <c r="L9" s="331">
        <f t="shared" ref="L9:L13" si="2">(C9*H9)+(D9*I9)+(E9*J9)+(F9*K9)</f>
        <v>0</v>
      </c>
      <c r="M9" s="176"/>
      <c r="N9" s="176"/>
      <c r="O9" s="337">
        <f t="shared" ref="O9:O13" si="3">(N9-M9)+1</f>
        <v>1</v>
      </c>
      <c r="P9" s="338">
        <f ca="1">OFFSET('Table of Discount Factors'!$C$3,'Risk (£) Option 1'!M9,'Risk (£) Option 1'!N9)</f>
        <v>1</v>
      </c>
      <c r="Q9" s="334">
        <f t="shared" ref="Q9:Q13" si="4">L9*O9</f>
        <v>0</v>
      </c>
      <c r="R9" s="331">
        <f t="shared" ca="1" si="1"/>
        <v>0</v>
      </c>
    </row>
    <row r="10" spans="1:18" ht="15" customHeight="1" x14ac:dyDescent="0.3">
      <c r="A10" s="335" t="s">
        <v>170</v>
      </c>
      <c r="B10" s="336" t="s">
        <v>171</v>
      </c>
      <c r="C10" s="175"/>
      <c r="D10" s="175"/>
      <c r="E10" s="175"/>
      <c r="F10" s="175"/>
      <c r="G10" s="330">
        <f t="shared" si="0"/>
        <v>0</v>
      </c>
      <c r="H10" s="433"/>
      <c r="I10" s="433"/>
      <c r="J10" s="433"/>
      <c r="K10" s="331">
        <v>0</v>
      </c>
      <c r="L10" s="331">
        <f t="shared" si="2"/>
        <v>0</v>
      </c>
      <c r="M10" s="176"/>
      <c r="N10" s="176"/>
      <c r="O10" s="337">
        <f t="shared" si="3"/>
        <v>1</v>
      </c>
      <c r="P10" s="338">
        <f ca="1">OFFSET('Table of Discount Factors'!$C$3,'Risk (£) Option 1'!M10,'Risk (£) Option 1'!N10)</f>
        <v>1</v>
      </c>
      <c r="Q10" s="334">
        <f t="shared" si="4"/>
        <v>0</v>
      </c>
      <c r="R10" s="331">
        <f t="shared" ca="1" si="1"/>
        <v>0</v>
      </c>
    </row>
    <row r="11" spans="1:18" ht="15" customHeight="1" x14ac:dyDescent="0.3">
      <c r="A11" s="335" t="s">
        <v>172</v>
      </c>
      <c r="B11" s="336" t="s">
        <v>173</v>
      </c>
      <c r="C11" s="175"/>
      <c r="D11" s="175"/>
      <c r="E11" s="175"/>
      <c r="F11" s="175"/>
      <c r="G11" s="330">
        <f t="shared" si="0"/>
        <v>0</v>
      </c>
      <c r="H11" s="433"/>
      <c r="I11" s="433"/>
      <c r="J11" s="433"/>
      <c r="K11" s="331">
        <v>0</v>
      </c>
      <c r="L11" s="331">
        <f t="shared" si="2"/>
        <v>0</v>
      </c>
      <c r="M11" s="176"/>
      <c r="N11" s="176"/>
      <c r="O11" s="337">
        <f t="shared" si="3"/>
        <v>1</v>
      </c>
      <c r="P11" s="338">
        <f ca="1">OFFSET('Table of Discount Factors'!$C$3,'Risk (£) Option 1'!M11,'Risk (£) Option 1'!N11)</f>
        <v>1</v>
      </c>
      <c r="Q11" s="334">
        <f t="shared" si="4"/>
        <v>0</v>
      </c>
      <c r="R11" s="331">
        <f t="shared" ca="1" si="1"/>
        <v>0</v>
      </c>
    </row>
    <row r="12" spans="1:18" ht="15" customHeight="1" x14ac:dyDescent="0.3">
      <c r="A12" s="335" t="s">
        <v>174</v>
      </c>
      <c r="B12" s="336" t="s">
        <v>175</v>
      </c>
      <c r="C12" s="175"/>
      <c r="D12" s="175"/>
      <c r="E12" s="175"/>
      <c r="F12" s="175"/>
      <c r="G12" s="330">
        <f t="shared" si="0"/>
        <v>0</v>
      </c>
      <c r="H12" s="433"/>
      <c r="I12" s="433"/>
      <c r="J12" s="433"/>
      <c r="K12" s="331">
        <v>0</v>
      </c>
      <c r="L12" s="331">
        <f t="shared" si="2"/>
        <v>0</v>
      </c>
      <c r="M12" s="176"/>
      <c r="N12" s="176"/>
      <c r="O12" s="337">
        <f t="shared" si="3"/>
        <v>1</v>
      </c>
      <c r="P12" s="338">
        <f ca="1">OFFSET('Table of Discount Factors'!$C$3,'Risk (£) Option 1'!M12,'Risk (£) Option 1'!N12)</f>
        <v>1</v>
      </c>
      <c r="Q12" s="334">
        <f t="shared" si="4"/>
        <v>0</v>
      </c>
      <c r="R12" s="331">
        <f t="shared" ca="1" si="1"/>
        <v>0</v>
      </c>
    </row>
    <row r="13" spans="1:18" ht="15" customHeight="1" x14ac:dyDescent="0.3">
      <c r="A13" s="335" t="s">
        <v>176</v>
      </c>
      <c r="B13" s="336" t="s">
        <v>177</v>
      </c>
      <c r="C13" s="175"/>
      <c r="D13" s="175"/>
      <c r="E13" s="175"/>
      <c r="F13" s="175"/>
      <c r="G13" s="330">
        <f t="shared" si="0"/>
        <v>0</v>
      </c>
      <c r="H13" s="433"/>
      <c r="I13" s="433"/>
      <c r="J13" s="433"/>
      <c r="K13" s="331">
        <v>0</v>
      </c>
      <c r="L13" s="331">
        <f t="shared" si="2"/>
        <v>0</v>
      </c>
      <c r="M13" s="176"/>
      <c r="N13" s="176"/>
      <c r="O13" s="337">
        <f t="shared" si="3"/>
        <v>1</v>
      </c>
      <c r="P13" s="338">
        <f ca="1">OFFSET('Table of Discount Factors'!$C$3,'Risk (£) Option 1'!M13,'Risk (£) Option 1'!N13)</f>
        <v>1</v>
      </c>
      <c r="Q13" s="334">
        <f t="shared" si="4"/>
        <v>0</v>
      </c>
      <c r="R13" s="331">
        <f t="shared" ca="1" si="1"/>
        <v>0</v>
      </c>
    </row>
    <row r="14" spans="1:18" ht="15" customHeight="1" x14ac:dyDescent="0.3">
      <c r="A14" s="339"/>
      <c r="B14" s="340"/>
      <c r="C14" s="341"/>
      <c r="D14" s="341"/>
      <c r="E14" s="341"/>
      <c r="F14" s="341"/>
      <c r="G14" s="341"/>
      <c r="H14" s="342"/>
      <c r="I14" s="343"/>
      <c r="J14" s="344"/>
      <c r="K14" s="345" t="s">
        <v>55</v>
      </c>
      <c r="L14" s="346">
        <f>SUM(L8:L13)</f>
        <v>0</v>
      </c>
      <c r="M14" s="340"/>
      <c r="N14" s="340"/>
      <c r="O14" s="347"/>
      <c r="P14" s="348">
        <f ca="1">SUM(P8:P13)</f>
        <v>6</v>
      </c>
      <c r="Q14" s="346">
        <f>SUM(Q8:Q13)</f>
        <v>0</v>
      </c>
      <c r="R14" s="346">
        <f ca="1">SUM(R8:R13)</f>
        <v>0</v>
      </c>
    </row>
    <row r="15" spans="1:18" ht="15" customHeight="1" x14ac:dyDescent="0.3">
      <c r="A15" s="105" t="s">
        <v>178</v>
      </c>
      <c r="B15" s="106"/>
      <c r="C15" s="106"/>
      <c r="D15" s="106"/>
      <c r="E15" s="106"/>
      <c r="F15" s="106"/>
      <c r="G15" s="106"/>
      <c r="H15" s="307"/>
      <c r="I15" s="307"/>
      <c r="J15" s="307"/>
      <c r="K15" s="307"/>
      <c r="L15" s="307"/>
      <c r="M15" s="106"/>
      <c r="N15" s="106"/>
      <c r="O15" s="106"/>
      <c r="P15" s="106"/>
      <c r="Q15" s="308"/>
      <c r="R15" s="308"/>
    </row>
    <row r="16" spans="1:18" ht="15" customHeight="1" x14ac:dyDescent="0.3">
      <c r="A16" s="335" t="s">
        <v>179</v>
      </c>
      <c r="B16" s="336" t="s">
        <v>180</v>
      </c>
      <c r="C16" s="175"/>
      <c r="D16" s="175"/>
      <c r="E16" s="175"/>
      <c r="F16" s="175"/>
      <c r="G16" s="330">
        <f t="shared" ref="G16:G35" si="5">SUM(C16:F16)</f>
        <v>0</v>
      </c>
      <c r="H16" s="433"/>
      <c r="I16" s="433"/>
      <c r="J16" s="433"/>
      <c r="K16" s="331">
        <v>0</v>
      </c>
      <c r="L16" s="331">
        <f t="shared" ref="L16:L35" si="6">(C16*H16)+(D16*I16)+(E16*J16)+(F16*K16)</f>
        <v>0</v>
      </c>
      <c r="M16" s="176"/>
      <c r="N16" s="176"/>
      <c r="O16" s="332">
        <f>(N16-M16)+1</f>
        <v>1</v>
      </c>
      <c r="P16" s="338">
        <f ca="1">OFFSET('Table of Discount Factors'!$C$3,'Risk (£) Option 1'!M16,'Risk (£) Option 1'!N16)</f>
        <v>1</v>
      </c>
      <c r="Q16" s="334">
        <f t="shared" ref="Q16:Q35" si="7">L16*O16</f>
        <v>0</v>
      </c>
      <c r="R16" s="331">
        <f t="shared" ref="R16:R35" ca="1" si="8">L16*P16</f>
        <v>0</v>
      </c>
    </row>
    <row r="17" spans="1:18" ht="15" customHeight="1" x14ac:dyDescent="0.3">
      <c r="A17" s="335" t="s">
        <v>181</v>
      </c>
      <c r="B17" s="336" t="s">
        <v>182</v>
      </c>
      <c r="C17" s="175"/>
      <c r="D17" s="175"/>
      <c r="E17" s="175"/>
      <c r="F17" s="175"/>
      <c r="G17" s="330">
        <f t="shared" si="5"/>
        <v>0</v>
      </c>
      <c r="H17" s="433"/>
      <c r="I17" s="433"/>
      <c r="J17" s="433"/>
      <c r="K17" s="331">
        <v>0</v>
      </c>
      <c r="L17" s="331">
        <f t="shared" si="6"/>
        <v>0</v>
      </c>
      <c r="M17" s="176"/>
      <c r="N17" s="176"/>
      <c r="O17" s="337">
        <f t="shared" ref="O17:O21" si="9">(N17-M17)+1</f>
        <v>1</v>
      </c>
      <c r="P17" s="338">
        <f ca="1">OFFSET('Table of Discount Factors'!$C$3,'Risk (£) Option 1'!M17,'Risk (£) Option 1'!N17)</f>
        <v>1</v>
      </c>
      <c r="Q17" s="334">
        <f t="shared" si="7"/>
        <v>0</v>
      </c>
      <c r="R17" s="331">
        <f t="shared" ca="1" si="8"/>
        <v>0</v>
      </c>
    </row>
    <row r="18" spans="1:18" ht="15" customHeight="1" x14ac:dyDescent="0.3">
      <c r="A18" s="335" t="s">
        <v>183</v>
      </c>
      <c r="B18" s="336" t="s">
        <v>184</v>
      </c>
      <c r="C18" s="175"/>
      <c r="D18" s="175"/>
      <c r="E18" s="175"/>
      <c r="F18" s="175"/>
      <c r="G18" s="330">
        <f t="shared" si="5"/>
        <v>0</v>
      </c>
      <c r="H18" s="433"/>
      <c r="I18" s="433"/>
      <c r="J18" s="433"/>
      <c r="K18" s="331">
        <v>0</v>
      </c>
      <c r="L18" s="331">
        <f t="shared" si="6"/>
        <v>0</v>
      </c>
      <c r="M18" s="176"/>
      <c r="N18" s="176"/>
      <c r="O18" s="337">
        <f t="shared" si="9"/>
        <v>1</v>
      </c>
      <c r="P18" s="338">
        <f ca="1">OFFSET('Table of Discount Factors'!$C$3,'Risk (£) Option 1'!M18,'Risk (£) Option 1'!N18)</f>
        <v>1</v>
      </c>
      <c r="Q18" s="334">
        <f t="shared" si="7"/>
        <v>0</v>
      </c>
      <c r="R18" s="331">
        <f t="shared" ca="1" si="8"/>
        <v>0</v>
      </c>
    </row>
    <row r="19" spans="1:18" ht="15" customHeight="1" x14ac:dyDescent="0.3">
      <c r="A19" s="335" t="s">
        <v>185</v>
      </c>
      <c r="B19" s="336" t="s">
        <v>186</v>
      </c>
      <c r="C19" s="175"/>
      <c r="D19" s="175"/>
      <c r="E19" s="175"/>
      <c r="F19" s="175"/>
      <c r="G19" s="330">
        <f t="shared" si="5"/>
        <v>0</v>
      </c>
      <c r="H19" s="433"/>
      <c r="I19" s="433"/>
      <c r="J19" s="433"/>
      <c r="K19" s="331">
        <v>0</v>
      </c>
      <c r="L19" s="331">
        <f t="shared" si="6"/>
        <v>0</v>
      </c>
      <c r="M19" s="176"/>
      <c r="N19" s="176"/>
      <c r="O19" s="337">
        <f t="shared" si="9"/>
        <v>1</v>
      </c>
      <c r="P19" s="338">
        <f ca="1">OFFSET('Table of Discount Factors'!$C$3,'Risk (£) Option 1'!M19,'Risk (£) Option 1'!N19)</f>
        <v>1</v>
      </c>
      <c r="Q19" s="334">
        <f t="shared" si="7"/>
        <v>0</v>
      </c>
      <c r="R19" s="331">
        <f t="shared" ca="1" si="8"/>
        <v>0</v>
      </c>
    </row>
    <row r="20" spans="1:18" ht="15" customHeight="1" x14ac:dyDescent="0.3">
      <c r="A20" s="335" t="s">
        <v>187</v>
      </c>
      <c r="B20" s="336" t="s">
        <v>188</v>
      </c>
      <c r="C20" s="175"/>
      <c r="D20" s="175"/>
      <c r="E20" s="175"/>
      <c r="F20" s="175"/>
      <c r="G20" s="330">
        <f t="shared" si="5"/>
        <v>0</v>
      </c>
      <c r="H20" s="433"/>
      <c r="I20" s="433"/>
      <c r="J20" s="433"/>
      <c r="K20" s="331">
        <v>0</v>
      </c>
      <c r="L20" s="331">
        <f t="shared" si="6"/>
        <v>0</v>
      </c>
      <c r="M20" s="176"/>
      <c r="N20" s="176"/>
      <c r="O20" s="337">
        <f t="shared" si="9"/>
        <v>1</v>
      </c>
      <c r="P20" s="338">
        <f ca="1">OFFSET('Table of Discount Factors'!$C$3,'Risk (£) Option 1'!M20,'Risk (£) Option 1'!N20)</f>
        <v>1</v>
      </c>
      <c r="Q20" s="334">
        <f t="shared" si="7"/>
        <v>0</v>
      </c>
      <c r="R20" s="331">
        <f t="shared" ca="1" si="8"/>
        <v>0</v>
      </c>
    </row>
    <row r="21" spans="1:18" ht="15" customHeight="1" x14ac:dyDescent="0.3">
      <c r="A21" s="335" t="s">
        <v>189</v>
      </c>
      <c r="B21" s="336" t="s">
        <v>190</v>
      </c>
      <c r="C21" s="175"/>
      <c r="D21" s="175"/>
      <c r="E21" s="175"/>
      <c r="F21" s="175"/>
      <c r="G21" s="330">
        <f t="shared" si="5"/>
        <v>0</v>
      </c>
      <c r="H21" s="433"/>
      <c r="I21" s="433"/>
      <c r="J21" s="433"/>
      <c r="K21" s="331">
        <v>0</v>
      </c>
      <c r="L21" s="331">
        <f t="shared" si="6"/>
        <v>0</v>
      </c>
      <c r="M21" s="176"/>
      <c r="N21" s="176"/>
      <c r="O21" s="337">
        <f t="shared" si="9"/>
        <v>1</v>
      </c>
      <c r="P21" s="338">
        <f ca="1">OFFSET('Table of Discount Factors'!$C$3,'Risk (£) Option 1'!M21,'Risk (£) Option 1'!N21)</f>
        <v>1</v>
      </c>
      <c r="Q21" s="334">
        <f t="shared" si="7"/>
        <v>0</v>
      </c>
      <c r="R21" s="331">
        <f t="shared" ca="1" si="8"/>
        <v>0</v>
      </c>
    </row>
    <row r="22" spans="1:18" ht="15" customHeight="1" x14ac:dyDescent="0.3">
      <c r="A22" s="335" t="s">
        <v>191</v>
      </c>
      <c r="B22" s="336" t="s">
        <v>192</v>
      </c>
      <c r="C22" s="175"/>
      <c r="D22" s="175"/>
      <c r="E22" s="175"/>
      <c r="F22" s="175"/>
      <c r="G22" s="330">
        <f t="shared" si="5"/>
        <v>0</v>
      </c>
      <c r="H22" s="433"/>
      <c r="I22" s="433"/>
      <c r="J22" s="433"/>
      <c r="K22" s="331">
        <v>0</v>
      </c>
      <c r="L22" s="331">
        <f t="shared" si="6"/>
        <v>0</v>
      </c>
      <c r="M22" s="176"/>
      <c r="N22" s="176"/>
      <c r="O22" s="332">
        <f>(N22-M22)+1</f>
        <v>1</v>
      </c>
      <c r="P22" s="338">
        <f ca="1">OFFSET('Table of Discount Factors'!$C$3,'Risk (£) Option 1'!M22,'Risk (£) Option 1'!N22)</f>
        <v>1</v>
      </c>
      <c r="Q22" s="334">
        <f t="shared" si="7"/>
        <v>0</v>
      </c>
      <c r="R22" s="331">
        <f t="shared" ca="1" si="8"/>
        <v>0</v>
      </c>
    </row>
    <row r="23" spans="1:18" ht="15" customHeight="1" x14ac:dyDescent="0.3">
      <c r="A23" s="335" t="s">
        <v>193</v>
      </c>
      <c r="B23" s="336" t="s">
        <v>194</v>
      </c>
      <c r="C23" s="175"/>
      <c r="D23" s="175"/>
      <c r="E23" s="175"/>
      <c r="F23" s="175"/>
      <c r="G23" s="330">
        <f t="shared" si="5"/>
        <v>0</v>
      </c>
      <c r="H23" s="433"/>
      <c r="I23" s="433"/>
      <c r="J23" s="433"/>
      <c r="K23" s="331">
        <v>0</v>
      </c>
      <c r="L23" s="331">
        <f t="shared" si="6"/>
        <v>0</v>
      </c>
      <c r="M23" s="176"/>
      <c r="N23" s="176"/>
      <c r="O23" s="332">
        <f t="shared" ref="O23:O35" si="10">(N23-M23)+1</f>
        <v>1</v>
      </c>
      <c r="P23" s="338">
        <f ca="1">OFFSET('Table of Discount Factors'!$C$3,'Risk (£) Option 1'!M23,'Risk (£) Option 1'!N23)</f>
        <v>1</v>
      </c>
      <c r="Q23" s="334">
        <f t="shared" si="7"/>
        <v>0</v>
      </c>
      <c r="R23" s="331">
        <f t="shared" ca="1" si="8"/>
        <v>0</v>
      </c>
    </row>
    <row r="24" spans="1:18" ht="15" customHeight="1" x14ac:dyDescent="0.3">
      <c r="A24" s="335" t="s">
        <v>195</v>
      </c>
      <c r="B24" s="336" t="s">
        <v>362</v>
      </c>
      <c r="C24" s="175"/>
      <c r="D24" s="175"/>
      <c r="E24" s="175"/>
      <c r="F24" s="175"/>
      <c r="G24" s="330">
        <f t="shared" si="5"/>
        <v>0</v>
      </c>
      <c r="H24" s="433"/>
      <c r="I24" s="433"/>
      <c r="J24" s="433"/>
      <c r="K24" s="331">
        <v>0</v>
      </c>
      <c r="L24" s="331">
        <f t="shared" si="6"/>
        <v>0</v>
      </c>
      <c r="M24" s="176"/>
      <c r="N24" s="176"/>
      <c r="O24" s="332">
        <f t="shared" si="10"/>
        <v>1</v>
      </c>
      <c r="P24" s="338">
        <f ca="1">OFFSET('Table of Discount Factors'!$C$3,'Risk (£) Option 1'!M24,'Risk (£) Option 1'!N24)</f>
        <v>1</v>
      </c>
      <c r="Q24" s="334">
        <f t="shared" si="7"/>
        <v>0</v>
      </c>
      <c r="R24" s="331">
        <f t="shared" ca="1" si="8"/>
        <v>0</v>
      </c>
    </row>
    <row r="25" spans="1:18" ht="15" customHeight="1" x14ac:dyDescent="0.3">
      <c r="A25" s="335" t="s">
        <v>196</v>
      </c>
      <c r="B25" s="336" t="s">
        <v>197</v>
      </c>
      <c r="C25" s="175"/>
      <c r="D25" s="175"/>
      <c r="E25" s="175"/>
      <c r="F25" s="175"/>
      <c r="G25" s="330">
        <f t="shared" si="5"/>
        <v>0</v>
      </c>
      <c r="H25" s="433"/>
      <c r="I25" s="433"/>
      <c r="J25" s="433"/>
      <c r="K25" s="331">
        <v>0</v>
      </c>
      <c r="L25" s="331">
        <f t="shared" si="6"/>
        <v>0</v>
      </c>
      <c r="M25" s="176"/>
      <c r="N25" s="176"/>
      <c r="O25" s="332">
        <f t="shared" si="10"/>
        <v>1</v>
      </c>
      <c r="P25" s="338">
        <f ca="1">OFFSET('Table of Discount Factors'!$C$3,'Risk (£) Option 1'!M25,'Risk (£) Option 1'!N25)</f>
        <v>1</v>
      </c>
      <c r="Q25" s="334">
        <f t="shared" si="7"/>
        <v>0</v>
      </c>
      <c r="R25" s="331">
        <f t="shared" ca="1" si="8"/>
        <v>0</v>
      </c>
    </row>
    <row r="26" spans="1:18" ht="15" customHeight="1" x14ac:dyDescent="0.3">
      <c r="A26" s="335" t="s">
        <v>198</v>
      </c>
      <c r="B26" s="336" t="s">
        <v>199</v>
      </c>
      <c r="C26" s="175"/>
      <c r="D26" s="175"/>
      <c r="E26" s="175"/>
      <c r="F26" s="175"/>
      <c r="G26" s="330">
        <f t="shared" si="5"/>
        <v>0</v>
      </c>
      <c r="H26" s="433"/>
      <c r="I26" s="433"/>
      <c r="J26" s="433"/>
      <c r="K26" s="331">
        <v>0</v>
      </c>
      <c r="L26" s="331">
        <f t="shared" si="6"/>
        <v>0</v>
      </c>
      <c r="M26" s="176"/>
      <c r="N26" s="176"/>
      <c r="O26" s="332">
        <f t="shared" si="10"/>
        <v>1</v>
      </c>
      <c r="P26" s="338">
        <f ca="1">OFFSET('Table of Discount Factors'!$C$3,'Risk (£) Option 1'!M26,'Risk (£) Option 1'!N26)</f>
        <v>1</v>
      </c>
      <c r="Q26" s="334">
        <f t="shared" si="7"/>
        <v>0</v>
      </c>
      <c r="R26" s="331">
        <f t="shared" ca="1" si="8"/>
        <v>0</v>
      </c>
    </row>
    <row r="27" spans="1:18" ht="15" customHeight="1" x14ac:dyDescent="0.3">
      <c r="A27" s="335" t="s">
        <v>200</v>
      </c>
      <c r="B27" s="336" t="s">
        <v>201</v>
      </c>
      <c r="C27" s="175"/>
      <c r="D27" s="175"/>
      <c r="E27" s="175"/>
      <c r="F27" s="175"/>
      <c r="G27" s="330">
        <f t="shared" si="5"/>
        <v>0</v>
      </c>
      <c r="H27" s="433"/>
      <c r="I27" s="433"/>
      <c r="J27" s="433"/>
      <c r="K27" s="331">
        <v>0</v>
      </c>
      <c r="L27" s="331">
        <f t="shared" si="6"/>
        <v>0</v>
      </c>
      <c r="M27" s="176"/>
      <c r="N27" s="176"/>
      <c r="O27" s="332">
        <f t="shared" si="10"/>
        <v>1</v>
      </c>
      <c r="P27" s="338">
        <f ca="1">OFFSET('Table of Discount Factors'!$C$3,'Risk (£) Option 1'!M27,'Risk (£) Option 1'!N27)</f>
        <v>1</v>
      </c>
      <c r="Q27" s="334">
        <f t="shared" si="7"/>
        <v>0</v>
      </c>
      <c r="R27" s="331">
        <f t="shared" ca="1" si="8"/>
        <v>0</v>
      </c>
    </row>
    <row r="28" spans="1:18" ht="15" customHeight="1" x14ac:dyDescent="0.3">
      <c r="A28" s="335" t="s">
        <v>202</v>
      </c>
      <c r="B28" s="336" t="s">
        <v>203</v>
      </c>
      <c r="C28" s="175"/>
      <c r="D28" s="175"/>
      <c r="E28" s="175"/>
      <c r="F28" s="175"/>
      <c r="G28" s="330">
        <f t="shared" si="5"/>
        <v>0</v>
      </c>
      <c r="H28" s="433"/>
      <c r="I28" s="433"/>
      <c r="J28" s="433"/>
      <c r="K28" s="331">
        <v>0</v>
      </c>
      <c r="L28" s="331">
        <f t="shared" si="6"/>
        <v>0</v>
      </c>
      <c r="M28" s="176"/>
      <c r="N28" s="176"/>
      <c r="O28" s="332">
        <f t="shared" si="10"/>
        <v>1</v>
      </c>
      <c r="P28" s="338">
        <f ca="1">OFFSET('Table of Discount Factors'!$C$3,'Risk (£) Option 1'!M28,'Risk (£) Option 1'!N28)</f>
        <v>1</v>
      </c>
      <c r="Q28" s="334">
        <f t="shared" si="7"/>
        <v>0</v>
      </c>
      <c r="R28" s="331">
        <f t="shared" ca="1" si="8"/>
        <v>0</v>
      </c>
    </row>
    <row r="29" spans="1:18" ht="15" customHeight="1" x14ac:dyDescent="0.3">
      <c r="A29" s="335" t="s">
        <v>204</v>
      </c>
      <c r="B29" s="336" t="s">
        <v>205</v>
      </c>
      <c r="C29" s="175"/>
      <c r="D29" s="175"/>
      <c r="E29" s="175"/>
      <c r="F29" s="175"/>
      <c r="G29" s="330">
        <f t="shared" si="5"/>
        <v>0</v>
      </c>
      <c r="H29" s="433"/>
      <c r="I29" s="433"/>
      <c r="J29" s="433"/>
      <c r="K29" s="331">
        <v>0</v>
      </c>
      <c r="L29" s="331">
        <f t="shared" si="6"/>
        <v>0</v>
      </c>
      <c r="M29" s="176"/>
      <c r="N29" s="176"/>
      <c r="O29" s="332">
        <f t="shared" si="10"/>
        <v>1</v>
      </c>
      <c r="P29" s="338">
        <f ca="1">OFFSET('Table of Discount Factors'!$C$3,'Risk (£) Option 1'!M29,'Risk (£) Option 1'!N29)</f>
        <v>1</v>
      </c>
      <c r="Q29" s="334">
        <f t="shared" si="7"/>
        <v>0</v>
      </c>
      <c r="R29" s="331">
        <f t="shared" ca="1" si="8"/>
        <v>0</v>
      </c>
    </row>
    <row r="30" spans="1:18" ht="15" customHeight="1" x14ac:dyDescent="0.3">
      <c r="A30" s="335" t="s">
        <v>206</v>
      </c>
      <c r="B30" s="336" t="s">
        <v>210</v>
      </c>
      <c r="C30" s="175"/>
      <c r="D30" s="175"/>
      <c r="E30" s="175"/>
      <c r="F30" s="175"/>
      <c r="G30" s="330">
        <f t="shared" si="5"/>
        <v>0</v>
      </c>
      <c r="H30" s="433"/>
      <c r="I30" s="433"/>
      <c r="J30" s="433"/>
      <c r="K30" s="331">
        <v>0</v>
      </c>
      <c r="L30" s="331">
        <f t="shared" si="6"/>
        <v>0</v>
      </c>
      <c r="M30" s="176"/>
      <c r="N30" s="176"/>
      <c r="O30" s="332">
        <f t="shared" si="10"/>
        <v>1</v>
      </c>
      <c r="P30" s="338">
        <f ca="1">OFFSET('Table of Discount Factors'!$C$3,'Risk (£) Option 1'!M30,'Risk (£) Option 1'!N30)</f>
        <v>1</v>
      </c>
      <c r="Q30" s="334">
        <f t="shared" si="7"/>
        <v>0</v>
      </c>
      <c r="R30" s="331">
        <f t="shared" ca="1" si="8"/>
        <v>0</v>
      </c>
    </row>
    <row r="31" spans="1:18" ht="15" customHeight="1" x14ac:dyDescent="0.3">
      <c r="A31" s="335" t="s">
        <v>207</v>
      </c>
      <c r="B31" s="336" t="s">
        <v>212</v>
      </c>
      <c r="C31" s="175"/>
      <c r="D31" s="175"/>
      <c r="E31" s="175"/>
      <c r="F31" s="175"/>
      <c r="G31" s="330">
        <f t="shared" si="5"/>
        <v>0</v>
      </c>
      <c r="H31" s="433"/>
      <c r="I31" s="433"/>
      <c r="J31" s="433"/>
      <c r="K31" s="331">
        <v>0</v>
      </c>
      <c r="L31" s="331">
        <f t="shared" si="6"/>
        <v>0</v>
      </c>
      <c r="M31" s="176"/>
      <c r="N31" s="176"/>
      <c r="O31" s="332">
        <f t="shared" si="10"/>
        <v>1</v>
      </c>
      <c r="P31" s="338">
        <f ca="1">OFFSET('Table of Discount Factors'!$C$3,'Risk (£) Option 1'!M31,'Risk (£) Option 1'!N31)</f>
        <v>1</v>
      </c>
      <c r="Q31" s="334">
        <f t="shared" si="7"/>
        <v>0</v>
      </c>
      <c r="R31" s="331">
        <f t="shared" ca="1" si="8"/>
        <v>0</v>
      </c>
    </row>
    <row r="32" spans="1:18" ht="15" customHeight="1" x14ac:dyDescent="0.3">
      <c r="A32" s="335" t="s">
        <v>208</v>
      </c>
      <c r="B32" s="336" t="s">
        <v>214</v>
      </c>
      <c r="C32" s="175"/>
      <c r="D32" s="175"/>
      <c r="E32" s="175"/>
      <c r="F32" s="175"/>
      <c r="G32" s="330">
        <f t="shared" si="5"/>
        <v>0</v>
      </c>
      <c r="H32" s="433"/>
      <c r="I32" s="433"/>
      <c r="J32" s="433"/>
      <c r="K32" s="331">
        <v>0</v>
      </c>
      <c r="L32" s="331">
        <f t="shared" si="6"/>
        <v>0</v>
      </c>
      <c r="M32" s="176"/>
      <c r="N32" s="176"/>
      <c r="O32" s="332">
        <f t="shared" si="10"/>
        <v>1</v>
      </c>
      <c r="P32" s="338">
        <f ca="1">OFFSET('Table of Discount Factors'!$C$3,'Risk (£) Option 1'!M32,'Risk (£) Option 1'!N32)</f>
        <v>1</v>
      </c>
      <c r="Q32" s="334">
        <f t="shared" si="7"/>
        <v>0</v>
      </c>
      <c r="R32" s="331">
        <f t="shared" ca="1" si="8"/>
        <v>0</v>
      </c>
    </row>
    <row r="33" spans="1:18" ht="15" customHeight="1" x14ac:dyDescent="0.3">
      <c r="A33" s="335" t="s">
        <v>209</v>
      </c>
      <c r="B33" s="336" t="s">
        <v>215</v>
      </c>
      <c r="C33" s="175"/>
      <c r="D33" s="175"/>
      <c r="E33" s="175"/>
      <c r="F33" s="175"/>
      <c r="G33" s="330">
        <f t="shared" si="5"/>
        <v>0</v>
      </c>
      <c r="H33" s="433"/>
      <c r="I33" s="433"/>
      <c r="J33" s="433"/>
      <c r="K33" s="331">
        <v>0</v>
      </c>
      <c r="L33" s="331">
        <f t="shared" si="6"/>
        <v>0</v>
      </c>
      <c r="M33" s="176"/>
      <c r="N33" s="176"/>
      <c r="O33" s="332">
        <f t="shared" si="10"/>
        <v>1</v>
      </c>
      <c r="P33" s="338">
        <f ca="1">OFFSET('Table of Discount Factors'!$C$3,'Risk (£) Option 1'!M33,'Risk (£) Option 1'!N33)</f>
        <v>1</v>
      </c>
      <c r="Q33" s="334">
        <f t="shared" si="7"/>
        <v>0</v>
      </c>
      <c r="R33" s="331">
        <f t="shared" ca="1" si="8"/>
        <v>0</v>
      </c>
    </row>
    <row r="34" spans="1:18" ht="15" customHeight="1" x14ac:dyDescent="0.3">
      <c r="A34" s="335" t="s">
        <v>211</v>
      </c>
      <c r="B34" s="336" t="s">
        <v>216</v>
      </c>
      <c r="C34" s="175"/>
      <c r="D34" s="175"/>
      <c r="E34" s="175"/>
      <c r="F34" s="175"/>
      <c r="G34" s="330">
        <f t="shared" si="5"/>
        <v>0</v>
      </c>
      <c r="H34" s="433"/>
      <c r="I34" s="433"/>
      <c r="J34" s="433"/>
      <c r="K34" s="331">
        <v>0</v>
      </c>
      <c r="L34" s="331">
        <f t="shared" si="6"/>
        <v>0</v>
      </c>
      <c r="M34" s="176"/>
      <c r="N34" s="176"/>
      <c r="O34" s="332">
        <f t="shared" si="10"/>
        <v>1</v>
      </c>
      <c r="P34" s="338">
        <f ca="1">OFFSET('Table of Discount Factors'!$C$3,'Risk (£) Option 1'!M34,'Risk (£) Option 1'!N34)</f>
        <v>1</v>
      </c>
      <c r="Q34" s="334">
        <f t="shared" si="7"/>
        <v>0</v>
      </c>
      <c r="R34" s="331">
        <f t="shared" ca="1" si="8"/>
        <v>0</v>
      </c>
    </row>
    <row r="35" spans="1:18" ht="15" customHeight="1" x14ac:dyDescent="0.3">
      <c r="A35" s="335" t="s">
        <v>213</v>
      </c>
      <c r="B35" s="336" t="s">
        <v>217</v>
      </c>
      <c r="C35" s="175"/>
      <c r="D35" s="175"/>
      <c r="E35" s="175"/>
      <c r="F35" s="175"/>
      <c r="G35" s="330">
        <f t="shared" si="5"/>
        <v>0</v>
      </c>
      <c r="H35" s="433"/>
      <c r="I35" s="433"/>
      <c r="J35" s="433"/>
      <c r="K35" s="331">
        <v>0</v>
      </c>
      <c r="L35" s="331">
        <f t="shared" si="6"/>
        <v>0</v>
      </c>
      <c r="M35" s="176"/>
      <c r="N35" s="176"/>
      <c r="O35" s="332">
        <f t="shared" si="10"/>
        <v>1</v>
      </c>
      <c r="P35" s="338">
        <f ca="1">OFFSET('Table of Discount Factors'!$C$3,'Risk (£) Option 1'!M35,'Risk (£) Option 1'!N35)</f>
        <v>1</v>
      </c>
      <c r="Q35" s="334">
        <f t="shared" si="7"/>
        <v>0</v>
      </c>
      <c r="R35" s="331">
        <f t="shared" ca="1" si="8"/>
        <v>0</v>
      </c>
    </row>
    <row r="36" spans="1:18" ht="15" customHeight="1" x14ac:dyDescent="0.3">
      <c r="A36" s="339"/>
      <c r="B36" s="340"/>
      <c r="C36" s="341"/>
      <c r="D36" s="341"/>
      <c r="E36" s="341"/>
      <c r="F36" s="341"/>
      <c r="G36" s="341"/>
      <c r="H36" s="342"/>
      <c r="I36" s="343"/>
      <c r="J36" s="344"/>
      <c r="K36" s="345" t="s">
        <v>55</v>
      </c>
      <c r="L36" s="346">
        <f>SUM(L16:L35)</f>
        <v>0</v>
      </c>
      <c r="M36" s="340"/>
      <c r="N36" s="340"/>
      <c r="O36" s="347"/>
      <c r="P36" s="348">
        <f ca="1">SUM(P16:P35)</f>
        <v>20</v>
      </c>
      <c r="Q36" s="346">
        <f>SUM(Q16:Q35)</f>
        <v>0</v>
      </c>
      <c r="R36" s="346">
        <f ca="1">SUM(R16:R35)</f>
        <v>0</v>
      </c>
    </row>
    <row r="37" spans="1:18" ht="15" customHeight="1" x14ac:dyDescent="0.3">
      <c r="A37" s="105" t="s">
        <v>218</v>
      </c>
      <c r="B37" s="106"/>
      <c r="C37" s="106"/>
      <c r="D37" s="106"/>
      <c r="E37" s="106"/>
      <c r="F37" s="106"/>
      <c r="G37" s="106"/>
      <c r="H37" s="307"/>
      <c r="I37" s="307"/>
      <c r="J37" s="307"/>
      <c r="K37" s="307"/>
      <c r="L37" s="307"/>
      <c r="M37" s="106"/>
      <c r="N37" s="106"/>
      <c r="O37" s="106"/>
      <c r="P37" s="106"/>
      <c r="Q37" s="308"/>
      <c r="R37" s="308"/>
    </row>
    <row r="38" spans="1:18" ht="15" customHeight="1" x14ac:dyDescent="0.3">
      <c r="A38" s="335" t="s">
        <v>219</v>
      </c>
      <c r="B38" s="336" t="s">
        <v>220</v>
      </c>
      <c r="C38" s="175"/>
      <c r="D38" s="175"/>
      <c r="E38" s="175"/>
      <c r="F38" s="175"/>
      <c r="G38" s="330">
        <f t="shared" ref="G38:G48" si="11">SUM(C38:F38)</f>
        <v>0</v>
      </c>
      <c r="H38" s="433"/>
      <c r="I38" s="433"/>
      <c r="J38" s="433"/>
      <c r="K38" s="331">
        <v>0</v>
      </c>
      <c r="L38" s="331">
        <f t="shared" ref="L38:L48" si="12">(C38*H38)+(D38*I38)+(E38*J38)+(F38*K38)</f>
        <v>0</v>
      </c>
      <c r="M38" s="176"/>
      <c r="N38" s="176"/>
      <c r="O38" s="332">
        <f t="shared" ref="O38:O48" si="13">(N38-M38)+1</f>
        <v>1</v>
      </c>
      <c r="P38" s="338">
        <f ca="1">OFFSET('Table of Discount Factors'!$C$3,'Risk (£) Option 1'!M38,'Risk (£) Option 1'!N38)</f>
        <v>1</v>
      </c>
      <c r="Q38" s="334">
        <f t="shared" ref="Q38:Q48" si="14">L38*O38</f>
        <v>0</v>
      </c>
      <c r="R38" s="331">
        <f t="shared" ref="R38:R48" ca="1" si="15">L38*P38</f>
        <v>0</v>
      </c>
    </row>
    <row r="39" spans="1:18" ht="15" customHeight="1" x14ac:dyDescent="0.3">
      <c r="A39" s="335" t="s">
        <v>221</v>
      </c>
      <c r="B39" s="336" t="s">
        <v>606</v>
      </c>
      <c r="C39" s="175"/>
      <c r="D39" s="175"/>
      <c r="E39" s="175"/>
      <c r="F39" s="175"/>
      <c r="G39" s="330">
        <f t="shared" si="11"/>
        <v>0</v>
      </c>
      <c r="H39" s="433"/>
      <c r="I39" s="433"/>
      <c r="J39" s="433"/>
      <c r="K39" s="331">
        <v>0</v>
      </c>
      <c r="L39" s="331">
        <f t="shared" si="12"/>
        <v>0</v>
      </c>
      <c r="M39" s="176"/>
      <c r="N39" s="176"/>
      <c r="O39" s="332">
        <f t="shared" si="13"/>
        <v>1</v>
      </c>
      <c r="P39" s="338">
        <f ca="1">OFFSET('Table of Discount Factors'!$C$3,'Risk (£) Option 1'!M39,'Risk (£) Option 1'!N39)</f>
        <v>1</v>
      </c>
      <c r="Q39" s="334">
        <f t="shared" si="14"/>
        <v>0</v>
      </c>
      <c r="R39" s="331">
        <f t="shared" ca="1" si="15"/>
        <v>0</v>
      </c>
    </row>
    <row r="40" spans="1:18" ht="15" customHeight="1" x14ac:dyDescent="0.3">
      <c r="A40" s="335" t="s">
        <v>222</v>
      </c>
      <c r="B40" s="336" t="s">
        <v>223</v>
      </c>
      <c r="C40" s="175"/>
      <c r="D40" s="175"/>
      <c r="E40" s="175"/>
      <c r="F40" s="175"/>
      <c r="G40" s="330">
        <f t="shared" si="11"/>
        <v>0</v>
      </c>
      <c r="H40" s="433"/>
      <c r="I40" s="433"/>
      <c r="J40" s="433"/>
      <c r="K40" s="331">
        <v>0</v>
      </c>
      <c r="L40" s="331">
        <f t="shared" si="12"/>
        <v>0</v>
      </c>
      <c r="M40" s="176"/>
      <c r="N40" s="176"/>
      <c r="O40" s="332">
        <f t="shared" si="13"/>
        <v>1</v>
      </c>
      <c r="P40" s="338">
        <f ca="1">OFFSET('Table of Discount Factors'!$C$3,'Risk (£) Option 1'!M40,'Risk (£) Option 1'!N40)</f>
        <v>1</v>
      </c>
      <c r="Q40" s="334">
        <f t="shared" si="14"/>
        <v>0</v>
      </c>
      <c r="R40" s="331">
        <f t="shared" ca="1" si="15"/>
        <v>0</v>
      </c>
    </row>
    <row r="41" spans="1:18" ht="15" customHeight="1" x14ac:dyDescent="0.3">
      <c r="A41" s="335" t="s">
        <v>224</v>
      </c>
      <c r="B41" s="336" t="s">
        <v>225</v>
      </c>
      <c r="C41" s="175"/>
      <c r="D41" s="175"/>
      <c r="E41" s="175"/>
      <c r="F41" s="175"/>
      <c r="G41" s="330">
        <f t="shared" si="11"/>
        <v>0</v>
      </c>
      <c r="H41" s="433"/>
      <c r="I41" s="433"/>
      <c r="J41" s="433"/>
      <c r="K41" s="331">
        <v>0</v>
      </c>
      <c r="L41" s="331">
        <f t="shared" si="12"/>
        <v>0</v>
      </c>
      <c r="M41" s="176"/>
      <c r="N41" s="176"/>
      <c r="O41" s="332">
        <f t="shared" si="13"/>
        <v>1</v>
      </c>
      <c r="P41" s="338">
        <f ca="1">OFFSET('Table of Discount Factors'!$C$3,'Risk (£) Option 1'!M41,'Risk (£) Option 1'!N41)</f>
        <v>1</v>
      </c>
      <c r="Q41" s="334">
        <f t="shared" si="14"/>
        <v>0</v>
      </c>
      <c r="R41" s="331">
        <f t="shared" ca="1" si="15"/>
        <v>0</v>
      </c>
    </row>
    <row r="42" spans="1:18" ht="15" customHeight="1" x14ac:dyDescent="0.3">
      <c r="A42" s="335" t="s">
        <v>226</v>
      </c>
      <c r="B42" s="336" t="s">
        <v>227</v>
      </c>
      <c r="C42" s="175"/>
      <c r="D42" s="175"/>
      <c r="E42" s="175"/>
      <c r="F42" s="175"/>
      <c r="G42" s="330">
        <f t="shared" si="11"/>
        <v>0</v>
      </c>
      <c r="H42" s="433"/>
      <c r="I42" s="433"/>
      <c r="J42" s="433"/>
      <c r="K42" s="331">
        <v>0</v>
      </c>
      <c r="L42" s="331">
        <f t="shared" si="12"/>
        <v>0</v>
      </c>
      <c r="M42" s="176"/>
      <c r="N42" s="176"/>
      <c r="O42" s="332">
        <f t="shared" si="13"/>
        <v>1</v>
      </c>
      <c r="P42" s="338">
        <f ca="1">OFFSET('Table of Discount Factors'!$C$3,'Risk (£) Option 1'!M42,'Risk (£) Option 1'!N42)</f>
        <v>1</v>
      </c>
      <c r="Q42" s="334">
        <f t="shared" si="14"/>
        <v>0</v>
      </c>
      <c r="R42" s="331">
        <f t="shared" ca="1" si="15"/>
        <v>0</v>
      </c>
    </row>
    <row r="43" spans="1:18" ht="15" customHeight="1" x14ac:dyDescent="0.3">
      <c r="A43" s="335" t="s">
        <v>228</v>
      </c>
      <c r="B43" s="336" t="s">
        <v>229</v>
      </c>
      <c r="C43" s="175"/>
      <c r="D43" s="175"/>
      <c r="E43" s="175"/>
      <c r="F43" s="175"/>
      <c r="G43" s="330">
        <f t="shared" si="11"/>
        <v>0</v>
      </c>
      <c r="H43" s="433"/>
      <c r="I43" s="433"/>
      <c r="J43" s="433"/>
      <c r="K43" s="331">
        <v>0</v>
      </c>
      <c r="L43" s="331">
        <f t="shared" si="12"/>
        <v>0</v>
      </c>
      <c r="M43" s="176"/>
      <c r="N43" s="176"/>
      <c r="O43" s="332">
        <f t="shared" si="13"/>
        <v>1</v>
      </c>
      <c r="P43" s="338">
        <f ca="1">OFFSET('Table of Discount Factors'!$C$3,'Risk (£) Option 1'!M43,'Risk (£) Option 1'!N43)</f>
        <v>1</v>
      </c>
      <c r="Q43" s="334">
        <f t="shared" si="14"/>
        <v>0</v>
      </c>
      <c r="R43" s="331">
        <f t="shared" ca="1" si="15"/>
        <v>0</v>
      </c>
    </row>
    <row r="44" spans="1:18" ht="15" customHeight="1" x14ac:dyDescent="0.3">
      <c r="A44" s="335" t="s">
        <v>230</v>
      </c>
      <c r="B44" s="336" t="s">
        <v>231</v>
      </c>
      <c r="C44" s="175"/>
      <c r="D44" s="175"/>
      <c r="E44" s="175"/>
      <c r="F44" s="175"/>
      <c r="G44" s="330">
        <f t="shared" si="11"/>
        <v>0</v>
      </c>
      <c r="H44" s="433"/>
      <c r="I44" s="433"/>
      <c r="J44" s="433"/>
      <c r="K44" s="331">
        <v>0</v>
      </c>
      <c r="L44" s="331">
        <f t="shared" si="12"/>
        <v>0</v>
      </c>
      <c r="M44" s="176"/>
      <c r="N44" s="176"/>
      <c r="O44" s="332">
        <f t="shared" si="13"/>
        <v>1</v>
      </c>
      <c r="P44" s="338">
        <f ca="1">OFFSET('Table of Discount Factors'!$C$3,'Risk (£) Option 1'!M44,'Risk (£) Option 1'!N44)</f>
        <v>1</v>
      </c>
      <c r="Q44" s="334">
        <f t="shared" si="14"/>
        <v>0</v>
      </c>
      <c r="R44" s="331">
        <f t="shared" ca="1" si="15"/>
        <v>0</v>
      </c>
    </row>
    <row r="45" spans="1:18" ht="15" customHeight="1" x14ac:dyDescent="0.3">
      <c r="A45" s="335" t="s">
        <v>232</v>
      </c>
      <c r="B45" s="336" t="s">
        <v>233</v>
      </c>
      <c r="C45" s="175"/>
      <c r="D45" s="175"/>
      <c r="E45" s="175"/>
      <c r="F45" s="175"/>
      <c r="G45" s="330">
        <f t="shared" si="11"/>
        <v>0</v>
      </c>
      <c r="H45" s="433"/>
      <c r="I45" s="433"/>
      <c r="J45" s="433"/>
      <c r="K45" s="331">
        <v>0</v>
      </c>
      <c r="L45" s="331">
        <f t="shared" si="12"/>
        <v>0</v>
      </c>
      <c r="M45" s="176"/>
      <c r="N45" s="176"/>
      <c r="O45" s="332">
        <f t="shared" si="13"/>
        <v>1</v>
      </c>
      <c r="P45" s="338">
        <f ca="1">OFFSET('Table of Discount Factors'!$C$3,'Risk (£) Option 1'!M45,'Risk (£) Option 1'!N45)</f>
        <v>1</v>
      </c>
      <c r="Q45" s="334">
        <f t="shared" si="14"/>
        <v>0</v>
      </c>
      <c r="R45" s="331">
        <f t="shared" ca="1" si="15"/>
        <v>0</v>
      </c>
    </row>
    <row r="46" spans="1:18" ht="15" customHeight="1" x14ac:dyDescent="0.3">
      <c r="A46" s="335" t="s">
        <v>234</v>
      </c>
      <c r="B46" s="336" t="s">
        <v>197</v>
      </c>
      <c r="C46" s="175"/>
      <c r="D46" s="175"/>
      <c r="E46" s="175"/>
      <c r="F46" s="175"/>
      <c r="G46" s="330">
        <f t="shared" si="11"/>
        <v>0</v>
      </c>
      <c r="H46" s="433"/>
      <c r="I46" s="433"/>
      <c r="J46" s="433"/>
      <c r="K46" s="331">
        <v>0</v>
      </c>
      <c r="L46" s="331">
        <f t="shared" si="12"/>
        <v>0</v>
      </c>
      <c r="M46" s="176"/>
      <c r="N46" s="176"/>
      <c r="O46" s="332">
        <f t="shared" si="13"/>
        <v>1</v>
      </c>
      <c r="P46" s="338">
        <f ca="1">OFFSET('Table of Discount Factors'!$C$3,'Risk (£) Option 1'!M46,'Risk (£) Option 1'!N46)</f>
        <v>1</v>
      </c>
      <c r="Q46" s="334">
        <f t="shared" si="14"/>
        <v>0</v>
      </c>
      <c r="R46" s="331">
        <f t="shared" ca="1" si="15"/>
        <v>0</v>
      </c>
    </row>
    <row r="47" spans="1:18" ht="15" customHeight="1" x14ac:dyDescent="0.3">
      <c r="A47" s="335" t="s">
        <v>235</v>
      </c>
      <c r="B47" s="336" t="s">
        <v>199</v>
      </c>
      <c r="C47" s="175"/>
      <c r="D47" s="175"/>
      <c r="E47" s="175"/>
      <c r="F47" s="175"/>
      <c r="G47" s="330">
        <f t="shared" si="11"/>
        <v>0</v>
      </c>
      <c r="H47" s="433"/>
      <c r="I47" s="433"/>
      <c r="J47" s="433"/>
      <c r="K47" s="331">
        <v>0</v>
      </c>
      <c r="L47" s="331">
        <f t="shared" si="12"/>
        <v>0</v>
      </c>
      <c r="M47" s="176"/>
      <c r="N47" s="176"/>
      <c r="O47" s="332">
        <f t="shared" si="13"/>
        <v>1</v>
      </c>
      <c r="P47" s="338">
        <f ca="1">OFFSET('Table of Discount Factors'!$C$3,'Risk (£) Option 1'!M47,'Risk (£) Option 1'!N47)</f>
        <v>1</v>
      </c>
      <c r="Q47" s="334">
        <f t="shared" si="14"/>
        <v>0</v>
      </c>
      <c r="R47" s="331">
        <f t="shared" ca="1" si="15"/>
        <v>0</v>
      </c>
    </row>
    <row r="48" spans="1:18" ht="15" customHeight="1" x14ac:dyDescent="0.3">
      <c r="A48" s="335" t="s">
        <v>236</v>
      </c>
      <c r="B48" s="336" t="s">
        <v>201</v>
      </c>
      <c r="C48" s="175"/>
      <c r="D48" s="175"/>
      <c r="E48" s="175"/>
      <c r="F48" s="175"/>
      <c r="G48" s="330">
        <f t="shared" si="11"/>
        <v>0</v>
      </c>
      <c r="H48" s="433"/>
      <c r="I48" s="433"/>
      <c r="J48" s="433"/>
      <c r="K48" s="331">
        <v>0</v>
      </c>
      <c r="L48" s="331">
        <f t="shared" si="12"/>
        <v>0</v>
      </c>
      <c r="M48" s="176"/>
      <c r="N48" s="176"/>
      <c r="O48" s="332">
        <f t="shared" si="13"/>
        <v>1</v>
      </c>
      <c r="P48" s="338">
        <f ca="1">OFFSET('Table of Discount Factors'!$C$3,'Risk (£) Option 1'!M48,'Risk (£) Option 1'!N48)</f>
        <v>1</v>
      </c>
      <c r="Q48" s="334">
        <f t="shared" si="14"/>
        <v>0</v>
      </c>
      <c r="R48" s="331">
        <f t="shared" ca="1" si="15"/>
        <v>0</v>
      </c>
    </row>
    <row r="49" spans="1:18" ht="15" customHeight="1" x14ac:dyDescent="0.3">
      <c r="A49" s="339"/>
      <c r="B49" s="340"/>
      <c r="C49" s="341"/>
      <c r="D49" s="341"/>
      <c r="E49" s="341"/>
      <c r="F49" s="341"/>
      <c r="G49" s="341"/>
      <c r="H49" s="342"/>
      <c r="I49" s="343"/>
      <c r="J49" s="344"/>
      <c r="K49" s="345" t="s">
        <v>55</v>
      </c>
      <c r="L49" s="346">
        <f>SUM(L38:L48)</f>
        <v>0</v>
      </c>
      <c r="M49" s="340"/>
      <c r="N49" s="340"/>
      <c r="O49" s="347"/>
      <c r="P49" s="348">
        <f ca="1">SUM(P38:P48)</f>
        <v>11</v>
      </c>
      <c r="Q49" s="346">
        <f>SUM(Q38:Q48)</f>
        <v>0</v>
      </c>
      <c r="R49" s="346">
        <f ca="1">SUM(R38:R48)</f>
        <v>0</v>
      </c>
    </row>
    <row r="50" spans="1:18" ht="15" customHeight="1" x14ac:dyDescent="0.3">
      <c r="A50" s="105" t="s">
        <v>237</v>
      </c>
      <c r="B50" s="106"/>
      <c r="C50" s="106"/>
      <c r="D50" s="106"/>
      <c r="E50" s="106"/>
      <c r="F50" s="106"/>
      <c r="G50" s="106"/>
      <c r="H50" s="307"/>
      <c r="I50" s="307"/>
      <c r="J50" s="307"/>
      <c r="K50" s="307"/>
      <c r="L50" s="307"/>
      <c r="M50" s="106"/>
      <c r="N50" s="106"/>
      <c r="O50" s="106"/>
      <c r="P50" s="106"/>
      <c r="Q50" s="308"/>
      <c r="R50" s="308"/>
    </row>
    <row r="51" spans="1:18" ht="15" customHeight="1" x14ac:dyDescent="0.3">
      <c r="A51" s="335" t="s">
        <v>238</v>
      </c>
      <c r="B51" s="349" t="s">
        <v>239</v>
      </c>
      <c r="C51" s="175"/>
      <c r="D51" s="175"/>
      <c r="E51" s="175"/>
      <c r="F51" s="175"/>
      <c r="G51" s="330">
        <f t="shared" ref="G51:G61" si="16">SUM(C51:F51)</f>
        <v>0</v>
      </c>
      <c r="H51" s="433"/>
      <c r="I51" s="433"/>
      <c r="J51" s="433"/>
      <c r="K51" s="331">
        <v>0</v>
      </c>
      <c r="L51" s="331">
        <f t="shared" ref="L51:L61" si="17">(C51*H51)+(D51*I51)+(E51*J51)+(F51*K51)</f>
        <v>0</v>
      </c>
      <c r="M51" s="176"/>
      <c r="N51" s="176"/>
      <c r="O51" s="332">
        <f t="shared" ref="O51:O61" si="18">(N51-M51)+1</f>
        <v>1</v>
      </c>
      <c r="P51" s="338">
        <f ca="1">OFFSET('Table of Discount Factors'!$C$3,'Risk (£) Option 1'!M51,'Risk (£) Option 1'!N51)</f>
        <v>1</v>
      </c>
      <c r="Q51" s="334">
        <f t="shared" ref="Q51:Q61" si="19">L51*O51</f>
        <v>0</v>
      </c>
      <c r="R51" s="331">
        <f t="shared" ref="R51:R61" ca="1" si="20">L51*P51</f>
        <v>0</v>
      </c>
    </row>
    <row r="52" spans="1:18" ht="15" customHeight="1" x14ac:dyDescent="0.3">
      <c r="A52" s="335" t="s">
        <v>240</v>
      </c>
      <c r="B52" s="349" t="s">
        <v>241</v>
      </c>
      <c r="C52" s="175"/>
      <c r="D52" s="175"/>
      <c r="E52" s="175"/>
      <c r="F52" s="175"/>
      <c r="G52" s="330">
        <f t="shared" si="16"/>
        <v>0</v>
      </c>
      <c r="H52" s="433"/>
      <c r="I52" s="433"/>
      <c r="J52" s="433"/>
      <c r="K52" s="331">
        <v>0</v>
      </c>
      <c r="L52" s="331">
        <f t="shared" si="17"/>
        <v>0</v>
      </c>
      <c r="M52" s="176"/>
      <c r="N52" s="176"/>
      <c r="O52" s="332">
        <f t="shared" si="18"/>
        <v>1</v>
      </c>
      <c r="P52" s="338">
        <f ca="1">OFFSET('Table of Discount Factors'!$C$3,'Risk (£) Option 1'!M52,'Risk (£) Option 1'!N52)</f>
        <v>1</v>
      </c>
      <c r="Q52" s="334">
        <f t="shared" si="19"/>
        <v>0</v>
      </c>
      <c r="R52" s="331">
        <f t="shared" ca="1" si="20"/>
        <v>0</v>
      </c>
    </row>
    <row r="53" spans="1:18" ht="15" customHeight="1" x14ac:dyDescent="0.3">
      <c r="A53" s="335" t="s">
        <v>242</v>
      </c>
      <c r="B53" s="349" t="s">
        <v>243</v>
      </c>
      <c r="C53" s="175"/>
      <c r="D53" s="175"/>
      <c r="E53" s="175"/>
      <c r="F53" s="175"/>
      <c r="G53" s="330">
        <f t="shared" si="16"/>
        <v>0</v>
      </c>
      <c r="H53" s="433"/>
      <c r="I53" s="433"/>
      <c r="J53" s="433"/>
      <c r="K53" s="331">
        <v>0</v>
      </c>
      <c r="L53" s="331">
        <f t="shared" si="17"/>
        <v>0</v>
      </c>
      <c r="M53" s="176"/>
      <c r="N53" s="176"/>
      <c r="O53" s="332">
        <f t="shared" si="18"/>
        <v>1</v>
      </c>
      <c r="P53" s="338">
        <f ca="1">OFFSET('Table of Discount Factors'!$C$3,'Risk (£) Option 1'!M53,'Risk (£) Option 1'!N53)</f>
        <v>1</v>
      </c>
      <c r="Q53" s="334">
        <f t="shared" si="19"/>
        <v>0</v>
      </c>
      <c r="R53" s="331">
        <f t="shared" ca="1" si="20"/>
        <v>0</v>
      </c>
    </row>
    <row r="54" spans="1:18" ht="15" customHeight="1" x14ac:dyDescent="0.3">
      <c r="A54" s="335" t="s">
        <v>244</v>
      </c>
      <c r="B54" s="349" t="s">
        <v>245</v>
      </c>
      <c r="C54" s="175"/>
      <c r="D54" s="175"/>
      <c r="E54" s="175"/>
      <c r="F54" s="175"/>
      <c r="G54" s="330">
        <f t="shared" si="16"/>
        <v>0</v>
      </c>
      <c r="H54" s="433"/>
      <c r="I54" s="433"/>
      <c r="J54" s="433"/>
      <c r="K54" s="331">
        <v>0</v>
      </c>
      <c r="L54" s="331">
        <f t="shared" si="17"/>
        <v>0</v>
      </c>
      <c r="M54" s="176"/>
      <c r="N54" s="176"/>
      <c r="O54" s="332">
        <f t="shared" si="18"/>
        <v>1</v>
      </c>
      <c r="P54" s="338">
        <f ca="1">OFFSET('Table of Discount Factors'!$C$3,'Risk (£) Option 1'!M54,'Risk (£) Option 1'!N54)</f>
        <v>1</v>
      </c>
      <c r="Q54" s="334">
        <f t="shared" si="19"/>
        <v>0</v>
      </c>
      <c r="R54" s="331">
        <f t="shared" ca="1" si="20"/>
        <v>0</v>
      </c>
    </row>
    <row r="55" spans="1:18" ht="15" customHeight="1" x14ac:dyDescent="0.3">
      <c r="A55" s="335" t="s">
        <v>246</v>
      </c>
      <c r="B55" s="349" t="s">
        <v>249</v>
      </c>
      <c r="C55" s="175"/>
      <c r="D55" s="175"/>
      <c r="E55" s="175"/>
      <c r="F55" s="175"/>
      <c r="G55" s="330">
        <f t="shared" si="16"/>
        <v>0</v>
      </c>
      <c r="H55" s="433"/>
      <c r="I55" s="433"/>
      <c r="J55" s="433"/>
      <c r="K55" s="331">
        <v>0</v>
      </c>
      <c r="L55" s="331">
        <f t="shared" si="17"/>
        <v>0</v>
      </c>
      <c r="M55" s="176"/>
      <c r="N55" s="176"/>
      <c r="O55" s="332">
        <f t="shared" si="18"/>
        <v>1</v>
      </c>
      <c r="P55" s="338">
        <f ca="1">OFFSET('Table of Discount Factors'!$C$3,'Risk (£) Option 1'!M55,'Risk (£) Option 1'!N55)</f>
        <v>1</v>
      </c>
      <c r="Q55" s="334">
        <f t="shared" si="19"/>
        <v>0</v>
      </c>
      <c r="R55" s="331">
        <f t="shared" ca="1" si="20"/>
        <v>0</v>
      </c>
    </row>
    <row r="56" spans="1:18" ht="15" customHeight="1" x14ac:dyDescent="0.3">
      <c r="A56" s="335" t="s">
        <v>247</v>
      </c>
      <c r="B56" s="349" t="s">
        <v>251</v>
      </c>
      <c r="C56" s="175"/>
      <c r="D56" s="175"/>
      <c r="E56" s="175"/>
      <c r="F56" s="175"/>
      <c r="G56" s="330">
        <f t="shared" si="16"/>
        <v>0</v>
      </c>
      <c r="H56" s="433"/>
      <c r="I56" s="433"/>
      <c r="J56" s="433"/>
      <c r="K56" s="331">
        <v>0</v>
      </c>
      <c r="L56" s="331">
        <f t="shared" si="17"/>
        <v>0</v>
      </c>
      <c r="M56" s="176"/>
      <c r="N56" s="176"/>
      <c r="O56" s="332">
        <f t="shared" si="18"/>
        <v>1</v>
      </c>
      <c r="P56" s="338">
        <f ca="1">OFFSET('Table of Discount Factors'!$C$3,'Risk (£) Option 1'!M56,'Risk (£) Option 1'!N56)</f>
        <v>1</v>
      </c>
      <c r="Q56" s="334">
        <f t="shared" si="19"/>
        <v>0</v>
      </c>
      <c r="R56" s="331">
        <f t="shared" ca="1" si="20"/>
        <v>0</v>
      </c>
    </row>
    <row r="57" spans="1:18" ht="15" customHeight="1" x14ac:dyDescent="0.3">
      <c r="A57" s="335" t="s">
        <v>248</v>
      </c>
      <c r="B57" s="349" t="s">
        <v>253</v>
      </c>
      <c r="C57" s="175"/>
      <c r="D57" s="175"/>
      <c r="E57" s="175"/>
      <c r="F57" s="175"/>
      <c r="G57" s="330">
        <f t="shared" si="16"/>
        <v>0</v>
      </c>
      <c r="H57" s="433"/>
      <c r="I57" s="433"/>
      <c r="J57" s="433"/>
      <c r="K57" s="331">
        <v>0</v>
      </c>
      <c r="L57" s="331">
        <f t="shared" si="17"/>
        <v>0</v>
      </c>
      <c r="M57" s="176"/>
      <c r="N57" s="176"/>
      <c r="O57" s="332">
        <f t="shared" si="18"/>
        <v>1</v>
      </c>
      <c r="P57" s="338">
        <f ca="1">OFFSET('Table of Discount Factors'!$C$3,'Risk (£) Option 1'!M57,'Risk (£) Option 1'!N57)</f>
        <v>1</v>
      </c>
      <c r="Q57" s="334">
        <f t="shared" si="19"/>
        <v>0</v>
      </c>
      <c r="R57" s="331">
        <f t="shared" ca="1" si="20"/>
        <v>0</v>
      </c>
    </row>
    <row r="58" spans="1:18" ht="15" customHeight="1" x14ac:dyDescent="0.3">
      <c r="A58" s="335" t="s">
        <v>250</v>
      </c>
      <c r="B58" s="349" t="s">
        <v>582</v>
      </c>
      <c r="C58" s="175"/>
      <c r="D58" s="175"/>
      <c r="E58" s="175"/>
      <c r="F58" s="175"/>
      <c r="G58" s="330">
        <f t="shared" si="16"/>
        <v>0</v>
      </c>
      <c r="H58" s="433"/>
      <c r="I58" s="433"/>
      <c r="J58" s="433"/>
      <c r="K58" s="331">
        <v>0</v>
      </c>
      <c r="L58" s="331">
        <f t="shared" si="17"/>
        <v>0</v>
      </c>
      <c r="M58" s="176"/>
      <c r="N58" s="176"/>
      <c r="O58" s="332">
        <f t="shared" si="18"/>
        <v>1</v>
      </c>
      <c r="P58" s="338">
        <f ca="1">OFFSET('Table of Discount Factors'!$C$3,'Risk (£) Option 1'!M58,'Risk (£) Option 1'!N58)</f>
        <v>1</v>
      </c>
      <c r="Q58" s="334">
        <f t="shared" si="19"/>
        <v>0</v>
      </c>
      <c r="R58" s="331">
        <f t="shared" ca="1" si="20"/>
        <v>0</v>
      </c>
    </row>
    <row r="59" spans="1:18" ht="15" customHeight="1" x14ac:dyDescent="0.3">
      <c r="A59" s="335" t="s">
        <v>252</v>
      </c>
      <c r="B59" s="349" t="s">
        <v>256</v>
      </c>
      <c r="C59" s="175"/>
      <c r="D59" s="175"/>
      <c r="E59" s="175"/>
      <c r="F59" s="175"/>
      <c r="G59" s="330">
        <f t="shared" si="16"/>
        <v>0</v>
      </c>
      <c r="H59" s="433"/>
      <c r="I59" s="433"/>
      <c r="J59" s="433"/>
      <c r="K59" s="331">
        <v>0</v>
      </c>
      <c r="L59" s="331">
        <f t="shared" si="17"/>
        <v>0</v>
      </c>
      <c r="M59" s="176"/>
      <c r="N59" s="176"/>
      <c r="O59" s="332">
        <f t="shared" si="18"/>
        <v>1</v>
      </c>
      <c r="P59" s="338">
        <f ca="1">OFFSET('Table of Discount Factors'!$C$3,'Risk (£) Option 1'!M59,'Risk (£) Option 1'!N59)</f>
        <v>1</v>
      </c>
      <c r="Q59" s="334">
        <f t="shared" si="19"/>
        <v>0</v>
      </c>
      <c r="R59" s="331">
        <f t="shared" ca="1" si="20"/>
        <v>0</v>
      </c>
    </row>
    <row r="60" spans="1:18" ht="15" customHeight="1" x14ac:dyDescent="0.3">
      <c r="A60" s="335" t="s">
        <v>254</v>
      </c>
      <c r="B60" s="349" t="s">
        <v>257</v>
      </c>
      <c r="C60" s="175"/>
      <c r="D60" s="175"/>
      <c r="E60" s="175"/>
      <c r="F60" s="175"/>
      <c r="G60" s="330">
        <f t="shared" si="16"/>
        <v>0</v>
      </c>
      <c r="H60" s="433"/>
      <c r="I60" s="433"/>
      <c r="J60" s="433"/>
      <c r="K60" s="331">
        <v>0</v>
      </c>
      <c r="L60" s="331">
        <f t="shared" si="17"/>
        <v>0</v>
      </c>
      <c r="M60" s="176"/>
      <c r="N60" s="176"/>
      <c r="O60" s="332">
        <f t="shared" si="18"/>
        <v>1</v>
      </c>
      <c r="P60" s="338">
        <f ca="1">OFFSET('Table of Discount Factors'!$C$3,'Risk (£) Option 1'!M60,'Risk (£) Option 1'!N60)</f>
        <v>1</v>
      </c>
      <c r="Q60" s="334">
        <f t="shared" si="19"/>
        <v>0</v>
      </c>
      <c r="R60" s="331">
        <f t="shared" ca="1" si="20"/>
        <v>0</v>
      </c>
    </row>
    <row r="61" spans="1:18" ht="15" customHeight="1" x14ac:dyDescent="0.3">
      <c r="A61" s="335" t="s">
        <v>255</v>
      </c>
      <c r="B61" s="349" t="s">
        <v>258</v>
      </c>
      <c r="C61" s="175"/>
      <c r="D61" s="175"/>
      <c r="E61" s="175"/>
      <c r="F61" s="175"/>
      <c r="G61" s="330">
        <f t="shared" si="16"/>
        <v>0</v>
      </c>
      <c r="H61" s="433"/>
      <c r="I61" s="433"/>
      <c r="J61" s="433"/>
      <c r="K61" s="331">
        <v>0</v>
      </c>
      <c r="L61" s="331">
        <f t="shared" si="17"/>
        <v>0</v>
      </c>
      <c r="M61" s="176"/>
      <c r="N61" s="176"/>
      <c r="O61" s="332">
        <f t="shared" si="18"/>
        <v>1</v>
      </c>
      <c r="P61" s="338">
        <f ca="1">OFFSET('Table of Discount Factors'!$C$3,'Risk (£) Option 1'!M61,'Risk (£) Option 1'!N61)</f>
        <v>1</v>
      </c>
      <c r="Q61" s="334">
        <f t="shared" si="19"/>
        <v>0</v>
      </c>
      <c r="R61" s="331">
        <f t="shared" ca="1" si="20"/>
        <v>0</v>
      </c>
    </row>
    <row r="62" spans="1:18" ht="15" customHeight="1" x14ac:dyDescent="0.3">
      <c r="A62" s="339"/>
      <c r="B62" s="340"/>
      <c r="C62" s="341"/>
      <c r="D62" s="341"/>
      <c r="E62" s="341"/>
      <c r="F62" s="341"/>
      <c r="G62" s="341"/>
      <c r="H62" s="342"/>
      <c r="I62" s="343"/>
      <c r="J62" s="344"/>
      <c r="K62" s="345" t="s">
        <v>55</v>
      </c>
      <c r="L62" s="346">
        <f>SUM(L51:L61)</f>
        <v>0</v>
      </c>
      <c r="M62" s="340"/>
      <c r="N62" s="340"/>
      <c r="O62" s="347"/>
      <c r="P62" s="348">
        <f ca="1">SUM(P51:P61)</f>
        <v>11</v>
      </c>
      <c r="Q62" s="346">
        <f>SUM(Q51:Q61)</f>
        <v>0</v>
      </c>
      <c r="R62" s="346">
        <f ca="1">SUM(R51:R61)</f>
        <v>0</v>
      </c>
    </row>
    <row r="63" spans="1:18" ht="15" customHeight="1" x14ac:dyDescent="0.3">
      <c r="A63" s="105" t="s">
        <v>259</v>
      </c>
      <c r="B63" s="106"/>
      <c r="C63" s="106"/>
      <c r="D63" s="106"/>
      <c r="E63" s="106"/>
      <c r="F63" s="106"/>
      <c r="G63" s="106"/>
      <c r="H63" s="307"/>
      <c r="I63" s="307"/>
      <c r="J63" s="307"/>
      <c r="K63" s="307"/>
      <c r="L63" s="307"/>
      <c r="M63" s="106"/>
      <c r="N63" s="106"/>
      <c r="O63" s="106"/>
      <c r="P63" s="106"/>
      <c r="Q63" s="308"/>
      <c r="R63" s="308"/>
    </row>
    <row r="64" spans="1:18" ht="15" customHeight="1" x14ac:dyDescent="0.3">
      <c r="A64" s="335" t="s">
        <v>260</v>
      </c>
      <c r="B64" s="349" t="s">
        <v>261</v>
      </c>
      <c r="C64" s="175"/>
      <c r="D64" s="175"/>
      <c r="E64" s="175"/>
      <c r="F64" s="175"/>
      <c r="G64" s="330">
        <f t="shared" ref="G64:G71" si="21">SUM(C64:F64)</f>
        <v>0</v>
      </c>
      <c r="H64" s="433"/>
      <c r="I64" s="433"/>
      <c r="J64" s="433"/>
      <c r="K64" s="331">
        <v>0</v>
      </c>
      <c r="L64" s="331">
        <f t="shared" ref="L64:L71" si="22">(C64*H64)+(D64*I64)+(E64*J64)+(F64*K64)</f>
        <v>0</v>
      </c>
      <c r="M64" s="176"/>
      <c r="N64" s="176"/>
      <c r="O64" s="332">
        <f t="shared" ref="O64:O71" si="23">(N64-M64)+1</f>
        <v>1</v>
      </c>
      <c r="P64" s="338">
        <f ca="1">OFFSET('Table of Discount Factors'!$C$3,'Risk (£) Option 1'!M64,'Risk (£) Option 1'!N64)</f>
        <v>1</v>
      </c>
      <c r="Q64" s="334">
        <f t="shared" ref="Q64:Q71" si="24">L64*O64</f>
        <v>0</v>
      </c>
      <c r="R64" s="331">
        <f t="shared" ref="R64:R71" ca="1" si="25">L64*P64</f>
        <v>0</v>
      </c>
    </row>
    <row r="65" spans="1:18" ht="15" customHeight="1" x14ac:dyDescent="0.3">
      <c r="A65" s="335" t="s">
        <v>262</v>
      </c>
      <c r="B65" s="349" t="s">
        <v>263</v>
      </c>
      <c r="C65" s="175"/>
      <c r="D65" s="175"/>
      <c r="E65" s="175"/>
      <c r="F65" s="175"/>
      <c r="G65" s="330">
        <f t="shared" si="21"/>
        <v>0</v>
      </c>
      <c r="H65" s="433"/>
      <c r="I65" s="433"/>
      <c r="J65" s="433"/>
      <c r="K65" s="331">
        <v>0</v>
      </c>
      <c r="L65" s="331">
        <f t="shared" si="22"/>
        <v>0</v>
      </c>
      <c r="M65" s="176"/>
      <c r="N65" s="176"/>
      <c r="O65" s="332">
        <f t="shared" si="23"/>
        <v>1</v>
      </c>
      <c r="P65" s="338">
        <f ca="1">OFFSET('Table of Discount Factors'!$C$3,'Risk (£) Option 1'!M65,'Risk (£) Option 1'!N65)</f>
        <v>1</v>
      </c>
      <c r="Q65" s="334">
        <f t="shared" si="24"/>
        <v>0</v>
      </c>
      <c r="R65" s="331">
        <f t="shared" ca="1" si="25"/>
        <v>0</v>
      </c>
    </row>
    <row r="66" spans="1:18" ht="15" customHeight="1" x14ac:dyDescent="0.3">
      <c r="A66" s="335" t="s">
        <v>264</v>
      </c>
      <c r="B66" s="349" t="s">
        <v>265</v>
      </c>
      <c r="C66" s="175"/>
      <c r="D66" s="175"/>
      <c r="E66" s="175"/>
      <c r="F66" s="175"/>
      <c r="G66" s="330">
        <f t="shared" si="21"/>
        <v>0</v>
      </c>
      <c r="H66" s="433"/>
      <c r="I66" s="433"/>
      <c r="J66" s="433"/>
      <c r="K66" s="331">
        <v>0</v>
      </c>
      <c r="L66" s="331">
        <f t="shared" si="22"/>
        <v>0</v>
      </c>
      <c r="M66" s="176"/>
      <c r="N66" s="176"/>
      <c r="O66" s="332">
        <f t="shared" si="23"/>
        <v>1</v>
      </c>
      <c r="P66" s="338">
        <f ca="1">OFFSET('Table of Discount Factors'!$C$3,'Risk (£) Option 1'!M66,'Risk (£) Option 1'!N66)</f>
        <v>1</v>
      </c>
      <c r="Q66" s="334">
        <f t="shared" si="24"/>
        <v>0</v>
      </c>
      <c r="R66" s="331">
        <f t="shared" ca="1" si="25"/>
        <v>0</v>
      </c>
    </row>
    <row r="67" spans="1:18" ht="15" customHeight="1" x14ac:dyDescent="0.3">
      <c r="A67" s="335" t="s">
        <v>266</v>
      </c>
      <c r="B67" s="349" t="s">
        <v>267</v>
      </c>
      <c r="C67" s="175"/>
      <c r="D67" s="175"/>
      <c r="E67" s="175"/>
      <c r="F67" s="175"/>
      <c r="G67" s="330">
        <f t="shared" si="21"/>
        <v>0</v>
      </c>
      <c r="H67" s="433"/>
      <c r="I67" s="433"/>
      <c r="J67" s="433"/>
      <c r="K67" s="331">
        <v>0</v>
      </c>
      <c r="L67" s="331">
        <f t="shared" si="22"/>
        <v>0</v>
      </c>
      <c r="M67" s="176"/>
      <c r="N67" s="176"/>
      <c r="O67" s="332">
        <f t="shared" si="23"/>
        <v>1</v>
      </c>
      <c r="P67" s="338">
        <f ca="1">OFFSET('Table of Discount Factors'!$C$3,'Risk (£) Option 1'!M67,'Risk (£) Option 1'!N67)</f>
        <v>1</v>
      </c>
      <c r="Q67" s="334">
        <f t="shared" si="24"/>
        <v>0</v>
      </c>
      <c r="R67" s="331">
        <f t="shared" ca="1" si="25"/>
        <v>0</v>
      </c>
    </row>
    <row r="68" spans="1:18" ht="15" customHeight="1" x14ac:dyDescent="0.3">
      <c r="A68" s="335" t="s">
        <v>268</v>
      </c>
      <c r="B68" s="349" t="s">
        <v>269</v>
      </c>
      <c r="C68" s="175"/>
      <c r="D68" s="175"/>
      <c r="E68" s="175"/>
      <c r="F68" s="175"/>
      <c r="G68" s="330">
        <f t="shared" si="21"/>
        <v>0</v>
      </c>
      <c r="H68" s="433"/>
      <c r="I68" s="433"/>
      <c r="J68" s="433"/>
      <c r="K68" s="331">
        <v>0</v>
      </c>
      <c r="L68" s="331">
        <f t="shared" si="22"/>
        <v>0</v>
      </c>
      <c r="M68" s="176"/>
      <c r="N68" s="176"/>
      <c r="O68" s="332">
        <f t="shared" si="23"/>
        <v>1</v>
      </c>
      <c r="P68" s="338">
        <f ca="1">OFFSET('Table of Discount Factors'!$C$3,'Risk (£) Option 1'!M68,'Risk (£) Option 1'!N68)</f>
        <v>1</v>
      </c>
      <c r="Q68" s="334">
        <f t="shared" si="24"/>
        <v>0</v>
      </c>
      <c r="R68" s="331">
        <f t="shared" ca="1" si="25"/>
        <v>0</v>
      </c>
    </row>
    <row r="69" spans="1:18" ht="15" customHeight="1" x14ac:dyDescent="0.3">
      <c r="A69" s="335" t="s">
        <v>270</v>
      </c>
      <c r="B69" s="349" t="s">
        <v>271</v>
      </c>
      <c r="C69" s="175"/>
      <c r="D69" s="175"/>
      <c r="E69" s="175"/>
      <c r="F69" s="175"/>
      <c r="G69" s="330">
        <f t="shared" si="21"/>
        <v>0</v>
      </c>
      <c r="H69" s="433"/>
      <c r="I69" s="433"/>
      <c r="J69" s="433"/>
      <c r="K69" s="331">
        <v>0</v>
      </c>
      <c r="L69" s="331">
        <f t="shared" si="22"/>
        <v>0</v>
      </c>
      <c r="M69" s="176"/>
      <c r="N69" s="176"/>
      <c r="O69" s="332">
        <f t="shared" si="23"/>
        <v>1</v>
      </c>
      <c r="P69" s="338">
        <f ca="1">OFFSET('Table of Discount Factors'!$C$3,'Risk (£) Option 1'!M69,'Risk (£) Option 1'!N69)</f>
        <v>1</v>
      </c>
      <c r="Q69" s="334">
        <f t="shared" si="24"/>
        <v>0</v>
      </c>
      <c r="R69" s="331">
        <f t="shared" ca="1" si="25"/>
        <v>0</v>
      </c>
    </row>
    <row r="70" spans="1:18" ht="15" customHeight="1" x14ac:dyDescent="0.3">
      <c r="A70" s="335" t="s">
        <v>272</v>
      </c>
      <c r="B70" s="349" t="s">
        <v>273</v>
      </c>
      <c r="C70" s="175"/>
      <c r="D70" s="175"/>
      <c r="E70" s="175"/>
      <c r="F70" s="175"/>
      <c r="G70" s="330">
        <f t="shared" si="21"/>
        <v>0</v>
      </c>
      <c r="H70" s="433"/>
      <c r="I70" s="433"/>
      <c r="J70" s="433"/>
      <c r="K70" s="331">
        <v>0</v>
      </c>
      <c r="L70" s="331">
        <f t="shared" si="22"/>
        <v>0</v>
      </c>
      <c r="M70" s="176"/>
      <c r="N70" s="176"/>
      <c r="O70" s="332">
        <f t="shared" si="23"/>
        <v>1</v>
      </c>
      <c r="P70" s="338">
        <f ca="1">OFFSET('Table of Discount Factors'!$C$3,'Risk (£) Option 1'!M70,'Risk (£) Option 1'!N70)</f>
        <v>1</v>
      </c>
      <c r="Q70" s="334">
        <f t="shared" si="24"/>
        <v>0</v>
      </c>
      <c r="R70" s="331">
        <f t="shared" ca="1" si="25"/>
        <v>0</v>
      </c>
    </row>
    <row r="71" spans="1:18" ht="15" customHeight="1" x14ac:dyDescent="0.3">
      <c r="A71" s="335" t="s">
        <v>274</v>
      </c>
      <c r="B71" s="349" t="s">
        <v>275</v>
      </c>
      <c r="C71" s="175"/>
      <c r="D71" s="175"/>
      <c r="E71" s="175"/>
      <c r="F71" s="175"/>
      <c r="G71" s="330">
        <f t="shared" si="21"/>
        <v>0</v>
      </c>
      <c r="H71" s="433"/>
      <c r="I71" s="433"/>
      <c r="J71" s="433"/>
      <c r="K71" s="331">
        <v>0</v>
      </c>
      <c r="L71" s="331">
        <f t="shared" si="22"/>
        <v>0</v>
      </c>
      <c r="M71" s="176"/>
      <c r="N71" s="176"/>
      <c r="O71" s="332">
        <f t="shared" si="23"/>
        <v>1</v>
      </c>
      <c r="P71" s="338">
        <f ca="1">OFFSET('Table of Discount Factors'!$C$3,'Risk (£) Option 1'!M71,'Risk (£) Option 1'!N71)</f>
        <v>1</v>
      </c>
      <c r="Q71" s="334">
        <f t="shared" si="24"/>
        <v>0</v>
      </c>
      <c r="R71" s="331">
        <f t="shared" ca="1" si="25"/>
        <v>0</v>
      </c>
    </row>
    <row r="72" spans="1:18" ht="15" customHeight="1" x14ac:dyDescent="0.3">
      <c r="A72" s="339"/>
      <c r="B72" s="340"/>
      <c r="C72" s="341"/>
      <c r="D72" s="341"/>
      <c r="E72" s="341"/>
      <c r="F72" s="341"/>
      <c r="G72" s="341"/>
      <c r="H72" s="342"/>
      <c r="I72" s="343"/>
      <c r="J72" s="344"/>
      <c r="K72" s="345" t="s">
        <v>55</v>
      </c>
      <c r="L72" s="346">
        <f>SUM(L64:L71)</f>
        <v>0</v>
      </c>
      <c r="M72" s="347"/>
      <c r="N72" s="347"/>
      <c r="O72" s="347"/>
      <c r="P72" s="348">
        <f ca="1">SUM(P64:P71)</f>
        <v>8</v>
      </c>
      <c r="Q72" s="346">
        <f>SUM(Q64:Q71)</f>
        <v>0</v>
      </c>
      <c r="R72" s="346">
        <f ca="1">SUM(R64:R71)</f>
        <v>0</v>
      </c>
    </row>
    <row r="73" spans="1:18" ht="15" customHeight="1" x14ac:dyDescent="0.3">
      <c r="A73" s="105" t="s">
        <v>276</v>
      </c>
      <c r="B73" s="106"/>
      <c r="C73" s="106"/>
      <c r="D73" s="106"/>
      <c r="E73" s="106"/>
      <c r="F73" s="106"/>
      <c r="G73" s="106"/>
      <c r="H73" s="307"/>
      <c r="I73" s="307"/>
      <c r="J73" s="307"/>
      <c r="K73" s="307"/>
      <c r="L73" s="307"/>
      <c r="M73" s="106"/>
      <c r="N73" s="106"/>
      <c r="O73" s="106"/>
      <c r="P73" s="106"/>
      <c r="Q73" s="308"/>
      <c r="R73" s="308"/>
    </row>
    <row r="74" spans="1:18" ht="15" customHeight="1" x14ac:dyDescent="0.3">
      <c r="A74" s="335" t="s">
        <v>277</v>
      </c>
      <c r="B74" s="349" t="s">
        <v>278</v>
      </c>
      <c r="C74" s="175"/>
      <c r="D74" s="175"/>
      <c r="E74" s="175"/>
      <c r="F74" s="175"/>
      <c r="G74" s="330">
        <f t="shared" ref="G74:G76" si="26">SUM(C74:F74)</f>
        <v>0</v>
      </c>
      <c r="H74" s="433"/>
      <c r="I74" s="433"/>
      <c r="J74" s="433"/>
      <c r="K74" s="331">
        <v>0</v>
      </c>
      <c r="L74" s="331">
        <f t="shared" ref="L74:L76" si="27">(C74*H74)+(D74*I74)+(E74*J74)+(F74*K74)</f>
        <v>0</v>
      </c>
      <c r="M74" s="176"/>
      <c r="N74" s="176"/>
      <c r="O74" s="332">
        <f t="shared" ref="O74:O76" si="28">(N74-M74)+1</f>
        <v>1</v>
      </c>
      <c r="P74" s="338">
        <f ca="1">OFFSET('Table of Discount Factors'!$C$3,'Risk (£) Option 1'!M74,'Risk (£) Option 1'!N74)</f>
        <v>1</v>
      </c>
      <c r="Q74" s="334">
        <f t="shared" ref="Q74:Q76" si="29">L74*O74</f>
        <v>0</v>
      </c>
      <c r="R74" s="331">
        <f ca="1">L74*P74</f>
        <v>0</v>
      </c>
    </row>
    <row r="75" spans="1:18" ht="15" customHeight="1" x14ac:dyDescent="0.3">
      <c r="A75" s="335" t="s">
        <v>279</v>
      </c>
      <c r="B75" s="349" t="s">
        <v>280</v>
      </c>
      <c r="C75" s="175"/>
      <c r="D75" s="175"/>
      <c r="E75" s="175"/>
      <c r="F75" s="175"/>
      <c r="G75" s="330">
        <f t="shared" si="26"/>
        <v>0</v>
      </c>
      <c r="H75" s="433"/>
      <c r="I75" s="433"/>
      <c r="J75" s="433"/>
      <c r="K75" s="331">
        <v>0</v>
      </c>
      <c r="L75" s="331">
        <f t="shared" si="27"/>
        <v>0</v>
      </c>
      <c r="M75" s="176"/>
      <c r="N75" s="176"/>
      <c r="O75" s="332">
        <f t="shared" si="28"/>
        <v>1</v>
      </c>
      <c r="P75" s="338">
        <f ca="1">OFFSET('Table of Discount Factors'!$C$3,'Risk (£) Option 1'!M75,'Risk (£) Option 1'!N75)</f>
        <v>1</v>
      </c>
      <c r="Q75" s="334">
        <f t="shared" si="29"/>
        <v>0</v>
      </c>
      <c r="R75" s="331">
        <f ca="1">L75*P75</f>
        <v>0</v>
      </c>
    </row>
    <row r="76" spans="1:18" ht="15" customHeight="1" x14ac:dyDescent="0.3">
      <c r="A76" s="335" t="s">
        <v>281</v>
      </c>
      <c r="B76" s="349" t="s">
        <v>282</v>
      </c>
      <c r="C76" s="175"/>
      <c r="D76" s="175"/>
      <c r="E76" s="175"/>
      <c r="F76" s="175"/>
      <c r="G76" s="330">
        <f t="shared" si="26"/>
        <v>0</v>
      </c>
      <c r="H76" s="433"/>
      <c r="I76" s="433"/>
      <c r="J76" s="433"/>
      <c r="K76" s="331">
        <v>0</v>
      </c>
      <c r="L76" s="331">
        <f t="shared" si="27"/>
        <v>0</v>
      </c>
      <c r="M76" s="176"/>
      <c r="N76" s="176"/>
      <c r="O76" s="332">
        <f t="shared" si="28"/>
        <v>1</v>
      </c>
      <c r="P76" s="338">
        <f ca="1">OFFSET('Table of Discount Factors'!$C$3,'Risk (£) Option 1'!M76,'Risk (£) Option 1'!N76)</f>
        <v>1</v>
      </c>
      <c r="Q76" s="334">
        <f t="shared" si="29"/>
        <v>0</v>
      </c>
      <c r="R76" s="331">
        <f ca="1">L76*P76</f>
        <v>0</v>
      </c>
    </row>
    <row r="77" spans="1:18" ht="15" customHeight="1" x14ac:dyDescent="0.3">
      <c r="A77" s="339"/>
      <c r="B77" s="340"/>
      <c r="C77" s="341"/>
      <c r="D77" s="341"/>
      <c r="E77" s="341"/>
      <c r="F77" s="341"/>
      <c r="G77" s="341"/>
      <c r="H77" s="342"/>
      <c r="I77" s="343"/>
      <c r="J77" s="344"/>
      <c r="K77" s="345" t="s">
        <v>55</v>
      </c>
      <c r="L77" s="346">
        <f>SUM(L74:L76)</f>
        <v>0</v>
      </c>
      <c r="M77" s="340"/>
      <c r="N77" s="340"/>
      <c r="O77" s="347"/>
      <c r="P77" s="348">
        <f ca="1">SUM(P74:P76)</f>
        <v>3</v>
      </c>
      <c r="Q77" s="346">
        <f>SUM(Q74:Q76)</f>
        <v>0</v>
      </c>
      <c r="R77" s="346">
        <f ca="1">SUM(R74:R76)</f>
        <v>0</v>
      </c>
    </row>
    <row r="78" spans="1:18" ht="15" customHeight="1" x14ac:dyDescent="0.3">
      <c r="A78" s="105" t="s">
        <v>284</v>
      </c>
      <c r="B78" s="106"/>
      <c r="C78" s="106"/>
      <c r="D78" s="106"/>
      <c r="E78" s="106"/>
      <c r="F78" s="106"/>
      <c r="G78" s="106"/>
      <c r="H78" s="307"/>
      <c r="I78" s="307"/>
      <c r="J78" s="307"/>
      <c r="K78" s="307"/>
      <c r="L78" s="307"/>
      <c r="M78" s="106"/>
      <c r="N78" s="106"/>
      <c r="O78" s="106"/>
      <c r="P78" s="106"/>
      <c r="Q78" s="308"/>
      <c r="R78" s="308"/>
    </row>
    <row r="79" spans="1:18" ht="15" customHeight="1" x14ac:dyDescent="0.3">
      <c r="A79" s="335" t="s">
        <v>285</v>
      </c>
      <c r="B79" s="349" t="s">
        <v>286</v>
      </c>
      <c r="C79" s="175"/>
      <c r="D79" s="175"/>
      <c r="E79" s="175"/>
      <c r="F79" s="175"/>
      <c r="G79" s="330">
        <f t="shared" ref="G79:G80" si="30">SUM(C79:F79)</f>
        <v>0</v>
      </c>
      <c r="H79" s="433"/>
      <c r="I79" s="433"/>
      <c r="J79" s="433"/>
      <c r="K79" s="331">
        <v>0</v>
      </c>
      <c r="L79" s="331">
        <f t="shared" ref="L79:L80" si="31">(C79*H79)+(D79*I79)+(E79*J79)+(F79*K79)</f>
        <v>0</v>
      </c>
      <c r="M79" s="176"/>
      <c r="N79" s="176"/>
      <c r="O79" s="332">
        <f t="shared" ref="O79:O80" si="32">(N79-M79)+1</f>
        <v>1</v>
      </c>
      <c r="P79" s="338">
        <f ca="1">OFFSET('Table of Discount Factors'!$C$3,'Risk (£) Option 1'!M79,'Risk (£) Option 1'!N79)</f>
        <v>1</v>
      </c>
      <c r="Q79" s="334">
        <f t="shared" ref="Q79:Q80" si="33">L79*O79</f>
        <v>0</v>
      </c>
      <c r="R79" s="331">
        <f ca="1">L79*P79</f>
        <v>0</v>
      </c>
    </row>
    <row r="80" spans="1:18" ht="15" customHeight="1" x14ac:dyDescent="0.3">
      <c r="A80" s="335" t="s">
        <v>287</v>
      </c>
      <c r="B80" s="349" t="s">
        <v>288</v>
      </c>
      <c r="C80" s="175"/>
      <c r="D80" s="175"/>
      <c r="E80" s="175"/>
      <c r="F80" s="175"/>
      <c r="G80" s="330">
        <f t="shared" si="30"/>
        <v>0</v>
      </c>
      <c r="H80" s="433"/>
      <c r="I80" s="433"/>
      <c r="J80" s="433"/>
      <c r="K80" s="331">
        <v>0</v>
      </c>
      <c r="L80" s="331">
        <f t="shared" si="31"/>
        <v>0</v>
      </c>
      <c r="M80" s="176"/>
      <c r="N80" s="176"/>
      <c r="O80" s="332">
        <f t="shared" si="32"/>
        <v>1</v>
      </c>
      <c r="P80" s="338">
        <f ca="1">OFFSET('Table of Discount Factors'!$C$3,'Risk (£) Option 1'!M80,'Risk (£) Option 1'!N80)</f>
        <v>1</v>
      </c>
      <c r="Q80" s="334">
        <f t="shared" si="33"/>
        <v>0</v>
      </c>
      <c r="R80" s="331">
        <f ca="1">L80*P80</f>
        <v>0</v>
      </c>
    </row>
    <row r="81" spans="1:18" ht="15" customHeight="1" x14ac:dyDescent="0.3">
      <c r="A81" s="339"/>
      <c r="B81" s="340"/>
      <c r="C81" s="341"/>
      <c r="D81" s="341"/>
      <c r="E81" s="341"/>
      <c r="F81" s="341"/>
      <c r="G81" s="341"/>
      <c r="H81" s="342"/>
      <c r="I81" s="343"/>
      <c r="J81" s="344"/>
      <c r="K81" s="345" t="s">
        <v>55</v>
      </c>
      <c r="L81" s="346">
        <f>SUM(L79,L80)</f>
        <v>0</v>
      </c>
      <c r="M81" s="340"/>
      <c r="N81" s="340"/>
      <c r="O81" s="347"/>
      <c r="P81" s="348">
        <f ca="1">SUM(P79,P80)</f>
        <v>2</v>
      </c>
      <c r="Q81" s="346">
        <f>SUM(Q79,Q80)</f>
        <v>0</v>
      </c>
      <c r="R81" s="346">
        <f ca="1">SUM(R79,R80)</f>
        <v>0</v>
      </c>
    </row>
    <row r="82" spans="1:18" ht="15" customHeight="1" x14ac:dyDescent="0.3">
      <c r="A82" s="105" t="s">
        <v>291</v>
      </c>
      <c r="B82" s="106"/>
      <c r="C82" s="106"/>
      <c r="D82" s="106"/>
      <c r="E82" s="106"/>
      <c r="F82" s="106"/>
      <c r="G82" s="106"/>
      <c r="H82" s="307"/>
      <c r="I82" s="307"/>
      <c r="J82" s="307"/>
      <c r="K82" s="307"/>
      <c r="L82" s="307"/>
      <c r="M82" s="106"/>
      <c r="N82" s="106"/>
      <c r="O82" s="106"/>
      <c r="P82" s="106"/>
      <c r="Q82" s="308"/>
      <c r="R82" s="308"/>
    </row>
    <row r="83" spans="1:18" ht="15" customHeight="1" x14ac:dyDescent="0.3">
      <c r="A83" s="335" t="s">
        <v>292</v>
      </c>
      <c r="B83" s="349" t="s">
        <v>293</v>
      </c>
      <c r="C83" s="175"/>
      <c r="D83" s="175"/>
      <c r="E83" s="175"/>
      <c r="F83" s="175"/>
      <c r="G83" s="330">
        <f t="shared" ref="G83:G84" si="34">SUM(C83:F83)</f>
        <v>0</v>
      </c>
      <c r="H83" s="433"/>
      <c r="I83" s="433"/>
      <c r="J83" s="433"/>
      <c r="K83" s="331">
        <v>0</v>
      </c>
      <c r="L83" s="331">
        <f t="shared" ref="L83:L84" si="35">(C83*H83)+(D83*I83)+(E83*J83)+(F83*K83)</f>
        <v>0</v>
      </c>
      <c r="M83" s="176"/>
      <c r="N83" s="176"/>
      <c r="O83" s="332">
        <f t="shared" ref="O83:O84" si="36">(N83-M83)+1</f>
        <v>1</v>
      </c>
      <c r="P83" s="338">
        <f ca="1">OFFSET('Table of Discount Factors'!$C$3,'Risk (£) Option 1'!M83,'Risk (£) Option 1'!N83)</f>
        <v>1</v>
      </c>
      <c r="Q83" s="334">
        <f t="shared" ref="Q83:Q84" si="37">L83*O83</f>
        <v>0</v>
      </c>
      <c r="R83" s="331">
        <f ca="1">L83*P83</f>
        <v>0</v>
      </c>
    </row>
    <row r="84" spans="1:18" ht="15" customHeight="1" x14ac:dyDescent="0.3">
      <c r="A84" s="335" t="s">
        <v>294</v>
      </c>
      <c r="B84" s="349" t="s">
        <v>295</v>
      </c>
      <c r="C84" s="175"/>
      <c r="D84" s="175"/>
      <c r="E84" s="175"/>
      <c r="F84" s="175"/>
      <c r="G84" s="330">
        <f t="shared" si="34"/>
        <v>0</v>
      </c>
      <c r="H84" s="433"/>
      <c r="I84" s="433"/>
      <c r="J84" s="433"/>
      <c r="K84" s="331">
        <v>0</v>
      </c>
      <c r="L84" s="331">
        <f t="shared" si="35"/>
        <v>0</v>
      </c>
      <c r="M84" s="176"/>
      <c r="N84" s="176"/>
      <c r="O84" s="332">
        <f t="shared" si="36"/>
        <v>1</v>
      </c>
      <c r="P84" s="338">
        <f ca="1">OFFSET('Table of Discount Factors'!$C$3,'Risk (£) Option 1'!M84,'Risk (£) Option 1'!N84)</f>
        <v>1</v>
      </c>
      <c r="Q84" s="334">
        <f t="shared" si="37"/>
        <v>0</v>
      </c>
      <c r="R84" s="331">
        <f ca="1">L84*P84</f>
        <v>0</v>
      </c>
    </row>
    <row r="85" spans="1:18" ht="15" customHeight="1" x14ac:dyDescent="0.3">
      <c r="A85" s="339"/>
      <c r="B85" s="340"/>
      <c r="C85" s="341"/>
      <c r="D85" s="341"/>
      <c r="E85" s="341"/>
      <c r="F85" s="341"/>
      <c r="G85" s="341"/>
      <c r="H85" s="342"/>
      <c r="I85" s="343"/>
      <c r="J85" s="344"/>
      <c r="K85" s="345" t="s">
        <v>55</v>
      </c>
      <c r="L85" s="346">
        <f>SUM(L83,L84)</f>
        <v>0</v>
      </c>
      <c r="M85" s="340"/>
      <c r="N85" s="340"/>
      <c r="O85" s="347"/>
      <c r="P85" s="348">
        <f ca="1">SUM(P83,P84)</f>
        <v>2</v>
      </c>
      <c r="Q85" s="346">
        <f>SUM(Q83,Q84)</f>
        <v>0</v>
      </c>
      <c r="R85" s="346">
        <f ca="1">SUM(R83,R84)</f>
        <v>0</v>
      </c>
    </row>
    <row r="86" spans="1:18" ht="15" customHeight="1" x14ac:dyDescent="0.3">
      <c r="A86" s="105" t="s">
        <v>298</v>
      </c>
      <c r="B86" s="106"/>
      <c r="C86" s="106"/>
      <c r="D86" s="106"/>
      <c r="E86" s="106"/>
      <c r="F86" s="106"/>
      <c r="G86" s="106"/>
      <c r="H86" s="307"/>
      <c r="I86" s="307"/>
      <c r="J86" s="307"/>
      <c r="K86" s="307"/>
      <c r="L86" s="307"/>
      <c r="M86" s="106"/>
      <c r="N86" s="106"/>
      <c r="O86" s="106"/>
      <c r="P86" s="106"/>
      <c r="Q86" s="308"/>
      <c r="R86" s="308"/>
    </row>
    <row r="87" spans="1:18" ht="15" customHeight="1" x14ac:dyDescent="0.3">
      <c r="A87" s="335" t="s">
        <v>299</v>
      </c>
      <c r="B87" s="349" t="s">
        <v>300</v>
      </c>
      <c r="C87" s="175"/>
      <c r="D87" s="175"/>
      <c r="E87" s="175"/>
      <c r="F87" s="175"/>
      <c r="G87" s="330">
        <f t="shared" ref="G87" si="38">SUM(C87:F87)</f>
        <v>0</v>
      </c>
      <c r="H87" s="433"/>
      <c r="I87" s="433"/>
      <c r="J87" s="433"/>
      <c r="K87" s="331">
        <v>0</v>
      </c>
      <c r="L87" s="331">
        <f t="shared" ref="L87" si="39">(C87*H87)+(D87*I87)+(E87*J87)+(F87*K87)</f>
        <v>0</v>
      </c>
      <c r="M87" s="176"/>
      <c r="N87" s="176"/>
      <c r="O87" s="332">
        <f>(N87-M87)+1</f>
        <v>1</v>
      </c>
      <c r="P87" s="338">
        <f ca="1">OFFSET('Table of Discount Factors'!$C$3,'Risk (£) Option 1'!M87,'Risk (£) Option 1'!N87)</f>
        <v>1</v>
      </c>
      <c r="Q87" s="334">
        <f>L87*O87</f>
        <v>0</v>
      </c>
      <c r="R87" s="331">
        <f ca="1">L87*P87</f>
        <v>0</v>
      </c>
    </row>
    <row r="88" spans="1:18" ht="15" customHeight="1" x14ac:dyDescent="0.3">
      <c r="A88" s="339"/>
      <c r="B88" s="340"/>
      <c r="C88" s="341"/>
      <c r="D88" s="341"/>
      <c r="E88" s="341"/>
      <c r="F88" s="341"/>
      <c r="G88" s="341"/>
      <c r="H88" s="342"/>
      <c r="I88" s="343"/>
      <c r="J88" s="344"/>
      <c r="K88" s="345" t="s">
        <v>55</v>
      </c>
      <c r="L88" s="346">
        <f>SUM(L87)</f>
        <v>0</v>
      </c>
      <c r="M88" s="340"/>
      <c r="N88" s="340"/>
      <c r="O88" s="347"/>
      <c r="P88" s="348">
        <f ca="1">SUM(P87)</f>
        <v>1</v>
      </c>
      <c r="Q88" s="346">
        <f>SUM(Q87)</f>
        <v>0</v>
      </c>
      <c r="R88" s="346">
        <f ca="1">SUM(R87)</f>
        <v>0</v>
      </c>
    </row>
    <row r="89" spans="1:18" ht="15" customHeight="1" x14ac:dyDescent="0.3">
      <c r="A89" s="105" t="s">
        <v>304</v>
      </c>
      <c r="B89" s="106"/>
      <c r="C89" s="106"/>
      <c r="D89" s="106"/>
      <c r="E89" s="106"/>
      <c r="F89" s="106"/>
      <c r="G89" s="106"/>
      <c r="H89" s="307"/>
      <c r="I89" s="307"/>
      <c r="J89" s="307"/>
      <c r="K89" s="307"/>
      <c r="L89" s="307"/>
      <c r="M89" s="106"/>
      <c r="N89" s="106"/>
      <c r="O89" s="106"/>
      <c r="P89" s="106"/>
      <c r="Q89" s="308"/>
      <c r="R89" s="308"/>
    </row>
    <row r="90" spans="1:18" ht="15" customHeight="1" x14ac:dyDescent="0.3">
      <c r="A90" s="335" t="s">
        <v>305</v>
      </c>
      <c r="B90" s="349" t="s">
        <v>306</v>
      </c>
      <c r="C90" s="175"/>
      <c r="D90" s="175"/>
      <c r="E90" s="175"/>
      <c r="F90" s="175"/>
      <c r="G90" s="330">
        <f t="shared" ref="G90:G92" si="40">SUM(C90:F90)</f>
        <v>0</v>
      </c>
      <c r="H90" s="433"/>
      <c r="I90" s="433"/>
      <c r="J90" s="433"/>
      <c r="K90" s="331">
        <v>0</v>
      </c>
      <c r="L90" s="331">
        <f t="shared" ref="L90:L92" si="41">(C90*H90)+(D90*I90)+(E90*J90)+(F90*K90)</f>
        <v>0</v>
      </c>
      <c r="M90" s="176"/>
      <c r="N90" s="176"/>
      <c r="O90" s="332">
        <f t="shared" ref="O90:O92" si="42">(N90-M90)+1</f>
        <v>1</v>
      </c>
      <c r="P90" s="338">
        <f ca="1">OFFSET('Table of Discount Factors'!$C$3,'Risk (£) Option 1'!M90,'Risk (£) Option 1'!N90)</f>
        <v>1</v>
      </c>
      <c r="Q90" s="334">
        <f t="shared" ref="Q90:Q92" si="43">L90*O90</f>
        <v>0</v>
      </c>
      <c r="R90" s="331">
        <f ca="1">L90*P90</f>
        <v>0</v>
      </c>
    </row>
    <row r="91" spans="1:18" ht="15" customHeight="1" x14ac:dyDescent="0.3">
      <c r="A91" s="335" t="s">
        <v>307</v>
      </c>
      <c r="B91" s="349" t="s">
        <v>308</v>
      </c>
      <c r="C91" s="175"/>
      <c r="D91" s="175"/>
      <c r="E91" s="175"/>
      <c r="F91" s="175"/>
      <c r="G91" s="330">
        <f t="shared" si="40"/>
        <v>0</v>
      </c>
      <c r="H91" s="433"/>
      <c r="I91" s="433"/>
      <c r="J91" s="433"/>
      <c r="K91" s="331">
        <v>0</v>
      </c>
      <c r="L91" s="331">
        <f t="shared" si="41"/>
        <v>0</v>
      </c>
      <c r="M91" s="176"/>
      <c r="N91" s="176"/>
      <c r="O91" s="332">
        <f t="shared" si="42"/>
        <v>1</v>
      </c>
      <c r="P91" s="338">
        <f ca="1">OFFSET('Table of Discount Factors'!$C$3,'Risk (£) Option 1'!M91,'Risk (£) Option 1'!N91)</f>
        <v>1</v>
      </c>
      <c r="Q91" s="334">
        <f t="shared" si="43"/>
        <v>0</v>
      </c>
      <c r="R91" s="331">
        <f ca="1">L91*P91</f>
        <v>0</v>
      </c>
    </row>
    <row r="92" spans="1:18" ht="15" customHeight="1" x14ac:dyDescent="0.3">
      <c r="A92" s="335" t="s">
        <v>309</v>
      </c>
      <c r="B92" s="349" t="s">
        <v>310</v>
      </c>
      <c r="C92" s="175"/>
      <c r="D92" s="175"/>
      <c r="E92" s="175"/>
      <c r="F92" s="175"/>
      <c r="G92" s="330">
        <f t="shared" si="40"/>
        <v>0</v>
      </c>
      <c r="H92" s="433"/>
      <c r="I92" s="433"/>
      <c r="J92" s="433"/>
      <c r="K92" s="331">
        <v>0</v>
      </c>
      <c r="L92" s="331">
        <f t="shared" si="41"/>
        <v>0</v>
      </c>
      <c r="M92" s="176"/>
      <c r="N92" s="176"/>
      <c r="O92" s="332">
        <f t="shared" si="42"/>
        <v>1</v>
      </c>
      <c r="P92" s="338">
        <f ca="1">OFFSET('Table of Discount Factors'!$C$3,'Risk (£) Option 1'!M92,'Risk (£) Option 1'!N92)</f>
        <v>1</v>
      </c>
      <c r="Q92" s="334">
        <f t="shared" si="43"/>
        <v>0</v>
      </c>
      <c r="R92" s="331">
        <f ca="1">L92*P92</f>
        <v>0</v>
      </c>
    </row>
    <row r="93" spans="1:18" ht="15" customHeight="1" x14ac:dyDescent="0.3">
      <c r="A93" s="339"/>
      <c r="B93" s="340"/>
      <c r="C93" s="341"/>
      <c r="D93" s="341"/>
      <c r="E93" s="341"/>
      <c r="F93" s="341"/>
      <c r="G93" s="341"/>
      <c r="H93" s="342"/>
      <c r="I93" s="343"/>
      <c r="J93" s="344"/>
      <c r="K93" s="345" t="s">
        <v>55</v>
      </c>
      <c r="L93" s="346">
        <f>SUM(L90:L92)</f>
        <v>0</v>
      </c>
      <c r="M93" s="340"/>
      <c r="N93" s="340"/>
      <c r="O93" s="347"/>
      <c r="P93" s="348">
        <f ca="1">SUM(P90:P92)</f>
        <v>3</v>
      </c>
      <c r="Q93" s="346">
        <f>SUM(Q90:Q92)</f>
        <v>0</v>
      </c>
      <c r="R93" s="346">
        <f ca="1">SUM(R90:R92)</f>
        <v>0</v>
      </c>
    </row>
    <row r="94" spans="1:18" ht="15" customHeight="1" x14ac:dyDescent="0.3">
      <c r="A94" s="105" t="s">
        <v>328</v>
      </c>
      <c r="B94" s="106"/>
      <c r="C94" s="106"/>
      <c r="D94" s="106"/>
      <c r="E94" s="106"/>
      <c r="F94" s="106"/>
      <c r="G94" s="106"/>
      <c r="H94" s="307"/>
      <c r="I94" s="307"/>
      <c r="J94" s="307"/>
      <c r="K94" s="307"/>
      <c r="L94" s="307"/>
      <c r="M94" s="106"/>
      <c r="N94" s="106"/>
      <c r="O94" s="106"/>
      <c r="P94" s="106"/>
      <c r="Q94" s="308"/>
      <c r="R94" s="308"/>
    </row>
    <row r="95" spans="1:18" ht="15" customHeight="1" x14ac:dyDescent="0.3">
      <c r="A95" s="335" t="s">
        <v>333</v>
      </c>
      <c r="B95" s="350">
        <f>'Risk Log'!B91</f>
        <v>0</v>
      </c>
      <c r="C95" s="175"/>
      <c r="D95" s="175"/>
      <c r="E95" s="175"/>
      <c r="F95" s="175"/>
      <c r="G95" s="330">
        <f t="shared" ref="G95:G119" si="44">SUM(C95:F95)</f>
        <v>0</v>
      </c>
      <c r="H95" s="433"/>
      <c r="I95" s="433"/>
      <c r="J95" s="433"/>
      <c r="K95" s="331">
        <v>0</v>
      </c>
      <c r="L95" s="331">
        <f t="shared" ref="L95:L119" si="45">(C95*H95)+(D95*I95)+(E95*J95)+(F95*K95)</f>
        <v>0</v>
      </c>
      <c r="M95" s="176"/>
      <c r="N95" s="176"/>
      <c r="O95" s="332">
        <f t="shared" ref="O95:O119" si="46">(N95-M95)+1</f>
        <v>1</v>
      </c>
      <c r="P95" s="351">
        <f ca="1">OFFSET('Table of Discount Factors'!$C$3,'Risk (£) Option 1'!M95,'Risk (£) Option 1'!N95)</f>
        <v>1</v>
      </c>
      <c r="Q95" s="334">
        <f t="shared" ref="Q95:Q119" si="47">L95*O95</f>
        <v>0</v>
      </c>
      <c r="R95" s="352">
        <f t="shared" ref="R95:R119" ca="1" si="48">L95*P95</f>
        <v>0</v>
      </c>
    </row>
    <row r="96" spans="1:18" ht="15" customHeight="1" x14ac:dyDescent="0.3">
      <c r="A96" s="335" t="s">
        <v>334</v>
      </c>
      <c r="B96" s="350">
        <f>'Risk Log'!B92</f>
        <v>0</v>
      </c>
      <c r="C96" s="175"/>
      <c r="D96" s="175"/>
      <c r="E96" s="175"/>
      <c r="F96" s="175"/>
      <c r="G96" s="330">
        <f t="shared" si="44"/>
        <v>0</v>
      </c>
      <c r="H96" s="433"/>
      <c r="I96" s="433"/>
      <c r="J96" s="433"/>
      <c r="K96" s="331">
        <v>0</v>
      </c>
      <c r="L96" s="331">
        <f t="shared" si="45"/>
        <v>0</v>
      </c>
      <c r="M96" s="176"/>
      <c r="N96" s="176"/>
      <c r="O96" s="332">
        <f t="shared" si="46"/>
        <v>1</v>
      </c>
      <c r="P96" s="351">
        <f ca="1">OFFSET('Table of Discount Factors'!$C$3,'Risk (£) Option 1'!M96,'Risk (£) Option 1'!N96)</f>
        <v>1</v>
      </c>
      <c r="Q96" s="334">
        <f t="shared" si="47"/>
        <v>0</v>
      </c>
      <c r="R96" s="352">
        <f t="shared" ca="1" si="48"/>
        <v>0</v>
      </c>
    </row>
    <row r="97" spans="1:18" ht="15" customHeight="1" x14ac:dyDescent="0.3">
      <c r="A97" s="335" t="s">
        <v>335</v>
      </c>
      <c r="B97" s="350">
        <f>'Risk Log'!B93</f>
        <v>0</v>
      </c>
      <c r="C97" s="175"/>
      <c r="D97" s="175"/>
      <c r="E97" s="175"/>
      <c r="F97" s="175"/>
      <c r="G97" s="330">
        <f t="shared" si="44"/>
        <v>0</v>
      </c>
      <c r="H97" s="433"/>
      <c r="I97" s="433"/>
      <c r="J97" s="433"/>
      <c r="K97" s="331">
        <v>0</v>
      </c>
      <c r="L97" s="331">
        <f t="shared" si="45"/>
        <v>0</v>
      </c>
      <c r="M97" s="176"/>
      <c r="N97" s="176"/>
      <c r="O97" s="332">
        <f t="shared" si="46"/>
        <v>1</v>
      </c>
      <c r="P97" s="351">
        <f ca="1">OFFSET('Table of Discount Factors'!$C$3,'Risk (£) Option 1'!M97,'Risk (£) Option 1'!N97)</f>
        <v>1</v>
      </c>
      <c r="Q97" s="334">
        <f t="shared" si="47"/>
        <v>0</v>
      </c>
      <c r="R97" s="352">
        <f t="shared" ca="1" si="48"/>
        <v>0</v>
      </c>
    </row>
    <row r="98" spans="1:18" ht="15" customHeight="1" x14ac:dyDescent="0.3">
      <c r="A98" s="335" t="s">
        <v>329</v>
      </c>
      <c r="B98" s="350">
        <f>'Risk Log'!B94</f>
        <v>0</v>
      </c>
      <c r="C98" s="175"/>
      <c r="D98" s="175"/>
      <c r="E98" s="175"/>
      <c r="F98" s="175"/>
      <c r="G98" s="330">
        <f t="shared" si="44"/>
        <v>0</v>
      </c>
      <c r="H98" s="433"/>
      <c r="I98" s="433"/>
      <c r="J98" s="433"/>
      <c r="K98" s="331">
        <v>0</v>
      </c>
      <c r="L98" s="331">
        <f t="shared" si="45"/>
        <v>0</v>
      </c>
      <c r="M98" s="176"/>
      <c r="N98" s="176"/>
      <c r="O98" s="332">
        <f t="shared" si="46"/>
        <v>1</v>
      </c>
      <c r="P98" s="351">
        <f ca="1">OFFSET('Table of Discount Factors'!$C$3,'Risk (£) Option 1'!M98,'Risk (£) Option 1'!N98)</f>
        <v>1</v>
      </c>
      <c r="Q98" s="334">
        <f t="shared" si="47"/>
        <v>0</v>
      </c>
      <c r="R98" s="352">
        <f t="shared" ca="1" si="48"/>
        <v>0</v>
      </c>
    </row>
    <row r="99" spans="1:18" ht="15" customHeight="1" x14ac:dyDescent="0.3">
      <c r="A99" s="335" t="s">
        <v>330</v>
      </c>
      <c r="B99" s="350">
        <f>'Risk Log'!B95</f>
        <v>0</v>
      </c>
      <c r="C99" s="175"/>
      <c r="D99" s="175"/>
      <c r="E99" s="175"/>
      <c r="F99" s="175"/>
      <c r="G99" s="330">
        <f t="shared" si="44"/>
        <v>0</v>
      </c>
      <c r="H99" s="433"/>
      <c r="I99" s="433"/>
      <c r="J99" s="433"/>
      <c r="K99" s="331">
        <v>0</v>
      </c>
      <c r="L99" s="331">
        <f t="shared" si="45"/>
        <v>0</v>
      </c>
      <c r="M99" s="176"/>
      <c r="N99" s="176"/>
      <c r="O99" s="332">
        <f t="shared" si="46"/>
        <v>1</v>
      </c>
      <c r="P99" s="351">
        <f ca="1">OFFSET('Table of Discount Factors'!$C$3,'Risk (£) Option 1'!M99,'Risk (£) Option 1'!N99)</f>
        <v>1</v>
      </c>
      <c r="Q99" s="334">
        <f t="shared" si="47"/>
        <v>0</v>
      </c>
      <c r="R99" s="352">
        <f t="shared" ca="1" si="48"/>
        <v>0</v>
      </c>
    </row>
    <row r="100" spans="1:18" ht="15" customHeight="1" x14ac:dyDescent="0.3">
      <c r="A100" s="335" t="s">
        <v>331</v>
      </c>
      <c r="B100" s="350">
        <f>'Risk Log'!B96</f>
        <v>0</v>
      </c>
      <c r="C100" s="175"/>
      <c r="D100" s="175"/>
      <c r="E100" s="175"/>
      <c r="F100" s="175"/>
      <c r="G100" s="330">
        <f t="shared" si="44"/>
        <v>0</v>
      </c>
      <c r="H100" s="551"/>
      <c r="I100" s="551"/>
      <c r="J100" s="551"/>
      <c r="K100" s="331">
        <v>0</v>
      </c>
      <c r="L100" s="331">
        <f t="shared" si="45"/>
        <v>0</v>
      </c>
      <c r="M100" s="176"/>
      <c r="N100" s="176"/>
      <c r="O100" s="332">
        <f t="shared" si="46"/>
        <v>1</v>
      </c>
      <c r="P100" s="351">
        <f ca="1">OFFSET('Table of Discount Factors'!$C$3,'Risk (£) Option 1'!M100,'Risk (£) Option 1'!N100)</f>
        <v>1</v>
      </c>
      <c r="Q100" s="334">
        <f t="shared" si="47"/>
        <v>0</v>
      </c>
      <c r="R100" s="352">
        <f t="shared" ca="1" si="48"/>
        <v>0</v>
      </c>
    </row>
    <row r="101" spans="1:18" ht="15" customHeight="1" x14ac:dyDescent="0.3">
      <c r="A101" s="335" t="s">
        <v>332</v>
      </c>
      <c r="B101" s="350">
        <f>'Risk Log'!B97</f>
        <v>0</v>
      </c>
      <c r="C101" s="175"/>
      <c r="D101" s="175"/>
      <c r="E101" s="175"/>
      <c r="F101" s="175"/>
      <c r="G101" s="330">
        <f t="shared" si="44"/>
        <v>0</v>
      </c>
      <c r="H101" s="551"/>
      <c r="I101" s="551"/>
      <c r="J101" s="551"/>
      <c r="K101" s="331">
        <v>0</v>
      </c>
      <c r="L101" s="331">
        <f t="shared" si="45"/>
        <v>0</v>
      </c>
      <c r="M101" s="176"/>
      <c r="N101" s="176"/>
      <c r="O101" s="332">
        <f t="shared" si="46"/>
        <v>1</v>
      </c>
      <c r="P101" s="351">
        <f ca="1">OFFSET('Table of Discount Factors'!$C$3,'Risk (£) Option 1'!M101,'Risk (£) Option 1'!N101)</f>
        <v>1</v>
      </c>
      <c r="Q101" s="334">
        <f t="shared" si="47"/>
        <v>0</v>
      </c>
      <c r="R101" s="352">
        <f t="shared" ca="1" si="48"/>
        <v>0</v>
      </c>
    </row>
    <row r="102" spans="1:18" ht="15" customHeight="1" x14ac:dyDescent="0.3">
      <c r="A102" s="335" t="s">
        <v>368</v>
      </c>
      <c r="B102" s="350">
        <f>'Risk Log'!B98</f>
        <v>0</v>
      </c>
      <c r="C102" s="175"/>
      <c r="D102" s="175"/>
      <c r="E102" s="175"/>
      <c r="F102" s="175"/>
      <c r="G102" s="330">
        <f t="shared" si="44"/>
        <v>0</v>
      </c>
      <c r="H102" s="551"/>
      <c r="I102" s="551"/>
      <c r="J102" s="551"/>
      <c r="K102" s="331">
        <v>0</v>
      </c>
      <c r="L102" s="331">
        <f t="shared" si="45"/>
        <v>0</v>
      </c>
      <c r="M102" s="176"/>
      <c r="N102" s="176"/>
      <c r="O102" s="332">
        <f t="shared" si="46"/>
        <v>1</v>
      </c>
      <c r="P102" s="351">
        <f ca="1">OFFSET('Table of Discount Factors'!$C$3,'Risk (£) Option 1'!M102,'Risk (£) Option 1'!N102)</f>
        <v>1</v>
      </c>
      <c r="Q102" s="334">
        <f t="shared" si="47"/>
        <v>0</v>
      </c>
      <c r="R102" s="352">
        <f t="shared" ca="1" si="48"/>
        <v>0</v>
      </c>
    </row>
    <row r="103" spans="1:18" ht="15" customHeight="1" x14ac:dyDescent="0.3">
      <c r="A103" s="335" t="s">
        <v>558</v>
      </c>
      <c r="B103" s="350">
        <f>'Risk Log'!B99</f>
        <v>0</v>
      </c>
      <c r="C103" s="175"/>
      <c r="D103" s="175"/>
      <c r="E103" s="175"/>
      <c r="F103" s="175"/>
      <c r="G103" s="330">
        <f t="shared" si="44"/>
        <v>0</v>
      </c>
      <c r="H103" s="551"/>
      <c r="I103" s="551"/>
      <c r="J103" s="551"/>
      <c r="K103" s="331">
        <v>0</v>
      </c>
      <c r="L103" s="331">
        <f t="shared" si="45"/>
        <v>0</v>
      </c>
      <c r="M103" s="176"/>
      <c r="N103" s="176"/>
      <c r="O103" s="332">
        <f t="shared" si="46"/>
        <v>1</v>
      </c>
      <c r="P103" s="351">
        <f ca="1">OFFSET('Table of Discount Factors'!$C$3,'Risk (£) Option 1'!M103,'Risk (£) Option 1'!N103)</f>
        <v>1</v>
      </c>
      <c r="Q103" s="334">
        <f t="shared" si="47"/>
        <v>0</v>
      </c>
      <c r="R103" s="352">
        <f t="shared" ca="1" si="48"/>
        <v>0</v>
      </c>
    </row>
    <row r="104" spans="1:18" ht="15" customHeight="1" x14ac:dyDescent="0.3">
      <c r="A104" s="335" t="s">
        <v>559</v>
      </c>
      <c r="B104" s="350">
        <f>'Risk Log'!B100</f>
        <v>0</v>
      </c>
      <c r="C104" s="175"/>
      <c r="D104" s="175"/>
      <c r="E104" s="175"/>
      <c r="F104" s="175"/>
      <c r="G104" s="330">
        <f t="shared" si="44"/>
        <v>0</v>
      </c>
      <c r="H104" s="551"/>
      <c r="I104" s="551"/>
      <c r="J104" s="551"/>
      <c r="K104" s="331">
        <v>0</v>
      </c>
      <c r="L104" s="331">
        <f t="shared" si="45"/>
        <v>0</v>
      </c>
      <c r="M104" s="176"/>
      <c r="N104" s="176"/>
      <c r="O104" s="332">
        <f t="shared" si="46"/>
        <v>1</v>
      </c>
      <c r="P104" s="351">
        <f ca="1">OFFSET('Table of Discount Factors'!$C$3,'Risk (£) Option 1'!M104,'Risk (£) Option 1'!N104)</f>
        <v>1</v>
      </c>
      <c r="Q104" s="334">
        <f t="shared" si="47"/>
        <v>0</v>
      </c>
      <c r="R104" s="352">
        <f t="shared" ca="1" si="48"/>
        <v>0</v>
      </c>
    </row>
    <row r="105" spans="1:18" ht="15" customHeight="1" x14ac:dyDescent="0.3">
      <c r="A105" s="335" t="s">
        <v>560</v>
      </c>
      <c r="B105" s="350">
        <f>'Risk Log'!B101</f>
        <v>0</v>
      </c>
      <c r="C105" s="175"/>
      <c r="D105" s="175"/>
      <c r="E105" s="175"/>
      <c r="F105" s="175"/>
      <c r="G105" s="330">
        <f t="shared" si="44"/>
        <v>0</v>
      </c>
      <c r="H105" s="551"/>
      <c r="I105" s="551"/>
      <c r="J105" s="551"/>
      <c r="K105" s="331">
        <v>0</v>
      </c>
      <c r="L105" s="331">
        <f t="shared" si="45"/>
        <v>0</v>
      </c>
      <c r="M105" s="176"/>
      <c r="N105" s="176"/>
      <c r="O105" s="332">
        <f t="shared" si="46"/>
        <v>1</v>
      </c>
      <c r="P105" s="351">
        <f ca="1">OFFSET('Table of Discount Factors'!$C$3,'Risk (£) Option 1'!M105,'Risk (£) Option 1'!N105)</f>
        <v>1</v>
      </c>
      <c r="Q105" s="334">
        <f t="shared" si="47"/>
        <v>0</v>
      </c>
      <c r="R105" s="352">
        <f t="shared" ca="1" si="48"/>
        <v>0</v>
      </c>
    </row>
    <row r="106" spans="1:18" ht="15" customHeight="1" x14ac:dyDescent="0.3">
      <c r="A106" s="335" t="s">
        <v>561</v>
      </c>
      <c r="B106" s="350">
        <f>'Risk Log'!B102</f>
        <v>0</v>
      </c>
      <c r="C106" s="175"/>
      <c r="D106" s="175"/>
      <c r="E106" s="175"/>
      <c r="F106" s="175"/>
      <c r="G106" s="330">
        <f t="shared" si="44"/>
        <v>0</v>
      </c>
      <c r="H106" s="551"/>
      <c r="I106" s="551"/>
      <c r="J106" s="551"/>
      <c r="K106" s="331">
        <v>0</v>
      </c>
      <c r="L106" s="331">
        <f t="shared" si="45"/>
        <v>0</v>
      </c>
      <c r="M106" s="176"/>
      <c r="N106" s="176"/>
      <c r="O106" s="332">
        <f t="shared" si="46"/>
        <v>1</v>
      </c>
      <c r="P106" s="351">
        <f ca="1">OFFSET('Table of Discount Factors'!$C$3,'Risk (£) Option 1'!M106,'Risk (£) Option 1'!N106)</f>
        <v>1</v>
      </c>
      <c r="Q106" s="334">
        <f t="shared" si="47"/>
        <v>0</v>
      </c>
      <c r="R106" s="352">
        <f t="shared" ca="1" si="48"/>
        <v>0</v>
      </c>
    </row>
    <row r="107" spans="1:18" ht="15" customHeight="1" x14ac:dyDescent="0.3">
      <c r="A107" s="335" t="s">
        <v>562</v>
      </c>
      <c r="B107" s="350">
        <f>'Risk Log'!B103</f>
        <v>0</v>
      </c>
      <c r="C107" s="175"/>
      <c r="D107" s="175"/>
      <c r="E107" s="175"/>
      <c r="F107" s="175"/>
      <c r="G107" s="330">
        <f t="shared" si="44"/>
        <v>0</v>
      </c>
      <c r="H107" s="551"/>
      <c r="I107" s="551"/>
      <c r="J107" s="551"/>
      <c r="K107" s="331">
        <v>0</v>
      </c>
      <c r="L107" s="331">
        <f t="shared" si="45"/>
        <v>0</v>
      </c>
      <c r="M107" s="176"/>
      <c r="N107" s="176"/>
      <c r="O107" s="332">
        <f t="shared" si="46"/>
        <v>1</v>
      </c>
      <c r="P107" s="351">
        <f ca="1">OFFSET('Table of Discount Factors'!$C$3,'Risk (£) Option 1'!M107,'Risk (£) Option 1'!N107)</f>
        <v>1</v>
      </c>
      <c r="Q107" s="334">
        <f t="shared" si="47"/>
        <v>0</v>
      </c>
      <c r="R107" s="352">
        <f t="shared" ca="1" si="48"/>
        <v>0</v>
      </c>
    </row>
    <row r="108" spans="1:18" ht="15" customHeight="1" x14ac:dyDescent="0.3">
      <c r="A108" s="335" t="s">
        <v>563</v>
      </c>
      <c r="B108" s="350">
        <f>'Risk Log'!B104</f>
        <v>0</v>
      </c>
      <c r="C108" s="175"/>
      <c r="D108" s="175"/>
      <c r="E108" s="175"/>
      <c r="F108" s="175"/>
      <c r="G108" s="330">
        <f t="shared" si="44"/>
        <v>0</v>
      </c>
      <c r="H108" s="551"/>
      <c r="I108" s="551"/>
      <c r="J108" s="551"/>
      <c r="K108" s="331">
        <v>0</v>
      </c>
      <c r="L108" s="331">
        <f t="shared" si="45"/>
        <v>0</v>
      </c>
      <c r="M108" s="176"/>
      <c r="N108" s="176"/>
      <c r="O108" s="332">
        <f t="shared" si="46"/>
        <v>1</v>
      </c>
      <c r="P108" s="351">
        <f ca="1">OFFSET('Table of Discount Factors'!$C$3,'Risk (£) Option 1'!M108,'Risk (£) Option 1'!N108)</f>
        <v>1</v>
      </c>
      <c r="Q108" s="334">
        <f t="shared" si="47"/>
        <v>0</v>
      </c>
      <c r="R108" s="352">
        <f t="shared" ca="1" si="48"/>
        <v>0</v>
      </c>
    </row>
    <row r="109" spans="1:18" ht="15" customHeight="1" x14ac:dyDescent="0.3">
      <c r="A109" s="335" t="s">
        <v>564</v>
      </c>
      <c r="B109" s="350">
        <f>'Risk Log'!B105</f>
        <v>0</v>
      </c>
      <c r="C109" s="175"/>
      <c r="D109" s="175"/>
      <c r="E109" s="175"/>
      <c r="F109" s="175"/>
      <c r="G109" s="330">
        <f t="shared" si="44"/>
        <v>0</v>
      </c>
      <c r="H109" s="551"/>
      <c r="I109" s="551"/>
      <c r="J109" s="551"/>
      <c r="K109" s="331">
        <v>0</v>
      </c>
      <c r="L109" s="331">
        <f t="shared" si="45"/>
        <v>0</v>
      </c>
      <c r="M109" s="176"/>
      <c r="N109" s="176"/>
      <c r="O109" s="332">
        <f t="shared" si="46"/>
        <v>1</v>
      </c>
      <c r="P109" s="351">
        <f ca="1">OFFSET('Table of Discount Factors'!$C$3,'Risk (£) Option 1'!M109,'Risk (£) Option 1'!N109)</f>
        <v>1</v>
      </c>
      <c r="Q109" s="334">
        <f t="shared" si="47"/>
        <v>0</v>
      </c>
      <c r="R109" s="352">
        <f t="shared" ca="1" si="48"/>
        <v>0</v>
      </c>
    </row>
    <row r="110" spans="1:18" ht="15" customHeight="1" x14ac:dyDescent="0.3">
      <c r="A110" s="335" t="s">
        <v>645</v>
      </c>
      <c r="B110" s="350">
        <f>'Risk Log'!B106</f>
        <v>0</v>
      </c>
      <c r="C110" s="175"/>
      <c r="D110" s="175"/>
      <c r="E110" s="175"/>
      <c r="F110" s="175"/>
      <c r="G110" s="330">
        <f t="shared" si="44"/>
        <v>0</v>
      </c>
      <c r="H110" s="433"/>
      <c r="I110" s="433"/>
      <c r="J110" s="433"/>
      <c r="K110" s="331">
        <v>0</v>
      </c>
      <c r="L110" s="331">
        <f t="shared" si="45"/>
        <v>0</v>
      </c>
      <c r="M110" s="176"/>
      <c r="N110" s="176"/>
      <c r="O110" s="332">
        <f t="shared" si="46"/>
        <v>1</v>
      </c>
      <c r="P110" s="351">
        <f ca="1">OFFSET('Table of Discount Factors'!$C$3,'Risk (£) Option 1'!M110,'Risk (£) Option 1'!N110)</f>
        <v>1</v>
      </c>
      <c r="Q110" s="334">
        <f t="shared" si="47"/>
        <v>0</v>
      </c>
      <c r="R110" s="352">
        <f t="shared" ca="1" si="48"/>
        <v>0</v>
      </c>
    </row>
    <row r="111" spans="1:18" ht="15" customHeight="1" x14ac:dyDescent="0.3">
      <c r="A111" s="335" t="s">
        <v>646</v>
      </c>
      <c r="B111" s="350">
        <f>'Risk Log'!B107</f>
        <v>0</v>
      </c>
      <c r="C111" s="175"/>
      <c r="D111" s="175"/>
      <c r="E111" s="175"/>
      <c r="F111" s="175"/>
      <c r="G111" s="330">
        <f t="shared" si="44"/>
        <v>0</v>
      </c>
      <c r="H111" s="433"/>
      <c r="I111" s="433"/>
      <c r="J111" s="433"/>
      <c r="K111" s="331">
        <v>0</v>
      </c>
      <c r="L111" s="331">
        <f t="shared" si="45"/>
        <v>0</v>
      </c>
      <c r="M111" s="176"/>
      <c r="N111" s="176"/>
      <c r="O111" s="332">
        <f t="shared" si="46"/>
        <v>1</v>
      </c>
      <c r="P111" s="351">
        <f ca="1">OFFSET('Table of Discount Factors'!$C$3,'Risk (£) Option 1'!M111,'Risk (£) Option 1'!N111)</f>
        <v>1</v>
      </c>
      <c r="Q111" s="334">
        <f t="shared" si="47"/>
        <v>0</v>
      </c>
      <c r="R111" s="352">
        <f t="shared" ca="1" si="48"/>
        <v>0</v>
      </c>
    </row>
    <row r="112" spans="1:18" ht="15" customHeight="1" x14ac:dyDescent="0.3">
      <c r="A112" s="335" t="s">
        <v>647</v>
      </c>
      <c r="B112" s="350">
        <f>'Risk Log'!B108</f>
        <v>0</v>
      </c>
      <c r="C112" s="175"/>
      <c r="D112" s="175"/>
      <c r="E112" s="175"/>
      <c r="F112" s="175"/>
      <c r="G112" s="330">
        <f t="shared" si="44"/>
        <v>0</v>
      </c>
      <c r="H112" s="433"/>
      <c r="I112" s="433"/>
      <c r="J112" s="433"/>
      <c r="K112" s="331">
        <v>0</v>
      </c>
      <c r="L112" s="331">
        <f t="shared" si="45"/>
        <v>0</v>
      </c>
      <c r="M112" s="176"/>
      <c r="N112" s="176"/>
      <c r="O112" s="332">
        <f t="shared" si="46"/>
        <v>1</v>
      </c>
      <c r="P112" s="351">
        <f ca="1">OFFSET('Table of Discount Factors'!$C$3,'Risk (£) Option 1'!M112,'Risk (£) Option 1'!N112)</f>
        <v>1</v>
      </c>
      <c r="Q112" s="334">
        <f t="shared" si="47"/>
        <v>0</v>
      </c>
      <c r="R112" s="352">
        <f t="shared" ca="1" si="48"/>
        <v>0</v>
      </c>
    </row>
    <row r="113" spans="1:18" ht="15" customHeight="1" x14ac:dyDescent="0.3">
      <c r="A113" s="335" t="s">
        <v>648</v>
      </c>
      <c r="B113" s="350">
        <f>'Risk Log'!B109</f>
        <v>0</v>
      </c>
      <c r="C113" s="175"/>
      <c r="D113" s="175"/>
      <c r="E113" s="175"/>
      <c r="F113" s="175"/>
      <c r="G113" s="330">
        <f t="shared" si="44"/>
        <v>0</v>
      </c>
      <c r="H113" s="433"/>
      <c r="I113" s="433"/>
      <c r="J113" s="433"/>
      <c r="K113" s="331">
        <v>0</v>
      </c>
      <c r="L113" s="331">
        <f t="shared" si="45"/>
        <v>0</v>
      </c>
      <c r="M113" s="176"/>
      <c r="N113" s="176"/>
      <c r="O113" s="332">
        <f t="shared" si="46"/>
        <v>1</v>
      </c>
      <c r="P113" s="351">
        <f ca="1">OFFSET('Table of Discount Factors'!$C$3,'Risk (£) Option 1'!M113,'Risk (£) Option 1'!N113)</f>
        <v>1</v>
      </c>
      <c r="Q113" s="334">
        <f t="shared" si="47"/>
        <v>0</v>
      </c>
      <c r="R113" s="352">
        <f t="shared" ca="1" si="48"/>
        <v>0</v>
      </c>
    </row>
    <row r="114" spans="1:18" ht="15" customHeight="1" x14ac:dyDescent="0.3">
      <c r="A114" s="335" t="s">
        <v>649</v>
      </c>
      <c r="B114" s="350">
        <f>'Risk Log'!B110</f>
        <v>0</v>
      </c>
      <c r="C114" s="175"/>
      <c r="D114" s="175"/>
      <c r="E114" s="175"/>
      <c r="F114" s="175"/>
      <c r="G114" s="330">
        <f t="shared" si="44"/>
        <v>0</v>
      </c>
      <c r="H114" s="433"/>
      <c r="I114" s="433"/>
      <c r="J114" s="433"/>
      <c r="K114" s="331">
        <v>0</v>
      </c>
      <c r="L114" s="331">
        <f t="shared" si="45"/>
        <v>0</v>
      </c>
      <c r="M114" s="176"/>
      <c r="N114" s="176"/>
      <c r="O114" s="332">
        <f t="shared" si="46"/>
        <v>1</v>
      </c>
      <c r="P114" s="351">
        <f ca="1">OFFSET('Table of Discount Factors'!$C$3,'Risk (£) Option 1'!M114,'Risk (£) Option 1'!N114)</f>
        <v>1</v>
      </c>
      <c r="Q114" s="334">
        <f t="shared" si="47"/>
        <v>0</v>
      </c>
      <c r="R114" s="352">
        <f t="shared" ca="1" si="48"/>
        <v>0</v>
      </c>
    </row>
    <row r="115" spans="1:18" ht="15" customHeight="1" x14ac:dyDescent="0.3">
      <c r="A115" s="335" t="s">
        <v>650</v>
      </c>
      <c r="B115" s="350">
        <f>'Risk Log'!B111</f>
        <v>0</v>
      </c>
      <c r="C115" s="175"/>
      <c r="D115" s="175"/>
      <c r="E115" s="175"/>
      <c r="F115" s="175"/>
      <c r="G115" s="330">
        <f t="shared" si="44"/>
        <v>0</v>
      </c>
      <c r="H115" s="433"/>
      <c r="I115" s="433"/>
      <c r="J115" s="433"/>
      <c r="K115" s="331">
        <v>0</v>
      </c>
      <c r="L115" s="331">
        <f t="shared" si="45"/>
        <v>0</v>
      </c>
      <c r="M115" s="176"/>
      <c r="N115" s="176"/>
      <c r="O115" s="332">
        <f t="shared" si="46"/>
        <v>1</v>
      </c>
      <c r="P115" s="351">
        <f ca="1">OFFSET('Table of Discount Factors'!$C$3,'Risk (£) Option 1'!M115,'Risk (£) Option 1'!N115)</f>
        <v>1</v>
      </c>
      <c r="Q115" s="334">
        <f t="shared" si="47"/>
        <v>0</v>
      </c>
      <c r="R115" s="352">
        <f t="shared" ca="1" si="48"/>
        <v>0</v>
      </c>
    </row>
    <row r="116" spans="1:18" ht="15" customHeight="1" x14ac:dyDescent="0.3">
      <c r="A116" s="335" t="s">
        <v>651</v>
      </c>
      <c r="B116" s="350">
        <f>'Risk Log'!B112</f>
        <v>0</v>
      </c>
      <c r="C116" s="175"/>
      <c r="D116" s="175"/>
      <c r="E116" s="175"/>
      <c r="F116" s="175"/>
      <c r="G116" s="330">
        <f t="shared" si="44"/>
        <v>0</v>
      </c>
      <c r="H116" s="433"/>
      <c r="I116" s="433"/>
      <c r="J116" s="433"/>
      <c r="K116" s="331">
        <v>0</v>
      </c>
      <c r="L116" s="331">
        <f t="shared" si="45"/>
        <v>0</v>
      </c>
      <c r="M116" s="176"/>
      <c r="N116" s="176"/>
      <c r="O116" s="332">
        <f t="shared" si="46"/>
        <v>1</v>
      </c>
      <c r="P116" s="351">
        <f ca="1">OFFSET('Table of Discount Factors'!$C$3,'Risk (£) Option 1'!M116,'Risk (£) Option 1'!N116)</f>
        <v>1</v>
      </c>
      <c r="Q116" s="334">
        <f t="shared" si="47"/>
        <v>0</v>
      </c>
      <c r="R116" s="352">
        <f t="shared" ca="1" si="48"/>
        <v>0</v>
      </c>
    </row>
    <row r="117" spans="1:18" ht="15" customHeight="1" x14ac:dyDescent="0.3">
      <c r="A117" s="335" t="s">
        <v>652</v>
      </c>
      <c r="B117" s="350">
        <f>'Risk Log'!B113</f>
        <v>0</v>
      </c>
      <c r="C117" s="175"/>
      <c r="D117" s="175"/>
      <c r="E117" s="175"/>
      <c r="F117" s="175"/>
      <c r="G117" s="330">
        <f t="shared" si="44"/>
        <v>0</v>
      </c>
      <c r="H117" s="433"/>
      <c r="I117" s="433"/>
      <c r="J117" s="433"/>
      <c r="K117" s="331">
        <v>0</v>
      </c>
      <c r="L117" s="331">
        <f t="shared" si="45"/>
        <v>0</v>
      </c>
      <c r="M117" s="176"/>
      <c r="N117" s="176"/>
      <c r="O117" s="332">
        <f t="shared" si="46"/>
        <v>1</v>
      </c>
      <c r="P117" s="351">
        <f ca="1">OFFSET('Table of Discount Factors'!$C$3,'Risk (£) Option 1'!M117,'Risk (£) Option 1'!N117)</f>
        <v>1</v>
      </c>
      <c r="Q117" s="334">
        <f t="shared" si="47"/>
        <v>0</v>
      </c>
      <c r="R117" s="352">
        <f t="shared" ca="1" si="48"/>
        <v>0</v>
      </c>
    </row>
    <row r="118" spans="1:18" ht="15" customHeight="1" x14ac:dyDescent="0.3">
      <c r="A118" s="335" t="s">
        <v>653</v>
      </c>
      <c r="B118" s="350">
        <f>'Risk Log'!B114</f>
        <v>0</v>
      </c>
      <c r="C118" s="175"/>
      <c r="D118" s="175"/>
      <c r="E118" s="175"/>
      <c r="F118" s="175"/>
      <c r="G118" s="330">
        <f t="shared" si="44"/>
        <v>0</v>
      </c>
      <c r="H118" s="433"/>
      <c r="I118" s="433"/>
      <c r="J118" s="433"/>
      <c r="K118" s="331">
        <v>0</v>
      </c>
      <c r="L118" s="331">
        <f t="shared" si="45"/>
        <v>0</v>
      </c>
      <c r="M118" s="176"/>
      <c r="N118" s="176"/>
      <c r="O118" s="332">
        <f t="shared" si="46"/>
        <v>1</v>
      </c>
      <c r="P118" s="351">
        <f ca="1">OFFSET('Table of Discount Factors'!$C$3,'Risk (£) Option 1'!M118,'Risk (£) Option 1'!N118)</f>
        <v>1</v>
      </c>
      <c r="Q118" s="334">
        <f t="shared" si="47"/>
        <v>0</v>
      </c>
      <c r="R118" s="352">
        <f t="shared" ca="1" si="48"/>
        <v>0</v>
      </c>
    </row>
    <row r="119" spans="1:18" ht="15" customHeight="1" x14ac:dyDescent="0.3">
      <c r="A119" s="335" t="s">
        <v>654</v>
      </c>
      <c r="B119" s="350">
        <f>'Risk Log'!B115</f>
        <v>0</v>
      </c>
      <c r="C119" s="175"/>
      <c r="D119" s="175"/>
      <c r="E119" s="175"/>
      <c r="F119" s="175"/>
      <c r="G119" s="330">
        <f t="shared" si="44"/>
        <v>0</v>
      </c>
      <c r="H119" s="433"/>
      <c r="I119" s="433"/>
      <c r="J119" s="433"/>
      <c r="K119" s="331">
        <v>0</v>
      </c>
      <c r="L119" s="331">
        <f t="shared" si="45"/>
        <v>0</v>
      </c>
      <c r="M119" s="176"/>
      <c r="N119" s="176"/>
      <c r="O119" s="332">
        <f t="shared" si="46"/>
        <v>1</v>
      </c>
      <c r="P119" s="351">
        <f ca="1">OFFSET('Table of Discount Factors'!$C$3,'Risk (£) Option 1'!M119,'Risk (£) Option 1'!N119)</f>
        <v>1</v>
      </c>
      <c r="Q119" s="334">
        <f t="shared" si="47"/>
        <v>0</v>
      </c>
      <c r="R119" s="352">
        <f t="shared" ca="1" si="48"/>
        <v>0</v>
      </c>
    </row>
    <row r="120" spans="1:18" ht="15" customHeight="1" x14ac:dyDescent="0.3">
      <c r="A120" s="353"/>
      <c r="B120" s="354"/>
      <c r="C120" s="354"/>
      <c r="D120" s="354"/>
      <c r="E120" s="355"/>
      <c r="F120" s="355"/>
      <c r="G120" s="355"/>
      <c r="H120" s="356"/>
      <c r="I120" s="357"/>
      <c r="J120" s="356"/>
      <c r="K120" s="345" t="s">
        <v>55</v>
      </c>
      <c r="L120" s="346">
        <f>SUM(L95:L119)</f>
        <v>0</v>
      </c>
      <c r="M120" s="355"/>
      <c r="N120" s="354"/>
      <c r="O120" s="358"/>
      <c r="P120" s="348">
        <f ca="1">SUM(P95:P119)</f>
        <v>25</v>
      </c>
      <c r="Q120" s="346">
        <f>SUM(Q95:Q119)</f>
        <v>0</v>
      </c>
      <c r="R120" s="346">
        <f ca="1">SUM(R95:R119)</f>
        <v>0</v>
      </c>
    </row>
    <row r="121" spans="1:18" ht="15" customHeight="1" x14ac:dyDescent="0.3">
      <c r="A121" s="359"/>
      <c r="B121" s="360"/>
      <c r="C121" s="360"/>
      <c r="D121" s="360"/>
      <c r="E121" s="361"/>
      <c r="F121" s="361"/>
      <c r="G121" s="361"/>
      <c r="H121" s="362"/>
      <c r="I121" s="363"/>
      <c r="J121" s="363"/>
      <c r="K121" s="364" t="s">
        <v>21</v>
      </c>
      <c r="L121" s="365">
        <f>SUM(L120,L93,L88,L85,L81,L77,L72,L62,L49,L36,L14)</f>
        <v>0</v>
      </c>
      <c r="M121" s="361"/>
      <c r="N121" s="360"/>
      <c r="O121" s="366"/>
      <c r="P121" s="367">
        <f ca="1">SUM(P120,P93,P88,P85,P81,P77,P72,P62,P49,P36,P14)</f>
        <v>92</v>
      </c>
      <c r="Q121" s="365">
        <f>SUM(Q120,Q93,Q88,Q85,Q81,Q77,Q72,Q62,Q49,Q36,Q14)</f>
        <v>0</v>
      </c>
      <c r="R121" s="365">
        <f ca="1">SUM(R120,R93,R88,R85,R81,R77,R72,R62,R49,R36,R14)</f>
        <v>0</v>
      </c>
    </row>
    <row r="123" spans="1:18" x14ac:dyDescent="0.3">
      <c r="M123" s="322"/>
      <c r="N123" s="322"/>
      <c r="O123" s="322"/>
    </row>
    <row r="124" spans="1:18" x14ac:dyDescent="0.3">
      <c r="M124" s="322"/>
      <c r="N124" s="322"/>
      <c r="O124" s="322"/>
    </row>
    <row r="125" spans="1:18" x14ac:dyDescent="0.3">
      <c r="I125" s="2"/>
      <c r="J125" s="2"/>
      <c r="K125" s="2"/>
      <c r="L125" s="2"/>
      <c r="P125" s="2"/>
      <c r="Q125" s="2"/>
      <c r="R125" s="2"/>
    </row>
  </sheetData>
  <sheetProtection algorithmName="SHA-512" hashValue="HMJCoRPVCRd9iyE7uTYFmdn7Vbh7pIPG06rjTZNs1yu+v8aO0V8/jZfvLm7JWTtoA27rvRepg8IWSy8rU6U1eg==" saltValue="G2aHDi0FgsUDSdvqAmbZEg==" spinCount="100000" sheet="1" objects="1" scenarios="1"/>
  <mergeCells count="9">
    <mergeCell ref="P5:P6"/>
    <mergeCell ref="Q5:Q6"/>
    <mergeCell ref="R5:R6"/>
    <mergeCell ref="A1:B1"/>
    <mergeCell ref="A2:B2"/>
    <mergeCell ref="C5:G5"/>
    <mergeCell ref="H5:K5"/>
    <mergeCell ref="L5:L6"/>
    <mergeCell ref="M5:O5"/>
  </mergeCells>
  <conditionalFormatting sqref="G90:G92 G87 G83:G84 G79:G80 G74:G76 G64:G71 G51:G61 G38:G48 G16:G35 G8:G13 G95:G119">
    <cfRule type="cellIs" dxfId="188" priority="1" operator="equal">
      <formula>1</formula>
    </cfRule>
    <cfRule type="cellIs" dxfId="187" priority="2" operator="notEqual">
      <formula>100%</formula>
    </cfRule>
  </conditionalFormatting>
  <dataValidations xWindow="1254" yWindow="429" count="2">
    <dataValidation type="custom" showInputMessage="1" showErrorMessage="1" error="The values entered must total to 100%. All cells must have a value. " sqref="C8:F13 C16:F35 C38:F48 C51:F61 C64:F71 C74:F76 C79:F80 C83:F84 C87:F87 C90:F92 C95:F119" xr:uid="{00000000-0002-0000-1700-000000000000}">
      <formula1>IF((AND(NOT(ISBLANK($C8)), NOT(ISBLANK($D8)), NOT(ISBLANK($E8)), NOT(ISBLANK($F8)))), SUM($C8:$F8)=1, SUM($C8:$F8)&lt;1)</formula1>
    </dataValidation>
    <dataValidation type="decimal" allowBlank="1" showInputMessage="1" showErrorMessage="1" error="All values should be entered as a positive number." sqref="H8:J13 H16:J35 H38:J48 H51:J61 H64:J71 H74:J76 H79:J80 H83:J84 H87:J87 H90:J92 H95:J119" xr:uid="{00000000-0002-0000-1700-000001000000}">
      <formula1>0</formula1>
      <formula2>9.99999999999999E+24</formula2>
    </dataValidation>
  </dataValidations>
  <hyperlinks>
    <hyperlink ref="C1" location="'User Instructions'!A1" display="Back to User Instructions" xr:uid="{00000000-0004-0000-1700-000000000000}"/>
    <hyperlink ref="C2" location="'Model Structure'!A1" display="Back to Model Structure" xr:uid="{00000000-0004-0000-1700-000001000000}"/>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xWindow="1254" yWindow="429" count="1">
        <x14:dataValidation type="whole" allowBlank="1" showInputMessage="1" showErrorMessage="1" error="Enter a value between 0 and the final project year" prompt="If the risk will be present from year 0 to to year 35, input 0 in column and 35 in column M. Do not enter financial or calendar years in these columns" xr:uid="{00000000-0002-0000-1700-000002000000}">
          <x14:formula1>
            <xm:f>0</xm:f>
          </x14:formula1>
          <x14:formula2>
            <xm:f>Factors!$H$16</xm:f>
          </x14:formula2>
          <xm:sqref>M8:N13 M95:N119 M90:N92 M87:N87 M83:N84 M79:N80 M74:N76 M64:N71 M51:N61 M38:N48 M16:N35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tabColor theme="4"/>
  </sheetPr>
  <dimension ref="A1:R125"/>
  <sheetViews>
    <sheetView zoomScaleNormal="100" workbookViewId="0">
      <pane xSplit="2" ySplit="7" topLeftCell="C95" activePane="bottomRight" state="frozen"/>
      <selection activeCell="D83" sqref="D83"/>
      <selection pane="topRight" activeCell="D83" sqref="D83"/>
      <selection pane="bottomLeft" activeCell="D83" sqref="D83"/>
      <selection pane="bottomRight" activeCell="B123" sqref="B123"/>
    </sheetView>
  </sheetViews>
  <sheetFormatPr defaultColWidth="9.109375" defaultRowHeight="14.4" x14ac:dyDescent="0.3"/>
  <cols>
    <col min="1" max="1" width="7.88671875" style="2" customWidth="1"/>
    <col min="2" max="2" width="89.44140625" style="2" bestFit="1" customWidth="1"/>
    <col min="3" max="8" width="17.5546875" style="2" customWidth="1"/>
    <col min="9" max="12" width="17.5546875" style="322" customWidth="1"/>
    <col min="13" max="15" width="17.5546875" style="2" customWidth="1"/>
    <col min="16" max="18" width="17.5546875" style="322" customWidth="1"/>
    <col min="19" max="16384" width="9.109375" style="2"/>
  </cols>
  <sheetData>
    <row r="1" spans="1:18" x14ac:dyDescent="0.3">
      <c r="A1" s="636" t="s">
        <v>577</v>
      </c>
      <c r="B1" s="636"/>
      <c r="C1" s="321" t="s">
        <v>421</v>
      </c>
    </row>
    <row r="2" spans="1:18" x14ac:dyDescent="0.3">
      <c r="A2" s="640" t="str">
        <f>"Option 2 - " &amp; Factors!$B$17</f>
        <v xml:space="preserve">Option 2 - </v>
      </c>
      <c r="B2" s="640"/>
      <c r="C2" s="382" t="s">
        <v>573</v>
      </c>
    </row>
    <row r="4" spans="1:18" ht="15" customHeight="1" x14ac:dyDescent="0.3">
      <c r="A4" s="323" t="str">
        <f>"RISK ANALYSIS - " &amp; Factors!$C$10</f>
        <v xml:space="preserve">RISK ANALYSIS - </v>
      </c>
      <c r="B4" s="324"/>
      <c r="C4" s="325"/>
      <c r="D4" s="326"/>
      <c r="E4" s="326"/>
      <c r="F4" s="326"/>
      <c r="G4" s="326"/>
      <c r="H4" s="326"/>
      <c r="I4" s="326"/>
      <c r="J4" s="326"/>
      <c r="K4" s="326"/>
      <c r="L4" s="326"/>
      <c r="M4" s="326"/>
      <c r="N4" s="326"/>
      <c r="O4" s="326"/>
      <c r="P4" s="326"/>
      <c r="Q4" s="324"/>
      <c r="R4" s="324"/>
    </row>
    <row r="5" spans="1:18" s="327" customFormat="1" ht="15" customHeight="1" x14ac:dyDescent="0.3">
      <c r="A5" s="320" t="s">
        <v>360</v>
      </c>
      <c r="B5" s="320" t="s">
        <v>162</v>
      </c>
      <c r="C5" s="682" t="s">
        <v>425</v>
      </c>
      <c r="D5" s="683"/>
      <c r="E5" s="683"/>
      <c r="F5" s="683"/>
      <c r="G5" s="684"/>
      <c r="H5" s="681" t="s">
        <v>469</v>
      </c>
      <c r="I5" s="685"/>
      <c r="J5" s="685"/>
      <c r="K5" s="686"/>
      <c r="L5" s="678" t="s">
        <v>357</v>
      </c>
      <c r="M5" s="682" t="s">
        <v>453</v>
      </c>
      <c r="N5" s="683"/>
      <c r="O5" s="684"/>
      <c r="P5" s="680" t="s">
        <v>348</v>
      </c>
      <c r="Q5" s="678" t="s">
        <v>364</v>
      </c>
      <c r="R5" s="678" t="s">
        <v>363</v>
      </c>
    </row>
    <row r="6" spans="1:18" ht="15" customHeight="1" x14ac:dyDescent="0.3">
      <c r="A6" s="142"/>
      <c r="B6" s="143"/>
      <c r="C6" s="104" t="s">
        <v>449</v>
      </c>
      <c r="D6" s="104" t="s">
        <v>450</v>
      </c>
      <c r="E6" s="104" t="s">
        <v>451</v>
      </c>
      <c r="F6" s="104" t="s">
        <v>452</v>
      </c>
      <c r="G6" s="104" t="s">
        <v>465</v>
      </c>
      <c r="H6" s="104" t="s">
        <v>449</v>
      </c>
      <c r="I6" s="104" t="s">
        <v>450</v>
      </c>
      <c r="J6" s="104" t="s">
        <v>451</v>
      </c>
      <c r="K6" s="104" t="s">
        <v>452</v>
      </c>
      <c r="L6" s="679"/>
      <c r="M6" s="104" t="s">
        <v>454</v>
      </c>
      <c r="N6" s="104" t="s">
        <v>455</v>
      </c>
      <c r="O6" s="104" t="s">
        <v>346</v>
      </c>
      <c r="P6" s="681"/>
      <c r="Q6" s="679"/>
      <c r="R6" s="679"/>
    </row>
    <row r="7" spans="1:18" ht="15" customHeight="1" x14ac:dyDescent="0.3">
      <c r="A7" s="105" t="s">
        <v>165</v>
      </c>
      <c r="B7" s="106"/>
      <c r="C7" s="106"/>
      <c r="D7" s="106"/>
      <c r="E7" s="106"/>
      <c r="F7" s="106"/>
      <c r="G7" s="106"/>
      <c r="H7" s="106"/>
      <c r="I7" s="106"/>
      <c r="J7" s="106"/>
      <c r="K7" s="106"/>
      <c r="L7" s="106"/>
      <c r="M7" s="106"/>
      <c r="N7" s="106"/>
      <c r="O7" s="106"/>
      <c r="P7" s="106"/>
      <c r="Q7" s="107"/>
      <c r="R7" s="107"/>
    </row>
    <row r="8" spans="1:18" ht="15" customHeight="1" x14ac:dyDescent="0.3">
      <c r="A8" s="328" t="s">
        <v>166</v>
      </c>
      <c r="B8" s="329" t="s">
        <v>167</v>
      </c>
      <c r="C8" s="175"/>
      <c r="D8" s="175"/>
      <c r="E8" s="175"/>
      <c r="F8" s="175"/>
      <c r="G8" s="330">
        <f t="shared" ref="G8:G13" si="0">SUM(C8:F8)</f>
        <v>0</v>
      </c>
      <c r="H8" s="433"/>
      <c r="I8" s="433"/>
      <c r="J8" s="433"/>
      <c r="K8" s="331">
        <v>0</v>
      </c>
      <c r="L8" s="331">
        <f>(C8*H8)+(D8*I8)+(E8*J8)+(F8*K8)</f>
        <v>0</v>
      </c>
      <c r="M8" s="176"/>
      <c r="N8" s="176"/>
      <c r="O8" s="332">
        <f>(N8-M8)+1</f>
        <v>1</v>
      </c>
      <c r="P8" s="333">
        <f ca="1">OFFSET('Table of Discount Factors'!$C$3,'Risk (£) Option 2'!M8,'Risk (£) Option 2'!N8)</f>
        <v>1</v>
      </c>
      <c r="Q8" s="334">
        <f>L8*O8</f>
        <v>0</v>
      </c>
      <c r="R8" s="334">
        <f t="shared" ref="R8:R13" ca="1" si="1">L8*P8</f>
        <v>0</v>
      </c>
    </row>
    <row r="9" spans="1:18" ht="15" customHeight="1" x14ac:dyDescent="0.3">
      <c r="A9" s="335" t="s">
        <v>168</v>
      </c>
      <c r="B9" s="336" t="s">
        <v>169</v>
      </c>
      <c r="C9" s="175"/>
      <c r="D9" s="175"/>
      <c r="E9" s="175"/>
      <c r="F9" s="175"/>
      <c r="G9" s="330">
        <f t="shared" si="0"/>
        <v>0</v>
      </c>
      <c r="H9" s="433"/>
      <c r="I9" s="433"/>
      <c r="J9" s="433"/>
      <c r="K9" s="331">
        <v>0</v>
      </c>
      <c r="L9" s="331">
        <f t="shared" ref="L9:L13" si="2">(C9*H9)+(D9*I9)+(E9*J9)+(F9*K9)</f>
        <v>0</v>
      </c>
      <c r="M9" s="176"/>
      <c r="N9" s="176"/>
      <c r="O9" s="337">
        <f t="shared" ref="O9:O13" si="3">(N9-M9)+1</f>
        <v>1</v>
      </c>
      <c r="P9" s="338">
        <f ca="1">OFFSET('Table of Discount Factors'!$C$3,'Risk (£) Option 2'!M9,'Risk (£) Option 2'!N9)</f>
        <v>1</v>
      </c>
      <c r="Q9" s="334">
        <f t="shared" ref="Q9:Q13" si="4">L9*O9</f>
        <v>0</v>
      </c>
      <c r="R9" s="331">
        <f t="shared" ca="1" si="1"/>
        <v>0</v>
      </c>
    </row>
    <row r="10" spans="1:18" ht="15" customHeight="1" x14ac:dyDescent="0.3">
      <c r="A10" s="335" t="s">
        <v>170</v>
      </c>
      <c r="B10" s="336" t="s">
        <v>171</v>
      </c>
      <c r="C10" s="175"/>
      <c r="D10" s="175"/>
      <c r="E10" s="175"/>
      <c r="F10" s="175"/>
      <c r="G10" s="330">
        <f t="shared" si="0"/>
        <v>0</v>
      </c>
      <c r="H10" s="433"/>
      <c r="I10" s="433"/>
      <c r="J10" s="433"/>
      <c r="K10" s="331">
        <v>0</v>
      </c>
      <c r="L10" s="331">
        <f t="shared" si="2"/>
        <v>0</v>
      </c>
      <c r="M10" s="176"/>
      <c r="N10" s="176"/>
      <c r="O10" s="337">
        <f t="shared" si="3"/>
        <v>1</v>
      </c>
      <c r="P10" s="338">
        <f ca="1">OFFSET('Table of Discount Factors'!$C$3,'Risk (£) Option 2'!M10,'Risk (£) Option 2'!N10)</f>
        <v>1</v>
      </c>
      <c r="Q10" s="334">
        <f t="shared" si="4"/>
        <v>0</v>
      </c>
      <c r="R10" s="331">
        <f t="shared" ca="1" si="1"/>
        <v>0</v>
      </c>
    </row>
    <row r="11" spans="1:18" ht="15" customHeight="1" x14ac:dyDescent="0.3">
      <c r="A11" s="335" t="s">
        <v>172</v>
      </c>
      <c r="B11" s="336" t="s">
        <v>173</v>
      </c>
      <c r="C11" s="175"/>
      <c r="D11" s="175"/>
      <c r="E11" s="175"/>
      <c r="F11" s="175"/>
      <c r="G11" s="330">
        <f t="shared" si="0"/>
        <v>0</v>
      </c>
      <c r="H11" s="433"/>
      <c r="I11" s="433"/>
      <c r="J11" s="433"/>
      <c r="K11" s="331">
        <v>0</v>
      </c>
      <c r="L11" s="331">
        <f t="shared" si="2"/>
        <v>0</v>
      </c>
      <c r="M11" s="176"/>
      <c r="N11" s="176"/>
      <c r="O11" s="337">
        <f t="shared" si="3"/>
        <v>1</v>
      </c>
      <c r="P11" s="338">
        <f ca="1">OFFSET('Table of Discount Factors'!$C$3,'Risk (£) Option 2'!M11,'Risk (£) Option 2'!N11)</f>
        <v>1</v>
      </c>
      <c r="Q11" s="334">
        <f t="shared" si="4"/>
        <v>0</v>
      </c>
      <c r="R11" s="331">
        <f t="shared" ca="1" si="1"/>
        <v>0</v>
      </c>
    </row>
    <row r="12" spans="1:18" ht="15" customHeight="1" x14ac:dyDescent="0.3">
      <c r="A12" s="335" t="s">
        <v>174</v>
      </c>
      <c r="B12" s="336" t="s">
        <v>175</v>
      </c>
      <c r="C12" s="175"/>
      <c r="D12" s="175"/>
      <c r="E12" s="175"/>
      <c r="F12" s="175"/>
      <c r="G12" s="330">
        <f t="shared" si="0"/>
        <v>0</v>
      </c>
      <c r="H12" s="433"/>
      <c r="I12" s="433"/>
      <c r="J12" s="433"/>
      <c r="K12" s="331">
        <v>0</v>
      </c>
      <c r="L12" s="331">
        <f t="shared" si="2"/>
        <v>0</v>
      </c>
      <c r="M12" s="176"/>
      <c r="N12" s="176"/>
      <c r="O12" s="337">
        <f t="shared" si="3"/>
        <v>1</v>
      </c>
      <c r="P12" s="338">
        <f ca="1">OFFSET('Table of Discount Factors'!$C$3,'Risk (£) Option 2'!M12,'Risk (£) Option 2'!N12)</f>
        <v>1</v>
      </c>
      <c r="Q12" s="334">
        <f t="shared" si="4"/>
        <v>0</v>
      </c>
      <c r="R12" s="331">
        <f t="shared" ca="1" si="1"/>
        <v>0</v>
      </c>
    </row>
    <row r="13" spans="1:18" ht="15" customHeight="1" x14ac:dyDescent="0.3">
      <c r="A13" s="335" t="s">
        <v>176</v>
      </c>
      <c r="B13" s="336" t="s">
        <v>177</v>
      </c>
      <c r="C13" s="175"/>
      <c r="D13" s="175"/>
      <c r="E13" s="175"/>
      <c r="F13" s="175"/>
      <c r="G13" s="330">
        <f t="shared" si="0"/>
        <v>0</v>
      </c>
      <c r="H13" s="433"/>
      <c r="I13" s="433"/>
      <c r="J13" s="433"/>
      <c r="K13" s="331">
        <v>0</v>
      </c>
      <c r="L13" s="331">
        <f t="shared" si="2"/>
        <v>0</v>
      </c>
      <c r="M13" s="176"/>
      <c r="N13" s="176"/>
      <c r="O13" s="337">
        <f t="shared" si="3"/>
        <v>1</v>
      </c>
      <c r="P13" s="338">
        <f ca="1">OFFSET('Table of Discount Factors'!$C$3,'Risk (£) Option 2'!M13,'Risk (£) Option 2'!N13)</f>
        <v>1</v>
      </c>
      <c r="Q13" s="334">
        <f t="shared" si="4"/>
        <v>0</v>
      </c>
      <c r="R13" s="331">
        <f t="shared" ca="1" si="1"/>
        <v>0</v>
      </c>
    </row>
    <row r="14" spans="1:18" ht="15" customHeight="1" x14ac:dyDescent="0.3">
      <c r="A14" s="339"/>
      <c r="B14" s="340"/>
      <c r="C14" s="341"/>
      <c r="D14" s="341"/>
      <c r="E14" s="341"/>
      <c r="F14" s="341"/>
      <c r="G14" s="341"/>
      <c r="H14" s="342"/>
      <c r="I14" s="343"/>
      <c r="J14" s="344"/>
      <c r="K14" s="345" t="s">
        <v>55</v>
      </c>
      <c r="L14" s="346">
        <f>SUM(L8:L13)</f>
        <v>0</v>
      </c>
      <c r="M14" s="343"/>
      <c r="N14" s="344"/>
      <c r="O14" s="347"/>
      <c r="P14" s="348">
        <f ca="1">SUM(P8:P13)</f>
        <v>6</v>
      </c>
      <c r="Q14" s="346">
        <f>SUM(Q8:Q13)</f>
        <v>0</v>
      </c>
      <c r="R14" s="346">
        <f ca="1">SUM(R8:R13)</f>
        <v>0</v>
      </c>
    </row>
    <row r="15" spans="1:18" ht="15" customHeight="1" x14ac:dyDescent="0.3">
      <c r="A15" s="105" t="s">
        <v>178</v>
      </c>
      <c r="B15" s="106"/>
      <c r="C15" s="106"/>
      <c r="D15" s="106"/>
      <c r="E15" s="106"/>
      <c r="F15" s="106"/>
      <c r="G15" s="106"/>
      <c r="H15" s="307"/>
      <c r="I15" s="307"/>
      <c r="J15" s="307"/>
      <c r="K15" s="307"/>
      <c r="L15" s="307"/>
      <c r="M15" s="307"/>
      <c r="N15" s="307"/>
      <c r="O15" s="106"/>
      <c r="P15" s="106"/>
      <c r="Q15" s="308"/>
      <c r="R15" s="308"/>
    </row>
    <row r="16" spans="1:18" ht="15" customHeight="1" x14ac:dyDescent="0.3">
      <c r="A16" s="335" t="s">
        <v>179</v>
      </c>
      <c r="B16" s="336" t="s">
        <v>180</v>
      </c>
      <c r="C16" s="175"/>
      <c r="D16" s="175"/>
      <c r="E16" s="175"/>
      <c r="F16" s="175"/>
      <c r="G16" s="330">
        <f t="shared" ref="G16:G35" si="5">SUM(C16:F16)</f>
        <v>0</v>
      </c>
      <c r="H16" s="433"/>
      <c r="I16" s="433"/>
      <c r="J16" s="433"/>
      <c r="K16" s="331">
        <v>0</v>
      </c>
      <c r="L16" s="331">
        <f t="shared" ref="L16:L35" si="6">(C16*H16)+(D16*I16)+(E16*J16)+(F16*K16)</f>
        <v>0</v>
      </c>
      <c r="M16" s="176"/>
      <c r="N16" s="176"/>
      <c r="O16" s="332">
        <f>(N16-M16)+1</f>
        <v>1</v>
      </c>
      <c r="P16" s="338">
        <f ca="1">OFFSET('Table of Discount Factors'!$C$3,'Risk (£) Option 2'!M16,'Risk (£) Option 2'!N16)</f>
        <v>1</v>
      </c>
      <c r="Q16" s="334">
        <f t="shared" ref="Q16:Q35" si="7">L16*O16</f>
        <v>0</v>
      </c>
      <c r="R16" s="331">
        <f t="shared" ref="R16:R35" ca="1" si="8">L16*P16</f>
        <v>0</v>
      </c>
    </row>
    <row r="17" spans="1:18" ht="15" customHeight="1" x14ac:dyDescent="0.3">
      <c r="A17" s="335" t="s">
        <v>181</v>
      </c>
      <c r="B17" s="336" t="s">
        <v>182</v>
      </c>
      <c r="C17" s="175"/>
      <c r="D17" s="175"/>
      <c r="E17" s="175"/>
      <c r="F17" s="175"/>
      <c r="G17" s="330">
        <f t="shared" si="5"/>
        <v>0</v>
      </c>
      <c r="H17" s="433"/>
      <c r="I17" s="433"/>
      <c r="J17" s="433"/>
      <c r="K17" s="331">
        <v>0</v>
      </c>
      <c r="L17" s="331">
        <f t="shared" si="6"/>
        <v>0</v>
      </c>
      <c r="M17" s="176"/>
      <c r="N17" s="176"/>
      <c r="O17" s="337">
        <f t="shared" ref="O17:O21" si="9">(N17-M17)+1</f>
        <v>1</v>
      </c>
      <c r="P17" s="338">
        <f ca="1">OFFSET('Table of Discount Factors'!$C$3,'Risk (£) Option 2'!M17,'Risk (£) Option 2'!N17)</f>
        <v>1</v>
      </c>
      <c r="Q17" s="334">
        <f t="shared" si="7"/>
        <v>0</v>
      </c>
      <c r="R17" s="331">
        <f t="shared" ca="1" si="8"/>
        <v>0</v>
      </c>
    </row>
    <row r="18" spans="1:18" ht="15" customHeight="1" x14ac:dyDescent="0.3">
      <c r="A18" s="335" t="s">
        <v>183</v>
      </c>
      <c r="B18" s="336" t="s">
        <v>184</v>
      </c>
      <c r="C18" s="175"/>
      <c r="D18" s="175"/>
      <c r="E18" s="175"/>
      <c r="F18" s="175"/>
      <c r="G18" s="330">
        <f t="shared" si="5"/>
        <v>0</v>
      </c>
      <c r="H18" s="433"/>
      <c r="I18" s="433"/>
      <c r="J18" s="433"/>
      <c r="K18" s="331">
        <v>0</v>
      </c>
      <c r="L18" s="331">
        <f t="shared" si="6"/>
        <v>0</v>
      </c>
      <c r="M18" s="176"/>
      <c r="N18" s="176"/>
      <c r="O18" s="337">
        <f t="shared" si="9"/>
        <v>1</v>
      </c>
      <c r="P18" s="338">
        <f ca="1">OFFSET('Table of Discount Factors'!$C$3,'Risk (£) Option 2'!M18,'Risk (£) Option 2'!N18)</f>
        <v>1</v>
      </c>
      <c r="Q18" s="334">
        <f t="shared" si="7"/>
        <v>0</v>
      </c>
      <c r="R18" s="331">
        <f t="shared" ca="1" si="8"/>
        <v>0</v>
      </c>
    </row>
    <row r="19" spans="1:18" ht="15" customHeight="1" x14ac:dyDescent="0.3">
      <c r="A19" s="335" t="s">
        <v>185</v>
      </c>
      <c r="B19" s="336" t="s">
        <v>186</v>
      </c>
      <c r="C19" s="175"/>
      <c r="D19" s="175"/>
      <c r="E19" s="175"/>
      <c r="F19" s="175"/>
      <c r="G19" s="330">
        <f t="shared" si="5"/>
        <v>0</v>
      </c>
      <c r="H19" s="433"/>
      <c r="I19" s="433"/>
      <c r="J19" s="433"/>
      <c r="K19" s="331">
        <v>0</v>
      </c>
      <c r="L19" s="331">
        <f t="shared" si="6"/>
        <v>0</v>
      </c>
      <c r="M19" s="176"/>
      <c r="N19" s="176"/>
      <c r="O19" s="337">
        <f t="shared" si="9"/>
        <v>1</v>
      </c>
      <c r="P19" s="338">
        <f ca="1">OFFSET('Table of Discount Factors'!$C$3,'Risk (£) Option 2'!M19,'Risk (£) Option 2'!N19)</f>
        <v>1</v>
      </c>
      <c r="Q19" s="334">
        <f t="shared" si="7"/>
        <v>0</v>
      </c>
      <c r="R19" s="331">
        <f t="shared" ca="1" si="8"/>
        <v>0</v>
      </c>
    </row>
    <row r="20" spans="1:18" ht="15" customHeight="1" x14ac:dyDescent="0.3">
      <c r="A20" s="335" t="s">
        <v>187</v>
      </c>
      <c r="B20" s="336" t="s">
        <v>188</v>
      </c>
      <c r="C20" s="175"/>
      <c r="D20" s="175"/>
      <c r="E20" s="175"/>
      <c r="F20" s="175"/>
      <c r="G20" s="330">
        <f t="shared" si="5"/>
        <v>0</v>
      </c>
      <c r="H20" s="433"/>
      <c r="I20" s="433"/>
      <c r="J20" s="433"/>
      <c r="K20" s="331">
        <v>0</v>
      </c>
      <c r="L20" s="331">
        <f t="shared" si="6"/>
        <v>0</v>
      </c>
      <c r="M20" s="176"/>
      <c r="N20" s="176"/>
      <c r="O20" s="337">
        <f t="shared" si="9"/>
        <v>1</v>
      </c>
      <c r="P20" s="338">
        <f ca="1">OFFSET('Table of Discount Factors'!$C$3,'Risk (£) Option 2'!M20,'Risk (£) Option 2'!N20)</f>
        <v>1</v>
      </c>
      <c r="Q20" s="334">
        <f t="shared" si="7"/>
        <v>0</v>
      </c>
      <c r="R20" s="331">
        <f t="shared" ca="1" si="8"/>
        <v>0</v>
      </c>
    </row>
    <row r="21" spans="1:18" ht="15" customHeight="1" x14ac:dyDescent="0.3">
      <c r="A21" s="335" t="s">
        <v>189</v>
      </c>
      <c r="B21" s="336" t="s">
        <v>190</v>
      </c>
      <c r="C21" s="175"/>
      <c r="D21" s="175"/>
      <c r="E21" s="175"/>
      <c r="F21" s="175"/>
      <c r="G21" s="330">
        <f t="shared" si="5"/>
        <v>0</v>
      </c>
      <c r="H21" s="433"/>
      <c r="I21" s="433"/>
      <c r="J21" s="433"/>
      <c r="K21" s="331">
        <v>0</v>
      </c>
      <c r="L21" s="331">
        <f t="shared" si="6"/>
        <v>0</v>
      </c>
      <c r="M21" s="176"/>
      <c r="N21" s="176"/>
      <c r="O21" s="337">
        <f t="shared" si="9"/>
        <v>1</v>
      </c>
      <c r="P21" s="338">
        <f ca="1">OFFSET('Table of Discount Factors'!$C$3,'Risk (£) Option 2'!M21,'Risk (£) Option 2'!N21)</f>
        <v>1</v>
      </c>
      <c r="Q21" s="334">
        <f t="shared" si="7"/>
        <v>0</v>
      </c>
      <c r="R21" s="331">
        <f t="shared" ca="1" si="8"/>
        <v>0</v>
      </c>
    </row>
    <row r="22" spans="1:18" ht="15" customHeight="1" x14ac:dyDescent="0.3">
      <c r="A22" s="335" t="s">
        <v>191</v>
      </c>
      <c r="B22" s="336" t="s">
        <v>192</v>
      </c>
      <c r="C22" s="175"/>
      <c r="D22" s="175"/>
      <c r="E22" s="175"/>
      <c r="F22" s="175"/>
      <c r="G22" s="330">
        <f t="shared" si="5"/>
        <v>0</v>
      </c>
      <c r="H22" s="433"/>
      <c r="I22" s="433"/>
      <c r="J22" s="433"/>
      <c r="K22" s="331">
        <v>0</v>
      </c>
      <c r="L22" s="331">
        <f t="shared" si="6"/>
        <v>0</v>
      </c>
      <c r="M22" s="176"/>
      <c r="N22" s="176"/>
      <c r="O22" s="332">
        <f>(N22-M22)+1</f>
        <v>1</v>
      </c>
      <c r="P22" s="338">
        <f ca="1">OFFSET('Table of Discount Factors'!$C$3,'Risk (£) Option 2'!M22,'Risk (£) Option 2'!N22)</f>
        <v>1</v>
      </c>
      <c r="Q22" s="334">
        <f t="shared" si="7"/>
        <v>0</v>
      </c>
      <c r="R22" s="331">
        <f t="shared" ca="1" si="8"/>
        <v>0</v>
      </c>
    </row>
    <row r="23" spans="1:18" ht="15" customHeight="1" x14ac:dyDescent="0.3">
      <c r="A23" s="335" t="s">
        <v>193</v>
      </c>
      <c r="B23" s="336" t="s">
        <v>194</v>
      </c>
      <c r="C23" s="175"/>
      <c r="D23" s="175"/>
      <c r="E23" s="175"/>
      <c r="F23" s="175"/>
      <c r="G23" s="330">
        <f t="shared" si="5"/>
        <v>0</v>
      </c>
      <c r="H23" s="433"/>
      <c r="I23" s="433"/>
      <c r="J23" s="433"/>
      <c r="K23" s="331">
        <v>0</v>
      </c>
      <c r="L23" s="331">
        <f t="shared" si="6"/>
        <v>0</v>
      </c>
      <c r="M23" s="176"/>
      <c r="N23" s="176"/>
      <c r="O23" s="332">
        <f t="shared" ref="O23:O35" si="10">(N23-M23)+1</f>
        <v>1</v>
      </c>
      <c r="P23" s="338">
        <f ca="1">OFFSET('Table of Discount Factors'!$C$3,'Risk (£) Option 2'!M23,'Risk (£) Option 2'!N23)</f>
        <v>1</v>
      </c>
      <c r="Q23" s="334">
        <f t="shared" si="7"/>
        <v>0</v>
      </c>
      <c r="R23" s="331">
        <f t="shared" ca="1" si="8"/>
        <v>0</v>
      </c>
    </row>
    <row r="24" spans="1:18" ht="15" customHeight="1" x14ac:dyDescent="0.3">
      <c r="A24" s="335" t="s">
        <v>195</v>
      </c>
      <c r="B24" s="336" t="s">
        <v>362</v>
      </c>
      <c r="C24" s="175"/>
      <c r="D24" s="175"/>
      <c r="E24" s="175"/>
      <c r="F24" s="175"/>
      <c r="G24" s="330">
        <f t="shared" si="5"/>
        <v>0</v>
      </c>
      <c r="H24" s="433"/>
      <c r="I24" s="433"/>
      <c r="J24" s="433"/>
      <c r="K24" s="331">
        <v>0</v>
      </c>
      <c r="L24" s="331">
        <f t="shared" si="6"/>
        <v>0</v>
      </c>
      <c r="M24" s="176"/>
      <c r="N24" s="176"/>
      <c r="O24" s="332">
        <f t="shared" si="10"/>
        <v>1</v>
      </c>
      <c r="P24" s="338">
        <f ca="1">OFFSET('Table of Discount Factors'!$C$3,'Risk (£) Option 2'!M24,'Risk (£) Option 2'!N24)</f>
        <v>1</v>
      </c>
      <c r="Q24" s="334">
        <f t="shared" si="7"/>
        <v>0</v>
      </c>
      <c r="R24" s="331">
        <f t="shared" ca="1" si="8"/>
        <v>0</v>
      </c>
    </row>
    <row r="25" spans="1:18" ht="15" customHeight="1" x14ac:dyDescent="0.3">
      <c r="A25" s="335" t="s">
        <v>196</v>
      </c>
      <c r="B25" s="336" t="s">
        <v>197</v>
      </c>
      <c r="C25" s="175"/>
      <c r="D25" s="175"/>
      <c r="E25" s="175"/>
      <c r="F25" s="175"/>
      <c r="G25" s="330">
        <f t="shared" si="5"/>
        <v>0</v>
      </c>
      <c r="H25" s="433"/>
      <c r="I25" s="433"/>
      <c r="J25" s="433"/>
      <c r="K25" s="331">
        <v>0</v>
      </c>
      <c r="L25" s="331">
        <f t="shared" si="6"/>
        <v>0</v>
      </c>
      <c r="M25" s="176"/>
      <c r="N25" s="176"/>
      <c r="O25" s="332">
        <f t="shared" si="10"/>
        <v>1</v>
      </c>
      <c r="P25" s="338">
        <f ca="1">OFFSET('Table of Discount Factors'!$C$3,'Risk (£) Option 2'!M25,'Risk (£) Option 2'!N25)</f>
        <v>1</v>
      </c>
      <c r="Q25" s="334">
        <f t="shared" si="7"/>
        <v>0</v>
      </c>
      <c r="R25" s="331">
        <f t="shared" ca="1" si="8"/>
        <v>0</v>
      </c>
    </row>
    <row r="26" spans="1:18" ht="15" customHeight="1" x14ac:dyDescent="0.3">
      <c r="A26" s="335" t="s">
        <v>198</v>
      </c>
      <c r="B26" s="336" t="s">
        <v>199</v>
      </c>
      <c r="C26" s="175"/>
      <c r="D26" s="175"/>
      <c r="E26" s="175"/>
      <c r="F26" s="175"/>
      <c r="G26" s="330">
        <f t="shared" si="5"/>
        <v>0</v>
      </c>
      <c r="H26" s="433"/>
      <c r="I26" s="433"/>
      <c r="J26" s="433"/>
      <c r="K26" s="331">
        <v>0</v>
      </c>
      <c r="L26" s="331">
        <f t="shared" si="6"/>
        <v>0</v>
      </c>
      <c r="M26" s="176"/>
      <c r="N26" s="176"/>
      <c r="O26" s="332">
        <f t="shared" si="10"/>
        <v>1</v>
      </c>
      <c r="P26" s="338">
        <f ca="1">OFFSET('Table of Discount Factors'!$C$3,'Risk (£) Option 2'!M26,'Risk (£) Option 2'!N26)</f>
        <v>1</v>
      </c>
      <c r="Q26" s="334">
        <f t="shared" si="7"/>
        <v>0</v>
      </c>
      <c r="R26" s="331">
        <f t="shared" ca="1" si="8"/>
        <v>0</v>
      </c>
    </row>
    <row r="27" spans="1:18" ht="15" customHeight="1" x14ac:dyDescent="0.3">
      <c r="A27" s="335" t="s">
        <v>200</v>
      </c>
      <c r="B27" s="336" t="s">
        <v>201</v>
      </c>
      <c r="C27" s="175"/>
      <c r="D27" s="175"/>
      <c r="E27" s="175"/>
      <c r="F27" s="175"/>
      <c r="G27" s="330">
        <f t="shared" si="5"/>
        <v>0</v>
      </c>
      <c r="H27" s="433"/>
      <c r="I27" s="433"/>
      <c r="J27" s="433"/>
      <c r="K27" s="331">
        <v>0</v>
      </c>
      <c r="L27" s="331">
        <f t="shared" si="6"/>
        <v>0</v>
      </c>
      <c r="M27" s="176"/>
      <c r="N27" s="176"/>
      <c r="O27" s="332">
        <f t="shared" si="10"/>
        <v>1</v>
      </c>
      <c r="P27" s="338">
        <f ca="1">OFFSET('Table of Discount Factors'!$C$3,'Risk (£) Option 2'!M27,'Risk (£) Option 2'!N27)</f>
        <v>1</v>
      </c>
      <c r="Q27" s="334">
        <f t="shared" si="7"/>
        <v>0</v>
      </c>
      <c r="R27" s="331">
        <f t="shared" ca="1" si="8"/>
        <v>0</v>
      </c>
    </row>
    <row r="28" spans="1:18" ht="15" customHeight="1" x14ac:dyDescent="0.3">
      <c r="A28" s="335" t="s">
        <v>202</v>
      </c>
      <c r="B28" s="336" t="s">
        <v>203</v>
      </c>
      <c r="C28" s="175"/>
      <c r="D28" s="175"/>
      <c r="E28" s="175"/>
      <c r="F28" s="175"/>
      <c r="G28" s="330">
        <f t="shared" si="5"/>
        <v>0</v>
      </c>
      <c r="H28" s="433"/>
      <c r="I28" s="433"/>
      <c r="J28" s="433"/>
      <c r="K28" s="331">
        <v>0</v>
      </c>
      <c r="L28" s="331">
        <f t="shared" si="6"/>
        <v>0</v>
      </c>
      <c r="M28" s="176"/>
      <c r="N28" s="176"/>
      <c r="O28" s="332">
        <f t="shared" si="10"/>
        <v>1</v>
      </c>
      <c r="P28" s="338">
        <f ca="1">OFFSET('Table of Discount Factors'!$C$3,'Risk (£) Option 2'!M28,'Risk (£) Option 2'!N28)</f>
        <v>1</v>
      </c>
      <c r="Q28" s="334">
        <f t="shared" si="7"/>
        <v>0</v>
      </c>
      <c r="R28" s="331">
        <f t="shared" ca="1" si="8"/>
        <v>0</v>
      </c>
    </row>
    <row r="29" spans="1:18" ht="15" customHeight="1" x14ac:dyDescent="0.3">
      <c r="A29" s="335" t="s">
        <v>204</v>
      </c>
      <c r="B29" s="336" t="s">
        <v>205</v>
      </c>
      <c r="C29" s="175"/>
      <c r="D29" s="175"/>
      <c r="E29" s="175"/>
      <c r="F29" s="175"/>
      <c r="G29" s="330">
        <f t="shared" si="5"/>
        <v>0</v>
      </c>
      <c r="H29" s="433"/>
      <c r="I29" s="433"/>
      <c r="J29" s="433"/>
      <c r="K29" s="331">
        <v>0</v>
      </c>
      <c r="L29" s="331">
        <f t="shared" si="6"/>
        <v>0</v>
      </c>
      <c r="M29" s="176"/>
      <c r="N29" s="176"/>
      <c r="O29" s="332">
        <f t="shared" si="10"/>
        <v>1</v>
      </c>
      <c r="P29" s="338">
        <f ca="1">OFFSET('Table of Discount Factors'!$C$3,'Risk (£) Option 2'!M29,'Risk (£) Option 2'!N29)</f>
        <v>1</v>
      </c>
      <c r="Q29" s="334">
        <f t="shared" si="7"/>
        <v>0</v>
      </c>
      <c r="R29" s="331">
        <f t="shared" ca="1" si="8"/>
        <v>0</v>
      </c>
    </row>
    <row r="30" spans="1:18" ht="15" customHeight="1" x14ac:dyDescent="0.3">
      <c r="A30" s="335" t="s">
        <v>206</v>
      </c>
      <c r="B30" s="336" t="s">
        <v>210</v>
      </c>
      <c r="C30" s="175"/>
      <c r="D30" s="175"/>
      <c r="E30" s="175"/>
      <c r="F30" s="175"/>
      <c r="G30" s="330">
        <f t="shared" si="5"/>
        <v>0</v>
      </c>
      <c r="H30" s="433"/>
      <c r="I30" s="433"/>
      <c r="J30" s="433"/>
      <c r="K30" s="331">
        <v>0</v>
      </c>
      <c r="L30" s="331">
        <f t="shared" si="6"/>
        <v>0</v>
      </c>
      <c r="M30" s="176"/>
      <c r="N30" s="176"/>
      <c r="O30" s="332">
        <f t="shared" si="10"/>
        <v>1</v>
      </c>
      <c r="P30" s="338">
        <f ca="1">OFFSET('Table of Discount Factors'!$C$3,'Risk (£) Option 2'!M30,'Risk (£) Option 2'!N30)</f>
        <v>1</v>
      </c>
      <c r="Q30" s="334">
        <f t="shared" si="7"/>
        <v>0</v>
      </c>
      <c r="R30" s="331">
        <f t="shared" ca="1" si="8"/>
        <v>0</v>
      </c>
    </row>
    <row r="31" spans="1:18" ht="15" customHeight="1" x14ac:dyDescent="0.3">
      <c r="A31" s="335" t="s">
        <v>207</v>
      </c>
      <c r="B31" s="336" t="s">
        <v>212</v>
      </c>
      <c r="C31" s="175"/>
      <c r="D31" s="175"/>
      <c r="E31" s="175"/>
      <c r="F31" s="175"/>
      <c r="G31" s="330">
        <f t="shared" si="5"/>
        <v>0</v>
      </c>
      <c r="H31" s="433"/>
      <c r="I31" s="433"/>
      <c r="J31" s="433"/>
      <c r="K31" s="331">
        <v>0</v>
      </c>
      <c r="L31" s="331">
        <f t="shared" si="6"/>
        <v>0</v>
      </c>
      <c r="M31" s="176"/>
      <c r="N31" s="176"/>
      <c r="O31" s="332">
        <f t="shared" si="10"/>
        <v>1</v>
      </c>
      <c r="P31" s="338">
        <f ca="1">OFFSET('Table of Discount Factors'!$C$3,'Risk (£) Option 2'!M31,'Risk (£) Option 2'!N31)</f>
        <v>1</v>
      </c>
      <c r="Q31" s="334">
        <f t="shared" si="7"/>
        <v>0</v>
      </c>
      <c r="R31" s="331">
        <f t="shared" ca="1" si="8"/>
        <v>0</v>
      </c>
    </row>
    <row r="32" spans="1:18" ht="15" customHeight="1" x14ac:dyDescent="0.3">
      <c r="A32" s="335" t="s">
        <v>208</v>
      </c>
      <c r="B32" s="336" t="s">
        <v>214</v>
      </c>
      <c r="C32" s="175"/>
      <c r="D32" s="175"/>
      <c r="E32" s="175"/>
      <c r="F32" s="175"/>
      <c r="G32" s="330">
        <f t="shared" si="5"/>
        <v>0</v>
      </c>
      <c r="H32" s="433"/>
      <c r="I32" s="433"/>
      <c r="J32" s="433"/>
      <c r="K32" s="331">
        <v>0</v>
      </c>
      <c r="L32" s="331">
        <f t="shared" si="6"/>
        <v>0</v>
      </c>
      <c r="M32" s="176"/>
      <c r="N32" s="176"/>
      <c r="O32" s="332">
        <f t="shared" si="10"/>
        <v>1</v>
      </c>
      <c r="P32" s="338">
        <f ca="1">OFFSET('Table of Discount Factors'!$C$3,'Risk (£) Option 2'!M32,'Risk (£) Option 2'!N32)</f>
        <v>1</v>
      </c>
      <c r="Q32" s="334">
        <f t="shared" si="7"/>
        <v>0</v>
      </c>
      <c r="R32" s="331">
        <f t="shared" ca="1" si="8"/>
        <v>0</v>
      </c>
    </row>
    <row r="33" spans="1:18" ht="15" customHeight="1" x14ac:dyDescent="0.3">
      <c r="A33" s="335" t="s">
        <v>209</v>
      </c>
      <c r="B33" s="336" t="s">
        <v>215</v>
      </c>
      <c r="C33" s="175"/>
      <c r="D33" s="175"/>
      <c r="E33" s="175"/>
      <c r="F33" s="175"/>
      <c r="G33" s="330">
        <f t="shared" si="5"/>
        <v>0</v>
      </c>
      <c r="H33" s="433"/>
      <c r="I33" s="433"/>
      <c r="J33" s="433"/>
      <c r="K33" s="331">
        <v>0</v>
      </c>
      <c r="L33" s="331">
        <f t="shared" si="6"/>
        <v>0</v>
      </c>
      <c r="M33" s="176"/>
      <c r="N33" s="176"/>
      <c r="O33" s="332">
        <f t="shared" si="10"/>
        <v>1</v>
      </c>
      <c r="P33" s="338">
        <f ca="1">OFFSET('Table of Discount Factors'!$C$3,'Risk (£) Option 2'!M33,'Risk (£) Option 2'!N33)</f>
        <v>1</v>
      </c>
      <c r="Q33" s="334">
        <f t="shared" si="7"/>
        <v>0</v>
      </c>
      <c r="R33" s="331">
        <f t="shared" ca="1" si="8"/>
        <v>0</v>
      </c>
    </row>
    <row r="34" spans="1:18" ht="15" customHeight="1" x14ac:dyDescent="0.3">
      <c r="A34" s="335" t="s">
        <v>211</v>
      </c>
      <c r="B34" s="336" t="s">
        <v>216</v>
      </c>
      <c r="C34" s="175"/>
      <c r="D34" s="175"/>
      <c r="E34" s="175"/>
      <c r="F34" s="175"/>
      <c r="G34" s="330">
        <f t="shared" si="5"/>
        <v>0</v>
      </c>
      <c r="H34" s="433"/>
      <c r="I34" s="433"/>
      <c r="J34" s="433"/>
      <c r="K34" s="331">
        <v>0</v>
      </c>
      <c r="L34" s="331">
        <f t="shared" si="6"/>
        <v>0</v>
      </c>
      <c r="M34" s="176"/>
      <c r="N34" s="176"/>
      <c r="O34" s="332">
        <f t="shared" si="10"/>
        <v>1</v>
      </c>
      <c r="P34" s="338">
        <f ca="1">OFFSET('Table of Discount Factors'!$C$3,'Risk (£) Option 2'!M34,'Risk (£) Option 2'!N34)</f>
        <v>1</v>
      </c>
      <c r="Q34" s="334">
        <f t="shared" si="7"/>
        <v>0</v>
      </c>
      <c r="R34" s="331">
        <f t="shared" ca="1" si="8"/>
        <v>0</v>
      </c>
    </row>
    <row r="35" spans="1:18" ht="15" customHeight="1" x14ac:dyDescent="0.3">
      <c r="A35" s="335" t="s">
        <v>213</v>
      </c>
      <c r="B35" s="336" t="s">
        <v>217</v>
      </c>
      <c r="C35" s="175"/>
      <c r="D35" s="175"/>
      <c r="E35" s="175"/>
      <c r="F35" s="175"/>
      <c r="G35" s="330">
        <f t="shared" si="5"/>
        <v>0</v>
      </c>
      <c r="H35" s="433"/>
      <c r="I35" s="433"/>
      <c r="J35" s="433"/>
      <c r="K35" s="331">
        <v>0</v>
      </c>
      <c r="L35" s="331">
        <f t="shared" si="6"/>
        <v>0</v>
      </c>
      <c r="M35" s="176"/>
      <c r="N35" s="176"/>
      <c r="O35" s="332">
        <f t="shared" si="10"/>
        <v>1</v>
      </c>
      <c r="P35" s="338">
        <f ca="1">OFFSET('Table of Discount Factors'!$C$3,'Risk (£) Option 2'!M35,'Risk (£) Option 2'!N35)</f>
        <v>1</v>
      </c>
      <c r="Q35" s="334">
        <f t="shared" si="7"/>
        <v>0</v>
      </c>
      <c r="R35" s="331">
        <f t="shared" ca="1" si="8"/>
        <v>0</v>
      </c>
    </row>
    <row r="36" spans="1:18" ht="15" customHeight="1" x14ac:dyDescent="0.3">
      <c r="A36" s="339"/>
      <c r="B36" s="340"/>
      <c r="C36" s="341"/>
      <c r="D36" s="341"/>
      <c r="E36" s="341"/>
      <c r="F36" s="341"/>
      <c r="G36" s="341"/>
      <c r="H36" s="342"/>
      <c r="I36" s="343"/>
      <c r="J36" s="344"/>
      <c r="K36" s="345" t="s">
        <v>55</v>
      </c>
      <c r="L36" s="346">
        <f>SUM(L16:L35)</f>
        <v>0</v>
      </c>
      <c r="M36" s="343"/>
      <c r="N36" s="344"/>
      <c r="O36" s="347"/>
      <c r="P36" s="348">
        <f ca="1">SUM(P16:P35)</f>
        <v>20</v>
      </c>
      <c r="Q36" s="346">
        <f>SUM(Q16:Q35)</f>
        <v>0</v>
      </c>
      <c r="R36" s="346">
        <f ca="1">SUM(R16:R35)</f>
        <v>0</v>
      </c>
    </row>
    <row r="37" spans="1:18" ht="15" customHeight="1" x14ac:dyDescent="0.3">
      <c r="A37" s="105" t="s">
        <v>218</v>
      </c>
      <c r="B37" s="106"/>
      <c r="C37" s="106"/>
      <c r="D37" s="106"/>
      <c r="E37" s="106"/>
      <c r="F37" s="106"/>
      <c r="G37" s="106"/>
      <c r="H37" s="307"/>
      <c r="I37" s="307"/>
      <c r="J37" s="307"/>
      <c r="K37" s="307"/>
      <c r="L37" s="307"/>
      <c r="M37" s="307"/>
      <c r="N37" s="307"/>
      <c r="O37" s="106"/>
      <c r="P37" s="106"/>
      <c r="Q37" s="308"/>
      <c r="R37" s="308"/>
    </row>
    <row r="38" spans="1:18" ht="15" customHeight="1" x14ac:dyDescent="0.3">
      <c r="A38" s="335" t="s">
        <v>219</v>
      </c>
      <c r="B38" s="336" t="s">
        <v>220</v>
      </c>
      <c r="C38" s="175"/>
      <c r="D38" s="175"/>
      <c r="E38" s="175"/>
      <c r="F38" s="175"/>
      <c r="G38" s="330">
        <f t="shared" ref="G38:G48" si="11">SUM(C38:F38)</f>
        <v>0</v>
      </c>
      <c r="H38" s="433"/>
      <c r="I38" s="433"/>
      <c r="J38" s="433"/>
      <c r="K38" s="331">
        <v>0</v>
      </c>
      <c r="L38" s="331">
        <f t="shared" ref="L38:L48" si="12">(C38*H38)+(D38*I38)+(E38*J38)+(F38*K38)</f>
        <v>0</v>
      </c>
      <c r="M38" s="176"/>
      <c r="N38" s="176"/>
      <c r="O38" s="332">
        <f t="shared" ref="O38:O48" si="13">(N38-M38)+1</f>
        <v>1</v>
      </c>
      <c r="P38" s="338">
        <f ca="1">OFFSET('Table of Discount Factors'!$C$3,'Risk (£) Option 2'!M38,'Risk (£) Option 2'!N38)</f>
        <v>1</v>
      </c>
      <c r="Q38" s="334">
        <f t="shared" ref="Q38:Q48" si="14">L38*O38</f>
        <v>0</v>
      </c>
      <c r="R38" s="331">
        <f t="shared" ref="R38:R48" ca="1" si="15">L38*P38</f>
        <v>0</v>
      </c>
    </row>
    <row r="39" spans="1:18" ht="15" customHeight="1" x14ac:dyDescent="0.3">
      <c r="A39" s="335" t="s">
        <v>221</v>
      </c>
      <c r="B39" s="336" t="s">
        <v>606</v>
      </c>
      <c r="C39" s="175"/>
      <c r="D39" s="175"/>
      <c r="E39" s="175"/>
      <c r="F39" s="175"/>
      <c r="G39" s="330">
        <f t="shared" si="11"/>
        <v>0</v>
      </c>
      <c r="H39" s="433"/>
      <c r="I39" s="433"/>
      <c r="J39" s="433"/>
      <c r="K39" s="331">
        <v>0</v>
      </c>
      <c r="L39" s="331">
        <f t="shared" si="12"/>
        <v>0</v>
      </c>
      <c r="M39" s="176"/>
      <c r="N39" s="176"/>
      <c r="O39" s="332">
        <f t="shared" si="13"/>
        <v>1</v>
      </c>
      <c r="P39" s="338">
        <f ca="1">OFFSET('Table of Discount Factors'!$C$3,'Risk (£) Option 2'!M39,'Risk (£) Option 2'!N39)</f>
        <v>1</v>
      </c>
      <c r="Q39" s="334">
        <f t="shared" si="14"/>
        <v>0</v>
      </c>
      <c r="R39" s="331">
        <f t="shared" ca="1" si="15"/>
        <v>0</v>
      </c>
    </row>
    <row r="40" spans="1:18" ht="15" customHeight="1" x14ac:dyDescent="0.3">
      <c r="A40" s="335" t="s">
        <v>222</v>
      </c>
      <c r="B40" s="336" t="s">
        <v>223</v>
      </c>
      <c r="C40" s="175"/>
      <c r="D40" s="175"/>
      <c r="E40" s="175"/>
      <c r="F40" s="175"/>
      <c r="G40" s="330">
        <f t="shared" si="11"/>
        <v>0</v>
      </c>
      <c r="H40" s="433"/>
      <c r="I40" s="433"/>
      <c r="J40" s="433"/>
      <c r="K40" s="331">
        <v>0</v>
      </c>
      <c r="L40" s="331">
        <f t="shared" si="12"/>
        <v>0</v>
      </c>
      <c r="M40" s="176"/>
      <c r="N40" s="176"/>
      <c r="O40" s="332">
        <f t="shared" si="13"/>
        <v>1</v>
      </c>
      <c r="P40" s="338">
        <f ca="1">OFFSET('Table of Discount Factors'!$C$3,'Risk (£) Option 2'!M40,'Risk (£) Option 2'!N40)</f>
        <v>1</v>
      </c>
      <c r="Q40" s="334">
        <f t="shared" si="14"/>
        <v>0</v>
      </c>
      <c r="R40" s="331">
        <f t="shared" ca="1" si="15"/>
        <v>0</v>
      </c>
    </row>
    <row r="41" spans="1:18" ht="15" customHeight="1" x14ac:dyDescent="0.3">
      <c r="A41" s="335" t="s">
        <v>224</v>
      </c>
      <c r="B41" s="336" t="s">
        <v>225</v>
      </c>
      <c r="C41" s="175"/>
      <c r="D41" s="175"/>
      <c r="E41" s="175"/>
      <c r="F41" s="175"/>
      <c r="G41" s="330">
        <f t="shared" si="11"/>
        <v>0</v>
      </c>
      <c r="H41" s="433"/>
      <c r="I41" s="433"/>
      <c r="J41" s="433"/>
      <c r="K41" s="331">
        <v>0</v>
      </c>
      <c r="L41" s="331">
        <f t="shared" si="12"/>
        <v>0</v>
      </c>
      <c r="M41" s="176"/>
      <c r="N41" s="176"/>
      <c r="O41" s="332">
        <f t="shared" si="13"/>
        <v>1</v>
      </c>
      <c r="P41" s="338">
        <f ca="1">OFFSET('Table of Discount Factors'!$C$3,'Risk (£) Option 2'!M41,'Risk (£) Option 2'!N41)</f>
        <v>1</v>
      </c>
      <c r="Q41" s="334">
        <f t="shared" si="14"/>
        <v>0</v>
      </c>
      <c r="R41" s="331">
        <f t="shared" ca="1" si="15"/>
        <v>0</v>
      </c>
    </row>
    <row r="42" spans="1:18" ht="15" customHeight="1" x14ac:dyDescent="0.3">
      <c r="A42" s="335" t="s">
        <v>226</v>
      </c>
      <c r="B42" s="336" t="s">
        <v>227</v>
      </c>
      <c r="C42" s="175"/>
      <c r="D42" s="175"/>
      <c r="E42" s="175"/>
      <c r="F42" s="175"/>
      <c r="G42" s="330">
        <f t="shared" si="11"/>
        <v>0</v>
      </c>
      <c r="H42" s="433"/>
      <c r="I42" s="433"/>
      <c r="J42" s="433"/>
      <c r="K42" s="331">
        <v>0</v>
      </c>
      <c r="L42" s="331">
        <f t="shared" si="12"/>
        <v>0</v>
      </c>
      <c r="M42" s="176"/>
      <c r="N42" s="176"/>
      <c r="O42" s="332">
        <f t="shared" si="13"/>
        <v>1</v>
      </c>
      <c r="P42" s="338">
        <f ca="1">OFFSET('Table of Discount Factors'!$C$3,'Risk (£) Option 2'!M42,'Risk (£) Option 2'!N42)</f>
        <v>1</v>
      </c>
      <c r="Q42" s="334">
        <f t="shared" si="14"/>
        <v>0</v>
      </c>
      <c r="R42" s="331">
        <f t="shared" ca="1" si="15"/>
        <v>0</v>
      </c>
    </row>
    <row r="43" spans="1:18" ht="15" customHeight="1" x14ac:dyDescent="0.3">
      <c r="A43" s="335" t="s">
        <v>228</v>
      </c>
      <c r="B43" s="336" t="s">
        <v>229</v>
      </c>
      <c r="C43" s="175"/>
      <c r="D43" s="175"/>
      <c r="E43" s="175"/>
      <c r="F43" s="175"/>
      <c r="G43" s="330">
        <f t="shared" si="11"/>
        <v>0</v>
      </c>
      <c r="H43" s="433"/>
      <c r="I43" s="433"/>
      <c r="J43" s="433"/>
      <c r="K43" s="331">
        <v>0</v>
      </c>
      <c r="L43" s="331">
        <f t="shared" si="12"/>
        <v>0</v>
      </c>
      <c r="M43" s="176"/>
      <c r="N43" s="176"/>
      <c r="O43" s="332">
        <f t="shared" si="13"/>
        <v>1</v>
      </c>
      <c r="P43" s="338">
        <f ca="1">OFFSET('Table of Discount Factors'!$C$3,'Risk (£) Option 2'!M43,'Risk (£) Option 2'!N43)</f>
        <v>1</v>
      </c>
      <c r="Q43" s="334">
        <f t="shared" si="14"/>
        <v>0</v>
      </c>
      <c r="R43" s="331">
        <f t="shared" ca="1" si="15"/>
        <v>0</v>
      </c>
    </row>
    <row r="44" spans="1:18" ht="15" customHeight="1" x14ac:dyDescent="0.3">
      <c r="A44" s="335" t="s">
        <v>230</v>
      </c>
      <c r="B44" s="336" t="s">
        <v>231</v>
      </c>
      <c r="C44" s="175"/>
      <c r="D44" s="175"/>
      <c r="E44" s="175"/>
      <c r="F44" s="175"/>
      <c r="G44" s="330">
        <f t="shared" si="11"/>
        <v>0</v>
      </c>
      <c r="H44" s="433"/>
      <c r="I44" s="433"/>
      <c r="J44" s="433"/>
      <c r="K44" s="331">
        <v>0</v>
      </c>
      <c r="L44" s="331">
        <f t="shared" si="12"/>
        <v>0</v>
      </c>
      <c r="M44" s="176"/>
      <c r="N44" s="176"/>
      <c r="O44" s="332">
        <f t="shared" si="13"/>
        <v>1</v>
      </c>
      <c r="P44" s="338">
        <f ca="1">OFFSET('Table of Discount Factors'!$C$3,'Risk (£) Option 2'!M44,'Risk (£) Option 2'!N44)</f>
        <v>1</v>
      </c>
      <c r="Q44" s="334">
        <f t="shared" si="14"/>
        <v>0</v>
      </c>
      <c r="R44" s="331">
        <f t="shared" ca="1" si="15"/>
        <v>0</v>
      </c>
    </row>
    <row r="45" spans="1:18" ht="15" customHeight="1" x14ac:dyDescent="0.3">
      <c r="A45" s="335" t="s">
        <v>232</v>
      </c>
      <c r="B45" s="336" t="s">
        <v>233</v>
      </c>
      <c r="C45" s="175"/>
      <c r="D45" s="175"/>
      <c r="E45" s="175"/>
      <c r="F45" s="175"/>
      <c r="G45" s="330">
        <f t="shared" si="11"/>
        <v>0</v>
      </c>
      <c r="H45" s="433"/>
      <c r="I45" s="433"/>
      <c r="J45" s="433"/>
      <c r="K45" s="331">
        <v>0</v>
      </c>
      <c r="L45" s="331">
        <f t="shared" si="12"/>
        <v>0</v>
      </c>
      <c r="M45" s="176"/>
      <c r="N45" s="176"/>
      <c r="O45" s="332">
        <f t="shared" si="13"/>
        <v>1</v>
      </c>
      <c r="P45" s="338">
        <f ca="1">OFFSET('Table of Discount Factors'!$C$3,'Risk (£) Option 2'!M45,'Risk (£) Option 2'!N45)</f>
        <v>1</v>
      </c>
      <c r="Q45" s="334">
        <f t="shared" si="14"/>
        <v>0</v>
      </c>
      <c r="R45" s="331">
        <f t="shared" ca="1" si="15"/>
        <v>0</v>
      </c>
    </row>
    <row r="46" spans="1:18" ht="15" customHeight="1" x14ac:dyDescent="0.3">
      <c r="A46" s="335" t="s">
        <v>234</v>
      </c>
      <c r="B46" s="336" t="s">
        <v>197</v>
      </c>
      <c r="C46" s="175"/>
      <c r="D46" s="175"/>
      <c r="E46" s="175"/>
      <c r="F46" s="175"/>
      <c r="G46" s="330">
        <f t="shared" si="11"/>
        <v>0</v>
      </c>
      <c r="H46" s="433"/>
      <c r="I46" s="433"/>
      <c r="J46" s="433"/>
      <c r="K46" s="331">
        <v>0</v>
      </c>
      <c r="L46" s="331">
        <f t="shared" si="12"/>
        <v>0</v>
      </c>
      <c r="M46" s="176"/>
      <c r="N46" s="176"/>
      <c r="O46" s="332">
        <f t="shared" si="13"/>
        <v>1</v>
      </c>
      <c r="P46" s="338">
        <f ca="1">OFFSET('Table of Discount Factors'!$C$3,'Risk (£) Option 2'!M46,'Risk (£) Option 2'!N46)</f>
        <v>1</v>
      </c>
      <c r="Q46" s="334">
        <f t="shared" si="14"/>
        <v>0</v>
      </c>
      <c r="R46" s="331">
        <f t="shared" ca="1" si="15"/>
        <v>0</v>
      </c>
    </row>
    <row r="47" spans="1:18" ht="15" customHeight="1" x14ac:dyDescent="0.3">
      <c r="A47" s="335" t="s">
        <v>235</v>
      </c>
      <c r="B47" s="336" t="s">
        <v>199</v>
      </c>
      <c r="C47" s="175"/>
      <c r="D47" s="175"/>
      <c r="E47" s="175"/>
      <c r="F47" s="175"/>
      <c r="G47" s="330">
        <f t="shared" si="11"/>
        <v>0</v>
      </c>
      <c r="H47" s="433"/>
      <c r="I47" s="433"/>
      <c r="J47" s="433"/>
      <c r="K47" s="331">
        <v>0</v>
      </c>
      <c r="L47" s="331">
        <f t="shared" si="12"/>
        <v>0</v>
      </c>
      <c r="M47" s="176"/>
      <c r="N47" s="176"/>
      <c r="O47" s="332">
        <f t="shared" si="13"/>
        <v>1</v>
      </c>
      <c r="P47" s="338">
        <f ca="1">OFFSET('Table of Discount Factors'!$C$3,'Risk (£) Option 2'!M47,'Risk (£) Option 2'!N47)</f>
        <v>1</v>
      </c>
      <c r="Q47" s="334">
        <f t="shared" si="14"/>
        <v>0</v>
      </c>
      <c r="R47" s="331">
        <f t="shared" ca="1" si="15"/>
        <v>0</v>
      </c>
    </row>
    <row r="48" spans="1:18" ht="15" customHeight="1" x14ac:dyDescent="0.3">
      <c r="A48" s="335" t="s">
        <v>236</v>
      </c>
      <c r="B48" s="336" t="s">
        <v>201</v>
      </c>
      <c r="C48" s="175"/>
      <c r="D48" s="175"/>
      <c r="E48" s="175"/>
      <c r="F48" s="175"/>
      <c r="G48" s="330">
        <f t="shared" si="11"/>
        <v>0</v>
      </c>
      <c r="H48" s="433"/>
      <c r="I48" s="433"/>
      <c r="J48" s="433"/>
      <c r="K48" s="331">
        <v>0</v>
      </c>
      <c r="L48" s="331">
        <f t="shared" si="12"/>
        <v>0</v>
      </c>
      <c r="M48" s="176"/>
      <c r="N48" s="176"/>
      <c r="O48" s="332">
        <f t="shared" si="13"/>
        <v>1</v>
      </c>
      <c r="P48" s="338">
        <f ca="1">OFFSET('Table of Discount Factors'!$C$3,'Risk (£) Option 2'!M48,'Risk (£) Option 2'!N48)</f>
        <v>1</v>
      </c>
      <c r="Q48" s="334">
        <f t="shared" si="14"/>
        <v>0</v>
      </c>
      <c r="R48" s="331">
        <f t="shared" ca="1" si="15"/>
        <v>0</v>
      </c>
    </row>
    <row r="49" spans="1:18" ht="15" customHeight="1" x14ac:dyDescent="0.3">
      <c r="A49" s="339"/>
      <c r="B49" s="340"/>
      <c r="C49" s="341"/>
      <c r="D49" s="341"/>
      <c r="E49" s="341"/>
      <c r="F49" s="341"/>
      <c r="G49" s="341"/>
      <c r="H49" s="342"/>
      <c r="I49" s="343"/>
      <c r="J49" s="344"/>
      <c r="K49" s="345" t="s">
        <v>55</v>
      </c>
      <c r="L49" s="346">
        <f>SUM(L38:L48)</f>
        <v>0</v>
      </c>
      <c r="M49" s="343"/>
      <c r="N49" s="344"/>
      <c r="O49" s="347"/>
      <c r="P49" s="348">
        <f ca="1">SUM(P38:P48)</f>
        <v>11</v>
      </c>
      <c r="Q49" s="346">
        <f>SUM(Q38:Q48)</f>
        <v>0</v>
      </c>
      <c r="R49" s="346">
        <f ca="1">SUM(R38:R48)</f>
        <v>0</v>
      </c>
    </row>
    <row r="50" spans="1:18" ht="15" customHeight="1" x14ac:dyDescent="0.3">
      <c r="A50" s="105" t="s">
        <v>237</v>
      </c>
      <c r="B50" s="106"/>
      <c r="C50" s="106"/>
      <c r="D50" s="106"/>
      <c r="E50" s="106"/>
      <c r="F50" s="106"/>
      <c r="G50" s="106"/>
      <c r="H50" s="307"/>
      <c r="I50" s="307"/>
      <c r="J50" s="307"/>
      <c r="K50" s="307"/>
      <c r="L50" s="307"/>
      <c r="M50" s="307"/>
      <c r="N50" s="307"/>
      <c r="O50" s="106"/>
      <c r="P50" s="106"/>
      <c r="Q50" s="308"/>
      <c r="R50" s="308"/>
    </row>
    <row r="51" spans="1:18" ht="15" customHeight="1" x14ac:dyDescent="0.3">
      <c r="A51" s="335" t="s">
        <v>238</v>
      </c>
      <c r="B51" s="349" t="s">
        <v>239</v>
      </c>
      <c r="C51" s="175"/>
      <c r="D51" s="175"/>
      <c r="E51" s="175"/>
      <c r="F51" s="175"/>
      <c r="G51" s="330">
        <f t="shared" ref="G51:G61" si="16">SUM(C51:F51)</f>
        <v>0</v>
      </c>
      <c r="H51" s="433"/>
      <c r="I51" s="433"/>
      <c r="J51" s="433"/>
      <c r="K51" s="331">
        <v>0</v>
      </c>
      <c r="L51" s="331">
        <f t="shared" ref="L51:L61" si="17">(C51*H51)+(D51*I51)+(E51*J51)+(F51*K51)</f>
        <v>0</v>
      </c>
      <c r="M51" s="176"/>
      <c r="N51" s="176"/>
      <c r="O51" s="332">
        <f t="shared" ref="O51:O61" si="18">(N51-M51)+1</f>
        <v>1</v>
      </c>
      <c r="P51" s="338">
        <f ca="1">OFFSET('Table of Discount Factors'!$C$3,'Risk (£) Option 2'!M51,'Risk (£) Option 2'!N51)</f>
        <v>1</v>
      </c>
      <c r="Q51" s="334">
        <f t="shared" ref="Q51:Q61" si="19">L51*O51</f>
        <v>0</v>
      </c>
      <c r="R51" s="331">
        <f t="shared" ref="R51:R61" ca="1" si="20">L51*P51</f>
        <v>0</v>
      </c>
    </row>
    <row r="52" spans="1:18" ht="15" customHeight="1" x14ac:dyDescent="0.3">
      <c r="A52" s="335" t="s">
        <v>240</v>
      </c>
      <c r="B52" s="349" t="s">
        <v>241</v>
      </c>
      <c r="C52" s="175"/>
      <c r="D52" s="175"/>
      <c r="E52" s="175"/>
      <c r="F52" s="175"/>
      <c r="G52" s="330">
        <f t="shared" si="16"/>
        <v>0</v>
      </c>
      <c r="H52" s="433"/>
      <c r="I52" s="433"/>
      <c r="J52" s="433"/>
      <c r="K52" s="331">
        <v>0</v>
      </c>
      <c r="L52" s="331">
        <f t="shared" si="17"/>
        <v>0</v>
      </c>
      <c r="M52" s="176"/>
      <c r="N52" s="176"/>
      <c r="O52" s="332">
        <f t="shared" si="18"/>
        <v>1</v>
      </c>
      <c r="P52" s="338">
        <f ca="1">OFFSET('Table of Discount Factors'!$C$3,'Risk (£) Option 2'!M52,'Risk (£) Option 2'!N52)</f>
        <v>1</v>
      </c>
      <c r="Q52" s="334">
        <f t="shared" si="19"/>
        <v>0</v>
      </c>
      <c r="R52" s="331">
        <f t="shared" ca="1" si="20"/>
        <v>0</v>
      </c>
    </row>
    <row r="53" spans="1:18" ht="15" customHeight="1" x14ac:dyDescent="0.3">
      <c r="A53" s="335" t="s">
        <v>242</v>
      </c>
      <c r="B53" s="349" t="s">
        <v>243</v>
      </c>
      <c r="C53" s="175"/>
      <c r="D53" s="175"/>
      <c r="E53" s="175"/>
      <c r="F53" s="175"/>
      <c r="G53" s="330">
        <f t="shared" si="16"/>
        <v>0</v>
      </c>
      <c r="H53" s="433"/>
      <c r="I53" s="433"/>
      <c r="J53" s="433"/>
      <c r="K53" s="331">
        <v>0</v>
      </c>
      <c r="L53" s="331">
        <f t="shared" si="17"/>
        <v>0</v>
      </c>
      <c r="M53" s="176"/>
      <c r="N53" s="176"/>
      <c r="O53" s="332">
        <f t="shared" si="18"/>
        <v>1</v>
      </c>
      <c r="P53" s="338">
        <f ca="1">OFFSET('Table of Discount Factors'!$C$3,'Risk (£) Option 2'!M53,'Risk (£) Option 2'!N53)</f>
        <v>1</v>
      </c>
      <c r="Q53" s="334">
        <f t="shared" si="19"/>
        <v>0</v>
      </c>
      <c r="R53" s="331">
        <f t="shared" ca="1" si="20"/>
        <v>0</v>
      </c>
    </row>
    <row r="54" spans="1:18" ht="15" customHeight="1" x14ac:dyDescent="0.3">
      <c r="A54" s="335" t="s">
        <v>244</v>
      </c>
      <c r="B54" s="349" t="s">
        <v>245</v>
      </c>
      <c r="C54" s="175"/>
      <c r="D54" s="175"/>
      <c r="E54" s="175"/>
      <c r="F54" s="175"/>
      <c r="G54" s="330">
        <f t="shared" si="16"/>
        <v>0</v>
      </c>
      <c r="H54" s="433"/>
      <c r="I54" s="433"/>
      <c r="J54" s="433"/>
      <c r="K54" s="331">
        <v>0</v>
      </c>
      <c r="L54" s="331">
        <f t="shared" si="17"/>
        <v>0</v>
      </c>
      <c r="M54" s="176"/>
      <c r="N54" s="176"/>
      <c r="O54" s="332">
        <f t="shared" si="18"/>
        <v>1</v>
      </c>
      <c r="P54" s="338">
        <f ca="1">OFFSET('Table of Discount Factors'!$C$3,'Risk (£) Option 2'!M54,'Risk (£) Option 2'!N54)</f>
        <v>1</v>
      </c>
      <c r="Q54" s="334">
        <f t="shared" si="19"/>
        <v>0</v>
      </c>
      <c r="R54" s="331">
        <f t="shared" ca="1" si="20"/>
        <v>0</v>
      </c>
    </row>
    <row r="55" spans="1:18" ht="15" customHeight="1" x14ac:dyDescent="0.3">
      <c r="A55" s="335" t="s">
        <v>246</v>
      </c>
      <c r="B55" s="349" t="s">
        <v>249</v>
      </c>
      <c r="C55" s="175"/>
      <c r="D55" s="175"/>
      <c r="E55" s="175"/>
      <c r="F55" s="175"/>
      <c r="G55" s="330">
        <f t="shared" si="16"/>
        <v>0</v>
      </c>
      <c r="H55" s="433"/>
      <c r="I55" s="433"/>
      <c r="J55" s="433"/>
      <c r="K55" s="331">
        <v>0</v>
      </c>
      <c r="L55" s="331">
        <f t="shared" si="17"/>
        <v>0</v>
      </c>
      <c r="M55" s="176"/>
      <c r="N55" s="176"/>
      <c r="O55" s="332">
        <f t="shared" si="18"/>
        <v>1</v>
      </c>
      <c r="P55" s="338">
        <f ca="1">OFFSET('Table of Discount Factors'!$C$3,'Risk (£) Option 2'!M55,'Risk (£) Option 2'!N55)</f>
        <v>1</v>
      </c>
      <c r="Q55" s="334">
        <f t="shared" si="19"/>
        <v>0</v>
      </c>
      <c r="R55" s="331">
        <f t="shared" ca="1" si="20"/>
        <v>0</v>
      </c>
    </row>
    <row r="56" spans="1:18" ht="15" customHeight="1" x14ac:dyDescent="0.3">
      <c r="A56" s="335" t="s">
        <v>247</v>
      </c>
      <c r="B56" s="349" t="s">
        <v>251</v>
      </c>
      <c r="C56" s="175"/>
      <c r="D56" s="175"/>
      <c r="E56" s="175"/>
      <c r="F56" s="175"/>
      <c r="G56" s="330">
        <f t="shared" si="16"/>
        <v>0</v>
      </c>
      <c r="H56" s="433"/>
      <c r="I56" s="433"/>
      <c r="J56" s="433"/>
      <c r="K56" s="331">
        <v>0</v>
      </c>
      <c r="L56" s="331">
        <f t="shared" si="17"/>
        <v>0</v>
      </c>
      <c r="M56" s="176"/>
      <c r="N56" s="176"/>
      <c r="O56" s="332">
        <f t="shared" si="18"/>
        <v>1</v>
      </c>
      <c r="P56" s="338">
        <f ca="1">OFFSET('Table of Discount Factors'!$C$3,'Risk (£) Option 2'!M56,'Risk (£) Option 2'!N56)</f>
        <v>1</v>
      </c>
      <c r="Q56" s="334">
        <f t="shared" si="19"/>
        <v>0</v>
      </c>
      <c r="R56" s="331">
        <f t="shared" ca="1" si="20"/>
        <v>0</v>
      </c>
    </row>
    <row r="57" spans="1:18" ht="15" customHeight="1" x14ac:dyDescent="0.3">
      <c r="A57" s="335" t="s">
        <v>248</v>
      </c>
      <c r="B57" s="349" t="s">
        <v>253</v>
      </c>
      <c r="C57" s="175"/>
      <c r="D57" s="175"/>
      <c r="E57" s="175"/>
      <c r="F57" s="175"/>
      <c r="G57" s="330">
        <f t="shared" si="16"/>
        <v>0</v>
      </c>
      <c r="H57" s="433"/>
      <c r="I57" s="433"/>
      <c r="J57" s="433"/>
      <c r="K57" s="331">
        <v>0</v>
      </c>
      <c r="L57" s="331">
        <f t="shared" si="17"/>
        <v>0</v>
      </c>
      <c r="M57" s="176"/>
      <c r="N57" s="176"/>
      <c r="O57" s="332">
        <f t="shared" si="18"/>
        <v>1</v>
      </c>
      <c r="P57" s="338">
        <f ca="1">OFFSET('Table of Discount Factors'!$C$3,'Risk (£) Option 2'!M57,'Risk (£) Option 2'!N57)</f>
        <v>1</v>
      </c>
      <c r="Q57" s="334">
        <f t="shared" si="19"/>
        <v>0</v>
      </c>
      <c r="R57" s="331">
        <f t="shared" ca="1" si="20"/>
        <v>0</v>
      </c>
    </row>
    <row r="58" spans="1:18" ht="15" customHeight="1" x14ac:dyDescent="0.3">
      <c r="A58" s="335" t="s">
        <v>250</v>
      </c>
      <c r="B58" s="349" t="s">
        <v>582</v>
      </c>
      <c r="C58" s="175"/>
      <c r="D58" s="175"/>
      <c r="E58" s="175"/>
      <c r="F58" s="175"/>
      <c r="G58" s="330">
        <f t="shared" si="16"/>
        <v>0</v>
      </c>
      <c r="H58" s="433"/>
      <c r="I58" s="433"/>
      <c r="J58" s="433"/>
      <c r="K58" s="331">
        <v>0</v>
      </c>
      <c r="L58" s="331">
        <f t="shared" si="17"/>
        <v>0</v>
      </c>
      <c r="M58" s="176"/>
      <c r="N58" s="176"/>
      <c r="O58" s="332">
        <f t="shared" si="18"/>
        <v>1</v>
      </c>
      <c r="P58" s="338">
        <f ca="1">OFFSET('Table of Discount Factors'!$C$3,'Risk (£) Option 2'!M58,'Risk (£) Option 2'!N58)</f>
        <v>1</v>
      </c>
      <c r="Q58" s="334">
        <f t="shared" si="19"/>
        <v>0</v>
      </c>
      <c r="R58" s="331">
        <f t="shared" ca="1" si="20"/>
        <v>0</v>
      </c>
    </row>
    <row r="59" spans="1:18" ht="15" customHeight="1" x14ac:dyDescent="0.3">
      <c r="A59" s="335" t="s">
        <v>252</v>
      </c>
      <c r="B59" s="349" t="s">
        <v>256</v>
      </c>
      <c r="C59" s="175"/>
      <c r="D59" s="175"/>
      <c r="E59" s="175"/>
      <c r="F59" s="175"/>
      <c r="G59" s="330">
        <f t="shared" si="16"/>
        <v>0</v>
      </c>
      <c r="H59" s="433"/>
      <c r="I59" s="433"/>
      <c r="J59" s="433"/>
      <c r="K59" s="331">
        <v>0</v>
      </c>
      <c r="L59" s="331">
        <f t="shared" si="17"/>
        <v>0</v>
      </c>
      <c r="M59" s="176"/>
      <c r="N59" s="176"/>
      <c r="O59" s="332">
        <f t="shared" si="18"/>
        <v>1</v>
      </c>
      <c r="P59" s="338">
        <f ca="1">OFFSET('Table of Discount Factors'!$C$3,'Risk (£) Option 2'!M59,'Risk (£) Option 2'!N59)</f>
        <v>1</v>
      </c>
      <c r="Q59" s="334">
        <f t="shared" si="19"/>
        <v>0</v>
      </c>
      <c r="R59" s="331">
        <f t="shared" ca="1" si="20"/>
        <v>0</v>
      </c>
    </row>
    <row r="60" spans="1:18" ht="15" customHeight="1" x14ac:dyDescent="0.3">
      <c r="A60" s="335" t="s">
        <v>254</v>
      </c>
      <c r="B60" s="349" t="s">
        <v>257</v>
      </c>
      <c r="C60" s="175"/>
      <c r="D60" s="175"/>
      <c r="E60" s="175"/>
      <c r="F60" s="175"/>
      <c r="G60" s="330">
        <f t="shared" si="16"/>
        <v>0</v>
      </c>
      <c r="H60" s="433"/>
      <c r="I60" s="433"/>
      <c r="J60" s="433"/>
      <c r="K60" s="331">
        <v>0</v>
      </c>
      <c r="L60" s="331">
        <f t="shared" si="17"/>
        <v>0</v>
      </c>
      <c r="M60" s="176"/>
      <c r="N60" s="176"/>
      <c r="O60" s="332">
        <f t="shared" si="18"/>
        <v>1</v>
      </c>
      <c r="P60" s="338">
        <f ca="1">OFFSET('Table of Discount Factors'!$C$3,'Risk (£) Option 2'!M60,'Risk (£) Option 2'!N60)</f>
        <v>1</v>
      </c>
      <c r="Q60" s="334">
        <f t="shared" si="19"/>
        <v>0</v>
      </c>
      <c r="R60" s="331">
        <f t="shared" ca="1" si="20"/>
        <v>0</v>
      </c>
    </row>
    <row r="61" spans="1:18" ht="15" customHeight="1" x14ac:dyDescent="0.3">
      <c r="A61" s="335" t="s">
        <v>255</v>
      </c>
      <c r="B61" s="349" t="s">
        <v>258</v>
      </c>
      <c r="C61" s="175"/>
      <c r="D61" s="175"/>
      <c r="E61" s="175"/>
      <c r="F61" s="175"/>
      <c r="G61" s="330">
        <f t="shared" si="16"/>
        <v>0</v>
      </c>
      <c r="H61" s="433"/>
      <c r="I61" s="433"/>
      <c r="J61" s="433"/>
      <c r="K61" s="331">
        <v>0</v>
      </c>
      <c r="L61" s="331">
        <f t="shared" si="17"/>
        <v>0</v>
      </c>
      <c r="M61" s="176"/>
      <c r="N61" s="176"/>
      <c r="O61" s="332">
        <f t="shared" si="18"/>
        <v>1</v>
      </c>
      <c r="P61" s="338">
        <f ca="1">OFFSET('Table of Discount Factors'!$C$3,'Risk (£) Option 2'!M61,'Risk (£) Option 2'!N61)</f>
        <v>1</v>
      </c>
      <c r="Q61" s="334">
        <f t="shared" si="19"/>
        <v>0</v>
      </c>
      <c r="R61" s="331">
        <f t="shared" ca="1" si="20"/>
        <v>0</v>
      </c>
    </row>
    <row r="62" spans="1:18" ht="15" customHeight="1" x14ac:dyDescent="0.3">
      <c r="A62" s="339"/>
      <c r="B62" s="340"/>
      <c r="C62" s="341"/>
      <c r="D62" s="341"/>
      <c r="E62" s="341"/>
      <c r="F62" s="341"/>
      <c r="G62" s="341"/>
      <c r="H62" s="342"/>
      <c r="I62" s="343"/>
      <c r="J62" s="344"/>
      <c r="K62" s="345" t="s">
        <v>55</v>
      </c>
      <c r="L62" s="346">
        <f>SUM(L51:L61)</f>
        <v>0</v>
      </c>
      <c r="M62" s="343"/>
      <c r="N62" s="344"/>
      <c r="O62" s="347"/>
      <c r="P62" s="348">
        <f ca="1">SUM(P51:P61)</f>
        <v>11</v>
      </c>
      <c r="Q62" s="346">
        <f>SUM(Q51:Q61)</f>
        <v>0</v>
      </c>
      <c r="R62" s="346">
        <f ca="1">SUM(R51:R61)</f>
        <v>0</v>
      </c>
    </row>
    <row r="63" spans="1:18" ht="15" customHeight="1" x14ac:dyDescent="0.3">
      <c r="A63" s="105" t="s">
        <v>259</v>
      </c>
      <c r="B63" s="106"/>
      <c r="C63" s="106"/>
      <c r="D63" s="106"/>
      <c r="E63" s="106"/>
      <c r="F63" s="106"/>
      <c r="G63" s="106"/>
      <c r="H63" s="307"/>
      <c r="I63" s="307"/>
      <c r="J63" s="307"/>
      <c r="K63" s="307"/>
      <c r="L63" s="307"/>
      <c r="M63" s="307"/>
      <c r="N63" s="307"/>
      <c r="O63" s="106"/>
      <c r="P63" s="106"/>
      <c r="Q63" s="308"/>
      <c r="R63" s="308"/>
    </row>
    <row r="64" spans="1:18" ht="15" customHeight="1" x14ac:dyDescent="0.3">
      <c r="A64" s="335" t="s">
        <v>260</v>
      </c>
      <c r="B64" s="349" t="s">
        <v>261</v>
      </c>
      <c r="C64" s="175"/>
      <c r="D64" s="175"/>
      <c r="E64" s="175"/>
      <c r="F64" s="175"/>
      <c r="G64" s="330">
        <f t="shared" ref="G64:G71" si="21">SUM(C64:F64)</f>
        <v>0</v>
      </c>
      <c r="H64" s="433"/>
      <c r="I64" s="433"/>
      <c r="J64" s="433"/>
      <c r="K64" s="331">
        <v>0</v>
      </c>
      <c r="L64" s="331">
        <f t="shared" ref="L64:L71" si="22">(C64*H64)+(D64*I64)+(E64*J64)+(F64*K64)</f>
        <v>0</v>
      </c>
      <c r="M64" s="176"/>
      <c r="N64" s="176"/>
      <c r="O64" s="332">
        <f t="shared" ref="O64:O71" si="23">(N64-M64)+1</f>
        <v>1</v>
      </c>
      <c r="P64" s="338">
        <f ca="1">OFFSET('Table of Discount Factors'!$C$3,'Risk (£) Option 2'!M64,'Risk (£) Option 2'!N64)</f>
        <v>1</v>
      </c>
      <c r="Q64" s="334">
        <f t="shared" ref="Q64:Q71" si="24">L64*O64</f>
        <v>0</v>
      </c>
      <c r="R64" s="331">
        <f t="shared" ref="R64:R71" ca="1" si="25">L64*P64</f>
        <v>0</v>
      </c>
    </row>
    <row r="65" spans="1:18" ht="15" customHeight="1" x14ac:dyDescent="0.3">
      <c r="A65" s="335" t="s">
        <v>262</v>
      </c>
      <c r="B65" s="349" t="s">
        <v>263</v>
      </c>
      <c r="C65" s="175"/>
      <c r="D65" s="175"/>
      <c r="E65" s="175"/>
      <c r="F65" s="175"/>
      <c r="G65" s="330">
        <f t="shared" si="21"/>
        <v>0</v>
      </c>
      <c r="H65" s="433"/>
      <c r="I65" s="433"/>
      <c r="J65" s="433"/>
      <c r="K65" s="331">
        <v>0</v>
      </c>
      <c r="L65" s="331">
        <f t="shared" si="22"/>
        <v>0</v>
      </c>
      <c r="M65" s="176"/>
      <c r="N65" s="176"/>
      <c r="O65" s="332">
        <f t="shared" si="23"/>
        <v>1</v>
      </c>
      <c r="P65" s="338">
        <f ca="1">OFFSET('Table of Discount Factors'!$C$3,'Risk (£) Option 2'!M65,'Risk (£) Option 2'!N65)</f>
        <v>1</v>
      </c>
      <c r="Q65" s="334">
        <f t="shared" si="24"/>
        <v>0</v>
      </c>
      <c r="R65" s="331">
        <f t="shared" ca="1" si="25"/>
        <v>0</v>
      </c>
    </row>
    <row r="66" spans="1:18" ht="15" customHeight="1" x14ac:dyDescent="0.3">
      <c r="A66" s="335" t="s">
        <v>264</v>
      </c>
      <c r="B66" s="349" t="s">
        <v>265</v>
      </c>
      <c r="C66" s="175"/>
      <c r="D66" s="175"/>
      <c r="E66" s="175"/>
      <c r="F66" s="175"/>
      <c r="G66" s="330">
        <f t="shared" si="21"/>
        <v>0</v>
      </c>
      <c r="H66" s="433"/>
      <c r="I66" s="433"/>
      <c r="J66" s="433"/>
      <c r="K66" s="331">
        <v>0</v>
      </c>
      <c r="L66" s="331">
        <f t="shared" si="22"/>
        <v>0</v>
      </c>
      <c r="M66" s="176"/>
      <c r="N66" s="176"/>
      <c r="O66" s="332">
        <f t="shared" si="23"/>
        <v>1</v>
      </c>
      <c r="P66" s="338">
        <f ca="1">OFFSET('Table of Discount Factors'!$C$3,'Risk (£) Option 2'!M66,'Risk (£) Option 2'!N66)</f>
        <v>1</v>
      </c>
      <c r="Q66" s="334">
        <f t="shared" si="24"/>
        <v>0</v>
      </c>
      <c r="R66" s="331">
        <f t="shared" ca="1" si="25"/>
        <v>0</v>
      </c>
    </row>
    <row r="67" spans="1:18" ht="15" customHeight="1" x14ac:dyDescent="0.3">
      <c r="A67" s="335" t="s">
        <v>266</v>
      </c>
      <c r="B67" s="349" t="s">
        <v>267</v>
      </c>
      <c r="C67" s="175"/>
      <c r="D67" s="175"/>
      <c r="E67" s="175"/>
      <c r="F67" s="175"/>
      <c r="G67" s="330">
        <f t="shared" si="21"/>
        <v>0</v>
      </c>
      <c r="H67" s="433"/>
      <c r="I67" s="433"/>
      <c r="J67" s="433"/>
      <c r="K67" s="331">
        <v>0</v>
      </c>
      <c r="L67" s="331">
        <f t="shared" si="22"/>
        <v>0</v>
      </c>
      <c r="M67" s="176"/>
      <c r="N67" s="176"/>
      <c r="O67" s="332">
        <f t="shared" si="23"/>
        <v>1</v>
      </c>
      <c r="P67" s="338">
        <f ca="1">OFFSET('Table of Discount Factors'!$C$3,'Risk (£) Option 2'!M67,'Risk (£) Option 2'!N67)</f>
        <v>1</v>
      </c>
      <c r="Q67" s="334">
        <f t="shared" si="24"/>
        <v>0</v>
      </c>
      <c r="R67" s="331">
        <f t="shared" ca="1" si="25"/>
        <v>0</v>
      </c>
    </row>
    <row r="68" spans="1:18" ht="15" customHeight="1" x14ac:dyDescent="0.3">
      <c r="A68" s="335" t="s">
        <v>268</v>
      </c>
      <c r="B68" s="349" t="s">
        <v>269</v>
      </c>
      <c r="C68" s="175"/>
      <c r="D68" s="175"/>
      <c r="E68" s="175"/>
      <c r="F68" s="175"/>
      <c r="G68" s="330">
        <f t="shared" si="21"/>
        <v>0</v>
      </c>
      <c r="H68" s="433"/>
      <c r="I68" s="433"/>
      <c r="J68" s="433"/>
      <c r="K68" s="331">
        <v>0</v>
      </c>
      <c r="L68" s="331">
        <f t="shared" si="22"/>
        <v>0</v>
      </c>
      <c r="M68" s="176"/>
      <c r="N68" s="176"/>
      <c r="O68" s="332">
        <f t="shared" si="23"/>
        <v>1</v>
      </c>
      <c r="P68" s="338">
        <f ca="1">OFFSET('Table of Discount Factors'!$C$3,'Risk (£) Option 2'!M68,'Risk (£) Option 2'!N68)</f>
        <v>1</v>
      </c>
      <c r="Q68" s="334">
        <f t="shared" si="24"/>
        <v>0</v>
      </c>
      <c r="R68" s="331">
        <f t="shared" ca="1" si="25"/>
        <v>0</v>
      </c>
    </row>
    <row r="69" spans="1:18" ht="15" customHeight="1" x14ac:dyDescent="0.3">
      <c r="A69" s="335" t="s">
        <v>270</v>
      </c>
      <c r="B69" s="349" t="s">
        <v>271</v>
      </c>
      <c r="C69" s="175"/>
      <c r="D69" s="175"/>
      <c r="E69" s="175"/>
      <c r="F69" s="175"/>
      <c r="G69" s="330">
        <f t="shared" si="21"/>
        <v>0</v>
      </c>
      <c r="H69" s="433"/>
      <c r="I69" s="433"/>
      <c r="J69" s="433"/>
      <c r="K69" s="331">
        <v>0</v>
      </c>
      <c r="L69" s="331">
        <f t="shared" si="22"/>
        <v>0</v>
      </c>
      <c r="M69" s="176"/>
      <c r="N69" s="176"/>
      <c r="O69" s="332">
        <f t="shared" si="23"/>
        <v>1</v>
      </c>
      <c r="P69" s="338">
        <f ca="1">OFFSET('Table of Discount Factors'!$C$3,'Risk (£) Option 2'!M69,'Risk (£) Option 2'!N69)</f>
        <v>1</v>
      </c>
      <c r="Q69" s="334">
        <f t="shared" si="24"/>
        <v>0</v>
      </c>
      <c r="R69" s="331">
        <f t="shared" ca="1" si="25"/>
        <v>0</v>
      </c>
    </row>
    <row r="70" spans="1:18" ht="15" customHeight="1" x14ac:dyDescent="0.3">
      <c r="A70" s="335" t="s">
        <v>272</v>
      </c>
      <c r="B70" s="349" t="s">
        <v>273</v>
      </c>
      <c r="C70" s="175"/>
      <c r="D70" s="175"/>
      <c r="E70" s="175"/>
      <c r="F70" s="175"/>
      <c r="G70" s="330">
        <f t="shared" si="21"/>
        <v>0</v>
      </c>
      <c r="H70" s="433"/>
      <c r="I70" s="433"/>
      <c r="J70" s="433"/>
      <c r="K70" s="331">
        <v>0</v>
      </c>
      <c r="L70" s="331">
        <f t="shared" si="22"/>
        <v>0</v>
      </c>
      <c r="M70" s="176"/>
      <c r="N70" s="176"/>
      <c r="O70" s="332">
        <f t="shared" si="23"/>
        <v>1</v>
      </c>
      <c r="P70" s="338">
        <f ca="1">OFFSET('Table of Discount Factors'!$C$3,'Risk (£) Option 2'!M70,'Risk (£) Option 2'!N70)</f>
        <v>1</v>
      </c>
      <c r="Q70" s="334">
        <f t="shared" si="24"/>
        <v>0</v>
      </c>
      <c r="R70" s="331">
        <f t="shared" ca="1" si="25"/>
        <v>0</v>
      </c>
    </row>
    <row r="71" spans="1:18" ht="15" customHeight="1" x14ac:dyDescent="0.3">
      <c r="A71" s="335" t="s">
        <v>274</v>
      </c>
      <c r="B71" s="349" t="s">
        <v>275</v>
      </c>
      <c r="C71" s="175"/>
      <c r="D71" s="175"/>
      <c r="E71" s="175"/>
      <c r="F71" s="175"/>
      <c r="G71" s="330">
        <f t="shared" si="21"/>
        <v>0</v>
      </c>
      <c r="H71" s="433"/>
      <c r="I71" s="433"/>
      <c r="J71" s="433"/>
      <c r="K71" s="331">
        <v>0</v>
      </c>
      <c r="L71" s="331">
        <f t="shared" si="22"/>
        <v>0</v>
      </c>
      <c r="M71" s="176"/>
      <c r="N71" s="176"/>
      <c r="O71" s="332">
        <f t="shared" si="23"/>
        <v>1</v>
      </c>
      <c r="P71" s="338">
        <f ca="1">OFFSET('Table of Discount Factors'!$C$3,'Risk (£) Option 2'!M71,'Risk (£) Option 2'!N71)</f>
        <v>1</v>
      </c>
      <c r="Q71" s="334">
        <f t="shared" si="24"/>
        <v>0</v>
      </c>
      <c r="R71" s="331">
        <f t="shared" ca="1" si="25"/>
        <v>0</v>
      </c>
    </row>
    <row r="72" spans="1:18" ht="15" customHeight="1" x14ac:dyDescent="0.3">
      <c r="A72" s="339"/>
      <c r="B72" s="340"/>
      <c r="C72" s="341"/>
      <c r="D72" s="341"/>
      <c r="E72" s="341"/>
      <c r="F72" s="341"/>
      <c r="G72" s="341"/>
      <c r="H72" s="342"/>
      <c r="I72" s="343"/>
      <c r="J72" s="344"/>
      <c r="K72" s="345" t="s">
        <v>55</v>
      </c>
      <c r="L72" s="346">
        <f>SUM(L64:L71)</f>
        <v>0</v>
      </c>
      <c r="M72" s="343"/>
      <c r="N72" s="344"/>
      <c r="O72" s="347"/>
      <c r="P72" s="348">
        <f ca="1">SUM(P64:P71)</f>
        <v>8</v>
      </c>
      <c r="Q72" s="346">
        <f>SUM(Q64:Q71)</f>
        <v>0</v>
      </c>
      <c r="R72" s="346">
        <f ca="1">SUM(R64:R71)</f>
        <v>0</v>
      </c>
    </row>
    <row r="73" spans="1:18" ht="15" customHeight="1" x14ac:dyDescent="0.3">
      <c r="A73" s="105" t="s">
        <v>276</v>
      </c>
      <c r="B73" s="106"/>
      <c r="C73" s="106"/>
      <c r="D73" s="106"/>
      <c r="E73" s="106"/>
      <c r="F73" s="106"/>
      <c r="G73" s="106"/>
      <c r="H73" s="307"/>
      <c r="I73" s="307"/>
      <c r="J73" s="307"/>
      <c r="K73" s="307"/>
      <c r="L73" s="307"/>
      <c r="M73" s="307"/>
      <c r="N73" s="307"/>
      <c r="O73" s="106"/>
      <c r="P73" s="106"/>
      <c r="Q73" s="308"/>
      <c r="R73" s="308"/>
    </row>
    <row r="74" spans="1:18" ht="15" customHeight="1" x14ac:dyDescent="0.3">
      <c r="A74" s="335" t="s">
        <v>277</v>
      </c>
      <c r="B74" s="349" t="s">
        <v>278</v>
      </c>
      <c r="C74" s="175"/>
      <c r="D74" s="175"/>
      <c r="E74" s="175"/>
      <c r="F74" s="175"/>
      <c r="G74" s="330">
        <f t="shared" ref="G74:G76" si="26">SUM(C74:F74)</f>
        <v>0</v>
      </c>
      <c r="H74" s="433"/>
      <c r="I74" s="433"/>
      <c r="J74" s="433"/>
      <c r="K74" s="331">
        <v>0</v>
      </c>
      <c r="L74" s="331">
        <f t="shared" ref="L74:L76" si="27">(C74*H74)+(D74*I74)+(E74*J74)+(F74*K74)</f>
        <v>0</v>
      </c>
      <c r="M74" s="176"/>
      <c r="N74" s="176"/>
      <c r="O74" s="332">
        <f t="shared" ref="O74:O76" si="28">(N74-M74)+1</f>
        <v>1</v>
      </c>
      <c r="P74" s="338">
        <f ca="1">OFFSET('Table of Discount Factors'!$C$3,'Risk (£) Option 2'!M74,'Risk (£) Option 2'!N74)</f>
        <v>1</v>
      </c>
      <c r="Q74" s="334">
        <f t="shared" ref="Q74:Q76" si="29">L74*O74</f>
        <v>0</v>
      </c>
      <c r="R74" s="331">
        <f ca="1">L74*P74</f>
        <v>0</v>
      </c>
    </row>
    <row r="75" spans="1:18" ht="15" customHeight="1" x14ac:dyDescent="0.3">
      <c r="A75" s="335" t="s">
        <v>279</v>
      </c>
      <c r="B75" s="349" t="s">
        <v>280</v>
      </c>
      <c r="C75" s="175"/>
      <c r="D75" s="175"/>
      <c r="E75" s="175"/>
      <c r="F75" s="175"/>
      <c r="G75" s="330">
        <f t="shared" si="26"/>
        <v>0</v>
      </c>
      <c r="H75" s="433"/>
      <c r="I75" s="433"/>
      <c r="J75" s="433"/>
      <c r="K75" s="331">
        <v>0</v>
      </c>
      <c r="L75" s="331">
        <f t="shared" si="27"/>
        <v>0</v>
      </c>
      <c r="M75" s="176"/>
      <c r="N75" s="176"/>
      <c r="O75" s="332">
        <f t="shared" si="28"/>
        <v>1</v>
      </c>
      <c r="P75" s="338">
        <f ca="1">OFFSET('Table of Discount Factors'!$C$3,'Risk (£) Option 2'!M75,'Risk (£) Option 2'!N75)</f>
        <v>1</v>
      </c>
      <c r="Q75" s="334">
        <f t="shared" si="29"/>
        <v>0</v>
      </c>
      <c r="R75" s="331">
        <f ca="1">L75*P75</f>
        <v>0</v>
      </c>
    </row>
    <row r="76" spans="1:18" ht="15" customHeight="1" x14ac:dyDescent="0.3">
      <c r="A76" s="335" t="s">
        <v>281</v>
      </c>
      <c r="B76" s="349" t="s">
        <v>282</v>
      </c>
      <c r="C76" s="175"/>
      <c r="D76" s="175"/>
      <c r="E76" s="175"/>
      <c r="F76" s="175"/>
      <c r="G76" s="330">
        <f t="shared" si="26"/>
        <v>0</v>
      </c>
      <c r="H76" s="433"/>
      <c r="I76" s="433"/>
      <c r="J76" s="433"/>
      <c r="K76" s="331">
        <v>0</v>
      </c>
      <c r="L76" s="331">
        <f t="shared" si="27"/>
        <v>0</v>
      </c>
      <c r="M76" s="176"/>
      <c r="N76" s="176"/>
      <c r="O76" s="332">
        <f t="shared" si="28"/>
        <v>1</v>
      </c>
      <c r="P76" s="338">
        <f ca="1">OFFSET('Table of Discount Factors'!$C$3,'Risk (£) Option 2'!M76,'Risk (£) Option 2'!N76)</f>
        <v>1</v>
      </c>
      <c r="Q76" s="334">
        <f t="shared" si="29"/>
        <v>0</v>
      </c>
      <c r="R76" s="331">
        <f ca="1">L76*P76</f>
        <v>0</v>
      </c>
    </row>
    <row r="77" spans="1:18" ht="15" customHeight="1" x14ac:dyDescent="0.3">
      <c r="A77" s="339"/>
      <c r="B77" s="340"/>
      <c r="C77" s="341"/>
      <c r="D77" s="341"/>
      <c r="E77" s="341"/>
      <c r="F77" s="341"/>
      <c r="G77" s="341"/>
      <c r="H77" s="342"/>
      <c r="I77" s="343"/>
      <c r="J77" s="344"/>
      <c r="K77" s="345" t="s">
        <v>55</v>
      </c>
      <c r="L77" s="346">
        <f>SUM(L74:L76)</f>
        <v>0</v>
      </c>
      <c r="M77" s="343"/>
      <c r="N77" s="344"/>
      <c r="O77" s="347"/>
      <c r="P77" s="348">
        <f ca="1">SUM(P74:P76)</f>
        <v>3</v>
      </c>
      <c r="Q77" s="346">
        <f>SUM(Q74:Q76)</f>
        <v>0</v>
      </c>
      <c r="R77" s="346">
        <f ca="1">SUM(R74:R76)</f>
        <v>0</v>
      </c>
    </row>
    <row r="78" spans="1:18" ht="15" customHeight="1" x14ac:dyDescent="0.3">
      <c r="A78" s="105" t="s">
        <v>284</v>
      </c>
      <c r="B78" s="106"/>
      <c r="C78" s="106"/>
      <c r="D78" s="106"/>
      <c r="E78" s="106"/>
      <c r="F78" s="106"/>
      <c r="G78" s="106"/>
      <c r="H78" s="307"/>
      <c r="I78" s="307"/>
      <c r="J78" s="307"/>
      <c r="K78" s="307"/>
      <c r="L78" s="307"/>
      <c r="M78" s="307"/>
      <c r="N78" s="307"/>
      <c r="O78" s="106"/>
      <c r="P78" s="106"/>
      <c r="Q78" s="308"/>
      <c r="R78" s="308"/>
    </row>
    <row r="79" spans="1:18" ht="15" customHeight="1" x14ac:dyDescent="0.3">
      <c r="A79" s="335" t="s">
        <v>285</v>
      </c>
      <c r="B79" s="349" t="s">
        <v>286</v>
      </c>
      <c r="C79" s="175"/>
      <c r="D79" s="175"/>
      <c r="E79" s="175"/>
      <c r="F79" s="175"/>
      <c r="G79" s="330">
        <f t="shared" ref="G79:G80" si="30">SUM(C79:F79)</f>
        <v>0</v>
      </c>
      <c r="H79" s="433"/>
      <c r="I79" s="433"/>
      <c r="J79" s="433"/>
      <c r="K79" s="331">
        <v>0</v>
      </c>
      <c r="L79" s="331">
        <f t="shared" ref="L79:L80" si="31">(C79*H79)+(D79*I79)+(E79*J79)+(F79*K79)</f>
        <v>0</v>
      </c>
      <c r="M79" s="176"/>
      <c r="N79" s="176"/>
      <c r="O79" s="332">
        <f t="shared" ref="O79:O80" si="32">(N79-M79)+1</f>
        <v>1</v>
      </c>
      <c r="P79" s="338">
        <f ca="1">OFFSET('Table of Discount Factors'!$C$3,'Risk (£) Option 2'!M79,'Risk (£) Option 2'!N79)</f>
        <v>1</v>
      </c>
      <c r="Q79" s="334">
        <f t="shared" ref="Q79:Q80" si="33">L79*O79</f>
        <v>0</v>
      </c>
      <c r="R79" s="331">
        <f ca="1">L79*P79</f>
        <v>0</v>
      </c>
    </row>
    <row r="80" spans="1:18" ht="15" customHeight="1" x14ac:dyDescent="0.3">
      <c r="A80" s="335" t="s">
        <v>287</v>
      </c>
      <c r="B80" s="349" t="s">
        <v>288</v>
      </c>
      <c r="C80" s="175"/>
      <c r="D80" s="175"/>
      <c r="E80" s="175"/>
      <c r="F80" s="175"/>
      <c r="G80" s="330">
        <f t="shared" si="30"/>
        <v>0</v>
      </c>
      <c r="H80" s="433"/>
      <c r="I80" s="433"/>
      <c r="J80" s="433"/>
      <c r="K80" s="331">
        <v>0</v>
      </c>
      <c r="L80" s="331">
        <f t="shared" si="31"/>
        <v>0</v>
      </c>
      <c r="M80" s="176"/>
      <c r="N80" s="176"/>
      <c r="O80" s="332">
        <f t="shared" si="32"/>
        <v>1</v>
      </c>
      <c r="P80" s="338">
        <f ca="1">OFFSET('Table of Discount Factors'!$C$3,'Risk (£) Option 2'!M80,'Risk (£) Option 2'!N80)</f>
        <v>1</v>
      </c>
      <c r="Q80" s="334">
        <f t="shared" si="33"/>
        <v>0</v>
      </c>
      <c r="R80" s="331">
        <f ca="1">L80*P80</f>
        <v>0</v>
      </c>
    </row>
    <row r="81" spans="1:18" ht="15" customHeight="1" x14ac:dyDescent="0.3">
      <c r="A81" s="339"/>
      <c r="B81" s="340"/>
      <c r="C81" s="341"/>
      <c r="D81" s="341"/>
      <c r="E81" s="341"/>
      <c r="F81" s="341"/>
      <c r="G81" s="341"/>
      <c r="H81" s="342"/>
      <c r="I81" s="343"/>
      <c r="J81" s="344"/>
      <c r="K81" s="345" t="s">
        <v>55</v>
      </c>
      <c r="L81" s="346">
        <f>SUM(L79,L80)</f>
        <v>0</v>
      </c>
      <c r="M81" s="343"/>
      <c r="N81" s="344"/>
      <c r="O81" s="347"/>
      <c r="P81" s="348">
        <f ca="1">SUM(P79,P80)</f>
        <v>2</v>
      </c>
      <c r="Q81" s="346">
        <f>SUM(Q79,Q80)</f>
        <v>0</v>
      </c>
      <c r="R81" s="346">
        <f ca="1">SUM(R79,R80)</f>
        <v>0</v>
      </c>
    </row>
    <row r="82" spans="1:18" ht="15" customHeight="1" x14ac:dyDescent="0.3">
      <c r="A82" s="105" t="s">
        <v>291</v>
      </c>
      <c r="B82" s="106"/>
      <c r="C82" s="106"/>
      <c r="D82" s="106"/>
      <c r="E82" s="106"/>
      <c r="F82" s="106"/>
      <c r="G82" s="106"/>
      <c r="H82" s="307"/>
      <c r="I82" s="307"/>
      <c r="J82" s="307"/>
      <c r="K82" s="307"/>
      <c r="L82" s="307"/>
      <c r="M82" s="307"/>
      <c r="N82" s="307"/>
      <c r="O82" s="106"/>
      <c r="P82" s="106"/>
      <c r="Q82" s="308"/>
      <c r="R82" s="308"/>
    </row>
    <row r="83" spans="1:18" ht="15" customHeight="1" x14ac:dyDescent="0.3">
      <c r="A83" s="335" t="s">
        <v>292</v>
      </c>
      <c r="B83" s="349" t="s">
        <v>293</v>
      </c>
      <c r="C83" s="175"/>
      <c r="D83" s="175"/>
      <c r="E83" s="175"/>
      <c r="F83" s="175"/>
      <c r="G83" s="330">
        <f t="shared" ref="G83:G84" si="34">SUM(C83:F83)</f>
        <v>0</v>
      </c>
      <c r="H83" s="433"/>
      <c r="I83" s="433"/>
      <c r="J83" s="433"/>
      <c r="K83" s="331">
        <v>0</v>
      </c>
      <c r="L83" s="331">
        <f t="shared" ref="L83:L84" si="35">(C83*H83)+(D83*I83)+(E83*J83)+(F83*K83)</f>
        <v>0</v>
      </c>
      <c r="M83" s="176"/>
      <c r="N83" s="176"/>
      <c r="O83" s="332">
        <f t="shared" ref="O83:O84" si="36">(N83-M83)+1</f>
        <v>1</v>
      </c>
      <c r="P83" s="338">
        <f ca="1">OFFSET('Table of Discount Factors'!$C$3,'Risk (£) Option 2'!M83,'Risk (£) Option 2'!N83)</f>
        <v>1</v>
      </c>
      <c r="Q83" s="334">
        <f t="shared" ref="Q83:Q84" si="37">L83*O83</f>
        <v>0</v>
      </c>
      <c r="R83" s="331">
        <f ca="1">L83*P83</f>
        <v>0</v>
      </c>
    </row>
    <row r="84" spans="1:18" ht="15" customHeight="1" x14ac:dyDescent="0.3">
      <c r="A84" s="335" t="s">
        <v>294</v>
      </c>
      <c r="B84" s="349" t="s">
        <v>295</v>
      </c>
      <c r="C84" s="175"/>
      <c r="D84" s="175"/>
      <c r="E84" s="175"/>
      <c r="F84" s="175"/>
      <c r="G84" s="330">
        <f t="shared" si="34"/>
        <v>0</v>
      </c>
      <c r="H84" s="433"/>
      <c r="I84" s="433"/>
      <c r="J84" s="433"/>
      <c r="K84" s="331">
        <v>0</v>
      </c>
      <c r="L84" s="331">
        <f t="shared" si="35"/>
        <v>0</v>
      </c>
      <c r="M84" s="176"/>
      <c r="N84" s="176"/>
      <c r="O84" s="332">
        <f t="shared" si="36"/>
        <v>1</v>
      </c>
      <c r="P84" s="338">
        <f ca="1">OFFSET('Table of Discount Factors'!$C$3,'Risk (£) Option 2'!M84,'Risk (£) Option 2'!N84)</f>
        <v>1</v>
      </c>
      <c r="Q84" s="334">
        <f t="shared" si="37"/>
        <v>0</v>
      </c>
      <c r="R84" s="331">
        <f ca="1">L84*P84</f>
        <v>0</v>
      </c>
    </row>
    <row r="85" spans="1:18" ht="15" customHeight="1" x14ac:dyDescent="0.3">
      <c r="A85" s="339"/>
      <c r="B85" s="340"/>
      <c r="C85" s="341"/>
      <c r="D85" s="341"/>
      <c r="E85" s="341"/>
      <c r="F85" s="341"/>
      <c r="G85" s="341"/>
      <c r="H85" s="342"/>
      <c r="I85" s="343"/>
      <c r="J85" s="344"/>
      <c r="K85" s="345" t="s">
        <v>55</v>
      </c>
      <c r="L85" s="346">
        <f>SUM(L83,L84)</f>
        <v>0</v>
      </c>
      <c r="M85" s="343"/>
      <c r="N85" s="344"/>
      <c r="O85" s="347"/>
      <c r="P85" s="348">
        <f ca="1">SUM(P83,P84)</f>
        <v>2</v>
      </c>
      <c r="Q85" s="346">
        <f>SUM(Q83,Q84)</f>
        <v>0</v>
      </c>
      <c r="R85" s="346">
        <f ca="1">SUM(R83,R84)</f>
        <v>0</v>
      </c>
    </row>
    <row r="86" spans="1:18" ht="15" customHeight="1" x14ac:dyDescent="0.3">
      <c r="A86" s="105" t="s">
        <v>298</v>
      </c>
      <c r="B86" s="106"/>
      <c r="C86" s="106"/>
      <c r="D86" s="106"/>
      <c r="E86" s="106"/>
      <c r="F86" s="106"/>
      <c r="G86" s="106"/>
      <c r="H86" s="307"/>
      <c r="I86" s="307"/>
      <c r="J86" s="307"/>
      <c r="K86" s="307"/>
      <c r="L86" s="307"/>
      <c r="M86" s="307"/>
      <c r="N86" s="307"/>
      <c r="O86" s="106"/>
      <c r="P86" s="106"/>
      <c r="Q86" s="308"/>
      <c r="R86" s="308"/>
    </row>
    <row r="87" spans="1:18" ht="15" customHeight="1" x14ac:dyDescent="0.3">
      <c r="A87" s="335" t="s">
        <v>299</v>
      </c>
      <c r="B87" s="349" t="s">
        <v>300</v>
      </c>
      <c r="C87" s="175"/>
      <c r="D87" s="175"/>
      <c r="E87" s="175"/>
      <c r="F87" s="175"/>
      <c r="G87" s="330">
        <f t="shared" ref="G87" si="38">SUM(C87:F87)</f>
        <v>0</v>
      </c>
      <c r="H87" s="433"/>
      <c r="I87" s="433"/>
      <c r="J87" s="433"/>
      <c r="K87" s="331">
        <v>0</v>
      </c>
      <c r="L87" s="331">
        <f t="shared" ref="L87" si="39">(C87*H87)+(D87*I87)+(E87*J87)+(F87*K87)</f>
        <v>0</v>
      </c>
      <c r="M87" s="176"/>
      <c r="N87" s="176"/>
      <c r="O87" s="332">
        <f>(N87-M87)+1</f>
        <v>1</v>
      </c>
      <c r="P87" s="338">
        <f ca="1">OFFSET('Table of Discount Factors'!$C$3,'Risk (£) Option 2'!M87,'Risk (£) Option 2'!N87)</f>
        <v>1</v>
      </c>
      <c r="Q87" s="334">
        <f>L87*O87</f>
        <v>0</v>
      </c>
      <c r="R87" s="331">
        <f ca="1">L87*P87</f>
        <v>0</v>
      </c>
    </row>
    <row r="88" spans="1:18" ht="15" customHeight="1" x14ac:dyDescent="0.3">
      <c r="A88" s="339"/>
      <c r="B88" s="340"/>
      <c r="C88" s="341"/>
      <c r="D88" s="341"/>
      <c r="E88" s="341"/>
      <c r="F88" s="341"/>
      <c r="G88" s="341"/>
      <c r="H88" s="342"/>
      <c r="I88" s="343"/>
      <c r="J88" s="344"/>
      <c r="K88" s="345" t="s">
        <v>55</v>
      </c>
      <c r="L88" s="346">
        <f>SUM(L87)</f>
        <v>0</v>
      </c>
      <c r="M88" s="343"/>
      <c r="N88" s="344"/>
      <c r="O88" s="347"/>
      <c r="P88" s="348">
        <f ca="1">SUM(P87)</f>
        <v>1</v>
      </c>
      <c r="Q88" s="346">
        <f>SUM(Q87)</f>
        <v>0</v>
      </c>
      <c r="R88" s="346">
        <f ca="1">SUM(R87)</f>
        <v>0</v>
      </c>
    </row>
    <row r="89" spans="1:18" ht="15" customHeight="1" x14ac:dyDescent="0.3">
      <c r="A89" s="105" t="s">
        <v>304</v>
      </c>
      <c r="B89" s="106"/>
      <c r="C89" s="106"/>
      <c r="D89" s="106"/>
      <c r="E89" s="106"/>
      <c r="F89" s="106"/>
      <c r="G89" s="106"/>
      <c r="H89" s="307"/>
      <c r="I89" s="307"/>
      <c r="J89" s="307"/>
      <c r="K89" s="307"/>
      <c r="L89" s="307"/>
      <c r="M89" s="307"/>
      <c r="N89" s="307"/>
      <c r="O89" s="106"/>
      <c r="P89" s="106"/>
      <c r="Q89" s="308"/>
      <c r="R89" s="308"/>
    </row>
    <row r="90" spans="1:18" ht="15" customHeight="1" x14ac:dyDescent="0.3">
      <c r="A90" s="335" t="s">
        <v>305</v>
      </c>
      <c r="B90" s="349" t="s">
        <v>306</v>
      </c>
      <c r="C90" s="175"/>
      <c r="D90" s="175"/>
      <c r="E90" s="175"/>
      <c r="F90" s="175"/>
      <c r="G90" s="330">
        <f t="shared" ref="G90:G92" si="40">SUM(C90:F90)</f>
        <v>0</v>
      </c>
      <c r="H90" s="433"/>
      <c r="I90" s="433"/>
      <c r="J90" s="433"/>
      <c r="K90" s="331">
        <v>0</v>
      </c>
      <c r="L90" s="331">
        <f t="shared" ref="L90:L92" si="41">(C90*H90)+(D90*I90)+(E90*J90)+(F90*K90)</f>
        <v>0</v>
      </c>
      <c r="M90" s="176"/>
      <c r="N90" s="176"/>
      <c r="O90" s="332">
        <f t="shared" ref="O90:O92" si="42">(N90-M90)+1</f>
        <v>1</v>
      </c>
      <c r="P90" s="338">
        <f ca="1">OFFSET('Table of Discount Factors'!$C$3,'Risk (£) Option 2'!M90,'Risk (£) Option 2'!N90)</f>
        <v>1</v>
      </c>
      <c r="Q90" s="334">
        <f t="shared" ref="Q90:Q92" si="43">L90*O90</f>
        <v>0</v>
      </c>
      <c r="R90" s="331">
        <f ca="1">L90*P90</f>
        <v>0</v>
      </c>
    </row>
    <row r="91" spans="1:18" ht="15" customHeight="1" x14ac:dyDescent="0.3">
      <c r="A91" s="335" t="s">
        <v>307</v>
      </c>
      <c r="B91" s="349" t="s">
        <v>308</v>
      </c>
      <c r="C91" s="175"/>
      <c r="D91" s="175"/>
      <c r="E91" s="175"/>
      <c r="F91" s="175"/>
      <c r="G91" s="330">
        <f t="shared" si="40"/>
        <v>0</v>
      </c>
      <c r="H91" s="433"/>
      <c r="I91" s="433"/>
      <c r="J91" s="433"/>
      <c r="K91" s="331">
        <v>0</v>
      </c>
      <c r="L91" s="331">
        <f t="shared" si="41"/>
        <v>0</v>
      </c>
      <c r="M91" s="176"/>
      <c r="N91" s="176"/>
      <c r="O91" s="332">
        <f t="shared" si="42"/>
        <v>1</v>
      </c>
      <c r="P91" s="338">
        <f ca="1">OFFSET('Table of Discount Factors'!$C$3,'Risk (£) Option 2'!M91,'Risk (£) Option 2'!N91)</f>
        <v>1</v>
      </c>
      <c r="Q91" s="334">
        <f t="shared" si="43"/>
        <v>0</v>
      </c>
      <c r="R91" s="331">
        <f ca="1">L91*P91</f>
        <v>0</v>
      </c>
    </row>
    <row r="92" spans="1:18" ht="15" customHeight="1" x14ac:dyDescent="0.3">
      <c r="A92" s="335" t="s">
        <v>309</v>
      </c>
      <c r="B92" s="349" t="s">
        <v>310</v>
      </c>
      <c r="C92" s="175"/>
      <c r="D92" s="175"/>
      <c r="E92" s="175"/>
      <c r="F92" s="175"/>
      <c r="G92" s="330">
        <f t="shared" si="40"/>
        <v>0</v>
      </c>
      <c r="H92" s="433"/>
      <c r="I92" s="433"/>
      <c r="J92" s="433"/>
      <c r="K92" s="331">
        <v>0</v>
      </c>
      <c r="L92" s="331">
        <f t="shared" si="41"/>
        <v>0</v>
      </c>
      <c r="M92" s="176"/>
      <c r="N92" s="176"/>
      <c r="O92" s="332">
        <f t="shared" si="42"/>
        <v>1</v>
      </c>
      <c r="P92" s="338">
        <f ca="1">OFFSET('Table of Discount Factors'!$C$3,'Risk (£) Option 2'!M92,'Risk (£) Option 2'!N92)</f>
        <v>1</v>
      </c>
      <c r="Q92" s="334">
        <f t="shared" si="43"/>
        <v>0</v>
      </c>
      <c r="R92" s="331">
        <f ca="1">L92*P92</f>
        <v>0</v>
      </c>
    </row>
    <row r="93" spans="1:18" ht="15" customHeight="1" x14ac:dyDescent="0.3">
      <c r="A93" s="339"/>
      <c r="B93" s="340"/>
      <c r="C93" s="341"/>
      <c r="D93" s="341"/>
      <c r="E93" s="341"/>
      <c r="F93" s="341"/>
      <c r="G93" s="341"/>
      <c r="H93" s="342"/>
      <c r="I93" s="343"/>
      <c r="J93" s="344"/>
      <c r="K93" s="345" t="s">
        <v>55</v>
      </c>
      <c r="L93" s="346">
        <f>SUM(L90:L92)</f>
        <v>0</v>
      </c>
      <c r="M93" s="343"/>
      <c r="N93" s="344"/>
      <c r="O93" s="347"/>
      <c r="P93" s="348">
        <f ca="1">SUM(P90:P92)</f>
        <v>3</v>
      </c>
      <c r="Q93" s="346">
        <f>SUM(Q90:Q92)</f>
        <v>0</v>
      </c>
      <c r="R93" s="346">
        <f ca="1">SUM(R90:R92)</f>
        <v>0</v>
      </c>
    </row>
    <row r="94" spans="1:18" ht="15" customHeight="1" x14ac:dyDescent="0.3">
      <c r="A94" s="105" t="s">
        <v>328</v>
      </c>
      <c r="B94" s="106"/>
      <c r="C94" s="106"/>
      <c r="D94" s="106"/>
      <c r="E94" s="106"/>
      <c r="F94" s="106"/>
      <c r="G94" s="106"/>
      <c r="H94" s="307"/>
      <c r="I94" s="307"/>
      <c r="J94" s="307"/>
      <c r="K94" s="307"/>
      <c r="L94" s="307"/>
      <c r="M94" s="307"/>
      <c r="N94" s="307"/>
      <c r="O94" s="106"/>
      <c r="P94" s="106"/>
      <c r="Q94" s="308"/>
      <c r="R94" s="308"/>
    </row>
    <row r="95" spans="1:18" ht="15" customHeight="1" x14ac:dyDescent="0.3">
      <c r="A95" s="335" t="s">
        <v>333</v>
      </c>
      <c r="B95" s="350">
        <f>'Risk Log'!B91</f>
        <v>0</v>
      </c>
      <c r="C95" s="175"/>
      <c r="D95" s="175"/>
      <c r="E95" s="175"/>
      <c r="F95" s="175"/>
      <c r="G95" s="330">
        <f t="shared" ref="G95:G119" si="44">SUM(C95:F95)</f>
        <v>0</v>
      </c>
      <c r="H95" s="433"/>
      <c r="I95" s="433"/>
      <c r="J95" s="433"/>
      <c r="K95" s="331">
        <v>0</v>
      </c>
      <c r="L95" s="331">
        <f t="shared" ref="L95:L119" si="45">(C95*H95)+(D95*I95)+(E95*J95)+(F95*K95)</f>
        <v>0</v>
      </c>
      <c r="M95" s="176"/>
      <c r="N95" s="176"/>
      <c r="O95" s="332">
        <f t="shared" ref="O95:O119" si="46">(N95-M95)+1</f>
        <v>1</v>
      </c>
      <c r="P95" s="351">
        <f ca="1">OFFSET('Table of Discount Factors'!$C$3,'Risk (£) Option 2'!M95,'Risk (£) Option 2'!N95)</f>
        <v>1</v>
      </c>
      <c r="Q95" s="334">
        <f t="shared" ref="Q95:Q119" si="47">L95*O95</f>
        <v>0</v>
      </c>
      <c r="R95" s="352">
        <f t="shared" ref="R95:R119" ca="1" si="48">L95*P95</f>
        <v>0</v>
      </c>
    </row>
    <row r="96" spans="1:18" ht="15" customHeight="1" x14ac:dyDescent="0.3">
      <c r="A96" s="335" t="s">
        <v>334</v>
      </c>
      <c r="B96" s="350">
        <f>'Risk Log'!B92</f>
        <v>0</v>
      </c>
      <c r="C96" s="175"/>
      <c r="D96" s="175"/>
      <c r="E96" s="175"/>
      <c r="F96" s="175"/>
      <c r="G96" s="330">
        <f t="shared" si="44"/>
        <v>0</v>
      </c>
      <c r="H96" s="433"/>
      <c r="I96" s="433"/>
      <c r="J96" s="433"/>
      <c r="K96" s="331">
        <v>0</v>
      </c>
      <c r="L96" s="331">
        <f t="shared" si="45"/>
        <v>0</v>
      </c>
      <c r="M96" s="176"/>
      <c r="N96" s="176"/>
      <c r="O96" s="332">
        <f t="shared" si="46"/>
        <v>1</v>
      </c>
      <c r="P96" s="351">
        <f ca="1">OFFSET('Table of Discount Factors'!$C$3,'Risk (£) Option 2'!M96,'Risk (£) Option 2'!N96)</f>
        <v>1</v>
      </c>
      <c r="Q96" s="334">
        <f t="shared" si="47"/>
        <v>0</v>
      </c>
      <c r="R96" s="352">
        <f t="shared" ca="1" si="48"/>
        <v>0</v>
      </c>
    </row>
    <row r="97" spans="1:18" ht="15" customHeight="1" x14ac:dyDescent="0.3">
      <c r="A97" s="335" t="s">
        <v>335</v>
      </c>
      <c r="B97" s="350">
        <f>'Risk Log'!B93</f>
        <v>0</v>
      </c>
      <c r="C97" s="175"/>
      <c r="D97" s="175"/>
      <c r="E97" s="175"/>
      <c r="F97" s="175"/>
      <c r="G97" s="330">
        <f t="shared" si="44"/>
        <v>0</v>
      </c>
      <c r="H97" s="433"/>
      <c r="I97" s="433"/>
      <c r="J97" s="433"/>
      <c r="K97" s="331">
        <v>0</v>
      </c>
      <c r="L97" s="331">
        <f t="shared" si="45"/>
        <v>0</v>
      </c>
      <c r="M97" s="176"/>
      <c r="N97" s="176"/>
      <c r="O97" s="332">
        <f t="shared" si="46"/>
        <v>1</v>
      </c>
      <c r="P97" s="351">
        <f ca="1">OFFSET('Table of Discount Factors'!$C$3,'Risk (£) Option 2'!M97,'Risk (£) Option 2'!N97)</f>
        <v>1</v>
      </c>
      <c r="Q97" s="334">
        <f t="shared" si="47"/>
        <v>0</v>
      </c>
      <c r="R97" s="352">
        <f t="shared" ca="1" si="48"/>
        <v>0</v>
      </c>
    </row>
    <row r="98" spans="1:18" ht="15" customHeight="1" x14ac:dyDescent="0.3">
      <c r="A98" s="335" t="s">
        <v>329</v>
      </c>
      <c r="B98" s="350">
        <f>'Risk Log'!B94</f>
        <v>0</v>
      </c>
      <c r="C98" s="175"/>
      <c r="D98" s="175"/>
      <c r="E98" s="175"/>
      <c r="F98" s="175"/>
      <c r="G98" s="330">
        <f t="shared" si="44"/>
        <v>0</v>
      </c>
      <c r="H98" s="433"/>
      <c r="I98" s="433"/>
      <c r="J98" s="433"/>
      <c r="K98" s="331">
        <v>0</v>
      </c>
      <c r="L98" s="331">
        <f t="shared" si="45"/>
        <v>0</v>
      </c>
      <c r="M98" s="176"/>
      <c r="N98" s="176"/>
      <c r="O98" s="332">
        <f t="shared" si="46"/>
        <v>1</v>
      </c>
      <c r="P98" s="351">
        <f ca="1">OFFSET('Table of Discount Factors'!$C$3,'Risk (£) Option 2'!M98,'Risk (£) Option 2'!N98)</f>
        <v>1</v>
      </c>
      <c r="Q98" s="334">
        <f t="shared" si="47"/>
        <v>0</v>
      </c>
      <c r="R98" s="352">
        <f t="shared" ca="1" si="48"/>
        <v>0</v>
      </c>
    </row>
    <row r="99" spans="1:18" ht="15" customHeight="1" x14ac:dyDescent="0.3">
      <c r="A99" s="335" t="s">
        <v>330</v>
      </c>
      <c r="B99" s="350">
        <f>'Risk Log'!B95</f>
        <v>0</v>
      </c>
      <c r="C99" s="175"/>
      <c r="D99" s="175"/>
      <c r="E99" s="175"/>
      <c r="F99" s="175"/>
      <c r="G99" s="330">
        <f t="shared" si="44"/>
        <v>0</v>
      </c>
      <c r="H99" s="433"/>
      <c r="I99" s="433"/>
      <c r="J99" s="433"/>
      <c r="K99" s="331">
        <v>0</v>
      </c>
      <c r="L99" s="331">
        <f t="shared" si="45"/>
        <v>0</v>
      </c>
      <c r="M99" s="176"/>
      <c r="N99" s="176"/>
      <c r="O99" s="332">
        <f t="shared" si="46"/>
        <v>1</v>
      </c>
      <c r="P99" s="351">
        <f ca="1">OFFSET('Table of Discount Factors'!$C$3,'Risk (£) Option 2'!M99,'Risk (£) Option 2'!N99)</f>
        <v>1</v>
      </c>
      <c r="Q99" s="334">
        <f t="shared" si="47"/>
        <v>0</v>
      </c>
      <c r="R99" s="352">
        <f t="shared" ca="1" si="48"/>
        <v>0</v>
      </c>
    </row>
    <row r="100" spans="1:18" ht="15" customHeight="1" x14ac:dyDescent="0.3">
      <c r="A100" s="335" t="s">
        <v>331</v>
      </c>
      <c r="B100" s="350">
        <f>'Risk Log'!B96</f>
        <v>0</v>
      </c>
      <c r="C100" s="175"/>
      <c r="D100" s="175"/>
      <c r="E100" s="175"/>
      <c r="F100" s="175"/>
      <c r="G100" s="330">
        <f t="shared" si="44"/>
        <v>0</v>
      </c>
      <c r="H100" s="551"/>
      <c r="I100" s="551"/>
      <c r="J100" s="551"/>
      <c r="K100" s="331">
        <v>0</v>
      </c>
      <c r="L100" s="331">
        <f t="shared" si="45"/>
        <v>0</v>
      </c>
      <c r="M100" s="176"/>
      <c r="N100" s="176"/>
      <c r="O100" s="332">
        <f t="shared" si="46"/>
        <v>1</v>
      </c>
      <c r="P100" s="351">
        <f ca="1">OFFSET('Table of Discount Factors'!$C$3,'Risk (£) Option 2'!M100,'Risk (£) Option 2'!N100)</f>
        <v>1</v>
      </c>
      <c r="Q100" s="334">
        <f t="shared" si="47"/>
        <v>0</v>
      </c>
      <c r="R100" s="352">
        <f t="shared" ca="1" si="48"/>
        <v>0</v>
      </c>
    </row>
    <row r="101" spans="1:18" ht="15" customHeight="1" x14ac:dyDescent="0.3">
      <c r="A101" s="335" t="s">
        <v>332</v>
      </c>
      <c r="B101" s="350">
        <f>'Risk Log'!B97</f>
        <v>0</v>
      </c>
      <c r="C101" s="175"/>
      <c r="D101" s="175"/>
      <c r="E101" s="175"/>
      <c r="F101" s="175"/>
      <c r="G101" s="330">
        <f t="shared" si="44"/>
        <v>0</v>
      </c>
      <c r="H101" s="551"/>
      <c r="I101" s="551"/>
      <c r="J101" s="551"/>
      <c r="K101" s="331">
        <v>0</v>
      </c>
      <c r="L101" s="331">
        <f t="shared" si="45"/>
        <v>0</v>
      </c>
      <c r="M101" s="176"/>
      <c r="N101" s="176"/>
      <c r="O101" s="332">
        <f t="shared" si="46"/>
        <v>1</v>
      </c>
      <c r="P101" s="351">
        <f ca="1">OFFSET('Table of Discount Factors'!$C$3,'Risk (£) Option 2'!M101,'Risk (£) Option 2'!N101)</f>
        <v>1</v>
      </c>
      <c r="Q101" s="334">
        <f t="shared" si="47"/>
        <v>0</v>
      </c>
      <c r="R101" s="352">
        <f t="shared" ca="1" si="48"/>
        <v>0</v>
      </c>
    </row>
    <row r="102" spans="1:18" ht="15" customHeight="1" x14ac:dyDescent="0.3">
      <c r="A102" s="335" t="s">
        <v>368</v>
      </c>
      <c r="B102" s="350">
        <f>'Risk Log'!B98</f>
        <v>0</v>
      </c>
      <c r="C102" s="175"/>
      <c r="D102" s="175"/>
      <c r="E102" s="175"/>
      <c r="F102" s="175"/>
      <c r="G102" s="330">
        <f t="shared" si="44"/>
        <v>0</v>
      </c>
      <c r="H102" s="551"/>
      <c r="I102" s="551"/>
      <c r="J102" s="551"/>
      <c r="K102" s="331">
        <v>0</v>
      </c>
      <c r="L102" s="331">
        <f t="shared" si="45"/>
        <v>0</v>
      </c>
      <c r="M102" s="176"/>
      <c r="N102" s="176"/>
      <c r="O102" s="332">
        <f t="shared" si="46"/>
        <v>1</v>
      </c>
      <c r="P102" s="351">
        <f ca="1">OFFSET('Table of Discount Factors'!$C$3,'Risk (£) Option 2'!M102,'Risk (£) Option 2'!N102)</f>
        <v>1</v>
      </c>
      <c r="Q102" s="334">
        <f t="shared" si="47"/>
        <v>0</v>
      </c>
      <c r="R102" s="352">
        <f t="shared" ca="1" si="48"/>
        <v>0</v>
      </c>
    </row>
    <row r="103" spans="1:18" ht="15" customHeight="1" x14ac:dyDescent="0.3">
      <c r="A103" s="335" t="s">
        <v>558</v>
      </c>
      <c r="B103" s="350">
        <f>'Risk Log'!B99</f>
        <v>0</v>
      </c>
      <c r="C103" s="175"/>
      <c r="D103" s="175"/>
      <c r="E103" s="175"/>
      <c r="F103" s="175"/>
      <c r="G103" s="330">
        <f t="shared" si="44"/>
        <v>0</v>
      </c>
      <c r="H103" s="551"/>
      <c r="I103" s="551"/>
      <c r="J103" s="551"/>
      <c r="K103" s="331">
        <v>0</v>
      </c>
      <c r="L103" s="331">
        <f t="shared" si="45"/>
        <v>0</v>
      </c>
      <c r="M103" s="176"/>
      <c r="N103" s="176"/>
      <c r="O103" s="332">
        <f t="shared" si="46"/>
        <v>1</v>
      </c>
      <c r="P103" s="351">
        <f ca="1">OFFSET('Table of Discount Factors'!$C$3,'Risk (£) Option 2'!M103,'Risk (£) Option 2'!N103)</f>
        <v>1</v>
      </c>
      <c r="Q103" s="334">
        <f t="shared" si="47"/>
        <v>0</v>
      </c>
      <c r="R103" s="352">
        <f t="shared" ca="1" si="48"/>
        <v>0</v>
      </c>
    </row>
    <row r="104" spans="1:18" ht="15" customHeight="1" x14ac:dyDescent="0.3">
      <c r="A104" s="335" t="s">
        <v>559</v>
      </c>
      <c r="B104" s="350">
        <f>'Risk Log'!B100</f>
        <v>0</v>
      </c>
      <c r="C104" s="175"/>
      <c r="D104" s="175"/>
      <c r="E104" s="175"/>
      <c r="F104" s="175"/>
      <c r="G104" s="330">
        <f t="shared" si="44"/>
        <v>0</v>
      </c>
      <c r="H104" s="551"/>
      <c r="I104" s="551"/>
      <c r="J104" s="551"/>
      <c r="K104" s="331">
        <v>0</v>
      </c>
      <c r="L104" s="331">
        <f t="shared" si="45"/>
        <v>0</v>
      </c>
      <c r="M104" s="176"/>
      <c r="N104" s="176"/>
      <c r="O104" s="332">
        <f t="shared" si="46"/>
        <v>1</v>
      </c>
      <c r="P104" s="351">
        <f ca="1">OFFSET('Table of Discount Factors'!$C$3,'Risk (£) Option 2'!M104,'Risk (£) Option 2'!N104)</f>
        <v>1</v>
      </c>
      <c r="Q104" s="334">
        <f t="shared" si="47"/>
        <v>0</v>
      </c>
      <c r="R104" s="352">
        <f t="shared" ca="1" si="48"/>
        <v>0</v>
      </c>
    </row>
    <row r="105" spans="1:18" ht="15" customHeight="1" x14ac:dyDescent="0.3">
      <c r="A105" s="335" t="s">
        <v>560</v>
      </c>
      <c r="B105" s="350">
        <f>'Risk Log'!B101</f>
        <v>0</v>
      </c>
      <c r="C105" s="175"/>
      <c r="D105" s="175"/>
      <c r="E105" s="175"/>
      <c r="F105" s="175"/>
      <c r="G105" s="330">
        <f t="shared" si="44"/>
        <v>0</v>
      </c>
      <c r="H105" s="551"/>
      <c r="I105" s="551"/>
      <c r="J105" s="551"/>
      <c r="K105" s="331">
        <v>0</v>
      </c>
      <c r="L105" s="331">
        <f t="shared" si="45"/>
        <v>0</v>
      </c>
      <c r="M105" s="176"/>
      <c r="N105" s="176"/>
      <c r="O105" s="332">
        <f t="shared" si="46"/>
        <v>1</v>
      </c>
      <c r="P105" s="351">
        <f ca="1">OFFSET('Table of Discount Factors'!$C$3,'Risk (£) Option 2'!M105,'Risk (£) Option 2'!N105)</f>
        <v>1</v>
      </c>
      <c r="Q105" s="334">
        <f t="shared" si="47"/>
        <v>0</v>
      </c>
      <c r="R105" s="352">
        <f t="shared" ca="1" si="48"/>
        <v>0</v>
      </c>
    </row>
    <row r="106" spans="1:18" ht="15" customHeight="1" x14ac:dyDescent="0.3">
      <c r="A106" s="335" t="s">
        <v>561</v>
      </c>
      <c r="B106" s="350">
        <f>'Risk Log'!B102</f>
        <v>0</v>
      </c>
      <c r="C106" s="175"/>
      <c r="D106" s="175"/>
      <c r="E106" s="175"/>
      <c r="F106" s="175"/>
      <c r="G106" s="330">
        <f t="shared" si="44"/>
        <v>0</v>
      </c>
      <c r="H106" s="551"/>
      <c r="I106" s="551"/>
      <c r="J106" s="551"/>
      <c r="K106" s="331">
        <v>0</v>
      </c>
      <c r="L106" s="331">
        <f t="shared" si="45"/>
        <v>0</v>
      </c>
      <c r="M106" s="176"/>
      <c r="N106" s="176"/>
      <c r="O106" s="332">
        <f t="shared" si="46"/>
        <v>1</v>
      </c>
      <c r="P106" s="351">
        <f ca="1">OFFSET('Table of Discount Factors'!$C$3,'Risk (£) Option 2'!M106,'Risk (£) Option 2'!N106)</f>
        <v>1</v>
      </c>
      <c r="Q106" s="334">
        <f t="shared" si="47"/>
        <v>0</v>
      </c>
      <c r="R106" s="352">
        <f t="shared" ca="1" si="48"/>
        <v>0</v>
      </c>
    </row>
    <row r="107" spans="1:18" ht="15" customHeight="1" x14ac:dyDescent="0.3">
      <c r="A107" s="335" t="s">
        <v>562</v>
      </c>
      <c r="B107" s="350">
        <f>'Risk Log'!B103</f>
        <v>0</v>
      </c>
      <c r="C107" s="175"/>
      <c r="D107" s="175"/>
      <c r="E107" s="175"/>
      <c r="F107" s="175"/>
      <c r="G107" s="330">
        <f t="shared" si="44"/>
        <v>0</v>
      </c>
      <c r="H107" s="551"/>
      <c r="I107" s="551"/>
      <c r="J107" s="551"/>
      <c r="K107" s="331">
        <v>0</v>
      </c>
      <c r="L107" s="331">
        <f t="shared" si="45"/>
        <v>0</v>
      </c>
      <c r="M107" s="176"/>
      <c r="N107" s="176"/>
      <c r="O107" s="332">
        <f t="shared" si="46"/>
        <v>1</v>
      </c>
      <c r="P107" s="351">
        <f ca="1">OFFSET('Table of Discount Factors'!$C$3,'Risk (£) Option 2'!M107,'Risk (£) Option 2'!N107)</f>
        <v>1</v>
      </c>
      <c r="Q107" s="334">
        <f t="shared" si="47"/>
        <v>0</v>
      </c>
      <c r="R107" s="352">
        <f t="shared" ca="1" si="48"/>
        <v>0</v>
      </c>
    </row>
    <row r="108" spans="1:18" ht="15" customHeight="1" x14ac:dyDescent="0.3">
      <c r="A108" s="335" t="s">
        <v>563</v>
      </c>
      <c r="B108" s="350">
        <f>'Risk Log'!B104</f>
        <v>0</v>
      </c>
      <c r="C108" s="175"/>
      <c r="D108" s="175"/>
      <c r="E108" s="175"/>
      <c r="F108" s="175"/>
      <c r="G108" s="330">
        <f t="shared" si="44"/>
        <v>0</v>
      </c>
      <c r="H108" s="551"/>
      <c r="I108" s="551"/>
      <c r="J108" s="551"/>
      <c r="K108" s="331">
        <v>0</v>
      </c>
      <c r="L108" s="331">
        <f t="shared" si="45"/>
        <v>0</v>
      </c>
      <c r="M108" s="176"/>
      <c r="N108" s="176"/>
      <c r="O108" s="332">
        <f t="shared" si="46"/>
        <v>1</v>
      </c>
      <c r="P108" s="351">
        <f ca="1">OFFSET('Table of Discount Factors'!$C$3,'Risk (£) Option 2'!M108,'Risk (£) Option 2'!N108)</f>
        <v>1</v>
      </c>
      <c r="Q108" s="334">
        <f t="shared" si="47"/>
        <v>0</v>
      </c>
      <c r="R108" s="352">
        <f t="shared" ca="1" si="48"/>
        <v>0</v>
      </c>
    </row>
    <row r="109" spans="1:18" ht="15" customHeight="1" x14ac:dyDescent="0.3">
      <c r="A109" s="335" t="s">
        <v>564</v>
      </c>
      <c r="B109" s="350">
        <f>'Risk Log'!B105</f>
        <v>0</v>
      </c>
      <c r="C109" s="175"/>
      <c r="D109" s="175"/>
      <c r="E109" s="175"/>
      <c r="F109" s="175"/>
      <c r="G109" s="330">
        <f t="shared" si="44"/>
        <v>0</v>
      </c>
      <c r="H109" s="551"/>
      <c r="I109" s="551"/>
      <c r="J109" s="551"/>
      <c r="K109" s="331">
        <v>0</v>
      </c>
      <c r="L109" s="331">
        <f t="shared" si="45"/>
        <v>0</v>
      </c>
      <c r="M109" s="176"/>
      <c r="N109" s="176"/>
      <c r="O109" s="332">
        <f t="shared" si="46"/>
        <v>1</v>
      </c>
      <c r="P109" s="351">
        <f ca="1">OFFSET('Table of Discount Factors'!$C$3,'Risk (£) Option 2'!M109,'Risk (£) Option 2'!N109)</f>
        <v>1</v>
      </c>
      <c r="Q109" s="334">
        <f t="shared" si="47"/>
        <v>0</v>
      </c>
      <c r="R109" s="352">
        <f t="shared" ca="1" si="48"/>
        <v>0</v>
      </c>
    </row>
    <row r="110" spans="1:18" ht="15" customHeight="1" x14ac:dyDescent="0.3">
      <c r="A110" s="335" t="s">
        <v>645</v>
      </c>
      <c r="B110" s="350">
        <f>'Risk Log'!B106</f>
        <v>0</v>
      </c>
      <c r="C110" s="175"/>
      <c r="D110" s="175"/>
      <c r="E110" s="175"/>
      <c r="F110" s="175"/>
      <c r="G110" s="330">
        <f t="shared" si="44"/>
        <v>0</v>
      </c>
      <c r="H110" s="433"/>
      <c r="I110" s="433"/>
      <c r="J110" s="433"/>
      <c r="K110" s="331">
        <v>0</v>
      </c>
      <c r="L110" s="331">
        <f t="shared" si="45"/>
        <v>0</v>
      </c>
      <c r="M110" s="176"/>
      <c r="N110" s="176"/>
      <c r="O110" s="332">
        <f t="shared" si="46"/>
        <v>1</v>
      </c>
      <c r="P110" s="351">
        <f ca="1">OFFSET('Table of Discount Factors'!$C$3,'Risk (£) Option 2'!M110,'Risk (£) Option 2'!N110)</f>
        <v>1</v>
      </c>
      <c r="Q110" s="334">
        <f t="shared" si="47"/>
        <v>0</v>
      </c>
      <c r="R110" s="352">
        <f t="shared" ca="1" si="48"/>
        <v>0</v>
      </c>
    </row>
    <row r="111" spans="1:18" ht="15" customHeight="1" x14ac:dyDescent="0.3">
      <c r="A111" s="335" t="s">
        <v>646</v>
      </c>
      <c r="B111" s="350">
        <f>'Risk Log'!B107</f>
        <v>0</v>
      </c>
      <c r="C111" s="175"/>
      <c r="D111" s="175"/>
      <c r="E111" s="175"/>
      <c r="F111" s="175"/>
      <c r="G111" s="330">
        <f t="shared" si="44"/>
        <v>0</v>
      </c>
      <c r="H111" s="433"/>
      <c r="I111" s="433"/>
      <c r="J111" s="433"/>
      <c r="K111" s="331">
        <v>0</v>
      </c>
      <c r="L111" s="331">
        <f t="shared" si="45"/>
        <v>0</v>
      </c>
      <c r="M111" s="176"/>
      <c r="N111" s="176"/>
      <c r="O111" s="332">
        <f t="shared" si="46"/>
        <v>1</v>
      </c>
      <c r="P111" s="351">
        <f ca="1">OFFSET('Table of Discount Factors'!$C$3,'Risk (£) Option 2'!M111,'Risk (£) Option 2'!N111)</f>
        <v>1</v>
      </c>
      <c r="Q111" s="334">
        <f t="shared" si="47"/>
        <v>0</v>
      </c>
      <c r="R111" s="352">
        <f t="shared" ca="1" si="48"/>
        <v>0</v>
      </c>
    </row>
    <row r="112" spans="1:18" ht="15" customHeight="1" x14ac:dyDescent="0.3">
      <c r="A112" s="335" t="s">
        <v>647</v>
      </c>
      <c r="B112" s="350">
        <f>'Risk Log'!B108</f>
        <v>0</v>
      </c>
      <c r="C112" s="175"/>
      <c r="D112" s="175"/>
      <c r="E112" s="175"/>
      <c r="F112" s="175"/>
      <c r="G112" s="330">
        <f t="shared" si="44"/>
        <v>0</v>
      </c>
      <c r="H112" s="433"/>
      <c r="I112" s="433"/>
      <c r="J112" s="433"/>
      <c r="K112" s="331">
        <v>0</v>
      </c>
      <c r="L112" s="331">
        <f t="shared" si="45"/>
        <v>0</v>
      </c>
      <c r="M112" s="176"/>
      <c r="N112" s="176"/>
      <c r="O112" s="332">
        <f t="shared" si="46"/>
        <v>1</v>
      </c>
      <c r="P112" s="351">
        <f ca="1">OFFSET('Table of Discount Factors'!$C$3,'Risk (£) Option 2'!M112,'Risk (£) Option 2'!N112)</f>
        <v>1</v>
      </c>
      <c r="Q112" s="334">
        <f t="shared" si="47"/>
        <v>0</v>
      </c>
      <c r="R112" s="352">
        <f t="shared" ca="1" si="48"/>
        <v>0</v>
      </c>
    </row>
    <row r="113" spans="1:18" ht="15" customHeight="1" x14ac:dyDescent="0.3">
      <c r="A113" s="335" t="s">
        <v>648</v>
      </c>
      <c r="B113" s="350">
        <f>'Risk Log'!B109</f>
        <v>0</v>
      </c>
      <c r="C113" s="175"/>
      <c r="D113" s="175"/>
      <c r="E113" s="175"/>
      <c r="F113" s="175"/>
      <c r="G113" s="330">
        <f t="shared" si="44"/>
        <v>0</v>
      </c>
      <c r="H113" s="433"/>
      <c r="I113" s="433"/>
      <c r="J113" s="433"/>
      <c r="K113" s="331">
        <v>0</v>
      </c>
      <c r="L113" s="331">
        <f t="shared" si="45"/>
        <v>0</v>
      </c>
      <c r="M113" s="176"/>
      <c r="N113" s="176"/>
      <c r="O113" s="332">
        <f t="shared" si="46"/>
        <v>1</v>
      </c>
      <c r="P113" s="351">
        <f ca="1">OFFSET('Table of Discount Factors'!$C$3,'Risk (£) Option 2'!M113,'Risk (£) Option 2'!N113)</f>
        <v>1</v>
      </c>
      <c r="Q113" s="334">
        <f t="shared" si="47"/>
        <v>0</v>
      </c>
      <c r="R113" s="352">
        <f t="shared" ca="1" si="48"/>
        <v>0</v>
      </c>
    </row>
    <row r="114" spans="1:18" ht="15" customHeight="1" x14ac:dyDescent="0.3">
      <c r="A114" s="335" t="s">
        <v>649</v>
      </c>
      <c r="B114" s="350">
        <f>'Risk Log'!B110</f>
        <v>0</v>
      </c>
      <c r="C114" s="175"/>
      <c r="D114" s="175"/>
      <c r="E114" s="175"/>
      <c r="F114" s="175"/>
      <c r="G114" s="330">
        <f t="shared" si="44"/>
        <v>0</v>
      </c>
      <c r="H114" s="433"/>
      <c r="I114" s="433"/>
      <c r="J114" s="433"/>
      <c r="K114" s="331">
        <v>0</v>
      </c>
      <c r="L114" s="331">
        <f t="shared" si="45"/>
        <v>0</v>
      </c>
      <c r="M114" s="176"/>
      <c r="N114" s="176"/>
      <c r="O114" s="332">
        <f t="shared" si="46"/>
        <v>1</v>
      </c>
      <c r="P114" s="351">
        <f ca="1">OFFSET('Table of Discount Factors'!$C$3,'Risk (£) Option 2'!M114,'Risk (£) Option 2'!N114)</f>
        <v>1</v>
      </c>
      <c r="Q114" s="334">
        <f t="shared" si="47"/>
        <v>0</v>
      </c>
      <c r="R114" s="352">
        <f t="shared" ca="1" si="48"/>
        <v>0</v>
      </c>
    </row>
    <row r="115" spans="1:18" ht="15" customHeight="1" x14ac:dyDescent="0.3">
      <c r="A115" s="335" t="s">
        <v>650</v>
      </c>
      <c r="B115" s="350">
        <f>'Risk Log'!B111</f>
        <v>0</v>
      </c>
      <c r="C115" s="175"/>
      <c r="D115" s="175"/>
      <c r="E115" s="175"/>
      <c r="F115" s="175"/>
      <c r="G115" s="330">
        <f t="shared" si="44"/>
        <v>0</v>
      </c>
      <c r="H115" s="433"/>
      <c r="I115" s="433"/>
      <c r="J115" s="433"/>
      <c r="K115" s="331">
        <v>0</v>
      </c>
      <c r="L115" s="331">
        <f t="shared" si="45"/>
        <v>0</v>
      </c>
      <c r="M115" s="176"/>
      <c r="N115" s="176"/>
      <c r="O115" s="332">
        <f t="shared" si="46"/>
        <v>1</v>
      </c>
      <c r="P115" s="351">
        <f ca="1">OFFSET('Table of Discount Factors'!$C$3,'Risk (£) Option 2'!M115,'Risk (£) Option 2'!N115)</f>
        <v>1</v>
      </c>
      <c r="Q115" s="334">
        <f t="shared" si="47"/>
        <v>0</v>
      </c>
      <c r="R115" s="352">
        <f t="shared" ca="1" si="48"/>
        <v>0</v>
      </c>
    </row>
    <row r="116" spans="1:18" ht="15" customHeight="1" x14ac:dyDescent="0.3">
      <c r="A116" s="335" t="s">
        <v>651</v>
      </c>
      <c r="B116" s="350">
        <f>'Risk Log'!B112</f>
        <v>0</v>
      </c>
      <c r="C116" s="175"/>
      <c r="D116" s="175"/>
      <c r="E116" s="175"/>
      <c r="F116" s="175"/>
      <c r="G116" s="330">
        <f t="shared" si="44"/>
        <v>0</v>
      </c>
      <c r="H116" s="433"/>
      <c r="I116" s="433"/>
      <c r="J116" s="433"/>
      <c r="K116" s="331">
        <v>0</v>
      </c>
      <c r="L116" s="331">
        <f t="shared" si="45"/>
        <v>0</v>
      </c>
      <c r="M116" s="176"/>
      <c r="N116" s="176"/>
      <c r="O116" s="332">
        <f t="shared" si="46"/>
        <v>1</v>
      </c>
      <c r="P116" s="351">
        <f ca="1">OFFSET('Table of Discount Factors'!$C$3,'Risk (£) Option 2'!M116,'Risk (£) Option 2'!N116)</f>
        <v>1</v>
      </c>
      <c r="Q116" s="334">
        <f t="shared" si="47"/>
        <v>0</v>
      </c>
      <c r="R116" s="352">
        <f t="shared" ca="1" si="48"/>
        <v>0</v>
      </c>
    </row>
    <row r="117" spans="1:18" ht="15" customHeight="1" x14ac:dyDescent="0.3">
      <c r="A117" s="335" t="s">
        <v>652</v>
      </c>
      <c r="B117" s="350">
        <f>'Risk Log'!B113</f>
        <v>0</v>
      </c>
      <c r="C117" s="175"/>
      <c r="D117" s="175"/>
      <c r="E117" s="175"/>
      <c r="F117" s="175"/>
      <c r="G117" s="330">
        <f t="shared" si="44"/>
        <v>0</v>
      </c>
      <c r="H117" s="433"/>
      <c r="I117" s="433"/>
      <c r="J117" s="433"/>
      <c r="K117" s="331">
        <v>0</v>
      </c>
      <c r="L117" s="331">
        <f t="shared" si="45"/>
        <v>0</v>
      </c>
      <c r="M117" s="176"/>
      <c r="N117" s="176"/>
      <c r="O117" s="332">
        <f t="shared" si="46"/>
        <v>1</v>
      </c>
      <c r="P117" s="351">
        <f ca="1">OFFSET('Table of Discount Factors'!$C$3,'Risk (£) Option 2'!M117,'Risk (£) Option 2'!N117)</f>
        <v>1</v>
      </c>
      <c r="Q117" s="334">
        <f t="shared" si="47"/>
        <v>0</v>
      </c>
      <c r="R117" s="352">
        <f t="shared" ca="1" si="48"/>
        <v>0</v>
      </c>
    </row>
    <row r="118" spans="1:18" ht="15" customHeight="1" x14ac:dyDescent="0.3">
      <c r="A118" s="335" t="s">
        <v>653</v>
      </c>
      <c r="B118" s="350">
        <f>'Risk Log'!B114</f>
        <v>0</v>
      </c>
      <c r="C118" s="175"/>
      <c r="D118" s="175"/>
      <c r="E118" s="175"/>
      <c r="F118" s="175"/>
      <c r="G118" s="330">
        <f t="shared" si="44"/>
        <v>0</v>
      </c>
      <c r="H118" s="433"/>
      <c r="I118" s="433"/>
      <c r="J118" s="433"/>
      <c r="K118" s="331">
        <v>0</v>
      </c>
      <c r="L118" s="331">
        <f t="shared" si="45"/>
        <v>0</v>
      </c>
      <c r="M118" s="176"/>
      <c r="N118" s="176"/>
      <c r="O118" s="332">
        <f t="shared" si="46"/>
        <v>1</v>
      </c>
      <c r="P118" s="351">
        <f ca="1">OFFSET('Table of Discount Factors'!$C$3,'Risk (£) Option 2'!M118,'Risk (£) Option 2'!N118)</f>
        <v>1</v>
      </c>
      <c r="Q118" s="334">
        <f t="shared" si="47"/>
        <v>0</v>
      </c>
      <c r="R118" s="352">
        <f t="shared" ca="1" si="48"/>
        <v>0</v>
      </c>
    </row>
    <row r="119" spans="1:18" ht="15" customHeight="1" x14ac:dyDescent="0.3">
      <c r="A119" s="335" t="s">
        <v>654</v>
      </c>
      <c r="B119" s="350">
        <f>'Risk Log'!B115</f>
        <v>0</v>
      </c>
      <c r="C119" s="175"/>
      <c r="D119" s="175"/>
      <c r="E119" s="175"/>
      <c r="F119" s="175"/>
      <c r="G119" s="330">
        <f t="shared" si="44"/>
        <v>0</v>
      </c>
      <c r="H119" s="433"/>
      <c r="I119" s="433"/>
      <c r="J119" s="433"/>
      <c r="K119" s="331">
        <v>0</v>
      </c>
      <c r="L119" s="331">
        <f t="shared" si="45"/>
        <v>0</v>
      </c>
      <c r="M119" s="176"/>
      <c r="N119" s="176"/>
      <c r="O119" s="332">
        <f t="shared" si="46"/>
        <v>1</v>
      </c>
      <c r="P119" s="351">
        <f ca="1">OFFSET('Table of Discount Factors'!$C$3,'Risk (£) Option 2'!M119,'Risk (£) Option 2'!N119)</f>
        <v>1</v>
      </c>
      <c r="Q119" s="334">
        <f t="shared" si="47"/>
        <v>0</v>
      </c>
      <c r="R119" s="352">
        <f t="shared" ca="1" si="48"/>
        <v>0</v>
      </c>
    </row>
    <row r="120" spans="1:18" ht="15" customHeight="1" x14ac:dyDescent="0.3">
      <c r="A120" s="353"/>
      <c r="B120" s="354"/>
      <c r="C120" s="354"/>
      <c r="D120" s="354"/>
      <c r="E120" s="355"/>
      <c r="F120" s="355"/>
      <c r="G120" s="355"/>
      <c r="H120" s="356"/>
      <c r="I120" s="357"/>
      <c r="J120" s="356"/>
      <c r="K120" s="345" t="s">
        <v>55</v>
      </c>
      <c r="L120" s="346">
        <f>SUM(L95:L119)</f>
        <v>0</v>
      </c>
      <c r="M120" s="355"/>
      <c r="N120" s="354"/>
      <c r="O120" s="358"/>
      <c r="P120" s="348">
        <f ca="1">SUM(P95:P119)</f>
        <v>25</v>
      </c>
      <c r="Q120" s="346">
        <f>SUM(Q95:Q119)</f>
        <v>0</v>
      </c>
      <c r="R120" s="346">
        <f ca="1">SUM(R95:R119)</f>
        <v>0</v>
      </c>
    </row>
    <row r="121" spans="1:18" ht="15" customHeight="1" x14ac:dyDescent="0.3">
      <c r="A121" s="359"/>
      <c r="B121" s="360"/>
      <c r="C121" s="360"/>
      <c r="D121" s="360"/>
      <c r="E121" s="361"/>
      <c r="F121" s="361"/>
      <c r="G121" s="361"/>
      <c r="H121" s="362"/>
      <c r="I121" s="363"/>
      <c r="J121" s="363"/>
      <c r="K121" s="364" t="s">
        <v>21</v>
      </c>
      <c r="L121" s="365">
        <f>SUM(L120,L93,L88,L85,L81,L77,L72,L62,L49,L36,L14)</f>
        <v>0</v>
      </c>
      <c r="M121" s="361"/>
      <c r="N121" s="360"/>
      <c r="O121" s="366"/>
      <c r="P121" s="367">
        <f ca="1">SUM(P120,P93,P88,P85,P81,P77,P72,P62,P49,P36,P14)</f>
        <v>92</v>
      </c>
      <c r="Q121" s="365">
        <f>SUM(Q120,Q93,Q88,Q85,Q81,Q77,Q72,Q62,Q49,Q36,Q14)</f>
        <v>0</v>
      </c>
      <c r="R121" s="365">
        <f ca="1">SUM(R120,R93,R88,R85,R81,R77,R72,R62,R49,R36,R14)</f>
        <v>0</v>
      </c>
    </row>
    <row r="123" spans="1:18" x14ac:dyDescent="0.3">
      <c r="M123" s="322"/>
      <c r="N123" s="322"/>
      <c r="O123" s="322"/>
    </row>
    <row r="124" spans="1:18" x14ac:dyDescent="0.3">
      <c r="M124" s="322"/>
      <c r="N124" s="322"/>
      <c r="O124" s="322"/>
    </row>
    <row r="125" spans="1:18" x14ac:dyDescent="0.3">
      <c r="I125" s="2"/>
      <c r="J125" s="2"/>
      <c r="K125" s="2"/>
      <c r="L125" s="2"/>
      <c r="P125" s="2"/>
      <c r="Q125" s="2"/>
      <c r="R125" s="2"/>
    </row>
  </sheetData>
  <sheetProtection algorithmName="SHA-512" hashValue="iOsUbkBd+isjuIVPmz3s7I4bqvhDhPuqtJebYQbzgiRxyEpDVuz2AJpKQ7jMnT3+UoZHOG8XQJDKEOusGIoK2Q==" saltValue="d2dedV9A3Btws+62CYINgA==" spinCount="100000" sheet="1" objects="1" scenarios="1"/>
  <mergeCells count="9">
    <mergeCell ref="P5:P6"/>
    <mergeCell ref="Q5:Q6"/>
    <mergeCell ref="R5:R6"/>
    <mergeCell ref="A1:B1"/>
    <mergeCell ref="A2:B2"/>
    <mergeCell ref="C5:G5"/>
    <mergeCell ref="H5:K5"/>
    <mergeCell ref="L5:L6"/>
    <mergeCell ref="M5:O5"/>
  </mergeCells>
  <conditionalFormatting sqref="G90:G92 G87 G83:G84 G79:G80 G74:G76 G64:G71 G51:G61 G38:G48 G16:G35 G8:G13 G95:G119">
    <cfRule type="cellIs" dxfId="186" priority="1" operator="equal">
      <formula>1</formula>
    </cfRule>
    <cfRule type="cellIs" dxfId="185" priority="2" operator="notEqual">
      <formula>100%</formula>
    </cfRule>
  </conditionalFormatting>
  <dataValidations count="2">
    <dataValidation type="custom" showInputMessage="1" showErrorMessage="1" error="The values entered must total to 100%. All cells must have a value. " sqref="C8:F13 C16:F35 C38:F48 C51:F61 C64:F71 C74:F76 C79:F80 C83:F84 C87:F87 C90:F92 C95:F119" xr:uid="{00000000-0002-0000-1800-000000000000}">
      <formula1>IF((AND(NOT(ISBLANK($C8)), NOT(ISBLANK($D8)), NOT(ISBLANK($E8)), NOT(ISBLANK($F8)))), SUM($C8:$F8)=1, SUM($C8:$F8)&lt;1)</formula1>
    </dataValidation>
    <dataValidation type="decimal" allowBlank="1" showInputMessage="1" showErrorMessage="1" error="All values should be entered as a positive number." sqref="H8:J13 H16:J35 H38:J48 H51:J61 H64:J71 H74:J76 H79:J80 H83:J84 H87:J87 H90:J92 H95:J119" xr:uid="{00000000-0002-0000-1800-000001000000}">
      <formula1>0</formula1>
      <formula2>9.99999999999999E+24</formula2>
    </dataValidation>
  </dataValidations>
  <hyperlinks>
    <hyperlink ref="C1" location="'User Instructions'!A1" display="Back to User Instructions" xr:uid="{00000000-0004-0000-1800-000000000000}"/>
    <hyperlink ref="C2" location="'Model Structure'!A1" display="Back to Model Structure" xr:uid="{00000000-0004-0000-1800-000001000000}"/>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error="Enter a value between 0 and the final project year" prompt="If the risk will be present from year 0 to to year 35, input 0 in column and 35 in column M. Do not enter financial or calendar years in these columns" xr:uid="{00000000-0002-0000-1800-000002000000}">
          <x14:formula1>
            <xm:f>0</xm:f>
          </x14:formula1>
          <x14:formula2>
            <xm:f>Factors!$H$17</xm:f>
          </x14:formula2>
          <xm:sqref>M95:N119 M90:N92 M87:N87 M83:N84 M79:N80 M74:N76 M64:N71 M51:N61 M38:N48 M8:N13 M16:N35</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1">
    <tabColor theme="4"/>
  </sheetPr>
  <dimension ref="A1:R125"/>
  <sheetViews>
    <sheetView zoomScaleNormal="100" workbookViewId="0">
      <pane xSplit="2" ySplit="7" topLeftCell="C95" activePane="bottomRight" state="frozen"/>
      <selection activeCell="D83" sqref="D83"/>
      <selection pane="topRight" activeCell="D83" sqref="D83"/>
      <selection pane="bottomLeft" activeCell="D83" sqref="D83"/>
      <selection pane="bottomRight" activeCell="D83" sqref="D83"/>
    </sheetView>
  </sheetViews>
  <sheetFormatPr defaultColWidth="9.109375" defaultRowHeight="14.4" x14ac:dyDescent="0.3"/>
  <cols>
    <col min="1" max="1" width="7.88671875" style="2" customWidth="1"/>
    <col min="2" max="2" width="89.44140625" style="2" bestFit="1" customWidth="1"/>
    <col min="3" max="8" width="17.5546875" style="2" customWidth="1"/>
    <col min="9" max="12" width="17.5546875" style="322" customWidth="1"/>
    <col min="13" max="15" width="17.5546875" style="2" customWidth="1"/>
    <col min="16" max="18" width="17.5546875" style="322" customWidth="1"/>
    <col min="19" max="16384" width="9.109375" style="2"/>
  </cols>
  <sheetData>
    <row r="1" spans="1:18" x14ac:dyDescent="0.3">
      <c r="A1" s="636" t="s">
        <v>577</v>
      </c>
      <c r="B1" s="636"/>
      <c r="C1" s="321" t="s">
        <v>421</v>
      </c>
    </row>
    <row r="2" spans="1:18" x14ac:dyDescent="0.3">
      <c r="A2" s="640" t="str">
        <f>"Option 3 - " &amp; Factors!$B$18</f>
        <v xml:space="preserve">Option 3 - </v>
      </c>
      <c r="B2" s="640"/>
      <c r="C2" s="382" t="s">
        <v>573</v>
      </c>
    </row>
    <row r="4" spans="1:18" ht="15" customHeight="1" x14ac:dyDescent="0.3">
      <c r="A4" s="323" t="str">
        <f>"RISK ANALYSIS - " &amp; Factors!$C$10</f>
        <v xml:space="preserve">RISK ANALYSIS - </v>
      </c>
      <c r="B4" s="324"/>
      <c r="C4" s="325"/>
      <c r="D4" s="326"/>
      <c r="E4" s="326"/>
      <c r="F4" s="326"/>
      <c r="G4" s="326"/>
      <c r="H4" s="326"/>
      <c r="I4" s="326"/>
      <c r="J4" s="326"/>
      <c r="K4" s="326"/>
      <c r="L4" s="326"/>
      <c r="M4" s="326"/>
      <c r="N4" s="326"/>
      <c r="O4" s="326"/>
      <c r="P4" s="326"/>
      <c r="Q4" s="324"/>
      <c r="R4" s="324"/>
    </row>
    <row r="5" spans="1:18" s="327" customFormat="1" ht="15" customHeight="1" x14ac:dyDescent="0.3">
      <c r="A5" s="320" t="s">
        <v>360</v>
      </c>
      <c r="B5" s="320" t="s">
        <v>162</v>
      </c>
      <c r="C5" s="682" t="s">
        <v>425</v>
      </c>
      <c r="D5" s="683"/>
      <c r="E5" s="683"/>
      <c r="F5" s="683"/>
      <c r="G5" s="684"/>
      <c r="H5" s="681" t="s">
        <v>469</v>
      </c>
      <c r="I5" s="685"/>
      <c r="J5" s="685"/>
      <c r="K5" s="686"/>
      <c r="L5" s="678" t="s">
        <v>357</v>
      </c>
      <c r="M5" s="682" t="s">
        <v>453</v>
      </c>
      <c r="N5" s="683"/>
      <c r="O5" s="684"/>
      <c r="P5" s="680" t="s">
        <v>348</v>
      </c>
      <c r="Q5" s="678" t="s">
        <v>364</v>
      </c>
      <c r="R5" s="678" t="s">
        <v>363</v>
      </c>
    </row>
    <row r="6" spans="1:18" ht="15" customHeight="1" x14ac:dyDescent="0.3">
      <c r="A6" s="142"/>
      <c r="B6" s="143"/>
      <c r="C6" s="104" t="s">
        <v>449</v>
      </c>
      <c r="D6" s="104" t="s">
        <v>450</v>
      </c>
      <c r="E6" s="104" t="s">
        <v>451</v>
      </c>
      <c r="F6" s="104" t="s">
        <v>452</v>
      </c>
      <c r="G6" s="104" t="s">
        <v>465</v>
      </c>
      <c r="H6" s="104" t="s">
        <v>449</v>
      </c>
      <c r="I6" s="104" t="s">
        <v>450</v>
      </c>
      <c r="J6" s="104" t="s">
        <v>451</v>
      </c>
      <c r="K6" s="104" t="s">
        <v>452</v>
      </c>
      <c r="L6" s="679"/>
      <c r="M6" s="104" t="s">
        <v>454</v>
      </c>
      <c r="N6" s="104" t="s">
        <v>455</v>
      </c>
      <c r="O6" s="104" t="s">
        <v>346</v>
      </c>
      <c r="P6" s="681"/>
      <c r="Q6" s="679"/>
      <c r="R6" s="679"/>
    </row>
    <row r="7" spans="1:18" ht="15" customHeight="1" x14ac:dyDescent="0.3">
      <c r="A7" s="105" t="s">
        <v>165</v>
      </c>
      <c r="B7" s="106"/>
      <c r="C7" s="106"/>
      <c r="D7" s="106"/>
      <c r="E7" s="106"/>
      <c r="F7" s="106"/>
      <c r="G7" s="106"/>
      <c r="H7" s="106"/>
      <c r="I7" s="106"/>
      <c r="J7" s="106"/>
      <c r="K7" s="106"/>
      <c r="L7" s="106"/>
      <c r="M7" s="106"/>
      <c r="N7" s="106"/>
      <c r="O7" s="106"/>
      <c r="P7" s="106"/>
      <c r="Q7" s="107"/>
      <c r="R7" s="107"/>
    </row>
    <row r="8" spans="1:18" ht="15" customHeight="1" x14ac:dyDescent="0.3">
      <c r="A8" s="328" t="s">
        <v>166</v>
      </c>
      <c r="B8" s="329" t="s">
        <v>167</v>
      </c>
      <c r="C8" s="175"/>
      <c r="D8" s="175"/>
      <c r="E8" s="175"/>
      <c r="F8" s="175"/>
      <c r="G8" s="330">
        <f t="shared" ref="G8:G13" si="0">SUM(C8:F8)</f>
        <v>0</v>
      </c>
      <c r="H8" s="433"/>
      <c r="I8" s="433"/>
      <c r="J8" s="433"/>
      <c r="K8" s="331">
        <v>0</v>
      </c>
      <c r="L8" s="331">
        <f>(C8*H8)+(D8*I8)+(E8*J8)+(F8*K8)</f>
        <v>0</v>
      </c>
      <c r="M8" s="176"/>
      <c r="N8" s="176"/>
      <c r="O8" s="332">
        <f>(N8-M8)+1</f>
        <v>1</v>
      </c>
      <c r="P8" s="333">
        <f ca="1">OFFSET('Table of Discount Factors'!$C$3,'Risk (£) Option 3'!M8,'Risk (£) Option 3'!N8)</f>
        <v>1</v>
      </c>
      <c r="Q8" s="334">
        <f>L8*O8</f>
        <v>0</v>
      </c>
      <c r="R8" s="334">
        <f t="shared" ref="R8:R13" ca="1" si="1">L8*P8</f>
        <v>0</v>
      </c>
    </row>
    <row r="9" spans="1:18" ht="15" customHeight="1" x14ac:dyDescent="0.3">
      <c r="A9" s="335" t="s">
        <v>168</v>
      </c>
      <c r="B9" s="336" t="s">
        <v>169</v>
      </c>
      <c r="C9" s="175"/>
      <c r="D9" s="175"/>
      <c r="E9" s="175"/>
      <c r="F9" s="175"/>
      <c r="G9" s="330">
        <f t="shared" si="0"/>
        <v>0</v>
      </c>
      <c r="H9" s="433"/>
      <c r="I9" s="433"/>
      <c r="J9" s="433"/>
      <c r="K9" s="331">
        <v>0</v>
      </c>
      <c r="L9" s="331">
        <f t="shared" ref="L9:L13" si="2">(C9*H9)+(D9*I9)+(E9*J9)+(F9*K9)</f>
        <v>0</v>
      </c>
      <c r="M9" s="176"/>
      <c r="N9" s="176"/>
      <c r="O9" s="337">
        <f t="shared" ref="O9:O13" si="3">(N9-M9)+1</f>
        <v>1</v>
      </c>
      <c r="P9" s="338">
        <f ca="1">OFFSET('Table of Discount Factors'!$C$3,'Risk (£) Option 3'!M9,'Risk (£) Option 3'!N9)</f>
        <v>1</v>
      </c>
      <c r="Q9" s="334">
        <f t="shared" ref="Q9:Q13" si="4">L9*O9</f>
        <v>0</v>
      </c>
      <c r="R9" s="331">
        <f t="shared" ca="1" si="1"/>
        <v>0</v>
      </c>
    </row>
    <row r="10" spans="1:18" ht="15" customHeight="1" x14ac:dyDescent="0.3">
      <c r="A10" s="335" t="s">
        <v>170</v>
      </c>
      <c r="B10" s="336" t="s">
        <v>171</v>
      </c>
      <c r="C10" s="175"/>
      <c r="D10" s="175"/>
      <c r="E10" s="175"/>
      <c r="F10" s="175"/>
      <c r="G10" s="330">
        <f t="shared" si="0"/>
        <v>0</v>
      </c>
      <c r="H10" s="433"/>
      <c r="I10" s="433"/>
      <c r="J10" s="433"/>
      <c r="K10" s="331">
        <v>0</v>
      </c>
      <c r="L10" s="331">
        <f t="shared" si="2"/>
        <v>0</v>
      </c>
      <c r="M10" s="176"/>
      <c r="N10" s="176"/>
      <c r="O10" s="337">
        <f t="shared" si="3"/>
        <v>1</v>
      </c>
      <c r="P10" s="338">
        <f ca="1">OFFSET('Table of Discount Factors'!$C$3,'Risk (£) Option 3'!M10,'Risk (£) Option 3'!N10)</f>
        <v>1</v>
      </c>
      <c r="Q10" s="334">
        <f t="shared" si="4"/>
        <v>0</v>
      </c>
      <c r="R10" s="331">
        <f t="shared" ca="1" si="1"/>
        <v>0</v>
      </c>
    </row>
    <row r="11" spans="1:18" ht="15" customHeight="1" x14ac:dyDescent="0.3">
      <c r="A11" s="335" t="s">
        <v>172</v>
      </c>
      <c r="B11" s="336" t="s">
        <v>173</v>
      </c>
      <c r="C11" s="175"/>
      <c r="D11" s="175"/>
      <c r="E11" s="175"/>
      <c r="F11" s="175"/>
      <c r="G11" s="330">
        <f t="shared" si="0"/>
        <v>0</v>
      </c>
      <c r="H11" s="433"/>
      <c r="I11" s="433"/>
      <c r="J11" s="433"/>
      <c r="K11" s="331">
        <v>0</v>
      </c>
      <c r="L11" s="331">
        <f t="shared" si="2"/>
        <v>0</v>
      </c>
      <c r="M11" s="176"/>
      <c r="N11" s="176"/>
      <c r="O11" s="337">
        <f t="shared" si="3"/>
        <v>1</v>
      </c>
      <c r="P11" s="338">
        <f ca="1">OFFSET('Table of Discount Factors'!$C$3,'Risk (£) Option 3'!M11,'Risk (£) Option 3'!N11)</f>
        <v>1</v>
      </c>
      <c r="Q11" s="334">
        <f t="shared" si="4"/>
        <v>0</v>
      </c>
      <c r="R11" s="331">
        <f t="shared" ca="1" si="1"/>
        <v>0</v>
      </c>
    </row>
    <row r="12" spans="1:18" ht="15" customHeight="1" x14ac:dyDescent="0.3">
      <c r="A12" s="335" t="s">
        <v>174</v>
      </c>
      <c r="B12" s="336" t="s">
        <v>175</v>
      </c>
      <c r="C12" s="175"/>
      <c r="D12" s="175"/>
      <c r="E12" s="175"/>
      <c r="F12" s="175"/>
      <c r="G12" s="330">
        <f t="shared" si="0"/>
        <v>0</v>
      </c>
      <c r="H12" s="433"/>
      <c r="I12" s="433"/>
      <c r="J12" s="433"/>
      <c r="K12" s="331">
        <v>0</v>
      </c>
      <c r="L12" s="331">
        <f t="shared" si="2"/>
        <v>0</v>
      </c>
      <c r="M12" s="176"/>
      <c r="N12" s="176"/>
      <c r="O12" s="337">
        <f t="shared" si="3"/>
        <v>1</v>
      </c>
      <c r="P12" s="338">
        <f ca="1">OFFSET('Table of Discount Factors'!$C$3,'Risk (£) Option 3'!M12,'Risk (£) Option 3'!N12)</f>
        <v>1</v>
      </c>
      <c r="Q12" s="334">
        <f t="shared" si="4"/>
        <v>0</v>
      </c>
      <c r="R12" s="331">
        <f t="shared" ca="1" si="1"/>
        <v>0</v>
      </c>
    </row>
    <row r="13" spans="1:18" ht="15" customHeight="1" x14ac:dyDescent="0.3">
      <c r="A13" s="335" t="s">
        <v>176</v>
      </c>
      <c r="B13" s="336" t="s">
        <v>177</v>
      </c>
      <c r="C13" s="175"/>
      <c r="D13" s="175"/>
      <c r="E13" s="175"/>
      <c r="F13" s="175"/>
      <c r="G13" s="330">
        <f t="shared" si="0"/>
        <v>0</v>
      </c>
      <c r="H13" s="433"/>
      <c r="I13" s="433"/>
      <c r="J13" s="433"/>
      <c r="K13" s="331">
        <v>0</v>
      </c>
      <c r="L13" s="331">
        <f t="shared" si="2"/>
        <v>0</v>
      </c>
      <c r="M13" s="176"/>
      <c r="N13" s="176"/>
      <c r="O13" s="337">
        <f t="shared" si="3"/>
        <v>1</v>
      </c>
      <c r="P13" s="338">
        <f ca="1">OFFSET('Table of Discount Factors'!$C$3,'Risk (£) Option 3'!M13,'Risk (£) Option 3'!N13)</f>
        <v>1</v>
      </c>
      <c r="Q13" s="334">
        <f t="shared" si="4"/>
        <v>0</v>
      </c>
      <c r="R13" s="331">
        <f t="shared" ca="1" si="1"/>
        <v>0</v>
      </c>
    </row>
    <row r="14" spans="1:18" ht="15" customHeight="1" x14ac:dyDescent="0.3">
      <c r="A14" s="339"/>
      <c r="B14" s="340"/>
      <c r="C14" s="341"/>
      <c r="D14" s="341"/>
      <c r="E14" s="341"/>
      <c r="F14" s="341"/>
      <c r="G14" s="341"/>
      <c r="H14" s="342"/>
      <c r="I14" s="343"/>
      <c r="J14" s="344"/>
      <c r="K14" s="345" t="s">
        <v>55</v>
      </c>
      <c r="L14" s="346">
        <f>SUM(L8:L13)</f>
        <v>0</v>
      </c>
      <c r="M14" s="343"/>
      <c r="N14" s="344"/>
      <c r="O14" s="347"/>
      <c r="P14" s="348">
        <f ca="1">SUM(P8:P13)</f>
        <v>6</v>
      </c>
      <c r="Q14" s="346">
        <f>SUM(Q8:Q13)</f>
        <v>0</v>
      </c>
      <c r="R14" s="346">
        <f ca="1">SUM(R8:R13)</f>
        <v>0</v>
      </c>
    </row>
    <row r="15" spans="1:18" ht="15" customHeight="1" x14ac:dyDescent="0.3">
      <c r="A15" s="105" t="s">
        <v>178</v>
      </c>
      <c r="B15" s="106"/>
      <c r="C15" s="106"/>
      <c r="D15" s="106"/>
      <c r="E15" s="106"/>
      <c r="F15" s="106"/>
      <c r="G15" s="106"/>
      <c r="H15" s="307"/>
      <c r="I15" s="307"/>
      <c r="J15" s="307"/>
      <c r="K15" s="307"/>
      <c r="L15" s="307"/>
      <c r="M15" s="307"/>
      <c r="N15" s="307"/>
      <c r="O15" s="106"/>
      <c r="P15" s="106"/>
      <c r="Q15" s="308"/>
      <c r="R15" s="308"/>
    </row>
    <row r="16" spans="1:18" ht="15" customHeight="1" x14ac:dyDescent="0.3">
      <c r="A16" s="335" t="s">
        <v>179</v>
      </c>
      <c r="B16" s="336" t="s">
        <v>180</v>
      </c>
      <c r="C16" s="175"/>
      <c r="D16" s="175"/>
      <c r="E16" s="175"/>
      <c r="F16" s="175"/>
      <c r="G16" s="330">
        <f t="shared" ref="G16:G35" si="5">SUM(C16:F16)</f>
        <v>0</v>
      </c>
      <c r="H16" s="433"/>
      <c r="I16" s="433"/>
      <c r="J16" s="433"/>
      <c r="K16" s="331">
        <v>0</v>
      </c>
      <c r="L16" s="331">
        <f t="shared" ref="L16:L35" si="6">(C16*H16)+(D16*I16)+(E16*J16)+(F16*K16)</f>
        <v>0</v>
      </c>
      <c r="M16" s="176"/>
      <c r="N16" s="176"/>
      <c r="O16" s="332">
        <f>(N16-M16)+1</f>
        <v>1</v>
      </c>
      <c r="P16" s="338">
        <f ca="1">OFFSET('Table of Discount Factors'!$C$3,'Risk (£) Option 3'!M16,'Risk (£) Option 3'!N16)</f>
        <v>1</v>
      </c>
      <c r="Q16" s="334">
        <f t="shared" ref="Q16:Q35" si="7">L16*O16</f>
        <v>0</v>
      </c>
      <c r="R16" s="331">
        <f t="shared" ref="R16:R35" ca="1" si="8">L16*P16</f>
        <v>0</v>
      </c>
    </row>
    <row r="17" spans="1:18" ht="15" customHeight="1" x14ac:dyDescent="0.3">
      <c r="A17" s="335" t="s">
        <v>181</v>
      </c>
      <c r="B17" s="336" t="s">
        <v>182</v>
      </c>
      <c r="C17" s="175"/>
      <c r="D17" s="175"/>
      <c r="E17" s="175"/>
      <c r="F17" s="175"/>
      <c r="G17" s="330">
        <f t="shared" si="5"/>
        <v>0</v>
      </c>
      <c r="H17" s="433"/>
      <c r="I17" s="433"/>
      <c r="J17" s="433"/>
      <c r="K17" s="331">
        <v>0</v>
      </c>
      <c r="L17" s="331">
        <f t="shared" si="6"/>
        <v>0</v>
      </c>
      <c r="M17" s="176"/>
      <c r="N17" s="176"/>
      <c r="O17" s="337">
        <f t="shared" ref="O17:O21" si="9">(N17-M17)+1</f>
        <v>1</v>
      </c>
      <c r="P17" s="338">
        <f ca="1">OFFSET('Table of Discount Factors'!$C$3,'Risk (£) Option 3'!M17,'Risk (£) Option 3'!N17)</f>
        <v>1</v>
      </c>
      <c r="Q17" s="334">
        <f t="shared" si="7"/>
        <v>0</v>
      </c>
      <c r="R17" s="331">
        <f t="shared" ca="1" si="8"/>
        <v>0</v>
      </c>
    </row>
    <row r="18" spans="1:18" ht="15" customHeight="1" x14ac:dyDescent="0.3">
      <c r="A18" s="335" t="s">
        <v>183</v>
      </c>
      <c r="B18" s="336" t="s">
        <v>184</v>
      </c>
      <c r="C18" s="175"/>
      <c r="D18" s="175"/>
      <c r="E18" s="175"/>
      <c r="F18" s="175"/>
      <c r="G18" s="330">
        <f t="shared" si="5"/>
        <v>0</v>
      </c>
      <c r="H18" s="433"/>
      <c r="I18" s="433"/>
      <c r="J18" s="433"/>
      <c r="K18" s="331">
        <v>0</v>
      </c>
      <c r="L18" s="331">
        <f t="shared" si="6"/>
        <v>0</v>
      </c>
      <c r="M18" s="176"/>
      <c r="N18" s="176"/>
      <c r="O18" s="337">
        <f t="shared" si="9"/>
        <v>1</v>
      </c>
      <c r="P18" s="338">
        <f ca="1">OFFSET('Table of Discount Factors'!$C$3,'Risk (£) Option 3'!M18,'Risk (£) Option 3'!N18)</f>
        <v>1</v>
      </c>
      <c r="Q18" s="334">
        <f t="shared" si="7"/>
        <v>0</v>
      </c>
      <c r="R18" s="331">
        <f t="shared" ca="1" si="8"/>
        <v>0</v>
      </c>
    </row>
    <row r="19" spans="1:18" ht="15" customHeight="1" x14ac:dyDescent="0.3">
      <c r="A19" s="335" t="s">
        <v>185</v>
      </c>
      <c r="B19" s="336" t="s">
        <v>186</v>
      </c>
      <c r="C19" s="175"/>
      <c r="D19" s="175"/>
      <c r="E19" s="175"/>
      <c r="F19" s="175"/>
      <c r="G19" s="330">
        <f t="shared" si="5"/>
        <v>0</v>
      </c>
      <c r="H19" s="433"/>
      <c r="I19" s="433"/>
      <c r="J19" s="433"/>
      <c r="K19" s="331">
        <v>0</v>
      </c>
      <c r="L19" s="331">
        <f t="shared" si="6"/>
        <v>0</v>
      </c>
      <c r="M19" s="176"/>
      <c r="N19" s="176"/>
      <c r="O19" s="337">
        <f t="shared" si="9"/>
        <v>1</v>
      </c>
      <c r="P19" s="338">
        <f ca="1">OFFSET('Table of Discount Factors'!$C$3,'Risk (£) Option 3'!M19,'Risk (£) Option 3'!N19)</f>
        <v>1</v>
      </c>
      <c r="Q19" s="334">
        <f t="shared" si="7"/>
        <v>0</v>
      </c>
      <c r="R19" s="331">
        <f t="shared" ca="1" si="8"/>
        <v>0</v>
      </c>
    </row>
    <row r="20" spans="1:18" ht="15" customHeight="1" x14ac:dyDescent="0.3">
      <c r="A20" s="335" t="s">
        <v>187</v>
      </c>
      <c r="B20" s="336" t="s">
        <v>188</v>
      </c>
      <c r="C20" s="175"/>
      <c r="D20" s="175"/>
      <c r="E20" s="175"/>
      <c r="F20" s="175"/>
      <c r="G20" s="330">
        <f t="shared" si="5"/>
        <v>0</v>
      </c>
      <c r="H20" s="433"/>
      <c r="I20" s="433"/>
      <c r="J20" s="433"/>
      <c r="K20" s="331">
        <v>0</v>
      </c>
      <c r="L20" s="331">
        <f t="shared" si="6"/>
        <v>0</v>
      </c>
      <c r="M20" s="176"/>
      <c r="N20" s="176"/>
      <c r="O20" s="337">
        <f t="shared" si="9"/>
        <v>1</v>
      </c>
      <c r="P20" s="338">
        <f ca="1">OFFSET('Table of Discount Factors'!$C$3,'Risk (£) Option 3'!M20,'Risk (£) Option 3'!N20)</f>
        <v>1</v>
      </c>
      <c r="Q20" s="334">
        <f t="shared" si="7"/>
        <v>0</v>
      </c>
      <c r="R20" s="331">
        <f t="shared" ca="1" si="8"/>
        <v>0</v>
      </c>
    </row>
    <row r="21" spans="1:18" ht="15" customHeight="1" x14ac:dyDescent="0.3">
      <c r="A21" s="335" t="s">
        <v>189</v>
      </c>
      <c r="B21" s="336" t="s">
        <v>190</v>
      </c>
      <c r="C21" s="175"/>
      <c r="D21" s="175"/>
      <c r="E21" s="175"/>
      <c r="F21" s="175"/>
      <c r="G21" s="330">
        <f t="shared" si="5"/>
        <v>0</v>
      </c>
      <c r="H21" s="433"/>
      <c r="I21" s="433"/>
      <c r="J21" s="433"/>
      <c r="K21" s="331">
        <v>0</v>
      </c>
      <c r="L21" s="331">
        <f t="shared" si="6"/>
        <v>0</v>
      </c>
      <c r="M21" s="176"/>
      <c r="N21" s="176"/>
      <c r="O21" s="337">
        <f t="shared" si="9"/>
        <v>1</v>
      </c>
      <c r="P21" s="338">
        <f ca="1">OFFSET('Table of Discount Factors'!$C$3,'Risk (£) Option 3'!M21,'Risk (£) Option 3'!N21)</f>
        <v>1</v>
      </c>
      <c r="Q21" s="334">
        <f t="shared" si="7"/>
        <v>0</v>
      </c>
      <c r="R21" s="331">
        <f t="shared" ca="1" si="8"/>
        <v>0</v>
      </c>
    </row>
    <row r="22" spans="1:18" ht="15" customHeight="1" x14ac:dyDescent="0.3">
      <c r="A22" s="335" t="s">
        <v>191</v>
      </c>
      <c r="B22" s="336" t="s">
        <v>192</v>
      </c>
      <c r="C22" s="175"/>
      <c r="D22" s="175"/>
      <c r="E22" s="175"/>
      <c r="F22" s="175"/>
      <c r="G22" s="330">
        <f t="shared" si="5"/>
        <v>0</v>
      </c>
      <c r="H22" s="433"/>
      <c r="I22" s="433"/>
      <c r="J22" s="433"/>
      <c r="K22" s="331">
        <v>0</v>
      </c>
      <c r="L22" s="331">
        <f t="shared" si="6"/>
        <v>0</v>
      </c>
      <c r="M22" s="176"/>
      <c r="N22" s="176"/>
      <c r="O22" s="332">
        <f>(N22-M22)+1</f>
        <v>1</v>
      </c>
      <c r="P22" s="338">
        <f ca="1">OFFSET('Table of Discount Factors'!$C$3,'Risk (£) Option 3'!M22,'Risk (£) Option 3'!N22)</f>
        <v>1</v>
      </c>
      <c r="Q22" s="334">
        <f t="shared" si="7"/>
        <v>0</v>
      </c>
      <c r="R22" s="331">
        <f t="shared" ca="1" si="8"/>
        <v>0</v>
      </c>
    </row>
    <row r="23" spans="1:18" ht="15" customHeight="1" x14ac:dyDescent="0.3">
      <c r="A23" s="335" t="s">
        <v>193</v>
      </c>
      <c r="B23" s="336" t="s">
        <v>194</v>
      </c>
      <c r="C23" s="175"/>
      <c r="D23" s="175"/>
      <c r="E23" s="175"/>
      <c r="F23" s="175"/>
      <c r="G23" s="330">
        <f t="shared" si="5"/>
        <v>0</v>
      </c>
      <c r="H23" s="433"/>
      <c r="I23" s="433"/>
      <c r="J23" s="433"/>
      <c r="K23" s="331">
        <v>0</v>
      </c>
      <c r="L23" s="331">
        <f t="shared" si="6"/>
        <v>0</v>
      </c>
      <c r="M23" s="176"/>
      <c r="N23" s="176"/>
      <c r="O23" s="332">
        <f t="shared" ref="O23:O35" si="10">(N23-M23)+1</f>
        <v>1</v>
      </c>
      <c r="P23" s="338">
        <f ca="1">OFFSET('Table of Discount Factors'!$C$3,'Risk (£) Option 3'!M23,'Risk (£) Option 3'!N23)</f>
        <v>1</v>
      </c>
      <c r="Q23" s="334">
        <f t="shared" si="7"/>
        <v>0</v>
      </c>
      <c r="R23" s="331">
        <f t="shared" ca="1" si="8"/>
        <v>0</v>
      </c>
    </row>
    <row r="24" spans="1:18" ht="15" customHeight="1" x14ac:dyDescent="0.3">
      <c r="A24" s="335" t="s">
        <v>195</v>
      </c>
      <c r="B24" s="336" t="s">
        <v>362</v>
      </c>
      <c r="C24" s="175"/>
      <c r="D24" s="175"/>
      <c r="E24" s="175"/>
      <c r="F24" s="175"/>
      <c r="G24" s="330">
        <f t="shared" si="5"/>
        <v>0</v>
      </c>
      <c r="H24" s="433"/>
      <c r="I24" s="433"/>
      <c r="J24" s="433"/>
      <c r="K24" s="331">
        <v>0</v>
      </c>
      <c r="L24" s="331">
        <f t="shared" si="6"/>
        <v>0</v>
      </c>
      <c r="M24" s="176"/>
      <c r="N24" s="176"/>
      <c r="O24" s="332">
        <f t="shared" si="10"/>
        <v>1</v>
      </c>
      <c r="P24" s="338">
        <f ca="1">OFFSET('Table of Discount Factors'!$C$3,'Risk (£) Option 3'!M24,'Risk (£) Option 3'!N24)</f>
        <v>1</v>
      </c>
      <c r="Q24" s="334">
        <f t="shared" si="7"/>
        <v>0</v>
      </c>
      <c r="R24" s="331">
        <f t="shared" ca="1" si="8"/>
        <v>0</v>
      </c>
    </row>
    <row r="25" spans="1:18" ht="15" customHeight="1" x14ac:dyDescent="0.3">
      <c r="A25" s="335" t="s">
        <v>196</v>
      </c>
      <c r="B25" s="336" t="s">
        <v>197</v>
      </c>
      <c r="C25" s="175"/>
      <c r="D25" s="175"/>
      <c r="E25" s="175"/>
      <c r="F25" s="175"/>
      <c r="G25" s="330">
        <f t="shared" si="5"/>
        <v>0</v>
      </c>
      <c r="H25" s="433"/>
      <c r="I25" s="433"/>
      <c r="J25" s="433"/>
      <c r="K25" s="331">
        <v>0</v>
      </c>
      <c r="L25" s="331">
        <f t="shared" si="6"/>
        <v>0</v>
      </c>
      <c r="M25" s="176"/>
      <c r="N25" s="176"/>
      <c r="O25" s="332">
        <f t="shared" si="10"/>
        <v>1</v>
      </c>
      <c r="P25" s="338">
        <f ca="1">OFFSET('Table of Discount Factors'!$C$3,'Risk (£) Option 3'!M25,'Risk (£) Option 3'!N25)</f>
        <v>1</v>
      </c>
      <c r="Q25" s="334">
        <f t="shared" si="7"/>
        <v>0</v>
      </c>
      <c r="R25" s="331">
        <f t="shared" ca="1" si="8"/>
        <v>0</v>
      </c>
    </row>
    <row r="26" spans="1:18" ht="15" customHeight="1" x14ac:dyDescent="0.3">
      <c r="A26" s="335" t="s">
        <v>198</v>
      </c>
      <c r="B26" s="336" t="s">
        <v>199</v>
      </c>
      <c r="C26" s="175"/>
      <c r="D26" s="175"/>
      <c r="E26" s="175"/>
      <c r="F26" s="175"/>
      <c r="G26" s="330">
        <f t="shared" si="5"/>
        <v>0</v>
      </c>
      <c r="H26" s="433"/>
      <c r="I26" s="433"/>
      <c r="J26" s="433"/>
      <c r="K26" s="331">
        <v>0</v>
      </c>
      <c r="L26" s="331">
        <f t="shared" si="6"/>
        <v>0</v>
      </c>
      <c r="M26" s="176"/>
      <c r="N26" s="176"/>
      <c r="O26" s="332">
        <f t="shared" si="10"/>
        <v>1</v>
      </c>
      <c r="P26" s="338">
        <f ca="1">OFFSET('Table of Discount Factors'!$C$3,'Risk (£) Option 3'!M26,'Risk (£) Option 3'!N26)</f>
        <v>1</v>
      </c>
      <c r="Q26" s="334">
        <f t="shared" si="7"/>
        <v>0</v>
      </c>
      <c r="R26" s="331">
        <f t="shared" ca="1" si="8"/>
        <v>0</v>
      </c>
    </row>
    <row r="27" spans="1:18" ht="15" customHeight="1" x14ac:dyDescent="0.3">
      <c r="A27" s="335" t="s">
        <v>200</v>
      </c>
      <c r="B27" s="336" t="s">
        <v>201</v>
      </c>
      <c r="C27" s="175"/>
      <c r="D27" s="175"/>
      <c r="E27" s="175"/>
      <c r="F27" s="175"/>
      <c r="G27" s="330">
        <f t="shared" si="5"/>
        <v>0</v>
      </c>
      <c r="H27" s="433"/>
      <c r="I27" s="433"/>
      <c r="J27" s="433"/>
      <c r="K27" s="331">
        <v>0</v>
      </c>
      <c r="L27" s="331">
        <f t="shared" si="6"/>
        <v>0</v>
      </c>
      <c r="M27" s="176"/>
      <c r="N27" s="176"/>
      <c r="O27" s="332">
        <f t="shared" si="10"/>
        <v>1</v>
      </c>
      <c r="P27" s="338">
        <f ca="1">OFFSET('Table of Discount Factors'!$C$3,'Risk (£) Option 3'!M27,'Risk (£) Option 3'!N27)</f>
        <v>1</v>
      </c>
      <c r="Q27" s="334">
        <f t="shared" si="7"/>
        <v>0</v>
      </c>
      <c r="R27" s="331">
        <f t="shared" ca="1" si="8"/>
        <v>0</v>
      </c>
    </row>
    <row r="28" spans="1:18" ht="15" customHeight="1" x14ac:dyDescent="0.3">
      <c r="A28" s="335" t="s">
        <v>202</v>
      </c>
      <c r="B28" s="336" t="s">
        <v>203</v>
      </c>
      <c r="C28" s="175"/>
      <c r="D28" s="175"/>
      <c r="E28" s="175"/>
      <c r="F28" s="175"/>
      <c r="G28" s="330">
        <f t="shared" si="5"/>
        <v>0</v>
      </c>
      <c r="H28" s="433"/>
      <c r="I28" s="433"/>
      <c r="J28" s="433"/>
      <c r="K28" s="331">
        <v>0</v>
      </c>
      <c r="L28" s="331">
        <f t="shared" si="6"/>
        <v>0</v>
      </c>
      <c r="M28" s="176"/>
      <c r="N28" s="176"/>
      <c r="O28" s="332">
        <f t="shared" si="10"/>
        <v>1</v>
      </c>
      <c r="P28" s="338">
        <f ca="1">OFFSET('Table of Discount Factors'!$C$3,'Risk (£) Option 3'!M28,'Risk (£) Option 3'!N28)</f>
        <v>1</v>
      </c>
      <c r="Q28" s="334">
        <f t="shared" si="7"/>
        <v>0</v>
      </c>
      <c r="R28" s="331">
        <f t="shared" ca="1" si="8"/>
        <v>0</v>
      </c>
    </row>
    <row r="29" spans="1:18" ht="15" customHeight="1" x14ac:dyDescent="0.3">
      <c r="A29" s="335" t="s">
        <v>204</v>
      </c>
      <c r="B29" s="336" t="s">
        <v>205</v>
      </c>
      <c r="C29" s="175"/>
      <c r="D29" s="175"/>
      <c r="E29" s="175"/>
      <c r="F29" s="175"/>
      <c r="G29" s="330">
        <f t="shared" si="5"/>
        <v>0</v>
      </c>
      <c r="H29" s="433"/>
      <c r="I29" s="433"/>
      <c r="J29" s="433"/>
      <c r="K29" s="331">
        <v>0</v>
      </c>
      <c r="L29" s="331">
        <f t="shared" si="6"/>
        <v>0</v>
      </c>
      <c r="M29" s="176"/>
      <c r="N29" s="176"/>
      <c r="O29" s="332">
        <f t="shared" si="10"/>
        <v>1</v>
      </c>
      <c r="P29" s="338">
        <f ca="1">OFFSET('Table of Discount Factors'!$C$3,'Risk (£) Option 3'!M29,'Risk (£) Option 3'!N29)</f>
        <v>1</v>
      </c>
      <c r="Q29" s="334">
        <f t="shared" si="7"/>
        <v>0</v>
      </c>
      <c r="R29" s="331">
        <f t="shared" ca="1" si="8"/>
        <v>0</v>
      </c>
    </row>
    <row r="30" spans="1:18" ht="15" customHeight="1" x14ac:dyDescent="0.3">
      <c r="A30" s="335" t="s">
        <v>206</v>
      </c>
      <c r="B30" s="336" t="s">
        <v>210</v>
      </c>
      <c r="C30" s="175"/>
      <c r="D30" s="175"/>
      <c r="E30" s="175"/>
      <c r="F30" s="175"/>
      <c r="G30" s="330">
        <f t="shared" si="5"/>
        <v>0</v>
      </c>
      <c r="H30" s="433"/>
      <c r="I30" s="433"/>
      <c r="J30" s="433"/>
      <c r="K30" s="331">
        <v>0</v>
      </c>
      <c r="L30" s="331">
        <f t="shared" si="6"/>
        <v>0</v>
      </c>
      <c r="M30" s="176"/>
      <c r="N30" s="176"/>
      <c r="O30" s="332">
        <f t="shared" si="10"/>
        <v>1</v>
      </c>
      <c r="P30" s="338">
        <f ca="1">OFFSET('Table of Discount Factors'!$C$3,'Risk (£) Option 3'!M30,'Risk (£) Option 3'!N30)</f>
        <v>1</v>
      </c>
      <c r="Q30" s="334">
        <f t="shared" si="7"/>
        <v>0</v>
      </c>
      <c r="R30" s="331">
        <f t="shared" ca="1" si="8"/>
        <v>0</v>
      </c>
    </row>
    <row r="31" spans="1:18" ht="15" customHeight="1" x14ac:dyDescent="0.3">
      <c r="A31" s="335" t="s">
        <v>207</v>
      </c>
      <c r="B31" s="336" t="s">
        <v>212</v>
      </c>
      <c r="C31" s="175"/>
      <c r="D31" s="175"/>
      <c r="E31" s="175"/>
      <c r="F31" s="175"/>
      <c r="G31" s="330">
        <f t="shared" si="5"/>
        <v>0</v>
      </c>
      <c r="H31" s="433"/>
      <c r="I31" s="433"/>
      <c r="J31" s="433"/>
      <c r="K31" s="331">
        <v>0</v>
      </c>
      <c r="L31" s="331">
        <f t="shared" si="6"/>
        <v>0</v>
      </c>
      <c r="M31" s="176"/>
      <c r="N31" s="176"/>
      <c r="O31" s="332">
        <f t="shared" si="10"/>
        <v>1</v>
      </c>
      <c r="P31" s="338">
        <f ca="1">OFFSET('Table of Discount Factors'!$C$3,'Risk (£) Option 3'!M31,'Risk (£) Option 3'!N31)</f>
        <v>1</v>
      </c>
      <c r="Q31" s="334">
        <f t="shared" si="7"/>
        <v>0</v>
      </c>
      <c r="R31" s="331">
        <f t="shared" ca="1" si="8"/>
        <v>0</v>
      </c>
    </row>
    <row r="32" spans="1:18" ht="15" customHeight="1" x14ac:dyDescent="0.3">
      <c r="A32" s="335" t="s">
        <v>208</v>
      </c>
      <c r="B32" s="336" t="s">
        <v>214</v>
      </c>
      <c r="C32" s="175"/>
      <c r="D32" s="175"/>
      <c r="E32" s="175"/>
      <c r="F32" s="175"/>
      <c r="G32" s="330">
        <f t="shared" si="5"/>
        <v>0</v>
      </c>
      <c r="H32" s="433"/>
      <c r="I32" s="433"/>
      <c r="J32" s="433"/>
      <c r="K32" s="331">
        <v>0</v>
      </c>
      <c r="L32" s="331">
        <f t="shared" si="6"/>
        <v>0</v>
      </c>
      <c r="M32" s="176"/>
      <c r="N32" s="176"/>
      <c r="O32" s="332">
        <f t="shared" si="10"/>
        <v>1</v>
      </c>
      <c r="P32" s="338">
        <f ca="1">OFFSET('Table of Discount Factors'!$C$3,'Risk (£) Option 3'!M32,'Risk (£) Option 3'!N32)</f>
        <v>1</v>
      </c>
      <c r="Q32" s="334">
        <f t="shared" si="7"/>
        <v>0</v>
      </c>
      <c r="R32" s="331">
        <f t="shared" ca="1" si="8"/>
        <v>0</v>
      </c>
    </row>
    <row r="33" spans="1:18" ht="15" customHeight="1" x14ac:dyDescent="0.3">
      <c r="A33" s="335" t="s">
        <v>209</v>
      </c>
      <c r="B33" s="336" t="s">
        <v>215</v>
      </c>
      <c r="C33" s="175"/>
      <c r="D33" s="175"/>
      <c r="E33" s="175"/>
      <c r="F33" s="175"/>
      <c r="G33" s="330">
        <f t="shared" si="5"/>
        <v>0</v>
      </c>
      <c r="H33" s="433"/>
      <c r="I33" s="433"/>
      <c r="J33" s="433"/>
      <c r="K33" s="331">
        <v>0</v>
      </c>
      <c r="L33" s="331">
        <f t="shared" si="6"/>
        <v>0</v>
      </c>
      <c r="M33" s="176"/>
      <c r="N33" s="176"/>
      <c r="O33" s="332">
        <f t="shared" si="10"/>
        <v>1</v>
      </c>
      <c r="P33" s="338">
        <f ca="1">OFFSET('Table of Discount Factors'!$C$3,'Risk (£) Option 3'!M33,'Risk (£) Option 3'!N33)</f>
        <v>1</v>
      </c>
      <c r="Q33" s="334">
        <f t="shared" si="7"/>
        <v>0</v>
      </c>
      <c r="R33" s="331">
        <f t="shared" ca="1" si="8"/>
        <v>0</v>
      </c>
    </row>
    <row r="34" spans="1:18" ht="15" customHeight="1" x14ac:dyDescent="0.3">
      <c r="A34" s="335" t="s">
        <v>211</v>
      </c>
      <c r="B34" s="336" t="s">
        <v>216</v>
      </c>
      <c r="C34" s="175"/>
      <c r="D34" s="175"/>
      <c r="E34" s="175"/>
      <c r="F34" s="175"/>
      <c r="G34" s="330">
        <f t="shared" si="5"/>
        <v>0</v>
      </c>
      <c r="H34" s="433"/>
      <c r="I34" s="433"/>
      <c r="J34" s="433"/>
      <c r="K34" s="331">
        <v>0</v>
      </c>
      <c r="L34" s="331">
        <f t="shared" si="6"/>
        <v>0</v>
      </c>
      <c r="M34" s="176"/>
      <c r="N34" s="176"/>
      <c r="O34" s="332">
        <f t="shared" si="10"/>
        <v>1</v>
      </c>
      <c r="P34" s="338">
        <f ca="1">OFFSET('Table of Discount Factors'!$C$3,'Risk (£) Option 3'!M34,'Risk (£) Option 3'!N34)</f>
        <v>1</v>
      </c>
      <c r="Q34" s="334">
        <f t="shared" si="7"/>
        <v>0</v>
      </c>
      <c r="R34" s="331">
        <f t="shared" ca="1" si="8"/>
        <v>0</v>
      </c>
    </row>
    <row r="35" spans="1:18" ht="15" customHeight="1" x14ac:dyDescent="0.3">
      <c r="A35" s="335" t="s">
        <v>213</v>
      </c>
      <c r="B35" s="336" t="s">
        <v>217</v>
      </c>
      <c r="C35" s="175"/>
      <c r="D35" s="175"/>
      <c r="E35" s="175"/>
      <c r="F35" s="175"/>
      <c r="G35" s="330">
        <f t="shared" si="5"/>
        <v>0</v>
      </c>
      <c r="H35" s="433"/>
      <c r="I35" s="433"/>
      <c r="J35" s="433"/>
      <c r="K35" s="331">
        <v>0</v>
      </c>
      <c r="L35" s="331">
        <f t="shared" si="6"/>
        <v>0</v>
      </c>
      <c r="M35" s="176"/>
      <c r="N35" s="176"/>
      <c r="O35" s="332">
        <f t="shared" si="10"/>
        <v>1</v>
      </c>
      <c r="P35" s="338">
        <f ca="1">OFFSET('Table of Discount Factors'!$C$3,'Risk (£) Option 3'!M35,'Risk (£) Option 3'!N35)</f>
        <v>1</v>
      </c>
      <c r="Q35" s="334">
        <f t="shared" si="7"/>
        <v>0</v>
      </c>
      <c r="R35" s="331">
        <f t="shared" ca="1" si="8"/>
        <v>0</v>
      </c>
    </row>
    <row r="36" spans="1:18" ht="15" customHeight="1" x14ac:dyDescent="0.3">
      <c r="A36" s="339"/>
      <c r="B36" s="340"/>
      <c r="C36" s="341"/>
      <c r="D36" s="341"/>
      <c r="E36" s="341"/>
      <c r="F36" s="341"/>
      <c r="G36" s="341"/>
      <c r="H36" s="342"/>
      <c r="I36" s="343"/>
      <c r="J36" s="344"/>
      <c r="K36" s="345" t="s">
        <v>55</v>
      </c>
      <c r="L36" s="346">
        <f>SUM(L16:L35)</f>
        <v>0</v>
      </c>
      <c r="M36" s="343"/>
      <c r="N36" s="344"/>
      <c r="O36" s="347"/>
      <c r="P36" s="348">
        <f ca="1">SUM(P16:P35)</f>
        <v>20</v>
      </c>
      <c r="Q36" s="346">
        <f>SUM(Q16:Q35)</f>
        <v>0</v>
      </c>
      <c r="R36" s="346">
        <f ca="1">SUM(R16:R35)</f>
        <v>0</v>
      </c>
    </row>
    <row r="37" spans="1:18" ht="15" customHeight="1" x14ac:dyDescent="0.3">
      <c r="A37" s="105" t="s">
        <v>218</v>
      </c>
      <c r="B37" s="106"/>
      <c r="C37" s="106"/>
      <c r="D37" s="106"/>
      <c r="E37" s="106"/>
      <c r="F37" s="106"/>
      <c r="G37" s="106"/>
      <c r="H37" s="307"/>
      <c r="I37" s="307"/>
      <c r="J37" s="307"/>
      <c r="K37" s="307"/>
      <c r="L37" s="307"/>
      <c r="M37" s="307"/>
      <c r="N37" s="307"/>
      <c r="O37" s="106"/>
      <c r="P37" s="106"/>
      <c r="Q37" s="308"/>
      <c r="R37" s="308"/>
    </row>
    <row r="38" spans="1:18" ht="15" customHeight="1" x14ac:dyDescent="0.3">
      <c r="A38" s="335" t="s">
        <v>219</v>
      </c>
      <c r="B38" s="336" t="s">
        <v>220</v>
      </c>
      <c r="C38" s="175"/>
      <c r="D38" s="175"/>
      <c r="E38" s="175"/>
      <c r="F38" s="175"/>
      <c r="G38" s="330">
        <f t="shared" ref="G38:G48" si="11">SUM(C38:F38)</f>
        <v>0</v>
      </c>
      <c r="H38" s="433"/>
      <c r="I38" s="433"/>
      <c r="J38" s="433"/>
      <c r="K38" s="331">
        <v>0</v>
      </c>
      <c r="L38" s="331">
        <f t="shared" ref="L38:L48" si="12">(C38*H38)+(D38*I38)+(E38*J38)+(F38*K38)</f>
        <v>0</v>
      </c>
      <c r="M38" s="176"/>
      <c r="N38" s="176"/>
      <c r="O38" s="332">
        <f t="shared" ref="O38:O48" si="13">(N38-M38)+1</f>
        <v>1</v>
      </c>
      <c r="P38" s="338">
        <f ca="1">OFFSET('Table of Discount Factors'!$C$3,'Risk (£) Option 3'!M38,'Risk (£) Option 3'!N38)</f>
        <v>1</v>
      </c>
      <c r="Q38" s="334">
        <f t="shared" ref="Q38:Q48" si="14">L38*O38</f>
        <v>0</v>
      </c>
      <c r="R38" s="331">
        <f t="shared" ref="R38:R48" ca="1" si="15">L38*P38</f>
        <v>0</v>
      </c>
    </row>
    <row r="39" spans="1:18" ht="15" customHeight="1" x14ac:dyDescent="0.3">
      <c r="A39" s="335" t="s">
        <v>221</v>
      </c>
      <c r="B39" s="336" t="s">
        <v>606</v>
      </c>
      <c r="C39" s="175"/>
      <c r="D39" s="175"/>
      <c r="E39" s="175"/>
      <c r="F39" s="175"/>
      <c r="G39" s="330">
        <f t="shared" si="11"/>
        <v>0</v>
      </c>
      <c r="H39" s="433"/>
      <c r="I39" s="433"/>
      <c r="J39" s="433"/>
      <c r="K39" s="331">
        <v>0</v>
      </c>
      <c r="L39" s="331">
        <f t="shared" si="12"/>
        <v>0</v>
      </c>
      <c r="M39" s="176"/>
      <c r="N39" s="176"/>
      <c r="O39" s="332">
        <f t="shared" si="13"/>
        <v>1</v>
      </c>
      <c r="P39" s="338">
        <f ca="1">OFFSET('Table of Discount Factors'!$C$3,'Risk (£) Option 3'!M39,'Risk (£) Option 3'!N39)</f>
        <v>1</v>
      </c>
      <c r="Q39" s="334">
        <f t="shared" si="14"/>
        <v>0</v>
      </c>
      <c r="R39" s="331">
        <f t="shared" ca="1" si="15"/>
        <v>0</v>
      </c>
    </row>
    <row r="40" spans="1:18" ht="15" customHeight="1" x14ac:dyDescent="0.3">
      <c r="A40" s="335" t="s">
        <v>222</v>
      </c>
      <c r="B40" s="336" t="s">
        <v>223</v>
      </c>
      <c r="C40" s="175"/>
      <c r="D40" s="175"/>
      <c r="E40" s="175"/>
      <c r="F40" s="175"/>
      <c r="G40" s="330">
        <f t="shared" si="11"/>
        <v>0</v>
      </c>
      <c r="H40" s="433"/>
      <c r="I40" s="433"/>
      <c r="J40" s="433"/>
      <c r="K40" s="331">
        <v>0</v>
      </c>
      <c r="L40" s="331">
        <f t="shared" si="12"/>
        <v>0</v>
      </c>
      <c r="M40" s="176"/>
      <c r="N40" s="176"/>
      <c r="O40" s="332">
        <f t="shared" si="13"/>
        <v>1</v>
      </c>
      <c r="P40" s="338">
        <f ca="1">OFFSET('Table of Discount Factors'!$C$3,'Risk (£) Option 3'!M40,'Risk (£) Option 3'!N40)</f>
        <v>1</v>
      </c>
      <c r="Q40" s="334">
        <f t="shared" si="14"/>
        <v>0</v>
      </c>
      <c r="R40" s="331">
        <f t="shared" ca="1" si="15"/>
        <v>0</v>
      </c>
    </row>
    <row r="41" spans="1:18" ht="15" customHeight="1" x14ac:dyDescent="0.3">
      <c r="A41" s="335" t="s">
        <v>224</v>
      </c>
      <c r="B41" s="336" t="s">
        <v>225</v>
      </c>
      <c r="C41" s="175"/>
      <c r="D41" s="175"/>
      <c r="E41" s="175"/>
      <c r="F41" s="175"/>
      <c r="G41" s="330">
        <f t="shared" si="11"/>
        <v>0</v>
      </c>
      <c r="H41" s="433"/>
      <c r="I41" s="433"/>
      <c r="J41" s="433"/>
      <c r="K41" s="331">
        <v>0</v>
      </c>
      <c r="L41" s="331">
        <f t="shared" si="12"/>
        <v>0</v>
      </c>
      <c r="M41" s="176"/>
      <c r="N41" s="176"/>
      <c r="O41" s="332">
        <f t="shared" si="13"/>
        <v>1</v>
      </c>
      <c r="P41" s="338">
        <f ca="1">OFFSET('Table of Discount Factors'!$C$3,'Risk (£) Option 3'!M41,'Risk (£) Option 3'!N41)</f>
        <v>1</v>
      </c>
      <c r="Q41" s="334">
        <f t="shared" si="14"/>
        <v>0</v>
      </c>
      <c r="R41" s="331">
        <f t="shared" ca="1" si="15"/>
        <v>0</v>
      </c>
    </row>
    <row r="42" spans="1:18" ht="15" customHeight="1" x14ac:dyDescent="0.3">
      <c r="A42" s="335" t="s">
        <v>226</v>
      </c>
      <c r="B42" s="336" t="s">
        <v>227</v>
      </c>
      <c r="C42" s="175"/>
      <c r="D42" s="175"/>
      <c r="E42" s="175"/>
      <c r="F42" s="175"/>
      <c r="G42" s="330">
        <f t="shared" si="11"/>
        <v>0</v>
      </c>
      <c r="H42" s="433"/>
      <c r="I42" s="433"/>
      <c r="J42" s="433"/>
      <c r="K42" s="331">
        <v>0</v>
      </c>
      <c r="L42" s="331">
        <f t="shared" si="12"/>
        <v>0</v>
      </c>
      <c r="M42" s="176"/>
      <c r="N42" s="176"/>
      <c r="O42" s="332">
        <f t="shared" si="13"/>
        <v>1</v>
      </c>
      <c r="P42" s="338">
        <f ca="1">OFFSET('Table of Discount Factors'!$C$3,'Risk (£) Option 3'!M42,'Risk (£) Option 3'!N42)</f>
        <v>1</v>
      </c>
      <c r="Q42" s="334">
        <f t="shared" si="14"/>
        <v>0</v>
      </c>
      <c r="R42" s="331">
        <f t="shared" ca="1" si="15"/>
        <v>0</v>
      </c>
    </row>
    <row r="43" spans="1:18" ht="15" customHeight="1" x14ac:dyDescent="0.3">
      <c r="A43" s="335" t="s">
        <v>228</v>
      </c>
      <c r="B43" s="336" t="s">
        <v>229</v>
      </c>
      <c r="C43" s="175"/>
      <c r="D43" s="175"/>
      <c r="E43" s="175"/>
      <c r="F43" s="175"/>
      <c r="G43" s="330">
        <f t="shared" si="11"/>
        <v>0</v>
      </c>
      <c r="H43" s="433"/>
      <c r="I43" s="433"/>
      <c r="J43" s="433"/>
      <c r="K43" s="331">
        <v>0</v>
      </c>
      <c r="L43" s="331">
        <f t="shared" si="12"/>
        <v>0</v>
      </c>
      <c r="M43" s="176"/>
      <c r="N43" s="176"/>
      <c r="O43" s="332">
        <f t="shared" si="13"/>
        <v>1</v>
      </c>
      <c r="P43" s="338">
        <f ca="1">OFFSET('Table of Discount Factors'!$C$3,'Risk (£) Option 3'!M43,'Risk (£) Option 3'!N43)</f>
        <v>1</v>
      </c>
      <c r="Q43" s="334">
        <f t="shared" si="14"/>
        <v>0</v>
      </c>
      <c r="R43" s="331">
        <f t="shared" ca="1" si="15"/>
        <v>0</v>
      </c>
    </row>
    <row r="44" spans="1:18" ht="15" customHeight="1" x14ac:dyDescent="0.3">
      <c r="A44" s="335" t="s">
        <v>230</v>
      </c>
      <c r="B44" s="336" t="s">
        <v>231</v>
      </c>
      <c r="C44" s="175"/>
      <c r="D44" s="175"/>
      <c r="E44" s="175"/>
      <c r="F44" s="175"/>
      <c r="G44" s="330">
        <f t="shared" si="11"/>
        <v>0</v>
      </c>
      <c r="H44" s="433"/>
      <c r="I44" s="433"/>
      <c r="J44" s="433"/>
      <c r="K44" s="331">
        <v>0</v>
      </c>
      <c r="L44" s="331">
        <f t="shared" si="12"/>
        <v>0</v>
      </c>
      <c r="M44" s="176"/>
      <c r="N44" s="176"/>
      <c r="O44" s="332">
        <f t="shared" si="13"/>
        <v>1</v>
      </c>
      <c r="P44" s="338">
        <f ca="1">OFFSET('Table of Discount Factors'!$C$3,'Risk (£) Option 3'!M44,'Risk (£) Option 3'!N44)</f>
        <v>1</v>
      </c>
      <c r="Q44" s="334">
        <f t="shared" si="14"/>
        <v>0</v>
      </c>
      <c r="R44" s="331">
        <f t="shared" ca="1" si="15"/>
        <v>0</v>
      </c>
    </row>
    <row r="45" spans="1:18" ht="15" customHeight="1" x14ac:dyDescent="0.3">
      <c r="A45" s="335" t="s">
        <v>232</v>
      </c>
      <c r="B45" s="336" t="s">
        <v>233</v>
      </c>
      <c r="C45" s="175"/>
      <c r="D45" s="175"/>
      <c r="E45" s="175"/>
      <c r="F45" s="175"/>
      <c r="G45" s="330">
        <f t="shared" si="11"/>
        <v>0</v>
      </c>
      <c r="H45" s="433"/>
      <c r="I45" s="433"/>
      <c r="J45" s="433"/>
      <c r="K45" s="331">
        <v>0</v>
      </c>
      <c r="L45" s="331">
        <f t="shared" si="12"/>
        <v>0</v>
      </c>
      <c r="M45" s="176"/>
      <c r="N45" s="176"/>
      <c r="O45" s="332">
        <f t="shared" si="13"/>
        <v>1</v>
      </c>
      <c r="P45" s="338">
        <f ca="1">OFFSET('Table of Discount Factors'!$C$3,'Risk (£) Option 3'!M45,'Risk (£) Option 3'!N45)</f>
        <v>1</v>
      </c>
      <c r="Q45" s="334">
        <f t="shared" si="14"/>
        <v>0</v>
      </c>
      <c r="R45" s="331">
        <f t="shared" ca="1" si="15"/>
        <v>0</v>
      </c>
    </row>
    <row r="46" spans="1:18" ht="15" customHeight="1" x14ac:dyDescent="0.3">
      <c r="A46" s="335" t="s">
        <v>234</v>
      </c>
      <c r="B46" s="336" t="s">
        <v>197</v>
      </c>
      <c r="C46" s="175"/>
      <c r="D46" s="175"/>
      <c r="E46" s="175"/>
      <c r="F46" s="175"/>
      <c r="G46" s="330">
        <f t="shared" si="11"/>
        <v>0</v>
      </c>
      <c r="H46" s="433"/>
      <c r="I46" s="433"/>
      <c r="J46" s="433"/>
      <c r="K46" s="331">
        <v>0</v>
      </c>
      <c r="L46" s="331">
        <f t="shared" si="12"/>
        <v>0</v>
      </c>
      <c r="M46" s="176"/>
      <c r="N46" s="176"/>
      <c r="O46" s="332">
        <f t="shared" si="13"/>
        <v>1</v>
      </c>
      <c r="P46" s="338">
        <f ca="1">OFFSET('Table of Discount Factors'!$C$3,'Risk (£) Option 3'!M46,'Risk (£) Option 3'!N46)</f>
        <v>1</v>
      </c>
      <c r="Q46" s="334">
        <f t="shared" si="14"/>
        <v>0</v>
      </c>
      <c r="R46" s="331">
        <f t="shared" ca="1" si="15"/>
        <v>0</v>
      </c>
    </row>
    <row r="47" spans="1:18" ht="15" customHeight="1" x14ac:dyDescent="0.3">
      <c r="A47" s="335" t="s">
        <v>235</v>
      </c>
      <c r="B47" s="336" t="s">
        <v>199</v>
      </c>
      <c r="C47" s="175"/>
      <c r="D47" s="175"/>
      <c r="E47" s="175"/>
      <c r="F47" s="175"/>
      <c r="G47" s="330">
        <f t="shared" si="11"/>
        <v>0</v>
      </c>
      <c r="H47" s="433"/>
      <c r="I47" s="433"/>
      <c r="J47" s="433"/>
      <c r="K47" s="331">
        <v>0</v>
      </c>
      <c r="L47" s="331">
        <f t="shared" si="12"/>
        <v>0</v>
      </c>
      <c r="M47" s="176"/>
      <c r="N47" s="176"/>
      <c r="O47" s="332">
        <f t="shared" si="13"/>
        <v>1</v>
      </c>
      <c r="P47" s="338">
        <f ca="1">OFFSET('Table of Discount Factors'!$C$3,'Risk (£) Option 3'!M47,'Risk (£) Option 3'!N47)</f>
        <v>1</v>
      </c>
      <c r="Q47" s="334">
        <f t="shared" si="14"/>
        <v>0</v>
      </c>
      <c r="R47" s="331">
        <f t="shared" ca="1" si="15"/>
        <v>0</v>
      </c>
    </row>
    <row r="48" spans="1:18" ht="15" customHeight="1" x14ac:dyDescent="0.3">
      <c r="A48" s="335" t="s">
        <v>236</v>
      </c>
      <c r="B48" s="336" t="s">
        <v>201</v>
      </c>
      <c r="C48" s="175"/>
      <c r="D48" s="175"/>
      <c r="E48" s="175"/>
      <c r="F48" s="175"/>
      <c r="G48" s="330">
        <f t="shared" si="11"/>
        <v>0</v>
      </c>
      <c r="H48" s="433"/>
      <c r="I48" s="433"/>
      <c r="J48" s="433"/>
      <c r="K48" s="331">
        <v>0</v>
      </c>
      <c r="L48" s="331">
        <f t="shared" si="12"/>
        <v>0</v>
      </c>
      <c r="M48" s="176"/>
      <c r="N48" s="176"/>
      <c r="O48" s="332">
        <f t="shared" si="13"/>
        <v>1</v>
      </c>
      <c r="P48" s="338">
        <f ca="1">OFFSET('Table of Discount Factors'!$C$3,'Risk (£) Option 3'!M48,'Risk (£) Option 3'!N48)</f>
        <v>1</v>
      </c>
      <c r="Q48" s="334">
        <f t="shared" si="14"/>
        <v>0</v>
      </c>
      <c r="R48" s="331">
        <f t="shared" ca="1" si="15"/>
        <v>0</v>
      </c>
    </row>
    <row r="49" spans="1:18" ht="15" customHeight="1" x14ac:dyDescent="0.3">
      <c r="A49" s="339"/>
      <c r="B49" s="340"/>
      <c r="C49" s="341"/>
      <c r="D49" s="341"/>
      <c r="E49" s="341"/>
      <c r="F49" s="341"/>
      <c r="G49" s="341"/>
      <c r="H49" s="342"/>
      <c r="I49" s="343"/>
      <c r="J49" s="344"/>
      <c r="K49" s="345" t="s">
        <v>55</v>
      </c>
      <c r="L49" s="346">
        <f>SUM(L38:L48)</f>
        <v>0</v>
      </c>
      <c r="M49" s="343"/>
      <c r="N49" s="344"/>
      <c r="O49" s="347"/>
      <c r="P49" s="348">
        <f ca="1">SUM(P38:P48)</f>
        <v>11</v>
      </c>
      <c r="Q49" s="346">
        <f>SUM(Q38:Q48)</f>
        <v>0</v>
      </c>
      <c r="R49" s="346">
        <f ca="1">SUM(R38:R48)</f>
        <v>0</v>
      </c>
    </row>
    <row r="50" spans="1:18" ht="15" customHeight="1" x14ac:dyDescent="0.3">
      <c r="A50" s="105" t="s">
        <v>237</v>
      </c>
      <c r="B50" s="106"/>
      <c r="C50" s="106"/>
      <c r="D50" s="106"/>
      <c r="E50" s="106"/>
      <c r="F50" s="106"/>
      <c r="G50" s="106"/>
      <c r="H50" s="307"/>
      <c r="I50" s="307"/>
      <c r="J50" s="307"/>
      <c r="K50" s="307"/>
      <c r="L50" s="307"/>
      <c r="M50" s="307"/>
      <c r="N50" s="307"/>
      <c r="O50" s="106"/>
      <c r="P50" s="106"/>
      <c r="Q50" s="308"/>
      <c r="R50" s="308"/>
    </row>
    <row r="51" spans="1:18" ht="15" customHeight="1" x14ac:dyDescent="0.3">
      <c r="A51" s="335" t="s">
        <v>238</v>
      </c>
      <c r="B51" s="349" t="s">
        <v>239</v>
      </c>
      <c r="C51" s="175"/>
      <c r="D51" s="175"/>
      <c r="E51" s="175"/>
      <c r="F51" s="175"/>
      <c r="G51" s="330">
        <f t="shared" ref="G51:G61" si="16">SUM(C51:F51)</f>
        <v>0</v>
      </c>
      <c r="H51" s="433"/>
      <c r="I51" s="433"/>
      <c r="J51" s="433"/>
      <c r="K51" s="331">
        <v>0</v>
      </c>
      <c r="L51" s="331">
        <f t="shared" ref="L51:L61" si="17">(C51*H51)+(D51*I51)+(E51*J51)+(F51*K51)</f>
        <v>0</v>
      </c>
      <c r="M51" s="176"/>
      <c r="N51" s="176"/>
      <c r="O51" s="332">
        <f t="shared" ref="O51:O61" si="18">(N51-M51)+1</f>
        <v>1</v>
      </c>
      <c r="P51" s="338">
        <f ca="1">OFFSET('Table of Discount Factors'!$C$3,'Risk (£) Option 3'!M51,'Risk (£) Option 3'!N51)</f>
        <v>1</v>
      </c>
      <c r="Q51" s="334">
        <f t="shared" ref="Q51:Q61" si="19">L51*O51</f>
        <v>0</v>
      </c>
      <c r="R51" s="331">
        <f t="shared" ref="R51:R61" ca="1" si="20">L51*P51</f>
        <v>0</v>
      </c>
    </row>
    <row r="52" spans="1:18" ht="15" customHeight="1" x14ac:dyDescent="0.3">
      <c r="A52" s="335" t="s">
        <v>240</v>
      </c>
      <c r="B52" s="349" t="s">
        <v>241</v>
      </c>
      <c r="C52" s="175"/>
      <c r="D52" s="175"/>
      <c r="E52" s="175"/>
      <c r="F52" s="175"/>
      <c r="G52" s="330">
        <f t="shared" si="16"/>
        <v>0</v>
      </c>
      <c r="H52" s="433"/>
      <c r="I52" s="433"/>
      <c r="J52" s="433"/>
      <c r="K52" s="331">
        <v>0</v>
      </c>
      <c r="L52" s="331">
        <f t="shared" si="17"/>
        <v>0</v>
      </c>
      <c r="M52" s="176"/>
      <c r="N52" s="176"/>
      <c r="O52" s="332">
        <f t="shared" si="18"/>
        <v>1</v>
      </c>
      <c r="P52" s="338">
        <f ca="1">OFFSET('Table of Discount Factors'!$C$3,'Risk (£) Option 3'!M52,'Risk (£) Option 3'!N52)</f>
        <v>1</v>
      </c>
      <c r="Q52" s="334">
        <f t="shared" si="19"/>
        <v>0</v>
      </c>
      <c r="R52" s="331">
        <f t="shared" ca="1" si="20"/>
        <v>0</v>
      </c>
    </row>
    <row r="53" spans="1:18" ht="15" customHeight="1" x14ac:dyDescent="0.3">
      <c r="A53" s="335" t="s">
        <v>242</v>
      </c>
      <c r="B53" s="349" t="s">
        <v>243</v>
      </c>
      <c r="C53" s="175"/>
      <c r="D53" s="175"/>
      <c r="E53" s="175"/>
      <c r="F53" s="175"/>
      <c r="G53" s="330">
        <f t="shared" si="16"/>
        <v>0</v>
      </c>
      <c r="H53" s="433"/>
      <c r="I53" s="433"/>
      <c r="J53" s="433"/>
      <c r="K53" s="331">
        <v>0</v>
      </c>
      <c r="L53" s="331">
        <f t="shared" si="17"/>
        <v>0</v>
      </c>
      <c r="M53" s="176"/>
      <c r="N53" s="176"/>
      <c r="O53" s="332">
        <f t="shared" si="18"/>
        <v>1</v>
      </c>
      <c r="P53" s="338">
        <f ca="1">OFFSET('Table of Discount Factors'!$C$3,'Risk (£) Option 3'!M53,'Risk (£) Option 3'!N53)</f>
        <v>1</v>
      </c>
      <c r="Q53" s="334">
        <f t="shared" si="19"/>
        <v>0</v>
      </c>
      <c r="R53" s="331">
        <f t="shared" ca="1" si="20"/>
        <v>0</v>
      </c>
    </row>
    <row r="54" spans="1:18" ht="15" customHeight="1" x14ac:dyDescent="0.3">
      <c r="A54" s="335" t="s">
        <v>244</v>
      </c>
      <c r="B54" s="349" t="s">
        <v>245</v>
      </c>
      <c r="C54" s="175"/>
      <c r="D54" s="175"/>
      <c r="E54" s="175"/>
      <c r="F54" s="175"/>
      <c r="G54" s="330">
        <f t="shared" si="16"/>
        <v>0</v>
      </c>
      <c r="H54" s="433"/>
      <c r="I54" s="433"/>
      <c r="J54" s="433"/>
      <c r="K54" s="331">
        <v>0</v>
      </c>
      <c r="L54" s="331">
        <f t="shared" si="17"/>
        <v>0</v>
      </c>
      <c r="M54" s="176"/>
      <c r="N54" s="176"/>
      <c r="O54" s="332">
        <f t="shared" si="18"/>
        <v>1</v>
      </c>
      <c r="P54" s="338">
        <f ca="1">OFFSET('Table of Discount Factors'!$C$3,'Risk (£) Option 3'!M54,'Risk (£) Option 3'!N54)</f>
        <v>1</v>
      </c>
      <c r="Q54" s="334">
        <f t="shared" si="19"/>
        <v>0</v>
      </c>
      <c r="R54" s="331">
        <f t="shared" ca="1" si="20"/>
        <v>0</v>
      </c>
    </row>
    <row r="55" spans="1:18" ht="15" customHeight="1" x14ac:dyDescent="0.3">
      <c r="A55" s="335" t="s">
        <v>246</v>
      </c>
      <c r="B55" s="349" t="s">
        <v>249</v>
      </c>
      <c r="C55" s="175"/>
      <c r="D55" s="175"/>
      <c r="E55" s="175"/>
      <c r="F55" s="175"/>
      <c r="G55" s="330">
        <f t="shared" si="16"/>
        <v>0</v>
      </c>
      <c r="H55" s="433"/>
      <c r="I55" s="433"/>
      <c r="J55" s="433"/>
      <c r="K55" s="331">
        <v>0</v>
      </c>
      <c r="L55" s="331">
        <f t="shared" si="17"/>
        <v>0</v>
      </c>
      <c r="M55" s="176"/>
      <c r="N55" s="176"/>
      <c r="O55" s="332">
        <f t="shared" si="18"/>
        <v>1</v>
      </c>
      <c r="P55" s="338">
        <f ca="1">OFFSET('Table of Discount Factors'!$C$3,'Risk (£) Option 3'!M55,'Risk (£) Option 3'!N55)</f>
        <v>1</v>
      </c>
      <c r="Q55" s="334">
        <f t="shared" si="19"/>
        <v>0</v>
      </c>
      <c r="R55" s="331">
        <f t="shared" ca="1" si="20"/>
        <v>0</v>
      </c>
    </row>
    <row r="56" spans="1:18" ht="15" customHeight="1" x14ac:dyDescent="0.3">
      <c r="A56" s="335" t="s">
        <v>247</v>
      </c>
      <c r="B56" s="349" t="s">
        <v>251</v>
      </c>
      <c r="C56" s="175"/>
      <c r="D56" s="175"/>
      <c r="E56" s="175"/>
      <c r="F56" s="175"/>
      <c r="G56" s="330">
        <f t="shared" si="16"/>
        <v>0</v>
      </c>
      <c r="H56" s="433"/>
      <c r="I56" s="433"/>
      <c r="J56" s="433"/>
      <c r="K56" s="331">
        <v>0</v>
      </c>
      <c r="L56" s="331">
        <f t="shared" si="17"/>
        <v>0</v>
      </c>
      <c r="M56" s="176"/>
      <c r="N56" s="176"/>
      <c r="O56" s="332">
        <f t="shared" si="18"/>
        <v>1</v>
      </c>
      <c r="P56" s="338">
        <f ca="1">OFFSET('Table of Discount Factors'!$C$3,'Risk (£) Option 3'!M56,'Risk (£) Option 3'!N56)</f>
        <v>1</v>
      </c>
      <c r="Q56" s="334">
        <f t="shared" si="19"/>
        <v>0</v>
      </c>
      <c r="R56" s="331">
        <f t="shared" ca="1" si="20"/>
        <v>0</v>
      </c>
    </row>
    <row r="57" spans="1:18" ht="15" customHeight="1" x14ac:dyDescent="0.3">
      <c r="A57" s="335" t="s">
        <v>248</v>
      </c>
      <c r="B57" s="349" t="s">
        <v>253</v>
      </c>
      <c r="C57" s="175"/>
      <c r="D57" s="175"/>
      <c r="E57" s="175"/>
      <c r="F57" s="175"/>
      <c r="G57" s="330">
        <f t="shared" si="16"/>
        <v>0</v>
      </c>
      <c r="H57" s="433"/>
      <c r="I57" s="433"/>
      <c r="J57" s="433"/>
      <c r="K57" s="331">
        <v>0</v>
      </c>
      <c r="L57" s="331">
        <f t="shared" si="17"/>
        <v>0</v>
      </c>
      <c r="M57" s="176"/>
      <c r="N57" s="176"/>
      <c r="O57" s="332">
        <f t="shared" si="18"/>
        <v>1</v>
      </c>
      <c r="P57" s="338">
        <f ca="1">OFFSET('Table of Discount Factors'!$C$3,'Risk (£) Option 3'!M57,'Risk (£) Option 3'!N57)</f>
        <v>1</v>
      </c>
      <c r="Q57" s="334">
        <f t="shared" si="19"/>
        <v>0</v>
      </c>
      <c r="R57" s="331">
        <f t="shared" ca="1" si="20"/>
        <v>0</v>
      </c>
    </row>
    <row r="58" spans="1:18" ht="15" customHeight="1" x14ac:dyDescent="0.3">
      <c r="A58" s="335" t="s">
        <v>250</v>
      </c>
      <c r="B58" s="349" t="s">
        <v>582</v>
      </c>
      <c r="C58" s="175"/>
      <c r="D58" s="175"/>
      <c r="E58" s="175"/>
      <c r="F58" s="175"/>
      <c r="G58" s="330">
        <f t="shared" si="16"/>
        <v>0</v>
      </c>
      <c r="H58" s="433"/>
      <c r="I58" s="433"/>
      <c r="J58" s="433"/>
      <c r="K58" s="331">
        <v>0</v>
      </c>
      <c r="L58" s="331">
        <f t="shared" si="17"/>
        <v>0</v>
      </c>
      <c r="M58" s="176"/>
      <c r="N58" s="176"/>
      <c r="O58" s="332">
        <f t="shared" si="18"/>
        <v>1</v>
      </c>
      <c r="P58" s="338">
        <f ca="1">OFFSET('Table of Discount Factors'!$C$3,'Risk (£) Option 3'!M58,'Risk (£) Option 3'!N58)</f>
        <v>1</v>
      </c>
      <c r="Q58" s="334">
        <f t="shared" si="19"/>
        <v>0</v>
      </c>
      <c r="R58" s="331">
        <f t="shared" ca="1" si="20"/>
        <v>0</v>
      </c>
    </row>
    <row r="59" spans="1:18" ht="15" customHeight="1" x14ac:dyDescent="0.3">
      <c r="A59" s="335" t="s">
        <v>252</v>
      </c>
      <c r="B59" s="349" t="s">
        <v>256</v>
      </c>
      <c r="C59" s="175"/>
      <c r="D59" s="175"/>
      <c r="E59" s="175"/>
      <c r="F59" s="175"/>
      <c r="G59" s="330">
        <f t="shared" si="16"/>
        <v>0</v>
      </c>
      <c r="H59" s="433"/>
      <c r="I59" s="433"/>
      <c r="J59" s="433"/>
      <c r="K59" s="331">
        <v>0</v>
      </c>
      <c r="L59" s="331">
        <f t="shared" si="17"/>
        <v>0</v>
      </c>
      <c r="M59" s="176"/>
      <c r="N59" s="176"/>
      <c r="O59" s="332">
        <f t="shared" si="18"/>
        <v>1</v>
      </c>
      <c r="P59" s="338">
        <f ca="1">OFFSET('Table of Discount Factors'!$C$3,'Risk (£) Option 3'!M59,'Risk (£) Option 3'!N59)</f>
        <v>1</v>
      </c>
      <c r="Q59" s="334">
        <f t="shared" si="19"/>
        <v>0</v>
      </c>
      <c r="R59" s="331">
        <f t="shared" ca="1" si="20"/>
        <v>0</v>
      </c>
    </row>
    <row r="60" spans="1:18" ht="15" customHeight="1" x14ac:dyDescent="0.3">
      <c r="A60" s="335" t="s">
        <v>254</v>
      </c>
      <c r="B60" s="349" t="s">
        <v>257</v>
      </c>
      <c r="C60" s="175"/>
      <c r="D60" s="175"/>
      <c r="E60" s="175"/>
      <c r="F60" s="175"/>
      <c r="G60" s="330">
        <f t="shared" si="16"/>
        <v>0</v>
      </c>
      <c r="H60" s="433"/>
      <c r="I60" s="433"/>
      <c r="J60" s="433"/>
      <c r="K60" s="331">
        <v>0</v>
      </c>
      <c r="L60" s="331">
        <f t="shared" si="17"/>
        <v>0</v>
      </c>
      <c r="M60" s="176"/>
      <c r="N60" s="176"/>
      <c r="O60" s="332">
        <f t="shared" si="18"/>
        <v>1</v>
      </c>
      <c r="P60" s="338">
        <f ca="1">OFFSET('Table of Discount Factors'!$C$3,'Risk (£) Option 3'!M60,'Risk (£) Option 3'!N60)</f>
        <v>1</v>
      </c>
      <c r="Q60" s="334">
        <f t="shared" si="19"/>
        <v>0</v>
      </c>
      <c r="R60" s="331">
        <f t="shared" ca="1" si="20"/>
        <v>0</v>
      </c>
    </row>
    <row r="61" spans="1:18" ht="15" customHeight="1" x14ac:dyDescent="0.3">
      <c r="A61" s="335" t="s">
        <v>255</v>
      </c>
      <c r="B61" s="349" t="s">
        <v>258</v>
      </c>
      <c r="C61" s="175"/>
      <c r="D61" s="175"/>
      <c r="E61" s="175"/>
      <c r="F61" s="175"/>
      <c r="G61" s="330">
        <f t="shared" si="16"/>
        <v>0</v>
      </c>
      <c r="H61" s="433"/>
      <c r="I61" s="433"/>
      <c r="J61" s="433"/>
      <c r="K61" s="331">
        <v>0</v>
      </c>
      <c r="L61" s="331">
        <f t="shared" si="17"/>
        <v>0</v>
      </c>
      <c r="M61" s="176"/>
      <c r="N61" s="176"/>
      <c r="O61" s="332">
        <f t="shared" si="18"/>
        <v>1</v>
      </c>
      <c r="P61" s="338">
        <f ca="1">OFFSET('Table of Discount Factors'!$C$3,'Risk (£) Option 3'!M61,'Risk (£) Option 3'!N61)</f>
        <v>1</v>
      </c>
      <c r="Q61" s="334">
        <f t="shared" si="19"/>
        <v>0</v>
      </c>
      <c r="R61" s="331">
        <f t="shared" ca="1" si="20"/>
        <v>0</v>
      </c>
    </row>
    <row r="62" spans="1:18" ht="15" customHeight="1" x14ac:dyDescent="0.3">
      <c r="A62" s="339"/>
      <c r="B62" s="340"/>
      <c r="C62" s="341"/>
      <c r="D62" s="341"/>
      <c r="E62" s="341"/>
      <c r="F62" s="341"/>
      <c r="G62" s="341"/>
      <c r="H62" s="342"/>
      <c r="I62" s="343"/>
      <c r="J62" s="344"/>
      <c r="K62" s="345" t="s">
        <v>55</v>
      </c>
      <c r="L62" s="346">
        <f>SUM(L51:L61)</f>
        <v>0</v>
      </c>
      <c r="M62" s="343"/>
      <c r="N62" s="344"/>
      <c r="O62" s="347"/>
      <c r="P62" s="348">
        <f ca="1">SUM(P51:P61)</f>
        <v>11</v>
      </c>
      <c r="Q62" s="346">
        <f>SUM(Q51:Q61)</f>
        <v>0</v>
      </c>
      <c r="R62" s="346">
        <f ca="1">SUM(R51:R61)</f>
        <v>0</v>
      </c>
    </row>
    <row r="63" spans="1:18" ht="15" customHeight="1" x14ac:dyDescent="0.3">
      <c r="A63" s="105" t="s">
        <v>259</v>
      </c>
      <c r="B63" s="106"/>
      <c r="C63" s="106"/>
      <c r="D63" s="106"/>
      <c r="E63" s="106"/>
      <c r="F63" s="106"/>
      <c r="G63" s="106"/>
      <c r="H63" s="307"/>
      <c r="I63" s="307"/>
      <c r="J63" s="307"/>
      <c r="K63" s="307"/>
      <c r="L63" s="307"/>
      <c r="M63" s="307"/>
      <c r="N63" s="307"/>
      <c r="O63" s="106"/>
      <c r="P63" s="106"/>
      <c r="Q63" s="308"/>
      <c r="R63" s="308"/>
    </row>
    <row r="64" spans="1:18" ht="15" customHeight="1" x14ac:dyDescent="0.3">
      <c r="A64" s="335" t="s">
        <v>260</v>
      </c>
      <c r="B64" s="349" t="s">
        <v>261</v>
      </c>
      <c r="C64" s="175"/>
      <c r="D64" s="175"/>
      <c r="E64" s="175"/>
      <c r="F64" s="175"/>
      <c r="G64" s="330">
        <f t="shared" ref="G64:G71" si="21">SUM(C64:F64)</f>
        <v>0</v>
      </c>
      <c r="H64" s="433"/>
      <c r="I64" s="433"/>
      <c r="J64" s="433"/>
      <c r="K64" s="331">
        <v>0</v>
      </c>
      <c r="L64" s="331">
        <f t="shared" ref="L64:L71" si="22">(C64*H64)+(D64*I64)+(E64*J64)+(F64*K64)</f>
        <v>0</v>
      </c>
      <c r="M64" s="176"/>
      <c r="N64" s="176"/>
      <c r="O64" s="332">
        <f t="shared" ref="O64:O71" si="23">(N64-M64)+1</f>
        <v>1</v>
      </c>
      <c r="P64" s="338">
        <f ca="1">OFFSET('Table of Discount Factors'!$C$3,'Risk (£) Option 3'!M64,'Risk (£) Option 3'!N64)</f>
        <v>1</v>
      </c>
      <c r="Q64" s="334">
        <f t="shared" ref="Q64:Q71" si="24">L64*O64</f>
        <v>0</v>
      </c>
      <c r="R64" s="331">
        <f t="shared" ref="R64:R71" ca="1" si="25">L64*P64</f>
        <v>0</v>
      </c>
    </row>
    <row r="65" spans="1:18" ht="15" customHeight="1" x14ac:dyDescent="0.3">
      <c r="A65" s="335" t="s">
        <v>262</v>
      </c>
      <c r="B65" s="349" t="s">
        <v>263</v>
      </c>
      <c r="C65" s="175"/>
      <c r="D65" s="175"/>
      <c r="E65" s="175"/>
      <c r="F65" s="175"/>
      <c r="G65" s="330">
        <f t="shared" si="21"/>
        <v>0</v>
      </c>
      <c r="H65" s="433"/>
      <c r="I65" s="433"/>
      <c r="J65" s="433"/>
      <c r="K65" s="331">
        <v>0</v>
      </c>
      <c r="L65" s="331">
        <f t="shared" si="22"/>
        <v>0</v>
      </c>
      <c r="M65" s="176"/>
      <c r="N65" s="176"/>
      <c r="O65" s="332">
        <f t="shared" si="23"/>
        <v>1</v>
      </c>
      <c r="P65" s="338">
        <f ca="1">OFFSET('Table of Discount Factors'!$C$3,'Risk (£) Option 3'!M65,'Risk (£) Option 3'!N65)</f>
        <v>1</v>
      </c>
      <c r="Q65" s="334">
        <f t="shared" si="24"/>
        <v>0</v>
      </c>
      <c r="R65" s="331">
        <f t="shared" ca="1" si="25"/>
        <v>0</v>
      </c>
    </row>
    <row r="66" spans="1:18" ht="15" customHeight="1" x14ac:dyDescent="0.3">
      <c r="A66" s="335" t="s">
        <v>264</v>
      </c>
      <c r="B66" s="349" t="s">
        <v>265</v>
      </c>
      <c r="C66" s="175"/>
      <c r="D66" s="175"/>
      <c r="E66" s="175"/>
      <c r="F66" s="175"/>
      <c r="G66" s="330">
        <f t="shared" si="21"/>
        <v>0</v>
      </c>
      <c r="H66" s="433"/>
      <c r="I66" s="433"/>
      <c r="J66" s="433"/>
      <c r="K66" s="331">
        <v>0</v>
      </c>
      <c r="L66" s="331">
        <f t="shared" si="22"/>
        <v>0</v>
      </c>
      <c r="M66" s="176"/>
      <c r="N66" s="176"/>
      <c r="O66" s="332">
        <f t="shared" si="23"/>
        <v>1</v>
      </c>
      <c r="P66" s="338">
        <f ca="1">OFFSET('Table of Discount Factors'!$C$3,'Risk (£) Option 3'!M66,'Risk (£) Option 3'!N66)</f>
        <v>1</v>
      </c>
      <c r="Q66" s="334">
        <f t="shared" si="24"/>
        <v>0</v>
      </c>
      <c r="R66" s="331">
        <f t="shared" ca="1" si="25"/>
        <v>0</v>
      </c>
    </row>
    <row r="67" spans="1:18" ht="15" customHeight="1" x14ac:dyDescent="0.3">
      <c r="A67" s="335" t="s">
        <v>266</v>
      </c>
      <c r="B67" s="349" t="s">
        <v>267</v>
      </c>
      <c r="C67" s="175"/>
      <c r="D67" s="175"/>
      <c r="E67" s="175"/>
      <c r="F67" s="175"/>
      <c r="G67" s="330">
        <f t="shared" si="21"/>
        <v>0</v>
      </c>
      <c r="H67" s="433"/>
      <c r="I67" s="433"/>
      <c r="J67" s="433"/>
      <c r="K67" s="331">
        <v>0</v>
      </c>
      <c r="L67" s="331">
        <f t="shared" si="22"/>
        <v>0</v>
      </c>
      <c r="M67" s="176"/>
      <c r="N67" s="176"/>
      <c r="O67" s="332">
        <f t="shared" si="23"/>
        <v>1</v>
      </c>
      <c r="P67" s="338">
        <f ca="1">OFFSET('Table of Discount Factors'!$C$3,'Risk (£) Option 3'!M67,'Risk (£) Option 3'!N67)</f>
        <v>1</v>
      </c>
      <c r="Q67" s="334">
        <f t="shared" si="24"/>
        <v>0</v>
      </c>
      <c r="R67" s="331">
        <f t="shared" ca="1" si="25"/>
        <v>0</v>
      </c>
    </row>
    <row r="68" spans="1:18" ht="15" customHeight="1" x14ac:dyDescent="0.3">
      <c r="A68" s="335" t="s">
        <v>268</v>
      </c>
      <c r="B68" s="349" t="s">
        <v>269</v>
      </c>
      <c r="C68" s="175"/>
      <c r="D68" s="175"/>
      <c r="E68" s="175"/>
      <c r="F68" s="175"/>
      <c r="G68" s="330">
        <f t="shared" si="21"/>
        <v>0</v>
      </c>
      <c r="H68" s="433"/>
      <c r="I68" s="433"/>
      <c r="J68" s="433"/>
      <c r="K68" s="331">
        <v>0</v>
      </c>
      <c r="L68" s="331">
        <f t="shared" si="22"/>
        <v>0</v>
      </c>
      <c r="M68" s="176"/>
      <c r="N68" s="176"/>
      <c r="O68" s="332">
        <f t="shared" si="23"/>
        <v>1</v>
      </c>
      <c r="P68" s="338">
        <f ca="1">OFFSET('Table of Discount Factors'!$C$3,'Risk (£) Option 3'!M68,'Risk (£) Option 3'!N68)</f>
        <v>1</v>
      </c>
      <c r="Q68" s="334">
        <f t="shared" si="24"/>
        <v>0</v>
      </c>
      <c r="R68" s="331">
        <f t="shared" ca="1" si="25"/>
        <v>0</v>
      </c>
    </row>
    <row r="69" spans="1:18" ht="15" customHeight="1" x14ac:dyDescent="0.3">
      <c r="A69" s="335" t="s">
        <v>270</v>
      </c>
      <c r="B69" s="349" t="s">
        <v>271</v>
      </c>
      <c r="C69" s="175"/>
      <c r="D69" s="175"/>
      <c r="E69" s="175"/>
      <c r="F69" s="175"/>
      <c r="G69" s="330">
        <f t="shared" si="21"/>
        <v>0</v>
      </c>
      <c r="H69" s="433"/>
      <c r="I69" s="433"/>
      <c r="J69" s="433"/>
      <c r="K69" s="331">
        <v>0</v>
      </c>
      <c r="L69" s="331">
        <f t="shared" si="22"/>
        <v>0</v>
      </c>
      <c r="M69" s="176"/>
      <c r="N69" s="176"/>
      <c r="O69" s="332">
        <f t="shared" si="23"/>
        <v>1</v>
      </c>
      <c r="P69" s="338">
        <f ca="1">OFFSET('Table of Discount Factors'!$C$3,'Risk (£) Option 3'!M69,'Risk (£) Option 3'!N69)</f>
        <v>1</v>
      </c>
      <c r="Q69" s="334">
        <f t="shared" si="24"/>
        <v>0</v>
      </c>
      <c r="R69" s="331">
        <f t="shared" ca="1" si="25"/>
        <v>0</v>
      </c>
    </row>
    <row r="70" spans="1:18" ht="15" customHeight="1" x14ac:dyDescent="0.3">
      <c r="A70" s="335" t="s">
        <v>272</v>
      </c>
      <c r="B70" s="349" t="s">
        <v>273</v>
      </c>
      <c r="C70" s="175"/>
      <c r="D70" s="175"/>
      <c r="E70" s="175"/>
      <c r="F70" s="175"/>
      <c r="G70" s="330">
        <f t="shared" si="21"/>
        <v>0</v>
      </c>
      <c r="H70" s="433"/>
      <c r="I70" s="433"/>
      <c r="J70" s="433"/>
      <c r="K70" s="331">
        <v>0</v>
      </c>
      <c r="L70" s="331">
        <f t="shared" si="22"/>
        <v>0</v>
      </c>
      <c r="M70" s="176"/>
      <c r="N70" s="176"/>
      <c r="O70" s="332">
        <f t="shared" si="23"/>
        <v>1</v>
      </c>
      <c r="P70" s="338">
        <f ca="1">OFFSET('Table of Discount Factors'!$C$3,'Risk (£) Option 3'!M70,'Risk (£) Option 3'!N70)</f>
        <v>1</v>
      </c>
      <c r="Q70" s="334">
        <f t="shared" si="24"/>
        <v>0</v>
      </c>
      <c r="R70" s="331">
        <f t="shared" ca="1" si="25"/>
        <v>0</v>
      </c>
    </row>
    <row r="71" spans="1:18" ht="15" customHeight="1" x14ac:dyDescent="0.3">
      <c r="A71" s="335" t="s">
        <v>274</v>
      </c>
      <c r="B71" s="349" t="s">
        <v>275</v>
      </c>
      <c r="C71" s="175"/>
      <c r="D71" s="175"/>
      <c r="E71" s="175"/>
      <c r="F71" s="175"/>
      <c r="G71" s="330">
        <f t="shared" si="21"/>
        <v>0</v>
      </c>
      <c r="H71" s="433"/>
      <c r="I71" s="433"/>
      <c r="J71" s="433"/>
      <c r="K71" s="331">
        <v>0</v>
      </c>
      <c r="L71" s="331">
        <f t="shared" si="22"/>
        <v>0</v>
      </c>
      <c r="M71" s="176"/>
      <c r="N71" s="176"/>
      <c r="O71" s="332">
        <f t="shared" si="23"/>
        <v>1</v>
      </c>
      <c r="P71" s="338">
        <f ca="1">OFFSET('Table of Discount Factors'!$C$3,'Risk (£) Option 3'!M71,'Risk (£) Option 3'!N71)</f>
        <v>1</v>
      </c>
      <c r="Q71" s="334">
        <f t="shared" si="24"/>
        <v>0</v>
      </c>
      <c r="R71" s="331">
        <f t="shared" ca="1" si="25"/>
        <v>0</v>
      </c>
    </row>
    <row r="72" spans="1:18" ht="15" customHeight="1" x14ac:dyDescent="0.3">
      <c r="A72" s="339"/>
      <c r="B72" s="340"/>
      <c r="C72" s="341"/>
      <c r="D72" s="341"/>
      <c r="E72" s="341"/>
      <c r="F72" s="341"/>
      <c r="G72" s="341"/>
      <c r="H72" s="342"/>
      <c r="I72" s="343"/>
      <c r="J72" s="344"/>
      <c r="K72" s="345" t="s">
        <v>55</v>
      </c>
      <c r="L72" s="346">
        <f>SUM(L64:L71)</f>
        <v>0</v>
      </c>
      <c r="M72" s="343"/>
      <c r="N72" s="344"/>
      <c r="O72" s="347"/>
      <c r="P72" s="348">
        <f ca="1">SUM(P64:P71)</f>
        <v>8</v>
      </c>
      <c r="Q72" s="346">
        <f>SUM(Q64:Q71)</f>
        <v>0</v>
      </c>
      <c r="R72" s="346">
        <f ca="1">SUM(R64:R71)</f>
        <v>0</v>
      </c>
    </row>
    <row r="73" spans="1:18" ht="15" customHeight="1" x14ac:dyDescent="0.3">
      <c r="A73" s="105" t="s">
        <v>276</v>
      </c>
      <c r="B73" s="106"/>
      <c r="C73" s="106"/>
      <c r="D73" s="106"/>
      <c r="E73" s="106"/>
      <c r="F73" s="106"/>
      <c r="G73" s="106"/>
      <c r="H73" s="307"/>
      <c r="I73" s="307"/>
      <c r="J73" s="307"/>
      <c r="K73" s="307"/>
      <c r="L73" s="307"/>
      <c r="M73" s="307"/>
      <c r="N73" s="307"/>
      <c r="O73" s="106"/>
      <c r="P73" s="106"/>
      <c r="Q73" s="308"/>
      <c r="R73" s="308"/>
    </row>
    <row r="74" spans="1:18" ht="15" customHeight="1" x14ac:dyDescent="0.3">
      <c r="A74" s="335" t="s">
        <v>277</v>
      </c>
      <c r="B74" s="349" t="s">
        <v>278</v>
      </c>
      <c r="C74" s="175"/>
      <c r="D74" s="175"/>
      <c r="E74" s="175"/>
      <c r="F74" s="175"/>
      <c r="G74" s="330">
        <f t="shared" ref="G74:G76" si="26">SUM(C74:F74)</f>
        <v>0</v>
      </c>
      <c r="H74" s="433"/>
      <c r="I74" s="433"/>
      <c r="J74" s="433"/>
      <c r="K74" s="331">
        <v>0</v>
      </c>
      <c r="L74" s="331">
        <f t="shared" ref="L74:L76" si="27">(C74*H74)+(D74*I74)+(E74*J74)+(F74*K74)</f>
        <v>0</v>
      </c>
      <c r="M74" s="176"/>
      <c r="N74" s="176"/>
      <c r="O74" s="332">
        <f t="shared" ref="O74:O76" si="28">(N74-M74)+1</f>
        <v>1</v>
      </c>
      <c r="P74" s="338">
        <f ca="1">OFFSET('Table of Discount Factors'!$C$3,'Risk (£) Option 3'!M74,'Risk (£) Option 3'!N74)</f>
        <v>1</v>
      </c>
      <c r="Q74" s="334">
        <f t="shared" ref="Q74:Q76" si="29">L74*O74</f>
        <v>0</v>
      </c>
      <c r="R74" s="331">
        <f ca="1">L74*P74</f>
        <v>0</v>
      </c>
    </row>
    <row r="75" spans="1:18" ht="15" customHeight="1" x14ac:dyDescent="0.3">
      <c r="A75" s="335" t="s">
        <v>279</v>
      </c>
      <c r="B75" s="349" t="s">
        <v>280</v>
      </c>
      <c r="C75" s="175"/>
      <c r="D75" s="175"/>
      <c r="E75" s="175"/>
      <c r="F75" s="175"/>
      <c r="G75" s="330">
        <f t="shared" si="26"/>
        <v>0</v>
      </c>
      <c r="H75" s="433"/>
      <c r="I75" s="433"/>
      <c r="J75" s="433"/>
      <c r="K75" s="331">
        <v>0</v>
      </c>
      <c r="L75" s="331">
        <f t="shared" si="27"/>
        <v>0</v>
      </c>
      <c r="M75" s="176"/>
      <c r="N75" s="176"/>
      <c r="O75" s="332">
        <f t="shared" si="28"/>
        <v>1</v>
      </c>
      <c r="P75" s="338">
        <f ca="1">OFFSET('Table of Discount Factors'!$C$3,'Risk (£) Option 3'!M75,'Risk (£) Option 3'!N75)</f>
        <v>1</v>
      </c>
      <c r="Q75" s="334">
        <f t="shared" si="29"/>
        <v>0</v>
      </c>
      <c r="R75" s="331">
        <f ca="1">L75*P75</f>
        <v>0</v>
      </c>
    </row>
    <row r="76" spans="1:18" ht="15" customHeight="1" x14ac:dyDescent="0.3">
      <c r="A76" s="335" t="s">
        <v>281</v>
      </c>
      <c r="B76" s="349" t="s">
        <v>282</v>
      </c>
      <c r="C76" s="175"/>
      <c r="D76" s="175"/>
      <c r="E76" s="175"/>
      <c r="F76" s="175"/>
      <c r="G76" s="330">
        <f t="shared" si="26"/>
        <v>0</v>
      </c>
      <c r="H76" s="433"/>
      <c r="I76" s="433"/>
      <c r="J76" s="433"/>
      <c r="K76" s="331">
        <v>0</v>
      </c>
      <c r="L76" s="331">
        <f t="shared" si="27"/>
        <v>0</v>
      </c>
      <c r="M76" s="176"/>
      <c r="N76" s="176"/>
      <c r="O76" s="332">
        <f t="shared" si="28"/>
        <v>1</v>
      </c>
      <c r="P76" s="338">
        <f ca="1">OFFSET('Table of Discount Factors'!$C$3,'Risk (£) Option 3'!M76,'Risk (£) Option 3'!N76)</f>
        <v>1</v>
      </c>
      <c r="Q76" s="334">
        <f t="shared" si="29"/>
        <v>0</v>
      </c>
      <c r="R76" s="331">
        <f ca="1">L76*P76</f>
        <v>0</v>
      </c>
    </row>
    <row r="77" spans="1:18" ht="15" customHeight="1" x14ac:dyDescent="0.3">
      <c r="A77" s="339"/>
      <c r="B77" s="340"/>
      <c r="C77" s="341"/>
      <c r="D77" s="341"/>
      <c r="E77" s="341"/>
      <c r="F77" s="341"/>
      <c r="G77" s="341"/>
      <c r="H77" s="342"/>
      <c r="I77" s="343"/>
      <c r="J77" s="344"/>
      <c r="K77" s="345" t="s">
        <v>55</v>
      </c>
      <c r="L77" s="346">
        <f>SUM(L74:L76)</f>
        <v>0</v>
      </c>
      <c r="M77" s="340"/>
      <c r="N77" s="340"/>
      <c r="O77" s="347"/>
      <c r="P77" s="348">
        <f ca="1">SUM(P74:P76)</f>
        <v>3</v>
      </c>
      <c r="Q77" s="346">
        <f>SUM(Q74:Q76)</f>
        <v>0</v>
      </c>
      <c r="R77" s="346">
        <f ca="1">SUM(R74:R76)</f>
        <v>0</v>
      </c>
    </row>
    <row r="78" spans="1:18" ht="15" customHeight="1" x14ac:dyDescent="0.3">
      <c r="A78" s="105" t="s">
        <v>284</v>
      </c>
      <c r="B78" s="106"/>
      <c r="C78" s="106"/>
      <c r="D78" s="106"/>
      <c r="E78" s="106"/>
      <c r="F78" s="106"/>
      <c r="G78" s="106"/>
      <c r="H78" s="307"/>
      <c r="I78" s="307"/>
      <c r="J78" s="307"/>
      <c r="K78" s="307"/>
      <c r="L78" s="307"/>
      <c r="M78" s="106"/>
      <c r="N78" s="106"/>
      <c r="O78" s="106"/>
      <c r="P78" s="106"/>
      <c r="Q78" s="308"/>
      <c r="R78" s="308"/>
    </row>
    <row r="79" spans="1:18" ht="15" customHeight="1" x14ac:dyDescent="0.3">
      <c r="A79" s="335" t="s">
        <v>285</v>
      </c>
      <c r="B79" s="349" t="s">
        <v>286</v>
      </c>
      <c r="C79" s="175"/>
      <c r="D79" s="175"/>
      <c r="E79" s="175"/>
      <c r="F79" s="175"/>
      <c r="G79" s="330">
        <f t="shared" ref="G79:G80" si="30">SUM(C79:F79)</f>
        <v>0</v>
      </c>
      <c r="H79" s="433"/>
      <c r="I79" s="433"/>
      <c r="J79" s="433"/>
      <c r="K79" s="331">
        <v>0</v>
      </c>
      <c r="L79" s="331">
        <f t="shared" ref="L79:L80" si="31">(C79*H79)+(D79*I79)+(E79*J79)+(F79*K79)</f>
        <v>0</v>
      </c>
      <c r="M79" s="176"/>
      <c r="N79" s="176"/>
      <c r="O79" s="332">
        <f t="shared" ref="O79:O80" si="32">(N79-M79)+1</f>
        <v>1</v>
      </c>
      <c r="P79" s="338">
        <f ca="1">OFFSET('Table of Discount Factors'!$C$3,'Risk (£) Option 3'!M79,'Risk (£) Option 3'!N79)</f>
        <v>1</v>
      </c>
      <c r="Q79" s="334">
        <f t="shared" ref="Q79:Q80" si="33">L79*O79</f>
        <v>0</v>
      </c>
      <c r="R79" s="331">
        <f ca="1">L79*P79</f>
        <v>0</v>
      </c>
    </row>
    <row r="80" spans="1:18" ht="15" customHeight="1" x14ac:dyDescent="0.3">
      <c r="A80" s="335" t="s">
        <v>287</v>
      </c>
      <c r="B80" s="349" t="s">
        <v>288</v>
      </c>
      <c r="C80" s="175"/>
      <c r="D80" s="175"/>
      <c r="E80" s="175"/>
      <c r="F80" s="175"/>
      <c r="G80" s="330">
        <f t="shared" si="30"/>
        <v>0</v>
      </c>
      <c r="H80" s="433"/>
      <c r="I80" s="433"/>
      <c r="J80" s="433"/>
      <c r="K80" s="331">
        <v>0</v>
      </c>
      <c r="L80" s="331">
        <f t="shared" si="31"/>
        <v>0</v>
      </c>
      <c r="M80" s="176"/>
      <c r="N80" s="176"/>
      <c r="O80" s="332">
        <f t="shared" si="32"/>
        <v>1</v>
      </c>
      <c r="P80" s="338">
        <f ca="1">OFFSET('Table of Discount Factors'!$C$3,'Risk (£) Option 3'!M80,'Risk (£) Option 3'!N80)</f>
        <v>1</v>
      </c>
      <c r="Q80" s="334">
        <f t="shared" si="33"/>
        <v>0</v>
      </c>
      <c r="R80" s="331">
        <f ca="1">L80*P80</f>
        <v>0</v>
      </c>
    </row>
    <row r="81" spans="1:18" ht="15" customHeight="1" x14ac:dyDescent="0.3">
      <c r="A81" s="339"/>
      <c r="B81" s="340"/>
      <c r="C81" s="341"/>
      <c r="D81" s="341"/>
      <c r="E81" s="341"/>
      <c r="F81" s="341"/>
      <c r="G81" s="341"/>
      <c r="H81" s="342"/>
      <c r="I81" s="343"/>
      <c r="J81" s="344"/>
      <c r="K81" s="345" t="s">
        <v>55</v>
      </c>
      <c r="L81" s="346">
        <f>SUM(L79,L80)</f>
        <v>0</v>
      </c>
      <c r="M81" s="343"/>
      <c r="N81" s="344"/>
      <c r="O81" s="347"/>
      <c r="P81" s="348">
        <f ca="1">SUM(P79,P80)</f>
        <v>2</v>
      </c>
      <c r="Q81" s="346">
        <f>SUM(Q79,Q80)</f>
        <v>0</v>
      </c>
      <c r="R81" s="346">
        <f ca="1">SUM(R79,R80)</f>
        <v>0</v>
      </c>
    </row>
    <row r="82" spans="1:18" ht="15" customHeight="1" x14ac:dyDescent="0.3">
      <c r="A82" s="105" t="s">
        <v>291</v>
      </c>
      <c r="B82" s="106"/>
      <c r="C82" s="106"/>
      <c r="D82" s="106"/>
      <c r="E82" s="106"/>
      <c r="F82" s="106"/>
      <c r="G82" s="106"/>
      <c r="H82" s="307"/>
      <c r="I82" s="307"/>
      <c r="J82" s="307"/>
      <c r="K82" s="307"/>
      <c r="L82" s="307"/>
      <c r="M82" s="307"/>
      <c r="N82" s="307"/>
      <c r="O82" s="106"/>
      <c r="P82" s="106"/>
      <c r="Q82" s="308"/>
      <c r="R82" s="308"/>
    </row>
    <row r="83" spans="1:18" ht="15" customHeight="1" x14ac:dyDescent="0.3">
      <c r="A83" s="335" t="s">
        <v>292</v>
      </c>
      <c r="B83" s="349" t="s">
        <v>293</v>
      </c>
      <c r="C83" s="175"/>
      <c r="D83" s="175"/>
      <c r="E83" s="175"/>
      <c r="F83" s="175"/>
      <c r="G83" s="330">
        <f t="shared" ref="G83:G84" si="34">SUM(C83:F83)</f>
        <v>0</v>
      </c>
      <c r="H83" s="433"/>
      <c r="I83" s="433"/>
      <c r="J83" s="433"/>
      <c r="K83" s="331">
        <v>0</v>
      </c>
      <c r="L83" s="331">
        <f t="shared" ref="L83:L84" si="35">(C83*H83)+(D83*I83)+(E83*J83)+(F83*K83)</f>
        <v>0</v>
      </c>
      <c r="M83" s="176"/>
      <c r="N83" s="176"/>
      <c r="O83" s="332">
        <f t="shared" ref="O83:O84" si="36">(N83-M83)+1</f>
        <v>1</v>
      </c>
      <c r="P83" s="338">
        <f ca="1">OFFSET('Table of Discount Factors'!$C$3,'Risk (£) Option 3'!M83,'Risk (£) Option 3'!N83)</f>
        <v>1</v>
      </c>
      <c r="Q83" s="334">
        <f t="shared" ref="Q83:Q84" si="37">L83*O83</f>
        <v>0</v>
      </c>
      <c r="R83" s="331">
        <f ca="1">L83*P83</f>
        <v>0</v>
      </c>
    </row>
    <row r="84" spans="1:18" ht="15" customHeight="1" x14ac:dyDescent="0.3">
      <c r="A84" s="335" t="s">
        <v>294</v>
      </c>
      <c r="B84" s="349" t="s">
        <v>295</v>
      </c>
      <c r="C84" s="175"/>
      <c r="D84" s="175"/>
      <c r="E84" s="175"/>
      <c r="F84" s="175"/>
      <c r="G84" s="330">
        <f t="shared" si="34"/>
        <v>0</v>
      </c>
      <c r="H84" s="433"/>
      <c r="I84" s="433"/>
      <c r="J84" s="433"/>
      <c r="K84" s="331">
        <v>0</v>
      </c>
      <c r="L84" s="331">
        <f t="shared" si="35"/>
        <v>0</v>
      </c>
      <c r="M84" s="176"/>
      <c r="N84" s="176"/>
      <c r="O84" s="332">
        <f t="shared" si="36"/>
        <v>1</v>
      </c>
      <c r="P84" s="338">
        <f ca="1">OFFSET('Table of Discount Factors'!$C$3,'Risk (£) Option 3'!M84,'Risk (£) Option 3'!N84)</f>
        <v>1</v>
      </c>
      <c r="Q84" s="334">
        <f t="shared" si="37"/>
        <v>0</v>
      </c>
      <c r="R84" s="331">
        <f ca="1">L84*P84</f>
        <v>0</v>
      </c>
    </row>
    <row r="85" spans="1:18" ht="15" customHeight="1" x14ac:dyDescent="0.3">
      <c r="A85" s="339"/>
      <c r="B85" s="340"/>
      <c r="C85" s="341"/>
      <c r="D85" s="341"/>
      <c r="E85" s="341"/>
      <c r="F85" s="341"/>
      <c r="G85" s="341"/>
      <c r="H85" s="342"/>
      <c r="I85" s="343"/>
      <c r="J85" s="344"/>
      <c r="K85" s="345" t="s">
        <v>55</v>
      </c>
      <c r="L85" s="346">
        <f>SUM(L83,L84)</f>
        <v>0</v>
      </c>
      <c r="M85" s="343"/>
      <c r="N85" s="344"/>
      <c r="O85" s="347"/>
      <c r="P85" s="348">
        <f ca="1">SUM(P83,P84)</f>
        <v>2</v>
      </c>
      <c r="Q85" s="346">
        <f>SUM(Q83,Q84)</f>
        <v>0</v>
      </c>
      <c r="R85" s="346">
        <f ca="1">SUM(R83,R84)</f>
        <v>0</v>
      </c>
    </row>
    <row r="86" spans="1:18" ht="15" customHeight="1" x14ac:dyDescent="0.3">
      <c r="A86" s="105" t="s">
        <v>298</v>
      </c>
      <c r="B86" s="106"/>
      <c r="C86" s="106"/>
      <c r="D86" s="106"/>
      <c r="E86" s="106"/>
      <c r="F86" s="106"/>
      <c r="G86" s="106"/>
      <c r="H86" s="307"/>
      <c r="I86" s="307"/>
      <c r="J86" s="307"/>
      <c r="K86" s="307"/>
      <c r="L86" s="307"/>
      <c r="M86" s="307"/>
      <c r="N86" s="307"/>
      <c r="O86" s="106"/>
      <c r="P86" s="106"/>
      <c r="Q86" s="308"/>
      <c r="R86" s="308"/>
    </row>
    <row r="87" spans="1:18" ht="15" customHeight="1" x14ac:dyDescent="0.3">
      <c r="A87" s="335" t="s">
        <v>299</v>
      </c>
      <c r="B87" s="349" t="s">
        <v>300</v>
      </c>
      <c r="C87" s="175"/>
      <c r="D87" s="175"/>
      <c r="E87" s="175"/>
      <c r="F87" s="175"/>
      <c r="G87" s="330">
        <f t="shared" ref="G87" si="38">SUM(C87:F87)</f>
        <v>0</v>
      </c>
      <c r="H87" s="433"/>
      <c r="I87" s="433"/>
      <c r="J87" s="433"/>
      <c r="K87" s="331">
        <v>0</v>
      </c>
      <c r="L87" s="331">
        <f t="shared" ref="L87" si="39">(C87*H87)+(D87*I87)+(E87*J87)+(F87*K87)</f>
        <v>0</v>
      </c>
      <c r="M87" s="176"/>
      <c r="N87" s="176"/>
      <c r="O87" s="332">
        <f>(N87-M87)+1</f>
        <v>1</v>
      </c>
      <c r="P87" s="338">
        <f ca="1">OFFSET('Table of Discount Factors'!$C$3,'Risk (£) Option 3'!M87,'Risk (£) Option 3'!N87)</f>
        <v>1</v>
      </c>
      <c r="Q87" s="334">
        <f>L87*O87</f>
        <v>0</v>
      </c>
      <c r="R87" s="331">
        <f ca="1">L87*P87</f>
        <v>0</v>
      </c>
    </row>
    <row r="88" spans="1:18" ht="15" customHeight="1" x14ac:dyDescent="0.3">
      <c r="A88" s="339"/>
      <c r="B88" s="340"/>
      <c r="C88" s="341"/>
      <c r="D88" s="341"/>
      <c r="E88" s="341"/>
      <c r="F88" s="341"/>
      <c r="G88" s="341"/>
      <c r="H88" s="342"/>
      <c r="I88" s="343"/>
      <c r="J88" s="344"/>
      <c r="K88" s="345" t="s">
        <v>55</v>
      </c>
      <c r="L88" s="346">
        <f>SUM(L87)</f>
        <v>0</v>
      </c>
      <c r="M88" s="343"/>
      <c r="N88" s="344"/>
      <c r="O88" s="347"/>
      <c r="P88" s="348">
        <f ca="1">SUM(P87)</f>
        <v>1</v>
      </c>
      <c r="Q88" s="346">
        <f>SUM(Q87)</f>
        <v>0</v>
      </c>
      <c r="R88" s="346">
        <f ca="1">SUM(R87)</f>
        <v>0</v>
      </c>
    </row>
    <row r="89" spans="1:18" ht="15" customHeight="1" x14ac:dyDescent="0.3">
      <c r="A89" s="105" t="s">
        <v>304</v>
      </c>
      <c r="B89" s="106"/>
      <c r="C89" s="106"/>
      <c r="D89" s="106"/>
      <c r="E89" s="106"/>
      <c r="F89" s="106"/>
      <c r="G89" s="106"/>
      <c r="H89" s="307"/>
      <c r="I89" s="307"/>
      <c r="J89" s="307"/>
      <c r="K89" s="307"/>
      <c r="L89" s="307"/>
      <c r="M89" s="307"/>
      <c r="N89" s="307"/>
      <c r="O89" s="106"/>
      <c r="P89" s="106"/>
      <c r="Q89" s="308"/>
      <c r="R89" s="308"/>
    </row>
    <row r="90" spans="1:18" ht="15" customHeight="1" x14ac:dyDescent="0.3">
      <c r="A90" s="335" t="s">
        <v>305</v>
      </c>
      <c r="B90" s="349" t="s">
        <v>306</v>
      </c>
      <c r="C90" s="175"/>
      <c r="D90" s="175"/>
      <c r="E90" s="175"/>
      <c r="F90" s="175"/>
      <c r="G90" s="330">
        <f t="shared" ref="G90:G92" si="40">SUM(C90:F90)</f>
        <v>0</v>
      </c>
      <c r="H90" s="433"/>
      <c r="I90" s="433"/>
      <c r="J90" s="433"/>
      <c r="K90" s="331">
        <v>0</v>
      </c>
      <c r="L90" s="331">
        <f t="shared" ref="L90:L92" si="41">(C90*H90)+(D90*I90)+(E90*J90)+(F90*K90)</f>
        <v>0</v>
      </c>
      <c r="M90" s="176"/>
      <c r="N90" s="176"/>
      <c r="O90" s="332">
        <f t="shared" ref="O90:O92" si="42">(N90-M90)+1</f>
        <v>1</v>
      </c>
      <c r="P90" s="338">
        <f ca="1">OFFSET('Table of Discount Factors'!$C$3,'Risk (£) Option 3'!M90,'Risk (£) Option 3'!N90)</f>
        <v>1</v>
      </c>
      <c r="Q90" s="334">
        <f t="shared" ref="Q90:Q92" si="43">L90*O90</f>
        <v>0</v>
      </c>
      <c r="R90" s="331">
        <f ca="1">L90*P90</f>
        <v>0</v>
      </c>
    </row>
    <row r="91" spans="1:18" ht="15" customHeight="1" x14ac:dyDescent="0.3">
      <c r="A91" s="335" t="s">
        <v>307</v>
      </c>
      <c r="B91" s="349" t="s">
        <v>308</v>
      </c>
      <c r="C91" s="175"/>
      <c r="D91" s="175"/>
      <c r="E91" s="175"/>
      <c r="F91" s="175"/>
      <c r="G91" s="330">
        <f t="shared" si="40"/>
        <v>0</v>
      </c>
      <c r="H91" s="433"/>
      <c r="I91" s="433"/>
      <c r="J91" s="433"/>
      <c r="K91" s="331">
        <v>0</v>
      </c>
      <c r="L91" s="331">
        <f t="shared" si="41"/>
        <v>0</v>
      </c>
      <c r="M91" s="176"/>
      <c r="N91" s="176"/>
      <c r="O91" s="332">
        <f t="shared" si="42"/>
        <v>1</v>
      </c>
      <c r="P91" s="338">
        <f ca="1">OFFSET('Table of Discount Factors'!$C$3,'Risk (£) Option 3'!M91,'Risk (£) Option 3'!N91)</f>
        <v>1</v>
      </c>
      <c r="Q91" s="334">
        <f t="shared" si="43"/>
        <v>0</v>
      </c>
      <c r="R91" s="331">
        <f ca="1">L91*P91</f>
        <v>0</v>
      </c>
    </row>
    <row r="92" spans="1:18" ht="15" customHeight="1" x14ac:dyDescent="0.3">
      <c r="A92" s="335" t="s">
        <v>309</v>
      </c>
      <c r="B92" s="349" t="s">
        <v>310</v>
      </c>
      <c r="C92" s="175"/>
      <c r="D92" s="175"/>
      <c r="E92" s="175"/>
      <c r="F92" s="175"/>
      <c r="G92" s="330">
        <f t="shared" si="40"/>
        <v>0</v>
      </c>
      <c r="H92" s="433"/>
      <c r="I92" s="433"/>
      <c r="J92" s="433"/>
      <c r="K92" s="331">
        <v>0</v>
      </c>
      <c r="L92" s="331">
        <f t="shared" si="41"/>
        <v>0</v>
      </c>
      <c r="M92" s="176"/>
      <c r="N92" s="176"/>
      <c r="O92" s="332">
        <f t="shared" si="42"/>
        <v>1</v>
      </c>
      <c r="P92" s="338">
        <f ca="1">OFFSET('Table of Discount Factors'!$C$3,'Risk (£) Option 3'!M92,'Risk (£) Option 3'!N92)</f>
        <v>1</v>
      </c>
      <c r="Q92" s="334">
        <f t="shared" si="43"/>
        <v>0</v>
      </c>
      <c r="R92" s="331">
        <f ca="1">L92*P92</f>
        <v>0</v>
      </c>
    </row>
    <row r="93" spans="1:18" ht="15" customHeight="1" x14ac:dyDescent="0.3">
      <c r="A93" s="339"/>
      <c r="B93" s="340"/>
      <c r="C93" s="341"/>
      <c r="D93" s="341"/>
      <c r="E93" s="341"/>
      <c r="F93" s="341"/>
      <c r="G93" s="341"/>
      <c r="H93" s="342"/>
      <c r="I93" s="343"/>
      <c r="J93" s="344"/>
      <c r="K93" s="345" t="s">
        <v>55</v>
      </c>
      <c r="L93" s="346">
        <f>SUM(L90:L92)</f>
        <v>0</v>
      </c>
      <c r="M93" s="343"/>
      <c r="N93" s="344"/>
      <c r="O93" s="347"/>
      <c r="P93" s="348">
        <f ca="1">SUM(P90:P92)</f>
        <v>3</v>
      </c>
      <c r="Q93" s="346">
        <f>SUM(Q90:Q92)</f>
        <v>0</v>
      </c>
      <c r="R93" s="346">
        <f ca="1">SUM(R90:R92)</f>
        <v>0</v>
      </c>
    </row>
    <row r="94" spans="1:18" ht="15" customHeight="1" x14ac:dyDescent="0.3">
      <c r="A94" s="105" t="s">
        <v>328</v>
      </c>
      <c r="B94" s="106"/>
      <c r="C94" s="106"/>
      <c r="D94" s="106"/>
      <c r="E94" s="106"/>
      <c r="F94" s="106"/>
      <c r="G94" s="106"/>
      <c r="H94" s="307"/>
      <c r="I94" s="307"/>
      <c r="J94" s="307"/>
      <c r="K94" s="307"/>
      <c r="L94" s="307"/>
      <c r="M94" s="307"/>
      <c r="N94" s="307"/>
      <c r="O94" s="106"/>
      <c r="P94" s="106"/>
      <c r="Q94" s="308"/>
      <c r="R94" s="308"/>
    </row>
    <row r="95" spans="1:18" ht="15" customHeight="1" x14ac:dyDescent="0.3">
      <c r="A95" s="335" t="s">
        <v>333</v>
      </c>
      <c r="B95" s="350">
        <f>'Risk Log'!B91</f>
        <v>0</v>
      </c>
      <c r="C95" s="175"/>
      <c r="D95" s="175"/>
      <c r="E95" s="175"/>
      <c r="F95" s="175"/>
      <c r="G95" s="330">
        <f t="shared" ref="G95:G119" si="44">SUM(C95:F95)</f>
        <v>0</v>
      </c>
      <c r="H95" s="433"/>
      <c r="I95" s="433"/>
      <c r="J95" s="433"/>
      <c r="K95" s="331">
        <v>0</v>
      </c>
      <c r="L95" s="331">
        <f t="shared" ref="L95:L119" si="45">(C95*H95)+(D95*I95)+(E95*J95)+(F95*K95)</f>
        <v>0</v>
      </c>
      <c r="M95" s="176"/>
      <c r="N95" s="176"/>
      <c r="O95" s="332">
        <f t="shared" ref="O95:O119" si="46">(N95-M95)+1</f>
        <v>1</v>
      </c>
      <c r="P95" s="351">
        <f ca="1">OFFSET('Table of Discount Factors'!$C$3,'Risk (£) Option 3'!M95,'Risk (£) Option 3'!N95)</f>
        <v>1</v>
      </c>
      <c r="Q95" s="334">
        <f t="shared" ref="Q95:Q119" si="47">L95*O95</f>
        <v>0</v>
      </c>
      <c r="R95" s="352">
        <f t="shared" ref="R95:R119" ca="1" si="48">L95*P95</f>
        <v>0</v>
      </c>
    </row>
    <row r="96" spans="1:18" ht="15" customHeight="1" x14ac:dyDescent="0.3">
      <c r="A96" s="335" t="s">
        <v>334</v>
      </c>
      <c r="B96" s="350">
        <f>'Risk Log'!B92</f>
        <v>0</v>
      </c>
      <c r="C96" s="175"/>
      <c r="D96" s="175"/>
      <c r="E96" s="175"/>
      <c r="F96" s="175"/>
      <c r="G96" s="330">
        <f t="shared" si="44"/>
        <v>0</v>
      </c>
      <c r="H96" s="433"/>
      <c r="I96" s="433"/>
      <c r="J96" s="433"/>
      <c r="K96" s="331">
        <v>0</v>
      </c>
      <c r="L96" s="331">
        <f t="shared" si="45"/>
        <v>0</v>
      </c>
      <c r="M96" s="176"/>
      <c r="N96" s="176"/>
      <c r="O96" s="332">
        <f t="shared" si="46"/>
        <v>1</v>
      </c>
      <c r="P96" s="351">
        <f ca="1">OFFSET('Table of Discount Factors'!$C$3,'Risk (£) Option 3'!M96,'Risk (£) Option 3'!N96)</f>
        <v>1</v>
      </c>
      <c r="Q96" s="334">
        <f t="shared" si="47"/>
        <v>0</v>
      </c>
      <c r="R96" s="352">
        <f t="shared" ca="1" si="48"/>
        <v>0</v>
      </c>
    </row>
    <row r="97" spans="1:18" ht="15" customHeight="1" x14ac:dyDescent="0.3">
      <c r="A97" s="335" t="s">
        <v>335</v>
      </c>
      <c r="B97" s="350">
        <f>'Risk Log'!B93</f>
        <v>0</v>
      </c>
      <c r="C97" s="175"/>
      <c r="D97" s="175"/>
      <c r="E97" s="175"/>
      <c r="F97" s="175"/>
      <c r="G97" s="330">
        <f t="shared" si="44"/>
        <v>0</v>
      </c>
      <c r="H97" s="433"/>
      <c r="I97" s="433"/>
      <c r="J97" s="433"/>
      <c r="K97" s="331">
        <v>0</v>
      </c>
      <c r="L97" s="331">
        <f t="shared" si="45"/>
        <v>0</v>
      </c>
      <c r="M97" s="176"/>
      <c r="N97" s="176"/>
      <c r="O97" s="332">
        <f t="shared" si="46"/>
        <v>1</v>
      </c>
      <c r="P97" s="351">
        <f ca="1">OFFSET('Table of Discount Factors'!$C$3,'Risk (£) Option 3'!M97,'Risk (£) Option 3'!N97)</f>
        <v>1</v>
      </c>
      <c r="Q97" s="334">
        <f t="shared" si="47"/>
        <v>0</v>
      </c>
      <c r="R97" s="352">
        <f t="shared" ca="1" si="48"/>
        <v>0</v>
      </c>
    </row>
    <row r="98" spans="1:18" ht="15" customHeight="1" x14ac:dyDescent="0.3">
      <c r="A98" s="335" t="s">
        <v>329</v>
      </c>
      <c r="B98" s="350">
        <f>'Risk Log'!B94</f>
        <v>0</v>
      </c>
      <c r="C98" s="175"/>
      <c r="D98" s="175"/>
      <c r="E98" s="175"/>
      <c r="F98" s="175"/>
      <c r="G98" s="330">
        <f t="shared" si="44"/>
        <v>0</v>
      </c>
      <c r="H98" s="433"/>
      <c r="I98" s="433"/>
      <c r="J98" s="433"/>
      <c r="K98" s="331">
        <v>0</v>
      </c>
      <c r="L98" s="331">
        <f t="shared" si="45"/>
        <v>0</v>
      </c>
      <c r="M98" s="176"/>
      <c r="N98" s="176"/>
      <c r="O98" s="332">
        <f t="shared" si="46"/>
        <v>1</v>
      </c>
      <c r="P98" s="351">
        <f ca="1">OFFSET('Table of Discount Factors'!$C$3,'Risk (£) Option 3'!M98,'Risk (£) Option 3'!N98)</f>
        <v>1</v>
      </c>
      <c r="Q98" s="334">
        <f t="shared" si="47"/>
        <v>0</v>
      </c>
      <c r="R98" s="352">
        <f t="shared" ca="1" si="48"/>
        <v>0</v>
      </c>
    </row>
    <row r="99" spans="1:18" ht="15" customHeight="1" x14ac:dyDescent="0.3">
      <c r="A99" s="335" t="s">
        <v>330</v>
      </c>
      <c r="B99" s="350">
        <f>'Risk Log'!B95</f>
        <v>0</v>
      </c>
      <c r="C99" s="175"/>
      <c r="D99" s="175"/>
      <c r="E99" s="175"/>
      <c r="F99" s="175"/>
      <c r="G99" s="330">
        <f t="shared" si="44"/>
        <v>0</v>
      </c>
      <c r="H99" s="433"/>
      <c r="I99" s="433"/>
      <c r="J99" s="433"/>
      <c r="K99" s="331">
        <v>0</v>
      </c>
      <c r="L99" s="331">
        <f t="shared" si="45"/>
        <v>0</v>
      </c>
      <c r="M99" s="176"/>
      <c r="N99" s="176"/>
      <c r="O99" s="332">
        <f t="shared" si="46"/>
        <v>1</v>
      </c>
      <c r="P99" s="351">
        <f ca="1">OFFSET('Table of Discount Factors'!$C$3,'Risk (£) Option 3'!M99,'Risk (£) Option 3'!N99)</f>
        <v>1</v>
      </c>
      <c r="Q99" s="334">
        <f t="shared" si="47"/>
        <v>0</v>
      </c>
      <c r="R99" s="352">
        <f t="shared" ca="1" si="48"/>
        <v>0</v>
      </c>
    </row>
    <row r="100" spans="1:18" ht="15" customHeight="1" x14ac:dyDescent="0.3">
      <c r="A100" s="335" t="s">
        <v>331</v>
      </c>
      <c r="B100" s="350">
        <f>'Risk Log'!B96</f>
        <v>0</v>
      </c>
      <c r="C100" s="175"/>
      <c r="D100" s="175"/>
      <c r="E100" s="175"/>
      <c r="F100" s="175"/>
      <c r="G100" s="330">
        <f t="shared" si="44"/>
        <v>0</v>
      </c>
      <c r="H100" s="551"/>
      <c r="I100" s="551"/>
      <c r="J100" s="551"/>
      <c r="K100" s="331">
        <v>0</v>
      </c>
      <c r="L100" s="331">
        <f t="shared" si="45"/>
        <v>0</v>
      </c>
      <c r="M100" s="176"/>
      <c r="N100" s="176"/>
      <c r="O100" s="332">
        <f t="shared" si="46"/>
        <v>1</v>
      </c>
      <c r="P100" s="351">
        <f ca="1">OFFSET('Table of Discount Factors'!$C$3,'Risk (£) Option 3'!M100,'Risk (£) Option 3'!N100)</f>
        <v>1</v>
      </c>
      <c r="Q100" s="334">
        <f t="shared" si="47"/>
        <v>0</v>
      </c>
      <c r="R100" s="352">
        <f t="shared" ca="1" si="48"/>
        <v>0</v>
      </c>
    </row>
    <row r="101" spans="1:18" ht="15" customHeight="1" x14ac:dyDescent="0.3">
      <c r="A101" s="335" t="s">
        <v>332</v>
      </c>
      <c r="B101" s="350">
        <f>'Risk Log'!B97</f>
        <v>0</v>
      </c>
      <c r="C101" s="175"/>
      <c r="D101" s="175"/>
      <c r="E101" s="175"/>
      <c r="F101" s="175"/>
      <c r="G101" s="330">
        <f t="shared" si="44"/>
        <v>0</v>
      </c>
      <c r="H101" s="551"/>
      <c r="I101" s="551"/>
      <c r="J101" s="551"/>
      <c r="K101" s="331">
        <v>0</v>
      </c>
      <c r="L101" s="331">
        <f t="shared" si="45"/>
        <v>0</v>
      </c>
      <c r="M101" s="176"/>
      <c r="N101" s="176"/>
      <c r="O101" s="332">
        <f t="shared" si="46"/>
        <v>1</v>
      </c>
      <c r="P101" s="351">
        <f ca="1">OFFSET('Table of Discount Factors'!$C$3,'Risk (£) Option 3'!M101,'Risk (£) Option 3'!N101)</f>
        <v>1</v>
      </c>
      <c r="Q101" s="334">
        <f t="shared" si="47"/>
        <v>0</v>
      </c>
      <c r="R101" s="352">
        <f t="shared" ca="1" si="48"/>
        <v>0</v>
      </c>
    </row>
    <row r="102" spans="1:18" ht="15" customHeight="1" x14ac:dyDescent="0.3">
      <c r="A102" s="335" t="s">
        <v>368</v>
      </c>
      <c r="B102" s="350">
        <f>'Risk Log'!B98</f>
        <v>0</v>
      </c>
      <c r="C102" s="175"/>
      <c r="D102" s="175"/>
      <c r="E102" s="175"/>
      <c r="F102" s="175"/>
      <c r="G102" s="330">
        <f t="shared" si="44"/>
        <v>0</v>
      </c>
      <c r="H102" s="551"/>
      <c r="I102" s="551"/>
      <c r="J102" s="551"/>
      <c r="K102" s="331">
        <v>0</v>
      </c>
      <c r="L102" s="331">
        <f t="shared" si="45"/>
        <v>0</v>
      </c>
      <c r="M102" s="176"/>
      <c r="N102" s="176"/>
      <c r="O102" s="332">
        <f t="shared" si="46"/>
        <v>1</v>
      </c>
      <c r="P102" s="351">
        <f ca="1">OFFSET('Table of Discount Factors'!$C$3,'Risk (£) Option 3'!M102,'Risk (£) Option 3'!N102)</f>
        <v>1</v>
      </c>
      <c r="Q102" s="334">
        <f t="shared" si="47"/>
        <v>0</v>
      </c>
      <c r="R102" s="352">
        <f t="shared" ca="1" si="48"/>
        <v>0</v>
      </c>
    </row>
    <row r="103" spans="1:18" ht="15" customHeight="1" x14ac:dyDescent="0.3">
      <c r="A103" s="335" t="s">
        <v>558</v>
      </c>
      <c r="B103" s="350">
        <f>'Risk Log'!B99</f>
        <v>0</v>
      </c>
      <c r="C103" s="175"/>
      <c r="D103" s="175"/>
      <c r="E103" s="175"/>
      <c r="F103" s="175"/>
      <c r="G103" s="330">
        <f t="shared" si="44"/>
        <v>0</v>
      </c>
      <c r="H103" s="551"/>
      <c r="I103" s="551"/>
      <c r="J103" s="551"/>
      <c r="K103" s="331">
        <v>0</v>
      </c>
      <c r="L103" s="331">
        <f t="shared" si="45"/>
        <v>0</v>
      </c>
      <c r="M103" s="176"/>
      <c r="N103" s="176"/>
      <c r="O103" s="332">
        <f t="shared" si="46"/>
        <v>1</v>
      </c>
      <c r="P103" s="351">
        <f ca="1">OFFSET('Table of Discount Factors'!$C$3,'Risk (£) Option 3'!M103,'Risk (£) Option 3'!N103)</f>
        <v>1</v>
      </c>
      <c r="Q103" s="334">
        <f t="shared" si="47"/>
        <v>0</v>
      </c>
      <c r="R103" s="352">
        <f t="shared" ca="1" si="48"/>
        <v>0</v>
      </c>
    </row>
    <row r="104" spans="1:18" ht="15" customHeight="1" x14ac:dyDescent="0.3">
      <c r="A104" s="335" t="s">
        <v>559</v>
      </c>
      <c r="B104" s="350">
        <f>'Risk Log'!B100</f>
        <v>0</v>
      </c>
      <c r="C104" s="175"/>
      <c r="D104" s="175"/>
      <c r="E104" s="175"/>
      <c r="F104" s="175"/>
      <c r="G104" s="330">
        <f t="shared" si="44"/>
        <v>0</v>
      </c>
      <c r="H104" s="551"/>
      <c r="I104" s="551"/>
      <c r="J104" s="551"/>
      <c r="K104" s="331">
        <v>0</v>
      </c>
      <c r="L104" s="331">
        <f t="shared" si="45"/>
        <v>0</v>
      </c>
      <c r="M104" s="176"/>
      <c r="N104" s="176"/>
      <c r="O104" s="332">
        <f t="shared" si="46"/>
        <v>1</v>
      </c>
      <c r="P104" s="351">
        <f ca="1">OFFSET('Table of Discount Factors'!$C$3,'Risk (£) Option 3'!M104,'Risk (£) Option 3'!N104)</f>
        <v>1</v>
      </c>
      <c r="Q104" s="334">
        <f t="shared" si="47"/>
        <v>0</v>
      </c>
      <c r="R104" s="352">
        <f t="shared" ca="1" si="48"/>
        <v>0</v>
      </c>
    </row>
    <row r="105" spans="1:18" ht="15" customHeight="1" x14ac:dyDescent="0.3">
      <c r="A105" s="335" t="s">
        <v>560</v>
      </c>
      <c r="B105" s="350">
        <f>'Risk Log'!B101</f>
        <v>0</v>
      </c>
      <c r="C105" s="175"/>
      <c r="D105" s="175"/>
      <c r="E105" s="175"/>
      <c r="F105" s="175"/>
      <c r="G105" s="330">
        <f t="shared" si="44"/>
        <v>0</v>
      </c>
      <c r="H105" s="551"/>
      <c r="I105" s="551"/>
      <c r="J105" s="551"/>
      <c r="K105" s="331">
        <v>0</v>
      </c>
      <c r="L105" s="331">
        <f t="shared" si="45"/>
        <v>0</v>
      </c>
      <c r="M105" s="176"/>
      <c r="N105" s="176"/>
      <c r="O105" s="332">
        <f t="shared" si="46"/>
        <v>1</v>
      </c>
      <c r="P105" s="351">
        <f ca="1">OFFSET('Table of Discount Factors'!$C$3,'Risk (£) Option 3'!M105,'Risk (£) Option 3'!N105)</f>
        <v>1</v>
      </c>
      <c r="Q105" s="334">
        <f t="shared" si="47"/>
        <v>0</v>
      </c>
      <c r="R105" s="352">
        <f t="shared" ca="1" si="48"/>
        <v>0</v>
      </c>
    </row>
    <row r="106" spans="1:18" ht="15" customHeight="1" x14ac:dyDescent="0.3">
      <c r="A106" s="335" t="s">
        <v>561</v>
      </c>
      <c r="B106" s="350">
        <f>'Risk Log'!B102</f>
        <v>0</v>
      </c>
      <c r="C106" s="175"/>
      <c r="D106" s="175"/>
      <c r="E106" s="175"/>
      <c r="F106" s="175"/>
      <c r="G106" s="330">
        <f t="shared" si="44"/>
        <v>0</v>
      </c>
      <c r="H106" s="551"/>
      <c r="I106" s="551"/>
      <c r="J106" s="551"/>
      <c r="K106" s="331">
        <v>0</v>
      </c>
      <c r="L106" s="331">
        <f t="shared" si="45"/>
        <v>0</v>
      </c>
      <c r="M106" s="176"/>
      <c r="N106" s="176"/>
      <c r="O106" s="332">
        <f t="shared" si="46"/>
        <v>1</v>
      </c>
      <c r="P106" s="351">
        <f ca="1">OFFSET('Table of Discount Factors'!$C$3,'Risk (£) Option 3'!M106,'Risk (£) Option 3'!N106)</f>
        <v>1</v>
      </c>
      <c r="Q106" s="334">
        <f t="shared" si="47"/>
        <v>0</v>
      </c>
      <c r="R106" s="352">
        <f t="shared" ca="1" si="48"/>
        <v>0</v>
      </c>
    </row>
    <row r="107" spans="1:18" ht="15" customHeight="1" x14ac:dyDescent="0.3">
      <c r="A107" s="335" t="s">
        <v>562</v>
      </c>
      <c r="B107" s="350">
        <f>'Risk Log'!B103</f>
        <v>0</v>
      </c>
      <c r="C107" s="175"/>
      <c r="D107" s="175"/>
      <c r="E107" s="175"/>
      <c r="F107" s="175"/>
      <c r="G107" s="330">
        <f t="shared" si="44"/>
        <v>0</v>
      </c>
      <c r="H107" s="551"/>
      <c r="I107" s="551"/>
      <c r="J107" s="551"/>
      <c r="K107" s="331">
        <v>0</v>
      </c>
      <c r="L107" s="331">
        <f t="shared" si="45"/>
        <v>0</v>
      </c>
      <c r="M107" s="176"/>
      <c r="N107" s="176"/>
      <c r="O107" s="332">
        <f t="shared" si="46"/>
        <v>1</v>
      </c>
      <c r="P107" s="351">
        <f ca="1">OFFSET('Table of Discount Factors'!$C$3,'Risk (£) Option 3'!M107,'Risk (£) Option 3'!N107)</f>
        <v>1</v>
      </c>
      <c r="Q107" s="334">
        <f t="shared" si="47"/>
        <v>0</v>
      </c>
      <c r="R107" s="352">
        <f t="shared" ca="1" si="48"/>
        <v>0</v>
      </c>
    </row>
    <row r="108" spans="1:18" ht="15" customHeight="1" x14ac:dyDescent="0.3">
      <c r="A108" s="335" t="s">
        <v>563</v>
      </c>
      <c r="B108" s="350">
        <f>'Risk Log'!B104</f>
        <v>0</v>
      </c>
      <c r="C108" s="175"/>
      <c r="D108" s="175"/>
      <c r="E108" s="175"/>
      <c r="F108" s="175"/>
      <c r="G108" s="330">
        <f t="shared" si="44"/>
        <v>0</v>
      </c>
      <c r="H108" s="551"/>
      <c r="I108" s="551"/>
      <c r="J108" s="551"/>
      <c r="K108" s="331">
        <v>0</v>
      </c>
      <c r="L108" s="331">
        <f t="shared" si="45"/>
        <v>0</v>
      </c>
      <c r="M108" s="176"/>
      <c r="N108" s="176"/>
      <c r="O108" s="332">
        <f t="shared" si="46"/>
        <v>1</v>
      </c>
      <c r="P108" s="351">
        <f ca="1">OFFSET('Table of Discount Factors'!$C$3,'Risk (£) Option 3'!M108,'Risk (£) Option 3'!N108)</f>
        <v>1</v>
      </c>
      <c r="Q108" s="334">
        <f t="shared" si="47"/>
        <v>0</v>
      </c>
      <c r="R108" s="352">
        <f t="shared" ca="1" si="48"/>
        <v>0</v>
      </c>
    </row>
    <row r="109" spans="1:18" ht="15" customHeight="1" x14ac:dyDescent="0.3">
      <c r="A109" s="335" t="s">
        <v>564</v>
      </c>
      <c r="B109" s="350">
        <f>'Risk Log'!B105</f>
        <v>0</v>
      </c>
      <c r="C109" s="175"/>
      <c r="D109" s="175"/>
      <c r="E109" s="175"/>
      <c r="F109" s="175"/>
      <c r="G109" s="330">
        <f t="shared" si="44"/>
        <v>0</v>
      </c>
      <c r="H109" s="551"/>
      <c r="I109" s="551"/>
      <c r="J109" s="551"/>
      <c r="K109" s="331">
        <v>0</v>
      </c>
      <c r="L109" s="331">
        <f t="shared" si="45"/>
        <v>0</v>
      </c>
      <c r="M109" s="176"/>
      <c r="N109" s="176"/>
      <c r="O109" s="332">
        <f t="shared" si="46"/>
        <v>1</v>
      </c>
      <c r="P109" s="351">
        <f ca="1">OFFSET('Table of Discount Factors'!$C$3,'Risk (£) Option 3'!M109,'Risk (£) Option 3'!N109)</f>
        <v>1</v>
      </c>
      <c r="Q109" s="334">
        <f t="shared" si="47"/>
        <v>0</v>
      </c>
      <c r="R109" s="352">
        <f t="shared" ca="1" si="48"/>
        <v>0</v>
      </c>
    </row>
    <row r="110" spans="1:18" ht="15" customHeight="1" x14ac:dyDescent="0.3">
      <c r="A110" s="335" t="s">
        <v>645</v>
      </c>
      <c r="B110" s="350">
        <f>'Risk Log'!B106</f>
        <v>0</v>
      </c>
      <c r="C110" s="175"/>
      <c r="D110" s="175"/>
      <c r="E110" s="175"/>
      <c r="F110" s="175"/>
      <c r="G110" s="330">
        <f t="shared" si="44"/>
        <v>0</v>
      </c>
      <c r="H110" s="433"/>
      <c r="I110" s="433"/>
      <c r="J110" s="433"/>
      <c r="K110" s="331">
        <v>0</v>
      </c>
      <c r="L110" s="331">
        <f t="shared" si="45"/>
        <v>0</v>
      </c>
      <c r="M110" s="176"/>
      <c r="N110" s="176"/>
      <c r="O110" s="332">
        <f t="shared" si="46"/>
        <v>1</v>
      </c>
      <c r="P110" s="351">
        <f ca="1">OFFSET('Table of Discount Factors'!$C$3,'Risk (£) Option 3'!M110,'Risk (£) Option 3'!N110)</f>
        <v>1</v>
      </c>
      <c r="Q110" s="334">
        <f t="shared" si="47"/>
        <v>0</v>
      </c>
      <c r="R110" s="352">
        <f t="shared" ca="1" si="48"/>
        <v>0</v>
      </c>
    </row>
    <row r="111" spans="1:18" ht="15" customHeight="1" x14ac:dyDescent="0.3">
      <c r="A111" s="335" t="s">
        <v>646</v>
      </c>
      <c r="B111" s="350">
        <f>'Risk Log'!B107</f>
        <v>0</v>
      </c>
      <c r="C111" s="175"/>
      <c r="D111" s="175"/>
      <c r="E111" s="175"/>
      <c r="F111" s="175"/>
      <c r="G111" s="330">
        <f t="shared" si="44"/>
        <v>0</v>
      </c>
      <c r="H111" s="433"/>
      <c r="I111" s="433"/>
      <c r="J111" s="433"/>
      <c r="K111" s="331">
        <v>0</v>
      </c>
      <c r="L111" s="331">
        <f t="shared" si="45"/>
        <v>0</v>
      </c>
      <c r="M111" s="176"/>
      <c r="N111" s="176"/>
      <c r="O111" s="332">
        <f t="shared" si="46"/>
        <v>1</v>
      </c>
      <c r="P111" s="351">
        <f ca="1">OFFSET('Table of Discount Factors'!$C$3,'Risk (£) Option 3'!M111,'Risk (£) Option 3'!N111)</f>
        <v>1</v>
      </c>
      <c r="Q111" s="334">
        <f t="shared" si="47"/>
        <v>0</v>
      </c>
      <c r="R111" s="352">
        <f t="shared" ca="1" si="48"/>
        <v>0</v>
      </c>
    </row>
    <row r="112" spans="1:18" ht="15" customHeight="1" x14ac:dyDescent="0.3">
      <c r="A112" s="335" t="s">
        <v>647</v>
      </c>
      <c r="B112" s="350">
        <f>'Risk Log'!B108</f>
        <v>0</v>
      </c>
      <c r="C112" s="175"/>
      <c r="D112" s="175"/>
      <c r="E112" s="175"/>
      <c r="F112" s="175"/>
      <c r="G112" s="330">
        <f t="shared" si="44"/>
        <v>0</v>
      </c>
      <c r="H112" s="433"/>
      <c r="I112" s="433"/>
      <c r="J112" s="433"/>
      <c r="K112" s="331">
        <v>0</v>
      </c>
      <c r="L112" s="331">
        <f t="shared" si="45"/>
        <v>0</v>
      </c>
      <c r="M112" s="176"/>
      <c r="N112" s="176"/>
      <c r="O112" s="332">
        <f t="shared" si="46"/>
        <v>1</v>
      </c>
      <c r="P112" s="351">
        <f ca="1">OFFSET('Table of Discount Factors'!$C$3,'Risk (£) Option 3'!M112,'Risk (£) Option 3'!N112)</f>
        <v>1</v>
      </c>
      <c r="Q112" s="334">
        <f t="shared" si="47"/>
        <v>0</v>
      </c>
      <c r="R112" s="352">
        <f t="shared" ca="1" si="48"/>
        <v>0</v>
      </c>
    </row>
    <row r="113" spans="1:18" ht="15" customHeight="1" x14ac:dyDescent="0.3">
      <c r="A113" s="335" t="s">
        <v>648</v>
      </c>
      <c r="B113" s="350">
        <f>'Risk Log'!B109</f>
        <v>0</v>
      </c>
      <c r="C113" s="175"/>
      <c r="D113" s="175"/>
      <c r="E113" s="175"/>
      <c r="F113" s="175"/>
      <c r="G113" s="330">
        <f t="shared" si="44"/>
        <v>0</v>
      </c>
      <c r="H113" s="433"/>
      <c r="I113" s="433"/>
      <c r="J113" s="433"/>
      <c r="K113" s="331">
        <v>0</v>
      </c>
      <c r="L113" s="331">
        <f t="shared" si="45"/>
        <v>0</v>
      </c>
      <c r="M113" s="176"/>
      <c r="N113" s="176"/>
      <c r="O113" s="332">
        <f t="shared" si="46"/>
        <v>1</v>
      </c>
      <c r="P113" s="351">
        <f ca="1">OFFSET('Table of Discount Factors'!$C$3,'Risk (£) Option 3'!M113,'Risk (£) Option 3'!N113)</f>
        <v>1</v>
      </c>
      <c r="Q113" s="334">
        <f t="shared" si="47"/>
        <v>0</v>
      </c>
      <c r="R113" s="352">
        <f t="shared" ca="1" si="48"/>
        <v>0</v>
      </c>
    </row>
    <row r="114" spans="1:18" ht="15" customHeight="1" x14ac:dyDescent="0.3">
      <c r="A114" s="335" t="s">
        <v>649</v>
      </c>
      <c r="B114" s="350">
        <f>'Risk Log'!B110</f>
        <v>0</v>
      </c>
      <c r="C114" s="175"/>
      <c r="D114" s="175"/>
      <c r="E114" s="175"/>
      <c r="F114" s="175"/>
      <c r="G114" s="330">
        <f t="shared" si="44"/>
        <v>0</v>
      </c>
      <c r="H114" s="433"/>
      <c r="I114" s="433"/>
      <c r="J114" s="433"/>
      <c r="K114" s="331">
        <v>0</v>
      </c>
      <c r="L114" s="331">
        <f t="shared" si="45"/>
        <v>0</v>
      </c>
      <c r="M114" s="176"/>
      <c r="N114" s="176"/>
      <c r="O114" s="332">
        <f t="shared" si="46"/>
        <v>1</v>
      </c>
      <c r="P114" s="351">
        <f ca="1">OFFSET('Table of Discount Factors'!$C$3,'Risk (£) Option 3'!M114,'Risk (£) Option 3'!N114)</f>
        <v>1</v>
      </c>
      <c r="Q114" s="334">
        <f t="shared" si="47"/>
        <v>0</v>
      </c>
      <c r="R114" s="352">
        <f t="shared" ca="1" si="48"/>
        <v>0</v>
      </c>
    </row>
    <row r="115" spans="1:18" ht="15" customHeight="1" x14ac:dyDescent="0.3">
      <c r="A115" s="335" t="s">
        <v>650</v>
      </c>
      <c r="B115" s="350">
        <f>'Risk Log'!B111</f>
        <v>0</v>
      </c>
      <c r="C115" s="175"/>
      <c r="D115" s="175"/>
      <c r="E115" s="175"/>
      <c r="F115" s="175"/>
      <c r="G115" s="330">
        <f t="shared" si="44"/>
        <v>0</v>
      </c>
      <c r="H115" s="433"/>
      <c r="I115" s="433"/>
      <c r="J115" s="433"/>
      <c r="K115" s="331">
        <v>0</v>
      </c>
      <c r="L115" s="331">
        <f t="shared" si="45"/>
        <v>0</v>
      </c>
      <c r="M115" s="176"/>
      <c r="N115" s="176"/>
      <c r="O115" s="332">
        <f t="shared" si="46"/>
        <v>1</v>
      </c>
      <c r="P115" s="351">
        <f ca="1">OFFSET('Table of Discount Factors'!$C$3,'Risk (£) Option 3'!M115,'Risk (£) Option 3'!N115)</f>
        <v>1</v>
      </c>
      <c r="Q115" s="334">
        <f t="shared" si="47"/>
        <v>0</v>
      </c>
      <c r="R115" s="352">
        <f t="shared" ca="1" si="48"/>
        <v>0</v>
      </c>
    </row>
    <row r="116" spans="1:18" ht="15" customHeight="1" x14ac:dyDescent="0.3">
      <c r="A116" s="335" t="s">
        <v>651</v>
      </c>
      <c r="B116" s="350">
        <f>'Risk Log'!B112</f>
        <v>0</v>
      </c>
      <c r="C116" s="175"/>
      <c r="D116" s="175"/>
      <c r="E116" s="175"/>
      <c r="F116" s="175"/>
      <c r="G116" s="330">
        <f t="shared" si="44"/>
        <v>0</v>
      </c>
      <c r="H116" s="433"/>
      <c r="I116" s="433"/>
      <c r="J116" s="433"/>
      <c r="K116" s="331">
        <v>0</v>
      </c>
      <c r="L116" s="331">
        <f t="shared" si="45"/>
        <v>0</v>
      </c>
      <c r="M116" s="176"/>
      <c r="N116" s="176"/>
      <c r="O116" s="332">
        <f t="shared" si="46"/>
        <v>1</v>
      </c>
      <c r="P116" s="351">
        <f ca="1">OFFSET('Table of Discount Factors'!$C$3,'Risk (£) Option 3'!M116,'Risk (£) Option 3'!N116)</f>
        <v>1</v>
      </c>
      <c r="Q116" s="334">
        <f t="shared" si="47"/>
        <v>0</v>
      </c>
      <c r="R116" s="352">
        <f t="shared" ca="1" si="48"/>
        <v>0</v>
      </c>
    </row>
    <row r="117" spans="1:18" ht="15" customHeight="1" x14ac:dyDescent="0.3">
      <c r="A117" s="335" t="s">
        <v>652</v>
      </c>
      <c r="B117" s="350">
        <f>'Risk Log'!B113</f>
        <v>0</v>
      </c>
      <c r="C117" s="175"/>
      <c r="D117" s="175"/>
      <c r="E117" s="175"/>
      <c r="F117" s="175"/>
      <c r="G117" s="330">
        <f t="shared" si="44"/>
        <v>0</v>
      </c>
      <c r="H117" s="433"/>
      <c r="I117" s="433"/>
      <c r="J117" s="433"/>
      <c r="K117" s="331">
        <v>0</v>
      </c>
      <c r="L117" s="331">
        <f t="shared" si="45"/>
        <v>0</v>
      </c>
      <c r="M117" s="176"/>
      <c r="N117" s="176"/>
      <c r="O117" s="332">
        <f t="shared" si="46"/>
        <v>1</v>
      </c>
      <c r="P117" s="351">
        <f ca="1">OFFSET('Table of Discount Factors'!$C$3,'Risk (£) Option 3'!M117,'Risk (£) Option 3'!N117)</f>
        <v>1</v>
      </c>
      <c r="Q117" s="334">
        <f t="shared" si="47"/>
        <v>0</v>
      </c>
      <c r="R117" s="352">
        <f t="shared" ca="1" si="48"/>
        <v>0</v>
      </c>
    </row>
    <row r="118" spans="1:18" ht="15" customHeight="1" x14ac:dyDescent="0.3">
      <c r="A118" s="335" t="s">
        <v>653</v>
      </c>
      <c r="B118" s="350">
        <f>'Risk Log'!B114</f>
        <v>0</v>
      </c>
      <c r="C118" s="175"/>
      <c r="D118" s="175"/>
      <c r="E118" s="175"/>
      <c r="F118" s="175"/>
      <c r="G118" s="330">
        <f t="shared" si="44"/>
        <v>0</v>
      </c>
      <c r="H118" s="433"/>
      <c r="I118" s="433"/>
      <c r="J118" s="433"/>
      <c r="K118" s="331">
        <v>0</v>
      </c>
      <c r="L118" s="331">
        <f t="shared" si="45"/>
        <v>0</v>
      </c>
      <c r="M118" s="176"/>
      <c r="N118" s="176"/>
      <c r="O118" s="332">
        <f t="shared" si="46"/>
        <v>1</v>
      </c>
      <c r="P118" s="351">
        <f ca="1">OFFSET('Table of Discount Factors'!$C$3,'Risk (£) Option 3'!M118,'Risk (£) Option 3'!N118)</f>
        <v>1</v>
      </c>
      <c r="Q118" s="334">
        <f t="shared" si="47"/>
        <v>0</v>
      </c>
      <c r="R118" s="352">
        <f t="shared" ca="1" si="48"/>
        <v>0</v>
      </c>
    </row>
    <row r="119" spans="1:18" ht="15" customHeight="1" x14ac:dyDescent="0.3">
      <c r="A119" s="335" t="s">
        <v>654</v>
      </c>
      <c r="B119" s="350">
        <f>'Risk Log'!B115</f>
        <v>0</v>
      </c>
      <c r="C119" s="175"/>
      <c r="D119" s="175"/>
      <c r="E119" s="175"/>
      <c r="F119" s="175"/>
      <c r="G119" s="330">
        <f t="shared" si="44"/>
        <v>0</v>
      </c>
      <c r="H119" s="433"/>
      <c r="I119" s="433"/>
      <c r="J119" s="433"/>
      <c r="K119" s="331">
        <v>0</v>
      </c>
      <c r="L119" s="331">
        <f t="shared" si="45"/>
        <v>0</v>
      </c>
      <c r="M119" s="176"/>
      <c r="N119" s="176"/>
      <c r="O119" s="332">
        <f t="shared" si="46"/>
        <v>1</v>
      </c>
      <c r="P119" s="351">
        <f ca="1">OFFSET('Table of Discount Factors'!$C$3,'Risk (£) Option 3'!M119,'Risk (£) Option 3'!N119)</f>
        <v>1</v>
      </c>
      <c r="Q119" s="334">
        <f t="shared" si="47"/>
        <v>0</v>
      </c>
      <c r="R119" s="352">
        <f t="shared" ca="1" si="48"/>
        <v>0</v>
      </c>
    </row>
    <row r="120" spans="1:18" ht="15" customHeight="1" x14ac:dyDescent="0.3">
      <c r="A120" s="353"/>
      <c r="B120" s="354"/>
      <c r="C120" s="354"/>
      <c r="D120" s="354"/>
      <c r="E120" s="355"/>
      <c r="F120" s="355"/>
      <c r="G120" s="355"/>
      <c r="H120" s="356"/>
      <c r="I120" s="357"/>
      <c r="J120" s="356"/>
      <c r="K120" s="345" t="s">
        <v>55</v>
      </c>
      <c r="L120" s="346">
        <f>SUM(L95:L119)</f>
        <v>0</v>
      </c>
      <c r="M120" s="355"/>
      <c r="N120" s="354"/>
      <c r="O120" s="358"/>
      <c r="P120" s="348">
        <f ca="1">SUM(P95:P119)</f>
        <v>25</v>
      </c>
      <c r="Q120" s="346">
        <f>SUM(Q95:Q119)</f>
        <v>0</v>
      </c>
      <c r="R120" s="346">
        <f ca="1">SUM(R95:R119)</f>
        <v>0</v>
      </c>
    </row>
    <row r="121" spans="1:18" ht="15" customHeight="1" x14ac:dyDescent="0.3">
      <c r="A121" s="359"/>
      <c r="B121" s="360"/>
      <c r="C121" s="360"/>
      <c r="D121" s="360"/>
      <c r="E121" s="361"/>
      <c r="F121" s="361"/>
      <c r="G121" s="361"/>
      <c r="H121" s="362"/>
      <c r="I121" s="363"/>
      <c r="J121" s="363"/>
      <c r="K121" s="364" t="s">
        <v>21</v>
      </c>
      <c r="L121" s="365">
        <f>SUM(L120,L93,L88,L85,L81,L77,L72,L62,L49,L36,L14)</f>
        <v>0</v>
      </c>
      <c r="M121" s="361"/>
      <c r="N121" s="360"/>
      <c r="O121" s="366"/>
      <c r="P121" s="367">
        <f ca="1">SUM(P120,P93,P88,P85,P81,P77,P72,P62,P49,P36,P14)</f>
        <v>92</v>
      </c>
      <c r="Q121" s="365">
        <f>SUM(Q120,Q93,Q88,Q85,Q81,Q77,Q72,Q62,Q49,Q36,Q14)</f>
        <v>0</v>
      </c>
      <c r="R121" s="365">
        <f ca="1">SUM(R120,R93,R88,R85,R81,R77,R72,R62,R49,R36,R14)</f>
        <v>0</v>
      </c>
    </row>
    <row r="123" spans="1:18" x14ac:dyDescent="0.3">
      <c r="M123" s="322"/>
      <c r="N123" s="322"/>
      <c r="O123" s="322"/>
    </row>
    <row r="124" spans="1:18" x14ac:dyDescent="0.3">
      <c r="M124" s="322"/>
      <c r="N124" s="322"/>
      <c r="O124" s="322"/>
    </row>
    <row r="125" spans="1:18" x14ac:dyDescent="0.3">
      <c r="I125" s="2"/>
      <c r="J125" s="2"/>
      <c r="K125" s="2"/>
      <c r="L125" s="2"/>
      <c r="P125" s="2"/>
      <c r="Q125" s="2"/>
      <c r="R125" s="2"/>
    </row>
  </sheetData>
  <sheetProtection algorithmName="SHA-512" hashValue="FJjbdMZU8gp8VTk2r5ol153j5Sp5+5qImiJ8hhRPX061tMtg4nQYQUWWJNGnX5QhFX5wJFi5g7OAKcxKQjSN1A==" saltValue="+/H675apvSMwGdouPq5ZHA==" spinCount="100000" sheet="1" objects="1" scenarios="1"/>
  <mergeCells count="9">
    <mergeCell ref="P5:P6"/>
    <mergeCell ref="Q5:Q6"/>
    <mergeCell ref="R5:R6"/>
    <mergeCell ref="A1:B1"/>
    <mergeCell ref="A2:B2"/>
    <mergeCell ref="C5:G5"/>
    <mergeCell ref="H5:K5"/>
    <mergeCell ref="L5:L6"/>
    <mergeCell ref="M5:O5"/>
  </mergeCells>
  <conditionalFormatting sqref="G90:G92 G87 G83:G84 G79:G80 G74:G76 G64:G71 G51:G61 G38:G48 G16:G35 G8:G13 G95:G119">
    <cfRule type="cellIs" dxfId="184" priority="1" operator="equal">
      <formula>1</formula>
    </cfRule>
    <cfRule type="cellIs" dxfId="183" priority="2" operator="notEqual">
      <formula>100%</formula>
    </cfRule>
  </conditionalFormatting>
  <dataValidations count="2">
    <dataValidation type="custom" showInputMessage="1" showErrorMessage="1" error="The values entered must total to 100%. All cells must have a value. " sqref="C8:F13 C16:F35 C38:F48 C51:F61 C64:F71 C74:F76 C79:F80 C83:F84 C87:F87 C90:F92 C95:F119" xr:uid="{00000000-0002-0000-1900-000000000000}">
      <formula1>IF((AND(NOT(ISBLANK($C8)), NOT(ISBLANK($D8)), NOT(ISBLANK($E8)), NOT(ISBLANK($F8)))), SUM($C8:$F8)=1, SUM($C8:$F8)&lt;1)</formula1>
    </dataValidation>
    <dataValidation type="decimal" allowBlank="1" showInputMessage="1" showErrorMessage="1" error="All values should be entered as a positive number." sqref="H8:J13 H16:J35 H38:J48 H51:J61 H64:J71 H74:J76 H79:J80 H83:J84 H87:J87 H90:J92 H95:J119" xr:uid="{00000000-0002-0000-1900-000001000000}">
      <formula1>0</formula1>
      <formula2>9.99999999999999E+24</formula2>
    </dataValidation>
  </dataValidations>
  <hyperlinks>
    <hyperlink ref="C1" location="'User Instructions'!A1" display="Back to User Instructions" xr:uid="{00000000-0004-0000-1900-000000000000}"/>
    <hyperlink ref="C2" location="'Model Structure'!A1" display="Back to Model Structure" xr:uid="{00000000-0004-0000-1900-000001000000}"/>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error="Enter a value between 0 and the final project year" prompt="If the risk will be present from year 0 to to year 35, input 0 in column and 35 in column M. Do not enter financial or calendar years in these columns" xr:uid="{00000000-0002-0000-1900-000002000000}">
          <x14:formula1>
            <xm:f>0</xm:f>
          </x14:formula1>
          <x14:formula2>
            <xm:f>Factors!$H$18</xm:f>
          </x14:formula2>
          <xm:sqref>M95:N119 M90:N92 M87:N87 M83:N84 M74:N80 M64:N71 M51:N61 M38:N48 M8:N13 M16:N35</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tabColor theme="4"/>
  </sheetPr>
  <dimension ref="A1:R125"/>
  <sheetViews>
    <sheetView zoomScaleNormal="100" workbookViewId="0">
      <pane xSplit="2" ySplit="7" topLeftCell="C95" activePane="bottomRight" state="frozen"/>
      <selection activeCell="D83" sqref="D83"/>
      <selection pane="topRight" activeCell="D83" sqref="D83"/>
      <selection pane="bottomLeft" activeCell="D83" sqref="D83"/>
      <selection pane="bottomRight" activeCell="D83" sqref="D83"/>
    </sheetView>
  </sheetViews>
  <sheetFormatPr defaultColWidth="9.109375" defaultRowHeight="14.4" x14ac:dyDescent="0.3"/>
  <cols>
    <col min="1" max="1" width="7.88671875" style="2" customWidth="1"/>
    <col min="2" max="2" width="89.44140625" style="2" bestFit="1" customWidth="1"/>
    <col min="3" max="8" width="17.5546875" style="2" customWidth="1"/>
    <col min="9" max="12" width="17.5546875" style="322" customWidth="1"/>
    <col min="13" max="15" width="17.5546875" style="2" customWidth="1"/>
    <col min="16" max="18" width="17.5546875" style="322" customWidth="1"/>
    <col min="19" max="16384" width="9.109375" style="2"/>
  </cols>
  <sheetData>
    <row r="1" spans="1:18" x14ac:dyDescent="0.3">
      <c r="A1" s="636" t="s">
        <v>577</v>
      </c>
      <c r="B1" s="636"/>
      <c r="C1" s="321" t="s">
        <v>421</v>
      </c>
    </row>
    <row r="2" spans="1:18" x14ac:dyDescent="0.3">
      <c r="A2" s="640" t="str">
        <f>"Option 4 - "&amp;Factors!$B$19</f>
        <v xml:space="preserve">Option 4 - </v>
      </c>
      <c r="B2" s="640"/>
      <c r="C2" s="382" t="s">
        <v>573</v>
      </c>
    </row>
    <row r="4" spans="1:18" ht="15" customHeight="1" x14ac:dyDescent="0.3">
      <c r="A4" s="323" t="str">
        <f>"RISK ANALYSIS - " &amp; Factors!$C$10</f>
        <v xml:space="preserve">RISK ANALYSIS - </v>
      </c>
      <c r="B4" s="324"/>
      <c r="C4" s="325"/>
      <c r="D4" s="326"/>
      <c r="E4" s="326"/>
      <c r="F4" s="326"/>
      <c r="G4" s="326"/>
      <c r="H4" s="326"/>
      <c r="I4" s="326"/>
      <c r="J4" s="326"/>
      <c r="K4" s="326"/>
      <c r="L4" s="326"/>
      <c r="M4" s="326"/>
      <c r="N4" s="326"/>
      <c r="O4" s="326"/>
      <c r="P4" s="326"/>
      <c r="Q4" s="324"/>
      <c r="R4" s="324"/>
    </row>
    <row r="5" spans="1:18" s="327" customFormat="1" ht="15" customHeight="1" x14ac:dyDescent="0.3">
      <c r="A5" s="320" t="s">
        <v>360</v>
      </c>
      <c r="B5" s="320" t="s">
        <v>162</v>
      </c>
      <c r="C5" s="682" t="s">
        <v>425</v>
      </c>
      <c r="D5" s="683"/>
      <c r="E5" s="683"/>
      <c r="F5" s="683"/>
      <c r="G5" s="684"/>
      <c r="H5" s="681" t="s">
        <v>469</v>
      </c>
      <c r="I5" s="685"/>
      <c r="J5" s="685"/>
      <c r="K5" s="686"/>
      <c r="L5" s="678" t="s">
        <v>357</v>
      </c>
      <c r="M5" s="682" t="s">
        <v>453</v>
      </c>
      <c r="N5" s="683"/>
      <c r="O5" s="684"/>
      <c r="P5" s="680" t="s">
        <v>348</v>
      </c>
      <c r="Q5" s="678" t="s">
        <v>364</v>
      </c>
      <c r="R5" s="678" t="s">
        <v>363</v>
      </c>
    </row>
    <row r="6" spans="1:18" ht="15" customHeight="1" x14ac:dyDescent="0.3">
      <c r="A6" s="142"/>
      <c r="B6" s="143"/>
      <c r="C6" s="104" t="s">
        <v>449</v>
      </c>
      <c r="D6" s="104" t="s">
        <v>450</v>
      </c>
      <c r="E6" s="104" t="s">
        <v>451</v>
      </c>
      <c r="F6" s="104" t="s">
        <v>452</v>
      </c>
      <c r="G6" s="104" t="s">
        <v>465</v>
      </c>
      <c r="H6" s="104" t="s">
        <v>449</v>
      </c>
      <c r="I6" s="104" t="s">
        <v>450</v>
      </c>
      <c r="J6" s="104" t="s">
        <v>451</v>
      </c>
      <c r="K6" s="104" t="s">
        <v>452</v>
      </c>
      <c r="L6" s="679"/>
      <c r="M6" s="104" t="s">
        <v>454</v>
      </c>
      <c r="N6" s="104" t="s">
        <v>455</v>
      </c>
      <c r="O6" s="104" t="s">
        <v>346</v>
      </c>
      <c r="P6" s="681"/>
      <c r="Q6" s="679"/>
      <c r="R6" s="679"/>
    </row>
    <row r="7" spans="1:18" ht="15" customHeight="1" x14ac:dyDescent="0.3">
      <c r="A7" s="105" t="s">
        <v>165</v>
      </c>
      <c r="B7" s="106"/>
      <c r="C7" s="106"/>
      <c r="D7" s="106"/>
      <c r="E7" s="106"/>
      <c r="F7" s="106"/>
      <c r="G7" s="106"/>
      <c r="H7" s="106"/>
      <c r="I7" s="106"/>
      <c r="J7" s="106"/>
      <c r="K7" s="106"/>
      <c r="L7" s="106"/>
      <c r="M7" s="106"/>
      <c r="N7" s="106"/>
      <c r="O7" s="106"/>
      <c r="P7" s="106"/>
      <c r="Q7" s="107"/>
      <c r="R7" s="107"/>
    </row>
    <row r="8" spans="1:18" ht="15" customHeight="1" x14ac:dyDescent="0.3">
      <c r="A8" s="328" t="s">
        <v>166</v>
      </c>
      <c r="B8" s="329" t="s">
        <v>167</v>
      </c>
      <c r="C8" s="175"/>
      <c r="D8" s="175"/>
      <c r="E8" s="175"/>
      <c r="F8" s="175"/>
      <c r="G8" s="330">
        <f t="shared" ref="G8:G13" si="0">SUM(C8:F8)</f>
        <v>0</v>
      </c>
      <c r="H8" s="433"/>
      <c r="I8" s="433"/>
      <c r="J8" s="433"/>
      <c r="K8" s="331">
        <v>0</v>
      </c>
      <c r="L8" s="331">
        <f>(C8*H8)+(D8*I8)+(E8*J8)+(F8*K8)</f>
        <v>0</v>
      </c>
      <c r="M8" s="176"/>
      <c r="N8" s="176"/>
      <c r="O8" s="332">
        <f>(N8-M8)+1</f>
        <v>1</v>
      </c>
      <c r="P8" s="333">
        <f ca="1">OFFSET('Table of Discount Factors'!$C$3,'Risk (£) Option 4'!M8,'Risk (£) Option 4'!N8)</f>
        <v>1</v>
      </c>
      <c r="Q8" s="334">
        <f>L8*O8</f>
        <v>0</v>
      </c>
      <c r="R8" s="334">
        <f t="shared" ref="R8:R13" ca="1" si="1">L8*P8</f>
        <v>0</v>
      </c>
    </row>
    <row r="9" spans="1:18" ht="15" customHeight="1" x14ac:dyDescent="0.3">
      <c r="A9" s="335" t="s">
        <v>168</v>
      </c>
      <c r="B9" s="336" t="s">
        <v>169</v>
      </c>
      <c r="C9" s="175"/>
      <c r="D9" s="175"/>
      <c r="E9" s="175"/>
      <c r="F9" s="175"/>
      <c r="G9" s="330">
        <f t="shared" si="0"/>
        <v>0</v>
      </c>
      <c r="H9" s="433"/>
      <c r="I9" s="433"/>
      <c r="J9" s="433"/>
      <c r="K9" s="331">
        <v>0</v>
      </c>
      <c r="L9" s="331">
        <f t="shared" ref="L9:L13" si="2">(C9*H9)+(D9*I9)+(E9*J9)+(F9*K9)</f>
        <v>0</v>
      </c>
      <c r="M9" s="176"/>
      <c r="N9" s="176"/>
      <c r="O9" s="337">
        <f t="shared" ref="O9:O13" si="3">(N9-M9)+1</f>
        <v>1</v>
      </c>
      <c r="P9" s="338">
        <f ca="1">OFFSET('Table of Discount Factors'!$C$3,'Risk (£) Option 4'!M9,'Risk (£) Option 4'!N9)</f>
        <v>1</v>
      </c>
      <c r="Q9" s="334">
        <f t="shared" ref="Q9:Q13" si="4">L9*O9</f>
        <v>0</v>
      </c>
      <c r="R9" s="331">
        <f t="shared" ca="1" si="1"/>
        <v>0</v>
      </c>
    </row>
    <row r="10" spans="1:18" ht="15" customHeight="1" x14ac:dyDescent="0.3">
      <c r="A10" s="335" t="s">
        <v>170</v>
      </c>
      <c r="B10" s="336" t="s">
        <v>171</v>
      </c>
      <c r="C10" s="175"/>
      <c r="D10" s="175"/>
      <c r="E10" s="175"/>
      <c r="F10" s="175"/>
      <c r="G10" s="330">
        <f t="shared" si="0"/>
        <v>0</v>
      </c>
      <c r="H10" s="433"/>
      <c r="I10" s="433"/>
      <c r="J10" s="433"/>
      <c r="K10" s="331">
        <v>0</v>
      </c>
      <c r="L10" s="331">
        <f t="shared" si="2"/>
        <v>0</v>
      </c>
      <c r="M10" s="176"/>
      <c r="N10" s="176"/>
      <c r="O10" s="337">
        <f t="shared" si="3"/>
        <v>1</v>
      </c>
      <c r="P10" s="338">
        <f ca="1">OFFSET('Table of Discount Factors'!$C$3,'Risk (£) Option 4'!M10,'Risk (£) Option 4'!N10)</f>
        <v>1</v>
      </c>
      <c r="Q10" s="334">
        <f t="shared" si="4"/>
        <v>0</v>
      </c>
      <c r="R10" s="331">
        <f t="shared" ca="1" si="1"/>
        <v>0</v>
      </c>
    </row>
    <row r="11" spans="1:18" ht="15" customHeight="1" x14ac:dyDescent="0.3">
      <c r="A11" s="335" t="s">
        <v>172</v>
      </c>
      <c r="B11" s="336" t="s">
        <v>173</v>
      </c>
      <c r="C11" s="175"/>
      <c r="D11" s="175"/>
      <c r="E11" s="175"/>
      <c r="F11" s="175"/>
      <c r="G11" s="330">
        <f t="shared" si="0"/>
        <v>0</v>
      </c>
      <c r="H11" s="433"/>
      <c r="I11" s="433"/>
      <c r="J11" s="433"/>
      <c r="K11" s="331">
        <v>0</v>
      </c>
      <c r="L11" s="331">
        <f t="shared" si="2"/>
        <v>0</v>
      </c>
      <c r="M11" s="176"/>
      <c r="N11" s="176"/>
      <c r="O11" s="337">
        <f t="shared" si="3"/>
        <v>1</v>
      </c>
      <c r="P11" s="338">
        <f ca="1">OFFSET('Table of Discount Factors'!$C$3,'Risk (£) Option 4'!M11,'Risk (£) Option 4'!N11)</f>
        <v>1</v>
      </c>
      <c r="Q11" s="334">
        <f t="shared" si="4"/>
        <v>0</v>
      </c>
      <c r="R11" s="331">
        <f t="shared" ca="1" si="1"/>
        <v>0</v>
      </c>
    </row>
    <row r="12" spans="1:18" ht="15" customHeight="1" x14ac:dyDescent="0.3">
      <c r="A12" s="335" t="s">
        <v>174</v>
      </c>
      <c r="B12" s="336" t="s">
        <v>175</v>
      </c>
      <c r="C12" s="175"/>
      <c r="D12" s="175"/>
      <c r="E12" s="175"/>
      <c r="F12" s="175"/>
      <c r="G12" s="330">
        <f t="shared" si="0"/>
        <v>0</v>
      </c>
      <c r="H12" s="433"/>
      <c r="I12" s="433"/>
      <c r="J12" s="433"/>
      <c r="K12" s="331">
        <v>0</v>
      </c>
      <c r="L12" s="331">
        <f t="shared" si="2"/>
        <v>0</v>
      </c>
      <c r="M12" s="176"/>
      <c r="N12" s="176"/>
      <c r="O12" s="337">
        <f t="shared" si="3"/>
        <v>1</v>
      </c>
      <c r="P12" s="338">
        <f ca="1">OFFSET('Table of Discount Factors'!$C$3,'Risk (£) Option 4'!M12,'Risk (£) Option 4'!N12)</f>
        <v>1</v>
      </c>
      <c r="Q12" s="334">
        <f t="shared" si="4"/>
        <v>0</v>
      </c>
      <c r="R12" s="331">
        <f t="shared" ca="1" si="1"/>
        <v>0</v>
      </c>
    </row>
    <row r="13" spans="1:18" ht="15" customHeight="1" x14ac:dyDescent="0.3">
      <c r="A13" s="335" t="s">
        <v>176</v>
      </c>
      <c r="B13" s="336" t="s">
        <v>177</v>
      </c>
      <c r="C13" s="175"/>
      <c r="D13" s="175"/>
      <c r="E13" s="175"/>
      <c r="F13" s="175"/>
      <c r="G13" s="330">
        <f t="shared" si="0"/>
        <v>0</v>
      </c>
      <c r="H13" s="433"/>
      <c r="I13" s="433"/>
      <c r="J13" s="433"/>
      <c r="K13" s="331">
        <v>0</v>
      </c>
      <c r="L13" s="331">
        <f t="shared" si="2"/>
        <v>0</v>
      </c>
      <c r="M13" s="176"/>
      <c r="N13" s="176"/>
      <c r="O13" s="337">
        <f t="shared" si="3"/>
        <v>1</v>
      </c>
      <c r="P13" s="338">
        <f ca="1">OFFSET('Table of Discount Factors'!$C$3,'Risk (£) Option 4'!M13,'Risk (£) Option 4'!N13)</f>
        <v>1</v>
      </c>
      <c r="Q13" s="334">
        <f t="shared" si="4"/>
        <v>0</v>
      </c>
      <c r="R13" s="331">
        <f t="shared" ca="1" si="1"/>
        <v>0</v>
      </c>
    </row>
    <row r="14" spans="1:18" ht="15" customHeight="1" x14ac:dyDescent="0.3">
      <c r="A14" s="339"/>
      <c r="B14" s="340"/>
      <c r="C14" s="341"/>
      <c r="D14" s="341"/>
      <c r="E14" s="341"/>
      <c r="F14" s="341"/>
      <c r="G14" s="341"/>
      <c r="H14" s="342"/>
      <c r="I14" s="343"/>
      <c r="J14" s="344"/>
      <c r="K14" s="345" t="s">
        <v>55</v>
      </c>
      <c r="L14" s="346">
        <f>SUM(L8:L13)</f>
        <v>0</v>
      </c>
      <c r="M14" s="343"/>
      <c r="N14" s="344"/>
      <c r="O14" s="347"/>
      <c r="P14" s="348">
        <f ca="1">SUM(P8:P13)</f>
        <v>6</v>
      </c>
      <c r="Q14" s="346">
        <f>SUM(Q8:Q13)</f>
        <v>0</v>
      </c>
      <c r="R14" s="346">
        <f ca="1">SUM(R8:R13)</f>
        <v>0</v>
      </c>
    </row>
    <row r="15" spans="1:18" ht="15" customHeight="1" x14ac:dyDescent="0.3">
      <c r="A15" s="105" t="s">
        <v>178</v>
      </c>
      <c r="B15" s="106"/>
      <c r="C15" s="106"/>
      <c r="D15" s="106"/>
      <c r="E15" s="106"/>
      <c r="F15" s="106"/>
      <c r="G15" s="106"/>
      <c r="H15" s="307"/>
      <c r="I15" s="307"/>
      <c r="J15" s="307"/>
      <c r="K15" s="307"/>
      <c r="L15" s="307"/>
      <c r="M15" s="307"/>
      <c r="N15" s="307"/>
      <c r="O15" s="106"/>
      <c r="P15" s="106"/>
      <c r="Q15" s="308"/>
      <c r="R15" s="308"/>
    </row>
    <row r="16" spans="1:18" ht="15" customHeight="1" x14ac:dyDescent="0.3">
      <c r="A16" s="335" t="s">
        <v>179</v>
      </c>
      <c r="B16" s="336" t="s">
        <v>180</v>
      </c>
      <c r="C16" s="175"/>
      <c r="D16" s="175"/>
      <c r="E16" s="175"/>
      <c r="F16" s="175"/>
      <c r="G16" s="330">
        <f t="shared" ref="G16:G35" si="5">SUM(C16:F16)</f>
        <v>0</v>
      </c>
      <c r="H16" s="433"/>
      <c r="I16" s="433"/>
      <c r="J16" s="433"/>
      <c r="K16" s="331">
        <v>0</v>
      </c>
      <c r="L16" s="331">
        <f t="shared" ref="L16:L35" si="6">(C16*H16)+(D16*I16)+(E16*J16)+(F16*K16)</f>
        <v>0</v>
      </c>
      <c r="M16" s="176"/>
      <c r="N16" s="176"/>
      <c r="O16" s="332">
        <f>(N16-M16)+1</f>
        <v>1</v>
      </c>
      <c r="P16" s="338">
        <f ca="1">OFFSET('Table of Discount Factors'!$C$3,'Risk (£) Option 4'!M16,'Risk (£) Option 4'!N16)</f>
        <v>1</v>
      </c>
      <c r="Q16" s="334">
        <f t="shared" ref="Q16:Q35" si="7">L16*O16</f>
        <v>0</v>
      </c>
      <c r="R16" s="331">
        <f t="shared" ref="R16:R35" ca="1" si="8">L16*P16</f>
        <v>0</v>
      </c>
    </row>
    <row r="17" spans="1:18" ht="15" customHeight="1" x14ac:dyDescent="0.3">
      <c r="A17" s="335" t="s">
        <v>181</v>
      </c>
      <c r="B17" s="336" t="s">
        <v>182</v>
      </c>
      <c r="C17" s="175"/>
      <c r="D17" s="175"/>
      <c r="E17" s="175"/>
      <c r="F17" s="175"/>
      <c r="G17" s="330">
        <f t="shared" si="5"/>
        <v>0</v>
      </c>
      <c r="H17" s="433"/>
      <c r="I17" s="433"/>
      <c r="J17" s="433"/>
      <c r="K17" s="331">
        <v>0</v>
      </c>
      <c r="L17" s="331">
        <f t="shared" si="6"/>
        <v>0</v>
      </c>
      <c r="M17" s="176"/>
      <c r="N17" s="176"/>
      <c r="O17" s="337">
        <f t="shared" ref="O17:O21" si="9">(N17-M17)+1</f>
        <v>1</v>
      </c>
      <c r="P17" s="338">
        <f ca="1">OFFSET('Table of Discount Factors'!$C$3,'Risk (£) Option 4'!M17,'Risk (£) Option 4'!N17)</f>
        <v>1</v>
      </c>
      <c r="Q17" s="334">
        <f t="shared" si="7"/>
        <v>0</v>
      </c>
      <c r="R17" s="331">
        <f t="shared" ca="1" si="8"/>
        <v>0</v>
      </c>
    </row>
    <row r="18" spans="1:18" ht="15" customHeight="1" x14ac:dyDescent="0.3">
      <c r="A18" s="335" t="s">
        <v>183</v>
      </c>
      <c r="B18" s="336" t="s">
        <v>184</v>
      </c>
      <c r="C18" s="175"/>
      <c r="D18" s="175"/>
      <c r="E18" s="175"/>
      <c r="F18" s="175"/>
      <c r="G18" s="330">
        <f t="shared" si="5"/>
        <v>0</v>
      </c>
      <c r="H18" s="433"/>
      <c r="I18" s="433"/>
      <c r="J18" s="433"/>
      <c r="K18" s="331">
        <v>0</v>
      </c>
      <c r="L18" s="331">
        <f t="shared" si="6"/>
        <v>0</v>
      </c>
      <c r="M18" s="176"/>
      <c r="N18" s="176"/>
      <c r="O18" s="337">
        <f t="shared" si="9"/>
        <v>1</v>
      </c>
      <c r="P18" s="338">
        <f ca="1">OFFSET('Table of Discount Factors'!$C$3,'Risk (£) Option 4'!M18,'Risk (£) Option 4'!N18)</f>
        <v>1</v>
      </c>
      <c r="Q18" s="334">
        <f t="shared" si="7"/>
        <v>0</v>
      </c>
      <c r="R18" s="331">
        <f t="shared" ca="1" si="8"/>
        <v>0</v>
      </c>
    </row>
    <row r="19" spans="1:18" ht="15" customHeight="1" x14ac:dyDescent="0.3">
      <c r="A19" s="335" t="s">
        <v>185</v>
      </c>
      <c r="B19" s="336" t="s">
        <v>186</v>
      </c>
      <c r="C19" s="175"/>
      <c r="D19" s="175"/>
      <c r="E19" s="175"/>
      <c r="F19" s="175"/>
      <c r="G19" s="330">
        <f t="shared" si="5"/>
        <v>0</v>
      </c>
      <c r="H19" s="433"/>
      <c r="I19" s="433"/>
      <c r="J19" s="433"/>
      <c r="K19" s="331">
        <v>0</v>
      </c>
      <c r="L19" s="331">
        <f t="shared" si="6"/>
        <v>0</v>
      </c>
      <c r="M19" s="176"/>
      <c r="N19" s="176"/>
      <c r="O19" s="337">
        <f t="shared" si="9"/>
        <v>1</v>
      </c>
      <c r="P19" s="338">
        <f ca="1">OFFSET('Table of Discount Factors'!$C$3,'Risk (£) Option 4'!M19,'Risk (£) Option 4'!N19)</f>
        <v>1</v>
      </c>
      <c r="Q19" s="334">
        <f t="shared" si="7"/>
        <v>0</v>
      </c>
      <c r="R19" s="331">
        <f t="shared" ca="1" si="8"/>
        <v>0</v>
      </c>
    </row>
    <row r="20" spans="1:18" ht="15" customHeight="1" x14ac:dyDescent="0.3">
      <c r="A20" s="335" t="s">
        <v>187</v>
      </c>
      <c r="B20" s="336" t="s">
        <v>188</v>
      </c>
      <c r="C20" s="175"/>
      <c r="D20" s="175"/>
      <c r="E20" s="175"/>
      <c r="F20" s="175"/>
      <c r="G20" s="330">
        <f t="shared" si="5"/>
        <v>0</v>
      </c>
      <c r="H20" s="433"/>
      <c r="I20" s="433"/>
      <c r="J20" s="433"/>
      <c r="K20" s="331">
        <v>0</v>
      </c>
      <c r="L20" s="331">
        <f t="shared" si="6"/>
        <v>0</v>
      </c>
      <c r="M20" s="176"/>
      <c r="N20" s="176"/>
      <c r="O20" s="337">
        <f t="shared" si="9"/>
        <v>1</v>
      </c>
      <c r="P20" s="338">
        <f ca="1">OFFSET('Table of Discount Factors'!$C$3,'Risk (£) Option 4'!M20,'Risk (£) Option 4'!N20)</f>
        <v>1</v>
      </c>
      <c r="Q20" s="334">
        <f t="shared" si="7"/>
        <v>0</v>
      </c>
      <c r="R20" s="331">
        <f t="shared" ca="1" si="8"/>
        <v>0</v>
      </c>
    </row>
    <row r="21" spans="1:18" ht="15" customHeight="1" x14ac:dyDescent="0.3">
      <c r="A21" s="335" t="s">
        <v>189</v>
      </c>
      <c r="B21" s="336" t="s">
        <v>190</v>
      </c>
      <c r="C21" s="175"/>
      <c r="D21" s="175"/>
      <c r="E21" s="175"/>
      <c r="F21" s="175"/>
      <c r="G21" s="330">
        <f t="shared" si="5"/>
        <v>0</v>
      </c>
      <c r="H21" s="433"/>
      <c r="I21" s="433"/>
      <c r="J21" s="433"/>
      <c r="K21" s="331">
        <v>0</v>
      </c>
      <c r="L21" s="331">
        <f t="shared" si="6"/>
        <v>0</v>
      </c>
      <c r="M21" s="176"/>
      <c r="N21" s="176"/>
      <c r="O21" s="337">
        <f t="shared" si="9"/>
        <v>1</v>
      </c>
      <c r="P21" s="338">
        <f ca="1">OFFSET('Table of Discount Factors'!$C$3,'Risk (£) Option 4'!M21,'Risk (£) Option 4'!N21)</f>
        <v>1</v>
      </c>
      <c r="Q21" s="334">
        <f t="shared" si="7"/>
        <v>0</v>
      </c>
      <c r="R21" s="331">
        <f t="shared" ca="1" si="8"/>
        <v>0</v>
      </c>
    </row>
    <row r="22" spans="1:18" ht="15" customHeight="1" x14ac:dyDescent="0.3">
      <c r="A22" s="335" t="s">
        <v>191</v>
      </c>
      <c r="B22" s="336" t="s">
        <v>192</v>
      </c>
      <c r="C22" s="175"/>
      <c r="D22" s="175"/>
      <c r="E22" s="175"/>
      <c r="F22" s="175"/>
      <c r="G22" s="330">
        <f t="shared" si="5"/>
        <v>0</v>
      </c>
      <c r="H22" s="433"/>
      <c r="I22" s="433"/>
      <c r="J22" s="433"/>
      <c r="K22" s="331">
        <v>0</v>
      </c>
      <c r="L22" s="331">
        <f t="shared" si="6"/>
        <v>0</v>
      </c>
      <c r="M22" s="176"/>
      <c r="N22" s="176"/>
      <c r="O22" s="332">
        <f>(N22-M22)+1</f>
        <v>1</v>
      </c>
      <c r="P22" s="338">
        <f ca="1">OFFSET('Table of Discount Factors'!$C$3,'Risk (£) Option 4'!M22,'Risk (£) Option 4'!N22)</f>
        <v>1</v>
      </c>
      <c r="Q22" s="334">
        <f t="shared" si="7"/>
        <v>0</v>
      </c>
      <c r="R22" s="331">
        <f t="shared" ca="1" si="8"/>
        <v>0</v>
      </c>
    </row>
    <row r="23" spans="1:18" ht="15" customHeight="1" x14ac:dyDescent="0.3">
      <c r="A23" s="335" t="s">
        <v>193</v>
      </c>
      <c r="B23" s="336" t="s">
        <v>194</v>
      </c>
      <c r="C23" s="175"/>
      <c r="D23" s="175"/>
      <c r="E23" s="175"/>
      <c r="F23" s="175"/>
      <c r="G23" s="330">
        <f t="shared" si="5"/>
        <v>0</v>
      </c>
      <c r="H23" s="433"/>
      <c r="I23" s="433"/>
      <c r="J23" s="433"/>
      <c r="K23" s="331">
        <v>0</v>
      </c>
      <c r="L23" s="331">
        <f t="shared" si="6"/>
        <v>0</v>
      </c>
      <c r="M23" s="176"/>
      <c r="N23" s="176"/>
      <c r="O23" s="332">
        <f t="shared" ref="O23:O35" si="10">(N23-M23)+1</f>
        <v>1</v>
      </c>
      <c r="P23" s="338">
        <f ca="1">OFFSET('Table of Discount Factors'!$C$3,'Risk (£) Option 4'!M23,'Risk (£) Option 4'!N23)</f>
        <v>1</v>
      </c>
      <c r="Q23" s="334">
        <f t="shared" si="7"/>
        <v>0</v>
      </c>
      <c r="R23" s="331">
        <f t="shared" ca="1" si="8"/>
        <v>0</v>
      </c>
    </row>
    <row r="24" spans="1:18" ht="15" customHeight="1" x14ac:dyDescent="0.3">
      <c r="A24" s="335" t="s">
        <v>195</v>
      </c>
      <c r="B24" s="336" t="s">
        <v>362</v>
      </c>
      <c r="C24" s="175"/>
      <c r="D24" s="175"/>
      <c r="E24" s="175"/>
      <c r="F24" s="175"/>
      <c r="G24" s="330">
        <f t="shared" si="5"/>
        <v>0</v>
      </c>
      <c r="H24" s="433"/>
      <c r="I24" s="433"/>
      <c r="J24" s="433"/>
      <c r="K24" s="331">
        <v>0</v>
      </c>
      <c r="L24" s="331">
        <f t="shared" si="6"/>
        <v>0</v>
      </c>
      <c r="M24" s="176"/>
      <c r="N24" s="176"/>
      <c r="O24" s="332">
        <f t="shared" si="10"/>
        <v>1</v>
      </c>
      <c r="P24" s="338">
        <f ca="1">OFFSET('Table of Discount Factors'!$C$3,'Risk (£) Option 4'!M24,'Risk (£) Option 4'!N24)</f>
        <v>1</v>
      </c>
      <c r="Q24" s="334">
        <f t="shared" si="7"/>
        <v>0</v>
      </c>
      <c r="R24" s="331">
        <f t="shared" ca="1" si="8"/>
        <v>0</v>
      </c>
    </row>
    <row r="25" spans="1:18" ht="15" customHeight="1" x14ac:dyDescent="0.3">
      <c r="A25" s="335" t="s">
        <v>196</v>
      </c>
      <c r="B25" s="336" t="s">
        <v>197</v>
      </c>
      <c r="C25" s="175"/>
      <c r="D25" s="175"/>
      <c r="E25" s="175"/>
      <c r="F25" s="175"/>
      <c r="G25" s="330">
        <f t="shared" si="5"/>
        <v>0</v>
      </c>
      <c r="H25" s="433"/>
      <c r="I25" s="433"/>
      <c r="J25" s="433"/>
      <c r="K25" s="331">
        <v>0</v>
      </c>
      <c r="L25" s="331">
        <f t="shared" si="6"/>
        <v>0</v>
      </c>
      <c r="M25" s="176"/>
      <c r="N25" s="176"/>
      <c r="O25" s="332">
        <f t="shared" si="10"/>
        <v>1</v>
      </c>
      <c r="P25" s="338">
        <f ca="1">OFFSET('Table of Discount Factors'!$C$3,'Risk (£) Option 4'!M25,'Risk (£) Option 4'!N25)</f>
        <v>1</v>
      </c>
      <c r="Q25" s="334">
        <f t="shared" si="7"/>
        <v>0</v>
      </c>
      <c r="R25" s="331">
        <f t="shared" ca="1" si="8"/>
        <v>0</v>
      </c>
    </row>
    <row r="26" spans="1:18" ht="15" customHeight="1" x14ac:dyDescent="0.3">
      <c r="A26" s="335" t="s">
        <v>198</v>
      </c>
      <c r="B26" s="336" t="s">
        <v>199</v>
      </c>
      <c r="C26" s="175"/>
      <c r="D26" s="175"/>
      <c r="E26" s="175"/>
      <c r="F26" s="175"/>
      <c r="G26" s="330">
        <f t="shared" si="5"/>
        <v>0</v>
      </c>
      <c r="H26" s="433"/>
      <c r="I26" s="433"/>
      <c r="J26" s="433"/>
      <c r="K26" s="331">
        <v>0</v>
      </c>
      <c r="L26" s="331">
        <f t="shared" si="6"/>
        <v>0</v>
      </c>
      <c r="M26" s="176"/>
      <c r="N26" s="176"/>
      <c r="O26" s="332">
        <f t="shared" si="10"/>
        <v>1</v>
      </c>
      <c r="P26" s="338">
        <f ca="1">OFFSET('Table of Discount Factors'!$C$3,'Risk (£) Option 4'!M26,'Risk (£) Option 4'!N26)</f>
        <v>1</v>
      </c>
      <c r="Q26" s="334">
        <f t="shared" si="7"/>
        <v>0</v>
      </c>
      <c r="R26" s="331">
        <f t="shared" ca="1" si="8"/>
        <v>0</v>
      </c>
    </row>
    <row r="27" spans="1:18" ht="15" customHeight="1" x14ac:dyDescent="0.3">
      <c r="A27" s="335" t="s">
        <v>200</v>
      </c>
      <c r="B27" s="336" t="s">
        <v>201</v>
      </c>
      <c r="C27" s="175"/>
      <c r="D27" s="175"/>
      <c r="E27" s="175"/>
      <c r="F27" s="175"/>
      <c r="G27" s="330">
        <f t="shared" si="5"/>
        <v>0</v>
      </c>
      <c r="H27" s="433"/>
      <c r="I27" s="433"/>
      <c r="J27" s="433"/>
      <c r="K27" s="331">
        <v>0</v>
      </c>
      <c r="L27" s="331">
        <f t="shared" si="6"/>
        <v>0</v>
      </c>
      <c r="M27" s="176"/>
      <c r="N27" s="176"/>
      <c r="O27" s="332">
        <f t="shared" si="10"/>
        <v>1</v>
      </c>
      <c r="P27" s="338">
        <f ca="1">OFFSET('Table of Discount Factors'!$C$3,'Risk (£) Option 4'!M27,'Risk (£) Option 4'!N27)</f>
        <v>1</v>
      </c>
      <c r="Q27" s="334">
        <f t="shared" si="7"/>
        <v>0</v>
      </c>
      <c r="R27" s="331">
        <f t="shared" ca="1" si="8"/>
        <v>0</v>
      </c>
    </row>
    <row r="28" spans="1:18" ht="15" customHeight="1" x14ac:dyDescent="0.3">
      <c r="A28" s="335" t="s">
        <v>202</v>
      </c>
      <c r="B28" s="336" t="s">
        <v>203</v>
      </c>
      <c r="C28" s="175"/>
      <c r="D28" s="175"/>
      <c r="E28" s="175"/>
      <c r="F28" s="175"/>
      <c r="G28" s="330">
        <f t="shared" si="5"/>
        <v>0</v>
      </c>
      <c r="H28" s="433"/>
      <c r="I28" s="433"/>
      <c r="J28" s="433"/>
      <c r="K28" s="331">
        <v>0</v>
      </c>
      <c r="L28" s="331">
        <f t="shared" si="6"/>
        <v>0</v>
      </c>
      <c r="M28" s="176"/>
      <c r="N28" s="176"/>
      <c r="O28" s="332">
        <f t="shared" si="10"/>
        <v>1</v>
      </c>
      <c r="P28" s="338">
        <f ca="1">OFFSET('Table of Discount Factors'!$C$3,'Risk (£) Option 4'!M28,'Risk (£) Option 4'!N28)</f>
        <v>1</v>
      </c>
      <c r="Q28" s="334">
        <f t="shared" si="7"/>
        <v>0</v>
      </c>
      <c r="R28" s="331">
        <f t="shared" ca="1" si="8"/>
        <v>0</v>
      </c>
    </row>
    <row r="29" spans="1:18" ht="15" customHeight="1" x14ac:dyDescent="0.3">
      <c r="A29" s="335" t="s">
        <v>204</v>
      </c>
      <c r="B29" s="336" t="s">
        <v>205</v>
      </c>
      <c r="C29" s="175"/>
      <c r="D29" s="175"/>
      <c r="E29" s="175"/>
      <c r="F29" s="175"/>
      <c r="G29" s="330">
        <f t="shared" si="5"/>
        <v>0</v>
      </c>
      <c r="H29" s="433"/>
      <c r="I29" s="433"/>
      <c r="J29" s="433"/>
      <c r="K29" s="331">
        <v>0</v>
      </c>
      <c r="L29" s="331">
        <f t="shared" si="6"/>
        <v>0</v>
      </c>
      <c r="M29" s="176"/>
      <c r="N29" s="176"/>
      <c r="O29" s="332">
        <f t="shared" si="10"/>
        <v>1</v>
      </c>
      <c r="P29" s="338">
        <f ca="1">OFFSET('Table of Discount Factors'!$C$3,'Risk (£) Option 4'!M29,'Risk (£) Option 4'!N29)</f>
        <v>1</v>
      </c>
      <c r="Q29" s="334">
        <f t="shared" si="7"/>
        <v>0</v>
      </c>
      <c r="R29" s="331">
        <f t="shared" ca="1" si="8"/>
        <v>0</v>
      </c>
    </row>
    <row r="30" spans="1:18" ht="15" customHeight="1" x14ac:dyDescent="0.3">
      <c r="A30" s="335" t="s">
        <v>206</v>
      </c>
      <c r="B30" s="336" t="s">
        <v>210</v>
      </c>
      <c r="C30" s="175"/>
      <c r="D30" s="175"/>
      <c r="E30" s="175"/>
      <c r="F30" s="175"/>
      <c r="G30" s="330">
        <f t="shared" si="5"/>
        <v>0</v>
      </c>
      <c r="H30" s="433"/>
      <c r="I30" s="433"/>
      <c r="J30" s="433"/>
      <c r="K30" s="331">
        <v>0</v>
      </c>
      <c r="L30" s="331">
        <f t="shared" si="6"/>
        <v>0</v>
      </c>
      <c r="M30" s="176"/>
      <c r="N30" s="176"/>
      <c r="O30" s="332">
        <f t="shared" si="10"/>
        <v>1</v>
      </c>
      <c r="P30" s="338">
        <f ca="1">OFFSET('Table of Discount Factors'!$C$3,'Risk (£) Option 4'!M30,'Risk (£) Option 4'!N30)</f>
        <v>1</v>
      </c>
      <c r="Q30" s="334">
        <f t="shared" si="7"/>
        <v>0</v>
      </c>
      <c r="R30" s="331">
        <f t="shared" ca="1" si="8"/>
        <v>0</v>
      </c>
    </row>
    <row r="31" spans="1:18" ht="15" customHeight="1" x14ac:dyDescent="0.3">
      <c r="A31" s="335" t="s">
        <v>207</v>
      </c>
      <c r="B31" s="336" t="s">
        <v>212</v>
      </c>
      <c r="C31" s="175"/>
      <c r="D31" s="175"/>
      <c r="E31" s="175"/>
      <c r="F31" s="175"/>
      <c r="G31" s="330">
        <f t="shared" si="5"/>
        <v>0</v>
      </c>
      <c r="H31" s="433"/>
      <c r="I31" s="433"/>
      <c r="J31" s="433"/>
      <c r="K31" s="331">
        <v>0</v>
      </c>
      <c r="L31" s="331">
        <f t="shared" si="6"/>
        <v>0</v>
      </c>
      <c r="M31" s="176"/>
      <c r="N31" s="176"/>
      <c r="O31" s="332">
        <f t="shared" si="10"/>
        <v>1</v>
      </c>
      <c r="P31" s="338">
        <f ca="1">OFFSET('Table of Discount Factors'!$C$3,'Risk (£) Option 4'!M31,'Risk (£) Option 4'!N31)</f>
        <v>1</v>
      </c>
      <c r="Q31" s="334">
        <f t="shared" si="7"/>
        <v>0</v>
      </c>
      <c r="R31" s="331">
        <f t="shared" ca="1" si="8"/>
        <v>0</v>
      </c>
    </row>
    <row r="32" spans="1:18" ht="15" customHeight="1" x14ac:dyDescent="0.3">
      <c r="A32" s="335" t="s">
        <v>208</v>
      </c>
      <c r="B32" s="336" t="s">
        <v>214</v>
      </c>
      <c r="C32" s="175"/>
      <c r="D32" s="175"/>
      <c r="E32" s="175"/>
      <c r="F32" s="175"/>
      <c r="G32" s="330">
        <f t="shared" si="5"/>
        <v>0</v>
      </c>
      <c r="H32" s="433"/>
      <c r="I32" s="433"/>
      <c r="J32" s="433"/>
      <c r="K32" s="331">
        <v>0</v>
      </c>
      <c r="L32" s="331">
        <f t="shared" si="6"/>
        <v>0</v>
      </c>
      <c r="M32" s="176"/>
      <c r="N32" s="176"/>
      <c r="O32" s="332">
        <f t="shared" si="10"/>
        <v>1</v>
      </c>
      <c r="P32" s="338">
        <f ca="1">OFFSET('Table of Discount Factors'!$C$3,'Risk (£) Option 4'!M32,'Risk (£) Option 4'!N32)</f>
        <v>1</v>
      </c>
      <c r="Q32" s="334">
        <f t="shared" si="7"/>
        <v>0</v>
      </c>
      <c r="R32" s="331">
        <f t="shared" ca="1" si="8"/>
        <v>0</v>
      </c>
    </row>
    <row r="33" spans="1:18" ht="15" customHeight="1" x14ac:dyDescent="0.3">
      <c r="A33" s="335" t="s">
        <v>209</v>
      </c>
      <c r="B33" s="336" t="s">
        <v>215</v>
      </c>
      <c r="C33" s="175"/>
      <c r="D33" s="175"/>
      <c r="E33" s="175"/>
      <c r="F33" s="175"/>
      <c r="G33" s="330">
        <f t="shared" si="5"/>
        <v>0</v>
      </c>
      <c r="H33" s="433"/>
      <c r="I33" s="433"/>
      <c r="J33" s="433"/>
      <c r="K33" s="331">
        <v>0</v>
      </c>
      <c r="L33" s="331">
        <f t="shared" si="6"/>
        <v>0</v>
      </c>
      <c r="M33" s="176"/>
      <c r="N33" s="176"/>
      <c r="O33" s="332">
        <f t="shared" si="10"/>
        <v>1</v>
      </c>
      <c r="P33" s="338">
        <f ca="1">OFFSET('Table of Discount Factors'!$C$3,'Risk (£) Option 4'!M33,'Risk (£) Option 4'!N33)</f>
        <v>1</v>
      </c>
      <c r="Q33" s="334">
        <f t="shared" si="7"/>
        <v>0</v>
      </c>
      <c r="R33" s="331">
        <f t="shared" ca="1" si="8"/>
        <v>0</v>
      </c>
    </row>
    <row r="34" spans="1:18" ht="15" customHeight="1" x14ac:dyDescent="0.3">
      <c r="A34" s="335" t="s">
        <v>211</v>
      </c>
      <c r="B34" s="336" t="s">
        <v>216</v>
      </c>
      <c r="C34" s="175"/>
      <c r="D34" s="175"/>
      <c r="E34" s="175"/>
      <c r="F34" s="175"/>
      <c r="G34" s="330">
        <f t="shared" si="5"/>
        <v>0</v>
      </c>
      <c r="H34" s="433"/>
      <c r="I34" s="433"/>
      <c r="J34" s="433"/>
      <c r="K34" s="331">
        <v>0</v>
      </c>
      <c r="L34" s="331">
        <f t="shared" si="6"/>
        <v>0</v>
      </c>
      <c r="M34" s="176"/>
      <c r="N34" s="176"/>
      <c r="O34" s="332">
        <f t="shared" si="10"/>
        <v>1</v>
      </c>
      <c r="P34" s="338">
        <f ca="1">OFFSET('Table of Discount Factors'!$C$3,'Risk (£) Option 4'!M34,'Risk (£) Option 4'!N34)</f>
        <v>1</v>
      </c>
      <c r="Q34" s="334">
        <f t="shared" si="7"/>
        <v>0</v>
      </c>
      <c r="R34" s="331">
        <f t="shared" ca="1" si="8"/>
        <v>0</v>
      </c>
    </row>
    <row r="35" spans="1:18" ht="15" customHeight="1" x14ac:dyDescent="0.3">
      <c r="A35" s="335" t="s">
        <v>213</v>
      </c>
      <c r="B35" s="336" t="s">
        <v>217</v>
      </c>
      <c r="C35" s="175"/>
      <c r="D35" s="175"/>
      <c r="E35" s="175"/>
      <c r="F35" s="175"/>
      <c r="G35" s="330">
        <f t="shared" si="5"/>
        <v>0</v>
      </c>
      <c r="H35" s="433"/>
      <c r="I35" s="433"/>
      <c r="J35" s="433"/>
      <c r="K35" s="331">
        <v>0</v>
      </c>
      <c r="L35" s="331">
        <f t="shared" si="6"/>
        <v>0</v>
      </c>
      <c r="M35" s="176"/>
      <c r="N35" s="176"/>
      <c r="O35" s="332">
        <f t="shared" si="10"/>
        <v>1</v>
      </c>
      <c r="P35" s="338">
        <f ca="1">OFFSET('Table of Discount Factors'!$C$3,'Risk (£) Option 4'!M35,'Risk (£) Option 4'!N35)</f>
        <v>1</v>
      </c>
      <c r="Q35" s="334">
        <f t="shared" si="7"/>
        <v>0</v>
      </c>
      <c r="R35" s="331">
        <f t="shared" ca="1" si="8"/>
        <v>0</v>
      </c>
    </row>
    <row r="36" spans="1:18" ht="15" customHeight="1" x14ac:dyDescent="0.3">
      <c r="A36" s="339"/>
      <c r="B36" s="340"/>
      <c r="C36" s="341"/>
      <c r="D36" s="341"/>
      <c r="E36" s="341"/>
      <c r="F36" s="341"/>
      <c r="G36" s="341"/>
      <c r="H36" s="342"/>
      <c r="I36" s="343"/>
      <c r="J36" s="344"/>
      <c r="K36" s="345" t="s">
        <v>55</v>
      </c>
      <c r="L36" s="346">
        <f>SUM(L16:L35)</f>
        <v>0</v>
      </c>
      <c r="M36" s="343"/>
      <c r="N36" s="344"/>
      <c r="O36" s="347"/>
      <c r="P36" s="348">
        <f ca="1">SUM(P16:P35)</f>
        <v>20</v>
      </c>
      <c r="Q36" s="346">
        <f>SUM(Q16:Q35)</f>
        <v>0</v>
      </c>
      <c r="R36" s="346">
        <f ca="1">SUM(R16:R35)</f>
        <v>0</v>
      </c>
    </row>
    <row r="37" spans="1:18" ht="15" customHeight="1" x14ac:dyDescent="0.3">
      <c r="A37" s="105" t="s">
        <v>218</v>
      </c>
      <c r="B37" s="106"/>
      <c r="C37" s="106"/>
      <c r="D37" s="106"/>
      <c r="E37" s="106"/>
      <c r="F37" s="106"/>
      <c r="G37" s="106"/>
      <c r="H37" s="307"/>
      <c r="I37" s="307"/>
      <c r="J37" s="307"/>
      <c r="K37" s="307"/>
      <c r="L37" s="307"/>
      <c r="M37" s="307"/>
      <c r="N37" s="307"/>
      <c r="O37" s="106"/>
      <c r="P37" s="106"/>
      <c r="Q37" s="308"/>
      <c r="R37" s="308"/>
    </row>
    <row r="38" spans="1:18" ht="15" customHeight="1" x14ac:dyDescent="0.3">
      <c r="A38" s="335" t="s">
        <v>219</v>
      </c>
      <c r="B38" s="336" t="s">
        <v>220</v>
      </c>
      <c r="C38" s="175"/>
      <c r="D38" s="175"/>
      <c r="E38" s="175"/>
      <c r="F38" s="175"/>
      <c r="G38" s="330">
        <f t="shared" ref="G38:G48" si="11">SUM(C38:F38)</f>
        <v>0</v>
      </c>
      <c r="H38" s="433"/>
      <c r="I38" s="433"/>
      <c r="J38" s="433"/>
      <c r="K38" s="331">
        <v>0</v>
      </c>
      <c r="L38" s="331">
        <f t="shared" ref="L38:L48" si="12">(C38*H38)+(D38*I38)+(E38*J38)+(F38*K38)</f>
        <v>0</v>
      </c>
      <c r="M38" s="176"/>
      <c r="N38" s="176"/>
      <c r="O38" s="332">
        <f t="shared" ref="O38:O48" si="13">(N38-M38)+1</f>
        <v>1</v>
      </c>
      <c r="P38" s="338">
        <f ca="1">OFFSET('Table of Discount Factors'!$C$3,'Risk (£) Option 4'!M38,'Risk (£) Option 4'!N38)</f>
        <v>1</v>
      </c>
      <c r="Q38" s="334">
        <f t="shared" ref="Q38:Q48" si="14">L38*O38</f>
        <v>0</v>
      </c>
      <c r="R38" s="331">
        <f t="shared" ref="R38:R48" ca="1" si="15">L38*P38</f>
        <v>0</v>
      </c>
    </row>
    <row r="39" spans="1:18" ht="15" customHeight="1" x14ac:dyDescent="0.3">
      <c r="A39" s="335" t="s">
        <v>221</v>
      </c>
      <c r="B39" s="336" t="s">
        <v>606</v>
      </c>
      <c r="C39" s="175"/>
      <c r="D39" s="175"/>
      <c r="E39" s="175"/>
      <c r="F39" s="175"/>
      <c r="G39" s="330">
        <f t="shared" si="11"/>
        <v>0</v>
      </c>
      <c r="H39" s="433"/>
      <c r="I39" s="433"/>
      <c r="J39" s="433"/>
      <c r="K39" s="331">
        <v>0</v>
      </c>
      <c r="L39" s="331">
        <f t="shared" si="12"/>
        <v>0</v>
      </c>
      <c r="M39" s="176"/>
      <c r="N39" s="176"/>
      <c r="O39" s="332">
        <f t="shared" si="13"/>
        <v>1</v>
      </c>
      <c r="P39" s="338">
        <f ca="1">OFFSET('Table of Discount Factors'!$C$3,'Risk (£) Option 4'!M39,'Risk (£) Option 4'!N39)</f>
        <v>1</v>
      </c>
      <c r="Q39" s="334">
        <f t="shared" si="14"/>
        <v>0</v>
      </c>
      <c r="R39" s="331">
        <f t="shared" ca="1" si="15"/>
        <v>0</v>
      </c>
    </row>
    <row r="40" spans="1:18" ht="15" customHeight="1" x14ac:dyDescent="0.3">
      <c r="A40" s="335" t="s">
        <v>222</v>
      </c>
      <c r="B40" s="336" t="s">
        <v>223</v>
      </c>
      <c r="C40" s="175"/>
      <c r="D40" s="175"/>
      <c r="E40" s="175"/>
      <c r="F40" s="175"/>
      <c r="G40" s="330">
        <f t="shared" si="11"/>
        <v>0</v>
      </c>
      <c r="H40" s="433"/>
      <c r="I40" s="433"/>
      <c r="J40" s="433"/>
      <c r="K40" s="331">
        <v>0</v>
      </c>
      <c r="L40" s="331">
        <f t="shared" si="12"/>
        <v>0</v>
      </c>
      <c r="M40" s="176"/>
      <c r="N40" s="176"/>
      <c r="O40" s="332">
        <f t="shared" si="13"/>
        <v>1</v>
      </c>
      <c r="P40" s="338">
        <f ca="1">OFFSET('Table of Discount Factors'!$C$3,'Risk (£) Option 4'!M40,'Risk (£) Option 4'!N40)</f>
        <v>1</v>
      </c>
      <c r="Q40" s="334">
        <f t="shared" si="14"/>
        <v>0</v>
      </c>
      <c r="R40" s="331">
        <f t="shared" ca="1" si="15"/>
        <v>0</v>
      </c>
    </row>
    <row r="41" spans="1:18" ht="15" customHeight="1" x14ac:dyDescent="0.3">
      <c r="A41" s="335" t="s">
        <v>224</v>
      </c>
      <c r="B41" s="336" t="s">
        <v>225</v>
      </c>
      <c r="C41" s="175"/>
      <c r="D41" s="175"/>
      <c r="E41" s="175"/>
      <c r="F41" s="175"/>
      <c r="G41" s="330">
        <f t="shared" si="11"/>
        <v>0</v>
      </c>
      <c r="H41" s="433"/>
      <c r="I41" s="433"/>
      <c r="J41" s="433"/>
      <c r="K41" s="331">
        <v>0</v>
      </c>
      <c r="L41" s="331">
        <f t="shared" si="12"/>
        <v>0</v>
      </c>
      <c r="M41" s="176"/>
      <c r="N41" s="176"/>
      <c r="O41" s="332">
        <f t="shared" si="13"/>
        <v>1</v>
      </c>
      <c r="P41" s="338">
        <f ca="1">OFFSET('Table of Discount Factors'!$C$3,'Risk (£) Option 4'!M41,'Risk (£) Option 4'!N41)</f>
        <v>1</v>
      </c>
      <c r="Q41" s="334">
        <f t="shared" si="14"/>
        <v>0</v>
      </c>
      <c r="R41" s="331">
        <f t="shared" ca="1" si="15"/>
        <v>0</v>
      </c>
    </row>
    <row r="42" spans="1:18" ht="15" customHeight="1" x14ac:dyDescent="0.3">
      <c r="A42" s="335" t="s">
        <v>226</v>
      </c>
      <c r="B42" s="336" t="s">
        <v>227</v>
      </c>
      <c r="C42" s="175"/>
      <c r="D42" s="175"/>
      <c r="E42" s="175"/>
      <c r="F42" s="175"/>
      <c r="G42" s="330">
        <f t="shared" si="11"/>
        <v>0</v>
      </c>
      <c r="H42" s="433"/>
      <c r="I42" s="433"/>
      <c r="J42" s="433"/>
      <c r="K42" s="331">
        <v>0</v>
      </c>
      <c r="L42" s="331">
        <f t="shared" si="12"/>
        <v>0</v>
      </c>
      <c r="M42" s="176"/>
      <c r="N42" s="176"/>
      <c r="O42" s="332">
        <f t="shared" si="13"/>
        <v>1</v>
      </c>
      <c r="P42" s="338">
        <f ca="1">OFFSET('Table of Discount Factors'!$C$3,'Risk (£) Option 4'!M42,'Risk (£) Option 4'!N42)</f>
        <v>1</v>
      </c>
      <c r="Q42" s="334">
        <f t="shared" si="14"/>
        <v>0</v>
      </c>
      <c r="R42" s="331">
        <f t="shared" ca="1" si="15"/>
        <v>0</v>
      </c>
    </row>
    <row r="43" spans="1:18" ht="15" customHeight="1" x14ac:dyDescent="0.3">
      <c r="A43" s="335" t="s">
        <v>228</v>
      </c>
      <c r="B43" s="336" t="s">
        <v>229</v>
      </c>
      <c r="C43" s="175"/>
      <c r="D43" s="175"/>
      <c r="E43" s="175"/>
      <c r="F43" s="175"/>
      <c r="G43" s="330">
        <f t="shared" si="11"/>
        <v>0</v>
      </c>
      <c r="H43" s="433"/>
      <c r="I43" s="433"/>
      <c r="J43" s="433"/>
      <c r="K43" s="331">
        <v>0</v>
      </c>
      <c r="L43" s="331">
        <f t="shared" si="12"/>
        <v>0</v>
      </c>
      <c r="M43" s="176"/>
      <c r="N43" s="176"/>
      <c r="O43" s="332">
        <f t="shared" si="13"/>
        <v>1</v>
      </c>
      <c r="P43" s="338">
        <f ca="1">OFFSET('Table of Discount Factors'!$C$3,'Risk (£) Option 4'!M43,'Risk (£) Option 4'!N43)</f>
        <v>1</v>
      </c>
      <c r="Q43" s="334">
        <f t="shared" si="14"/>
        <v>0</v>
      </c>
      <c r="R43" s="331">
        <f t="shared" ca="1" si="15"/>
        <v>0</v>
      </c>
    </row>
    <row r="44" spans="1:18" ht="15" customHeight="1" x14ac:dyDescent="0.3">
      <c r="A44" s="335" t="s">
        <v>230</v>
      </c>
      <c r="B44" s="336" t="s">
        <v>231</v>
      </c>
      <c r="C44" s="175"/>
      <c r="D44" s="175"/>
      <c r="E44" s="175"/>
      <c r="F44" s="175"/>
      <c r="G44" s="330">
        <f t="shared" si="11"/>
        <v>0</v>
      </c>
      <c r="H44" s="433"/>
      <c r="I44" s="433"/>
      <c r="J44" s="433"/>
      <c r="K44" s="331">
        <v>0</v>
      </c>
      <c r="L44" s="331">
        <f t="shared" si="12"/>
        <v>0</v>
      </c>
      <c r="M44" s="176"/>
      <c r="N44" s="176"/>
      <c r="O44" s="332">
        <f t="shared" si="13"/>
        <v>1</v>
      </c>
      <c r="P44" s="338">
        <f ca="1">OFFSET('Table of Discount Factors'!$C$3,'Risk (£) Option 4'!M44,'Risk (£) Option 4'!N44)</f>
        <v>1</v>
      </c>
      <c r="Q44" s="334">
        <f t="shared" si="14"/>
        <v>0</v>
      </c>
      <c r="R44" s="331">
        <f t="shared" ca="1" si="15"/>
        <v>0</v>
      </c>
    </row>
    <row r="45" spans="1:18" ht="15" customHeight="1" x14ac:dyDescent="0.3">
      <c r="A45" s="335" t="s">
        <v>232</v>
      </c>
      <c r="B45" s="336" t="s">
        <v>233</v>
      </c>
      <c r="C45" s="175"/>
      <c r="D45" s="175"/>
      <c r="E45" s="175"/>
      <c r="F45" s="175"/>
      <c r="G45" s="330">
        <f t="shared" si="11"/>
        <v>0</v>
      </c>
      <c r="H45" s="433"/>
      <c r="I45" s="433"/>
      <c r="J45" s="433"/>
      <c r="K45" s="331">
        <v>0</v>
      </c>
      <c r="L45" s="331">
        <f t="shared" si="12"/>
        <v>0</v>
      </c>
      <c r="M45" s="176"/>
      <c r="N45" s="176"/>
      <c r="O45" s="332">
        <f t="shared" si="13"/>
        <v>1</v>
      </c>
      <c r="P45" s="338">
        <f ca="1">OFFSET('Table of Discount Factors'!$C$3,'Risk (£) Option 4'!M45,'Risk (£) Option 4'!N45)</f>
        <v>1</v>
      </c>
      <c r="Q45" s="334">
        <f t="shared" si="14"/>
        <v>0</v>
      </c>
      <c r="R45" s="331">
        <f t="shared" ca="1" si="15"/>
        <v>0</v>
      </c>
    </row>
    <row r="46" spans="1:18" ht="15" customHeight="1" x14ac:dyDescent="0.3">
      <c r="A46" s="335" t="s">
        <v>234</v>
      </c>
      <c r="B46" s="336" t="s">
        <v>197</v>
      </c>
      <c r="C46" s="175"/>
      <c r="D46" s="175"/>
      <c r="E46" s="175"/>
      <c r="F46" s="175"/>
      <c r="G46" s="330">
        <f t="shared" si="11"/>
        <v>0</v>
      </c>
      <c r="H46" s="433"/>
      <c r="I46" s="433"/>
      <c r="J46" s="433"/>
      <c r="K46" s="331">
        <v>0</v>
      </c>
      <c r="L46" s="331">
        <f t="shared" si="12"/>
        <v>0</v>
      </c>
      <c r="M46" s="176"/>
      <c r="N46" s="176"/>
      <c r="O46" s="332">
        <f t="shared" si="13"/>
        <v>1</v>
      </c>
      <c r="P46" s="338">
        <f ca="1">OFFSET('Table of Discount Factors'!$C$3,'Risk (£) Option 4'!M46,'Risk (£) Option 4'!N46)</f>
        <v>1</v>
      </c>
      <c r="Q46" s="334">
        <f t="shared" si="14"/>
        <v>0</v>
      </c>
      <c r="R46" s="331">
        <f t="shared" ca="1" si="15"/>
        <v>0</v>
      </c>
    </row>
    <row r="47" spans="1:18" ht="15" customHeight="1" x14ac:dyDescent="0.3">
      <c r="A47" s="335" t="s">
        <v>235</v>
      </c>
      <c r="B47" s="336" t="s">
        <v>199</v>
      </c>
      <c r="C47" s="175"/>
      <c r="D47" s="175"/>
      <c r="E47" s="175"/>
      <c r="F47" s="175"/>
      <c r="G47" s="330">
        <f t="shared" si="11"/>
        <v>0</v>
      </c>
      <c r="H47" s="433"/>
      <c r="I47" s="433"/>
      <c r="J47" s="433"/>
      <c r="K47" s="331">
        <v>0</v>
      </c>
      <c r="L47" s="331">
        <f t="shared" si="12"/>
        <v>0</v>
      </c>
      <c r="M47" s="176"/>
      <c r="N47" s="176"/>
      <c r="O47" s="332">
        <f t="shared" si="13"/>
        <v>1</v>
      </c>
      <c r="P47" s="338">
        <f ca="1">OFFSET('Table of Discount Factors'!$C$3,'Risk (£) Option 4'!M47,'Risk (£) Option 4'!N47)</f>
        <v>1</v>
      </c>
      <c r="Q47" s="334">
        <f t="shared" si="14"/>
        <v>0</v>
      </c>
      <c r="R47" s="331">
        <f t="shared" ca="1" si="15"/>
        <v>0</v>
      </c>
    </row>
    <row r="48" spans="1:18" ht="15" customHeight="1" x14ac:dyDescent="0.3">
      <c r="A48" s="335" t="s">
        <v>236</v>
      </c>
      <c r="B48" s="336" t="s">
        <v>201</v>
      </c>
      <c r="C48" s="175"/>
      <c r="D48" s="175"/>
      <c r="E48" s="175"/>
      <c r="F48" s="175"/>
      <c r="G48" s="330">
        <f t="shared" si="11"/>
        <v>0</v>
      </c>
      <c r="H48" s="433"/>
      <c r="I48" s="433"/>
      <c r="J48" s="433"/>
      <c r="K48" s="331">
        <v>0</v>
      </c>
      <c r="L48" s="331">
        <f t="shared" si="12"/>
        <v>0</v>
      </c>
      <c r="M48" s="176"/>
      <c r="N48" s="176"/>
      <c r="O48" s="332">
        <f t="shared" si="13"/>
        <v>1</v>
      </c>
      <c r="P48" s="338">
        <f ca="1">OFFSET('Table of Discount Factors'!$C$3,'Risk (£) Option 4'!M48,'Risk (£) Option 4'!N48)</f>
        <v>1</v>
      </c>
      <c r="Q48" s="334">
        <f t="shared" si="14"/>
        <v>0</v>
      </c>
      <c r="R48" s="331">
        <f t="shared" ca="1" si="15"/>
        <v>0</v>
      </c>
    </row>
    <row r="49" spans="1:18" ht="15" customHeight="1" x14ac:dyDescent="0.3">
      <c r="A49" s="339"/>
      <c r="B49" s="340"/>
      <c r="C49" s="341"/>
      <c r="D49" s="341"/>
      <c r="E49" s="341"/>
      <c r="F49" s="341"/>
      <c r="G49" s="341"/>
      <c r="H49" s="342"/>
      <c r="I49" s="343"/>
      <c r="J49" s="344"/>
      <c r="K49" s="345" t="s">
        <v>55</v>
      </c>
      <c r="L49" s="346">
        <f>SUM(L38:L48)</f>
        <v>0</v>
      </c>
      <c r="M49" s="343"/>
      <c r="N49" s="344"/>
      <c r="O49" s="347"/>
      <c r="P49" s="348">
        <f ca="1">SUM(P38:P48)</f>
        <v>11</v>
      </c>
      <c r="Q49" s="346">
        <f>SUM(Q38:Q48)</f>
        <v>0</v>
      </c>
      <c r="R49" s="346">
        <f ca="1">SUM(R38:R48)</f>
        <v>0</v>
      </c>
    </row>
    <row r="50" spans="1:18" ht="15" customHeight="1" x14ac:dyDescent="0.3">
      <c r="A50" s="105" t="s">
        <v>237</v>
      </c>
      <c r="B50" s="106"/>
      <c r="C50" s="106"/>
      <c r="D50" s="106"/>
      <c r="E50" s="106"/>
      <c r="F50" s="106"/>
      <c r="G50" s="106"/>
      <c r="H50" s="307"/>
      <c r="I50" s="307"/>
      <c r="J50" s="307"/>
      <c r="K50" s="307"/>
      <c r="L50" s="307"/>
      <c r="M50" s="307"/>
      <c r="N50" s="307"/>
      <c r="O50" s="106"/>
      <c r="P50" s="106"/>
      <c r="Q50" s="308"/>
      <c r="R50" s="308"/>
    </row>
    <row r="51" spans="1:18" ht="15" customHeight="1" x14ac:dyDescent="0.3">
      <c r="A51" s="335" t="s">
        <v>238</v>
      </c>
      <c r="B51" s="349" t="s">
        <v>239</v>
      </c>
      <c r="C51" s="175"/>
      <c r="D51" s="175"/>
      <c r="E51" s="175"/>
      <c r="F51" s="175"/>
      <c r="G51" s="330">
        <f t="shared" ref="G51:G61" si="16">SUM(C51:F51)</f>
        <v>0</v>
      </c>
      <c r="H51" s="433"/>
      <c r="I51" s="433"/>
      <c r="J51" s="433"/>
      <c r="K51" s="331">
        <v>0</v>
      </c>
      <c r="L51" s="331">
        <f t="shared" ref="L51:L61" si="17">(C51*H51)+(D51*I51)+(E51*J51)+(F51*K51)</f>
        <v>0</v>
      </c>
      <c r="M51" s="176"/>
      <c r="N51" s="176"/>
      <c r="O51" s="332">
        <f t="shared" ref="O51:O61" si="18">(N51-M51)+1</f>
        <v>1</v>
      </c>
      <c r="P51" s="338">
        <f ca="1">OFFSET('Table of Discount Factors'!$C$3,'Risk (£) Option 4'!M51,'Risk (£) Option 4'!N51)</f>
        <v>1</v>
      </c>
      <c r="Q51" s="334">
        <f t="shared" ref="Q51:Q61" si="19">L51*O51</f>
        <v>0</v>
      </c>
      <c r="R51" s="331">
        <f t="shared" ref="R51:R61" ca="1" si="20">L51*P51</f>
        <v>0</v>
      </c>
    </row>
    <row r="52" spans="1:18" ht="15" customHeight="1" x14ac:dyDescent="0.3">
      <c r="A52" s="335" t="s">
        <v>240</v>
      </c>
      <c r="B52" s="349" t="s">
        <v>241</v>
      </c>
      <c r="C52" s="175"/>
      <c r="D52" s="175"/>
      <c r="E52" s="175"/>
      <c r="F52" s="175"/>
      <c r="G52" s="330">
        <f t="shared" si="16"/>
        <v>0</v>
      </c>
      <c r="H52" s="433"/>
      <c r="I52" s="433"/>
      <c r="J52" s="433"/>
      <c r="K52" s="331">
        <v>0</v>
      </c>
      <c r="L52" s="331">
        <f t="shared" si="17"/>
        <v>0</v>
      </c>
      <c r="M52" s="176"/>
      <c r="N52" s="176"/>
      <c r="O52" s="332">
        <f t="shared" si="18"/>
        <v>1</v>
      </c>
      <c r="P52" s="338">
        <f ca="1">OFFSET('Table of Discount Factors'!$C$3,'Risk (£) Option 4'!M52,'Risk (£) Option 4'!N52)</f>
        <v>1</v>
      </c>
      <c r="Q52" s="334">
        <f t="shared" si="19"/>
        <v>0</v>
      </c>
      <c r="R52" s="331">
        <f t="shared" ca="1" si="20"/>
        <v>0</v>
      </c>
    </row>
    <row r="53" spans="1:18" ht="15" customHeight="1" x14ac:dyDescent="0.3">
      <c r="A53" s="335" t="s">
        <v>242</v>
      </c>
      <c r="B53" s="349" t="s">
        <v>243</v>
      </c>
      <c r="C53" s="175"/>
      <c r="D53" s="175"/>
      <c r="E53" s="175"/>
      <c r="F53" s="175"/>
      <c r="G53" s="330">
        <f t="shared" si="16"/>
        <v>0</v>
      </c>
      <c r="H53" s="433"/>
      <c r="I53" s="433"/>
      <c r="J53" s="433"/>
      <c r="K53" s="331">
        <v>0</v>
      </c>
      <c r="L53" s="331">
        <f t="shared" si="17"/>
        <v>0</v>
      </c>
      <c r="M53" s="176"/>
      <c r="N53" s="176"/>
      <c r="O53" s="332">
        <f t="shared" si="18"/>
        <v>1</v>
      </c>
      <c r="P53" s="338">
        <f ca="1">OFFSET('Table of Discount Factors'!$C$3,'Risk (£) Option 4'!M53,'Risk (£) Option 4'!N53)</f>
        <v>1</v>
      </c>
      <c r="Q53" s="334">
        <f t="shared" si="19"/>
        <v>0</v>
      </c>
      <c r="R53" s="331">
        <f t="shared" ca="1" si="20"/>
        <v>0</v>
      </c>
    </row>
    <row r="54" spans="1:18" ht="15" customHeight="1" x14ac:dyDescent="0.3">
      <c r="A54" s="335" t="s">
        <v>244</v>
      </c>
      <c r="B54" s="349" t="s">
        <v>245</v>
      </c>
      <c r="C54" s="175"/>
      <c r="D54" s="175"/>
      <c r="E54" s="175"/>
      <c r="F54" s="175"/>
      <c r="G54" s="330">
        <f t="shared" si="16"/>
        <v>0</v>
      </c>
      <c r="H54" s="433"/>
      <c r="I54" s="433"/>
      <c r="J54" s="433"/>
      <c r="K54" s="331">
        <v>0</v>
      </c>
      <c r="L54" s="331">
        <f t="shared" si="17"/>
        <v>0</v>
      </c>
      <c r="M54" s="176"/>
      <c r="N54" s="176"/>
      <c r="O54" s="332">
        <f t="shared" si="18"/>
        <v>1</v>
      </c>
      <c r="P54" s="338">
        <f ca="1">OFFSET('Table of Discount Factors'!$C$3,'Risk (£) Option 4'!M54,'Risk (£) Option 4'!N54)</f>
        <v>1</v>
      </c>
      <c r="Q54" s="334">
        <f t="shared" si="19"/>
        <v>0</v>
      </c>
      <c r="R54" s="331">
        <f t="shared" ca="1" si="20"/>
        <v>0</v>
      </c>
    </row>
    <row r="55" spans="1:18" ht="15" customHeight="1" x14ac:dyDescent="0.3">
      <c r="A55" s="335" t="s">
        <v>246</v>
      </c>
      <c r="B55" s="349" t="s">
        <v>249</v>
      </c>
      <c r="C55" s="175"/>
      <c r="D55" s="175"/>
      <c r="E55" s="175"/>
      <c r="F55" s="175"/>
      <c r="G55" s="330">
        <f t="shared" si="16"/>
        <v>0</v>
      </c>
      <c r="H55" s="433"/>
      <c r="I55" s="433"/>
      <c r="J55" s="433"/>
      <c r="K55" s="331">
        <v>0</v>
      </c>
      <c r="L55" s="331">
        <f t="shared" si="17"/>
        <v>0</v>
      </c>
      <c r="M55" s="176"/>
      <c r="N55" s="176"/>
      <c r="O55" s="332">
        <f t="shared" si="18"/>
        <v>1</v>
      </c>
      <c r="P55" s="338">
        <f ca="1">OFFSET('Table of Discount Factors'!$C$3,'Risk (£) Option 4'!M55,'Risk (£) Option 4'!N55)</f>
        <v>1</v>
      </c>
      <c r="Q55" s="334">
        <f t="shared" si="19"/>
        <v>0</v>
      </c>
      <c r="R55" s="331">
        <f t="shared" ca="1" si="20"/>
        <v>0</v>
      </c>
    </row>
    <row r="56" spans="1:18" ht="15" customHeight="1" x14ac:dyDescent="0.3">
      <c r="A56" s="335" t="s">
        <v>247</v>
      </c>
      <c r="B56" s="349" t="s">
        <v>251</v>
      </c>
      <c r="C56" s="175"/>
      <c r="D56" s="175"/>
      <c r="E56" s="175"/>
      <c r="F56" s="175"/>
      <c r="G56" s="330">
        <f t="shared" si="16"/>
        <v>0</v>
      </c>
      <c r="H56" s="433"/>
      <c r="I56" s="433"/>
      <c r="J56" s="433"/>
      <c r="K56" s="331">
        <v>0</v>
      </c>
      <c r="L56" s="331">
        <f t="shared" si="17"/>
        <v>0</v>
      </c>
      <c r="M56" s="176"/>
      <c r="N56" s="176"/>
      <c r="O56" s="332">
        <f t="shared" si="18"/>
        <v>1</v>
      </c>
      <c r="P56" s="338">
        <f ca="1">OFFSET('Table of Discount Factors'!$C$3,'Risk (£) Option 4'!M56,'Risk (£) Option 4'!N56)</f>
        <v>1</v>
      </c>
      <c r="Q56" s="334">
        <f t="shared" si="19"/>
        <v>0</v>
      </c>
      <c r="R56" s="331">
        <f t="shared" ca="1" si="20"/>
        <v>0</v>
      </c>
    </row>
    <row r="57" spans="1:18" ht="15" customHeight="1" x14ac:dyDescent="0.3">
      <c r="A57" s="335" t="s">
        <v>248</v>
      </c>
      <c r="B57" s="349" t="s">
        <v>253</v>
      </c>
      <c r="C57" s="175"/>
      <c r="D57" s="175"/>
      <c r="E57" s="175"/>
      <c r="F57" s="175"/>
      <c r="G57" s="330">
        <f t="shared" si="16"/>
        <v>0</v>
      </c>
      <c r="H57" s="433"/>
      <c r="I57" s="433"/>
      <c r="J57" s="433"/>
      <c r="K57" s="331">
        <v>0</v>
      </c>
      <c r="L57" s="331">
        <f t="shared" si="17"/>
        <v>0</v>
      </c>
      <c r="M57" s="176"/>
      <c r="N57" s="176"/>
      <c r="O57" s="332">
        <f t="shared" si="18"/>
        <v>1</v>
      </c>
      <c r="P57" s="338">
        <f ca="1">OFFSET('Table of Discount Factors'!$C$3,'Risk (£) Option 4'!M57,'Risk (£) Option 4'!N57)</f>
        <v>1</v>
      </c>
      <c r="Q57" s="334">
        <f t="shared" si="19"/>
        <v>0</v>
      </c>
      <c r="R57" s="331">
        <f t="shared" ca="1" si="20"/>
        <v>0</v>
      </c>
    </row>
    <row r="58" spans="1:18" ht="15" customHeight="1" x14ac:dyDescent="0.3">
      <c r="A58" s="335" t="s">
        <v>250</v>
      </c>
      <c r="B58" s="349" t="s">
        <v>582</v>
      </c>
      <c r="C58" s="175"/>
      <c r="D58" s="175"/>
      <c r="E58" s="175"/>
      <c r="F58" s="175"/>
      <c r="G58" s="330">
        <f t="shared" si="16"/>
        <v>0</v>
      </c>
      <c r="H58" s="433"/>
      <c r="I58" s="433"/>
      <c r="J58" s="433"/>
      <c r="K58" s="331">
        <v>0</v>
      </c>
      <c r="L58" s="331">
        <f t="shared" si="17"/>
        <v>0</v>
      </c>
      <c r="M58" s="176"/>
      <c r="N58" s="176"/>
      <c r="O58" s="332">
        <f t="shared" si="18"/>
        <v>1</v>
      </c>
      <c r="P58" s="338">
        <f ca="1">OFFSET('Table of Discount Factors'!$C$3,'Risk (£) Option 4'!M58,'Risk (£) Option 4'!N58)</f>
        <v>1</v>
      </c>
      <c r="Q58" s="334">
        <f t="shared" si="19"/>
        <v>0</v>
      </c>
      <c r="R58" s="331">
        <f t="shared" ca="1" si="20"/>
        <v>0</v>
      </c>
    </row>
    <row r="59" spans="1:18" ht="15" customHeight="1" x14ac:dyDescent="0.3">
      <c r="A59" s="335" t="s">
        <v>252</v>
      </c>
      <c r="B59" s="349" t="s">
        <v>256</v>
      </c>
      <c r="C59" s="175"/>
      <c r="D59" s="175"/>
      <c r="E59" s="175"/>
      <c r="F59" s="175"/>
      <c r="G59" s="330">
        <f t="shared" si="16"/>
        <v>0</v>
      </c>
      <c r="H59" s="433"/>
      <c r="I59" s="433"/>
      <c r="J59" s="433"/>
      <c r="K59" s="331">
        <v>0</v>
      </c>
      <c r="L59" s="331">
        <f t="shared" si="17"/>
        <v>0</v>
      </c>
      <c r="M59" s="176"/>
      <c r="N59" s="176"/>
      <c r="O59" s="332">
        <f t="shared" si="18"/>
        <v>1</v>
      </c>
      <c r="P59" s="338">
        <f ca="1">OFFSET('Table of Discount Factors'!$C$3,'Risk (£) Option 4'!M59,'Risk (£) Option 4'!N59)</f>
        <v>1</v>
      </c>
      <c r="Q59" s="334">
        <f t="shared" si="19"/>
        <v>0</v>
      </c>
      <c r="R59" s="331">
        <f t="shared" ca="1" si="20"/>
        <v>0</v>
      </c>
    </row>
    <row r="60" spans="1:18" ht="15" customHeight="1" x14ac:dyDescent="0.3">
      <c r="A60" s="335" t="s">
        <v>254</v>
      </c>
      <c r="B60" s="349" t="s">
        <v>257</v>
      </c>
      <c r="C60" s="175"/>
      <c r="D60" s="175"/>
      <c r="E60" s="175"/>
      <c r="F60" s="175"/>
      <c r="G60" s="330">
        <f t="shared" si="16"/>
        <v>0</v>
      </c>
      <c r="H60" s="433"/>
      <c r="I60" s="433"/>
      <c r="J60" s="433"/>
      <c r="K60" s="331">
        <v>0</v>
      </c>
      <c r="L60" s="331">
        <f t="shared" si="17"/>
        <v>0</v>
      </c>
      <c r="M60" s="176"/>
      <c r="N60" s="176"/>
      <c r="O60" s="332">
        <f t="shared" si="18"/>
        <v>1</v>
      </c>
      <c r="P60" s="338">
        <f ca="1">OFFSET('Table of Discount Factors'!$C$3,'Risk (£) Option 4'!M60,'Risk (£) Option 4'!N60)</f>
        <v>1</v>
      </c>
      <c r="Q60" s="334">
        <f t="shared" si="19"/>
        <v>0</v>
      </c>
      <c r="R60" s="331">
        <f t="shared" ca="1" si="20"/>
        <v>0</v>
      </c>
    </row>
    <row r="61" spans="1:18" ht="15" customHeight="1" x14ac:dyDescent="0.3">
      <c r="A61" s="335" t="s">
        <v>255</v>
      </c>
      <c r="B61" s="349" t="s">
        <v>258</v>
      </c>
      <c r="C61" s="175"/>
      <c r="D61" s="175"/>
      <c r="E61" s="175"/>
      <c r="F61" s="175"/>
      <c r="G61" s="330">
        <f t="shared" si="16"/>
        <v>0</v>
      </c>
      <c r="H61" s="433"/>
      <c r="I61" s="433"/>
      <c r="J61" s="433"/>
      <c r="K61" s="331">
        <v>0</v>
      </c>
      <c r="L61" s="331">
        <f t="shared" si="17"/>
        <v>0</v>
      </c>
      <c r="M61" s="176"/>
      <c r="N61" s="176"/>
      <c r="O61" s="332">
        <f t="shared" si="18"/>
        <v>1</v>
      </c>
      <c r="P61" s="338">
        <f ca="1">OFFSET('Table of Discount Factors'!$C$3,'Risk (£) Option 4'!M61,'Risk (£) Option 4'!N61)</f>
        <v>1</v>
      </c>
      <c r="Q61" s="334">
        <f t="shared" si="19"/>
        <v>0</v>
      </c>
      <c r="R61" s="331">
        <f t="shared" ca="1" si="20"/>
        <v>0</v>
      </c>
    </row>
    <row r="62" spans="1:18" ht="15" customHeight="1" x14ac:dyDescent="0.3">
      <c r="A62" s="339"/>
      <c r="B62" s="340"/>
      <c r="C62" s="341"/>
      <c r="D62" s="341"/>
      <c r="E62" s="341"/>
      <c r="F62" s="341"/>
      <c r="G62" s="341"/>
      <c r="H62" s="342"/>
      <c r="I62" s="343"/>
      <c r="J62" s="344"/>
      <c r="K62" s="345" t="s">
        <v>55</v>
      </c>
      <c r="L62" s="346">
        <f>SUM(L51:L61)</f>
        <v>0</v>
      </c>
      <c r="M62" s="343"/>
      <c r="N62" s="344"/>
      <c r="O62" s="347"/>
      <c r="P62" s="348">
        <f ca="1">SUM(P51:P61)</f>
        <v>11</v>
      </c>
      <c r="Q62" s="346">
        <f>SUM(Q51:Q61)</f>
        <v>0</v>
      </c>
      <c r="R62" s="346">
        <f ca="1">SUM(R51:R61)</f>
        <v>0</v>
      </c>
    </row>
    <row r="63" spans="1:18" ht="15" customHeight="1" x14ac:dyDescent="0.3">
      <c r="A63" s="105" t="s">
        <v>259</v>
      </c>
      <c r="B63" s="106"/>
      <c r="C63" s="106"/>
      <c r="D63" s="106"/>
      <c r="E63" s="106"/>
      <c r="F63" s="106"/>
      <c r="G63" s="106"/>
      <c r="H63" s="307"/>
      <c r="I63" s="307"/>
      <c r="J63" s="307"/>
      <c r="K63" s="307"/>
      <c r="L63" s="307"/>
      <c r="M63" s="307"/>
      <c r="N63" s="307"/>
      <c r="O63" s="106"/>
      <c r="P63" s="106"/>
      <c r="Q63" s="308"/>
      <c r="R63" s="308"/>
    </row>
    <row r="64" spans="1:18" ht="15" customHeight="1" x14ac:dyDescent="0.3">
      <c r="A64" s="335" t="s">
        <v>260</v>
      </c>
      <c r="B64" s="349" t="s">
        <v>261</v>
      </c>
      <c r="C64" s="175"/>
      <c r="D64" s="175"/>
      <c r="E64" s="175"/>
      <c r="F64" s="175"/>
      <c r="G64" s="330">
        <f t="shared" ref="G64:G71" si="21">SUM(C64:F64)</f>
        <v>0</v>
      </c>
      <c r="H64" s="433"/>
      <c r="I64" s="433"/>
      <c r="J64" s="433"/>
      <c r="K64" s="331">
        <v>0</v>
      </c>
      <c r="L64" s="331">
        <f t="shared" ref="L64:L71" si="22">(C64*H64)+(D64*I64)+(E64*J64)+(F64*K64)</f>
        <v>0</v>
      </c>
      <c r="M64" s="176"/>
      <c r="N64" s="176"/>
      <c r="O64" s="332">
        <f t="shared" ref="O64:O71" si="23">(N64-M64)+1</f>
        <v>1</v>
      </c>
      <c r="P64" s="338">
        <f ca="1">OFFSET('Table of Discount Factors'!$C$3,'Risk (£) Option 4'!M64,'Risk (£) Option 4'!N64)</f>
        <v>1</v>
      </c>
      <c r="Q64" s="334">
        <f t="shared" ref="Q64:Q71" si="24">L64*O64</f>
        <v>0</v>
      </c>
      <c r="R64" s="331">
        <f t="shared" ref="R64:R71" ca="1" si="25">L64*P64</f>
        <v>0</v>
      </c>
    </row>
    <row r="65" spans="1:18" ht="15" customHeight="1" x14ac:dyDescent="0.3">
      <c r="A65" s="335" t="s">
        <v>262</v>
      </c>
      <c r="B65" s="349" t="s">
        <v>263</v>
      </c>
      <c r="C65" s="175"/>
      <c r="D65" s="175"/>
      <c r="E65" s="175"/>
      <c r="F65" s="175"/>
      <c r="G65" s="330">
        <f t="shared" si="21"/>
        <v>0</v>
      </c>
      <c r="H65" s="433"/>
      <c r="I65" s="433"/>
      <c r="J65" s="433"/>
      <c r="K65" s="331">
        <v>0</v>
      </c>
      <c r="L65" s="331">
        <f t="shared" si="22"/>
        <v>0</v>
      </c>
      <c r="M65" s="176"/>
      <c r="N65" s="176"/>
      <c r="O65" s="332">
        <f t="shared" si="23"/>
        <v>1</v>
      </c>
      <c r="P65" s="338">
        <f ca="1">OFFSET('Table of Discount Factors'!$C$3,'Risk (£) Option 4'!M65,'Risk (£) Option 4'!N65)</f>
        <v>1</v>
      </c>
      <c r="Q65" s="334">
        <f t="shared" si="24"/>
        <v>0</v>
      </c>
      <c r="R65" s="331">
        <f t="shared" ca="1" si="25"/>
        <v>0</v>
      </c>
    </row>
    <row r="66" spans="1:18" ht="15" customHeight="1" x14ac:dyDescent="0.3">
      <c r="A66" s="335" t="s">
        <v>264</v>
      </c>
      <c r="B66" s="349" t="s">
        <v>265</v>
      </c>
      <c r="C66" s="175"/>
      <c r="D66" s="175"/>
      <c r="E66" s="175"/>
      <c r="F66" s="175"/>
      <c r="G66" s="330">
        <f t="shared" si="21"/>
        <v>0</v>
      </c>
      <c r="H66" s="433"/>
      <c r="I66" s="433"/>
      <c r="J66" s="433"/>
      <c r="K66" s="331">
        <v>0</v>
      </c>
      <c r="L66" s="331">
        <f t="shared" si="22"/>
        <v>0</v>
      </c>
      <c r="M66" s="176"/>
      <c r="N66" s="176"/>
      <c r="O66" s="332">
        <f t="shared" si="23"/>
        <v>1</v>
      </c>
      <c r="P66" s="338">
        <f ca="1">OFFSET('Table of Discount Factors'!$C$3,'Risk (£) Option 4'!M66,'Risk (£) Option 4'!N66)</f>
        <v>1</v>
      </c>
      <c r="Q66" s="334">
        <f t="shared" si="24"/>
        <v>0</v>
      </c>
      <c r="R66" s="331">
        <f t="shared" ca="1" si="25"/>
        <v>0</v>
      </c>
    </row>
    <row r="67" spans="1:18" ht="15" customHeight="1" x14ac:dyDescent="0.3">
      <c r="A67" s="335" t="s">
        <v>266</v>
      </c>
      <c r="B67" s="349" t="s">
        <v>267</v>
      </c>
      <c r="C67" s="175"/>
      <c r="D67" s="175"/>
      <c r="E67" s="175"/>
      <c r="F67" s="175"/>
      <c r="G67" s="330">
        <f t="shared" si="21"/>
        <v>0</v>
      </c>
      <c r="H67" s="433"/>
      <c r="I67" s="433"/>
      <c r="J67" s="433"/>
      <c r="K67" s="331">
        <v>0</v>
      </c>
      <c r="L67" s="331">
        <f t="shared" si="22"/>
        <v>0</v>
      </c>
      <c r="M67" s="176"/>
      <c r="N67" s="176"/>
      <c r="O67" s="332">
        <f t="shared" si="23"/>
        <v>1</v>
      </c>
      <c r="P67" s="338">
        <f ca="1">OFFSET('Table of Discount Factors'!$C$3,'Risk (£) Option 4'!M67,'Risk (£) Option 4'!N67)</f>
        <v>1</v>
      </c>
      <c r="Q67" s="334">
        <f t="shared" si="24"/>
        <v>0</v>
      </c>
      <c r="R67" s="331">
        <f t="shared" ca="1" si="25"/>
        <v>0</v>
      </c>
    </row>
    <row r="68" spans="1:18" ht="15" customHeight="1" x14ac:dyDescent="0.3">
      <c r="A68" s="335" t="s">
        <v>268</v>
      </c>
      <c r="B68" s="349" t="s">
        <v>269</v>
      </c>
      <c r="C68" s="175"/>
      <c r="D68" s="175"/>
      <c r="E68" s="175"/>
      <c r="F68" s="175"/>
      <c r="G68" s="330">
        <f t="shared" si="21"/>
        <v>0</v>
      </c>
      <c r="H68" s="433"/>
      <c r="I68" s="433"/>
      <c r="J68" s="433"/>
      <c r="K68" s="331">
        <v>0</v>
      </c>
      <c r="L68" s="331">
        <f t="shared" si="22"/>
        <v>0</v>
      </c>
      <c r="M68" s="176"/>
      <c r="N68" s="176"/>
      <c r="O68" s="332">
        <f t="shared" si="23"/>
        <v>1</v>
      </c>
      <c r="P68" s="338">
        <f ca="1">OFFSET('Table of Discount Factors'!$C$3,'Risk (£) Option 4'!M68,'Risk (£) Option 4'!N68)</f>
        <v>1</v>
      </c>
      <c r="Q68" s="334">
        <f t="shared" si="24"/>
        <v>0</v>
      </c>
      <c r="R68" s="331">
        <f t="shared" ca="1" si="25"/>
        <v>0</v>
      </c>
    </row>
    <row r="69" spans="1:18" ht="15" customHeight="1" x14ac:dyDescent="0.3">
      <c r="A69" s="335" t="s">
        <v>270</v>
      </c>
      <c r="B69" s="349" t="s">
        <v>271</v>
      </c>
      <c r="C69" s="175"/>
      <c r="D69" s="175"/>
      <c r="E69" s="175"/>
      <c r="F69" s="175"/>
      <c r="G69" s="330">
        <f t="shared" si="21"/>
        <v>0</v>
      </c>
      <c r="H69" s="433"/>
      <c r="I69" s="433"/>
      <c r="J69" s="433"/>
      <c r="K69" s="331">
        <v>0</v>
      </c>
      <c r="L69" s="331">
        <f t="shared" si="22"/>
        <v>0</v>
      </c>
      <c r="M69" s="176"/>
      <c r="N69" s="176"/>
      <c r="O69" s="332">
        <f t="shared" si="23"/>
        <v>1</v>
      </c>
      <c r="P69" s="338">
        <f ca="1">OFFSET('Table of Discount Factors'!$C$3,'Risk (£) Option 4'!M69,'Risk (£) Option 4'!N69)</f>
        <v>1</v>
      </c>
      <c r="Q69" s="334">
        <f t="shared" si="24"/>
        <v>0</v>
      </c>
      <c r="R69" s="331">
        <f t="shared" ca="1" si="25"/>
        <v>0</v>
      </c>
    </row>
    <row r="70" spans="1:18" ht="15" customHeight="1" x14ac:dyDescent="0.3">
      <c r="A70" s="335" t="s">
        <v>272</v>
      </c>
      <c r="B70" s="349" t="s">
        <v>273</v>
      </c>
      <c r="C70" s="175"/>
      <c r="D70" s="175"/>
      <c r="E70" s="175"/>
      <c r="F70" s="175"/>
      <c r="G70" s="330">
        <f t="shared" si="21"/>
        <v>0</v>
      </c>
      <c r="H70" s="433"/>
      <c r="I70" s="433"/>
      <c r="J70" s="433"/>
      <c r="K70" s="331">
        <v>0</v>
      </c>
      <c r="L70" s="331">
        <f t="shared" si="22"/>
        <v>0</v>
      </c>
      <c r="M70" s="176"/>
      <c r="N70" s="176"/>
      <c r="O70" s="332">
        <f t="shared" si="23"/>
        <v>1</v>
      </c>
      <c r="P70" s="338">
        <f ca="1">OFFSET('Table of Discount Factors'!$C$3,'Risk (£) Option 4'!M70,'Risk (£) Option 4'!N70)</f>
        <v>1</v>
      </c>
      <c r="Q70" s="334">
        <f t="shared" si="24"/>
        <v>0</v>
      </c>
      <c r="R70" s="331">
        <f t="shared" ca="1" si="25"/>
        <v>0</v>
      </c>
    </row>
    <row r="71" spans="1:18" ht="15" customHeight="1" x14ac:dyDescent="0.3">
      <c r="A71" s="335" t="s">
        <v>274</v>
      </c>
      <c r="B71" s="349" t="s">
        <v>275</v>
      </c>
      <c r="C71" s="175"/>
      <c r="D71" s="175"/>
      <c r="E71" s="175"/>
      <c r="F71" s="175"/>
      <c r="G71" s="330">
        <f t="shared" si="21"/>
        <v>0</v>
      </c>
      <c r="H71" s="433"/>
      <c r="I71" s="433"/>
      <c r="J71" s="433"/>
      <c r="K71" s="331">
        <v>0</v>
      </c>
      <c r="L71" s="331">
        <f t="shared" si="22"/>
        <v>0</v>
      </c>
      <c r="M71" s="176"/>
      <c r="N71" s="176"/>
      <c r="O71" s="332">
        <f t="shared" si="23"/>
        <v>1</v>
      </c>
      <c r="P71" s="338">
        <f ca="1">OFFSET('Table of Discount Factors'!$C$3,'Risk (£) Option 4'!M71,'Risk (£) Option 4'!N71)</f>
        <v>1</v>
      </c>
      <c r="Q71" s="334">
        <f t="shared" si="24"/>
        <v>0</v>
      </c>
      <c r="R71" s="331">
        <f t="shared" ca="1" si="25"/>
        <v>0</v>
      </c>
    </row>
    <row r="72" spans="1:18" ht="15" customHeight="1" x14ac:dyDescent="0.3">
      <c r="A72" s="339"/>
      <c r="B72" s="340"/>
      <c r="C72" s="341"/>
      <c r="D72" s="341"/>
      <c r="E72" s="341"/>
      <c r="F72" s="341"/>
      <c r="G72" s="341"/>
      <c r="H72" s="342"/>
      <c r="I72" s="343"/>
      <c r="J72" s="344"/>
      <c r="K72" s="345" t="s">
        <v>55</v>
      </c>
      <c r="L72" s="346">
        <f>SUM(L64:L71)</f>
        <v>0</v>
      </c>
      <c r="M72" s="343"/>
      <c r="N72" s="344"/>
      <c r="O72" s="347"/>
      <c r="P72" s="348">
        <f ca="1">SUM(P64:P71)</f>
        <v>8</v>
      </c>
      <c r="Q72" s="346">
        <f>SUM(Q64:Q71)</f>
        <v>0</v>
      </c>
      <c r="R72" s="346">
        <f ca="1">SUM(R64:R71)</f>
        <v>0</v>
      </c>
    </row>
    <row r="73" spans="1:18" ht="15" customHeight="1" x14ac:dyDescent="0.3">
      <c r="A73" s="105" t="s">
        <v>276</v>
      </c>
      <c r="B73" s="106"/>
      <c r="C73" s="106"/>
      <c r="D73" s="106"/>
      <c r="E73" s="106"/>
      <c r="F73" s="106"/>
      <c r="G73" s="106"/>
      <c r="H73" s="307"/>
      <c r="I73" s="307"/>
      <c r="J73" s="307"/>
      <c r="K73" s="307"/>
      <c r="L73" s="307"/>
      <c r="M73" s="307"/>
      <c r="N73" s="307"/>
      <c r="O73" s="106"/>
      <c r="P73" s="106"/>
      <c r="Q73" s="308"/>
      <c r="R73" s="308"/>
    </row>
    <row r="74" spans="1:18" ht="15" customHeight="1" x14ac:dyDescent="0.3">
      <c r="A74" s="335" t="s">
        <v>277</v>
      </c>
      <c r="B74" s="349" t="s">
        <v>278</v>
      </c>
      <c r="C74" s="175"/>
      <c r="D74" s="175"/>
      <c r="E74" s="175"/>
      <c r="F74" s="175"/>
      <c r="G74" s="330">
        <f t="shared" ref="G74:G76" si="26">SUM(C74:F74)</f>
        <v>0</v>
      </c>
      <c r="H74" s="433"/>
      <c r="I74" s="433"/>
      <c r="J74" s="433"/>
      <c r="K74" s="331">
        <v>0</v>
      </c>
      <c r="L74" s="331">
        <f t="shared" ref="L74:L76" si="27">(C74*H74)+(D74*I74)+(E74*J74)+(F74*K74)</f>
        <v>0</v>
      </c>
      <c r="M74" s="176"/>
      <c r="N74" s="176"/>
      <c r="O74" s="332">
        <f t="shared" ref="O74:O76" si="28">(N74-M74)+1</f>
        <v>1</v>
      </c>
      <c r="P74" s="338">
        <f ca="1">OFFSET('Table of Discount Factors'!$C$3,'Risk (£) Option 4'!M74,'Risk (£) Option 4'!N74)</f>
        <v>1</v>
      </c>
      <c r="Q74" s="334">
        <f t="shared" ref="Q74:Q76" si="29">L74*O74</f>
        <v>0</v>
      </c>
      <c r="R74" s="331">
        <f ca="1">L74*P74</f>
        <v>0</v>
      </c>
    </row>
    <row r="75" spans="1:18" ht="15" customHeight="1" x14ac:dyDescent="0.3">
      <c r="A75" s="335" t="s">
        <v>279</v>
      </c>
      <c r="B75" s="349" t="s">
        <v>280</v>
      </c>
      <c r="C75" s="175"/>
      <c r="D75" s="175"/>
      <c r="E75" s="175"/>
      <c r="F75" s="175"/>
      <c r="G75" s="330">
        <f t="shared" si="26"/>
        <v>0</v>
      </c>
      <c r="H75" s="433"/>
      <c r="I75" s="433"/>
      <c r="J75" s="433"/>
      <c r="K75" s="331">
        <v>0</v>
      </c>
      <c r="L75" s="331">
        <f t="shared" si="27"/>
        <v>0</v>
      </c>
      <c r="M75" s="176"/>
      <c r="N75" s="176"/>
      <c r="O75" s="332">
        <f t="shared" si="28"/>
        <v>1</v>
      </c>
      <c r="P75" s="338">
        <f ca="1">OFFSET('Table of Discount Factors'!$C$3,'Risk (£) Option 4'!M75,'Risk (£) Option 4'!N75)</f>
        <v>1</v>
      </c>
      <c r="Q75" s="334">
        <f t="shared" si="29"/>
        <v>0</v>
      </c>
      <c r="R75" s="331">
        <f ca="1">L75*P75</f>
        <v>0</v>
      </c>
    </row>
    <row r="76" spans="1:18" ht="15" customHeight="1" x14ac:dyDescent="0.3">
      <c r="A76" s="335" t="s">
        <v>281</v>
      </c>
      <c r="B76" s="349" t="s">
        <v>282</v>
      </c>
      <c r="C76" s="175"/>
      <c r="D76" s="175"/>
      <c r="E76" s="175"/>
      <c r="F76" s="175"/>
      <c r="G76" s="330">
        <f t="shared" si="26"/>
        <v>0</v>
      </c>
      <c r="H76" s="433"/>
      <c r="I76" s="433"/>
      <c r="J76" s="433"/>
      <c r="K76" s="331">
        <v>0</v>
      </c>
      <c r="L76" s="331">
        <f t="shared" si="27"/>
        <v>0</v>
      </c>
      <c r="M76" s="176"/>
      <c r="N76" s="176"/>
      <c r="O76" s="332">
        <f t="shared" si="28"/>
        <v>1</v>
      </c>
      <c r="P76" s="338">
        <f ca="1">OFFSET('Table of Discount Factors'!$C$3,'Risk (£) Option 4'!M76,'Risk (£) Option 4'!N76)</f>
        <v>1</v>
      </c>
      <c r="Q76" s="334">
        <f t="shared" si="29"/>
        <v>0</v>
      </c>
      <c r="R76" s="331">
        <f ca="1">L76*P76</f>
        <v>0</v>
      </c>
    </row>
    <row r="77" spans="1:18" ht="15" customHeight="1" x14ac:dyDescent="0.3">
      <c r="A77" s="339"/>
      <c r="B77" s="340"/>
      <c r="C77" s="341"/>
      <c r="D77" s="341"/>
      <c r="E77" s="341"/>
      <c r="F77" s="341"/>
      <c r="G77" s="341"/>
      <c r="H77" s="342"/>
      <c r="I77" s="343"/>
      <c r="J77" s="344"/>
      <c r="K77" s="345" t="s">
        <v>55</v>
      </c>
      <c r="L77" s="346">
        <f>SUM(L74:L76)</f>
        <v>0</v>
      </c>
      <c r="M77" s="343"/>
      <c r="N77" s="344"/>
      <c r="O77" s="347"/>
      <c r="P77" s="348">
        <f ca="1">SUM(P74:P76)</f>
        <v>3</v>
      </c>
      <c r="Q77" s="346">
        <f>SUM(Q74:Q76)</f>
        <v>0</v>
      </c>
      <c r="R77" s="346">
        <f ca="1">SUM(R74:R76)</f>
        <v>0</v>
      </c>
    </row>
    <row r="78" spans="1:18" ht="15" customHeight="1" x14ac:dyDescent="0.3">
      <c r="A78" s="105" t="s">
        <v>284</v>
      </c>
      <c r="B78" s="106"/>
      <c r="C78" s="106"/>
      <c r="D78" s="106"/>
      <c r="E78" s="106"/>
      <c r="F78" s="106"/>
      <c r="G78" s="106"/>
      <c r="H78" s="307"/>
      <c r="I78" s="307"/>
      <c r="J78" s="307"/>
      <c r="K78" s="307"/>
      <c r="L78" s="307"/>
      <c r="M78" s="307"/>
      <c r="N78" s="307"/>
      <c r="O78" s="106"/>
      <c r="P78" s="106"/>
      <c r="Q78" s="308"/>
      <c r="R78" s="308"/>
    </row>
    <row r="79" spans="1:18" ht="15" customHeight="1" x14ac:dyDescent="0.3">
      <c r="A79" s="335" t="s">
        <v>285</v>
      </c>
      <c r="B79" s="349" t="s">
        <v>286</v>
      </c>
      <c r="C79" s="175"/>
      <c r="D79" s="175"/>
      <c r="E79" s="175"/>
      <c r="F79" s="175"/>
      <c r="G79" s="330">
        <f t="shared" ref="G79:G80" si="30">SUM(C79:F79)</f>
        <v>0</v>
      </c>
      <c r="H79" s="433"/>
      <c r="I79" s="433"/>
      <c r="J79" s="433"/>
      <c r="K79" s="331">
        <v>0</v>
      </c>
      <c r="L79" s="331">
        <f t="shared" ref="L79:L80" si="31">(C79*H79)+(D79*I79)+(E79*J79)+(F79*K79)</f>
        <v>0</v>
      </c>
      <c r="M79" s="176"/>
      <c r="N79" s="176"/>
      <c r="O79" s="332">
        <f t="shared" ref="O79:O80" si="32">(N79-M79)+1</f>
        <v>1</v>
      </c>
      <c r="P79" s="338">
        <f ca="1">OFFSET('Table of Discount Factors'!$C$3,'Risk (£) Option 4'!M79,'Risk (£) Option 4'!N79)</f>
        <v>1</v>
      </c>
      <c r="Q79" s="334">
        <f t="shared" ref="Q79:Q80" si="33">L79*O79</f>
        <v>0</v>
      </c>
      <c r="R79" s="331">
        <f ca="1">L79*P79</f>
        <v>0</v>
      </c>
    </row>
    <row r="80" spans="1:18" ht="15" customHeight="1" x14ac:dyDescent="0.3">
      <c r="A80" s="335" t="s">
        <v>287</v>
      </c>
      <c r="B80" s="349" t="s">
        <v>288</v>
      </c>
      <c r="C80" s="175"/>
      <c r="D80" s="175"/>
      <c r="E80" s="175"/>
      <c r="F80" s="175"/>
      <c r="G80" s="330">
        <f t="shared" si="30"/>
        <v>0</v>
      </c>
      <c r="H80" s="433"/>
      <c r="I80" s="433"/>
      <c r="J80" s="433"/>
      <c r="K80" s="331">
        <v>0</v>
      </c>
      <c r="L80" s="331">
        <f t="shared" si="31"/>
        <v>0</v>
      </c>
      <c r="M80" s="176"/>
      <c r="N80" s="176"/>
      <c r="O80" s="332">
        <f t="shared" si="32"/>
        <v>1</v>
      </c>
      <c r="P80" s="338">
        <f ca="1">OFFSET('Table of Discount Factors'!$C$3,'Risk (£) Option 4'!M80,'Risk (£) Option 4'!N80)</f>
        <v>1</v>
      </c>
      <c r="Q80" s="334">
        <f t="shared" si="33"/>
        <v>0</v>
      </c>
      <c r="R80" s="331">
        <f ca="1">L80*P80</f>
        <v>0</v>
      </c>
    </row>
    <row r="81" spans="1:18" ht="15" customHeight="1" x14ac:dyDescent="0.3">
      <c r="A81" s="339"/>
      <c r="B81" s="340"/>
      <c r="C81" s="341"/>
      <c r="D81" s="341"/>
      <c r="E81" s="341"/>
      <c r="F81" s="341"/>
      <c r="G81" s="341"/>
      <c r="H81" s="342"/>
      <c r="I81" s="343"/>
      <c r="J81" s="344"/>
      <c r="K81" s="345" t="s">
        <v>55</v>
      </c>
      <c r="L81" s="346">
        <f>SUM(L79,L80)</f>
        <v>0</v>
      </c>
      <c r="M81" s="343"/>
      <c r="N81" s="344"/>
      <c r="O81" s="347"/>
      <c r="P81" s="348">
        <f ca="1">SUM(P79,P80)</f>
        <v>2</v>
      </c>
      <c r="Q81" s="346">
        <f>SUM(Q79,Q80)</f>
        <v>0</v>
      </c>
      <c r="R81" s="346">
        <f ca="1">SUM(R79,R80)</f>
        <v>0</v>
      </c>
    </row>
    <row r="82" spans="1:18" ht="15" customHeight="1" x14ac:dyDescent="0.3">
      <c r="A82" s="105" t="s">
        <v>291</v>
      </c>
      <c r="B82" s="106"/>
      <c r="C82" s="106"/>
      <c r="D82" s="106"/>
      <c r="E82" s="106"/>
      <c r="F82" s="106"/>
      <c r="G82" s="106"/>
      <c r="H82" s="307"/>
      <c r="I82" s="307"/>
      <c r="J82" s="307"/>
      <c r="K82" s="307"/>
      <c r="L82" s="307"/>
      <c r="M82" s="307"/>
      <c r="N82" s="307"/>
      <c r="O82" s="106"/>
      <c r="P82" s="106"/>
      <c r="Q82" s="308"/>
      <c r="R82" s="308"/>
    </row>
    <row r="83" spans="1:18" ht="15" customHeight="1" x14ac:dyDescent="0.3">
      <c r="A83" s="335" t="s">
        <v>292</v>
      </c>
      <c r="B83" s="349" t="s">
        <v>293</v>
      </c>
      <c r="C83" s="175"/>
      <c r="D83" s="175"/>
      <c r="E83" s="175"/>
      <c r="F83" s="175"/>
      <c r="G83" s="330">
        <f t="shared" ref="G83:G84" si="34">SUM(C83:F83)</f>
        <v>0</v>
      </c>
      <c r="H83" s="433"/>
      <c r="I83" s="433"/>
      <c r="J83" s="433"/>
      <c r="K83" s="331">
        <v>0</v>
      </c>
      <c r="L83" s="331">
        <f t="shared" ref="L83:L84" si="35">(C83*H83)+(D83*I83)+(E83*J83)+(F83*K83)</f>
        <v>0</v>
      </c>
      <c r="M83" s="176"/>
      <c r="N83" s="176"/>
      <c r="O83" s="332">
        <f t="shared" ref="O83:O84" si="36">(N83-M83)+1</f>
        <v>1</v>
      </c>
      <c r="P83" s="338">
        <f ca="1">OFFSET('Table of Discount Factors'!$C$3,'Risk (£) Option 4'!M83,'Risk (£) Option 4'!N83)</f>
        <v>1</v>
      </c>
      <c r="Q83" s="334">
        <f t="shared" ref="Q83:Q84" si="37">L83*O83</f>
        <v>0</v>
      </c>
      <c r="R83" s="331">
        <f ca="1">L83*P83</f>
        <v>0</v>
      </c>
    </row>
    <row r="84" spans="1:18" ht="15" customHeight="1" x14ac:dyDescent="0.3">
      <c r="A84" s="335" t="s">
        <v>294</v>
      </c>
      <c r="B84" s="349" t="s">
        <v>295</v>
      </c>
      <c r="C84" s="175"/>
      <c r="D84" s="175"/>
      <c r="E84" s="175"/>
      <c r="F84" s="175"/>
      <c r="G84" s="330">
        <f t="shared" si="34"/>
        <v>0</v>
      </c>
      <c r="H84" s="433"/>
      <c r="I84" s="433"/>
      <c r="J84" s="433"/>
      <c r="K84" s="331">
        <v>0</v>
      </c>
      <c r="L84" s="331">
        <f t="shared" si="35"/>
        <v>0</v>
      </c>
      <c r="M84" s="176"/>
      <c r="N84" s="176"/>
      <c r="O84" s="332">
        <f t="shared" si="36"/>
        <v>1</v>
      </c>
      <c r="P84" s="338">
        <f ca="1">OFFSET('Table of Discount Factors'!$C$3,'Risk (£) Option 4'!M84,'Risk (£) Option 4'!N84)</f>
        <v>1</v>
      </c>
      <c r="Q84" s="334">
        <f t="shared" si="37"/>
        <v>0</v>
      </c>
      <c r="R84" s="331">
        <f ca="1">L84*P84</f>
        <v>0</v>
      </c>
    </row>
    <row r="85" spans="1:18" ht="15" customHeight="1" x14ac:dyDescent="0.3">
      <c r="A85" s="339"/>
      <c r="B85" s="340"/>
      <c r="C85" s="341"/>
      <c r="D85" s="341"/>
      <c r="E85" s="341"/>
      <c r="F85" s="341"/>
      <c r="G85" s="341"/>
      <c r="H85" s="342"/>
      <c r="I85" s="343"/>
      <c r="J85" s="344"/>
      <c r="K85" s="345" t="s">
        <v>55</v>
      </c>
      <c r="L85" s="346">
        <f>SUM(L83,L84)</f>
        <v>0</v>
      </c>
      <c r="M85" s="343"/>
      <c r="N85" s="344"/>
      <c r="O85" s="347"/>
      <c r="P85" s="348">
        <f ca="1">SUM(P83,P84)</f>
        <v>2</v>
      </c>
      <c r="Q85" s="346">
        <f>SUM(Q83,Q84)</f>
        <v>0</v>
      </c>
      <c r="R85" s="346">
        <f ca="1">SUM(R83,R84)</f>
        <v>0</v>
      </c>
    </row>
    <row r="86" spans="1:18" ht="15" customHeight="1" x14ac:dyDescent="0.3">
      <c r="A86" s="105" t="s">
        <v>298</v>
      </c>
      <c r="B86" s="106"/>
      <c r="C86" s="106"/>
      <c r="D86" s="106"/>
      <c r="E86" s="106"/>
      <c r="F86" s="106"/>
      <c r="G86" s="106"/>
      <c r="H86" s="307"/>
      <c r="I86" s="307"/>
      <c r="J86" s="307"/>
      <c r="K86" s="307"/>
      <c r="L86" s="307"/>
      <c r="M86" s="307"/>
      <c r="N86" s="307"/>
      <c r="O86" s="106"/>
      <c r="P86" s="106"/>
      <c r="Q86" s="308"/>
      <c r="R86" s="308"/>
    </row>
    <row r="87" spans="1:18" ht="15" customHeight="1" x14ac:dyDescent="0.3">
      <c r="A87" s="335" t="s">
        <v>299</v>
      </c>
      <c r="B87" s="349" t="s">
        <v>300</v>
      </c>
      <c r="C87" s="175"/>
      <c r="D87" s="175"/>
      <c r="E87" s="175"/>
      <c r="F87" s="175"/>
      <c r="G87" s="330">
        <f t="shared" ref="G87" si="38">SUM(C87:F87)</f>
        <v>0</v>
      </c>
      <c r="H87" s="433"/>
      <c r="I87" s="433"/>
      <c r="J87" s="433"/>
      <c r="K87" s="331">
        <v>0</v>
      </c>
      <c r="L87" s="331">
        <f t="shared" ref="L87" si="39">(C87*H87)+(D87*I87)+(E87*J87)+(F87*K87)</f>
        <v>0</v>
      </c>
      <c r="M87" s="176"/>
      <c r="N87" s="176"/>
      <c r="O87" s="332">
        <f>(N87-M87)+1</f>
        <v>1</v>
      </c>
      <c r="P87" s="338">
        <f ca="1">OFFSET('Table of Discount Factors'!$C$3,'Risk (£) Option 4'!M87,'Risk (£) Option 4'!N87)</f>
        <v>1</v>
      </c>
      <c r="Q87" s="334">
        <f>L87*O87</f>
        <v>0</v>
      </c>
      <c r="R87" s="331">
        <f ca="1">L87*P87</f>
        <v>0</v>
      </c>
    </row>
    <row r="88" spans="1:18" ht="15" customHeight="1" x14ac:dyDescent="0.3">
      <c r="A88" s="339"/>
      <c r="B88" s="340"/>
      <c r="C88" s="341"/>
      <c r="D88" s="341"/>
      <c r="E88" s="341"/>
      <c r="F88" s="341"/>
      <c r="G88" s="341"/>
      <c r="H88" s="342"/>
      <c r="I88" s="343"/>
      <c r="J88" s="344"/>
      <c r="K88" s="345" t="s">
        <v>55</v>
      </c>
      <c r="L88" s="346">
        <f>SUM(L87)</f>
        <v>0</v>
      </c>
      <c r="M88" s="343"/>
      <c r="N88" s="344"/>
      <c r="O88" s="347"/>
      <c r="P88" s="348">
        <f ca="1">SUM(P87)</f>
        <v>1</v>
      </c>
      <c r="Q88" s="346">
        <f>SUM(Q87)</f>
        <v>0</v>
      </c>
      <c r="R88" s="346">
        <f ca="1">SUM(R87)</f>
        <v>0</v>
      </c>
    </row>
    <row r="89" spans="1:18" ht="15" customHeight="1" x14ac:dyDescent="0.3">
      <c r="A89" s="105" t="s">
        <v>304</v>
      </c>
      <c r="B89" s="106"/>
      <c r="C89" s="106"/>
      <c r="D89" s="106"/>
      <c r="E89" s="106"/>
      <c r="F89" s="106"/>
      <c r="G89" s="106"/>
      <c r="H89" s="307"/>
      <c r="I89" s="307"/>
      <c r="J89" s="307"/>
      <c r="K89" s="307"/>
      <c r="L89" s="307"/>
      <c r="M89" s="307"/>
      <c r="N89" s="307"/>
      <c r="O89" s="106"/>
      <c r="P89" s="106"/>
      <c r="Q89" s="308"/>
      <c r="R89" s="308"/>
    </row>
    <row r="90" spans="1:18" ht="15" customHeight="1" x14ac:dyDescent="0.3">
      <c r="A90" s="335" t="s">
        <v>305</v>
      </c>
      <c r="B90" s="349" t="s">
        <v>306</v>
      </c>
      <c r="C90" s="175"/>
      <c r="D90" s="175"/>
      <c r="E90" s="175"/>
      <c r="F90" s="175"/>
      <c r="G90" s="330">
        <f t="shared" ref="G90:G92" si="40">SUM(C90:F90)</f>
        <v>0</v>
      </c>
      <c r="H90" s="433"/>
      <c r="I90" s="433"/>
      <c r="J90" s="433"/>
      <c r="K90" s="331">
        <v>0</v>
      </c>
      <c r="L90" s="331">
        <f t="shared" ref="L90:L92" si="41">(C90*H90)+(D90*I90)+(E90*J90)+(F90*K90)</f>
        <v>0</v>
      </c>
      <c r="M90" s="176"/>
      <c r="N90" s="176"/>
      <c r="O90" s="332">
        <f t="shared" ref="O90:O92" si="42">(N90-M90)+1</f>
        <v>1</v>
      </c>
      <c r="P90" s="338">
        <f ca="1">OFFSET('Table of Discount Factors'!$C$3,'Risk (£) Option 4'!M90,'Risk (£) Option 4'!N90)</f>
        <v>1</v>
      </c>
      <c r="Q90" s="334">
        <f t="shared" ref="Q90:Q92" si="43">L90*O90</f>
        <v>0</v>
      </c>
      <c r="R90" s="331">
        <f ca="1">L90*P90</f>
        <v>0</v>
      </c>
    </row>
    <row r="91" spans="1:18" ht="15" customHeight="1" x14ac:dyDescent="0.3">
      <c r="A91" s="335" t="s">
        <v>307</v>
      </c>
      <c r="B91" s="349" t="s">
        <v>308</v>
      </c>
      <c r="C91" s="175"/>
      <c r="D91" s="175"/>
      <c r="E91" s="175"/>
      <c r="F91" s="175"/>
      <c r="G91" s="330">
        <f t="shared" si="40"/>
        <v>0</v>
      </c>
      <c r="H91" s="433"/>
      <c r="I91" s="433"/>
      <c r="J91" s="433"/>
      <c r="K91" s="331">
        <v>0</v>
      </c>
      <c r="L91" s="331">
        <f t="shared" si="41"/>
        <v>0</v>
      </c>
      <c r="M91" s="176"/>
      <c r="N91" s="176"/>
      <c r="O91" s="332">
        <f t="shared" si="42"/>
        <v>1</v>
      </c>
      <c r="P91" s="338">
        <f ca="1">OFFSET('Table of Discount Factors'!$C$3,'Risk (£) Option 4'!M91,'Risk (£) Option 4'!N91)</f>
        <v>1</v>
      </c>
      <c r="Q91" s="334">
        <f t="shared" si="43"/>
        <v>0</v>
      </c>
      <c r="R91" s="331">
        <f ca="1">L91*P91</f>
        <v>0</v>
      </c>
    </row>
    <row r="92" spans="1:18" ht="15" customHeight="1" x14ac:dyDescent="0.3">
      <c r="A92" s="335" t="s">
        <v>309</v>
      </c>
      <c r="B92" s="349" t="s">
        <v>310</v>
      </c>
      <c r="C92" s="175"/>
      <c r="D92" s="175"/>
      <c r="E92" s="175"/>
      <c r="F92" s="175"/>
      <c r="G92" s="330">
        <f t="shared" si="40"/>
        <v>0</v>
      </c>
      <c r="H92" s="433"/>
      <c r="I92" s="433"/>
      <c r="J92" s="433"/>
      <c r="K92" s="331">
        <v>0</v>
      </c>
      <c r="L92" s="331">
        <f t="shared" si="41"/>
        <v>0</v>
      </c>
      <c r="M92" s="176"/>
      <c r="N92" s="176"/>
      <c r="O92" s="332">
        <f t="shared" si="42"/>
        <v>1</v>
      </c>
      <c r="P92" s="338">
        <f ca="1">OFFSET('Table of Discount Factors'!$C$3,'Risk (£) Option 4'!M92,'Risk (£) Option 4'!N92)</f>
        <v>1</v>
      </c>
      <c r="Q92" s="334">
        <f t="shared" si="43"/>
        <v>0</v>
      </c>
      <c r="R92" s="331">
        <f ca="1">L92*P92</f>
        <v>0</v>
      </c>
    </row>
    <row r="93" spans="1:18" ht="15" customHeight="1" x14ac:dyDescent="0.3">
      <c r="A93" s="339"/>
      <c r="B93" s="340"/>
      <c r="C93" s="341"/>
      <c r="D93" s="341"/>
      <c r="E93" s="341"/>
      <c r="F93" s="341"/>
      <c r="G93" s="341"/>
      <c r="H93" s="342"/>
      <c r="I93" s="343"/>
      <c r="J93" s="344"/>
      <c r="K93" s="345" t="s">
        <v>55</v>
      </c>
      <c r="L93" s="346">
        <f>SUM(L90:L92)</f>
        <v>0</v>
      </c>
      <c r="M93" s="343"/>
      <c r="N93" s="344"/>
      <c r="O93" s="347"/>
      <c r="P93" s="348">
        <f ca="1">SUM(P90:P92)</f>
        <v>3</v>
      </c>
      <c r="Q93" s="346">
        <f>SUM(Q90:Q92)</f>
        <v>0</v>
      </c>
      <c r="R93" s="346">
        <f ca="1">SUM(R90:R92)</f>
        <v>0</v>
      </c>
    </row>
    <row r="94" spans="1:18" ht="15" customHeight="1" x14ac:dyDescent="0.3">
      <c r="A94" s="105" t="s">
        <v>328</v>
      </c>
      <c r="B94" s="106"/>
      <c r="C94" s="106"/>
      <c r="D94" s="106"/>
      <c r="E94" s="106"/>
      <c r="F94" s="106"/>
      <c r="G94" s="106"/>
      <c r="H94" s="307"/>
      <c r="I94" s="307"/>
      <c r="J94" s="307"/>
      <c r="K94" s="307"/>
      <c r="L94" s="307"/>
      <c r="M94" s="307"/>
      <c r="N94" s="307"/>
      <c r="O94" s="106"/>
      <c r="P94" s="106"/>
      <c r="Q94" s="308"/>
      <c r="R94" s="308"/>
    </row>
    <row r="95" spans="1:18" ht="15" customHeight="1" x14ac:dyDescent="0.3">
      <c r="A95" s="335" t="s">
        <v>333</v>
      </c>
      <c r="B95" s="350">
        <f>'Risk Log'!B91</f>
        <v>0</v>
      </c>
      <c r="C95" s="175"/>
      <c r="D95" s="175"/>
      <c r="E95" s="175"/>
      <c r="F95" s="175"/>
      <c r="G95" s="330">
        <f t="shared" ref="G95:G119" si="44">SUM(C95:F95)</f>
        <v>0</v>
      </c>
      <c r="H95" s="433"/>
      <c r="I95" s="433"/>
      <c r="J95" s="433"/>
      <c r="K95" s="331">
        <v>0</v>
      </c>
      <c r="L95" s="331">
        <f t="shared" ref="L95:L119" si="45">(C95*H95)+(D95*I95)+(E95*J95)+(F95*K95)</f>
        <v>0</v>
      </c>
      <c r="M95" s="176"/>
      <c r="N95" s="176"/>
      <c r="O95" s="332">
        <f t="shared" ref="O95:O119" si="46">(N95-M95)+1</f>
        <v>1</v>
      </c>
      <c r="P95" s="351">
        <f ca="1">OFFSET('Table of Discount Factors'!$C$3,'Risk (£) Option 4'!M95,'Risk (£) Option 4'!N95)</f>
        <v>1</v>
      </c>
      <c r="Q95" s="334">
        <f t="shared" ref="Q95:Q119" si="47">L95*O95</f>
        <v>0</v>
      </c>
      <c r="R95" s="352">
        <f t="shared" ref="R95:R119" ca="1" si="48">L95*P95</f>
        <v>0</v>
      </c>
    </row>
    <row r="96" spans="1:18" ht="15" customHeight="1" x14ac:dyDescent="0.3">
      <c r="A96" s="335" t="s">
        <v>334</v>
      </c>
      <c r="B96" s="350">
        <f>'Risk Log'!B92</f>
        <v>0</v>
      </c>
      <c r="C96" s="175"/>
      <c r="D96" s="175"/>
      <c r="E96" s="175"/>
      <c r="F96" s="175"/>
      <c r="G96" s="330">
        <f t="shared" si="44"/>
        <v>0</v>
      </c>
      <c r="H96" s="433"/>
      <c r="I96" s="433"/>
      <c r="J96" s="433"/>
      <c r="K96" s="331">
        <v>0</v>
      </c>
      <c r="L96" s="331">
        <f t="shared" si="45"/>
        <v>0</v>
      </c>
      <c r="M96" s="176"/>
      <c r="N96" s="176"/>
      <c r="O96" s="332">
        <f t="shared" si="46"/>
        <v>1</v>
      </c>
      <c r="P96" s="351">
        <f ca="1">OFFSET('Table of Discount Factors'!$C$3,'Risk (£) Option 4'!M96,'Risk (£) Option 4'!N96)</f>
        <v>1</v>
      </c>
      <c r="Q96" s="334">
        <f t="shared" si="47"/>
        <v>0</v>
      </c>
      <c r="R96" s="352">
        <f t="shared" ca="1" si="48"/>
        <v>0</v>
      </c>
    </row>
    <row r="97" spans="1:18" ht="15" customHeight="1" x14ac:dyDescent="0.3">
      <c r="A97" s="335" t="s">
        <v>335</v>
      </c>
      <c r="B97" s="350">
        <f>'Risk Log'!B93</f>
        <v>0</v>
      </c>
      <c r="C97" s="175"/>
      <c r="D97" s="175"/>
      <c r="E97" s="175"/>
      <c r="F97" s="175"/>
      <c r="G97" s="330">
        <f t="shared" si="44"/>
        <v>0</v>
      </c>
      <c r="H97" s="433"/>
      <c r="I97" s="433"/>
      <c r="J97" s="433"/>
      <c r="K97" s="331">
        <v>0</v>
      </c>
      <c r="L97" s="331">
        <f t="shared" si="45"/>
        <v>0</v>
      </c>
      <c r="M97" s="176"/>
      <c r="N97" s="176"/>
      <c r="O97" s="332">
        <f t="shared" si="46"/>
        <v>1</v>
      </c>
      <c r="P97" s="351">
        <f ca="1">OFFSET('Table of Discount Factors'!$C$3,'Risk (£) Option 4'!M97,'Risk (£) Option 4'!N97)</f>
        <v>1</v>
      </c>
      <c r="Q97" s="334">
        <f t="shared" si="47"/>
        <v>0</v>
      </c>
      <c r="R97" s="352">
        <f t="shared" ca="1" si="48"/>
        <v>0</v>
      </c>
    </row>
    <row r="98" spans="1:18" ht="15" customHeight="1" x14ac:dyDescent="0.3">
      <c r="A98" s="335" t="s">
        <v>329</v>
      </c>
      <c r="B98" s="350">
        <f>'Risk Log'!B94</f>
        <v>0</v>
      </c>
      <c r="C98" s="175"/>
      <c r="D98" s="175"/>
      <c r="E98" s="175"/>
      <c r="F98" s="175"/>
      <c r="G98" s="330">
        <f t="shared" si="44"/>
        <v>0</v>
      </c>
      <c r="H98" s="433"/>
      <c r="I98" s="433"/>
      <c r="J98" s="433"/>
      <c r="K98" s="331">
        <v>0</v>
      </c>
      <c r="L98" s="331">
        <f t="shared" si="45"/>
        <v>0</v>
      </c>
      <c r="M98" s="176"/>
      <c r="N98" s="176"/>
      <c r="O98" s="332">
        <f t="shared" si="46"/>
        <v>1</v>
      </c>
      <c r="P98" s="351">
        <f ca="1">OFFSET('Table of Discount Factors'!$C$3,'Risk (£) Option 4'!M98,'Risk (£) Option 4'!N98)</f>
        <v>1</v>
      </c>
      <c r="Q98" s="334">
        <f t="shared" si="47"/>
        <v>0</v>
      </c>
      <c r="R98" s="352">
        <f t="shared" ca="1" si="48"/>
        <v>0</v>
      </c>
    </row>
    <row r="99" spans="1:18" ht="15" customHeight="1" x14ac:dyDescent="0.3">
      <c r="A99" s="335" t="s">
        <v>330</v>
      </c>
      <c r="B99" s="350">
        <f>'Risk Log'!B95</f>
        <v>0</v>
      </c>
      <c r="C99" s="175"/>
      <c r="D99" s="175"/>
      <c r="E99" s="175"/>
      <c r="F99" s="175"/>
      <c r="G99" s="330">
        <f t="shared" si="44"/>
        <v>0</v>
      </c>
      <c r="H99" s="433"/>
      <c r="I99" s="433"/>
      <c r="J99" s="433"/>
      <c r="K99" s="331">
        <v>0</v>
      </c>
      <c r="L99" s="331">
        <f t="shared" si="45"/>
        <v>0</v>
      </c>
      <c r="M99" s="176"/>
      <c r="N99" s="176"/>
      <c r="O99" s="332">
        <f t="shared" si="46"/>
        <v>1</v>
      </c>
      <c r="P99" s="351">
        <f ca="1">OFFSET('Table of Discount Factors'!$C$3,'Risk (£) Option 4'!M99,'Risk (£) Option 4'!N99)</f>
        <v>1</v>
      </c>
      <c r="Q99" s="334">
        <f t="shared" si="47"/>
        <v>0</v>
      </c>
      <c r="R99" s="352">
        <f t="shared" ca="1" si="48"/>
        <v>0</v>
      </c>
    </row>
    <row r="100" spans="1:18" ht="15" customHeight="1" x14ac:dyDescent="0.3">
      <c r="A100" s="335" t="s">
        <v>331</v>
      </c>
      <c r="B100" s="350">
        <f>'Risk Log'!B96</f>
        <v>0</v>
      </c>
      <c r="C100" s="175"/>
      <c r="D100" s="175"/>
      <c r="E100" s="175"/>
      <c r="F100" s="175"/>
      <c r="G100" s="330">
        <f t="shared" si="44"/>
        <v>0</v>
      </c>
      <c r="H100" s="551"/>
      <c r="I100" s="551"/>
      <c r="J100" s="551"/>
      <c r="K100" s="331">
        <v>0</v>
      </c>
      <c r="L100" s="331">
        <f t="shared" si="45"/>
        <v>0</v>
      </c>
      <c r="M100" s="176"/>
      <c r="N100" s="176"/>
      <c r="O100" s="332">
        <f t="shared" si="46"/>
        <v>1</v>
      </c>
      <c r="P100" s="351">
        <f ca="1">OFFSET('Table of Discount Factors'!$C$3,'Risk (£) Option 4'!M100,'Risk (£) Option 4'!N100)</f>
        <v>1</v>
      </c>
      <c r="Q100" s="334">
        <f t="shared" si="47"/>
        <v>0</v>
      </c>
      <c r="R100" s="352">
        <f t="shared" ca="1" si="48"/>
        <v>0</v>
      </c>
    </row>
    <row r="101" spans="1:18" ht="15" customHeight="1" x14ac:dyDescent="0.3">
      <c r="A101" s="335" t="s">
        <v>332</v>
      </c>
      <c r="B101" s="350">
        <f>'Risk Log'!B97</f>
        <v>0</v>
      </c>
      <c r="C101" s="175"/>
      <c r="D101" s="175"/>
      <c r="E101" s="175"/>
      <c r="F101" s="175"/>
      <c r="G101" s="330">
        <f t="shared" si="44"/>
        <v>0</v>
      </c>
      <c r="H101" s="551"/>
      <c r="I101" s="551"/>
      <c r="J101" s="551"/>
      <c r="K101" s="331">
        <v>0</v>
      </c>
      <c r="L101" s="331">
        <f t="shared" si="45"/>
        <v>0</v>
      </c>
      <c r="M101" s="176"/>
      <c r="N101" s="176"/>
      <c r="O101" s="332">
        <f t="shared" si="46"/>
        <v>1</v>
      </c>
      <c r="P101" s="351">
        <f ca="1">OFFSET('Table of Discount Factors'!$C$3,'Risk (£) Option 4'!M101,'Risk (£) Option 4'!N101)</f>
        <v>1</v>
      </c>
      <c r="Q101" s="334">
        <f t="shared" si="47"/>
        <v>0</v>
      </c>
      <c r="R101" s="352">
        <f t="shared" ca="1" si="48"/>
        <v>0</v>
      </c>
    </row>
    <row r="102" spans="1:18" ht="15" customHeight="1" x14ac:dyDescent="0.3">
      <c r="A102" s="335" t="s">
        <v>368</v>
      </c>
      <c r="B102" s="350">
        <f>'Risk Log'!B98</f>
        <v>0</v>
      </c>
      <c r="C102" s="175"/>
      <c r="D102" s="175"/>
      <c r="E102" s="175"/>
      <c r="F102" s="175"/>
      <c r="G102" s="330">
        <f t="shared" si="44"/>
        <v>0</v>
      </c>
      <c r="H102" s="551"/>
      <c r="I102" s="551"/>
      <c r="J102" s="551"/>
      <c r="K102" s="331">
        <v>0</v>
      </c>
      <c r="L102" s="331">
        <f t="shared" si="45"/>
        <v>0</v>
      </c>
      <c r="M102" s="176"/>
      <c r="N102" s="176"/>
      <c r="O102" s="332">
        <f t="shared" si="46"/>
        <v>1</v>
      </c>
      <c r="P102" s="351">
        <f ca="1">OFFSET('Table of Discount Factors'!$C$3,'Risk (£) Option 4'!M102,'Risk (£) Option 4'!N102)</f>
        <v>1</v>
      </c>
      <c r="Q102" s="334">
        <f t="shared" si="47"/>
        <v>0</v>
      </c>
      <c r="R102" s="352">
        <f t="shared" ca="1" si="48"/>
        <v>0</v>
      </c>
    </row>
    <row r="103" spans="1:18" ht="15" customHeight="1" x14ac:dyDescent="0.3">
      <c r="A103" s="335" t="s">
        <v>558</v>
      </c>
      <c r="B103" s="350">
        <f>'Risk Log'!B99</f>
        <v>0</v>
      </c>
      <c r="C103" s="175"/>
      <c r="D103" s="175"/>
      <c r="E103" s="175"/>
      <c r="F103" s="175"/>
      <c r="G103" s="330">
        <f t="shared" si="44"/>
        <v>0</v>
      </c>
      <c r="H103" s="551"/>
      <c r="I103" s="551"/>
      <c r="J103" s="551"/>
      <c r="K103" s="331">
        <v>0</v>
      </c>
      <c r="L103" s="331">
        <f t="shared" si="45"/>
        <v>0</v>
      </c>
      <c r="M103" s="176"/>
      <c r="N103" s="176"/>
      <c r="O103" s="332">
        <f t="shared" si="46"/>
        <v>1</v>
      </c>
      <c r="P103" s="351">
        <f ca="1">OFFSET('Table of Discount Factors'!$C$3,'Risk (£) Option 4'!M103,'Risk (£) Option 4'!N103)</f>
        <v>1</v>
      </c>
      <c r="Q103" s="334">
        <f t="shared" si="47"/>
        <v>0</v>
      </c>
      <c r="R103" s="352">
        <f t="shared" ca="1" si="48"/>
        <v>0</v>
      </c>
    </row>
    <row r="104" spans="1:18" ht="15" customHeight="1" x14ac:dyDescent="0.3">
      <c r="A104" s="335" t="s">
        <v>559</v>
      </c>
      <c r="B104" s="350">
        <f>'Risk Log'!B100</f>
        <v>0</v>
      </c>
      <c r="C104" s="175"/>
      <c r="D104" s="175"/>
      <c r="E104" s="175"/>
      <c r="F104" s="175"/>
      <c r="G104" s="330">
        <f t="shared" si="44"/>
        <v>0</v>
      </c>
      <c r="H104" s="551"/>
      <c r="I104" s="551"/>
      <c r="J104" s="551"/>
      <c r="K104" s="331">
        <v>0</v>
      </c>
      <c r="L104" s="331">
        <f t="shared" si="45"/>
        <v>0</v>
      </c>
      <c r="M104" s="176"/>
      <c r="N104" s="176"/>
      <c r="O104" s="332">
        <f t="shared" si="46"/>
        <v>1</v>
      </c>
      <c r="P104" s="351">
        <f ca="1">OFFSET('Table of Discount Factors'!$C$3,'Risk (£) Option 4'!M104,'Risk (£) Option 4'!N104)</f>
        <v>1</v>
      </c>
      <c r="Q104" s="334">
        <f t="shared" si="47"/>
        <v>0</v>
      </c>
      <c r="R104" s="352">
        <f t="shared" ca="1" si="48"/>
        <v>0</v>
      </c>
    </row>
    <row r="105" spans="1:18" ht="15" customHeight="1" x14ac:dyDescent="0.3">
      <c r="A105" s="335" t="s">
        <v>560</v>
      </c>
      <c r="B105" s="350">
        <f>'Risk Log'!B101</f>
        <v>0</v>
      </c>
      <c r="C105" s="175"/>
      <c r="D105" s="175"/>
      <c r="E105" s="175"/>
      <c r="F105" s="175"/>
      <c r="G105" s="330">
        <f t="shared" si="44"/>
        <v>0</v>
      </c>
      <c r="H105" s="551"/>
      <c r="I105" s="551"/>
      <c r="J105" s="551"/>
      <c r="K105" s="331">
        <v>0</v>
      </c>
      <c r="L105" s="331">
        <f t="shared" si="45"/>
        <v>0</v>
      </c>
      <c r="M105" s="176"/>
      <c r="N105" s="176"/>
      <c r="O105" s="332">
        <f t="shared" si="46"/>
        <v>1</v>
      </c>
      <c r="P105" s="351">
        <f ca="1">OFFSET('Table of Discount Factors'!$C$3,'Risk (£) Option 4'!M105,'Risk (£) Option 4'!N105)</f>
        <v>1</v>
      </c>
      <c r="Q105" s="334">
        <f t="shared" si="47"/>
        <v>0</v>
      </c>
      <c r="R105" s="352">
        <f t="shared" ca="1" si="48"/>
        <v>0</v>
      </c>
    </row>
    <row r="106" spans="1:18" ht="15" customHeight="1" x14ac:dyDescent="0.3">
      <c r="A106" s="335" t="s">
        <v>561</v>
      </c>
      <c r="B106" s="350">
        <f>'Risk Log'!B102</f>
        <v>0</v>
      </c>
      <c r="C106" s="175"/>
      <c r="D106" s="175"/>
      <c r="E106" s="175"/>
      <c r="F106" s="175"/>
      <c r="G106" s="330">
        <f t="shared" si="44"/>
        <v>0</v>
      </c>
      <c r="H106" s="551"/>
      <c r="I106" s="551"/>
      <c r="J106" s="551"/>
      <c r="K106" s="331">
        <v>0</v>
      </c>
      <c r="L106" s="331">
        <f t="shared" si="45"/>
        <v>0</v>
      </c>
      <c r="M106" s="176"/>
      <c r="N106" s="176"/>
      <c r="O106" s="332">
        <f t="shared" si="46"/>
        <v>1</v>
      </c>
      <c r="P106" s="351">
        <f ca="1">OFFSET('Table of Discount Factors'!$C$3,'Risk (£) Option 4'!M106,'Risk (£) Option 4'!N106)</f>
        <v>1</v>
      </c>
      <c r="Q106" s="334">
        <f t="shared" si="47"/>
        <v>0</v>
      </c>
      <c r="R106" s="352">
        <f t="shared" ca="1" si="48"/>
        <v>0</v>
      </c>
    </row>
    <row r="107" spans="1:18" ht="15" customHeight="1" x14ac:dyDescent="0.3">
      <c r="A107" s="335" t="s">
        <v>562</v>
      </c>
      <c r="B107" s="350">
        <f>'Risk Log'!B103</f>
        <v>0</v>
      </c>
      <c r="C107" s="175"/>
      <c r="D107" s="175"/>
      <c r="E107" s="175"/>
      <c r="F107" s="175"/>
      <c r="G107" s="330">
        <f t="shared" si="44"/>
        <v>0</v>
      </c>
      <c r="H107" s="551"/>
      <c r="I107" s="551"/>
      <c r="J107" s="551"/>
      <c r="K107" s="331">
        <v>0</v>
      </c>
      <c r="L107" s="331">
        <f t="shared" si="45"/>
        <v>0</v>
      </c>
      <c r="M107" s="176"/>
      <c r="N107" s="176"/>
      <c r="O107" s="332">
        <f t="shared" si="46"/>
        <v>1</v>
      </c>
      <c r="P107" s="351">
        <f ca="1">OFFSET('Table of Discount Factors'!$C$3,'Risk (£) Option 4'!M107,'Risk (£) Option 4'!N107)</f>
        <v>1</v>
      </c>
      <c r="Q107" s="334">
        <f t="shared" si="47"/>
        <v>0</v>
      </c>
      <c r="R107" s="352">
        <f t="shared" ca="1" si="48"/>
        <v>0</v>
      </c>
    </row>
    <row r="108" spans="1:18" ht="15" customHeight="1" x14ac:dyDescent="0.3">
      <c r="A108" s="335" t="s">
        <v>563</v>
      </c>
      <c r="B108" s="350">
        <f>'Risk Log'!B104</f>
        <v>0</v>
      </c>
      <c r="C108" s="175"/>
      <c r="D108" s="175"/>
      <c r="E108" s="175"/>
      <c r="F108" s="175"/>
      <c r="G108" s="330">
        <f t="shared" si="44"/>
        <v>0</v>
      </c>
      <c r="H108" s="551"/>
      <c r="I108" s="551"/>
      <c r="J108" s="551"/>
      <c r="K108" s="331">
        <v>0</v>
      </c>
      <c r="L108" s="331">
        <f t="shared" si="45"/>
        <v>0</v>
      </c>
      <c r="M108" s="176"/>
      <c r="N108" s="176"/>
      <c r="O108" s="332">
        <f t="shared" si="46"/>
        <v>1</v>
      </c>
      <c r="P108" s="351">
        <f ca="1">OFFSET('Table of Discount Factors'!$C$3,'Risk (£) Option 4'!M108,'Risk (£) Option 4'!N108)</f>
        <v>1</v>
      </c>
      <c r="Q108" s="334">
        <f t="shared" si="47"/>
        <v>0</v>
      </c>
      <c r="R108" s="352">
        <f t="shared" ca="1" si="48"/>
        <v>0</v>
      </c>
    </row>
    <row r="109" spans="1:18" ht="15" customHeight="1" x14ac:dyDescent="0.3">
      <c r="A109" s="335" t="s">
        <v>564</v>
      </c>
      <c r="B109" s="350">
        <f>'Risk Log'!B105</f>
        <v>0</v>
      </c>
      <c r="C109" s="175"/>
      <c r="D109" s="175"/>
      <c r="E109" s="175"/>
      <c r="F109" s="175"/>
      <c r="G109" s="330">
        <f t="shared" si="44"/>
        <v>0</v>
      </c>
      <c r="H109" s="551"/>
      <c r="I109" s="551"/>
      <c r="J109" s="551"/>
      <c r="K109" s="331">
        <v>0</v>
      </c>
      <c r="L109" s="331">
        <f t="shared" si="45"/>
        <v>0</v>
      </c>
      <c r="M109" s="176"/>
      <c r="N109" s="176"/>
      <c r="O109" s="332">
        <f t="shared" si="46"/>
        <v>1</v>
      </c>
      <c r="P109" s="351">
        <f ca="1">OFFSET('Table of Discount Factors'!$C$3,'Risk (£) Option 4'!M109,'Risk (£) Option 4'!N109)</f>
        <v>1</v>
      </c>
      <c r="Q109" s="334">
        <f t="shared" si="47"/>
        <v>0</v>
      </c>
      <c r="R109" s="352">
        <f t="shared" ca="1" si="48"/>
        <v>0</v>
      </c>
    </row>
    <row r="110" spans="1:18" ht="15" customHeight="1" x14ac:dyDescent="0.3">
      <c r="A110" s="335" t="s">
        <v>645</v>
      </c>
      <c r="B110" s="350">
        <f>'Risk Log'!B106</f>
        <v>0</v>
      </c>
      <c r="C110" s="175"/>
      <c r="D110" s="175"/>
      <c r="E110" s="175"/>
      <c r="F110" s="175"/>
      <c r="G110" s="330">
        <f t="shared" si="44"/>
        <v>0</v>
      </c>
      <c r="H110" s="433"/>
      <c r="I110" s="433"/>
      <c r="J110" s="433"/>
      <c r="K110" s="331">
        <v>0</v>
      </c>
      <c r="L110" s="331">
        <f t="shared" si="45"/>
        <v>0</v>
      </c>
      <c r="M110" s="176"/>
      <c r="N110" s="176"/>
      <c r="O110" s="332">
        <f t="shared" si="46"/>
        <v>1</v>
      </c>
      <c r="P110" s="351">
        <f ca="1">OFFSET('Table of Discount Factors'!$C$3,'Risk (£) Option 4'!M110,'Risk (£) Option 4'!N110)</f>
        <v>1</v>
      </c>
      <c r="Q110" s="334">
        <f t="shared" si="47"/>
        <v>0</v>
      </c>
      <c r="R110" s="352">
        <f t="shared" ca="1" si="48"/>
        <v>0</v>
      </c>
    </row>
    <row r="111" spans="1:18" ht="15" customHeight="1" x14ac:dyDescent="0.3">
      <c r="A111" s="335" t="s">
        <v>646</v>
      </c>
      <c r="B111" s="350">
        <f>'Risk Log'!B107</f>
        <v>0</v>
      </c>
      <c r="C111" s="175"/>
      <c r="D111" s="175"/>
      <c r="E111" s="175"/>
      <c r="F111" s="175"/>
      <c r="G111" s="330">
        <f t="shared" si="44"/>
        <v>0</v>
      </c>
      <c r="H111" s="433"/>
      <c r="I111" s="433"/>
      <c r="J111" s="433"/>
      <c r="K111" s="331">
        <v>0</v>
      </c>
      <c r="L111" s="331">
        <f t="shared" si="45"/>
        <v>0</v>
      </c>
      <c r="M111" s="176"/>
      <c r="N111" s="176"/>
      <c r="O111" s="332">
        <f t="shared" si="46"/>
        <v>1</v>
      </c>
      <c r="P111" s="351">
        <f ca="1">OFFSET('Table of Discount Factors'!$C$3,'Risk (£) Option 4'!M111,'Risk (£) Option 4'!N111)</f>
        <v>1</v>
      </c>
      <c r="Q111" s="334">
        <f t="shared" si="47"/>
        <v>0</v>
      </c>
      <c r="R111" s="352">
        <f t="shared" ca="1" si="48"/>
        <v>0</v>
      </c>
    </row>
    <row r="112" spans="1:18" ht="15" customHeight="1" x14ac:dyDescent="0.3">
      <c r="A112" s="335" t="s">
        <v>647</v>
      </c>
      <c r="B112" s="350">
        <f>'Risk Log'!B108</f>
        <v>0</v>
      </c>
      <c r="C112" s="175"/>
      <c r="D112" s="175"/>
      <c r="E112" s="175"/>
      <c r="F112" s="175"/>
      <c r="G112" s="330">
        <f t="shared" si="44"/>
        <v>0</v>
      </c>
      <c r="H112" s="433"/>
      <c r="I112" s="433"/>
      <c r="J112" s="433"/>
      <c r="K112" s="331">
        <v>0</v>
      </c>
      <c r="L112" s="331">
        <f t="shared" si="45"/>
        <v>0</v>
      </c>
      <c r="M112" s="176"/>
      <c r="N112" s="176"/>
      <c r="O112" s="332">
        <f t="shared" si="46"/>
        <v>1</v>
      </c>
      <c r="P112" s="351">
        <f ca="1">OFFSET('Table of Discount Factors'!$C$3,'Risk (£) Option 4'!M112,'Risk (£) Option 4'!N112)</f>
        <v>1</v>
      </c>
      <c r="Q112" s="334">
        <f t="shared" si="47"/>
        <v>0</v>
      </c>
      <c r="R112" s="352">
        <f t="shared" ca="1" si="48"/>
        <v>0</v>
      </c>
    </row>
    <row r="113" spans="1:18" ht="15" customHeight="1" x14ac:dyDescent="0.3">
      <c r="A113" s="335" t="s">
        <v>648</v>
      </c>
      <c r="B113" s="350">
        <f>'Risk Log'!B109</f>
        <v>0</v>
      </c>
      <c r="C113" s="175"/>
      <c r="D113" s="175"/>
      <c r="E113" s="175"/>
      <c r="F113" s="175"/>
      <c r="G113" s="330">
        <f t="shared" si="44"/>
        <v>0</v>
      </c>
      <c r="H113" s="433"/>
      <c r="I113" s="433"/>
      <c r="J113" s="433"/>
      <c r="K113" s="331">
        <v>0</v>
      </c>
      <c r="L113" s="331">
        <f t="shared" si="45"/>
        <v>0</v>
      </c>
      <c r="M113" s="176"/>
      <c r="N113" s="176"/>
      <c r="O113" s="332">
        <f t="shared" si="46"/>
        <v>1</v>
      </c>
      <c r="P113" s="351">
        <f ca="1">OFFSET('Table of Discount Factors'!$C$3,'Risk (£) Option 4'!M113,'Risk (£) Option 4'!N113)</f>
        <v>1</v>
      </c>
      <c r="Q113" s="334">
        <f t="shared" si="47"/>
        <v>0</v>
      </c>
      <c r="R113" s="352">
        <f t="shared" ca="1" si="48"/>
        <v>0</v>
      </c>
    </row>
    <row r="114" spans="1:18" ht="15" customHeight="1" x14ac:dyDescent="0.3">
      <c r="A114" s="335" t="s">
        <v>649</v>
      </c>
      <c r="B114" s="350">
        <f>'Risk Log'!B110</f>
        <v>0</v>
      </c>
      <c r="C114" s="175"/>
      <c r="D114" s="175"/>
      <c r="E114" s="175"/>
      <c r="F114" s="175"/>
      <c r="G114" s="330">
        <f t="shared" si="44"/>
        <v>0</v>
      </c>
      <c r="H114" s="433"/>
      <c r="I114" s="433"/>
      <c r="J114" s="433"/>
      <c r="K114" s="331">
        <v>0</v>
      </c>
      <c r="L114" s="331">
        <f t="shared" si="45"/>
        <v>0</v>
      </c>
      <c r="M114" s="176"/>
      <c r="N114" s="176"/>
      <c r="O114" s="332">
        <f t="shared" si="46"/>
        <v>1</v>
      </c>
      <c r="P114" s="351">
        <f ca="1">OFFSET('Table of Discount Factors'!$C$3,'Risk (£) Option 4'!M114,'Risk (£) Option 4'!N114)</f>
        <v>1</v>
      </c>
      <c r="Q114" s="334">
        <f t="shared" si="47"/>
        <v>0</v>
      </c>
      <c r="R114" s="352">
        <f t="shared" ca="1" si="48"/>
        <v>0</v>
      </c>
    </row>
    <row r="115" spans="1:18" ht="15" customHeight="1" x14ac:dyDescent="0.3">
      <c r="A115" s="335" t="s">
        <v>650</v>
      </c>
      <c r="B115" s="350">
        <f>'Risk Log'!B111</f>
        <v>0</v>
      </c>
      <c r="C115" s="175"/>
      <c r="D115" s="175"/>
      <c r="E115" s="175"/>
      <c r="F115" s="175"/>
      <c r="G115" s="330">
        <f t="shared" si="44"/>
        <v>0</v>
      </c>
      <c r="H115" s="433"/>
      <c r="I115" s="433"/>
      <c r="J115" s="433"/>
      <c r="K115" s="331">
        <v>0</v>
      </c>
      <c r="L115" s="331">
        <f t="shared" si="45"/>
        <v>0</v>
      </c>
      <c r="M115" s="176"/>
      <c r="N115" s="176"/>
      <c r="O115" s="332">
        <f t="shared" si="46"/>
        <v>1</v>
      </c>
      <c r="P115" s="351">
        <f ca="1">OFFSET('Table of Discount Factors'!$C$3,'Risk (£) Option 4'!M115,'Risk (£) Option 4'!N115)</f>
        <v>1</v>
      </c>
      <c r="Q115" s="334">
        <f t="shared" si="47"/>
        <v>0</v>
      </c>
      <c r="R115" s="352">
        <f t="shared" ca="1" si="48"/>
        <v>0</v>
      </c>
    </row>
    <row r="116" spans="1:18" ht="15" customHeight="1" x14ac:dyDescent="0.3">
      <c r="A116" s="335" t="s">
        <v>651</v>
      </c>
      <c r="B116" s="350">
        <f>'Risk Log'!B112</f>
        <v>0</v>
      </c>
      <c r="C116" s="175"/>
      <c r="D116" s="175"/>
      <c r="E116" s="175"/>
      <c r="F116" s="175"/>
      <c r="G116" s="330">
        <f t="shared" si="44"/>
        <v>0</v>
      </c>
      <c r="H116" s="433"/>
      <c r="I116" s="433"/>
      <c r="J116" s="433"/>
      <c r="K116" s="331">
        <v>0</v>
      </c>
      <c r="L116" s="331">
        <f t="shared" si="45"/>
        <v>0</v>
      </c>
      <c r="M116" s="176"/>
      <c r="N116" s="176"/>
      <c r="O116" s="332">
        <f t="shared" si="46"/>
        <v>1</v>
      </c>
      <c r="P116" s="351">
        <f ca="1">OFFSET('Table of Discount Factors'!$C$3,'Risk (£) Option 4'!M116,'Risk (£) Option 4'!N116)</f>
        <v>1</v>
      </c>
      <c r="Q116" s="334">
        <f t="shared" si="47"/>
        <v>0</v>
      </c>
      <c r="R116" s="352">
        <f t="shared" ca="1" si="48"/>
        <v>0</v>
      </c>
    </row>
    <row r="117" spans="1:18" ht="15" customHeight="1" x14ac:dyDescent="0.3">
      <c r="A117" s="335" t="s">
        <v>652</v>
      </c>
      <c r="B117" s="350">
        <f>'Risk Log'!B113</f>
        <v>0</v>
      </c>
      <c r="C117" s="175"/>
      <c r="D117" s="175"/>
      <c r="E117" s="175"/>
      <c r="F117" s="175"/>
      <c r="G117" s="330">
        <f t="shared" si="44"/>
        <v>0</v>
      </c>
      <c r="H117" s="433"/>
      <c r="I117" s="433"/>
      <c r="J117" s="433"/>
      <c r="K117" s="331">
        <v>0</v>
      </c>
      <c r="L117" s="331">
        <f t="shared" si="45"/>
        <v>0</v>
      </c>
      <c r="M117" s="176"/>
      <c r="N117" s="176"/>
      <c r="O117" s="332">
        <f t="shared" si="46"/>
        <v>1</v>
      </c>
      <c r="P117" s="351">
        <f ca="1">OFFSET('Table of Discount Factors'!$C$3,'Risk (£) Option 4'!M117,'Risk (£) Option 4'!N117)</f>
        <v>1</v>
      </c>
      <c r="Q117" s="334">
        <f t="shared" si="47"/>
        <v>0</v>
      </c>
      <c r="R117" s="352">
        <f t="shared" ca="1" si="48"/>
        <v>0</v>
      </c>
    </row>
    <row r="118" spans="1:18" ht="15" customHeight="1" x14ac:dyDescent="0.3">
      <c r="A118" s="335" t="s">
        <v>653</v>
      </c>
      <c r="B118" s="350">
        <f>'Risk Log'!B114</f>
        <v>0</v>
      </c>
      <c r="C118" s="175"/>
      <c r="D118" s="175"/>
      <c r="E118" s="175"/>
      <c r="F118" s="175"/>
      <c r="G118" s="330">
        <f t="shared" si="44"/>
        <v>0</v>
      </c>
      <c r="H118" s="433"/>
      <c r="I118" s="433"/>
      <c r="J118" s="433"/>
      <c r="K118" s="331">
        <v>0</v>
      </c>
      <c r="L118" s="331">
        <f t="shared" si="45"/>
        <v>0</v>
      </c>
      <c r="M118" s="176"/>
      <c r="N118" s="176"/>
      <c r="O118" s="332">
        <f t="shared" si="46"/>
        <v>1</v>
      </c>
      <c r="P118" s="351">
        <f ca="1">OFFSET('Table of Discount Factors'!$C$3,'Risk (£) Option 4'!M118,'Risk (£) Option 4'!N118)</f>
        <v>1</v>
      </c>
      <c r="Q118" s="334">
        <f t="shared" si="47"/>
        <v>0</v>
      </c>
      <c r="R118" s="352">
        <f t="shared" ca="1" si="48"/>
        <v>0</v>
      </c>
    </row>
    <row r="119" spans="1:18" ht="15" customHeight="1" x14ac:dyDescent="0.3">
      <c r="A119" s="335" t="s">
        <v>654</v>
      </c>
      <c r="B119" s="350">
        <f>'Risk Log'!B115</f>
        <v>0</v>
      </c>
      <c r="C119" s="175"/>
      <c r="D119" s="175"/>
      <c r="E119" s="175"/>
      <c r="F119" s="175"/>
      <c r="G119" s="330">
        <f t="shared" si="44"/>
        <v>0</v>
      </c>
      <c r="H119" s="433"/>
      <c r="I119" s="433"/>
      <c r="J119" s="433"/>
      <c r="K119" s="331">
        <v>0</v>
      </c>
      <c r="L119" s="331">
        <f t="shared" si="45"/>
        <v>0</v>
      </c>
      <c r="M119" s="176"/>
      <c r="N119" s="176"/>
      <c r="O119" s="332">
        <f t="shared" si="46"/>
        <v>1</v>
      </c>
      <c r="P119" s="351">
        <f ca="1">OFFSET('Table of Discount Factors'!$C$3,'Risk (£) Option 4'!M119,'Risk (£) Option 4'!N119)</f>
        <v>1</v>
      </c>
      <c r="Q119" s="334">
        <f t="shared" si="47"/>
        <v>0</v>
      </c>
      <c r="R119" s="352">
        <f t="shared" ca="1" si="48"/>
        <v>0</v>
      </c>
    </row>
    <row r="120" spans="1:18" ht="15" customHeight="1" x14ac:dyDescent="0.3">
      <c r="A120" s="353"/>
      <c r="B120" s="354"/>
      <c r="C120" s="354"/>
      <c r="D120" s="354"/>
      <c r="E120" s="355"/>
      <c r="F120" s="355"/>
      <c r="G120" s="355"/>
      <c r="H120" s="356"/>
      <c r="I120" s="357"/>
      <c r="J120" s="356"/>
      <c r="K120" s="345" t="s">
        <v>55</v>
      </c>
      <c r="L120" s="346">
        <f>SUM(L95:L119)</f>
        <v>0</v>
      </c>
      <c r="M120" s="355"/>
      <c r="N120" s="354"/>
      <c r="O120" s="358"/>
      <c r="P120" s="348">
        <f ca="1">SUM(P95:P119)</f>
        <v>25</v>
      </c>
      <c r="Q120" s="346">
        <f>SUM(Q95:Q119)</f>
        <v>0</v>
      </c>
      <c r="R120" s="346">
        <f ca="1">SUM(R95:R119)</f>
        <v>0</v>
      </c>
    </row>
    <row r="121" spans="1:18" ht="15" customHeight="1" x14ac:dyDescent="0.3">
      <c r="A121" s="359"/>
      <c r="B121" s="360"/>
      <c r="C121" s="360"/>
      <c r="D121" s="360"/>
      <c r="E121" s="361"/>
      <c r="F121" s="361"/>
      <c r="G121" s="361"/>
      <c r="H121" s="362"/>
      <c r="I121" s="363"/>
      <c r="J121" s="363"/>
      <c r="K121" s="364" t="s">
        <v>21</v>
      </c>
      <c r="L121" s="365">
        <f>SUM(L120,L93,L88,L85,L81,L77,L72,L62,L49,L36,L14)</f>
        <v>0</v>
      </c>
      <c r="M121" s="361"/>
      <c r="N121" s="360"/>
      <c r="O121" s="366"/>
      <c r="P121" s="367">
        <f ca="1">SUM(P120,P93,P88,P85,P81,P77,P72,P62,P49,P36,P14)</f>
        <v>92</v>
      </c>
      <c r="Q121" s="365">
        <f>SUM(Q120,Q93,Q88,Q85,Q81,Q77,Q72,Q62,Q49,Q36,Q14)</f>
        <v>0</v>
      </c>
      <c r="R121" s="365">
        <f ca="1">SUM(R120,R93,R88,R85,R81,R77,R72,R62,R49,R36,R14)</f>
        <v>0</v>
      </c>
    </row>
    <row r="123" spans="1:18" x14ac:dyDescent="0.3">
      <c r="M123" s="322"/>
      <c r="N123" s="322"/>
      <c r="O123" s="322"/>
    </row>
    <row r="124" spans="1:18" x14ac:dyDescent="0.3">
      <c r="M124" s="322"/>
      <c r="N124" s="322"/>
      <c r="O124" s="322"/>
    </row>
    <row r="125" spans="1:18" x14ac:dyDescent="0.3">
      <c r="I125" s="2"/>
      <c r="J125" s="2"/>
      <c r="K125" s="2"/>
      <c r="L125" s="2"/>
      <c r="P125" s="2"/>
      <c r="Q125" s="2"/>
      <c r="R125" s="2"/>
    </row>
  </sheetData>
  <sheetProtection algorithmName="SHA-512" hashValue="WFwfvdpkRa8JPOzyucB9SnBA3UB/FpN/4K1M2cOA1tJSC7wL3TK71bvVcz6NIUnvdyjpVusFW0o3K1V1Boukmg==" saltValue="izf46Z40ehw2hb5Ms7U10Q==" spinCount="100000" sheet="1" objects="1" scenarios="1"/>
  <mergeCells count="9">
    <mergeCell ref="P5:P6"/>
    <mergeCell ref="Q5:Q6"/>
    <mergeCell ref="R5:R6"/>
    <mergeCell ref="A1:B1"/>
    <mergeCell ref="A2:B2"/>
    <mergeCell ref="C5:G5"/>
    <mergeCell ref="H5:K5"/>
    <mergeCell ref="L5:L6"/>
    <mergeCell ref="M5:O5"/>
  </mergeCells>
  <conditionalFormatting sqref="G90:G92 G87 G83:G84 G79:G80 G74:G76 G64:G71 G51:G61 G38:G48 G16:G35 G8:G13 G95:G119">
    <cfRule type="cellIs" dxfId="182" priority="1" operator="equal">
      <formula>1</formula>
    </cfRule>
    <cfRule type="cellIs" dxfId="181" priority="2" operator="notEqual">
      <formula>100%</formula>
    </cfRule>
  </conditionalFormatting>
  <dataValidations count="2">
    <dataValidation type="custom" showInputMessage="1" showErrorMessage="1" error="The values entered must total to 100%. All cells must have a value. " sqref="C8:F13 C16:F35 C38:F48 C51:F61 C64:F71 C74:F76 C79:F80 C83:F84 C87:F87 C90:F92 C95:F119" xr:uid="{00000000-0002-0000-1A00-000000000000}">
      <formula1>IF((AND(NOT(ISBLANK($C8)), NOT(ISBLANK($D8)), NOT(ISBLANK($E8)), NOT(ISBLANK($F8)))), SUM($C8:$F8)=1, SUM($C8:$F8)&lt;1)</formula1>
    </dataValidation>
    <dataValidation type="decimal" allowBlank="1" showInputMessage="1" showErrorMessage="1" error="All values should be entered as a positive number." sqref="H8:J13 H16:J35 H38:J48 H51:J61 H64:J71 H74:J76 H79:J80 H83:J84 H87:J87 H90:J92 H95:J119" xr:uid="{00000000-0002-0000-1A00-000001000000}">
      <formula1>0</formula1>
      <formula2>9.99999999999999E+24</formula2>
    </dataValidation>
  </dataValidations>
  <hyperlinks>
    <hyperlink ref="C1" location="'User Instructions'!A1" display="Back to User Instructions" xr:uid="{00000000-0004-0000-1A00-000000000000}"/>
    <hyperlink ref="C2" location="'Model Structure'!A1" display="Back to Model Structure" xr:uid="{00000000-0004-0000-1A00-000001000000}"/>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error="Enter a value between 0 and the final project year" prompt="If the risk will be present from year 0 to to year 35, input 0 in column and 35 in column M. Do not enter financial or calendar years in these columns" xr:uid="{00000000-0002-0000-1A00-000002000000}">
          <x14:formula1>
            <xm:f>0</xm:f>
          </x14:formula1>
          <x14:formula2>
            <xm:f>Factors!$H$19</xm:f>
          </x14:formula2>
          <xm:sqref>M95:N119 M90:N92 M87:N87 M83:N84 M79:N80 M74:N76 M64:N71 M51:N61 M38:N48 M8:N13 M16:N35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tabColor theme="4"/>
  </sheetPr>
  <dimension ref="A1:R125"/>
  <sheetViews>
    <sheetView zoomScaleNormal="100" workbookViewId="0">
      <pane xSplit="2" ySplit="7" topLeftCell="C92" activePane="bottomRight" state="frozen"/>
      <selection activeCell="D83" sqref="D83"/>
      <selection pane="topRight" activeCell="D83" sqref="D83"/>
      <selection pane="bottomLeft" activeCell="D83" sqref="D83"/>
      <selection pane="bottomRight" activeCell="D83" sqref="D83"/>
    </sheetView>
  </sheetViews>
  <sheetFormatPr defaultColWidth="9.109375" defaultRowHeight="14.4" x14ac:dyDescent="0.3"/>
  <cols>
    <col min="1" max="1" width="7.88671875" style="2" customWidth="1"/>
    <col min="2" max="2" width="89.44140625" style="2" bestFit="1" customWidth="1"/>
    <col min="3" max="8" width="17.5546875" style="2" customWidth="1"/>
    <col min="9" max="12" width="17.5546875" style="322" customWidth="1"/>
    <col min="13" max="15" width="17.5546875" style="2" customWidth="1"/>
    <col min="16" max="18" width="17.5546875" style="322" customWidth="1"/>
    <col min="19" max="16384" width="9.109375" style="2"/>
  </cols>
  <sheetData>
    <row r="1" spans="1:18" x14ac:dyDescent="0.3">
      <c r="A1" s="636" t="s">
        <v>577</v>
      </c>
      <c r="B1" s="636"/>
      <c r="C1" s="321" t="s">
        <v>421</v>
      </c>
    </row>
    <row r="2" spans="1:18" x14ac:dyDescent="0.3">
      <c r="A2" s="640" t="str">
        <f>"Option 5 - " &amp; Factors!$B$20</f>
        <v xml:space="preserve">Option 5 - </v>
      </c>
      <c r="B2" s="640"/>
      <c r="C2" s="382" t="s">
        <v>573</v>
      </c>
    </row>
    <row r="4" spans="1:18" ht="15" customHeight="1" x14ac:dyDescent="0.3">
      <c r="A4" s="323" t="str">
        <f>"RISK ANALYSIS - " &amp; Factors!$C$10</f>
        <v xml:space="preserve">RISK ANALYSIS - </v>
      </c>
      <c r="B4" s="324"/>
      <c r="C4" s="325"/>
      <c r="D4" s="326"/>
      <c r="E4" s="326"/>
      <c r="F4" s="326"/>
      <c r="G4" s="326"/>
      <c r="H4" s="326"/>
      <c r="I4" s="326"/>
      <c r="J4" s="326"/>
      <c r="K4" s="326"/>
      <c r="L4" s="326"/>
      <c r="M4" s="326"/>
      <c r="N4" s="326"/>
      <c r="O4" s="326"/>
      <c r="P4" s="326"/>
      <c r="Q4" s="324"/>
      <c r="R4" s="324"/>
    </row>
    <row r="5" spans="1:18" s="327" customFormat="1" ht="15" customHeight="1" x14ac:dyDescent="0.3">
      <c r="A5" s="320" t="s">
        <v>360</v>
      </c>
      <c r="B5" s="320" t="s">
        <v>162</v>
      </c>
      <c r="C5" s="682" t="s">
        <v>425</v>
      </c>
      <c r="D5" s="683"/>
      <c r="E5" s="683"/>
      <c r="F5" s="683"/>
      <c r="G5" s="684"/>
      <c r="H5" s="681" t="s">
        <v>469</v>
      </c>
      <c r="I5" s="685"/>
      <c r="J5" s="685"/>
      <c r="K5" s="686"/>
      <c r="L5" s="678" t="s">
        <v>357</v>
      </c>
      <c r="M5" s="682" t="s">
        <v>453</v>
      </c>
      <c r="N5" s="683"/>
      <c r="O5" s="684"/>
      <c r="P5" s="680" t="s">
        <v>348</v>
      </c>
      <c r="Q5" s="678" t="s">
        <v>364</v>
      </c>
      <c r="R5" s="678" t="s">
        <v>363</v>
      </c>
    </row>
    <row r="6" spans="1:18" ht="15" customHeight="1" x14ac:dyDescent="0.3">
      <c r="A6" s="142"/>
      <c r="B6" s="143"/>
      <c r="C6" s="104" t="s">
        <v>449</v>
      </c>
      <c r="D6" s="104" t="s">
        <v>450</v>
      </c>
      <c r="E6" s="104" t="s">
        <v>451</v>
      </c>
      <c r="F6" s="104" t="s">
        <v>452</v>
      </c>
      <c r="G6" s="104" t="s">
        <v>465</v>
      </c>
      <c r="H6" s="104" t="s">
        <v>449</v>
      </c>
      <c r="I6" s="104" t="s">
        <v>450</v>
      </c>
      <c r="J6" s="104" t="s">
        <v>451</v>
      </c>
      <c r="K6" s="104" t="s">
        <v>452</v>
      </c>
      <c r="L6" s="679"/>
      <c r="M6" s="104" t="s">
        <v>454</v>
      </c>
      <c r="N6" s="104" t="s">
        <v>455</v>
      </c>
      <c r="O6" s="104" t="s">
        <v>346</v>
      </c>
      <c r="P6" s="681"/>
      <c r="Q6" s="679"/>
      <c r="R6" s="679"/>
    </row>
    <row r="7" spans="1:18" ht="15" customHeight="1" x14ac:dyDescent="0.3">
      <c r="A7" s="105" t="s">
        <v>165</v>
      </c>
      <c r="B7" s="106"/>
      <c r="C7" s="106"/>
      <c r="D7" s="106"/>
      <c r="E7" s="106"/>
      <c r="F7" s="106"/>
      <c r="G7" s="106"/>
      <c r="H7" s="106"/>
      <c r="I7" s="106"/>
      <c r="J7" s="106"/>
      <c r="K7" s="106"/>
      <c r="L7" s="106"/>
      <c r="M7" s="106"/>
      <c r="N7" s="106"/>
      <c r="O7" s="106"/>
      <c r="P7" s="106"/>
      <c r="Q7" s="107"/>
      <c r="R7" s="107"/>
    </row>
    <row r="8" spans="1:18" ht="15" customHeight="1" x14ac:dyDescent="0.3">
      <c r="A8" s="328" t="s">
        <v>166</v>
      </c>
      <c r="B8" s="329" t="s">
        <v>167</v>
      </c>
      <c r="C8" s="175"/>
      <c r="D8" s="175"/>
      <c r="E8" s="175"/>
      <c r="F8" s="175"/>
      <c r="G8" s="330">
        <f t="shared" ref="G8:G13" si="0">SUM(C8:F8)</f>
        <v>0</v>
      </c>
      <c r="H8" s="433"/>
      <c r="I8" s="433"/>
      <c r="J8" s="433"/>
      <c r="K8" s="331">
        <v>0</v>
      </c>
      <c r="L8" s="331">
        <f>(C8*H8)+(D8*I8)+(E8*J8)+(F8*K8)</f>
        <v>0</v>
      </c>
      <c r="M8" s="176">
        <v>0</v>
      </c>
      <c r="N8" s="176">
        <v>1</v>
      </c>
      <c r="O8" s="332">
        <f>(N8-M8)+1</f>
        <v>2</v>
      </c>
      <c r="P8" s="333">
        <f ca="1">OFFSET('Table of Discount Factors'!$C$3,'Risk (£) Option 5'!M8,'Risk (£) Option 5'!N8)</f>
        <v>1.9661835748792271</v>
      </c>
      <c r="Q8" s="334">
        <f>L8*O8</f>
        <v>0</v>
      </c>
      <c r="R8" s="334">
        <f t="shared" ref="R8:R13" ca="1" si="1">L8*P8</f>
        <v>0</v>
      </c>
    </row>
    <row r="9" spans="1:18" ht="15" customHeight="1" x14ac:dyDescent="0.3">
      <c r="A9" s="335" t="s">
        <v>168</v>
      </c>
      <c r="B9" s="336" t="s">
        <v>169</v>
      </c>
      <c r="C9" s="175"/>
      <c r="D9" s="175"/>
      <c r="E9" s="175"/>
      <c r="F9" s="175"/>
      <c r="G9" s="330">
        <f t="shared" si="0"/>
        <v>0</v>
      </c>
      <c r="H9" s="433"/>
      <c r="I9" s="433"/>
      <c r="J9" s="433"/>
      <c r="K9" s="331">
        <v>0</v>
      </c>
      <c r="L9" s="331">
        <f t="shared" ref="L9:L13" si="2">(C9*H9)+(D9*I9)+(E9*J9)+(F9*K9)</f>
        <v>0</v>
      </c>
      <c r="M9" s="176"/>
      <c r="N9" s="176"/>
      <c r="O9" s="337">
        <f t="shared" ref="O9:O13" si="3">(N9-M9)+1</f>
        <v>1</v>
      </c>
      <c r="P9" s="338">
        <f ca="1">OFFSET('Table of Discount Factors'!$C$3,'Risk (£) Option 5'!M9,'Risk (£) Option 5'!N9)</f>
        <v>1</v>
      </c>
      <c r="Q9" s="334">
        <f t="shared" ref="Q9:Q13" si="4">L9*O9</f>
        <v>0</v>
      </c>
      <c r="R9" s="331">
        <f t="shared" ca="1" si="1"/>
        <v>0</v>
      </c>
    </row>
    <row r="10" spans="1:18" ht="15" customHeight="1" x14ac:dyDescent="0.3">
      <c r="A10" s="335" t="s">
        <v>170</v>
      </c>
      <c r="B10" s="336" t="s">
        <v>171</v>
      </c>
      <c r="C10" s="175"/>
      <c r="D10" s="175"/>
      <c r="E10" s="175"/>
      <c r="F10" s="175"/>
      <c r="G10" s="330">
        <f t="shared" si="0"/>
        <v>0</v>
      </c>
      <c r="H10" s="433"/>
      <c r="I10" s="433"/>
      <c r="J10" s="433"/>
      <c r="K10" s="331">
        <v>0</v>
      </c>
      <c r="L10" s="331">
        <f t="shared" si="2"/>
        <v>0</v>
      </c>
      <c r="M10" s="176"/>
      <c r="N10" s="176"/>
      <c r="O10" s="337">
        <f t="shared" si="3"/>
        <v>1</v>
      </c>
      <c r="P10" s="338">
        <f ca="1">OFFSET('Table of Discount Factors'!$C$3,'Risk (£) Option 5'!M10,'Risk (£) Option 5'!N10)</f>
        <v>1</v>
      </c>
      <c r="Q10" s="334">
        <f t="shared" si="4"/>
        <v>0</v>
      </c>
      <c r="R10" s="331">
        <f t="shared" ca="1" si="1"/>
        <v>0</v>
      </c>
    </row>
    <row r="11" spans="1:18" ht="15" customHeight="1" x14ac:dyDescent="0.3">
      <c r="A11" s="335" t="s">
        <v>172</v>
      </c>
      <c r="B11" s="336" t="s">
        <v>173</v>
      </c>
      <c r="C11" s="175"/>
      <c r="D11" s="175"/>
      <c r="E11" s="175"/>
      <c r="F11" s="175"/>
      <c r="G11" s="330">
        <f t="shared" si="0"/>
        <v>0</v>
      </c>
      <c r="H11" s="433"/>
      <c r="I11" s="433"/>
      <c r="J11" s="433"/>
      <c r="K11" s="331">
        <v>0</v>
      </c>
      <c r="L11" s="331">
        <f t="shared" si="2"/>
        <v>0</v>
      </c>
      <c r="M11" s="176"/>
      <c r="N11" s="176"/>
      <c r="O11" s="337">
        <f t="shared" si="3"/>
        <v>1</v>
      </c>
      <c r="P11" s="338">
        <f ca="1">OFFSET('Table of Discount Factors'!$C$3,'Risk (£) Option 5'!M11,'Risk (£) Option 5'!N11)</f>
        <v>1</v>
      </c>
      <c r="Q11" s="334">
        <f t="shared" si="4"/>
        <v>0</v>
      </c>
      <c r="R11" s="331">
        <f t="shared" ca="1" si="1"/>
        <v>0</v>
      </c>
    </row>
    <row r="12" spans="1:18" ht="15" customHeight="1" x14ac:dyDescent="0.3">
      <c r="A12" s="335" t="s">
        <v>174</v>
      </c>
      <c r="B12" s="336" t="s">
        <v>175</v>
      </c>
      <c r="C12" s="175"/>
      <c r="D12" s="175"/>
      <c r="E12" s="175"/>
      <c r="F12" s="175"/>
      <c r="G12" s="330">
        <f t="shared" si="0"/>
        <v>0</v>
      </c>
      <c r="H12" s="433"/>
      <c r="I12" s="433"/>
      <c r="J12" s="433"/>
      <c r="K12" s="331">
        <v>0</v>
      </c>
      <c r="L12" s="331">
        <f t="shared" si="2"/>
        <v>0</v>
      </c>
      <c r="M12" s="176"/>
      <c r="N12" s="176"/>
      <c r="O12" s="337">
        <f t="shared" si="3"/>
        <v>1</v>
      </c>
      <c r="P12" s="338">
        <f ca="1">OFFSET('Table of Discount Factors'!$C$3,'Risk (£) Option 5'!M12,'Risk (£) Option 5'!N12)</f>
        <v>1</v>
      </c>
      <c r="Q12" s="334">
        <f t="shared" si="4"/>
        <v>0</v>
      </c>
      <c r="R12" s="331">
        <f t="shared" ca="1" si="1"/>
        <v>0</v>
      </c>
    </row>
    <row r="13" spans="1:18" ht="15" customHeight="1" x14ac:dyDescent="0.3">
      <c r="A13" s="335" t="s">
        <v>176</v>
      </c>
      <c r="B13" s="336" t="s">
        <v>177</v>
      </c>
      <c r="C13" s="175"/>
      <c r="D13" s="175"/>
      <c r="E13" s="175"/>
      <c r="F13" s="175"/>
      <c r="G13" s="330">
        <f t="shared" si="0"/>
        <v>0</v>
      </c>
      <c r="H13" s="433"/>
      <c r="I13" s="433"/>
      <c r="J13" s="433"/>
      <c r="K13" s="331">
        <v>0</v>
      </c>
      <c r="L13" s="331">
        <f t="shared" si="2"/>
        <v>0</v>
      </c>
      <c r="M13" s="176"/>
      <c r="N13" s="176"/>
      <c r="O13" s="337">
        <f t="shared" si="3"/>
        <v>1</v>
      </c>
      <c r="P13" s="338">
        <f ca="1">OFFSET('Table of Discount Factors'!$C$3,'Risk (£) Option 5'!M13,'Risk (£) Option 5'!N13)</f>
        <v>1</v>
      </c>
      <c r="Q13" s="334">
        <f t="shared" si="4"/>
        <v>0</v>
      </c>
      <c r="R13" s="331">
        <f t="shared" ca="1" si="1"/>
        <v>0</v>
      </c>
    </row>
    <row r="14" spans="1:18" ht="15" customHeight="1" x14ac:dyDescent="0.3">
      <c r="A14" s="339"/>
      <c r="B14" s="340"/>
      <c r="C14" s="341"/>
      <c r="D14" s="341"/>
      <c r="E14" s="341"/>
      <c r="F14" s="341"/>
      <c r="G14" s="341"/>
      <c r="H14" s="342"/>
      <c r="I14" s="343"/>
      <c r="J14" s="344"/>
      <c r="K14" s="345" t="s">
        <v>55</v>
      </c>
      <c r="L14" s="346">
        <f>SUM(L8:L13)</f>
        <v>0</v>
      </c>
      <c r="M14" s="343"/>
      <c r="N14" s="344"/>
      <c r="O14" s="347"/>
      <c r="P14" s="348">
        <f ca="1">SUM(P8:P13)</f>
        <v>6.9661835748792269</v>
      </c>
      <c r="Q14" s="346">
        <f>SUM(Q8:Q13)</f>
        <v>0</v>
      </c>
      <c r="R14" s="346">
        <f ca="1">SUM(R8:R13)</f>
        <v>0</v>
      </c>
    </row>
    <row r="15" spans="1:18" ht="15" customHeight="1" x14ac:dyDescent="0.3">
      <c r="A15" s="105" t="s">
        <v>178</v>
      </c>
      <c r="B15" s="106"/>
      <c r="C15" s="106"/>
      <c r="D15" s="106"/>
      <c r="E15" s="106"/>
      <c r="F15" s="106"/>
      <c r="G15" s="106"/>
      <c r="H15" s="307"/>
      <c r="I15" s="307"/>
      <c r="J15" s="307"/>
      <c r="K15" s="307"/>
      <c r="L15" s="307"/>
      <c r="M15" s="307"/>
      <c r="N15" s="307"/>
      <c r="O15" s="106"/>
      <c r="P15" s="106"/>
      <c r="Q15" s="308"/>
      <c r="R15" s="308"/>
    </row>
    <row r="16" spans="1:18" ht="15" customHeight="1" x14ac:dyDescent="0.3">
      <c r="A16" s="335" t="s">
        <v>179</v>
      </c>
      <c r="B16" s="336" t="s">
        <v>180</v>
      </c>
      <c r="C16" s="175"/>
      <c r="D16" s="175"/>
      <c r="E16" s="175"/>
      <c r="F16" s="175"/>
      <c r="G16" s="330">
        <f t="shared" ref="G16:G35" si="5">SUM(C16:F16)</f>
        <v>0</v>
      </c>
      <c r="H16" s="433"/>
      <c r="I16" s="433"/>
      <c r="J16" s="433"/>
      <c r="K16" s="331">
        <v>0</v>
      </c>
      <c r="L16" s="331">
        <f t="shared" ref="L16:L35" si="6">(C16*H16)+(D16*I16)+(E16*J16)+(F16*K16)</f>
        <v>0</v>
      </c>
      <c r="M16" s="176"/>
      <c r="N16" s="176"/>
      <c r="O16" s="332">
        <f>(N16-M16)+1</f>
        <v>1</v>
      </c>
      <c r="P16" s="338">
        <f ca="1">OFFSET('Table of Discount Factors'!$C$3,'Risk (£) Option 5'!M16,'Risk (£) Option 5'!N16)</f>
        <v>1</v>
      </c>
      <c r="Q16" s="334">
        <f t="shared" ref="Q16:Q35" si="7">L16*O16</f>
        <v>0</v>
      </c>
      <c r="R16" s="331">
        <f t="shared" ref="R16:R35" ca="1" si="8">L16*P16</f>
        <v>0</v>
      </c>
    </row>
    <row r="17" spans="1:18" ht="15" customHeight="1" x14ac:dyDescent="0.3">
      <c r="A17" s="335" t="s">
        <v>181</v>
      </c>
      <c r="B17" s="336" t="s">
        <v>182</v>
      </c>
      <c r="C17" s="175"/>
      <c r="D17" s="175"/>
      <c r="E17" s="175"/>
      <c r="F17" s="175"/>
      <c r="G17" s="330">
        <f t="shared" si="5"/>
        <v>0</v>
      </c>
      <c r="H17" s="433"/>
      <c r="I17" s="433"/>
      <c r="J17" s="433"/>
      <c r="K17" s="331">
        <v>0</v>
      </c>
      <c r="L17" s="331">
        <f t="shared" si="6"/>
        <v>0</v>
      </c>
      <c r="M17" s="176"/>
      <c r="N17" s="176"/>
      <c r="O17" s="337">
        <f t="shared" ref="O17:O21" si="9">(N17-M17)+1</f>
        <v>1</v>
      </c>
      <c r="P17" s="338">
        <f ca="1">OFFSET('Table of Discount Factors'!$C$3,'Risk (£) Option 5'!M17,'Risk (£) Option 5'!N17)</f>
        <v>1</v>
      </c>
      <c r="Q17" s="334">
        <f t="shared" si="7"/>
        <v>0</v>
      </c>
      <c r="R17" s="331">
        <f t="shared" ca="1" si="8"/>
        <v>0</v>
      </c>
    </row>
    <row r="18" spans="1:18" ht="15" customHeight="1" x14ac:dyDescent="0.3">
      <c r="A18" s="335" t="s">
        <v>183</v>
      </c>
      <c r="B18" s="336" t="s">
        <v>184</v>
      </c>
      <c r="C18" s="175"/>
      <c r="D18" s="175"/>
      <c r="E18" s="175"/>
      <c r="F18" s="175"/>
      <c r="G18" s="330">
        <f t="shared" si="5"/>
        <v>0</v>
      </c>
      <c r="H18" s="433"/>
      <c r="I18" s="433"/>
      <c r="J18" s="433"/>
      <c r="K18" s="331">
        <v>0</v>
      </c>
      <c r="L18" s="331">
        <f t="shared" si="6"/>
        <v>0</v>
      </c>
      <c r="M18" s="176"/>
      <c r="N18" s="176"/>
      <c r="O18" s="337">
        <f t="shared" si="9"/>
        <v>1</v>
      </c>
      <c r="P18" s="338">
        <f ca="1">OFFSET('Table of Discount Factors'!$C$3,'Risk (£) Option 5'!M18,'Risk (£) Option 5'!N18)</f>
        <v>1</v>
      </c>
      <c r="Q18" s="334">
        <f t="shared" si="7"/>
        <v>0</v>
      </c>
      <c r="R18" s="331">
        <f t="shared" ca="1" si="8"/>
        <v>0</v>
      </c>
    </row>
    <row r="19" spans="1:18" ht="15" customHeight="1" x14ac:dyDescent="0.3">
      <c r="A19" s="335" t="s">
        <v>185</v>
      </c>
      <c r="B19" s="336" t="s">
        <v>186</v>
      </c>
      <c r="C19" s="175"/>
      <c r="D19" s="175"/>
      <c r="E19" s="175"/>
      <c r="F19" s="175"/>
      <c r="G19" s="330">
        <f t="shared" si="5"/>
        <v>0</v>
      </c>
      <c r="H19" s="433"/>
      <c r="I19" s="433"/>
      <c r="J19" s="433"/>
      <c r="K19" s="331">
        <v>0</v>
      </c>
      <c r="L19" s="331">
        <f t="shared" si="6"/>
        <v>0</v>
      </c>
      <c r="M19" s="176"/>
      <c r="N19" s="176"/>
      <c r="O19" s="337">
        <f t="shared" si="9"/>
        <v>1</v>
      </c>
      <c r="P19" s="338">
        <f ca="1">OFFSET('Table of Discount Factors'!$C$3,'Risk (£) Option 5'!M19,'Risk (£) Option 5'!N19)</f>
        <v>1</v>
      </c>
      <c r="Q19" s="334">
        <f t="shared" si="7"/>
        <v>0</v>
      </c>
      <c r="R19" s="331">
        <f t="shared" ca="1" si="8"/>
        <v>0</v>
      </c>
    </row>
    <row r="20" spans="1:18" ht="15" customHeight="1" x14ac:dyDescent="0.3">
      <c r="A20" s="335" t="s">
        <v>187</v>
      </c>
      <c r="B20" s="336" t="s">
        <v>188</v>
      </c>
      <c r="C20" s="175"/>
      <c r="D20" s="175"/>
      <c r="E20" s="175"/>
      <c r="F20" s="175"/>
      <c r="G20" s="330">
        <f t="shared" si="5"/>
        <v>0</v>
      </c>
      <c r="H20" s="433"/>
      <c r="I20" s="433"/>
      <c r="J20" s="433"/>
      <c r="K20" s="331">
        <v>0</v>
      </c>
      <c r="L20" s="331">
        <f t="shared" si="6"/>
        <v>0</v>
      </c>
      <c r="M20" s="176"/>
      <c r="N20" s="176"/>
      <c r="O20" s="337">
        <f t="shared" si="9"/>
        <v>1</v>
      </c>
      <c r="P20" s="338">
        <f ca="1">OFFSET('Table of Discount Factors'!$C$3,'Risk (£) Option 5'!M20,'Risk (£) Option 5'!N20)</f>
        <v>1</v>
      </c>
      <c r="Q20" s="334">
        <f t="shared" si="7"/>
        <v>0</v>
      </c>
      <c r="R20" s="331">
        <f t="shared" ca="1" si="8"/>
        <v>0</v>
      </c>
    </row>
    <row r="21" spans="1:18" ht="15" customHeight="1" x14ac:dyDescent="0.3">
      <c r="A21" s="335" t="s">
        <v>189</v>
      </c>
      <c r="B21" s="336" t="s">
        <v>190</v>
      </c>
      <c r="C21" s="175"/>
      <c r="D21" s="175"/>
      <c r="E21" s="175"/>
      <c r="F21" s="175"/>
      <c r="G21" s="330">
        <f t="shared" si="5"/>
        <v>0</v>
      </c>
      <c r="H21" s="433"/>
      <c r="I21" s="433"/>
      <c r="J21" s="433"/>
      <c r="K21" s="331">
        <v>0</v>
      </c>
      <c r="L21" s="331">
        <f t="shared" si="6"/>
        <v>0</v>
      </c>
      <c r="M21" s="176"/>
      <c r="N21" s="176"/>
      <c r="O21" s="337">
        <f t="shared" si="9"/>
        <v>1</v>
      </c>
      <c r="P21" s="338">
        <f ca="1">OFFSET('Table of Discount Factors'!$C$3,'Risk (£) Option 5'!M21,'Risk (£) Option 5'!N21)</f>
        <v>1</v>
      </c>
      <c r="Q21" s="334">
        <f t="shared" si="7"/>
        <v>0</v>
      </c>
      <c r="R21" s="331">
        <f t="shared" ca="1" si="8"/>
        <v>0</v>
      </c>
    </row>
    <row r="22" spans="1:18" ht="15" customHeight="1" x14ac:dyDescent="0.3">
      <c r="A22" s="335" t="s">
        <v>191</v>
      </c>
      <c r="B22" s="336" t="s">
        <v>192</v>
      </c>
      <c r="C22" s="175"/>
      <c r="D22" s="175"/>
      <c r="E22" s="175"/>
      <c r="F22" s="175"/>
      <c r="G22" s="330">
        <f t="shared" si="5"/>
        <v>0</v>
      </c>
      <c r="H22" s="433"/>
      <c r="I22" s="433"/>
      <c r="J22" s="433"/>
      <c r="K22" s="331">
        <v>0</v>
      </c>
      <c r="L22" s="331">
        <f t="shared" si="6"/>
        <v>0</v>
      </c>
      <c r="M22" s="176"/>
      <c r="N22" s="176"/>
      <c r="O22" s="332">
        <f>(N22-M22)+1</f>
        <v>1</v>
      </c>
      <c r="P22" s="338">
        <f ca="1">OFFSET('Table of Discount Factors'!$C$3,'Risk (£) Option 5'!M22,'Risk (£) Option 5'!N22)</f>
        <v>1</v>
      </c>
      <c r="Q22" s="334">
        <f t="shared" si="7"/>
        <v>0</v>
      </c>
      <c r="R22" s="331">
        <f t="shared" ca="1" si="8"/>
        <v>0</v>
      </c>
    </row>
    <row r="23" spans="1:18" ht="15" customHeight="1" x14ac:dyDescent="0.3">
      <c r="A23" s="335" t="s">
        <v>193</v>
      </c>
      <c r="B23" s="336" t="s">
        <v>194</v>
      </c>
      <c r="C23" s="175"/>
      <c r="D23" s="175"/>
      <c r="E23" s="175"/>
      <c r="F23" s="175"/>
      <c r="G23" s="330">
        <f t="shared" si="5"/>
        <v>0</v>
      </c>
      <c r="H23" s="433"/>
      <c r="I23" s="433"/>
      <c r="J23" s="433"/>
      <c r="K23" s="331">
        <v>0</v>
      </c>
      <c r="L23" s="331">
        <f t="shared" si="6"/>
        <v>0</v>
      </c>
      <c r="M23" s="176"/>
      <c r="N23" s="176"/>
      <c r="O23" s="332">
        <f t="shared" ref="O23:O35" si="10">(N23-M23)+1</f>
        <v>1</v>
      </c>
      <c r="P23" s="338">
        <f ca="1">OFFSET('Table of Discount Factors'!$C$3,'Risk (£) Option 5'!M23,'Risk (£) Option 5'!N23)</f>
        <v>1</v>
      </c>
      <c r="Q23" s="334">
        <f t="shared" si="7"/>
        <v>0</v>
      </c>
      <c r="R23" s="331">
        <f t="shared" ca="1" si="8"/>
        <v>0</v>
      </c>
    </row>
    <row r="24" spans="1:18" ht="15" customHeight="1" x14ac:dyDescent="0.3">
      <c r="A24" s="335" t="s">
        <v>195</v>
      </c>
      <c r="B24" s="336" t="s">
        <v>362</v>
      </c>
      <c r="C24" s="175"/>
      <c r="D24" s="175"/>
      <c r="E24" s="175"/>
      <c r="F24" s="175"/>
      <c r="G24" s="330">
        <f t="shared" si="5"/>
        <v>0</v>
      </c>
      <c r="H24" s="433"/>
      <c r="I24" s="433"/>
      <c r="J24" s="433"/>
      <c r="K24" s="331">
        <v>0</v>
      </c>
      <c r="L24" s="331">
        <f t="shared" si="6"/>
        <v>0</v>
      </c>
      <c r="M24" s="176"/>
      <c r="N24" s="176"/>
      <c r="O24" s="332">
        <f t="shared" si="10"/>
        <v>1</v>
      </c>
      <c r="P24" s="338">
        <f ca="1">OFFSET('Table of Discount Factors'!$C$3,'Risk (£) Option 5'!M24,'Risk (£) Option 5'!N24)</f>
        <v>1</v>
      </c>
      <c r="Q24" s="334">
        <f t="shared" si="7"/>
        <v>0</v>
      </c>
      <c r="R24" s="331">
        <f t="shared" ca="1" si="8"/>
        <v>0</v>
      </c>
    </row>
    <row r="25" spans="1:18" ht="15" customHeight="1" x14ac:dyDescent="0.3">
      <c r="A25" s="335" t="s">
        <v>196</v>
      </c>
      <c r="B25" s="336" t="s">
        <v>197</v>
      </c>
      <c r="C25" s="175"/>
      <c r="D25" s="175"/>
      <c r="E25" s="175"/>
      <c r="F25" s="175"/>
      <c r="G25" s="330">
        <f t="shared" si="5"/>
        <v>0</v>
      </c>
      <c r="H25" s="433"/>
      <c r="I25" s="433"/>
      <c r="J25" s="433"/>
      <c r="K25" s="331">
        <v>0</v>
      </c>
      <c r="L25" s="331">
        <f t="shared" si="6"/>
        <v>0</v>
      </c>
      <c r="M25" s="176"/>
      <c r="N25" s="176"/>
      <c r="O25" s="332">
        <f t="shared" si="10"/>
        <v>1</v>
      </c>
      <c r="P25" s="338">
        <f ca="1">OFFSET('Table of Discount Factors'!$C$3,'Risk (£) Option 5'!M25,'Risk (£) Option 5'!N25)</f>
        <v>1</v>
      </c>
      <c r="Q25" s="334">
        <f t="shared" si="7"/>
        <v>0</v>
      </c>
      <c r="R25" s="331">
        <f t="shared" ca="1" si="8"/>
        <v>0</v>
      </c>
    </row>
    <row r="26" spans="1:18" ht="15" customHeight="1" x14ac:dyDescent="0.3">
      <c r="A26" s="335" t="s">
        <v>198</v>
      </c>
      <c r="B26" s="336" t="s">
        <v>199</v>
      </c>
      <c r="C26" s="175"/>
      <c r="D26" s="175"/>
      <c r="E26" s="175"/>
      <c r="F26" s="175"/>
      <c r="G26" s="330">
        <f t="shared" si="5"/>
        <v>0</v>
      </c>
      <c r="H26" s="433"/>
      <c r="I26" s="433"/>
      <c r="J26" s="433"/>
      <c r="K26" s="331">
        <v>0</v>
      </c>
      <c r="L26" s="331">
        <f t="shared" si="6"/>
        <v>0</v>
      </c>
      <c r="M26" s="176"/>
      <c r="N26" s="176"/>
      <c r="O26" s="332">
        <f t="shared" si="10"/>
        <v>1</v>
      </c>
      <c r="P26" s="338">
        <f ca="1">OFFSET('Table of Discount Factors'!$C$3,'Risk (£) Option 5'!M26,'Risk (£) Option 5'!N26)</f>
        <v>1</v>
      </c>
      <c r="Q26" s="334">
        <f t="shared" si="7"/>
        <v>0</v>
      </c>
      <c r="R26" s="331">
        <f t="shared" ca="1" si="8"/>
        <v>0</v>
      </c>
    </row>
    <row r="27" spans="1:18" ht="15" customHeight="1" x14ac:dyDescent="0.3">
      <c r="A27" s="335" t="s">
        <v>200</v>
      </c>
      <c r="B27" s="336" t="s">
        <v>201</v>
      </c>
      <c r="C27" s="175"/>
      <c r="D27" s="175"/>
      <c r="E27" s="175"/>
      <c r="F27" s="175"/>
      <c r="G27" s="330">
        <f t="shared" si="5"/>
        <v>0</v>
      </c>
      <c r="H27" s="433"/>
      <c r="I27" s="433"/>
      <c r="J27" s="433"/>
      <c r="K27" s="331">
        <v>0</v>
      </c>
      <c r="L27" s="331">
        <f t="shared" si="6"/>
        <v>0</v>
      </c>
      <c r="M27" s="176"/>
      <c r="N27" s="176"/>
      <c r="O27" s="332">
        <f t="shared" si="10"/>
        <v>1</v>
      </c>
      <c r="P27" s="338">
        <f ca="1">OFFSET('Table of Discount Factors'!$C$3,'Risk (£) Option 5'!M27,'Risk (£) Option 5'!N27)</f>
        <v>1</v>
      </c>
      <c r="Q27" s="334">
        <f t="shared" si="7"/>
        <v>0</v>
      </c>
      <c r="R27" s="331">
        <f t="shared" ca="1" si="8"/>
        <v>0</v>
      </c>
    </row>
    <row r="28" spans="1:18" ht="15" customHeight="1" x14ac:dyDescent="0.3">
      <c r="A28" s="335" t="s">
        <v>202</v>
      </c>
      <c r="B28" s="336" t="s">
        <v>203</v>
      </c>
      <c r="C28" s="175"/>
      <c r="D28" s="175"/>
      <c r="E28" s="175"/>
      <c r="F28" s="175"/>
      <c r="G28" s="330">
        <f t="shared" si="5"/>
        <v>0</v>
      </c>
      <c r="H28" s="433"/>
      <c r="I28" s="433"/>
      <c r="J28" s="433"/>
      <c r="K28" s="331">
        <v>0</v>
      </c>
      <c r="L28" s="331">
        <f t="shared" si="6"/>
        <v>0</v>
      </c>
      <c r="M28" s="176"/>
      <c r="N28" s="176"/>
      <c r="O28" s="332">
        <f t="shared" si="10"/>
        <v>1</v>
      </c>
      <c r="P28" s="338">
        <f ca="1">OFFSET('Table of Discount Factors'!$C$3,'Risk (£) Option 5'!M28,'Risk (£) Option 5'!N28)</f>
        <v>1</v>
      </c>
      <c r="Q28" s="334">
        <f t="shared" si="7"/>
        <v>0</v>
      </c>
      <c r="R28" s="331">
        <f t="shared" ca="1" si="8"/>
        <v>0</v>
      </c>
    </row>
    <row r="29" spans="1:18" ht="15" customHeight="1" x14ac:dyDescent="0.3">
      <c r="A29" s="335" t="s">
        <v>204</v>
      </c>
      <c r="B29" s="336" t="s">
        <v>205</v>
      </c>
      <c r="C29" s="175"/>
      <c r="D29" s="175"/>
      <c r="E29" s="175"/>
      <c r="F29" s="175"/>
      <c r="G29" s="330">
        <f t="shared" si="5"/>
        <v>0</v>
      </c>
      <c r="H29" s="433"/>
      <c r="I29" s="433"/>
      <c r="J29" s="433"/>
      <c r="K29" s="331">
        <v>0</v>
      </c>
      <c r="L29" s="331">
        <f t="shared" si="6"/>
        <v>0</v>
      </c>
      <c r="M29" s="176"/>
      <c r="N29" s="176"/>
      <c r="O29" s="332">
        <f t="shared" si="10"/>
        <v>1</v>
      </c>
      <c r="P29" s="338">
        <f ca="1">OFFSET('Table of Discount Factors'!$C$3,'Risk (£) Option 5'!M29,'Risk (£) Option 5'!N29)</f>
        <v>1</v>
      </c>
      <c r="Q29" s="334">
        <f t="shared" si="7"/>
        <v>0</v>
      </c>
      <c r="R29" s="331">
        <f t="shared" ca="1" si="8"/>
        <v>0</v>
      </c>
    </row>
    <row r="30" spans="1:18" ht="15" customHeight="1" x14ac:dyDescent="0.3">
      <c r="A30" s="335" t="s">
        <v>206</v>
      </c>
      <c r="B30" s="336" t="s">
        <v>210</v>
      </c>
      <c r="C30" s="175"/>
      <c r="D30" s="175"/>
      <c r="E30" s="175"/>
      <c r="F30" s="175"/>
      <c r="G30" s="330">
        <f t="shared" si="5"/>
        <v>0</v>
      </c>
      <c r="H30" s="433"/>
      <c r="I30" s="433"/>
      <c r="J30" s="433"/>
      <c r="K30" s="331">
        <v>0</v>
      </c>
      <c r="L30" s="331">
        <f t="shared" si="6"/>
        <v>0</v>
      </c>
      <c r="M30" s="176"/>
      <c r="N30" s="176"/>
      <c r="O30" s="332">
        <f t="shared" si="10"/>
        <v>1</v>
      </c>
      <c r="P30" s="338">
        <f ca="1">OFFSET('Table of Discount Factors'!$C$3,'Risk (£) Option 5'!M30,'Risk (£) Option 5'!N30)</f>
        <v>1</v>
      </c>
      <c r="Q30" s="334">
        <f t="shared" si="7"/>
        <v>0</v>
      </c>
      <c r="R30" s="331">
        <f t="shared" ca="1" si="8"/>
        <v>0</v>
      </c>
    </row>
    <row r="31" spans="1:18" ht="15" customHeight="1" x14ac:dyDescent="0.3">
      <c r="A31" s="335" t="s">
        <v>207</v>
      </c>
      <c r="B31" s="336" t="s">
        <v>212</v>
      </c>
      <c r="C31" s="175"/>
      <c r="D31" s="175"/>
      <c r="E31" s="175"/>
      <c r="F31" s="175"/>
      <c r="G31" s="330">
        <f t="shared" si="5"/>
        <v>0</v>
      </c>
      <c r="H31" s="433"/>
      <c r="I31" s="433"/>
      <c r="J31" s="433"/>
      <c r="K31" s="331">
        <v>0</v>
      </c>
      <c r="L31" s="331">
        <f t="shared" si="6"/>
        <v>0</v>
      </c>
      <c r="M31" s="176"/>
      <c r="N31" s="176"/>
      <c r="O31" s="332">
        <f t="shared" si="10"/>
        <v>1</v>
      </c>
      <c r="P31" s="338">
        <f ca="1">OFFSET('Table of Discount Factors'!$C$3,'Risk (£) Option 5'!M31,'Risk (£) Option 5'!N31)</f>
        <v>1</v>
      </c>
      <c r="Q31" s="334">
        <f t="shared" si="7"/>
        <v>0</v>
      </c>
      <c r="R31" s="331">
        <f t="shared" ca="1" si="8"/>
        <v>0</v>
      </c>
    </row>
    <row r="32" spans="1:18" ht="15" customHeight="1" x14ac:dyDescent="0.3">
      <c r="A32" s="335" t="s">
        <v>208</v>
      </c>
      <c r="B32" s="336" t="s">
        <v>214</v>
      </c>
      <c r="C32" s="175"/>
      <c r="D32" s="175"/>
      <c r="E32" s="175"/>
      <c r="F32" s="175"/>
      <c r="G32" s="330">
        <f t="shared" si="5"/>
        <v>0</v>
      </c>
      <c r="H32" s="433"/>
      <c r="I32" s="433"/>
      <c r="J32" s="433"/>
      <c r="K32" s="331">
        <v>0</v>
      </c>
      <c r="L32" s="331">
        <f t="shared" si="6"/>
        <v>0</v>
      </c>
      <c r="M32" s="176"/>
      <c r="N32" s="176"/>
      <c r="O32" s="332">
        <f t="shared" si="10"/>
        <v>1</v>
      </c>
      <c r="P32" s="338">
        <f ca="1">OFFSET('Table of Discount Factors'!$C$3,'Risk (£) Option 5'!M32,'Risk (£) Option 5'!N32)</f>
        <v>1</v>
      </c>
      <c r="Q32" s="334">
        <f t="shared" si="7"/>
        <v>0</v>
      </c>
      <c r="R32" s="331">
        <f t="shared" ca="1" si="8"/>
        <v>0</v>
      </c>
    </row>
    <row r="33" spans="1:18" ht="15" customHeight="1" x14ac:dyDescent="0.3">
      <c r="A33" s="335" t="s">
        <v>209</v>
      </c>
      <c r="B33" s="336" t="s">
        <v>215</v>
      </c>
      <c r="C33" s="175"/>
      <c r="D33" s="175"/>
      <c r="E33" s="175"/>
      <c r="F33" s="175"/>
      <c r="G33" s="330">
        <f t="shared" si="5"/>
        <v>0</v>
      </c>
      <c r="H33" s="433"/>
      <c r="I33" s="433"/>
      <c r="J33" s="433"/>
      <c r="K33" s="331">
        <v>0</v>
      </c>
      <c r="L33" s="331">
        <f t="shared" si="6"/>
        <v>0</v>
      </c>
      <c r="M33" s="176"/>
      <c r="N33" s="176"/>
      <c r="O33" s="332">
        <f t="shared" si="10"/>
        <v>1</v>
      </c>
      <c r="P33" s="338">
        <f ca="1">OFFSET('Table of Discount Factors'!$C$3,'Risk (£) Option 5'!M33,'Risk (£) Option 5'!N33)</f>
        <v>1</v>
      </c>
      <c r="Q33" s="334">
        <f t="shared" si="7"/>
        <v>0</v>
      </c>
      <c r="R33" s="331">
        <f t="shared" ca="1" si="8"/>
        <v>0</v>
      </c>
    </row>
    <row r="34" spans="1:18" ht="15" customHeight="1" x14ac:dyDescent="0.3">
      <c r="A34" s="335" t="s">
        <v>211</v>
      </c>
      <c r="B34" s="336" t="s">
        <v>216</v>
      </c>
      <c r="C34" s="175"/>
      <c r="D34" s="175"/>
      <c r="E34" s="175"/>
      <c r="F34" s="175"/>
      <c r="G34" s="330">
        <f t="shared" si="5"/>
        <v>0</v>
      </c>
      <c r="H34" s="433"/>
      <c r="I34" s="433"/>
      <c r="J34" s="433"/>
      <c r="K34" s="331">
        <v>0</v>
      </c>
      <c r="L34" s="331">
        <f t="shared" si="6"/>
        <v>0</v>
      </c>
      <c r="M34" s="176"/>
      <c r="N34" s="176"/>
      <c r="O34" s="332">
        <f t="shared" si="10"/>
        <v>1</v>
      </c>
      <c r="P34" s="338">
        <f ca="1">OFFSET('Table of Discount Factors'!$C$3,'Risk (£) Option 5'!M34,'Risk (£) Option 5'!N34)</f>
        <v>1</v>
      </c>
      <c r="Q34" s="334">
        <f t="shared" si="7"/>
        <v>0</v>
      </c>
      <c r="R34" s="331">
        <f t="shared" ca="1" si="8"/>
        <v>0</v>
      </c>
    </row>
    <row r="35" spans="1:18" ht="15" customHeight="1" x14ac:dyDescent="0.3">
      <c r="A35" s="335" t="s">
        <v>213</v>
      </c>
      <c r="B35" s="336" t="s">
        <v>217</v>
      </c>
      <c r="C35" s="175"/>
      <c r="D35" s="175"/>
      <c r="E35" s="175"/>
      <c r="F35" s="175"/>
      <c r="G35" s="330">
        <f t="shared" si="5"/>
        <v>0</v>
      </c>
      <c r="H35" s="433"/>
      <c r="I35" s="433"/>
      <c r="J35" s="433"/>
      <c r="K35" s="331">
        <v>0</v>
      </c>
      <c r="L35" s="331">
        <f t="shared" si="6"/>
        <v>0</v>
      </c>
      <c r="M35" s="176"/>
      <c r="N35" s="176"/>
      <c r="O35" s="332">
        <f t="shared" si="10"/>
        <v>1</v>
      </c>
      <c r="P35" s="338">
        <f ca="1">OFFSET('Table of Discount Factors'!$C$3,'Risk (£) Option 5'!M35,'Risk (£) Option 5'!N35)</f>
        <v>1</v>
      </c>
      <c r="Q35" s="334">
        <f t="shared" si="7"/>
        <v>0</v>
      </c>
      <c r="R35" s="331">
        <f t="shared" ca="1" si="8"/>
        <v>0</v>
      </c>
    </row>
    <row r="36" spans="1:18" ht="15" customHeight="1" x14ac:dyDescent="0.3">
      <c r="A36" s="339"/>
      <c r="B36" s="340"/>
      <c r="C36" s="341"/>
      <c r="D36" s="341"/>
      <c r="E36" s="341"/>
      <c r="F36" s="341"/>
      <c r="G36" s="341"/>
      <c r="H36" s="342"/>
      <c r="I36" s="343"/>
      <c r="J36" s="344"/>
      <c r="K36" s="345" t="s">
        <v>55</v>
      </c>
      <c r="L36" s="346">
        <f>SUM(L16:L35)</f>
        <v>0</v>
      </c>
      <c r="M36" s="343"/>
      <c r="N36" s="344"/>
      <c r="O36" s="347"/>
      <c r="P36" s="348">
        <f ca="1">SUM(P16:P35)</f>
        <v>20</v>
      </c>
      <c r="Q36" s="346">
        <f>SUM(Q16:Q35)</f>
        <v>0</v>
      </c>
      <c r="R36" s="346">
        <f ca="1">SUM(R16:R35)</f>
        <v>0</v>
      </c>
    </row>
    <row r="37" spans="1:18" ht="15" customHeight="1" x14ac:dyDescent="0.3">
      <c r="A37" s="105" t="s">
        <v>218</v>
      </c>
      <c r="B37" s="106"/>
      <c r="C37" s="106"/>
      <c r="D37" s="106"/>
      <c r="E37" s="106"/>
      <c r="F37" s="106"/>
      <c r="G37" s="106"/>
      <c r="H37" s="307"/>
      <c r="I37" s="307"/>
      <c r="J37" s="307"/>
      <c r="K37" s="307"/>
      <c r="L37" s="307"/>
      <c r="M37" s="307"/>
      <c r="N37" s="307"/>
      <c r="O37" s="106"/>
      <c r="P37" s="106"/>
      <c r="Q37" s="308"/>
      <c r="R37" s="308"/>
    </row>
    <row r="38" spans="1:18" ht="15" customHeight="1" x14ac:dyDescent="0.3">
      <c r="A38" s="335" t="s">
        <v>219</v>
      </c>
      <c r="B38" s="336" t="s">
        <v>220</v>
      </c>
      <c r="C38" s="175"/>
      <c r="D38" s="175"/>
      <c r="E38" s="175"/>
      <c r="F38" s="175"/>
      <c r="G38" s="330">
        <f t="shared" ref="G38:G48" si="11">SUM(C38:F38)</f>
        <v>0</v>
      </c>
      <c r="H38" s="433"/>
      <c r="I38" s="433"/>
      <c r="J38" s="433"/>
      <c r="K38" s="331">
        <v>0</v>
      </c>
      <c r="L38" s="331">
        <f t="shared" ref="L38:L48" si="12">(C38*H38)+(D38*I38)+(E38*J38)+(F38*K38)</f>
        <v>0</v>
      </c>
      <c r="M38" s="176"/>
      <c r="N38" s="176"/>
      <c r="O38" s="332">
        <f t="shared" ref="O38:O48" si="13">(N38-M38)+1</f>
        <v>1</v>
      </c>
      <c r="P38" s="338">
        <f ca="1">OFFSET('Table of Discount Factors'!$C$3,'Risk (£) Option 5'!M38,'Risk (£) Option 5'!N38)</f>
        <v>1</v>
      </c>
      <c r="Q38" s="334">
        <f t="shared" ref="Q38:Q48" si="14">L38*O38</f>
        <v>0</v>
      </c>
      <c r="R38" s="331">
        <f t="shared" ref="R38:R48" ca="1" si="15">L38*P38</f>
        <v>0</v>
      </c>
    </row>
    <row r="39" spans="1:18" ht="15" customHeight="1" x14ac:dyDescent="0.3">
      <c r="A39" s="335" t="s">
        <v>221</v>
      </c>
      <c r="B39" s="336" t="s">
        <v>606</v>
      </c>
      <c r="C39" s="175"/>
      <c r="D39" s="175"/>
      <c r="E39" s="175"/>
      <c r="F39" s="175"/>
      <c r="G39" s="330">
        <f t="shared" si="11"/>
        <v>0</v>
      </c>
      <c r="H39" s="433"/>
      <c r="I39" s="433"/>
      <c r="J39" s="433"/>
      <c r="K39" s="331">
        <v>0</v>
      </c>
      <c r="L39" s="331">
        <f t="shared" si="12"/>
        <v>0</v>
      </c>
      <c r="M39" s="176"/>
      <c r="N39" s="176"/>
      <c r="O39" s="332">
        <f t="shared" si="13"/>
        <v>1</v>
      </c>
      <c r="P39" s="338">
        <f ca="1">OFFSET('Table of Discount Factors'!$C$3,'Risk (£) Option 5'!M39,'Risk (£) Option 5'!N39)</f>
        <v>1</v>
      </c>
      <c r="Q39" s="334">
        <f t="shared" si="14"/>
        <v>0</v>
      </c>
      <c r="R39" s="331">
        <f t="shared" ca="1" si="15"/>
        <v>0</v>
      </c>
    </row>
    <row r="40" spans="1:18" ht="15" customHeight="1" x14ac:dyDescent="0.3">
      <c r="A40" s="335" t="s">
        <v>222</v>
      </c>
      <c r="B40" s="336" t="s">
        <v>223</v>
      </c>
      <c r="C40" s="175"/>
      <c r="D40" s="175"/>
      <c r="E40" s="175"/>
      <c r="F40" s="175"/>
      <c r="G40" s="330">
        <f t="shared" si="11"/>
        <v>0</v>
      </c>
      <c r="H40" s="433"/>
      <c r="I40" s="433"/>
      <c r="J40" s="433"/>
      <c r="K40" s="331">
        <v>0</v>
      </c>
      <c r="L40" s="331">
        <f t="shared" si="12"/>
        <v>0</v>
      </c>
      <c r="M40" s="176"/>
      <c r="N40" s="176"/>
      <c r="O40" s="332">
        <f t="shared" si="13"/>
        <v>1</v>
      </c>
      <c r="P40" s="338">
        <f ca="1">OFFSET('Table of Discount Factors'!$C$3,'Risk (£) Option 5'!M40,'Risk (£) Option 5'!N40)</f>
        <v>1</v>
      </c>
      <c r="Q40" s="334">
        <f t="shared" si="14"/>
        <v>0</v>
      </c>
      <c r="R40" s="331">
        <f t="shared" ca="1" si="15"/>
        <v>0</v>
      </c>
    </row>
    <row r="41" spans="1:18" ht="15" customHeight="1" x14ac:dyDescent="0.3">
      <c r="A41" s="335" t="s">
        <v>224</v>
      </c>
      <c r="B41" s="336" t="s">
        <v>225</v>
      </c>
      <c r="C41" s="175"/>
      <c r="D41" s="175"/>
      <c r="E41" s="175"/>
      <c r="F41" s="175"/>
      <c r="G41" s="330">
        <f t="shared" si="11"/>
        <v>0</v>
      </c>
      <c r="H41" s="433"/>
      <c r="I41" s="433"/>
      <c r="J41" s="433"/>
      <c r="K41" s="331">
        <v>0</v>
      </c>
      <c r="L41" s="331">
        <f t="shared" si="12"/>
        <v>0</v>
      </c>
      <c r="M41" s="176"/>
      <c r="N41" s="176"/>
      <c r="O41" s="332">
        <f t="shared" si="13"/>
        <v>1</v>
      </c>
      <c r="P41" s="338">
        <f ca="1">OFFSET('Table of Discount Factors'!$C$3,'Risk (£) Option 5'!M41,'Risk (£) Option 5'!N41)</f>
        <v>1</v>
      </c>
      <c r="Q41" s="334">
        <f t="shared" si="14"/>
        <v>0</v>
      </c>
      <c r="R41" s="331">
        <f t="shared" ca="1" si="15"/>
        <v>0</v>
      </c>
    </row>
    <row r="42" spans="1:18" ht="15" customHeight="1" x14ac:dyDescent="0.3">
      <c r="A42" s="335" t="s">
        <v>226</v>
      </c>
      <c r="B42" s="336" t="s">
        <v>227</v>
      </c>
      <c r="C42" s="175"/>
      <c r="D42" s="175"/>
      <c r="E42" s="175"/>
      <c r="F42" s="175"/>
      <c r="G42" s="330">
        <f t="shared" si="11"/>
        <v>0</v>
      </c>
      <c r="H42" s="433"/>
      <c r="I42" s="433"/>
      <c r="J42" s="433"/>
      <c r="K42" s="331">
        <v>0</v>
      </c>
      <c r="L42" s="331">
        <f t="shared" si="12"/>
        <v>0</v>
      </c>
      <c r="M42" s="176"/>
      <c r="N42" s="176"/>
      <c r="O42" s="332">
        <f t="shared" si="13"/>
        <v>1</v>
      </c>
      <c r="P42" s="338">
        <f ca="1">OFFSET('Table of Discount Factors'!$C$3,'Risk (£) Option 5'!M42,'Risk (£) Option 5'!N42)</f>
        <v>1</v>
      </c>
      <c r="Q42" s="334">
        <f t="shared" si="14"/>
        <v>0</v>
      </c>
      <c r="R42" s="331">
        <f t="shared" ca="1" si="15"/>
        <v>0</v>
      </c>
    </row>
    <row r="43" spans="1:18" ht="15" customHeight="1" x14ac:dyDescent="0.3">
      <c r="A43" s="335" t="s">
        <v>228</v>
      </c>
      <c r="B43" s="336" t="s">
        <v>229</v>
      </c>
      <c r="C43" s="175"/>
      <c r="D43" s="175"/>
      <c r="E43" s="175"/>
      <c r="F43" s="175"/>
      <c r="G43" s="330">
        <f t="shared" si="11"/>
        <v>0</v>
      </c>
      <c r="H43" s="433"/>
      <c r="I43" s="433"/>
      <c r="J43" s="433"/>
      <c r="K43" s="331">
        <v>0</v>
      </c>
      <c r="L43" s="331">
        <f t="shared" si="12"/>
        <v>0</v>
      </c>
      <c r="M43" s="176"/>
      <c r="N43" s="176"/>
      <c r="O43" s="332">
        <f t="shared" si="13"/>
        <v>1</v>
      </c>
      <c r="P43" s="338">
        <f ca="1">OFFSET('Table of Discount Factors'!$C$3,'Risk (£) Option 5'!M43,'Risk (£) Option 5'!N43)</f>
        <v>1</v>
      </c>
      <c r="Q43" s="334">
        <f t="shared" si="14"/>
        <v>0</v>
      </c>
      <c r="R43" s="331">
        <f t="shared" ca="1" si="15"/>
        <v>0</v>
      </c>
    </row>
    <row r="44" spans="1:18" ht="15" customHeight="1" x14ac:dyDescent="0.3">
      <c r="A44" s="335" t="s">
        <v>230</v>
      </c>
      <c r="B44" s="336" t="s">
        <v>231</v>
      </c>
      <c r="C44" s="175"/>
      <c r="D44" s="175"/>
      <c r="E44" s="175"/>
      <c r="F44" s="175"/>
      <c r="G44" s="330">
        <f t="shared" si="11"/>
        <v>0</v>
      </c>
      <c r="H44" s="433"/>
      <c r="I44" s="433"/>
      <c r="J44" s="433"/>
      <c r="K44" s="331">
        <v>0</v>
      </c>
      <c r="L44" s="331">
        <f t="shared" si="12"/>
        <v>0</v>
      </c>
      <c r="M44" s="176"/>
      <c r="N44" s="176"/>
      <c r="O44" s="332">
        <f t="shared" si="13"/>
        <v>1</v>
      </c>
      <c r="P44" s="338">
        <f ca="1">OFFSET('Table of Discount Factors'!$C$3,'Risk (£) Option 5'!M44,'Risk (£) Option 5'!N44)</f>
        <v>1</v>
      </c>
      <c r="Q44" s="334">
        <f t="shared" si="14"/>
        <v>0</v>
      </c>
      <c r="R44" s="331">
        <f t="shared" ca="1" si="15"/>
        <v>0</v>
      </c>
    </row>
    <row r="45" spans="1:18" ht="15" customHeight="1" x14ac:dyDescent="0.3">
      <c r="A45" s="335" t="s">
        <v>232</v>
      </c>
      <c r="B45" s="336" t="s">
        <v>233</v>
      </c>
      <c r="C45" s="175"/>
      <c r="D45" s="175"/>
      <c r="E45" s="175"/>
      <c r="F45" s="175"/>
      <c r="G45" s="330">
        <f t="shared" si="11"/>
        <v>0</v>
      </c>
      <c r="H45" s="433"/>
      <c r="I45" s="433"/>
      <c r="J45" s="433"/>
      <c r="K45" s="331">
        <v>0</v>
      </c>
      <c r="L45" s="331">
        <f t="shared" si="12"/>
        <v>0</v>
      </c>
      <c r="M45" s="176"/>
      <c r="N45" s="176"/>
      <c r="O45" s="332">
        <f t="shared" si="13"/>
        <v>1</v>
      </c>
      <c r="P45" s="338">
        <f ca="1">OFFSET('Table of Discount Factors'!$C$3,'Risk (£) Option 5'!M45,'Risk (£) Option 5'!N45)</f>
        <v>1</v>
      </c>
      <c r="Q45" s="334">
        <f t="shared" si="14"/>
        <v>0</v>
      </c>
      <c r="R45" s="331">
        <f t="shared" ca="1" si="15"/>
        <v>0</v>
      </c>
    </row>
    <row r="46" spans="1:18" ht="15" customHeight="1" x14ac:dyDescent="0.3">
      <c r="A46" s="335" t="s">
        <v>234</v>
      </c>
      <c r="B46" s="336" t="s">
        <v>197</v>
      </c>
      <c r="C46" s="175"/>
      <c r="D46" s="175"/>
      <c r="E46" s="175"/>
      <c r="F46" s="175"/>
      <c r="G46" s="330">
        <f t="shared" si="11"/>
        <v>0</v>
      </c>
      <c r="H46" s="433"/>
      <c r="I46" s="433"/>
      <c r="J46" s="433"/>
      <c r="K46" s="331">
        <v>0</v>
      </c>
      <c r="L46" s="331">
        <f t="shared" si="12"/>
        <v>0</v>
      </c>
      <c r="M46" s="176"/>
      <c r="N46" s="176"/>
      <c r="O46" s="332">
        <f t="shared" si="13"/>
        <v>1</v>
      </c>
      <c r="P46" s="338">
        <f ca="1">OFFSET('Table of Discount Factors'!$C$3,'Risk (£) Option 5'!M46,'Risk (£) Option 5'!N46)</f>
        <v>1</v>
      </c>
      <c r="Q46" s="334">
        <f t="shared" si="14"/>
        <v>0</v>
      </c>
      <c r="R46" s="331">
        <f t="shared" ca="1" si="15"/>
        <v>0</v>
      </c>
    </row>
    <row r="47" spans="1:18" ht="15" customHeight="1" x14ac:dyDescent="0.3">
      <c r="A47" s="335" t="s">
        <v>235</v>
      </c>
      <c r="B47" s="336" t="s">
        <v>199</v>
      </c>
      <c r="C47" s="175"/>
      <c r="D47" s="175"/>
      <c r="E47" s="175"/>
      <c r="F47" s="175"/>
      <c r="G47" s="330">
        <f t="shared" si="11"/>
        <v>0</v>
      </c>
      <c r="H47" s="433"/>
      <c r="I47" s="433"/>
      <c r="J47" s="433"/>
      <c r="K47" s="331">
        <v>0</v>
      </c>
      <c r="L47" s="331">
        <f t="shared" si="12"/>
        <v>0</v>
      </c>
      <c r="M47" s="176"/>
      <c r="N47" s="176"/>
      <c r="O47" s="332">
        <f t="shared" si="13"/>
        <v>1</v>
      </c>
      <c r="P47" s="338">
        <f ca="1">OFFSET('Table of Discount Factors'!$C$3,'Risk (£) Option 5'!M47,'Risk (£) Option 5'!N47)</f>
        <v>1</v>
      </c>
      <c r="Q47" s="334">
        <f t="shared" si="14"/>
        <v>0</v>
      </c>
      <c r="R47" s="331">
        <f t="shared" ca="1" si="15"/>
        <v>0</v>
      </c>
    </row>
    <row r="48" spans="1:18" ht="15" customHeight="1" x14ac:dyDescent="0.3">
      <c r="A48" s="335" t="s">
        <v>236</v>
      </c>
      <c r="B48" s="336" t="s">
        <v>201</v>
      </c>
      <c r="C48" s="175"/>
      <c r="D48" s="175"/>
      <c r="E48" s="175"/>
      <c r="F48" s="175"/>
      <c r="G48" s="330">
        <f t="shared" si="11"/>
        <v>0</v>
      </c>
      <c r="H48" s="433"/>
      <c r="I48" s="433"/>
      <c r="J48" s="433"/>
      <c r="K48" s="331">
        <v>0</v>
      </c>
      <c r="L48" s="331">
        <f t="shared" si="12"/>
        <v>0</v>
      </c>
      <c r="M48" s="176"/>
      <c r="N48" s="176"/>
      <c r="O48" s="332">
        <f t="shared" si="13"/>
        <v>1</v>
      </c>
      <c r="P48" s="338">
        <f ca="1">OFFSET('Table of Discount Factors'!$C$3,'Risk (£) Option 5'!M48,'Risk (£) Option 5'!N48)</f>
        <v>1</v>
      </c>
      <c r="Q48" s="334">
        <f t="shared" si="14"/>
        <v>0</v>
      </c>
      <c r="R48" s="331">
        <f t="shared" ca="1" si="15"/>
        <v>0</v>
      </c>
    </row>
    <row r="49" spans="1:18" ht="15" customHeight="1" x14ac:dyDescent="0.3">
      <c r="A49" s="339"/>
      <c r="B49" s="340"/>
      <c r="C49" s="341"/>
      <c r="D49" s="341"/>
      <c r="E49" s="341"/>
      <c r="F49" s="341"/>
      <c r="G49" s="341"/>
      <c r="H49" s="342"/>
      <c r="I49" s="343"/>
      <c r="J49" s="344"/>
      <c r="K49" s="345" t="s">
        <v>55</v>
      </c>
      <c r="L49" s="346">
        <f>SUM(L38:L48)</f>
        <v>0</v>
      </c>
      <c r="M49" s="343"/>
      <c r="N49" s="344"/>
      <c r="O49" s="347"/>
      <c r="P49" s="348">
        <f ca="1">SUM(P38:P48)</f>
        <v>11</v>
      </c>
      <c r="Q49" s="346">
        <f>SUM(Q38:Q48)</f>
        <v>0</v>
      </c>
      <c r="R49" s="346">
        <f ca="1">SUM(R38:R48)</f>
        <v>0</v>
      </c>
    </row>
    <row r="50" spans="1:18" ht="15" customHeight="1" x14ac:dyDescent="0.3">
      <c r="A50" s="105" t="s">
        <v>237</v>
      </c>
      <c r="B50" s="106"/>
      <c r="C50" s="106"/>
      <c r="D50" s="106"/>
      <c r="E50" s="106"/>
      <c r="F50" s="106"/>
      <c r="G50" s="106"/>
      <c r="H50" s="307"/>
      <c r="I50" s="307"/>
      <c r="J50" s="307"/>
      <c r="K50" s="307"/>
      <c r="L50" s="307"/>
      <c r="M50" s="307"/>
      <c r="N50" s="307"/>
      <c r="O50" s="106"/>
      <c r="P50" s="106"/>
      <c r="Q50" s="308"/>
      <c r="R50" s="308"/>
    </row>
    <row r="51" spans="1:18" ht="15" customHeight="1" x14ac:dyDescent="0.3">
      <c r="A51" s="335" t="s">
        <v>238</v>
      </c>
      <c r="B51" s="349" t="s">
        <v>239</v>
      </c>
      <c r="C51" s="175"/>
      <c r="D51" s="175"/>
      <c r="E51" s="175"/>
      <c r="F51" s="175"/>
      <c r="G51" s="330">
        <f t="shared" ref="G51:G61" si="16">SUM(C51:F51)</f>
        <v>0</v>
      </c>
      <c r="H51" s="433"/>
      <c r="I51" s="433"/>
      <c r="J51" s="433"/>
      <c r="K51" s="331">
        <v>0</v>
      </c>
      <c r="L51" s="331">
        <f t="shared" ref="L51:L61" si="17">(C51*H51)+(D51*I51)+(E51*J51)+(F51*K51)</f>
        <v>0</v>
      </c>
      <c r="M51" s="176"/>
      <c r="N51" s="176"/>
      <c r="O51" s="332">
        <f t="shared" ref="O51:O61" si="18">(N51-M51)+1</f>
        <v>1</v>
      </c>
      <c r="P51" s="338">
        <f ca="1">OFFSET('Table of Discount Factors'!$C$3,'Risk (£) Option 5'!M51,'Risk (£) Option 5'!N51)</f>
        <v>1</v>
      </c>
      <c r="Q51" s="334">
        <f t="shared" ref="Q51:Q61" si="19">L51*O51</f>
        <v>0</v>
      </c>
      <c r="R51" s="331">
        <f t="shared" ref="R51:R61" ca="1" si="20">L51*P51</f>
        <v>0</v>
      </c>
    </row>
    <row r="52" spans="1:18" ht="15" customHeight="1" x14ac:dyDescent="0.3">
      <c r="A52" s="335" t="s">
        <v>240</v>
      </c>
      <c r="B52" s="349" t="s">
        <v>241</v>
      </c>
      <c r="C52" s="175"/>
      <c r="D52" s="175"/>
      <c r="E52" s="175"/>
      <c r="F52" s="175"/>
      <c r="G52" s="330">
        <f t="shared" si="16"/>
        <v>0</v>
      </c>
      <c r="H52" s="433"/>
      <c r="I52" s="433"/>
      <c r="J52" s="433"/>
      <c r="K52" s="331">
        <v>0</v>
      </c>
      <c r="L52" s="331">
        <f t="shared" si="17"/>
        <v>0</v>
      </c>
      <c r="M52" s="176"/>
      <c r="N52" s="176"/>
      <c r="O52" s="332">
        <f t="shared" si="18"/>
        <v>1</v>
      </c>
      <c r="P52" s="338">
        <f ca="1">OFFSET('Table of Discount Factors'!$C$3,'Risk (£) Option 5'!M52,'Risk (£) Option 5'!N52)</f>
        <v>1</v>
      </c>
      <c r="Q52" s="334">
        <f t="shared" si="19"/>
        <v>0</v>
      </c>
      <c r="R52" s="331">
        <f t="shared" ca="1" si="20"/>
        <v>0</v>
      </c>
    </row>
    <row r="53" spans="1:18" ht="15" customHeight="1" x14ac:dyDescent="0.3">
      <c r="A53" s="335" t="s">
        <v>242</v>
      </c>
      <c r="B53" s="349" t="s">
        <v>243</v>
      </c>
      <c r="C53" s="175"/>
      <c r="D53" s="175"/>
      <c r="E53" s="175"/>
      <c r="F53" s="175"/>
      <c r="G53" s="330">
        <f t="shared" si="16"/>
        <v>0</v>
      </c>
      <c r="H53" s="433"/>
      <c r="I53" s="433"/>
      <c r="J53" s="433"/>
      <c r="K53" s="331">
        <v>0</v>
      </c>
      <c r="L53" s="331">
        <f t="shared" si="17"/>
        <v>0</v>
      </c>
      <c r="M53" s="176"/>
      <c r="N53" s="176"/>
      <c r="O53" s="332">
        <f t="shared" si="18"/>
        <v>1</v>
      </c>
      <c r="P53" s="338">
        <f ca="1">OFFSET('Table of Discount Factors'!$C$3,'Risk (£) Option 5'!M53,'Risk (£) Option 5'!N53)</f>
        <v>1</v>
      </c>
      <c r="Q53" s="334">
        <f t="shared" si="19"/>
        <v>0</v>
      </c>
      <c r="R53" s="331">
        <f t="shared" ca="1" si="20"/>
        <v>0</v>
      </c>
    </row>
    <row r="54" spans="1:18" ht="15" customHeight="1" x14ac:dyDescent="0.3">
      <c r="A54" s="335" t="s">
        <v>244</v>
      </c>
      <c r="B54" s="349" t="s">
        <v>245</v>
      </c>
      <c r="C54" s="175"/>
      <c r="D54" s="175"/>
      <c r="E54" s="175"/>
      <c r="F54" s="175"/>
      <c r="G54" s="330">
        <f t="shared" si="16"/>
        <v>0</v>
      </c>
      <c r="H54" s="433"/>
      <c r="I54" s="433"/>
      <c r="J54" s="433"/>
      <c r="K54" s="331">
        <v>0</v>
      </c>
      <c r="L54" s="331">
        <f t="shared" si="17"/>
        <v>0</v>
      </c>
      <c r="M54" s="176"/>
      <c r="N54" s="176"/>
      <c r="O54" s="332">
        <f t="shared" si="18"/>
        <v>1</v>
      </c>
      <c r="P54" s="338">
        <f ca="1">OFFSET('Table of Discount Factors'!$C$3,'Risk (£) Option 5'!M54,'Risk (£) Option 5'!N54)</f>
        <v>1</v>
      </c>
      <c r="Q54" s="334">
        <f t="shared" si="19"/>
        <v>0</v>
      </c>
      <c r="R54" s="331">
        <f t="shared" ca="1" si="20"/>
        <v>0</v>
      </c>
    </row>
    <row r="55" spans="1:18" ht="15" customHeight="1" x14ac:dyDescent="0.3">
      <c r="A55" s="335" t="s">
        <v>246</v>
      </c>
      <c r="B55" s="349" t="s">
        <v>249</v>
      </c>
      <c r="C55" s="175"/>
      <c r="D55" s="175"/>
      <c r="E55" s="175"/>
      <c r="F55" s="175"/>
      <c r="G55" s="330">
        <f t="shared" si="16"/>
        <v>0</v>
      </c>
      <c r="H55" s="433"/>
      <c r="I55" s="433"/>
      <c r="J55" s="433"/>
      <c r="K55" s="331">
        <v>0</v>
      </c>
      <c r="L55" s="331">
        <f t="shared" si="17"/>
        <v>0</v>
      </c>
      <c r="M55" s="176"/>
      <c r="N55" s="176"/>
      <c r="O55" s="332">
        <f t="shared" si="18"/>
        <v>1</v>
      </c>
      <c r="P55" s="338">
        <f ca="1">OFFSET('Table of Discount Factors'!$C$3,'Risk (£) Option 5'!M55,'Risk (£) Option 5'!N55)</f>
        <v>1</v>
      </c>
      <c r="Q55" s="334">
        <f t="shared" si="19"/>
        <v>0</v>
      </c>
      <c r="R55" s="331">
        <f t="shared" ca="1" si="20"/>
        <v>0</v>
      </c>
    </row>
    <row r="56" spans="1:18" ht="15" customHeight="1" x14ac:dyDescent="0.3">
      <c r="A56" s="335" t="s">
        <v>247</v>
      </c>
      <c r="B56" s="349" t="s">
        <v>251</v>
      </c>
      <c r="C56" s="175"/>
      <c r="D56" s="175"/>
      <c r="E56" s="175"/>
      <c r="F56" s="175"/>
      <c r="G56" s="330">
        <f t="shared" si="16"/>
        <v>0</v>
      </c>
      <c r="H56" s="433"/>
      <c r="I56" s="433"/>
      <c r="J56" s="433"/>
      <c r="K56" s="331">
        <v>0</v>
      </c>
      <c r="L56" s="331">
        <f t="shared" si="17"/>
        <v>0</v>
      </c>
      <c r="M56" s="176"/>
      <c r="N56" s="176"/>
      <c r="O56" s="332">
        <f t="shared" si="18"/>
        <v>1</v>
      </c>
      <c r="P56" s="338">
        <f ca="1">OFFSET('Table of Discount Factors'!$C$3,'Risk (£) Option 5'!M56,'Risk (£) Option 5'!N56)</f>
        <v>1</v>
      </c>
      <c r="Q56" s="334">
        <f t="shared" si="19"/>
        <v>0</v>
      </c>
      <c r="R56" s="331">
        <f t="shared" ca="1" si="20"/>
        <v>0</v>
      </c>
    </row>
    <row r="57" spans="1:18" ht="15" customHeight="1" x14ac:dyDescent="0.3">
      <c r="A57" s="335" t="s">
        <v>248</v>
      </c>
      <c r="B57" s="349" t="s">
        <v>253</v>
      </c>
      <c r="C57" s="175"/>
      <c r="D57" s="175"/>
      <c r="E57" s="175"/>
      <c r="F57" s="175"/>
      <c r="G57" s="330">
        <f t="shared" si="16"/>
        <v>0</v>
      </c>
      <c r="H57" s="433"/>
      <c r="I57" s="433"/>
      <c r="J57" s="433"/>
      <c r="K57" s="331">
        <v>0</v>
      </c>
      <c r="L57" s="331">
        <f t="shared" si="17"/>
        <v>0</v>
      </c>
      <c r="M57" s="176"/>
      <c r="N57" s="176"/>
      <c r="O57" s="332">
        <f t="shared" si="18"/>
        <v>1</v>
      </c>
      <c r="P57" s="338">
        <f ca="1">OFFSET('Table of Discount Factors'!$C$3,'Risk (£) Option 5'!M57,'Risk (£) Option 5'!N57)</f>
        <v>1</v>
      </c>
      <c r="Q57" s="334">
        <f t="shared" si="19"/>
        <v>0</v>
      </c>
      <c r="R57" s="331">
        <f t="shared" ca="1" si="20"/>
        <v>0</v>
      </c>
    </row>
    <row r="58" spans="1:18" ht="15" customHeight="1" x14ac:dyDescent="0.3">
      <c r="A58" s="335" t="s">
        <v>250</v>
      </c>
      <c r="B58" s="349" t="s">
        <v>582</v>
      </c>
      <c r="C58" s="175"/>
      <c r="D58" s="175"/>
      <c r="E58" s="175"/>
      <c r="F58" s="175"/>
      <c r="G58" s="330">
        <f t="shared" si="16"/>
        <v>0</v>
      </c>
      <c r="H58" s="433"/>
      <c r="I58" s="433"/>
      <c r="J58" s="433"/>
      <c r="K58" s="331">
        <v>0</v>
      </c>
      <c r="L58" s="331">
        <f t="shared" si="17"/>
        <v>0</v>
      </c>
      <c r="M58" s="176"/>
      <c r="N58" s="176"/>
      <c r="O58" s="332">
        <f t="shared" si="18"/>
        <v>1</v>
      </c>
      <c r="P58" s="338">
        <f ca="1">OFFSET('Table of Discount Factors'!$C$3,'Risk (£) Option 5'!M58,'Risk (£) Option 5'!N58)</f>
        <v>1</v>
      </c>
      <c r="Q58" s="334">
        <f t="shared" si="19"/>
        <v>0</v>
      </c>
      <c r="R58" s="331">
        <f t="shared" ca="1" si="20"/>
        <v>0</v>
      </c>
    </row>
    <row r="59" spans="1:18" ht="15" customHeight="1" x14ac:dyDescent="0.3">
      <c r="A59" s="335" t="s">
        <v>252</v>
      </c>
      <c r="B59" s="349" t="s">
        <v>256</v>
      </c>
      <c r="C59" s="175"/>
      <c r="D59" s="175"/>
      <c r="E59" s="175"/>
      <c r="F59" s="175"/>
      <c r="G59" s="330">
        <f t="shared" si="16"/>
        <v>0</v>
      </c>
      <c r="H59" s="433"/>
      <c r="I59" s="433"/>
      <c r="J59" s="433"/>
      <c r="K59" s="331">
        <v>0</v>
      </c>
      <c r="L59" s="331">
        <f t="shared" si="17"/>
        <v>0</v>
      </c>
      <c r="M59" s="176"/>
      <c r="N59" s="176"/>
      <c r="O59" s="332">
        <f t="shared" si="18"/>
        <v>1</v>
      </c>
      <c r="P59" s="338">
        <f ca="1">OFFSET('Table of Discount Factors'!$C$3,'Risk (£) Option 5'!M59,'Risk (£) Option 5'!N59)</f>
        <v>1</v>
      </c>
      <c r="Q59" s="334">
        <f t="shared" si="19"/>
        <v>0</v>
      </c>
      <c r="R59" s="331">
        <f t="shared" ca="1" si="20"/>
        <v>0</v>
      </c>
    </row>
    <row r="60" spans="1:18" ht="15" customHeight="1" x14ac:dyDescent="0.3">
      <c r="A60" s="335" t="s">
        <v>254</v>
      </c>
      <c r="B60" s="349" t="s">
        <v>257</v>
      </c>
      <c r="C60" s="175"/>
      <c r="D60" s="175"/>
      <c r="E60" s="175"/>
      <c r="F60" s="175"/>
      <c r="G60" s="330">
        <f t="shared" si="16"/>
        <v>0</v>
      </c>
      <c r="H60" s="433"/>
      <c r="I60" s="433"/>
      <c r="J60" s="433"/>
      <c r="K60" s="331">
        <v>0</v>
      </c>
      <c r="L60" s="331">
        <f t="shared" si="17"/>
        <v>0</v>
      </c>
      <c r="M60" s="176"/>
      <c r="N60" s="176"/>
      <c r="O60" s="332">
        <f t="shared" si="18"/>
        <v>1</v>
      </c>
      <c r="P60" s="338">
        <f ca="1">OFFSET('Table of Discount Factors'!$C$3,'Risk (£) Option 5'!M60,'Risk (£) Option 5'!N60)</f>
        <v>1</v>
      </c>
      <c r="Q60" s="334">
        <f t="shared" si="19"/>
        <v>0</v>
      </c>
      <c r="R60" s="331">
        <f t="shared" ca="1" si="20"/>
        <v>0</v>
      </c>
    </row>
    <row r="61" spans="1:18" ht="15" customHeight="1" x14ac:dyDescent="0.3">
      <c r="A61" s="335" t="s">
        <v>255</v>
      </c>
      <c r="B61" s="349" t="s">
        <v>258</v>
      </c>
      <c r="C61" s="175"/>
      <c r="D61" s="175"/>
      <c r="E61" s="175"/>
      <c r="F61" s="175"/>
      <c r="G61" s="330">
        <f t="shared" si="16"/>
        <v>0</v>
      </c>
      <c r="H61" s="433"/>
      <c r="I61" s="433"/>
      <c r="J61" s="433"/>
      <c r="K61" s="331">
        <v>0</v>
      </c>
      <c r="L61" s="331">
        <f t="shared" si="17"/>
        <v>0</v>
      </c>
      <c r="M61" s="176"/>
      <c r="N61" s="176"/>
      <c r="O61" s="332">
        <f t="shared" si="18"/>
        <v>1</v>
      </c>
      <c r="P61" s="338">
        <f ca="1">OFFSET('Table of Discount Factors'!$C$3,'Risk (£) Option 5'!M61,'Risk (£) Option 5'!N61)</f>
        <v>1</v>
      </c>
      <c r="Q61" s="334">
        <f t="shared" si="19"/>
        <v>0</v>
      </c>
      <c r="R61" s="331">
        <f t="shared" ca="1" si="20"/>
        <v>0</v>
      </c>
    </row>
    <row r="62" spans="1:18" ht="15" customHeight="1" x14ac:dyDescent="0.3">
      <c r="A62" s="339"/>
      <c r="B62" s="340"/>
      <c r="C62" s="341"/>
      <c r="D62" s="341"/>
      <c r="E62" s="341"/>
      <c r="F62" s="341"/>
      <c r="G62" s="341"/>
      <c r="H62" s="342"/>
      <c r="I62" s="343"/>
      <c r="J62" s="344"/>
      <c r="K62" s="345" t="s">
        <v>55</v>
      </c>
      <c r="L62" s="346">
        <f>SUM(L51:L61)</f>
        <v>0</v>
      </c>
      <c r="M62" s="343"/>
      <c r="N62" s="344"/>
      <c r="O62" s="347"/>
      <c r="P62" s="348">
        <f ca="1">SUM(P51:P61)</f>
        <v>11</v>
      </c>
      <c r="Q62" s="346">
        <f>SUM(Q51:Q61)</f>
        <v>0</v>
      </c>
      <c r="R62" s="346">
        <f ca="1">SUM(R51:R61)</f>
        <v>0</v>
      </c>
    </row>
    <row r="63" spans="1:18" ht="15" customHeight="1" x14ac:dyDescent="0.3">
      <c r="A63" s="105" t="s">
        <v>259</v>
      </c>
      <c r="B63" s="106"/>
      <c r="C63" s="106"/>
      <c r="D63" s="106"/>
      <c r="E63" s="106"/>
      <c r="F63" s="106"/>
      <c r="G63" s="106"/>
      <c r="H63" s="307"/>
      <c r="I63" s="307"/>
      <c r="J63" s="307"/>
      <c r="K63" s="307"/>
      <c r="L63" s="307"/>
      <c r="M63" s="307"/>
      <c r="N63" s="307"/>
      <c r="O63" s="106"/>
      <c r="P63" s="106"/>
      <c r="Q63" s="308"/>
      <c r="R63" s="308"/>
    </row>
    <row r="64" spans="1:18" ht="15" customHeight="1" x14ac:dyDescent="0.3">
      <c r="A64" s="335" t="s">
        <v>260</v>
      </c>
      <c r="B64" s="349" t="s">
        <v>261</v>
      </c>
      <c r="C64" s="175"/>
      <c r="D64" s="175"/>
      <c r="E64" s="175"/>
      <c r="F64" s="175"/>
      <c r="G64" s="330">
        <f t="shared" ref="G64:G71" si="21">SUM(C64:F64)</f>
        <v>0</v>
      </c>
      <c r="H64" s="433"/>
      <c r="I64" s="433"/>
      <c r="J64" s="433"/>
      <c r="K64" s="331">
        <v>0</v>
      </c>
      <c r="L64" s="331">
        <f t="shared" ref="L64:L71" si="22">(C64*H64)+(D64*I64)+(E64*J64)+(F64*K64)</f>
        <v>0</v>
      </c>
      <c r="M64" s="176"/>
      <c r="N64" s="176"/>
      <c r="O64" s="332">
        <f t="shared" ref="O64:O71" si="23">(N64-M64)+1</f>
        <v>1</v>
      </c>
      <c r="P64" s="338">
        <f ca="1">OFFSET('Table of Discount Factors'!$C$3,'Risk (£) Option 5'!M64,'Risk (£) Option 5'!N64)</f>
        <v>1</v>
      </c>
      <c r="Q64" s="334">
        <f t="shared" ref="Q64:Q71" si="24">L64*O64</f>
        <v>0</v>
      </c>
      <c r="R64" s="331">
        <f t="shared" ref="R64:R71" ca="1" si="25">L64*P64</f>
        <v>0</v>
      </c>
    </row>
    <row r="65" spans="1:18" ht="15" customHeight="1" x14ac:dyDescent="0.3">
      <c r="A65" s="335" t="s">
        <v>262</v>
      </c>
      <c r="B65" s="349" t="s">
        <v>263</v>
      </c>
      <c r="C65" s="175"/>
      <c r="D65" s="175"/>
      <c r="E65" s="175"/>
      <c r="F65" s="175"/>
      <c r="G65" s="330">
        <f t="shared" si="21"/>
        <v>0</v>
      </c>
      <c r="H65" s="433"/>
      <c r="I65" s="433"/>
      <c r="J65" s="433"/>
      <c r="K65" s="331">
        <v>0</v>
      </c>
      <c r="L65" s="331">
        <f t="shared" si="22"/>
        <v>0</v>
      </c>
      <c r="M65" s="176"/>
      <c r="N65" s="176"/>
      <c r="O65" s="332">
        <f t="shared" si="23"/>
        <v>1</v>
      </c>
      <c r="P65" s="338">
        <f ca="1">OFFSET('Table of Discount Factors'!$C$3,'Risk (£) Option 5'!M65,'Risk (£) Option 5'!N65)</f>
        <v>1</v>
      </c>
      <c r="Q65" s="334">
        <f t="shared" si="24"/>
        <v>0</v>
      </c>
      <c r="R65" s="331">
        <f t="shared" ca="1" si="25"/>
        <v>0</v>
      </c>
    </row>
    <row r="66" spans="1:18" ht="15" customHeight="1" x14ac:dyDescent="0.3">
      <c r="A66" s="335" t="s">
        <v>264</v>
      </c>
      <c r="B66" s="349" t="s">
        <v>265</v>
      </c>
      <c r="C66" s="175"/>
      <c r="D66" s="175"/>
      <c r="E66" s="175"/>
      <c r="F66" s="175"/>
      <c r="G66" s="330">
        <f t="shared" si="21"/>
        <v>0</v>
      </c>
      <c r="H66" s="433"/>
      <c r="I66" s="433"/>
      <c r="J66" s="433"/>
      <c r="K66" s="331">
        <v>0</v>
      </c>
      <c r="L66" s="331">
        <f t="shared" si="22"/>
        <v>0</v>
      </c>
      <c r="M66" s="176"/>
      <c r="N66" s="176"/>
      <c r="O66" s="332">
        <f t="shared" si="23"/>
        <v>1</v>
      </c>
      <c r="P66" s="338">
        <f ca="1">OFFSET('Table of Discount Factors'!$C$3,'Risk (£) Option 5'!M66,'Risk (£) Option 5'!N66)</f>
        <v>1</v>
      </c>
      <c r="Q66" s="334">
        <f t="shared" si="24"/>
        <v>0</v>
      </c>
      <c r="R66" s="331">
        <f t="shared" ca="1" si="25"/>
        <v>0</v>
      </c>
    </row>
    <row r="67" spans="1:18" ht="15" customHeight="1" x14ac:dyDescent="0.3">
      <c r="A67" s="335" t="s">
        <v>266</v>
      </c>
      <c r="B67" s="349" t="s">
        <v>267</v>
      </c>
      <c r="C67" s="175"/>
      <c r="D67" s="175"/>
      <c r="E67" s="175"/>
      <c r="F67" s="175"/>
      <c r="G67" s="330">
        <f t="shared" si="21"/>
        <v>0</v>
      </c>
      <c r="H67" s="433"/>
      <c r="I67" s="433"/>
      <c r="J67" s="433"/>
      <c r="K67" s="331">
        <v>0</v>
      </c>
      <c r="L67" s="331">
        <f t="shared" si="22"/>
        <v>0</v>
      </c>
      <c r="M67" s="176"/>
      <c r="N67" s="176"/>
      <c r="O67" s="332">
        <f t="shared" si="23"/>
        <v>1</v>
      </c>
      <c r="P67" s="338">
        <f ca="1">OFFSET('Table of Discount Factors'!$C$3,'Risk (£) Option 5'!M67,'Risk (£) Option 5'!N67)</f>
        <v>1</v>
      </c>
      <c r="Q67" s="334">
        <f t="shared" si="24"/>
        <v>0</v>
      </c>
      <c r="R67" s="331">
        <f t="shared" ca="1" si="25"/>
        <v>0</v>
      </c>
    </row>
    <row r="68" spans="1:18" ht="15" customHeight="1" x14ac:dyDescent="0.3">
      <c r="A68" s="335" t="s">
        <v>268</v>
      </c>
      <c r="B68" s="349" t="s">
        <v>269</v>
      </c>
      <c r="C68" s="175"/>
      <c r="D68" s="175"/>
      <c r="E68" s="175"/>
      <c r="F68" s="175"/>
      <c r="G68" s="330">
        <f t="shared" si="21"/>
        <v>0</v>
      </c>
      <c r="H68" s="433"/>
      <c r="I68" s="433"/>
      <c r="J68" s="433"/>
      <c r="K68" s="331">
        <v>0</v>
      </c>
      <c r="L68" s="331">
        <f t="shared" si="22"/>
        <v>0</v>
      </c>
      <c r="M68" s="176"/>
      <c r="N68" s="176"/>
      <c r="O68" s="332">
        <f t="shared" si="23"/>
        <v>1</v>
      </c>
      <c r="P68" s="338">
        <f ca="1">OFFSET('Table of Discount Factors'!$C$3,'Risk (£) Option 5'!M68,'Risk (£) Option 5'!N68)</f>
        <v>1</v>
      </c>
      <c r="Q68" s="334">
        <f t="shared" si="24"/>
        <v>0</v>
      </c>
      <c r="R68" s="331">
        <f t="shared" ca="1" si="25"/>
        <v>0</v>
      </c>
    </row>
    <row r="69" spans="1:18" ht="15" customHeight="1" x14ac:dyDescent="0.3">
      <c r="A69" s="335" t="s">
        <v>270</v>
      </c>
      <c r="B69" s="349" t="s">
        <v>271</v>
      </c>
      <c r="C69" s="175"/>
      <c r="D69" s="175"/>
      <c r="E69" s="175"/>
      <c r="F69" s="175"/>
      <c r="G69" s="330">
        <f t="shared" si="21"/>
        <v>0</v>
      </c>
      <c r="H69" s="433"/>
      <c r="I69" s="433"/>
      <c r="J69" s="433"/>
      <c r="K69" s="331">
        <v>0</v>
      </c>
      <c r="L69" s="331">
        <f t="shared" si="22"/>
        <v>0</v>
      </c>
      <c r="M69" s="176"/>
      <c r="N69" s="176"/>
      <c r="O69" s="332">
        <f t="shared" si="23"/>
        <v>1</v>
      </c>
      <c r="P69" s="338">
        <f ca="1">OFFSET('Table of Discount Factors'!$C$3,'Risk (£) Option 5'!M69,'Risk (£) Option 5'!N69)</f>
        <v>1</v>
      </c>
      <c r="Q69" s="334">
        <f t="shared" si="24"/>
        <v>0</v>
      </c>
      <c r="R69" s="331">
        <f t="shared" ca="1" si="25"/>
        <v>0</v>
      </c>
    </row>
    <row r="70" spans="1:18" ht="15" customHeight="1" x14ac:dyDescent="0.3">
      <c r="A70" s="335" t="s">
        <v>272</v>
      </c>
      <c r="B70" s="349" t="s">
        <v>273</v>
      </c>
      <c r="C70" s="175"/>
      <c r="D70" s="175"/>
      <c r="E70" s="175"/>
      <c r="F70" s="175"/>
      <c r="G70" s="330">
        <f t="shared" si="21"/>
        <v>0</v>
      </c>
      <c r="H70" s="433"/>
      <c r="I70" s="433"/>
      <c r="J70" s="433"/>
      <c r="K70" s="331">
        <v>0</v>
      </c>
      <c r="L70" s="331">
        <f t="shared" si="22"/>
        <v>0</v>
      </c>
      <c r="M70" s="176"/>
      <c r="N70" s="176"/>
      <c r="O70" s="332">
        <f t="shared" si="23"/>
        <v>1</v>
      </c>
      <c r="P70" s="338">
        <f ca="1">OFFSET('Table of Discount Factors'!$C$3,'Risk (£) Option 5'!M70,'Risk (£) Option 5'!N70)</f>
        <v>1</v>
      </c>
      <c r="Q70" s="334">
        <f t="shared" si="24"/>
        <v>0</v>
      </c>
      <c r="R70" s="331">
        <f t="shared" ca="1" si="25"/>
        <v>0</v>
      </c>
    </row>
    <row r="71" spans="1:18" ht="15" customHeight="1" x14ac:dyDescent="0.3">
      <c r="A71" s="335" t="s">
        <v>274</v>
      </c>
      <c r="B71" s="349" t="s">
        <v>275</v>
      </c>
      <c r="C71" s="175"/>
      <c r="D71" s="175"/>
      <c r="E71" s="175"/>
      <c r="F71" s="175"/>
      <c r="G71" s="330">
        <f t="shared" si="21"/>
        <v>0</v>
      </c>
      <c r="H71" s="433"/>
      <c r="I71" s="433"/>
      <c r="J71" s="433"/>
      <c r="K71" s="331">
        <v>0</v>
      </c>
      <c r="L71" s="331">
        <f t="shared" si="22"/>
        <v>0</v>
      </c>
      <c r="M71" s="176"/>
      <c r="N71" s="176"/>
      <c r="O71" s="332">
        <f t="shared" si="23"/>
        <v>1</v>
      </c>
      <c r="P71" s="338">
        <f ca="1">OFFSET('Table of Discount Factors'!$C$3,'Risk (£) Option 5'!M71,'Risk (£) Option 5'!N71)</f>
        <v>1</v>
      </c>
      <c r="Q71" s="334">
        <f t="shared" si="24"/>
        <v>0</v>
      </c>
      <c r="R71" s="331">
        <f t="shared" ca="1" si="25"/>
        <v>0</v>
      </c>
    </row>
    <row r="72" spans="1:18" ht="15" customHeight="1" x14ac:dyDescent="0.3">
      <c r="A72" s="339"/>
      <c r="B72" s="340"/>
      <c r="C72" s="341"/>
      <c r="D72" s="341"/>
      <c r="E72" s="341"/>
      <c r="F72" s="341"/>
      <c r="G72" s="341"/>
      <c r="H72" s="342"/>
      <c r="I72" s="343"/>
      <c r="J72" s="344"/>
      <c r="K72" s="345" t="s">
        <v>55</v>
      </c>
      <c r="L72" s="346">
        <f>SUM(L64:L71)</f>
        <v>0</v>
      </c>
      <c r="M72" s="343"/>
      <c r="N72" s="344"/>
      <c r="O72" s="347"/>
      <c r="P72" s="348">
        <f ca="1">SUM(P64:P71)</f>
        <v>8</v>
      </c>
      <c r="Q72" s="346">
        <f>SUM(Q64:Q71)</f>
        <v>0</v>
      </c>
      <c r="R72" s="346">
        <f ca="1">SUM(R64:R71)</f>
        <v>0</v>
      </c>
    </row>
    <row r="73" spans="1:18" ht="15" customHeight="1" x14ac:dyDescent="0.3">
      <c r="A73" s="105" t="s">
        <v>276</v>
      </c>
      <c r="B73" s="106"/>
      <c r="C73" s="106"/>
      <c r="D73" s="106"/>
      <c r="E73" s="106"/>
      <c r="F73" s="106"/>
      <c r="G73" s="106"/>
      <c r="H73" s="307"/>
      <c r="I73" s="307"/>
      <c r="J73" s="307"/>
      <c r="K73" s="307"/>
      <c r="L73" s="307"/>
      <c r="M73" s="307"/>
      <c r="N73" s="307"/>
      <c r="O73" s="106"/>
      <c r="P73" s="106"/>
      <c r="Q73" s="308"/>
      <c r="R73" s="308"/>
    </row>
    <row r="74" spans="1:18" ht="15" customHeight="1" x14ac:dyDescent="0.3">
      <c r="A74" s="335" t="s">
        <v>277</v>
      </c>
      <c r="B74" s="349" t="s">
        <v>278</v>
      </c>
      <c r="C74" s="175"/>
      <c r="D74" s="175"/>
      <c r="E74" s="175"/>
      <c r="F74" s="175"/>
      <c r="G74" s="330">
        <f t="shared" ref="G74:G76" si="26">SUM(C74:F74)</f>
        <v>0</v>
      </c>
      <c r="H74" s="433"/>
      <c r="I74" s="433"/>
      <c r="J74" s="433"/>
      <c r="K74" s="331">
        <v>0</v>
      </c>
      <c r="L74" s="331">
        <f t="shared" ref="L74:L76" si="27">(C74*H74)+(D74*I74)+(E74*J74)+(F74*K74)</f>
        <v>0</v>
      </c>
      <c r="M74" s="176"/>
      <c r="N74" s="176"/>
      <c r="O74" s="332">
        <f t="shared" ref="O74:O76" si="28">(N74-M74)+1</f>
        <v>1</v>
      </c>
      <c r="P74" s="338">
        <f ca="1">OFFSET('Table of Discount Factors'!$C$3,'Risk (£) Option 5'!M74,'Risk (£) Option 5'!N74)</f>
        <v>1</v>
      </c>
      <c r="Q74" s="334">
        <f t="shared" ref="Q74:Q76" si="29">L74*O74</f>
        <v>0</v>
      </c>
      <c r="R74" s="331">
        <f ca="1">L74*P74</f>
        <v>0</v>
      </c>
    </row>
    <row r="75" spans="1:18" ht="15" customHeight="1" x14ac:dyDescent="0.3">
      <c r="A75" s="335" t="s">
        <v>279</v>
      </c>
      <c r="B75" s="349" t="s">
        <v>280</v>
      </c>
      <c r="C75" s="175"/>
      <c r="D75" s="175"/>
      <c r="E75" s="175"/>
      <c r="F75" s="175"/>
      <c r="G75" s="330">
        <f t="shared" si="26"/>
        <v>0</v>
      </c>
      <c r="H75" s="433"/>
      <c r="I75" s="433"/>
      <c r="J75" s="433"/>
      <c r="K75" s="331">
        <v>0</v>
      </c>
      <c r="L75" s="331">
        <f t="shared" si="27"/>
        <v>0</v>
      </c>
      <c r="M75" s="176"/>
      <c r="N75" s="176"/>
      <c r="O75" s="332">
        <f t="shared" si="28"/>
        <v>1</v>
      </c>
      <c r="P75" s="338">
        <f ca="1">OFFSET('Table of Discount Factors'!$C$3,'Risk (£) Option 5'!M75,'Risk (£) Option 5'!N75)</f>
        <v>1</v>
      </c>
      <c r="Q75" s="334">
        <f t="shared" si="29"/>
        <v>0</v>
      </c>
      <c r="R75" s="331">
        <f ca="1">L75*P75</f>
        <v>0</v>
      </c>
    </row>
    <row r="76" spans="1:18" ht="15" customHeight="1" x14ac:dyDescent="0.3">
      <c r="A76" s="335" t="s">
        <v>281</v>
      </c>
      <c r="B76" s="349" t="s">
        <v>282</v>
      </c>
      <c r="C76" s="175"/>
      <c r="D76" s="175"/>
      <c r="E76" s="175"/>
      <c r="F76" s="175"/>
      <c r="G76" s="330">
        <f t="shared" si="26"/>
        <v>0</v>
      </c>
      <c r="H76" s="433"/>
      <c r="I76" s="433"/>
      <c r="J76" s="433"/>
      <c r="K76" s="331">
        <v>0</v>
      </c>
      <c r="L76" s="331">
        <f t="shared" si="27"/>
        <v>0</v>
      </c>
      <c r="M76" s="176"/>
      <c r="N76" s="176"/>
      <c r="O76" s="332">
        <f t="shared" si="28"/>
        <v>1</v>
      </c>
      <c r="P76" s="338">
        <f ca="1">OFFSET('Table of Discount Factors'!$C$3,'Risk (£) Option 5'!M76,'Risk (£) Option 5'!N76)</f>
        <v>1</v>
      </c>
      <c r="Q76" s="334">
        <f t="shared" si="29"/>
        <v>0</v>
      </c>
      <c r="R76" s="331">
        <f ca="1">L76*P76</f>
        <v>0</v>
      </c>
    </row>
    <row r="77" spans="1:18" ht="15" customHeight="1" x14ac:dyDescent="0.3">
      <c r="A77" s="339"/>
      <c r="B77" s="340"/>
      <c r="C77" s="341"/>
      <c r="D77" s="341"/>
      <c r="E77" s="341"/>
      <c r="F77" s="341"/>
      <c r="G77" s="341"/>
      <c r="H77" s="342"/>
      <c r="I77" s="343"/>
      <c r="J77" s="344"/>
      <c r="K77" s="345" t="s">
        <v>55</v>
      </c>
      <c r="L77" s="346">
        <f>SUM(L74:L76)</f>
        <v>0</v>
      </c>
      <c r="M77" s="343"/>
      <c r="N77" s="344"/>
      <c r="O77" s="347"/>
      <c r="P77" s="348">
        <f ca="1">SUM(P74:P76)</f>
        <v>3</v>
      </c>
      <c r="Q77" s="346">
        <f>SUM(Q74:Q76)</f>
        <v>0</v>
      </c>
      <c r="R77" s="346">
        <f ca="1">SUM(R74:R76)</f>
        <v>0</v>
      </c>
    </row>
    <row r="78" spans="1:18" ht="15" customHeight="1" x14ac:dyDescent="0.3">
      <c r="A78" s="105" t="s">
        <v>284</v>
      </c>
      <c r="B78" s="106"/>
      <c r="C78" s="106"/>
      <c r="D78" s="106"/>
      <c r="E78" s="106"/>
      <c r="F78" s="106"/>
      <c r="G78" s="106"/>
      <c r="H78" s="307"/>
      <c r="I78" s="307"/>
      <c r="J78" s="307"/>
      <c r="K78" s="307"/>
      <c r="L78" s="307"/>
      <c r="M78" s="307"/>
      <c r="N78" s="307"/>
      <c r="O78" s="106"/>
      <c r="P78" s="106"/>
      <c r="Q78" s="308"/>
      <c r="R78" s="308"/>
    </row>
    <row r="79" spans="1:18" ht="15" customHeight="1" x14ac:dyDescent="0.3">
      <c r="A79" s="335" t="s">
        <v>285</v>
      </c>
      <c r="B79" s="349" t="s">
        <v>286</v>
      </c>
      <c r="C79" s="175"/>
      <c r="D79" s="175"/>
      <c r="E79" s="175"/>
      <c r="F79" s="175"/>
      <c r="G79" s="330">
        <f t="shared" ref="G79:G80" si="30">SUM(C79:F79)</f>
        <v>0</v>
      </c>
      <c r="H79" s="433"/>
      <c r="I79" s="433"/>
      <c r="J79" s="433"/>
      <c r="K79" s="331">
        <v>0</v>
      </c>
      <c r="L79" s="331">
        <f t="shared" ref="L79:L80" si="31">(C79*H79)+(D79*I79)+(E79*J79)+(F79*K79)</f>
        <v>0</v>
      </c>
      <c r="M79" s="176"/>
      <c r="N79" s="176"/>
      <c r="O79" s="332">
        <f t="shared" ref="O79:O80" si="32">(N79-M79)+1</f>
        <v>1</v>
      </c>
      <c r="P79" s="338">
        <f ca="1">OFFSET('Table of Discount Factors'!$C$3,'Risk (£) Option 5'!M79,'Risk (£) Option 5'!N79)</f>
        <v>1</v>
      </c>
      <c r="Q79" s="334">
        <f t="shared" ref="Q79:Q80" si="33">L79*O79</f>
        <v>0</v>
      </c>
      <c r="R79" s="331">
        <f ca="1">L79*P79</f>
        <v>0</v>
      </c>
    </row>
    <row r="80" spans="1:18" ht="15" customHeight="1" x14ac:dyDescent="0.3">
      <c r="A80" s="335" t="s">
        <v>287</v>
      </c>
      <c r="B80" s="349" t="s">
        <v>288</v>
      </c>
      <c r="C80" s="175"/>
      <c r="D80" s="175"/>
      <c r="E80" s="175"/>
      <c r="F80" s="175"/>
      <c r="G80" s="330">
        <f t="shared" si="30"/>
        <v>0</v>
      </c>
      <c r="H80" s="433"/>
      <c r="I80" s="433"/>
      <c r="J80" s="433"/>
      <c r="K80" s="331">
        <v>0</v>
      </c>
      <c r="L80" s="331">
        <f t="shared" si="31"/>
        <v>0</v>
      </c>
      <c r="M80" s="176"/>
      <c r="N80" s="176"/>
      <c r="O80" s="332">
        <f t="shared" si="32"/>
        <v>1</v>
      </c>
      <c r="P80" s="338">
        <f ca="1">OFFSET('Table of Discount Factors'!$C$3,'Risk (£) Option 5'!M80,'Risk (£) Option 5'!N80)</f>
        <v>1</v>
      </c>
      <c r="Q80" s="334">
        <f t="shared" si="33"/>
        <v>0</v>
      </c>
      <c r="R80" s="331">
        <f ca="1">L80*P80</f>
        <v>0</v>
      </c>
    </row>
    <row r="81" spans="1:18" ht="15" customHeight="1" x14ac:dyDescent="0.3">
      <c r="A81" s="339"/>
      <c r="B81" s="340"/>
      <c r="C81" s="341"/>
      <c r="D81" s="341"/>
      <c r="E81" s="341"/>
      <c r="F81" s="341"/>
      <c r="G81" s="341"/>
      <c r="H81" s="342"/>
      <c r="I81" s="343"/>
      <c r="J81" s="344"/>
      <c r="K81" s="345" t="s">
        <v>55</v>
      </c>
      <c r="L81" s="346">
        <f>SUM(L79,L80)</f>
        <v>0</v>
      </c>
      <c r="M81" s="343"/>
      <c r="N81" s="344"/>
      <c r="O81" s="347"/>
      <c r="P81" s="348">
        <f ca="1">SUM(P79,P80)</f>
        <v>2</v>
      </c>
      <c r="Q81" s="346">
        <f>SUM(Q79,Q80)</f>
        <v>0</v>
      </c>
      <c r="R81" s="346">
        <f ca="1">SUM(R79,R80)</f>
        <v>0</v>
      </c>
    </row>
    <row r="82" spans="1:18" ht="15" customHeight="1" x14ac:dyDescent="0.3">
      <c r="A82" s="105" t="s">
        <v>291</v>
      </c>
      <c r="B82" s="106"/>
      <c r="C82" s="106"/>
      <c r="D82" s="106"/>
      <c r="E82" s="106"/>
      <c r="F82" s="106"/>
      <c r="G82" s="106"/>
      <c r="H82" s="307"/>
      <c r="I82" s="307"/>
      <c r="J82" s="307"/>
      <c r="K82" s="307"/>
      <c r="L82" s="307"/>
      <c r="M82" s="307"/>
      <c r="N82" s="307"/>
      <c r="O82" s="106"/>
      <c r="P82" s="106"/>
      <c r="Q82" s="308"/>
      <c r="R82" s="308"/>
    </row>
    <row r="83" spans="1:18" ht="15" customHeight="1" x14ac:dyDescent="0.3">
      <c r="A83" s="335" t="s">
        <v>292</v>
      </c>
      <c r="B83" s="349" t="s">
        <v>293</v>
      </c>
      <c r="C83" s="175"/>
      <c r="D83" s="175"/>
      <c r="E83" s="175"/>
      <c r="F83" s="175"/>
      <c r="G83" s="330">
        <f t="shared" ref="G83:G84" si="34">SUM(C83:F83)</f>
        <v>0</v>
      </c>
      <c r="H83" s="433"/>
      <c r="I83" s="433"/>
      <c r="J83" s="433"/>
      <c r="K83" s="331">
        <v>0</v>
      </c>
      <c r="L83" s="331">
        <f t="shared" ref="L83:L84" si="35">(C83*H83)+(D83*I83)+(E83*J83)+(F83*K83)</f>
        <v>0</v>
      </c>
      <c r="M83" s="176"/>
      <c r="N83" s="176"/>
      <c r="O83" s="332">
        <f t="shared" ref="O83:O84" si="36">(N83-M83)+1</f>
        <v>1</v>
      </c>
      <c r="P83" s="338">
        <f ca="1">OFFSET('Table of Discount Factors'!$C$3,'Risk (£) Option 5'!M83,'Risk (£) Option 5'!N83)</f>
        <v>1</v>
      </c>
      <c r="Q83" s="334">
        <f t="shared" ref="Q83:Q84" si="37">L83*O83</f>
        <v>0</v>
      </c>
      <c r="R83" s="331">
        <f ca="1">L83*P83</f>
        <v>0</v>
      </c>
    </row>
    <row r="84" spans="1:18" ht="15" customHeight="1" x14ac:dyDescent="0.3">
      <c r="A84" s="335" t="s">
        <v>294</v>
      </c>
      <c r="B84" s="349" t="s">
        <v>295</v>
      </c>
      <c r="C84" s="175"/>
      <c r="D84" s="175"/>
      <c r="E84" s="175"/>
      <c r="F84" s="175"/>
      <c r="G84" s="330">
        <f t="shared" si="34"/>
        <v>0</v>
      </c>
      <c r="H84" s="433"/>
      <c r="I84" s="433"/>
      <c r="J84" s="433"/>
      <c r="K84" s="331">
        <v>0</v>
      </c>
      <c r="L84" s="331">
        <f t="shared" si="35"/>
        <v>0</v>
      </c>
      <c r="M84" s="176"/>
      <c r="N84" s="176"/>
      <c r="O84" s="332">
        <f t="shared" si="36"/>
        <v>1</v>
      </c>
      <c r="P84" s="338">
        <f ca="1">OFFSET('Table of Discount Factors'!$C$3,'Risk (£) Option 5'!M84,'Risk (£) Option 5'!N84)</f>
        <v>1</v>
      </c>
      <c r="Q84" s="334">
        <f t="shared" si="37"/>
        <v>0</v>
      </c>
      <c r="R84" s="331">
        <f ca="1">L84*P84</f>
        <v>0</v>
      </c>
    </row>
    <row r="85" spans="1:18" ht="15" customHeight="1" x14ac:dyDescent="0.3">
      <c r="A85" s="339"/>
      <c r="B85" s="340"/>
      <c r="C85" s="341"/>
      <c r="D85" s="341"/>
      <c r="E85" s="341"/>
      <c r="F85" s="341"/>
      <c r="G85" s="341"/>
      <c r="H85" s="342"/>
      <c r="I85" s="343"/>
      <c r="J85" s="344"/>
      <c r="K85" s="345" t="s">
        <v>55</v>
      </c>
      <c r="L85" s="346">
        <f>SUM(L83,L84)</f>
        <v>0</v>
      </c>
      <c r="M85" s="343"/>
      <c r="N85" s="344"/>
      <c r="O85" s="347"/>
      <c r="P85" s="348">
        <f ca="1">SUM(P83,P84)</f>
        <v>2</v>
      </c>
      <c r="Q85" s="346">
        <f>SUM(Q83,Q84)</f>
        <v>0</v>
      </c>
      <c r="R85" s="346">
        <f ca="1">SUM(R83,R84)</f>
        <v>0</v>
      </c>
    </row>
    <row r="86" spans="1:18" ht="15" customHeight="1" x14ac:dyDescent="0.3">
      <c r="A86" s="105" t="s">
        <v>298</v>
      </c>
      <c r="B86" s="106"/>
      <c r="C86" s="106"/>
      <c r="D86" s="106"/>
      <c r="E86" s="106"/>
      <c r="F86" s="106"/>
      <c r="G86" s="106"/>
      <c r="H86" s="307"/>
      <c r="I86" s="307"/>
      <c r="J86" s="307"/>
      <c r="K86" s="307"/>
      <c r="L86" s="307"/>
      <c r="M86" s="307"/>
      <c r="N86" s="307"/>
      <c r="O86" s="106"/>
      <c r="P86" s="106"/>
      <c r="Q86" s="308"/>
      <c r="R86" s="308"/>
    </row>
    <row r="87" spans="1:18" ht="15" customHeight="1" x14ac:dyDescent="0.3">
      <c r="A87" s="335" t="s">
        <v>299</v>
      </c>
      <c r="B87" s="349" t="s">
        <v>300</v>
      </c>
      <c r="C87" s="175"/>
      <c r="D87" s="175"/>
      <c r="E87" s="175"/>
      <c r="F87" s="175"/>
      <c r="G87" s="330">
        <f t="shared" ref="G87" si="38">SUM(C87:F87)</f>
        <v>0</v>
      </c>
      <c r="H87" s="433"/>
      <c r="I87" s="433"/>
      <c r="J87" s="433"/>
      <c r="K87" s="331">
        <v>0</v>
      </c>
      <c r="L87" s="331">
        <f t="shared" ref="L87" si="39">(C87*H87)+(D87*I87)+(E87*J87)+(F87*K87)</f>
        <v>0</v>
      </c>
      <c r="M87" s="176"/>
      <c r="N87" s="176"/>
      <c r="O87" s="332">
        <f>(N87-M87)+1</f>
        <v>1</v>
      </c>
      <c r="P87" s="338">
        <f ca="1">OFFSET('Table of Discount Factors'!$C$3,'Risk (£) Option 5'!M87,'Risk (£) Option 5'!N87)</f>
        <v>1</v>
      </c>
      <c r="Q87" s="334">
        <f>L87*O87</f>
        <v>0</v>
      </c>
      <c r="R87" s="331">
        <f ca="1">L87*P87</f>
        <v>0</v>
      </c>
    </row>
    <row r="88" spans="1:18" ht="15" customHeight="1" x14ac:dyDescent="0.3">
      <c r="A88" s="339"/>
      <c r="B88" s="340"/>
      <c r="C88" s="341"/>
      <c r="D88" s="341"/>
      <c r="E88" s="341"/>
      <c r="F88" s="341"/>
      <c r="G88" s="341"/>
      <c r="H88" s="342"/>
      <c r="I88" s="343"/>
      <c r="J88" s="344"/>
      <c r="K88" s="345" t="s">
        <v>55</v>
      </c>
      <c r="L88" s="346">
        <f>SUM(L87)</f>
        <v>0</v>
      </c>
      <c r="M88" s="343"/>
      <c r="N88" s="344"/>
      <c r="O88" s="347"/>
      <c r="P88" s="348">
        <f ca="1">SUM(P87)</f>
        <v>1</v>
      </c>
      <c r="Q88" s="346">
        <f>SUM(Q87)</f>
        <v>0</v>
      </c>
      <c r="R88" s="346">
        <f ca="1">SUM(R87)</f>
        <v>0</v>
      </c>
    </row>
    <row r="89" spans="1:18" ht="15" customHeight="1" x14ac:dyDescent="0.3">
      <c r="A89" s="105" t="s">
        <v>304</v>
      </c>
      <c r="B89" s="106"/>
      <c r="C89" s="106"/>
      <c r="D89" s="106"/>
      <c r="E89" s="106"/>
      <c r="F89" s="106"/>
      <c r="G89" s="106"/>
      <c r="H89" s="307"/>
      <c r="I89" s="307"/>
      <c r="J89" s="307"/>
      <c r="K89" s="307"/>
      <c r="L89" s="307"/>
      <c r="M89" s="307"/>
      <c r="N89" s="307"/>
      <c r="O89" s="106"/>
      <c r="P89" s="106"/>
      <c r="Q89" s="308"/>
      <c r="R89" s="308"/>
    </row>
    <row r="90" spans="1:18" ht="15" customHeight="1" x14ac:dyDescent="0.3">
      <c r="A90" s="335" t="s">
        <v>305</v>
      </c>
      <c r="B90" s="349" t="s">
        <v>306</v>
      </c>
      <c r="C90" s="175"/>
      <c r="D90" s="175"/>
      <c r="E90" s="175"/>
      <c r="F90" s="175"/>
      <c r="G90" s="330">
        <f t="shared" ref="G90:G92" si="40">SUM(C90:F90)</f>
        <v>0</v>
      </c>
      <c r="H90" s="433"/>
      <c r="I90" s="433"/>
      <c r="J90" s="433"/>
      <c r="K90" s="331">
        <v>0</v>
      </c>
      <c r="L90" s="331">
        <f t="shared" ref="L90:L92" si="41">(C90*H90)+(D90*I90)+(E90*J90)+(F90*K90)</f>
        <v>0</v>
      </c>
      <c r="M90" s="176"/>
      <c r="N90" s="176"/>
      <c r="O90" s="332">
        <f t="shared" ref="O90:O92" si="42">(N90-M90)+1</f>
        <v>1</v>
      </c>
      <c r="P90" s="338">
        <f ca="1">OFFSET('Table of Discount Factors'!$C$3,'Risk (£) Option 5'!M90,'Risk (£) Option 5'!N90)</f>
        <v>1</v>
      </c>
      <c r="Q90" s="334">
        <f t="shared" ref="Q90:Q92" si="43">L90*O90</f>
        <v>0</v>
      </c>
      <c r="R90" s="331">
        <f ca="1">L90*P90</f>
        <v>0</v>
      </c>
    </row>
    <row r="91" spans="1:18" ht="15" customHeight="1" x14ac:dyDescent="0.3">
      <c r="A91" s="335" t="s">
        <v>307</v>
      </c>
      <c r="B91" s="349" t="s">
        <v>308</v>
      </c>
      <c r="C91" s="175"/>
      <c r="D91" s="175"/>
      <c r="E91" s="175"/>
      <c r="F91" s="175"/>
      <c r="G91" s="330">
        <f t="shared" si="40"/>
        <v>0</v>
      </c>
      <c r="H91" s="433"/>
      <c r="I91" s="433"/>
      <c r="J91" s="433"/>
      <c r="K91" s="331">
        <v>0</v>
      </c>
      <c r="L91" s="331">
        <f t="shared" si="41"/>
        <v>0</v>
      </c>
      <c r="M91" s="176"/>
      <c r="N91" s="176"/>
      <c r="O91" s="332">
        <f t="shared" si="42"/>
        <v>1</v>
      </c>
      <c r="P91" s="338">
        <f ca="1">OFFSET('Table of Discount Factors'!$C$3,'Risk (£) Option 5'!M91,'Risk (£) Option 5'!N91)</f>
        <v>1</v>
      </c>
      <c r="Q91" s="334">
        <f t="shared" si="43"/>
        <v>0</v>
      </c>
      <c r="R91" s="331">
        <f ca="1">L91*P91</f>
        <v>0</v>
      </c>
    </row>
    <row r="92" spans="1:18" ht="15" customHeight="1" x14ac:dyDescent="0.3">
      <c r="A92" s="335" t="s">
        <v>309</v>
      </c>
      <c r="B92" s="349" t="s">
        <v>310</v>
      </c>
      <c r="C92" s="175"/>
      <c r="D92" s="175"/>
      <c r="E92" s="175"/>
      <c r="F92" s="175"/>
      <c r="G92" s="330">
        <f t="shared" si="40"/>
        <v>0</v>
      </c>
      <c r="H92" s="433"/>
      <c r="I92" s="433"/>
      <c r="J92" s="433"/>
      <c r="K92" s="331">
        <v>0</v>
      </c>
      <c r="L92" s="331">
        <f t="shared" si="41"/>
        <v>0</v>
      </c>
      <c r="M92" s="176"/>
      <c r="N92" s="176"/>
      <c r="O92" s="332">
        <f t="shared" si="42"/>
        <v>1</v>
      </c>
      <c r="P92" s="338">
        <f ca="1">OFFSET('Table of Discount Factors'!$C$3,'Risk (£) Option 5'!M92,'Risk (£) Option 5'!N92)</f>
        <v>1</v>
      </c>
      <c r="Q92" s="334">
        <f t="shared" si="43"/>
        <v>0</v>
      </c>
      <c r="R92" s="331">
        <f ca="1">L92*P92</f>
        <v>0</v>
      </c>
    </row>
    <row r="93" spans="1:18" ht="15" customHeight="1" x14ac:dyDescent="0.3">
      <c r="A93" s="339"/>
      <c r="B93" s="340"/>
      <c r="C93" s="341"/>
      <c r="D93" s="341"/>
      <c r="E93" s="341"/>
      <c r="F93" s="341"/>
      <c r="G93" s="341"/>
      <c r="H93" s="342"/>
      <c r="I93" s="343"/>
      <c r="J93" s="344"/>
      <c r="K93" s="345" t="s">
        <v>55</v>
      </c>
      <c r="L93" s="346">
        <f>SUM(L90:L92)</f>
        <v>0</v>
      </c>
      <c r="M93" s="343"/>
      <c r="N93" s="344"/>
      <c r="O93" s="347"/>
      <c r="P93" s="348">
        <f ca="1">SUM(P90:P92)</f>
        <v>3</v>
      </c>
      <c r="Q93" s="346">
        <f>SUM(Q90:Q92)</f>
        <v>0</v>
      </c>
      <c r="R93" s="346">
        <f ca="1">SUM(R90:R92)</f>
        <v>0</v>
      </c>
    </row>
    <row r="94" spans="1:18" ht="15" customHeight="1" x14ac:dyDescent="0.3">
      <c r="A94" s="105" t="s">
        <v>328</v>
      </c>
      <c r="B94" s="106"/>
      <c r="C94" s="106"/>
      <c r="D94" s="106"/>
      <c r="E94" s="106"/>
      <c r="F94" s="106"/>
      <c r="G94" s="106"/>
      <c r="H94" s="307"/>
      <c r="I94" s="307"/>
      <c r="J94" s="307"/>
      <c r="K94" s="307"/>
      <c r="L94" s="307"/>
      <c r="M94" s="307"/>
      <c r="N94" s="307"/>
      <c r="O94" s="106"/>
      <c r="P94" s="106"/>
      <c r="Q94" s="308"/>
      <c r="R94" s="308"/>
    </row>
    <row r="95" spans="1:18" ht="15" customHeight="1" x14ac:dyDescent="0.3">
      <c r="A95" s="335" t="s">
        <v>333</v>
      </c>
      <c r="B95" s="350">
        <f>'Risk Log'!B91</f>
        <v>0</v>
      </c>
      <c r="C95" s="175"/>
      <c r="D95" s="175"/>
      <c r="E95" s="175"/>
      <c r="F95" s="175"/>
      <c r="G95" s="330">
        <f t="shared" ref="G95:G119" si="44">SUM(C95:F95)</f>
        <v>0</v>
      </c>
      <c r="H95" s="433"/>
      <c r="I95" s="433"/>
      <c r="J95" s="433"/>
      <c r="K95" s="331">
        <v>0</v>
      </c>
      <c r="L95" s="331">
        <f t="shared" ref="L95:L119" si="45">(C95*H95)+(D95*I95)+(E95*J95)+(F95*K95)</f>
        <v>0</v>
      </c>
      <c r="M95" s="176"/>
      <c r="N95" s="176"/>
      <c r="O95" s="332">
        <f t="shared" ref="O95:O119" si="46">(N95-M95)+1</f>
        <v>1</v>
      </c>
      <c r="P95" s="351">
        <f ca="1">OFFSET('Table of Discount Factors'!$C$3,'Risk (£) Option 5'!M95,'Risk (£) Option 5'!N95)</f>
        <v>1</v>
      </c>
      <c r="Q95" s="334">
        <f t="shared" ref="Q95:Q119" si="47">L95*O95</f>
        <v>0</v>
      </c>
      <c r="R95" s="352">
        <f t="shared" ref="R95:R119" ca="1" si="48">L95*P95</f>
        <v>0</v>
      </c>
    </row>
    <row r="96" spans="1:18" ht="15" customHeight="1" x14ac:dyDescent="0.3">
      <c r="A96" s="335" t="s">
        <v>334</v>
      </c>
      <c r="B96" s="350">
        <f>'Risk Log'!B92</f>
        <v>0</v>
      </c>
      <c r="C96" s="175"/>
      <c r="D96" s="175"/>
      <c r="E96" s="175"/>
      <c r="F96" s="175"/>
      <c r="G96" s="330">
        <f t="shared" si="44"/>
        <v>0</v>
      </c>
      <c r="H96" s="433"/>
      <c r="I96" s="433"/>
      <c r="J96" s="433"/>
      <c r="K96" s="331">
        <v>0</v>
      </c>
      <c r="L96" s="331">
        <f t="shared" si="45"/>
        <v>0</v>
      </c>
      <c r="M96" s="176"/>
      <c r="N96" s="176"/>
      <c r="O96" s="332">
        <f t="shared" si="46"/>
        <v>1</v>
      </c>
      <c r="P96" s="351">
        <f ca="1">OFFSET('Table of Discount Factors'!$C$3,'Risk (£) Option 5'!M96,'Risk (£) Option 5'!N96)</f>
        <v>1</v>
      </c>
      <c r="Q96" s="334">
        <f t="shared" si="47"/>
        <v>0</v>
      </c>
      <c r="R96" s="352">
        <f t="shared" ca="1" si="48"/>
        <v>0</v>
      </c>
    </row>
    <row r="97" spans="1:18" ht="15" customHeight="1" x14ac:dyDescent="0.3">
      <c r="A97" s="335" t="s">
        <v>335</v>
      </c>
      <c r="B97" s="350">
        <f>'Risk Log'!B93</f>
        <v>0</v>
      </c>
      <c r="C97" s="175"/>
      <c r="D97" s="175"/>
      <c r="E97" s="175"/>
      <c r="F97" s="175"/>
      <c r="G97" s="330">
        <f t="shared" si="44"/>
        <v>0</v>
      </c>
      <c r="H97" s="433"/>
      <c r="I97" s="433"/>
      <c r="J97" s="433"/>
      <c r="K97" s="331">
        <v>0</v>
      </c>
      <c r="L97" s="331">
        <f t="shared" si="45"/>
        <v>0</v>
      </c>
      <c r="M97" s="176"/>
      <c r="N97" s="176"/>
      <c r="O97" s="332">
        <f t="shared" si="46"/>
        <v>1</v>
      </c>
      <c r="P97" s="351">
        <f ca="1">OFFSET('Table of Discount Factors'!$C$3,'Risk (£) Option 5'!M97,'Risk (£) Option 5'!N97)</f>
        <v>1</v>
      </c>
      <c r="Q97" s="334">
        <f t="shared" si="47"/>
        <v>0</v>
      </c>
      <c r="R97" s="352">
        <f t="shared" ca="1" si="48"/>
        <v>0</v>
      </c>
    </row>
    <row r="98" spans="1:18" ht="15" customHeight="1" x14ac:dyDescent="0.3">
      <c r="A98" s="335" t="s">
        <v>329</v>
      </c>
      <c r="B98" s="350">
        <f>'Risk Log'!B94</f>
        <v>0</v>
      </c>
      <c r="C98" s="175"/>
      <c r="D98" s="175"/>
      <c r="E98" s="175"/>
      <c r="F98" s="175"/>
      <c r="G98" s="330">
        <f t="shared" si="44"/>
        <v>0</v>
      </c>
      <c r="H98" s="433"/>
      <c r="I98" s="433"/>
      <c r="J98" s="433"/>
      <c r="K98" s="331">
        <v>0</v>
      </c>
      <c r="L98" s="331">
        <f t="shared" si="45"/>
        <v>0</v>
      </c>
      <c r="M98" s="176"/>
      <c r="N98" s="176"/>
      <c r="O98" s="332">
        <f t="shared" si="46"/>
        <v>1</v>
      </c>
      <c r="P98" s="351">
        <f ca="1">OFFSET('Table of Discount Factors'!$C$3,'Risk (£) Option 5'!M98,'Risk (£) Option 5'!N98)</f>
        <v>1</v>
      </c>
      <c r="Q98" s="334">
        <f t="shared" si="47"/>
        <v>0</v>
      </c>
      <c r="R98" s="352">
        <f t="shared" ca="1" si="48"/>
        <v>0</v>
      </c>
    </row>
    <row r="99" spans="1:18" ht="15" customHeight="1" x14ac:dyDescent="0.3">
      <c r="A99" s="335" t="s">
        <v>330</v>
      </c>
      <c r="B99" s="350">
        <f>'Risk Log'!B95</f>
        <v>0</v>
      </c>
      <c r="C99" s="175"/>
      <c r="D99" s="175"/>
      <c r="E99" s="175"/>
      <c r="F99" s="175"/>
      <c r="G99" s="330">
        <f t="shared" si="44"/>
        <v>0</v>
      </c>
      <c r="H99" s="433"/>
      <c r="I99" s="433"/>
      <c r="J99" s="433"/>
      <c r="K99" s="331">
        <v>0</v>
      </c>
      <c r="L99" s="331">
        <f t="shared" si="45"/>
        <v>0</v>
      </c>
      <c r="M99" s="176"/>
      <c r="N99" s="176"/>
      <c r="O99" s="332">
        <f t="shared" si="46"/>
        <v>1</v>
      </c>
      <c r="P99" s="351">
        <f ca="1">OFFSET('Table of Discount Factors'!$C$3,'Risk (£) Option 5'!M99,'Risk (£) Option 5'!N99)</f>
        <v>1</v>
      </c>
      <c r="Q99" s="334">
        <f t="shared" si="47"/>
        <v>0</v>
      </c>
      <c r="R99" s="352">
        <f t="shared" ca="1" si="48"/>
        <v>0</v>
      </c>
    </row>
    <row r="100" spans="1:18" ht="15" customHeight="1" x14ac:dyDescent="0.3">
      <c r="A100" s="335" t="s">
        <v>331</v>
      </c>
      <c r="B100" s="350">
        <f>'Risk Log'!B96</f>
        <v>0</v>
      </c>
      <c r="C100" s="175"/>
      <c r="D100" s="175"/>
      <c r="E100" s="175"/>
      <c r="F100" s="175"/>
      <c r="G100" s="330">
        <f t="shared" si="44"/>
        <v>0</v>
      </c>
      <c r="H100" s="551"/>
      <c r="I100" s="551"/>
      <c r="J100" s="551"/>
      <c r="K100" s="331">
        <v>0</v>
      </c>
      <c r="L100" s="331">
        <f t="shared" si="45"/>
        <v>0</v>
      </c>
      <c r="M100" s="176"/>
      <c r="N100" s="176"/>
      <c r="O100" s="332">
        <f t="shared" si="46"/>
        <v>1</v>
      </c>
      <c r="P100" s="351">
        <f ca="1">OFFSET('Table of Discount Factors'!$C$3,'Risk (£) Option 5'!M100,'Risk (£) Option 5'!N100)</f>
        <v>1</v>
      </c>
      <c r="Q100" s="334">
        <f t="shared" si="47"/>
        <v>0</v>
      </c>
      <c r="R100" s="352">
        <f t="shared" ca="1" si="48"/>
        <v>0</v>
      </c>
    </row>
    <row r="101" spans="1:18" ht="15" customHeight="1" x14ac:dyDescent="0.3">
      <c r="A101" s="335" t="s">
        <v>332</v>
      </c>
      <c r="B101" s="350">
        <f>'Risk Log'!B97</f>
        <v>0</v>
      </c>
      <c r="C101" s="175"/>
      <c r="D101" s="175"/>
      <c r="E101" s="175"/>
      <c r="F101" s="175"/>
      <c r="G101" s="330">
        <f t="shared" si="44"/>
        <v>0</v>
      </c>
      <c r="H101" s="551"/>
      <c r="I101" s="551"/>
      <c r="J101" s="551"/>
      <c r="K101" s="331">
        <v>0</v>
      </c>
      <c r="L101" s="331">
        <f t="shared" si="45"/>
        <v>0</v>
      </c>
      <c r="M101" s="176"/>
      <c r="N101" s="176"/>
      <c r="O101" s="332">
        <f t="shared" si="46"/>
        <v>1</v>
      </c>
      <c r="P101" s="351">
        <f ca="1">OFFSET('Table of Discount Factors'!$C$3,'Risk (£) Option 5'!M101,'Risk (£) Option 5'!N101)</f>
        <v>1</v>
      </c>
      <c r="Q101" s="334">
        <f t="shared" si="47"/>
        <v>0</v>
      </c>
      <c r="R101" s="352">
        <f t="shared" ca="1" si="48"/>
        <v>0</v>
      </c>
    </row>
    <row r="102" spans="1:18" ht="15" customHeight="1" x14ac:dyDescent="0.3">
      <c r="A102" s="335" t="s">
        <v>368</v>
      </c>
      <c r="B102" s="350">
        <f>'Risk Log'!B98</f>
        <v>0</v>
      </c>
      <c r="C102" s="175"/>
      <c r="D102" s="175"/>
      <c r="E102" s="175"/>
      <c r="F102" s="175"/>
      <c r="G102" s="330">
        <f t="shared" si="44"/>
        <v>0</v>
      </c>
      <c r="H102" s="551"/>
      <c r="I102" s="551"/>
      <c r="J102" s="551"/>
      <c r="K102" s="331">
        <v>0</v>
      </c>
      <c r="L102" s="331">
        <f t="shared" si="45"/>
        <v>0</v>
      </c>
      <c r="M102" s="176"/>
      <c r="N102" s="176"/>
      <c r="O102" s="332">
        <f t="shared" si="46"/>
        <v>1</v>
      </c>
      <c r="P102" s="351">
        <f ca="1">OFFSET('Table of Discount Factors'!$C$3,'Risk (£) Option 5'!M102,'Risk (£) Option 5'!N102)</f>
        <v>1</v>
      </c>
      <c r="Q102" s="334">
        <f t="shared" si="47"/>
        <v>0</v>
      </c>
      <c r="R102" s="352">
        <f t="shared" ca="1" si="48"/>
        <v>0</v>
      </c>
    </row>
    <row r="103" spans="1:18" ht="15" customHeight="1" x14ac:dyDescent="0.3">
      <c r="A103" s="335" t="s">
        <v>558</v>
      </c>
      <c r="B103" s="350">
        <f>'Risk Log'!B99</f>
        <v>0</v>
      </c>
      <c r="C103" s="175"/>
      <c r="D103" s="175"/>
      <c r="E103" s="175"/>
      <c r="F103" s="175"/>
      <c r="G103" s="330">
        <f t="shared" si="44"/>
        <v>0</v>
      </c>
      <c r="H103" s="551"/>
      <c r="I103" s="551"/>
      <c r="J103" s="551"/>
      <c r="K103" s="331">
        <v>0</v>
      </c>
      <c r="L103" s="331">
        <f t="shared" si="45"/>
        <v>0</v>
      </c>
      <c r="M103" s="176"/>
      <c r="N103" s="176"/>
      <c r="O103" s="332">
        <f t="shared" si="46"/>
        <v>1</v>
      </c>
      <c r="P103" s="351">
        <f ca="1">OFFSET('Table of Discount Factors'!$C$3,'Risk (£) Option 5'!M103,'Risk (£) Option 5'!N103)</f>
        <v>1</v>
      </c>
      <c r="Q103" s="334">
        <f t="shared" si="47"/>
        <v>0</v>
      </c>
      <c r="R103" s="352">
        <f t="shared" ca="1" si="48"/>
        <v>0</v>
      </c>
    </row>
    <row r="104" spans="1:18" ht="15" customHeight="1" x14ac:dyDescent="0.3">
      <c r="A104" s="335" t="s">
        <v>559</v>
      </c>
      <c r="B104" s="350">
        <f>'Risk Log'!B100</f>
        <v>0</v>
      </c>
      <c r="C104" s="175"/>
      <c r="D104" s="175"/>
      <c r="E104" s="175"/>
      <c r="F104" s="175"/>
      <c r="G104" s="330">
        <f t="shared" si="44"/>
        <v>0</v>
      </c>
      <c r="H104" s="551"/>
      <c r="I104" s="551"/>
      <c r="J104" s="551"/>
      <c r="K104" s="331">
        <v>0</v>
      </c>
      <c r="L104" s="331">
        <f t="shared" si="45"/>
        <v>0</v>
      </c>
      <c r="M104" s="176"/>
      <c r="N104" s="176"/>
      <c r="O104" s="332">
        <f t="shared" si="46"/>
        <v>1</v>
      </c>
      <c r="P104" s="351">
        <f ca="1">OFFSET('Table of Discount Factors'!$C$3,'Risk (£) Option 5'!M104,'Risk (£) Option 5'!N104)</f>
        <v>1</v>
      </c>
      <c r="Q104" s="334">
        <f t="shared" si="47"/>
        <v>0</v>
      </c>
      <c r="R104" s="352">
        <f t="shared" ca="1" si="48"/>
        <v>0</v>
      </c>
    </row>
    <row r="105" spans="1:18" ht="15" customHeight="1" x14ac:dyDescent="0.3">
      <c r="A105" s="335" t="s">
        <v>560</v>
      </c>
      <c r="B105" s="350">
        <f>'Risk Log'!B101</f>
        <v>0</v>
      </c>
      <c r="C105" s="175"/>
      <c r="D105" s="175"/>
      <c r="E105" s="175"/>
      <c r="F105" s="175"/>
      <c r="G105" s="330">
        <f t="shared" si="44"/>
        <v>0</v>
      </c>
      <c r="H105" s="551"/>
      <c r="I105" s="551"/>
      <c r="J105" s="551"/>
      <c r="K105" s="331">
        <v>0</v>
      </c>
      <c r="L105" s="331">
        <f t="shared" si="45"/>
        <v>0</v>
      </c>
      <c r="M105" s="176"/>
      <c r="N105" s="176"/>
      <c r="O105" s="332">
        <f t="shared" si="46"/>
        <v>1</v>
      </c>
      <c r="P105" s="351">
        <f ca="1">OFFSET('Table of Discount Factors'!$C$3,'Risk (£) Option 5'!M105,'Risk (£) Option 5'!N105)</f>
        <v>1</v>
      </c>
      <c r="Q105" s="334">
        <f t="shared" si="47"/>
        <v>0</v>
      </c>
      <c r="R105" s="352">
        <f t="shared" ca="1" si="48"/>
        <v>0</v>
      </c>
    </row>
    <row r="106" spans="1:18" ht="15" customHeight="1" x14ac:dyDescent="0.3">
      <c r="A106" s="335" t="s">
        <v>561</v>
      </c>
      <c r="B106" s="350">
        <f>'Risk Log'!B102</f>
        <v>0</v>
      </c>
      <c r="C106" s="175"/>
      <c r="D106" s="175"/>
      <c r="E106" s="175"/>
      <c r="F106" s="175"/>
      <c r="G106" s="330">
        <f t="shared" si="44"/>
        <v>0</v>
      </c>
      <c r="H106" s="551"/>
      <c r="I106" s="551"/>
      <c r="J106" s="551"/>
      <c r="K106" s="331">
        <v>0</v>
      </c>
      <c r="L106" s="331">
        <f t="shared" si="45"/>
        <v>0</v>
      </c>
      <c r="M106" s="176"/>
      <c r="N106" s="176"/>
      <c r="O106" s="332">
        <f t="shared" si="46"/>
        <v>1</v>
      </c>
      <c r="P106" s="351">
        <f ca="1">OFFSET('Table of Discount Factors'!$C$3,'Risk (£) Option 5'!M106,'Risk (£) Option 5'!N106)</f>
        <v>1</v>
      </c>
      <c r="Q106" s="334">
        <f t="shared" si="47"/>
        <v>0</v>
      </c>
      <c r="R106" s="352">
        <f t="shared" ca="1" si="48"/>
        <v>0</v>
      </c>
    </row>
    <row r="107" spans="1:18" ht="15" customHeight="1" x14ac:dyDescent="0.3">
      <c r="A107" s="335" t="s">
        <v>562</v>
      </c>
      <c r="B107" s="350">
        <f>'Risk Log'!B103</f>
        <v>0</v>
      </c>
      <c r="C107" s="175"/>
      <c r="D107" s="175"/>
      <c r="E107" s="175"/>
      <c r="F107" s="175"/>
      <c r="G107" s="330">
        <f t="shared" si="44"/>
        <v>0</v>
      </c>
      <c r="H107" s="551"/>
      <c r="I107" s="551"/>
      <c r="J107" s="551"/>
      <c r="K107" s="331">
        <v>0</v>
      </c>
      <c r="L107" s="331">
        <f t="shared" si="45"/>
        <v>0</v>
      </c>
      <c r="M107" s="176"/>
      <c r="N107" s="176"/>
      <c r="O107" s="332">
        <f t="shared" si="46"/>
        <v>1</v>
      </c>
      <c r="P107" s="351">
        <f ca="1">OFFSET('Table of Discount Factors'!$C$3,'Risk (£) Option 5'!M107,'Risk (£) Option 5'!N107)</f>
        <v>1</v>
      </c>
      <c r="Q107" s="334">
        <f t="shared" si="47"/>
        <v>0</v>
      </c>
      <c r="R107" s="352">
        <f t="shared" ca="1" si="48"/>
        <v>0</v>
      </c>
    </row>
    <row r="108" spans="1:18" ht="15" customHeight="1" x14ac:dyDescent="0.3">
      <c r="A108" s="335" t="s">
        <v>563</v>
      </c>
      <c r="B108" s="350">
        <f>'Risk Log'!B104</f>
        <v>0</v>
      </c>
      <c r="C108" s="175"/>
      <c r="D108" s="175"/>
      <c r="E108" s="175"/>
      <c r="F108" s="175"/>
      <c r="G108" s="330">
        <f t="shared" si="44"/>
        <v>0</v>
      </c>
      <c r="H108" s="551"/>
      <c r="I108" s="551"/>
      <c r="J108" s="551"/>
      <c r="K108" s="331">
        <v>0</v>
      </c>
      <c r="L108" s="331">
        <f t="shared" si="45"/>
        <v>0</v>
      </c>
      <c r="M108" s="176"/>
      <c r="N108" s="176"/>
      <c r="O108" s="332">
        <f t="shared" si="46"/>
        <v>1</v>
      </c>
      <c r="P108" s="351">
        <f ca="1">OFFSET('Table of Discount Factors'!$C$3,'Risk (£) Option 5'!M108,'Risk (£) Option 5'!N108)</f>
        <v>1</v>
      </c>
      <c r="Q108" s="334">
        <f t="shared" si="47"/>
        <v>0</v>
      </c>
      <c r="R108" s="352">
        <f t="shared" ca="1" si="48"/>
        <v>0</v>
      </c>
    </row>
    <row r="109" spans="1:18" ht="15" customHeight="1" x14ac:dyDescent="0.3">
      <c r="A109" s="335" t="s">
        <v>564</v>
      </c>
      <c r="B109" s="350">
        <f>'Risk Log'!B105</f>
        <v>0</v>
      </c>
      <c r="C109" s="175"/>
      <c r="D109" s="175"/>
      <c r="E109" s="175"/>
      <c r="F109" s="175"/>
      <c r="G109" s="330">
        <f t="shared" si="44"/>
        <v>0</v>
      </c>
      <c r="H109" s="551"/>
      <c r="I109" s="551"/>
      <c r="J109" s="551"/>
      <c r="K109" s="331">
        <v>0</v>
      </c>
      <c r="L109" s="331">
        <f t="shared" si="45"/>
        <v>0</v>
      </c>
      <c r="M109" s="176"/>
      <c r="N109" s="176"/>
      <c r="O109" s="332">
        <f t="shared" si="46"/>
        <v>1</v>
      </c>
      <c r="P109" s="351">
        <f ca="1">OFFSET('Table of Discount Factors'!$C$3,'Risk (£) Option 5'!M109,'Risk (£) Option 5'!N109)</f>
        <v>1</v>
      </c>
      <c r="Q109" s="334">
        <f t="shared" si="47"/>
        <v>0</v>
      </c>
      <c r="R109" s="352">
        <f t="shared" ca="1" si="48"/>
        <v>0</v>
      </c>
    </row>
    <row r="110" spans="1:18" ht="15" customHeight="1" x14ac:dyDescent="0.3">
      <c r="A110" s="335" t="s">
        <v>645</v>
      </c>
      <c r="B110" s="350">
        <f>'Risk Log'!B106</f>
        <v>0</v>
      </c>
      <c r="C110" s="175"/>
      <c r="D110" s="175"/>
      <c r="E110" s="175"/>
      <c r="F110" s="175"/>
      <c r="G110" s="330">
        <f t="shared" si="44"/>
        <v>0</v>
      </c>
      <c r="H110" s="433"/>
      <c r="I110" s="433"/>
      <c r="J110" s="433"/>
      <c r="K110" s="331">
        <v>0</v>
      </c>
      <c r="L110" s="331">
        <f t="shared" si="45"/>
        <v>0</v>
      </c>
      <c r="M110" s="176"/>
      <c r="N110" s="176"/>
      <c r="O110" s="332">
        <f t="shared" si="46"/>
        <v>1</v>
      </c>
      <c r="P110" s="351">
        <f ca="1">OFFSET('Table of Discount Factors'!$C$3,'Risk (£) Option 5'!M110,'Risk (£) Option 5'!N110)</f>
        <v>1</v>
      </c>
      <c r="Q110" s="334">
        <f t="shared" si="47"/>
        <v>0</v>
      </c>
      <c r="R110" s="352">
        <f t="shared" ca="1" si="48"/>
        <v>0</v>
      </c>
    </row>
    <row r="111" spans="1:18" ht="15" customHeight="1" x14ac:dyDescent="0.3">
      <c r="A111" s="335" t="s">
        <v>646</v>
      </c>
      <c r="B111" s="350">
        <f>'Risk Log'!B107</f>
        <v>0</v>
      </c>
      <c r="C111" s="175"/>
      <c r="D111" s="175"/>
      <c r="E111" s="175"/>
      <c r="F111" s="175"/>
      <c r="G111" s="330">
        <f t="shared" si="44"/>
        <v>0</v>
      </c>
      <c r="H111" s="433"/>
      <c r="I111" s="433"/>
      <c r="J111" s="433"/>
      <c r="K111" s="331">
        <v>0</v>
      </c>
      <c r="L111" s="331">
        <f t="shared" si="45"/>
        <v>0</v>
      </c>
      <c r="M111" s="176"/>
      <c r="N111" s="176"/>
      <c r="O111" s="332">
        <f t="shared" si="46"/>
        <v>1</v>
      </c>
      <c r="P111" s="351">
        <f ca="1">OFFSET('Table of Discount Factors'!$C$3,'Risk (£) Option 5'!M111,'Risk (£) Option 5'!N111)</f>
        <v>1</v>
      </c>
      <c r="Q111" s="334">
        <f t="shared" si="47"/>
        <v>0</v>
      </c>
      <c r="R111" s="352">
        <f t="shared" ca="1" si="48"/>
        <v>0</v>
      </c>
    </row>
    <row r="112" spans="1:18" ht="15" customHeight="1" x14ac:dyDescent="0.3">
      <c r="A112" s="335" t="s">
        <v>647</v>
      </c>
      <c r="B112" s="350">
        <f>'Risk Log'!B108</f>
        <v>0</v>
      </c>
      <c r="C112" s="175"/>
      <c r="D112" s="175"/>
      <c r="E112" s="175"/>
      <c r="F112" s="175"/>
      <c r="G112" s="330">
        <f t="shared" si="44"/>
        <v>0</v>
      </c>
      <c r="H112" s="433"/>
      <c r="I112" s="433"/>
      <c r="J112" s="433"/>
      <c r="K112" s="331">
        <v>0</v>
      </c>
      <c r="L112" s="331">
        <f t="shared" si="45"/>
        <v>0</v>
      </c>
      <c r="M112" s="176"/>
      <c r="N112" s="176"/>
      <c r="O112" s="332">
        <f t="shared" si="46"/>
        <v>1</v>
      </c>
      <c r="P112" s="351">
        <f ca="1">OFFSET('Table of Discount Factors'!$C$3,'Risk (£) Option 5'!M112,'Risk (£) Option 5'!N112)</f>
        <v>1</v>
      </c>
      <c r="Q112" s="334">
        <f t="shared" si="47"/>
        <v>0</v>
      </c>
      <c r="R112" s="352">
        <f t="shared" ca="1" si="48"/>
        <v>0</v>
      </c>
    </row>
    <row r="113" spans="1:18" ht="15" customHeight="1" x14ac:dyDescent="0.3">
      <c r="A113" s="335" t="s">
        <v>648</v>
      </c>
      <c r="B113" s="350">
        <f>'Risk Log'!B109</f>
        <v>0</v>
      </c>
      <c r="C113" s="175"/>
      <c r="D113" s="175"/>
      <c r="E113" s="175"/>
      <c r="F113" s="175"/>
      <c r="G113" s="330">
        <f t="shared" si="44"/>
        <v>0</v>
      </c>
      <c r="H113" s="433"/>
      <c r="I113" s="433"/>
      <c r="J113" s="433"/>
      <c r="K113" s="331">
        <v>0</v>
      </c>
      <c r="L113" s="331">
        <f t="shared" si="45"/>
        <v>0</v>
      </c>
      <c r="M113" s="176"/>
      <c r="N113" s="176"/>
      <c r="O113" s="332">
        <f t="shared" si="46"/>
        <v>1</v>
      </c>
      <c r="P113" s="351">
        <f ca="1">OFFSET('Table of Discount Factors'!$C$3,'Risk (£) Option 5'!M113,'Risk (£) Option 5'!N113)</f>
        <v>1</v>
      </c>
      <c r="Q113" s="334">
        <f t="shared" si="47"/>
        <v>0</v>
      </c>
      <c r="R113" s="352">
        <f t="shared" ca="1" si="48"/>
        <v>0</v>
      </c>
    </row>
    <row r="114" spans="1:18" ht="15" customHeight="1" x14ac:dyDescent="0.3">
      <c r="A114" s="335" t="s">
        <v>649</v>
      </c>
      <c r="B114" s="350">
        <f>'Risk Log'!B110</f>
        <v>0</v>
      </c>
      <c r="C114" s="175"/>
      <c r="D114" s="175"/>
      <c r="E114" s="175"/>
      <c r="F114" s="175"/>
      <c r="G114" s="330">
        <f t="shared" si="44"/>
        <v>0</v>
      </c>
      <c r="H114" s="433"/>
      <c r="I114" s="433"/>
      <c r="J114" s="433"/>
      <c r="K114" s="331">
        <v>0</v>
      </c>
      <c r="L114" s="331">
        <f t="shared" si="45"/>
        <v>0</v>
      </c>
      <c r="M114" s="176"/>
      <c r="N114" s="176"/>
      <c r="O114" s="332">
        <f t="shared" si="46"/>
        <v>1</v>
      </c>
      <c r="P114" s="351">
        <f ca="1">OFFSET('Table of Discount Factors'!$C$3,'Risk (£) Option 5'!M114,'Risk (£) Option 5'!N114)</f>
        <v>1</v>
      </c>
      <c r="Q114" s="334">
        <f t="shared" si="47"/>
        <v>0</v>
      </c>
      <c r="R114" s="352">
        <f t="shared" ca="1" si="48"/>
        <v>0</v>
      </c>
    </row>
    <row r="115" spans="1:18" ht="15" customHeight="1" x14ac:dyDescent="0.3">
      <c r="A115" s="335" t="s">
        <v>650</v>
      </c>
      <c r="B115" s="350">
        <f>'Risk Log'!B111</f>
        <v>0</v>
      </c>
      <c r="C115" s="175"/>
      <c r="D115" s="175"/>
      <c r="E115" s="175"/>
      <c r="F115" s="175"/>
      <c r="G115" s="330">
        <f t="shared" si="44"/>
        <v>0</v>
      </c>
      <c r="H115" s="433"/>
      <c r="I115" s="433"/>
      <c r="J115" s="433"/>
      <c r="K115" s="331">
        <v>0</v>
      </c>
      <c r="L115" s="331">
        <f t="shared" si="45"/>
        <v>0</v>
      </c>
      <c r="M115" s="176"/>
      <c r="N115" s="176"/>
      <c r="O115" s="332">
        <f t="shared" si="46"/>
        <v>1</v>
      </c>
      <c r="P115" s="351">
        <f ca="1">OFFSET('Table of Discount Factors'!$C$3,'Risk (£) Option 5'!M115,'Risk (£) Option 5'!N115)</f>
        <v>1</v>
      </c>
      <c r="Q115" s="334">
        <f t="shared" si="47"/>
        <v>0</v>
      </c>
      <c r="R115" s="352">
        <f t="shared" ca="1" si="48"/>
        <v>0</v>
      </c>
    </row>
    <row r="116" spans="1:18" ht="15" customHeight="1" x14ac:dyDescent="0.3">
      <c r="A116" s="335" t="s">
        <v>651</v>
      </c>
      <c r="B116" s="350">
        <f>'Risk Log'!B112</f>
        <v>0</v>
      </c>
      <c r="C116" s="175"/>
      <c r="D116" s="175"/>
      <c r="E116" s="175"/>
      <c r="F116" s="175"/>
      <c r="G116" s="330">
        <f t="shared" si="44"/>
        <v>0</v>
      </c>
      <c r="H116" s="433"/>
      <c r="I116" s="433"/>
      <c r="J116" s="433"/>
      <c r="K116" s="331">
        <v>0</v>
      </c>
      <c r="L116" s="331">
        <f t="shared" si="45"/>
        <v>0</v>
      </c>
      <c r="M116" s="176"/>
      <c r="N116" s="176"/>
      <c r="O116" s="332">
        <f t="shared" si="46"/>
        <v>1</v>
      </c>
      <c r="P116" s="351">
        <f ca="1">OFFSET('Table of Discount Factors'!$C$3,'Risk (£) Option 5'!M116,'Risk (£) Option 5'!N116)</f>
        <v>1</v>
      </c>
      <c r="Q116" s="334">
        <f t="shared" si="47"/>
        <v>0</v>
      </c>
      <c r="R116" s="352">
        <f t="shared" ca="1" si="48"/>
        <v>0</v>
      </c>
    </row>
    <row r="117" spans="1:18" ht="15" customHeight="1" x14ac:dyDescent="0.3">
      <c r="A117" s="335" t="s">
        <v>652</v>
      </c>
      <c r="B117" s="350">
        <f>'Risk Log'!B113</f>
        <v>0</v>
      </c>
      <c r="C117" s="175"/>
      <c r="D117" s="175"/>
      <c r="E117" s="175"/>
      <c r="F117" s="175"/>
      <c r="G117" s="330">
        <f t="shared" si="44"/>
        <v>0</v>
      </c>
      <c r="H117" s="433"/>
      <c r="I117" s="433"/>
      <c r="J117" s="433"/>
      <c r="K117" s="331">
        <v>0</v>
      </c>
      <c r="L117" s="331">
        <f t="shared" si="45"/>
        <v>0</v>
      </c>
      <c r="M117" s="176"/>
      <c r="N117" s="176"/>
      <c r="O117" s="332">
        <f t="shared" si="46"/>
        <v>1</v>
      </c>
      <c r="P117" s="351">
        <f ca="1">OFFSET('Table of Discount Factors'!$C$3,'Risk (£) Option 5'!M117,'Risk (£) Option 5'!N117)</f>
        <v>1</v>
      </c>
      <c r="Q117" s="334">
        <f t="shared" si="47"/>
        <v>0</v>
      </c>
      <c r="R117" s="352">
        <f t="shared" ca="1" si="48"/>
        <v>0</v>
      </c>
    </row>
    <row r="118" spans="1:18" ht="15" customHeight="1" x14ac:dyDescent="0.3">
      <c r="A118" s="335" t="s">
        <v>653</v>
      </c>
      <c r="B118" s="350">
        <f>'Risk Log'!B114</f>
        <v>0</v>
      </c>
      <c r="C118" s="175"/>
      <c r="D118" s="175"/>
      <c r="E118" s="175"/>
      <c r="F118" s="175"/>
      <c r="G118" s="330">
        <f t="shared" si="44"/>
        <v>0</v>
      </c>
      <c r="H118" s="433"/>
      <c r="I118" s="433"/>
      <c r="J118" s="433"/>
      <c r="K118" s="331">
        <v>0</v>
      </c>
      <c r="L118" s="331">
        <f t="shared" si="45"/>
        <v>0</v>
      </c>
      <c r="M118" s="176"/>
      <c r="N118" s="176"/>
      <c r="O118" s="332">
        <f t="shared" si="46"/>
        <v>1</v>
      </c>
      <c r="P118" s="351">
        <f ca="1">OFFSET('Table of Discount Factors'!$C$3,'Risk (£) Option 5'!M118,'Risk (£) Option 5'!N118)</f>
        <v>1</v>
      </c>
      <c r="Q118" s="334">
        <f t="shared" si="47"/>
        <v>0</v>
      </c>
      <c r="R118" s="352">
        <f t="shared" ca="1" si="48"/>
        <v>0</v>
      </c>
    </row>
    <row r="119" spans="1:18" ht="15" customHeight="1" x14ac:dyDescent="0.3">
      <c r="A119" s="335" t="s">
        <v>654</v>
      </c>
      <c r="B119" s="350">
        <f>'Risk Log'!B115</f>
        <v>0</v>
      </c>
      <c r="C119" s="175"/>
      <c r="D119" s="175"/>
      <c r="E119" s="175"/>
      <c r="F119" s="175"/>
      <c r="G119" s="330">
        <f t="shared" si="44"/>
        <v>0</v>
      </c>
      <c r="H119" s="433"/>
      <c r="I119" s="433"/>
      <c r="J119" s="433"/>
      <c r="K119" s="331">
        <v>0</v>
      </c>
      <c r="L119" s="331">
        <f t="shared" si="45"/>
        <v>0</v>
      </c>
      <c r="M119" s="176"/>
      <c r="N119" s="176"/>
      <c r="O119" s="332">
        <f t="shared" si="46"/>
        <v>1</v>
      </c>
      <c r="P119" s="351">
        <f ca="1">OFFSET('Table of Discount Factors'!$C$3,'Risk (£) Option 5'!M119,'Risk (£) Option 5'!N119)</f>
        <v>1</v>
      </c>
      <c r="Q119" s="334">
        <f t="shared" si="47"/>
        <v>0</v>
      </c>
      <c r="R119" s="352">
        <f t="shared" ca="1" si="48"/>
        <v>0</v>
      </c>
    </row>
    <row r="120" spans="1:18" ht="15" customHeight="1" x14ac:dyDescent="0.3">
      <c r="A120" s="353"/>
      <c r="B120" s="354"/>
      <c r="C120" s="354"/>
      <c r="D120" s="354"/>
      <c r="E120" s="355"/>
      <c r="F120" s="355"/>
      <c r="G120" s="355"/>
      <c r="H120" s="356"/>
      <c r="I120" s="357"/>
      <c r="J120" s="356"/>
      <c r="K120" s="345" t="s">
        <v>55</v>
      </c>
      <c r="L120" s="346">
        <f>SUM(L95:L119)</f>
        <v>0</v>
      </c>
      <c r="M120" s="355"/>
      <c r="N120" s="354"/>
      <c r="O120" s="358"/>
      <c r="P120" s="348">
        <f ca="1">SUM(P95:P119)</f>
        <v>25</v>
      </c>
      <c r="Q120" s="346">
        <f>SUM(Q95:Q119)</f>
        <v>0</v>
      </c>
      <c r="R120" s="346">
        <f ca="1">SUM(R95:R119)</f>
        <v>0</v>
      </c>
    </row>
    <row r="121" spans="1:18" ht="15" customHeight="1" x14ac:dyDescent="0.3">
      <c r="A121" s="359"/>
      <c r="B121" s="360"/>
      <c r="C121" s="360"/>
      <c r="D121" s="360"/>
      <c r="E121" s="361"/>
      <c r="F121" s="361"/>
      <c r="G121" s="361"/>
      <c r="H121" s="362"/>
      <c r="I121" s="363"/>
      <c r="J121" s="363"/>
      <c r="K121" s="364" t="s">
        <v>21</v>
      </c>
      <c r="L121" s="365">
        <f>SUM(L120,L93,L88,L85,L81,L77,L72,L62,L49,L36,L14)</f>
        <v>0</v>
      </c>
      <c r="M121" s="361"/>
      <c r="N121" s="360"/>
      <c r="O121" s="366"/>
      <c r="P121" s="367">
        <f ca="1">SUM(P120,P93,P88,P85,P81,P77,P72,P62,P49,P36,P14)</f>
        <v>92.966183574879224</v>
      </c>
      <c r="Q121" s="365">
        <f>SUM(Q120,Q93,Q88,Q85,Q81,Q77,Q72,Q62,Q49,Q36,Q14)</f>
        <v>0</v>
      </c>
      <c r="R121" s="365">
        <f ca="1">SUM(R120,R93,R88,R85,R81,R77,R72,R62,R49,R36,R14)</f>
        <v>0</v>
      </c>
    </row>
    <row r="123" spans="1:18" x14ac:dyDescent="0.3">
      <c r="M123" s="322"/>
      <c r="N123" s="322"/>
      <c r="O123" s="322"/>
    </row>
    <row r="124" spans="1:18" x14ac:dyDescent="0.3">
      <c r="M124" s="322"/>
      <c r="N124" s="322"/>
      <c r="O124" s="322"/>
    </row>
    <row r="125" spans="1:18" x14ac:dyDescent="0.3">
      <c r="I125" s="2"/>
      <c r="J125" s="2"/>
      <c r="K125" s="2"/>
      <c r="L125" s="2"/>
      <c r="P125" s="2"/>
      <c r="Q125" s="2"/>
      <c r="R125" s="2"/>
    </row>
  </sheetData>
  <sheetProtection algorithmName="SHA-512" hashValue="nxqQA87pNDIaGTxS55IRM8UUfgqGlhzBDNPxQZoJhNEaHRNB++hFOtQeawWhAUF8tLgE2dcK15AJkGVFQZjCUg==" saltValue="9GTJoipKEL6QgazP04GopQ==" spinCount="100000" sheet="1" objects="1" scenarios="1"/>
  <mergeCells count="9">
    <mergeCell ref="P5:P6"/>
    <mergeCell ref="Q5:Q6"/>
    <mergeCell ref="R5:R6"/>
    <mergeCell ref="A1:B1"/>
    <mergeCell ref="A2:B2"/>
    <mergeCell ref="C5:G5"/>
    <mergeCell ref="H5:K5"/>
    <mergeCell ref="L5:L6"/>
    <mergeCell ref="M5:O5"/>
  </mergeCells>
  <conditionalFormatting sqref="G90:G92 G87 G83:G84 G79:G80 G74:G76 G64:G71 G51:G61 G38:G48 G16:G35 G8:G13 G95:G119">
    <cfRule type="cellIs" dxfId="180" priority="1" operator="equal">
      <formula>1</formula>
    </cfRule>
    <cfRule type="cellIs" dxfId="179" priority="2" operator="notEqual">
      <formula>100%</formula>
    </cfRule>
  </conditionalFormatting>
  <dataValidations count="2">
    <dataValidation type="custom" showInputMessage="1" showErrorMessage="1" error="The values entered must total to 100%. All cells must have a value. " sqref="C8:F13 C16:F35 C38:F48 C51:F61 C64:F71 C74:F76 C79:F80 C83:F84 C87:F87 C90:F92 C95:F119" xr:uid="{00000000-0002-0000-1B00-000000000000}">
      <formula1>IF((AND(NOT(ISBLANK($C8)), NOT(ISBLANK($D8)), NOT(ISBLANK($E8)), NOT(ISBLANK($F8)))), SUM($C8:$F8)=1, SUM($C8:$F8)&lt;1)</formula1>
    </dataValidation>
    <dataValidation type="decimal" allowBlank="1" showInputMessage="1" showErrorMessage="1" error="All values should be entered as a positive number." sqref="H8:J13 H16:J35 H38:J48 H51:J61 H64:J71 H74:J76 H79:J80 H83:J84 H87:J87 H90:J92 H95:J119" xr:uid="{00000000-0002-0000-1B00-000001000000}">
      <formula1>0</formula1>
      <formula2>9.99999999999999E+24</formula2>
    </dataValidation>
  </dataValidations>
  <hyperlinks>
    <hyperlink ref="C1" location="'User Instructions'!A1" display="Back to User Instructions" xr:uid="{00000000-0004-0000-1B00-000000000000}"/>
    <hyperlink ref="C2" location="'Model Structure'!A1" display="Back to Model Structure" xr:uid="{00000000-0004-0000-1B00-000001000000}"/>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error="Enter a value between 0 and the final project year" prompt="If the risk will be present from year 0 to to year 35, input 0 in column and 35 in column M. Do not enter financial or calendar years in these columns" xr:uid="{00000000-0002-0000-1B00-000002000000}">
          <x14:formula1>
            <xm:f>0</xm:f>
          </x14:formula1>
          <x14:formula2>
            <xm:f>Factors!$H$20</xm:f>
          </x14:formula2>
          <xm:sqref>M95:N119 M90:N92 M87:N87 M83:N84 M79:N80 M74:N76 M64:N71 M51:N61 M38:N48 M8:N13 M16:N35</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4">
    <tabColor theme="4"/>
  </sheetPr>
  <dimension ref="A1:R125"/>
  <sheetViews>
    <sheetView zoomScaleNormal="100" workbookViewId="0">
      <pane xSplit="2" ySplit="7" topLeftCell="C89" activePane="bottomRight" state="frozen"/>
      <selection activeCell="D83" sqref="D83"/>
      <selection pane="topRight" activeCell="D83" sqref="D83"/>
      <selection pane="bottomLeft" activeCell="D83" sqref="D83"/>
      <selection pane="bottomRight" activeCell="D83" sqref="D83"/>
    </sheetView>
  </sheetViews>
  <sheetFormatPr defaultColWidth="9.109375" defaultRowHeight="14.4" x14ac:dyDescent="0.3"/>
  <cols>
    <col min="1" max="1" width="7.88671875" style="2" customWidth="1"/>
    <col min="2" max="2" width="89.44140625" style="2" bestFit="1" customWidth="1"/>
    <col min="3" max="8" width="17.5546875" style="2" customWidth="1"/>
    <col min="9" max="12" width="17.5546875" style="322" customWidth="1"/>
    <col min="13" max="15" width="17.5546875" style="2" customWidth="1"/>
    <col min="16" max="18" width="17.5546875" style="322" customWidth="1"/>
    <col min="19" max="16384" width="9.109375" style="2"/>
  </cols>
  <sheetData>
    <row r="1" spans="1:18" x14ac:dyDescent="0.3">
      <c r="A1" s="636" t="s">
        <v>577</v>
      </c>
      <c r="B1" s="636"/>
      <c r="C1" s="321" t="s">
        <v>421</v>
      </c>
    </row>
    <row r="2" spans="1:18" x14ac:dyDescent="0.3">
      <c r="A2" s="640" t="str">
        <f>"Option 6 - " &amp; Factors!$B$21</f>
        <v xml:space="preserve">Option 6 - </v>
      </c>
      <c r="B2" s="640"/>
      <c r="C2" s="382" t="s">
        <v>573</v>
      </c>
    </row>
    <row r="4" spans="1:18" ht="15" customHeight="1" x14ac:dyDescent="0.3">
      <c r="A4" s="323" t="str">
        <f>"RISK ANALYSIS - " &amp; Factors!$C$10</f>
        <v xml:space="preserve">RISK ANALYSIS - </v>
      </c>
      <c r="B4" s="324"/>
      <c r="C4" s="325"/>
      <c r="D4" s="326"/>
      <c r="E4" s="326"/>
      <c r="F4" s="326"/>
      <c r="G4" s="326"/>
      <c r="H4" s="326"/>
      <c r="I4" s="326"/>
      <c r="J4" s="326"/>
      <c r="K4" s="326"/>
      <c r="L4" s="326"/>
      <c r="M4" s="326"/>
      <c r="N4" s="326"/>
      <c r="O4" s="326"/>
      <c r="P4" s="326"/>
      <c r="Q4" s="324"/>
      <c r="R4" s="324"/>
    </row>
    <row r="5" spans="1:18" s="327" customFormat="1" ht="15" customHeight="1" x14ac:dyDescent="0.3">
      <c r="A5" s="320" t="s">
        <v>360</v>
      </c>
      <c r="B5" s="320" t="s">
        <v>162</v>
      </c>
      <c r="C5" s="682" t="s">
        <v>425</v>
      </c>
      <c r="D5" s="683"/>
      <c r="E5" s="683"/>
      <c r="F5" s="683"/>
      <c r="G5" s="684"/>
      <c r="H5" s="681" t="s">
        <v>469</v>
      </c>
      <c r="I5" s="685"/>
      <c r="J5" s="685"/>
      <c r="K5" s="686"/>
      <c r="L5" s="678" t="s">
        <v>357</v>
      </c>
      <c r="M5" s="682" t="s">
        <v>453</v>
      </c>
      <c r="N5" s="683"/>
      <c r="O5" s="684"/>
      <c r="P5" s="680" t="s">
        <v>348</v>
      </c>
      <c r="Q5" s="678" t="s">
        <v>364</v>
      </c>
      <c r="R5" s="678" t="s">
        <v>363</v>
      </c>
    </row>
    <row r="6" spans="1:18" ht="15" customHeight="1" x14ac:dyDescent="0.3">
      <c r="A6" s="142"/>
      <c r="B6" s="143"/>
      <c r="C6" s="104" t="s">
        <v>449</v>
      </c>
      <c r="D6" s="104" t="s">
        <v>450</v>
      </c>
      <c r="E6" s="104" t="s">
        <v>451</v>
      </c>
      <c r="F6" s="104" t="s">
        <v>452</v>
      </c>
      <c r="G6" s="104" t="s">
        <v>465</v>
      </c>
      <c r="H6" s="104" t="s">
        <v>449</v>
      </c>
      <c r="I6" s="104" t="s">
        <v>450</v>
      </c>
      <c r="J6" s="104" t="s">
        <v>451</v>
      </c>
      <c r="K6" s="104" t="s">
        <v>452</v>
      </c>
      <c r="L6" s="679"/>
      <c r="M6" s="104" t="s">
        <v>454</v>
      </c>
      <c r="N6" s="104" t="s">
        <v>455</v>
      </c>
      <c r="O6" s="104" t="s">
        <v>346</v>
      </c>
      <c r="P6" s="681"/>
      <c r="Q6" s="679"/>
      <c r="R6" s="679"/>
    </row>
    <row r="7" spans="1:18" ht="15" customHeight="1" x14ac:dyDescent="0.3">
      <c r="A7" s="105" t="s">
        <v>165</v>
      </c>
      <c r="B7" s="106"/>
      <c r="C7" s="106"/>
      <c r="D7" s="106"/>
      <c r="E7" s="106"/>
      <c r="F7" s="106"/>
      <c r="G7" s="106"/>
      <c r="H7" s="106"/>
      <c r="I7" s="106"/>
      <c r="J7" s="106"/>
      <c r="K7" s="106"/>
      <c r="L7" s="106"/>
      <c r="M7" s="106"/>
      <c r="N7" s="106"/>
      <c r="O7" s="106"/>
      <c r="P7" s="106"/>
      <c r="Q7" s="107"/>
      <c r="R7" s="107"/>
    </row>
    <row r="8" spans="1:18" ht="15" customHeight="1" x14ac:dyDescent="0.3">
      <c r="A8" s="328" t="s">
        <v>166</v>
      </c>
      <c r="B8" s="329" t="s">
        <v>167</v>
      </c>
      <c r="C8" s="175"/>
      <c r="D8" s="175"/>
      <c r="E8" s="175"/>
      <c r="F8" s="175"/>
      <c r="G8" s="330">
        <f t="shared" ref="G8:G13" si="0">SUM(C8:F8)</f>
        <v>0</v>
      </c>
      <c r="H8" s="433"/>
      <c r="I8" s="433"/>
      <c r="J8" s="433"/>
      <c r="K8" s="331">
        <v>0</v>
      </c>
      <c r="L8" s="331">
        <f>(C8*H8)+(D8*I8)+(E8*J8)+(F8*K8)</f>
        <v>0</v>
      </c>
      <c r="M8" s="176"/>
      <c r="N8" s="176"/>
      <c r="O8" s="332">
        <f>(N8-M8)+1</f>
        <v>1</v>
      </c>
      <c r="P8" s="333">
        <f ca="1">OFFSET('Table of Discount Factors'!$C$3,'Risk (£) Option 6'!M8,'Risk (£) Option 6'!N8)</f>
        <v>1</v>
      </c>
      <c r="Q8" s="334">
        <f>L8*O8</f>
        <v>0</v>
      </c>
      <c r="R8" s="334">
        <f t="shared" ref="R8:R13" ca="1" si="1">L8*P8</f>
        <v>0</v>
      </c>
    </row>
    <row r="9" spans="1:18" ht="15" customHeight="1" x14ac:dyDescent="0.3">
      <c r="A9" s="335" t="s">
        <v>168</v>
      </c>
      <c r="B9" s="336" t="s">
        <v>169</v>
      </c>
      <c r="C9" s="175"/>
      <c r="D9" s="175"/>
      <c r="E9" s="175"/>
      <c r="F9" s="175"/>
      <c r="G9" s="330">
        <f t="shared" si="0"/>
        <v>0</v>
      </c>
      <c r="H9" s="433"/>
      <c r="I9" s="433"/>
      <c r="J9" s="433"/>
      <c r="K9" s="331">
        <v>0</v>
      </c>
      <c r="L9" s="331">
        <f t="shared" ref="L9:L13" si="2">(C9*H9)+(D9*I9)+(E9*J9)+(F9*K9)</f>
        <v>0</v>
      </c>
      <c r="M9" s="176"/>
      <c r="N9" s="176"/>
      <c r="O9" s="337">
        <f t="shared" ref="O9:O13" si="3">(N9-M9)+1</f>
        <v>1</v>
      </c>
      <c r="P9" s="338">
        <f ca="1">OFFSET('Table of Discount Factors'!$C$3,'Risk (£) Option 6'!M9,'Risk (£) Option 6'!N9)</f>
        <v>1</v>
      </c>
      <c r="Q9" s="334">
        <f t="shared" ref="Q9:Q13" si="4">L9*O9</f>
        <v>0</v>
      </c>
      <c r="R9" s="331">
        <f t="shared" ca="1" si="1"/>
        <v>0</v>
      </c>
    </row>
    <row r="10" spans="1:18" ht="15" customHeight="1" x14ac:dyDescent="0.3">
      <c r="A10" s="335" t="s">
        <v>170</v>
      </c>
      <c r="B10" s="336" t="s">
        <v>171</v>
      </c>
      <c r="C10" s="175"/>
      <c r="D10" s="175"/>
      <c r="E10" s="175"/>
      <c r="F10" s="175"/>
      <c r="G10" s="330">
        <f t="shared" si="0"/>
        <v>0</v>
      </c>
      <c r="H10" s="433"/>
      <c r="I10" s="433"/>
      <c r="J10" s="433"/>
      <c r="K10" s="331">
        <v>0</v>
      </c>
      <c r="L10" s="331">
        <f t="shared" si="2"/>
        <v>0</v>
      </c>
      <c r="M10" s="176"/>
      <c r="N10" s="176"/>
      <c r="O10" s="337">
        <f t="shared" si="3"/>
        <v>1</v>
      </c>
      <c r="P10" s="338">
        <f ca="1">OFFSET('Table of Discount Factors'!$C$3,'Risk (£) Option 6'!M10,'Risk (£) Option 6'!N10)</f>
        <v>1</v>
      </c>
      <c r="Q10" s="334">
        <f t="shared" si="4"/>
        <v>0</v>
      </c>
      <c r="R10" s="331">
        <f t="shared" ca="1" si="1"/>
        <v>0</v>
      </c>
    </row>
    <row r="11" spans="1:18" ht="15" customHeight="1" x14ac:dyDescent="0.3">
      <c r="A11" s="335" t="s">
        <v>172</v>
      </c>
      <c r="B11" s="336" t="s">
        <v>173</v>
      </c>
      <c r="C11" s="175"/>
      <c r="D11" s="175"/>
      <c r="E11" s="175"/>
      <c r="F11" s="175"/>
      <c r="G11" s="330">
        <f t="shared" si="0"/>
        <v>0</v>
      </c>
      <c r="H11" s="433"/>
      <c r="I11" s="433"/>
      <c r="J11" s="433"/>
      <c r="K11" s="331">
        <v>0</v>
      </c>
      <c r="L11" s="331">
        <f t="shared" si="2"/>
        <v>0</v>
      </c>
      <c r="M11" s="176"/>
      <c r="N11" s="176"/>
      <c r="O11" s="337">
        <f t="shared" si="3"/>
        <v>1</v>
      </c>
      <c r="P11" s="338">
        <f ca="1">OFFSET('Table of Discount Factors'!$C$3,'Risk (£) Option 6'!M11,'Risk (£) Option 6'!N11)</f>
        <v>1</v>
      </c>
      <c r="Q11" s="334">
        <f t="shared" si="4"/>
        <v>0</v>
      </c>
      <c r="R11" s="331">
        <f t="shared" ca="1" si="1"/>
        <v>0</v>
      </c>
    </row>
    <row r="12" spans="1:18" ht="15" customHeight="1" x14ac:dyDescent="0.3">
      <c r="A12" s="335" t="s">
        <v>174</v>
      </c>
      <c r="B12" s="336" t="s">
        <v>175</v>
      </c>
      <c r="C12" s="175"/>
      <c r="D12" s="175"/>
      <c r="E12" s="175"/>
      <c r="F12" s="175"/>
      <c r="G12" s="330">
        <f t="shared" si="0"/>
        <v>0</v>
      </c>
      <c r="H12" s="433"/>
      <c r="I12" s="433"/>
      <c r="J12" s="433"/>
      <c r="K12" s="331">
        <v>0</v>
      </c>
      <c r="L12" s="331">
        <f t="shared" si="2"/>
        <v>0</v>
      </c>
      <c r="M12" s="176"/>
      <c r="N12" s="176"/>
      <c r="O12" s="337">
        <f t="shared" si="3"/>
        <v>1</v>
      </c>
      <c r="P12" s="338">
        <f ca="1">OFFSET('Table of Discount Factors'!$C$3,'Risk (£) Option 6'!M12,'Risk (£) Option 6'!N12)</f>
        <v>1</v>
      </c>
      <c r="Q12" s="334">
        <f t="shared" si="4"/>
        <v>0</v>
      </c>
      <c r="R12" s="331">
        <f t="shared" ca="1" si="1"/>
        <v>0</v>
      </c>
    </row>
    <row r="13" spans="1:18" ht="15" customHeight="1" x14ac:dyDescent="0.3">
      <c r="A13" s="335" t="s">
        <v>176</v>
      </c>
      <c r="B13" s="336" t="s">
        <v>177</v>
      </c>
      <c r="C13" s="175"/>
      <c r="D13" s="175"/>
      <c r="E13" s="175"/>
      <c r="F13" s="175"/>
      <c r="G13" s="330">
        <f t="shared" si="0"/>
        <v>0</v>
      </c>
      <c r="H13" s="433"/>
      <c r="I13" s="433"/>
      <c r="J13" s="433"/>
      <c r="K13" s="331">
        <v>0</v>
      </c>
      <c r="L13" s="331">
        <f t="shared" si="2"/>
        <v>0</v>
      </c>
      <c r="M13" s="176"/>
      <c r="N13" s="176"/>
      <c r="O13" s="337">
        <f t="shared" si="3"/>
        <v>1</v>
      </c>
      <c r="P13" s="338">
        <f ca="1">OFFSET('Table of Discount Factors'!$C$3,'Risk (£) Option 6'!M13,'Risk (£) Option 6'!N13)</f>
        <v>1</v>
      </c>
      <c r="Q13" s="334">
        <f t="shared" si="4"/>
        <v>0</v>
      </c>
      <c r="R13" s="331">
        <f t="shared" ca="1" si="1"/>
        <v>0</v>
      </c>
    </row>
    <row r="14" spans="1:18" ht="15" customHeight="1" x14ac:dyDescent="0.3">
      <c r="A14" s="339"/>
      <c r="B14" s="340"/>
      <c r="C14" s="341"/>
      <c r="D14" s="341"/>
      <c r="E14" s="341"/>
      <c r="F14" s="341"/>
      <c r="G14" s="341"/>
      <c r="H14" s="342"/>
      <c r="I14" s="343"/>
      <c r="J14" s="344"/>
      <c r="K14" s="345" t="s">
        <v>55</v>
      </c>
      <c r="L14" s="346">
        <f>SUM(L8:L13)</f>
        <v>0</v>
      </c>
      <c r="M14" s="340"/>
      <c r="N14" s="340"/>
      <c r="O14" s="347"/>
      <c r="P14" s="348">
        <f ca="1">SUM(P8:P13)</f>
        <v>6</v>
      </c>
      <c r="Q14" s="346">
        <f>SUM(Q8:Q13)</f>
        <v>0</v>
      </c>
      <c r="R14" s="346">
        <f ca="1">SUM(R8:R13)</f>
        <v>0</v>
      </c>
    </row>
    <row r="15" spans="1:18" ht="15" customHeight="1" x14ac:dyDescent="0.3">
      <c r="A15" s="105" t="s">
        <v>178</v>
      </c>
      <c r="B15" s="106"/>
      <c r="C15" s="106"/>
      <c r="D15" s="106"/>
      <c r="E15" s="106"/>
      <c r="F15" s="106"/>
      <c r="G15" s="106"/>
      <c r="H15" s="307"/>
      <c r="I15" s="307"/>
      <c r="J15" s="307"/>
      <c r="K15" s="307"/>
      <c r="L15" s="307"/>
      <c r="M15" s="106"/>
      <c r="N15" s="106"/>
      <c r="O15" s="106"/>
      <c r="P15" s="106"/>
      <c r="Q15" s="308"/>
      <c r="R15" s="308"/>
    </row>
    <row r="16" spans="1:18" ht="15" customHeight="1" x14ac:dyDescent="0.3">
      <c r="A16" s="335" t="s">
        <v>179</v>
      </c>
      <c r="B16" s="336" t="s">
        <v>180</v>
      </c>
      <c r="C16" s="175"/>
      <c r="D16" s="175"/>
      <c r="E16" s="175"/>
      <c r="F16" s="175"/>
      <c r="G16" s="330">
        <f t="shared" ref="G16:G35" si="5">SUM(C16:F16)</f>
        <v>0</v>
      </c>
      <c r="H16" s="433"/>
      <c r="I16" s="433"/>
      <c r="J16" s="433"/>
      <c r="K16" s="331">
        <v>0</v>
      </c>
      <c r="L16" s="331">
        <f t="shared" ref="L16:L35" si="6">(C16*H16)+(D16*I16)+(E16*J16)+(F16*K16)</f>
        <v>0</v>
      </c>
      <c r="M16" s="176"/>
      <c r="N16" s="176"/>
      <c r="O16" s="332">
        <f>(N16-M16)+1</f>
        <v>1</v>
      </c>
      <c r="P16" s="338">
        <f ca="1">OFFSET('Table of Discount Factors'!$C$3,'Risk (£) Option 6'!M16,'Risk (£) Option 6'!N16)</f>
        <v>1</v>
      </c>
      <c r="Q16" s="334">
        <f t="shared" ref="Q16:Q35" si="7">L16*O16</f>
        <v>0</v>
      </c>
      <c r="R16" s="331">
        <f t="shared" ref="R16:R35" ca="1" si="8">L16*P16</f>
        <v>0</v>
      </c>
    </row>
    <row r="17" spans="1:18" ht="15" customHeight="1" x14ac:dyDescent="0.3">
      <c r="A17" s="335" t="s">
        <v>181</v>
      </c>
      <c r="B17" s="336" t="s">
        <v>182</v>
      </c>
      <c r="C17" s="175"/>
      <c r="D17" s="175"/>
      <c r="E17" s="175"/>
      <c r="F17" s="175"/>
      <c r="G17" s="330">
        <f t="shared" si="5"/>
        <v>0</v>
      </c>
      <c r="H17" s="433"/>
      <c r="I17" s="433"/>
      <c r="J17" s="433"/>
      <c r="K17" s="331">
        <v>0</v>
      </c>
      <c r="L17" s="331">
        <f t="shared" si="6"/>
        <v>0</v>
      </c>
      <c r="M17" s="176"/>
      <c r="N17" s="176"/>
      <c r="O17" s="337">
        <f t="shared" ref="O17:O21" si="9">(N17-M17)+1</f>
        <v>1</v>
      </c>
      <c r="P17" s="338">
        <f ca="1">OFFSET('Table of Discount Factors'!$C$3,'Risk (£) Option 6'!M17,'Risk (£) Option 6'!N17)</f>
        <v>1</v>
      </c>
      <c r="Q17" s="334">
        <f t="shared" si="7"/>
        <v>0</v>
      </c>
      <c r="R17" s="331">
        <f t="shared" ca="1" si="8"/>
        <v>0</v>
      </c>
    </row>
    <row r="18" spans="1:18" ht="15" customHeight="1" x14ac:dyDescent="0.3">
      <c r="A18" s="335" t="s">
        <v>183</v>
      </c>
      <c r="B18" s="336" t="s">
        <v>184</v>
      </c>
      <c r="C18" s="175"/>
      <c r="D18" s="175"/>
      <c r="E18" s="175"/>
      <c r="F18" s="175"/>
      <c r="G18" s="330">
        <f t="shared" si="5"/>
        <v>0</v>
      </c>
      <c r="H18" s="433"/>
      <c r="I18" s="433"/>
      <c r="J18" s="433"/>
      <c r="K18" s="331">
        <v>0</v>
      </c>
      <c r="L18" s="331">
        <f t="shared" si="6"/>
        <v>0</v>
      </c>
      <c r="M18" s="176"/>
      <c r="N18" s="176"/>
      <c r="O18" s="337">
        <f t="shared" si="9"/>
        <v>1</v>
      </c>
      <c r="P18" s="338">
        <f ca="1">OFFSET('Table of Discount Factors'!$C$3,'Risk (£) Option 6'!M18,'Risk (£) Option 6'!N18)</f>
        <v>1</v>
      </c>
      <c r="Q18" s="334">
        <f t="shared" si="7"/>
        <v>0</v>
      </c>
      <c r="R18" s="331">
        <f t="shared" ca="1" si="8"/>
        <v>0</v>
      </c>
    </row>
    <row r="19" spans="1:18" ht="15" customHeight="1" x14ac:dyDescent="0.3">
      <c r="A19" s="335" t="s">
        <v>185</v>
      </c>
      <c r="B19" s="336" t="s">
        <v>186</v>
      </c>
      <c r="C19" s="175"/>
      <c r="D19" s="175"/>
      <c r="E19" s="175"/>
      <c r="F19" s="175"/>
      <c r="G19" s="330">
        <f t="shared" si="5"/>
        <v>0</v>
      </c>
      <c r="H19" s="433"/>
      <c r="I19" s="433"/>
      <c r="J19" s="433"/>
      <c r="K19" s="331">
        <v>0</v>
      </c>
      <c r="L19" s="331">
        <f t="shared" si="6"/>
        <v>0</v>
      </c>
      <c r="M19" s="176"/>
      <c r="N19" s="176"/>
      <c r="O19" s="337">
        <f t="shared" si="9"/>
        <v>1</v>
      </c>
      <c r="P19" s="338">
        <f ca="1">OFFSET('Table of Discount Factors'!$C$3,'Risk (£) Option 6'!M19,'Risk (£) Option 6'!N19)</f>
        <v>1</v>
      </c>
      <c r="Q19" s="334">
        <f t="shared" si="7"/>
        <v>0</v>
      </c>
      <c r="R19" s="331">
        <f t="shared" ca="1" si="8"/>
        <v>0</v>
      </c>
    </row>
    <row r="20" spans="1:18" ht="15" customHeight="1" x14ac:dyDescent="0.3">
      <c r="A20" s="335" t="s">
        <v>187</v>
      </c>
      <c r="B20" s="336" t="s">
        <v>188</v>
      </c>
      <c r="C20" s="175"/>
      <c r="D20" s="175"/>
      <c r="E20" s="175"/>
      <c r="F20" s="175"/>
      <c r="G20" s="330">
        <f t="shared" si="5"/>
        <v>0</v>
      </c>
      <c r="H20" s="433"/>
      <c r="I20" s="433"/>
      <c r="J20" s="433"/>
      <c r="K20" s="331">
        <v>0</v>
      </c>
      <c r="L20" s="331">
        <f t="shared" si="6"/>
        <v>0</v>
      </c>
      <c r="M20" s="176"/>
      <c r="N20" s="176"/>
      <c r="O20" s="337">
        <f t="shared" si="9"/>
        <v>1</v>
      </c>
      <c r="P20" s="338">
        <f ca="1">OFFSET('Table of Discount Factors'!$C$3,'Risk (£) Option 6'!M20,'Risk (£) Option 6'!N20)</f>
        <v>1</v>
      </c>
      <c r="Q20" s="334">
        <f t="shared" si="7"/>
        <v>0</v>
      </c>
      <c r="R20" s="331">
        <f t="shared" ca="1" si="8"/>
        <v>0</v>
      </c>
    </row>
    <row r="21" spans="1:18" ht="15" customHeight="1" x14ac:dyDescent="0.3">
      <c r="A21" s="335" t="s">
        <v>189</v>
      </c>
      <c r="B21" s="336" t="s">
        <v>190</v>
      </c>
      <c r="C21" s="175"/>
      <c r="D21" s="175"/>
      <c r="E21" s="175"/>
      <c r="F21" s="175"/>
      <c r="G21" s="330">
        <f t="shared" si="5"/>
        <v>0</v>
      </c>
      <c r="H21" s="433"/>
      <c r="I21" s="433"/>
      <c r="J21" s="433"/>
      <c r="K21" s="331">
        <v>0</v>
      </c>
      <c r="L21" s="331">
        <f t="shared" si="6"/>
        <v>0</v>
      </c>
      <c r="M21" s="176"/>
      <c r="N21" s="176"/>
      <c r="O21" s="337">
        <f t="shared" si="9"/>
        <v>1</v>
      </c>
      <c r="P21" s="338">
        <f ca="1">OFFSET('Table of Discount Factors'!$C$3,'Risk (£) Option 6'!M21,'Risk (£) Option 6'!N21)</f>
        <v>1</v>
      </c>
      <c r="Q21" s="334">
        <f t="shared" si="7"/>
        <v>0</v>
      </c>
      <c r="R21" s="331">
        <f t="shared" ca="1" si="8"/>
        <v>0</v>
      </c>
    </row>
    <row r="22" spans="1:18" ht="15" customHeight="1" x14ac:dyDescent="0.3">
      <c r="A22" s="335" t="s">
        <v>191</v>
      </c>
      <c r="B22" s="336" t="s">
        <v>192</v>
      </c>
      <c r="C22" s="175"/>
      <c r="D22" s="175"/>
      <c r="E22" s="175"/>
      <c r="F22" s="175"/>
      <c r="G22" s="330">
        <f t="shared" si="5"/>
        <v>0</v>
      </c>
      <c r="H22" s="433"/>
      <c r="I22" s="433"/>
      <c r="J22" s="433"/>
      <c r="K22" s="331">
        <v>0</v>
      </c>
      <c r="L22" s="331">
        <f t="shared" si="6"/>
        <v>0</v>
      </c>
      <c r="M22" s="176"/>
      <c r="N22" s="176"/>
      <c r="O22" s="332">
        <f>(N22-M22)+1</f>
        <v>1</v>
      </c>
      <c r="P22" s="338">
        <f ca="1">OFFSET('Table of Discount Factors'!$C$3,'Risk (£) Option 6'!M22,'Risk (£) Option 6'!N22)</f>
        <v>1</v>
      </c>
      <c r="Q22" s="334">
        <f t="shared" si="7"/>
        <v>0</v>
      </c>
      <c r="R22" s="331">
        <f t="shared" ca="1" si="8"/>
        <v>0</v>
      </c>
    </row>
    <row r="23" spans="1:18" ht="15" customHeight="1" x14ac:dyDescent="0.3">
      <c r="A23" s="335" t="s">
        <v>193</v>
      </c>
      <c r="B23" s="336" t="s">
        <v>194</v>
      </c>
      <c r="C23" s="175"/>
      <c r="D23" s="175"/>
      <c r="E23" s="175"/>
      <c r="F23" s="175"/>
      <c r="G23" s="330">
        <f t="shared" si="5"/>
        <v>0</v>
      </c>
      <c r="H23" s="433"/>
      <c r="I23" s="433"/>
      <c r="J23" s="433"/>
      <c r="K23" s="331">
        <v>0</v>
      </c>
      <c r="L23" s="331">
        <f t="shared" si="6"/>
        <v>0</v>
      </c>
      <c r="M23" s="176"/>
      <c r="N23" s="176"/>
      <c r="O23" s="332">
        <f t="shared" ref="O23:O35" si="10">(N23-M23)+1</f>
        <v>1</v>
      </c>
      <c r="P23" s="338">
        <f ca="1">OFFSET('Table of Discount Factors'!$C$3,'Risk (£) Option 6'!M23,'Risk (£) Option 6'!N23)</f>
        <v>1</v>
      </c>
      <c r="Q23" s="334">
        <f t="shared" si="7"/>
        <v>0</v>
      </c>
      <c r="R23" s="331">
        <f t="shared" ca="1" si="8"/>
        <v>0</v>
      </c>
    </row>
    <row r="24" spans="1:18" ht="15" customHeight="1" x14ac:dyDescent="0.3">
      <c r="A24" s="335" t="s">
        <v>195</v>
      </c>
      <c r="B24" s="336" t="s">
        <v>362</v>
      </c>
      <c r="C24" s="175"/>
      <c r="D24" s="175"/>
      <c r="E24" s="175"/>
      <c r="F24" s="175"/>
      <c r="G24" s="330">
        <f t="shared" si="5"/>
        <v>0</v>
      </c>
      <c r="H24" s="433"/>
      <c r="I24" s="433"/>
      <c r="J24" s="433"/>
      <c r="K24" s="331">
        <v>0</v>
      </c>
      <c r="L24" s="331">
        <f t="shared" si="6"/>
        <v>0</v>
      </c>
      <c r="M24" s="176"/>
      <c r="N24" s="176"/>
      <c r="O24" s="332">
        <f t="shared" si="10"/>
        <v>1</v>
      </c>
      <c r="P24" s="338">
        <f ca="1">OFFSET('Table of Discount Factors'!$C$3,'Risk (£) Option 6'!M24,'Risk (£) Option 6'!N24)</f>
        <v>1</v>
      </c>
      <c r="Q24" s="334">
        <f t="shared" si="7"/>
        <v>0</v>
      </c>
      <c r="R24" s="331">
        <f t="shared" ca="1" si="8"/>
        <v>0</v>
      </c>
    </row>
    <row r="25" spans="1:18" ht="15" customHeight="1" x14ac:dyDescent="0.3">
      <c r="A25" s="335" t="s">
        <v>196</v>
      </c>
      <c r="B25" s="336" t="s">
        <v>197</v>
      </c>
      <c r="C25" s="175"/>
      <c r="D25" s="175"/>
      <c r="E25" s="175"/>
      <c r="F25" s="175"/>
      <c r="G25" s="330">
        <f t="shared" si="5"/>
        <v>0</v>
      </c>
      <c r="H25" s="433"/>
      <c r="I25" s="433"/>
      <c r="J25" s="433"/>
      <c r="K25" s="331">
        <v>0</v>
      </c>
      <c r="L25" s="331">
        <f t="shared" si="6"/>
        <v>0</v>
      </c>
      <c r="M25" s="176"/>
      <c r="N25" s="176"/>
      <c r="O25" s="332">
        <f t="shared" si="10"/>
        <v>1</v>
      </c>
      <c r="P25" s="338">
        <f ca="1">OFFSET('Table of Discount Factors'!$C$3,'Risk (£) Option 6'!M25,'Risk (£) Option 6'!N25)</f>
        <v>1</v>
      </c>
      <c r="Q25" s="334">
        <f t="shared" si="7"/>
        <v>0</v>
      </c>
      <c r="R25" s="331">
        <f t="shared" ca="1" si="8"/>
        <v>0</v>
      </c>
    </row>
    <row r="26" spans="1:18" ht="15" customHeight="1" x14ac:dyDescent="0.3">
      <c r="A26" s="335" t="s">
        <v>198</v>
      </c>
      <c r="B26" s="336" t="s">
        <v>199</v>
      </c>
      <c r="C26" s="175"/>
      <c r="D26" s="175"/>
      <c r="E26" s="175"/>
      <c r="F26" s="175"/>
      <c r="G26" s="330">
        <f t="shared" si="5"/>
        <v>0</v>
      </c>
      <c r="H26" s="433"/>
      <c r="I26" s="433"/>
      <c r="J26" s="433"/>
      <c r="K26" s="331">
        <v>0</v>
      </c>
      <c r="L26" s="331">
        <f t="shared" si="6"/>
        <v>0</v>
      </c>
      <c r="M26" s="176"/>
      <c r="N26" s="176"/>
      <c r="O26" s="332">
        <f t="shared" si="10"/>
        <v>1</v>
      </c>
      <c r="P26" s="338">
        <f ca="1">OFFSET('Table of Discount Factors'!$C$3,'Risk (£) Option 6'!M26,'Risk (£) Option 6'!N26)</f>
        <v>1</v>
      </c>
      <c r="Q26" s="334">
        <f t="shared" si="7"/>
        <v>0</v>
      </c>
      <c r="R26" s="331">
        <f t="shared" ca="1" si="8"/>
        <v>0</v>
      </c>
    </row>
    <row r="27" spans="1:18" ht="15" customHeight="1" x14ac:dyDescent="0.3">
      <c r="A27" s="335" t="s">
        <v>200</v>
      </c>
      <c r="B27" s="336" t="s">
        <v>201</v>
      </c>
      <c r="C27" s="175"/>
      <c r="D27" s="175"/>
      <c r="E27" s="175"/>
      <c r="F27" s="175"/>
      <c r="G27" s="330">
        <f t="shared" si="5"/>
        <v>0</v>
      </c>
      <c r="H27" s="433"/>
      <c r="I27" s="433"/>
      <c r="J27" s="433"/>
      <c r="K27" s="331">
        <v>0</v>
      </c>
      <c r="L27" s="331">
        <f t="shared" si="6"/>
        <v>0</v>
      </c>
      <c r="M27" s="176"/>
      <c r="N27" s="176"/>
      <c r="O27" s="332">
        <f t="shared" si="10"/>
        <v>1</v>
      </c>
      <c r="P27" s="338">
        <f ca="1">OFFSET('Table of Discount Factors'!$C$3,'Risk (£) Option 6'!M27,'Risk (£) Option 6'!N27)</f>
        <v>1</v>
      </c>
      <c r="Q27" s="334">
        <f t="shared" si="7"/>
        <v>0</v>
      </c>
      <c r="R27" s="331">
        <f t="shared" ca="1" si="8"/>
        <v>0</v>
      </c>
    </row>
    <row r="28" spans="1:18" ht="15" customHeight="1" x14ac:dyDescent="0.3">
      <c r="A28" s="335" t="s">
        <v>202</v>
      </c>
      <c r="B28" s="336" t="s">
        <v>203</v>
      </c>
      <c r="C28" s="175"/>
      <c r="D28" s="175"/>
      <c r="E28" s="175"/>
      <c r="F28" s="175"/>
      <c r="G28" s="330">
        <f t="shared" si="5"/>
        <v>0</v>
      </c>
      <c r="H28" s="433"/>
      <c r="I28" s="433"/>
      <c r="J28" s="433"/>
      <c r="K28" s="331">
        <v>0</v>
      </c>
      <c r="L28" s="331">
        <f t="shared" si="6"/>
        <v>0</v>
      </c>
      <c r="M28" s="176"/>
      <c r="N28" s="176"/>
      <c r="O28" s="332">
        <f t="shared" si="10"/>
        <v>1</v>
      </c>
      <c r="P28" s="338">
        <f ca="1">OFFSET('Table of Discount Factors'!$C$3,'Risk (£) Option 6'!M28,'Risk (£) Option 6'!N28)</f>
        <v>1</v>
      </c>
      <c r="Q28" s="334">
        <f t="shared" si="7"/>
        <v>0</v>
      </c>
      <c r="R28" s="331">
        <f t="shared" ca="1" si="8"/>
        <v>0</v>
      </c>
    </row>
    <row r="29" spans="1:18" ht="15" customHeight="1" x14ac:dyDescent="0.3">
      <c r="A29" s="335" t="s">
        <v>204</v>
      </c>
      <c r="B29" s="336" t="s">
        <v>205</v>
      </c>
      <c r="C29" s="175"/>
      <c r="D29" s="175"/>
      <c r="E29" s="175"/>
      <c r="F29" s="175"/>
      <c r="G29" s="330">
        <f t="shared" si="5"/>
        <v>0</v>
      </c>
      <c r="H29" s="433"/>
      <c r="I29" s="433"/>
      <c r="J29" s="433"/>
      <c r="K29" s="331">
        <v>0</v>
      </c>
      <c r="L29" s="331">
        <f t="shared" si="6"/>
        <v>0</v>
      </c>
      <c r="M29" s="176"/>
      <c r="N29" s="176"/>
      <c r="O29" s="332">
        <f t="shared" si="10"/>
        <v>1</v>
      </c>
      <c r="P29" s="338">
        <f ca="1">OFFSET('Table of Discount Factors'!$C$3,'Risk (£) Option 6'!M29,'Risk (£) Option 6'!N29)</f>
        <v>1</v>
      </c>
      <c r="Q29" s="334">
        <f t="shared" si="7"/>
        <v>0</v>
      </c>
      <c r="R29" s="331">
        <f t="shared" ca="1" si="8"/>
        <v>0</v>
      </c>
    </row>
    <row r="30" spans="1:18" ht="15" customHeight="1" x14ac:dyDescent="0.3">
      <c r="A30" s="335" t="s">
        <v>206</v>
      </c>
      <c r="B30" s="336" t="s">
        <v>210</v>
      </c>
      <c r="C30" s="175"/>
      <c r="D30" s="175"/>
      <c r="E30" s="175"/>
      <c r="F30" s="175"/>
      <c r="G30" s="330">
        <f t="shared" si="5"/>
        <v>0</v>
      </c>
      <c r="H30" s="433"/>
      <c r="I30" s="433"/>
      <c r="J30" s="433"/>
      <c r="K30" s="331">
        <v>0</v>
      </c>
      <c r="L30" s="331">
        <f t="shared" si="6"/>
        <v>0</v>
      </c>
      <c r="M30" s="176"/>
      <c r="N30" s="176"/>
      <c r="O30" s="332">
        <f t="shared" si="10"/>
        <v>1</v>
      </c>
      <c r="P30" s="338">
        <f ca="1">OFFSET('Table of Discount Factors'!$C$3,'Risk (£) Option 6'!M30,'Risk (£) Option 6'!N30)</f>
        <v>1</v>
      </c>
      <c r="Q30" s="334">
        <f t="shared" si="7"/>
        <v>0</v>
      </c>
      <c r="R30" s="331">
        <f t="shared" ca="1" si="8"/>
        <v>0</v>
      </c>
    </row>
    <row r="31" spans="1:18" ht="15" customHeight="1" x14ac:dyDescent="0.3">
      <c r="A31" s="335" t="s">
        <v>207</v>
      </c>
      <c r="B31" s="336" t="s">
        <v>212</v>
      </c>
      <c r="C31" s="175"/>
      <c r="D31" s="175"/>
      <c r="E31" s="175"/>
      <c r="F31" s="175"/>
      <c r="G31" s="330">
        <f t="shared" si="5"/>
        <v>0</v>
      </c>
      <c r="H31" s="433"/>
      <c r="I31" s="433"/>
      <c r="J31" s="433"/>
      <c r="K31" s="331">
        <v>0</v>
      </c>
      <c r="L31" s="331">
        <f t="shared" si="6"/>
        <v>0</v>
      </c>
      <c r="M31" s="176"/>
      <c r="N31" s="176"/>
      <c r="O31" s="332">
        <f t="shared" si="10"/>
        <v>1</v>
      </c>
      <c r="P31" s="338">
        <f ca="1">OFFSET('Table of Discount Factors'!$C$3,'Risk (£) Option 6'!M31,'Risk (£) Option 6'!N31)</f>
        <v>1</v>
      </c>
      <c r="Q31" s="334">
        <f t="shared" si="7"/>
        <v>0</v>
      </c>
      <c r="R31" s="331">
        <f t="shared" ca="1" si="8"/>
        <v>0</v>
      </c>
    </row>
    <row r="32" spans="1:18" ht="15" customHeight="1" x14ac:dyDescent="0.3">
      <c r="A32" s="335" t="s">
        <v>208</v>
      </c>
      <c r="B32" s="336" t="s">
        <v>214</v>
      </c>
      <c r="C32" s="175"/>
      <c r="D32" s="175"/>
      <c r="E32" s="175"/>
      <c r="F32" s="175"/>
      <c r="G32" s="330">
        <f t="shared" si="5"/>
        <v>0</v>
      </c>
      <c r="H32" s="433"/>
      <c r="I32" s="433"/>
      <c r="J32" s="433"/>
      <c r="K32" s="331">
        <v>0</v>
      </c>
      <c r="L32" s="331">
        <f t="shared" si="6"/>
        <v>0</v>
      </c>
      <c r="M32" s="176"/>
      <c r="N32" s="176"/>
      <c r="O32" s="332">
        <f t="shared" si="10"/>
        <v>1</v>
      </c>
      <c r="P32" s="338">
        <f ca="1">OFFSET('Table of Discount Factors'!$C$3,'Risk (£) Option 6'!M32,'Risk (£) Option 6'!N32)</f>
        <v>1</v>
      </c>
      <c r="Q32" s="334">
        <f t="shared" si="7"/>
        <v>0</v>
      </c>
      <c r="R32" s="331">
        <f t="shared" ca="1" si="8"/>
        <v>0</v>
      </c>
    </row>
    <row r="33" spans="1:18" ht="15" customHeight="1" x14ac:dyDescent="0.3">
      <c r="A33" s="335" t="s">
        <v>209</v>
      </c>
      <c r="B33" s="336" t="s">
        <v>215</v>
      </c>
      <c r="C33" s="175"/>
      <c r="D33" s="175"/>
      <c r="E33" s="175"/>
      <c r="F33" s="175"/>
      <c r="G33" s="330">
        <f t="shared" si="5"/>
        <v>0</v>
      </c>
      <c r="H33" s="433"/>
      <c r="I33" s="433"/>
      <c r="J33" s="433"/>
      <c r="K33" s="331">
        <v>0</v>
      </c>
      <c r="L33" s="331">
        <f t="shared" si="6"/>
        <v>0</v>
      </c>
      <c r="M33" s="176"/>
      <c r="N33" s="176"/>
      <c r="O33" s="332">
        <f t="shared" si="10"/>
        <v>1</v>
      </c>
      <c r="P33" s="338">
        <f ca="1">OFFSET('Table of Discount Factors'!$C$3,'Risk (£) Option 6'!M33,'Risk (£) Option 6'!N33)</f>
        <v>1</v>
      </c>
      <c r="Q33" s="334">
        <f t="shared" si="7"/>
        <v>0</v>
      </c>
      <c r="R33" s="331">
        <f t="shared" ca="1" si="8"/>
        <v>0</v>
      </c>
    </row>
    <row r="34" spans="1:18" ht="15" customHeight="1" x14ac:dyDescent="0.3">
      <c r="A34" s="335" t="s">
        <v>211</v>
      </c>
      <c r="B34" s="336" t="s">
        <v>216</v>
      </c>
      <c r="C34" s="175"/>
      <c r="D34" s="175"/>
      <c r="E34" s="175"/>
      <c r="F34" s="175"/>
      <c r="G34" s="330">
        <f t="shared" si="5"/>
        <v>0</v>
      </c>
      <c r="H34" s="433"/>
      <c r="I34" s="433"/>
      <c r="J34" s="433"/>
      <c r="K34" s="331">
        <v>0</v>
      </c>
      <c r="L34" s="331">
        <f t="shared" si="6"/>
        <v>0</v>
      </c>
      <c r="M34" s="176"/>
      <c r="N34" s="176"/>
      <c r="O34" s="332">
        <f t="shared" si="10"/>
        <v>1</v>
      </c>
      <c r="P34" s="338">
        <f ca="1">OFFSET('Table of Discount Factors'!$C$3,'Risk (£) Option 6'!M34,'Risk (£) Option 6'!N34)</f>
        <v>1</v>
      </c>
      <c r="Q34" s="334">
        <f t="shared" si="7"/>
        <v>0</v>
      </c>
      <c r="R34" s="331">
        <f t="shared" ca="1" si="8"/>
        <v>0</v>
      </c>
    </row>
    <row r="35" spans="1:18" ht="15" customHeight="1" x14ac:dyDescent="0.3">
      <c r="A35" s="335" t="s">
        <v>213</v>
      </c>
      <c r="B35" s="336" t="s">
        <v>217</v>
      </c>
      <c r="C35" s="175"/>
      <c r="D35" s="175"/>
      <c r="E35" s="175"/>
      <c r="F35" s="175"/>
      <c r="G35" s="330">
        <f t="shared" si="5"/>
        <v>0</v>
      </c>
      <c r="H35" s="433"/>
      <c r="I35" s="433"/>
      <c r="J35" s="433"/>
      <c r="K35" s="331">
        <v>0</v>
      </c>
      <c r="L35" s="331">
        <f t="shared" si="6"/>
        <v>0</v>
      </c>
      <c r="M35" s="176"/>
      <c r="N35" s="176"/>
      <c r="O35" s="332">
        <f t="shared" si="10"/>
        <v>1</v>
      </c>
      <c r="P35" s="338">
        <f ca="1">OFFSET('Table of Discount Factors'!$C$3,'Risk (£) Option 6'!M35,'Risk (£) Option 6'!N35)</f>
        <v>1</v>
      </c>
      <c r="Q35" s="334">
        <f t="shared" si="7"/>
        <v>0</v>
      </c>
      <c r="R35" s="331">
        <f t="shared" ca="1" si="8"/>
        <v>0</v>
      </c>
    </row>
    <row r="36" spans="1:18" ht="15" customHeight="1" x14ac:dyDescent="0.3">
      <c r="A36" s="339"/>
      <c r="B36" s="340"/>
      <c r="C36" s="341"/>
      <c r="D36" s="341"/>
      <c r="E36" s="341"/>
      <c r="F36" s="341"/>
      <c r="G36" s="341"/>
      <c r="H36" s="342"/>
      <c r="I36" s="343"/>
      <c r="J36" s="344"/>
      <c r="K36" s="345" t="s">
        <v>55</v>
      </c>
      <c r="L36" s="346">
        <f>SUM(L16:L35)</f>
        <v>0</v>
      </c>
      <c r="M36" s="340"/>
      <c r="N36" s="340"/>
      <c r="O36" s="347"/>
      <c r="P36" s="348">
        <f ca="1">SUM(P16:P35)</f>
        <v>20</v>
      </c>
      <c r="Q36" s="346">
        <f>SUM(Q16:Q35)</f>
        <v>0</v>
      </c>
      <c r="R36" s="346">
        <f ca="1">SUM(R16:R35)</f>
        <v>0</v>
      </c>
    </row>
    <row r="37" spans="1:18" ht="15" customHeight="1" x14ac:dyDescent="0.3">
      <c r="A37" s="105" t="s">
        <v>218</v>
      </c>
      <c r="B37" s="106"/>
      <c r="C37" s="106"/>
      <c r="D37" s="106"/>
      <c r="E37" s="106"/>
      <c r="F37" s="106"/>
      <c r="G37" s="106"/>
      <c r="H37" s="307"/>
      <c r="I37" s="307"/>
      <c r="J37" s="307"/>
      <c r="K37" s="307"/>
      <c r="L37" s="307"/>
      <c r="M37" s="106"/>
      <c r="N37" s="106"/>
      <c r="O37" s="106"/>
      <c r="P37" s="106"/>
      <c r="Q37" s="308"/>
      <c r="R37" s="308"/>
    </row>
    <row r="38" spans="1:18" ht="15" customHeight="1" x14ac:dyDescent="0.3">
      <c r="A38" s="335" t="s">
        <v>219</v>
      </c>
      <c r="B38" s="336" t="s">
        <v>220</v>
      </c>
      <c r="C38" s="175"/>
      <c r="D38" s="175"/>
      <c r="E38" s="175"/>
      <c r="F38" s="175"/>
      <c r="G38" s="330">
        <f t="shared" ref="G38:G48" si="11">SUM(C38:F38)</f>
        <v>0</v>
      </c>
      <c r="H38" s="433"/>
      <c r="I38" s="433"/>
      <c r="J38" s="433"/>
      <c r="K38" s="331">
        <v>0</v>
      </c>
      <c r="L38" s="331">
        <f t="shared" ref="L38:L48" si="12">(C38*H38)+(D38*I38)+(E38*J38)+(F38*K38)</f>
        <v>0</v>
      </c>
      <c r="M38" s="176"/>
      <c r="N38" s="176"/>
      <c r="O38" s="332">
        <f t="shared" ref="O38:O48" si="13">(N38-M38)+1</f>
        <v>1</v>
      </c>
      <c r="P38" s="338">
        <f ca="1">OFFSET('Table of Discount Factors'!$C$3,'Risk (£) Option 6'!M38,'Risk (£) Option 6'!N38)</f>
        <v>1</v>
      </c>
      <c r="Q38" s="334">
        <f t="shared" ref="Q38:Q48" si="14">L38*O38</f>
        <v>0</v>
      </c>
      <c r="R38" s="331">
        <f t="shared" ref="R38:R48" ca="1" si="15">L38*P38</f>
        <v>0</v>
      </c>
    </row>
    <row r="39" spans="1:18" ht="15" customHeight="1" x14ac:dyDescent="0.3">
      <c r="A39" s="335" t="s">
        <v>221</v>
      </c>
      <c r="B39" s="336" t="s">
        <v>606</v>
      </c>
      <c r="C39" s="175"/>
      <c r="D39" s="175"/>
      <c r="E39" s="175"/>
      <c r="F39" s="175"/>
      <c r="G39" s="330">
        <f t="shared" si="11"/>
        <v>0</v>
      </c>
      <c r="H39" s="433"/>
      <c r="I39" s="433"/>
      <c r="J39" s="433"/>
      <c r="K39" s="331">
        <v>0</v>
      </c>
      <c r="L39" s="331">
        <f t="shared" si="12"/>
        <v>0</v>
      </c>
      <c r="M39" s="176"/>
      <c r="N39" s="176"/>
      <c r="O39" s="332">
        <f t="shared" si="13"/>
        <v>1</v>
      </c>
      <c r="P39" s="338">
        <f ca="1">OFFSET('Table of Discount Factors'!$C$3,'Risk (£) Option 6'!M39,'Risk (£) Option 6'!N39)</f>
        <v>1</v>
      </c>
      <c r="Q39" s="334">
        <f t="shared" si="14"/>
        <v>0</v>
      </c>
      <c r="R39" s="331">
        <f t="shared" ca="1" si="15"/>
        <v>0</v>
      </c>
    </row>
    <row r="40" spans="1:18" ht="15" customHeight="1" x14ac:dyDescent="0.3">
      <c r="A40" s="335" t="s">
        <v>222</v>
      </c>
      <c r="B40" s="336" t="s">
        <v>223</v>
      </c>
      <c r="C40" s="175"/>
      <c r="D40" s="175"/>
      <c r="E40" s="175"/>
      <c r="F40" s="175"/>
      <c r="G40" s="330">
        <f t="shared" si="11"/>
        <v>0</v>
      </c>
      <c r="H40" s="433"/>
      <c r="I40" s="433"/>
      <c r="J40" s="433"/>
      <c r="K40" s="331">
        <v>0</v>
      </c>
      <c r="L40" s="331">
        <f t="shared" si="12"/>
        <v>0</v>
      </c>
      <c r="M40" s="176"/>
      <c r="N40" s="176"/>
      <c r="O40" s="332">
        <f t="shared" si="13"/>
        <v>1</v>
      </c>
      <c r="P40" s="338">
        <f ca="1">OFFSET('Table of Discount Factors'!$C$3,'Risk (£) Option 6'!M40,'Risk (£) Option 6'!N40)</f>
        <v>1</v>
      </c>
      <c r="Q40" s="334">
        <f t="shared" si="14"/>
        <v>0</v>
      </c>
      <c r="R40" s="331">
        <f t="shared" ca="1" si="15"/>
        <v>0</v>
      </c>
    </row>
    <row r="41" spans="1:18" ht="15" customHeight="1" x14ac:dyDescent="0.3">
      <c r="A41" s="335" t="s">
        <v>224</v>
      </c>
      <c r="B41" s="336" t="s">
        <v>225</v>
      </c>
      <c r="C41" s="175"/>
      <c r="D41" s="175"/>
      <c r="E41" s="175"/>
      <c r="F41" s="175"/>
      <c r="G41" s="330">
        <f t="shared" si="11"/>
        <v>0</v>
      </c>
      <c r="H41" s="433"/>
      <c r="I41" s="433"/>
      <c r="J41" s="433"/>
      <c r="K41" s="331">
        <v>0</v>
      </c>
      <c r="L41" s="331">
        <f t="shared" si="12"/>
        <v>0</v>
      </c>
      <c r="M41" s="176"/>
      <c r="N41" s="176"/>
      <c r="O41" s="332">
        <f t="shared" si="13"/>
        <v>1</v>
      </c>
      <c r="P41" s="338">
        <f ca="1">OFFSET('Table of Discount Factors'!$C$3,'Risk (£) Option 6'!M41,'Risk (£) Option 6'!N41)</f>
        <v>1</v>
      </c>
      <c r="Q41" s="334">
        <f t="shared" si="14"/>
        <v>0</v>
      </c>
      <c r="R41" s="331">
        <f t="shared" ca="1" si="15"/>
        <v>0</v>
      </c>
    </row>
    <row r="42" spans="1:18" ht="15" customHeight="1" x14ac:dyDescent="0.3">
      <c r="A42" s="335" t="s">
        <v>226</v>
      </c>
      <c r="B42" s="336" t="s">
        <v>227</v>
      </c>
      <c r="C42" s="175"/>
      <c r="D42" s="175"/>
      <c r="E42" s="175"/>
      <c r="F42" s="175"/>
      <c r="G42" s="330">
        <f t="shared" si="11"/>
        <v>0</v>
      </c>
      <c r="H42" s="433"/>
      <c r="I42" s="433"/>
      <c r="J42" s="433"/>
      <c r="K42" s="331">
        <v>0</v>
      </c>
      <c r="L42" s="331">
        <f t="shared" si="12"/>
        <v>0</v>
      </c>
      <c r="M42" s="176"/>
      <c r="N42" s="176"/>
      <c r="O42" s="332">
        <f t="shared" si="13"/>
        <v>1</v>
      </c>
      <c r="P42" s="338">
        <f ca="1">OFFSET('Table of Discount Factors'!$C$3,'Risk (£) Option 6'!M42,'Risk (£) Option 6'!N42)</f>
        <v>1</v>
      </c>
      <c r="Q42" s="334">
        <f t="shared" si="14"/>
        <v>0</v>
      </c>
      <c r="R42" s="331">
        <f t="shared" ca="1" si="15"/>
        <v>0</v>
      </c>
    </row>
    <row r="43" spans="1:18" ht="15" customHeight="1" x14ac:dyDescent="0.3">
      <c r="A43" s="335" t="s">
        <v>228</v>
      </c>
      <c r="B43" s="336" t="s">
        <v>229</v>
      </c>
      <c r="C43" s="175"/>
      <c r="D43" s="175"/>
      <c r="E43" s="175"/>
      <c r="F43" s="175"/>
      <c r="G43" s="330">
        <f t="shared" si="11"/>
        <v>0</v>
      </c>
      <c r="H43" s="433"/>
      <c r="I43" s="433"/>
      <c r="J43" s="433"/>
      <c r="K43" s="331">
        <v>0</v>
      </c>
      <c r="L43" s="331">
        <f t="shared" si="12"/>
        <v>0</v>
      </c>
      <c r="M43" s="176"/>
      <c r="N43" s="176"/>
      <c r="O43" s="332">
        <f t="shared" si="13"/>
        <v>1</v>
      </c>
      <c r="P43" s="338">
        <f ca="1">OFFSET('Table of Discount Factors'!$C$3,'Risk (£) Option 6'!M43,'Risk (£) Option 6'!N43)</f>
        <v>1</v>
      </c>
      <c r="Q43" s="334">
        <f t="shared" si="14"/>
        <v>0</v>
      </c>
      <c r="R43" s="331">
        <f t="shared" ca="1" si="15"/>
        <v>0</v>
      </c>
    </row>
    <row r="44" spans="1:18" ht="15" customHeight="1" x14ac:dyDescent="0.3">
      <c r="A44" s="335" t="s">
        <v>230</v>
      </c>
      <c r="B44" s="336" t="s">
        <v>231</v>
      </c>
      <c r="C44" s="175"/>
      <c r="D44" s="175"/>
      <c r="E44" s="175"/>
      <c r="F44" s="175"/>
      <c r="G44" s="330">
        <f t="shared" si="11"/>
        <v>0</v>
      </c>
      <c r="H44" s="433"/>
      <c r="I44" s="433"/>
      <c r="J44" s="433"/>
      <c r="K44" s="331">
        <v>0</v>
      </c>
      <c r="L44" s="331">
        <f t="shared" si="12"/>
        <v>0</v>
      </c>
      <c r="M44" s="176"/>
      <c r="N44" s="176"/>
      <c r="O44" s="332">
        <f t="shared" si="13"/>
        <v>1</v>
      </c>
      <c r="P44" s="338">
        <f ca="1">OFFSET('Table of Discount Factors'!$C$3,'Risk (£) Option 6'!M44,'Risk (£) Option 6'!N44)</f>
        <v>1</v>
      </c>
      <c r="Q44" s="334">
        <f t="shared" si="14"/>
        <v>0</v>
      </c>
      <c r="R44" s="331">
        <f t="shared" ca="1" si="15"/>
        <v>0</v>
      </c>
    </row>
    <row r="45" spans="1:18" ht="15" customHeight="1" x14ac:dyDescent="0.3">
      <c r="A45" s="335" t="s">
        <v>232</v>
      </c>
      <c r="B45" s="336" t="s">
        <v>233</v>
      </c>
      <c r="C45" s="175"/>
      <c r="D45" s="175"/>
      <c r="E45" s="175"/>
      <c r="F45" s="175"/>
      <c r="G45" s="330">
        <f t="shared" si="11"/>
        <v>0</v>
      </c>
      <c r="H45" s="433"/>
      <c r="I45" s="433"/>
      <c r="J45" s="433"/>
      <c r="K45" s="331">
        <v>0</v>
      </c>
      <c r="L45" s="331">
        <f t="shared" si="12"/>
        <v>0</v>
      </c>
      <c r="M45" s="176"/>
      <c r="N45" s="176"/>
      <c r="O45" s="332">
        <f t="shared" si="13"/>
        <v>1</v>
      </c>
      <c r="P45" s="338">
        <f ca="1">OFFSET('Table of Discount Factors'!$C$3,'Risk (£) Option 6'!M45,'Risk (£) Option 6'!N45)</f>
        <v>1</v>
      </c>
      <c r="Q45" s="334">
        <f t="shared" si="14"/>
        <v>0</v>
      </c>
      <c r="R45" s="331">
        <f t="shared" ca="1" si="15"/>
        <v>0</v>
      </c>
    </row>
    <row r="46" spans="1:18" ht="15" customHeight="1" x14ac:dyDescent="0.3">
      <c r="A46" s="335" t="s">
        <v>234</v>
      </c>
      <c r="B46" s="336" t="s">
        <v>197</v>
      </c>
      <c r="C46" s="175"/>
      <c r="D46" s="175"/>
      <c r="E46" s="175"/>
      <c r="F46" s="175"/>
      <c r="G46" s="330">
        <f t="shared" si="11"/>
        <v>0</v>
      </c>
      <c r="H46" s="433"/>
      <c r="I46" s="433"/>
      <c r="J46" s="433"/>
      <c r="K46" s="331">
        <v>0</v>
      </c>
      <c r="L46" s="331">
        <f t="shared" si="12"/>
        <v>0</v>
      </c>
      <c r="M46" s="176"/>
      <c r="N46" s="176"/>
      <c r="O46" s="332">
        <f t="shared" si="13"/>
        <v>1</v>
      </c>
      <c r="P46" s="338">
        <f ca="1">OFFSET('Table of Discount Factors'!$C$3,'Risk (£) Option 6'!M46,'Risk (£) Option 6'!N46)</f>
        <v>1</v>
      </c>
      <c r="Q46" s="334">
        <f t="shared" si="14"/>
        <v>0</v>
      </c>
      <c r="R46" s="331">
        <f t="shared" ca="1" si="15"/>
        <v>0</v>
      </c>
    </row>
    <row r="47" spans="1:18" ht="15" customHeight="1" x14ac:dyDescent="0.3">
      <c r="A47" s="335" t="s">
        <v>235</v>
      </c>
      <c r="B47" s="336" t="s">
        <v>199</v>
      </c>
      <c r="C47" s="175"/>
      <c r="D47" s="175"/>
      <c r="E47" s="175"/>
      <c r="F47" s="175"/>
      <c r="G47" s="330">
        <f t="shared" si="11"/>
        <v>0</v>
      </c>
      <c r="H47" s="433"/>
      <c r="I47" s="433"/>
      <c r="J47" s="433"/>
      <c r="K47" s="331">
        <v>0</v>
      </c>
      <c r="L47" s="331">
        <f t="shared" si="12"/>
        <v>0</v>
      </c>
      <c r="M47" s="176"/>
      <c r="N47" s="176"/>
      <c r="O47" s="332">
        <f t="shared" si="13"/>
        <v>1</v>
      </c>
      <c r="P47" s="338">
        <f ca="1">OFFSET('Table of Discount Factors'!$C$3,'Risk (£) Option 6'!M47,'Risk (£) Option 6'!N47)</f>
        <v>1</v>
      </c>
      <c r="Q47" s="334">
        <f t="shared" si="14"/>
        <v>0</v>
      </c>
      <c r="R47" s="331">
        <f t="shared" ca="1" si="15"/>
        <v>0</v>
      </c>
    </row>
    <row r="48" spans="1:18" ht="15" customHeight="1" x14ac:dyDescent="0.3">
      <c r="A48" s="335" t="s">
        <v>236</v>
      </c>
      <c r="B48" s="336" t="s">
        <v>201</v>
      </c>
      <c r="C48" s="175"/>
      <c r="D48" s="175"/>
      <c r="E48" s="175"/>
      <c r="F48" s="175"/>
      <c r="G48" s="330">
        <f t="shared" si="11"/>
        <v>0</v>
      </c>
      <c r="H48" s="433"/>
      <c r="I48" s="433"/>
      <c r="J48" s="433"/>
      <c r="K48" s="331">
        <v>0</v>
      </c>
      <c r="L48" s="331">
        <f t="shared" si="12"/>
        <v>0</v>
      </c>
      <c r="M48" s="176"/>
      <c r="N48" s="176"/>
      <c r="O48" s="332">
        <f t="shared" si="13"/>
        <v>1</v>
      </c>
      <c r="P48" s="338">
        <f ca="1">OFFSET('Table of Discount Factors'!$C$3,'Risk (£) Option 6'!M48,'Risk (£) Option 6'!N48)</f>
        <v>1</v>
      </c>
      <c r="Q48" s="334">
        <f t="shared" si="14"/>
        <v>0</v>
      </c>
      <c r="R48" s="331">
        <f t="shared" ca="1" si="15"/>
        <v>0</v>
      </c>
    </row>
    <row r="49" spans="1:18" ht="15" customHeight="1" x14ac:dyDescent="0.3">
      <c r="A49" s="339"/>
      <c r="B49" s="340"/>
      <c r="C49" s="341"/>
      <c r="D49" s="341"/>
      <c r="E49" s="341"/>
      <c r="F49" s="341"/>
      <c r="G49" s="341"/>
      <c r="H49" s="342"/>
      <c r="I49" s="343"/>
      <c r="J49" s="344"/>
      <c r="K49" s="345" t="s">
        <v>55</v>
      </c>
      <c r="L49" s="346">
        <f>SUM(L38:L48)</f>
        <v>0</v>
      </c>
      <c r="M49" s="340"/>
      <c r="N49" s="340"/>
      <c r="O49" s="347"/>
      <c r="P49" s="348">
        <f ca="1">SUM(P38:P48)</f>
        <v>11</v>
      </c>
      <c r="Q49" s="346">
        <f>SUM(Q38:Q48)</f>
        <v>0</v>
      </c>
      <c r="R49" s="346">
        <f ca="1">SUM(R38:R48)</f>
        <v>0</v>
      </c>
    </row>
    <row r="50" spans="1:18" ht="15" customHeight="1" x14ac:dyDescent="0.3">
      <c r="A50" s="105" t="s">
        <v>237</v>
      </c>
      <c r="B50" s="106"/>
      <c r="C50" s="106"/>
      <c r="D50" s="106"/>
      <c r="E50" s="106"/>
      <c r="F50" s="106"/>
      <c r="G50" s="106"/>
      <c r="H50" s="307"/>
      <c r="I50" s="307"/>
      <c r="J50" s="307"/>
      <c r="K50" s="307"/>
      <c r="L50" s="307"/>
      <c r="M50" s="106"/>
      <c r="N50" s="106"/>
      <c r="O50" s="106"/>
      <c r="P50" s="106"/>
      <c r="Q50" s="308"/>
      <c r="R50" s="308"/>
    </row>
    <row r="51" spans="1:18" ht="15" customHeight="1" x14ac:dyDescent="0.3">
      <c r="A51" s="335" t="s">
        <v>238</v>
      </c>
      <c r="B51" s="349" t="s">
        <v>239</v>
      </c>
      <c r="C51" s="175"/>
      <c r="D51" s="175"/>
      <c r="E51" s="175"/>
      <c r="F51" s="175"/>
      <c r="G51" s="330">
        <f t="shared" ref="G51:G61" si="16">SUM(C51:F51)</f>
        <v>0</v>
      </c>
      <c r="H51" s="433"/>
      <c r="I51" s="433"/>
      <c r="J51" s="433"/>
      <c r="K51" s="331">
        <v>0</v>
      </c>
      <c r="L51" s="331">
        <f t="shared" ref="L51:L61" si="17">(C51*H51)+(D51*I51)+(E51*J51)+(F51*K51)</f>
        <v>0</v>
      </c>
      <c r="M51" s="176"/>
      <c r="N51" s="176"/>
      <c r="O51" s="332">
        <f t="shared" ref="O51:O61" si="18">(N51-M51)+1</f>
        <v>1</v>
      </c>
      <c r="P51" s="338">
        <f ca="1">OFFSET('Table of Discount Factors'!$C$3,'Risk (£) Option 6'!M51,'Risk (£) Option 6'!N51)</f>
        <v>1</v>
      </c>
      <c r="Q51" s="334">
        <f t="shared" ref="Q51:Q61" si="19">L51*O51</f>
        <v>0</v>
      </c>
      <c r="R51" s="331">
        <f t="shared" ref="R51:R61" ca="1" si="20">L51*P51</f>
        <v>0</v>
      </c>
    </row>
    <row r="52" spans="1:18" ht="15" customHeight="1" x14ac:dyDescent="0.3">
      <c r="A52" s="335" t="s">
        <v>240</v>
      </c>
      <c r="B52" s="349" t="s">
        <v>241</v>
      </c>
      <c r="C52" s="175"/>
      <c r="D52" s="175"/>
      <c r="E52" s="175"/>
      <c r="F52" s="175"/>
      <c r="G52" s="330">
        <f t="shared" si="16"/>
        <v>0</v>
      </c>
      <c r="H52" s="433"/>
      <c r="I52" s="433"/>
      <c r="J52" s="433"/>
      <c r="K52" s="331">
        <v>0</v>
      </c>
      <c r="L52" s="331">
        <f t="shared" si="17"/>
        <v>0</v>
      </c>
      <c r="M52" s="176"/>
      <c r="N52" s="176"/>
      <c r="O52" s="332">
        <f t="shared" si="18"/>
        <v>1</v>
      </c>
      <c r="P52" s="338">
        <f ca="1">OFFSET('Table of Discount Factors'!$C$3,'Risk (£) Option 6'!M52,'Risk (£) Option 6'!N52)</f>
        <v>1</v>
      </c>
      <c r="Q52" s="334">
        <f t="shared" si="19"/>
        <v>0</v>
      </c>
      <c r="R52" s="331">
        <f t="shared" ca="1" si="20"/>
        <v>0</v>
      </c>
    </row>
    <row r="53" spans="1:18" ht="15" customHeight="1" x14ac:dyDescent="0.3">
      <c r="A53" s="335" t="s">
        <v>242</v>
      </c>
      <c r="B53" s="349" t="s">
        <v>243</v>
      </c>
      <c r="C53" s="175"/>
      <c r="D53" s="175"/>
      <c r="E53" s="175"/>
      <c r="F53" s="175"/>
      <c r="G53" s="330">
        <f t="shared" si="16"/>
        <v>0</v>
      </c>
      <c r="H53" s="433"/>
      <c r="I53" s="433"/>
      <c r="J53" s="433"/>
      <c r="K53" s="331">
        <v>0</v>
      </c>
      <c r="L53" s="331">
        <f t="shared" si="17"/>
        <v>0</v>
      </c>
      <c r="M53" s="176"/>
      <c r="N53" s="176"/>
      <c r="O53" s="332">
        <f t="shared" si="18"/>
        <v>1</v>
      </c>
      <c r="P53" s="338">
        <f ca="1">OFFSET('Table of Discount Factors'!$C$3,'Risk (£) Option 6'!M53,'Risk (£) Option 6'!N53)</f>
        <v>1</v>
      </c>
      <c r="Q53" s="334">
        <f t="shared" si="19"/>
        <v>0</v>
      </c>
      <c r="R53" s="331">
        <f t="shared" ca="1" si="20"/>
        <v>0</v>
      </c>
    </row>
    <row r="54" spans="1:18" ht="15" customHeight="1" x14ac:dyDescent="0.3">
      <c r="A54" s="335" t="s">
        <v>244</v>
      </c>
      <c r="B54" s="349" t="s">
        <v>245</v>
      </c>
      <c r="C54" s="175"/>
      <c r="D54" s="175"/>
      <c r="E54" s="175"/>
      <c r="F54" s="175"/>
      <c r="G54" s="330">
        <f t="shared" si="16"/>
        <v>0</v>
      </c>
      <c r="H54" s="433"/>
      <c r="I54" s="433"/>
      <c r="J54" s="433"/>
      <c r="K54" s="331">
        <v>0</v>
      </c>
      <c r="L54" s="331">
        <f t="shared" si="17"/>
        <v>0</v>
      </c>
      <c r="M54" s="176"/>
      <c r="N54" s="176"/>
      <c r="O54" s="332">
        <f t="shared" si="18"/>
        <v>1</v>
      </c>
      <c r="P54" s="338">
        <f ca="1">OFFSET('Table of Discount Factors'!$C$3,'Risk (£) Option 6'!M54,'Risk (£) Option 6'!N54)</f>
        <v>1</v>
      </c>
      <c r="Q54" s="334">
        <f t="shared" si="19"/>
        <v>0</v>
      </c>
      <c r="R54" s="331">
        <f t="shared" ca="1" si="20"/>
        <v>0</v>
      </c>
    </row>
    <row r="55" spans="1:18" ht="15" customHeight="1" x14ac:dyDescent="0.3">
      <c r="A55" s="335" t="s">
        <v>246</v>
      </c>
      <c r="B55" s="349" t="s">
        <v>249</v>
      </c>
      <c r="C55" s="175"/>
      <c r="D55" s="175"/>
      <c r="E55" s="175"/>
      <c r="F55" s="175"/>
      <c r="G55" s="330">
        <f t="shared" si="16"/>
        <v>0</v>
      </c>
      <c r="H55" s="433"/>
      <c r="I55" s="433"/>
      <c r="J55" s="433"/>
      <c r="K55" s="331">
        <v>0</v>
      </c>
      <c r="L55" s="331">
        <f t="shared" si="17"/>
        <v>0</v>
      </c>
      <c r="M55" s="176"/>
      <c r="N55" s="176"/>
      <c r="O55" s="332">
        <f t="shared" si="18"/>
        <v>1</v>
      </c>
      <c r="P55" s="338">
        <f ca="1">OFFSET('Table of Discount Factors'!$C$3,'Risk (£) Option 6'!M55,'Risk (£) Option 6'!N55)</f>
        <v>1</v>
      </c>
      <c r="Q55" s="334">
        <f t="shared" si="19"/>
        <v>0</v>
      </c>
      <c r="R55" s="331">
        <f t="shared" ca="1" si="20"/>
        <v>0</v>
      </c>
    </row>
    <row r="56" spans="1:18" ht="15" customHeight="1" x14ac:dyDescent="0.3">
      <c r="A56" s="335" t="s">
        <v>247</v>
      </c>
      <c r="B56" s="349" t="s">
        <v>251</v>
      </c>
      <c r="C56" s="175"/>
      <c r="D56" s="175"/>
      <c r="E56" s="175"/>
      <c r="F56" s="175"/>
      <c r="G56" s="330">
        <f t="shared" si="16"/>
        <v>0</v>
      </c>
      <c r="H56" s="433"/>
      <c r="I56" s="433"/>
      <c r="J56" s="433"/>
      <c r="K56" s="331">
        <v>0</v>
      </c>
      <c r="L56" s="331">
        <f t="shared" si="17"/>
        <v>0</v>
      </c>
      <c r="M56" s="176"/>
      <c r="N56" s="176"/>
      <c r="O56" s="332">
        <f t="shared" si="18"/>
        <v>1</v>
      </c>
      <c r="P56" s="338">
        <f ca="1">OFFSET('Table of Discount Factors'!$C$3,'Risk (£) Option 6'!M56,'Risk (£) Option 6'!N56)</f>
        <v>1</v>
      </c>
      <c r="Q56" s="334">
        <f t="shared" si="19"/>
        <v>0</v>
      </c>
      <c r="R56" s="331">
        <f t="shared" ca="1" si="20"/>
        <v>0</v>
      </c>
    </row>
    <row r="57" spans="1:18" ht="15" customHeight="1" x14ac:dyDescent="0.3">
      <c r="A57" s="335" t="s">
        <v>248</v>
      </c>
      <c r="B57" s="349" t="s">
        <v>253</v>
      </c>
      <c r="C57" s="175"/>
      <c r="D57" s="175"/>
      <c r="E57" s="175"/>
      <c r="F57" s="175"/>
      <c r="G57" s="330">
        <f t="shared" si="16"/>
        <v>0</v>
      </c>
      <c r="H57" s="433"/>
      <c r="I57" s="433"/>
      <c r="J57" s="433"/>
      <c r="K57" s="331">
        <v>0</v>
      </c>
      <c r="L57" s="331">
        <f t="shared" si="17"/>
        <v>0</v>
      </c>
      <c r="M57" s="176"/>
      <c r="N57" s="176"/>
      <c r="O57" s="332">
        <f t="shared" si="18"/>
        <v>1</v>
      </c>
      <c r="P57" s="338">
        <f ca="1">OFFSET('Table of Discount Factors'!$C$3,'Risk (£) Option 6'!M57,'Risk (£) Option 6'!N57)</f>
        <v>1</v>
      </c>
      <c r="Q57" s="334">
        <f t="shared" si="19"/>
        <v>0</v>
      </c>
      <c r="R57" s="331">
        <f t="shared" ca="1" si="20"/>
        <v>0</v>
      </c>
    </row>
    <row r="58" spans="1:18" ht="15" customHeight="1" x14ac:dyDescent="0.3">
      <c r="A58" s="335" t="s">
        <v>250</v>
      </c>
      <c r="B58" s="349" t="s">
        <v>582</v>
      </c>
      <c r="C58" s="175"/>
      <c r="D58" s="175"/>
      <c r="E58" s="175"/>
      <c r="F58" s="175"/>
      <c r="G58" s="330">
        <f t="shared" si="16"/>
        <v>0</v>
      </c>
      <c r="H58" s="433"/>
      <c r="I58" s="433"/>
      <c r="J58" s="433"/>
      <c r="K58" s="331">
        <v>0</v>
      </c>
      <c r="L58" s="331">
        <f t="shared" si="17"/>
        <v>0</v>
      </c>
      <c r="M58" s="176"/>
      <c r="N58" s="176"/>
      <c r="O58" s="332">
        <f t="shared" si="18"/>
        <v>1</v>
      </c>
      <c r="P58" s="338">
        <f ca="1">OFFSET('Table of Discount Factors'!$C$3,'Risk (£) Option 6'!M58,'Risk (£) Option 6'!N58)</f>
        <v>1</v>
      </c>
      <c r="Q58" s="334">
        <f t="shared" si="19"/>
        <v>0</v>
      </c>
      <c r="R58" s="331">
        <f t="shared" ca="1" si="20"/>
        <v>0</v>
      </c>
    </row>
    <row r="59" spans="1:18" ht="15" customHeight="1" x14ac:dyDescent="0.3">
      <c r="A59" s="335" t="s">
        <v>252</v>
      </c>
      <c r="B59" s="349" t="s">
        <v>256</v>
      </c>
      <c r="C59" s="175"/>
      <c r="D59" s="175"/>
      <c r="E59" s="175"/>
      <c r="F59" s="175"/>
      <c r="G59" s="330">
        <f t="shared" si="16"/>
        <v>0</v>
      </c>
      <c r="H59" s="433"/>
      <c r="I59" s="433"/>
      <c r="J59" s="433"/>
      <c r="K59" s="331">
        <v>0</v>
      </c>
      <c r="L59" s="331">
        <f t="shared" si="17"/>
        <v>0</v>
      </c>
      <c r="M59" s="176"/>
      <c r="N59" s="176"/>
      <c r="O59" s="332">
        <f t="shared" si="18"/>
        <v>1</v>
      </c>
      <c r="P59" s="338">
        <f ca="1">OFFSET('Table of Discount Factors'!$C$3,'Risk (£) Option 6'!M59,'Risk (£) Option 6'!N59)</f>
        <v>1</v>
      </c>
      <c r="Q59" s="334">
        <f t="shared" si="19"/>
        <v>0</v>
      </c>
      <c r="R59" s="331">
        <f t="shared" ca="1" si="20"/>
        <v>0</v>
      </c>
    </row>
    <row r="60" spans="1:18" ht="15" customHeight="1" x14ac:dyDescent="0.3">
      <c r="A60" s="335" t="s">
        <v>254</v>
      </c>
      <c r="B60" s="349" t="s">
        <v>257</v>
      </c>
      <c r="C60" s="175"/>
      <c r="D60" s="175"/>
      <c r="E60" s="175"/>
      <c r="F60" s="175"/>
      <c r="G60" s="330">
        <f t="shared" si="16"/>
        <v>0</v>
      </c>
      <c r="H60" s="433"/>
      <c r="I60" s="433"/>
      <c r="J60" s="433"/>
      <c r="K60" s="331">
        <v>0</v>
      </c>
      <c r="L60" s="331">
        <f t="shared" si="17"/>
        <v>0</v>
      </c>
      <c r="M60" s="176"/>
      <c r="N60" s="176"/>
      <c r="O60" s="332">
        <f t="shared" si="18"/>
        <v>1</v>
      </c>
      <c r="P60" s="338">
        <f ca="1">OFFSET('Table of Discount Factors'!$C$3,'Risk (£) Option 6'!M60,'Risk (£) Option 6'!N60)</f>
        <v>1</v>
      </c>
      <c r="Q60" s="334">
        <f t="shared" si="19"/>
        <v>0</v>
      </c>
      <c r="R60" s="331">
        <f t="shared" ca="1" si="20"/>
        <v>0</v>
      </c>
    </row>
    <row r="61" spans="1:18" ht="15" customHeight="1" x14ac:dyDescent="0.3">
      <c r="A61" s="335" t="s">
        <v>255</v>
      </c>
      <c r="B61" s="349" t="s">
        <v>258</v>
      </c>
      <c r="C61" s="175"/>
      <c r="D61" s="175"/>
      <c r="E61" s="175"/>
      <c r="F61" s="175"/>
      <c r="G61" s="330">
        <f t="shared" si="16"/>
        <v>0</v>
      </c>
      <c r="H61" s="433"/>
      <c r="I61" s="433"/>
      <c r="J61" s="433"/>
      <c r="K61" s="331">
        <v>0</v>
      </c>
      <c r="L61" s="331">
        <f t="shared" si="17"/>
        <v>0</v>
      </c>
      <c r="M61" s="176"/>
      <c r="N61" s="176"/>
      <c r="O61" s="332">
        <f t="shared" si="18"/>
        <v>1</v>
      </c>
      <c r="P61" s="338">
        <f ca="1">OFFSET('Table of Discount Factors'!$C$3,'Risk (£) Option 6'!M61,'Risk (£) Option 6'!N61)</f>
        <v>1</v>
      </c>
      <c r="Q61" s="334">
        <f t="shared" si="19"/>
        <v>0</v>
      </c>
      <c r="R61" s="331">
        <f t="shared" ca="1" si="20"/>
        <v>0</v>
      </c>
    </row>
    <row r="62" spans="1:18" ht="15" customHeight="1" x14ac:dyDescent="0.3">
      <c r="A62" s="339"/>
      <c r="B62" s="340"/>
      <c r="C62" s="341"/>
      <c r="D62" s="341"/>
      <c r="E62" s="341"/>
      <c r="F62" s="341"/>
      <c r="G62" s="341"/>
      <c r="H62" s="342"/>
      <c r="I62" s="343"/>
      <c r="J62" s="344"/>
      <c r="K62" s="345" t="s">
        <v>55</v>
      </c>
      <c r="L62" s="346">
        <f>SUM(L51:L61)</f>
        <v>0</v>
      </c>
      <c r="M62" s="343"/>
      <c r="N62" s="344"/>
      <c r="O62" s="347"/>
      <c r="P62" s="348">
        <f ca="1">SUM(P51:P61)</f>
        <v>11</v>
      </c>
      <c r="Q62" s="346">
        <f>SUM(Q51:Q61)</f>
        <v>0</v>
      </c>
      <c r="R62" s="346">
        <f ca="1">SUM(R51:R61)</f>
        <v>0</v>
      </c>
    </row>
    <row r="63" spans="1:18" ht="15" customHeight="1" x14ac:dyDescent="0.3">
      <c r="A63" s="105" t="s">
        <v>259</v>
      </c>
      <c r="B63" s="106"/>
      <c r="C63" s="106"/>
      <c r="D63" s="106"/>
      <c r="E63" s="106"/>
      <c r="F63" s="106"/>
      <c r="G63" s="106"/>
      <c r="H63" s="307"/>
      <c r="I63" s="307"/>
      <c r="J63" s="307"/>
      <c r="K63" s="307"/>
      <c r="L63" s="307"/>
      <c r="M63" s="307"/>
      <c r="N63" s="307"/>
      <c r="O63" s="106"/>
      <c r="P63" s="106"/>
      <c r="Q63" s="308"/>
      <c r="R63" s="308"/>
    </row>
    <row r="64" spans="1:18" ht="15" customHeight="1" x14ac:dyDescent="0.3">
      <c r="A64" s="335" t="s">
        <v>260</v>
      </c>
      <c r="B64" s="349" t="s">
        <v>261</v>
      </c>
      <c r="C64" s="175"/>
      <c r="D64" s="175"/>
      <c r="E64" s="175"/>
      <c r="F64" s="175"/>
      <c r="G64" s="330">
        <f t="shared" ref="G64:G71" si="21">SUM(C64:F64)</f>
        <v>0</v>
      </c>
      <c r="H64" s="433"/>
      <c r="I64" s="433"/>
      <c r="J64" s="433"/>
      <c r="K64" s="331">
        <v>0</v>
      </c>
      <c r="L64" s="331">
        <f t="shared" ref="L64:L71" si="22">(C64*H64)+(D64*I64)+(E64*J64)+(F64*K64)</f>
        <v>0</v>
      </c>
      <c r="M64" s="176"/>
      <c r="N64" s="176"/>
      <c r="O64" s="332">
        <f t="shared" ref="O64:O71" si="23">(N64-M64)+1</f>
        <v>1</v>
      </c>
      <c r="P64" s="338">
        <f ca="1">OFFSET('Table of Discount Factors'!$C$3,'Risk (£) Option 6'!M64,'Risk (£) Option 6'!N64)</f>
        <v>1</v>
      </c>
      <c r="Q64" s="334">
        <f t="shared" ref="Q64:Q71" si="24">L64*O64</f>
        <v>0</v>
      </c>
      <c r="R64" s="331">
        <f t="shared" ref="R64:R71" ca="1" si="25">L64*P64</f>
        <v>0</v>
      </c>
    </row>
    <row r="65" spans="1:18" ht="15" customHeight="1" x14ac:dyDescent="0.3">
      <c r="A65" s="335" t="s">
        <v>262</v>
      </c>
      <c r="B65" s="349" t="s">
        <v>263</v>
      </c>
      <c r="C65" s="175"/>
      <c r="D65" s="175"/>
      <c r="E65" s="175"/>
      <c r="F65" s="175"/>
      <c r="G65" s="330">
        <f t="shared" si="21"/>
        <v>0</v>
      </c>
      <c r="H65" s="433"/>
      <c r="I65" s="433"/>
      <c r="J65" s="433"/>
      <c r="K65" s="331">
        <v>0</v>
      </c>
      <c r="L65" s="331">
        <f t="shared" si="22"/>
        <v>0</v>
      </c>
      <c r="M65" s="176"/>
      <c r="N65" s="176"/>
      <c r="O65" s="332">
        <f t="shared" si="23"/>
        <v>1</v>
      </c>
      <c r="P65" s="338">
        <f ca="1">OFFSET('Table of Discount Factors'!$C$3,'Risk (£) Option 6'!M65,'Risk (£) Option 6'!N65)</f>
        <v>1</v>
      </c>
      <c r="Q65" s="334">
        <f t="shared" si="24"/>
        <v>0</v>
      </c>
      <c r="R65" s="331">
        <f t="shared" ca="1" si="25"/>
        <v>0</v>
      </c>
    </row>
    <row r="66" spans="1:18" ht="15" customHeight="1" x14ac:dyDescent="0.3">
      <c r="A66" s="335" t="s">
        <v>264</v>
      </c>
      <c r="B66" s="349" t="s">
        <v>265</v>
      </c>
      <c r="C66" s="175"/>
      <c r="D66" s="175"/>
      <c r="E66" s="175"/>
      <c r="F66" s="175"/>
      <c r="G66" s="330">
        <f t="shared" si="21"/>
        <v>0</v>
      </c>
      <c r="H66" s="433"/>
      <c r="I66" s="433"/>
      <c r="J66" s="433"/>
      <c r="K66" s="331">
        <v>0</v>
      </c>
      <c r="L66" s="331">
        <f t="shared" si="22"/>
        <v>0</v>
      </c>
      <c r="M66" s="176"/>
      <c r="N66" s="176"/>
      <c r="O66" s="332">
        <f t="shared" si="23"/>
        <v>1</v>
      </c>
      <c r="P66" s="338">
        <f ca="1">OFFSET('Table of Discount Factors'!$C$3,'Risk (£) Option 6'!M66,'Risk (£) Option 6'!N66)</f>
        <v>1</v>
      </c>
      <c r="Q66" s="334">
        <f t="shared" si="24"/>
        <v>0</v>
      </c>
      <c r="R66" s="331">
        <f t="shared" ca="1" si="25"/>
        <v>0</v>
      </c>
    </row>
    <row r="67" spans="1:18" ht="15" customHeight="1" x14ac:dyDescent="0.3">
      <c r="A67" s="335" t="s">
        <v>266</v>
      </c>
      <c r="B67" s="349" t="s">
        <v>267</v>
      </c>
      <c r="C67" s="175"/>
      <c r="D67" s="175"/>
      <c r="E67" s="175"/>
      <c r="F67" s="175"/>
      <c r="G67" s="330">
        <f t="shared" si="21"/>
        <v>0</v>
      </c>
      <c r="H67" s="433"/>
      <c r="I67" s="433"/>
      <c r="J67" s="433"/>
      <c r="K67" s="331">
        <v>0</v>
      </c>
      <c r="L67" s="331">
        <f t="shared" si="22"/>
        <v>0</v>
      </c>
      <c r="M67" s="176"/>
      <c r="N67" s="176"/>
      <c r="O67" s="332">
        <f t="shared" si="23"/>
        <v>1</v>
      </c>
      <c r="P67" s="338">
        <f ca="1">OFFSET('Table of Discount Factors'!$C$3,'Risk (£) Option 6'!M67,'Risk (£) Option 6'!N67)</f>
        <v>1</v>
      </c>
      <c r="Q67" s="334">
        <f t="shared" si="24"/>
        <v>0</v>
      </c>
      <c r="R67" s="331">
        <f t="shared" ca="1" si="25"/>
        <v>0</v>
      </c>
    </row>
    <row r="68" spans="1:18" ht="15" customHeight="1" x14ac:dyDescent="0.3">
      <c r="A68" s="335" t="s">
        <v>268</v>
      </c>
      <c r="B68" s="349" t="s">
        <v>269</v>
      </c>
      <c r="C68" s="175"/>
      <c r="D68" s="175"/>
      <c r="E68" s="175"/>
      <c r="F68" s="175"/>
      <c r="G68" s="330">
        <f t="shared" si="21"/>
        <v>0</v>
      </c>
      <c r="H68" s="433"/>
      <c r="I68" s="433"/>
      <c r="J68" s="433"/>
      <c r="K68" s="331">
        <v>0</v>
      </c>
      <c r="L68" s="331">
        <f t="shared" si="22"/>
        <v>0</v>
      </c>
      <c r="M68" s="176"/>
      <c r="N68" s="176"/>
      <c r="O68" s="332">
        <f t="shared" si="23"/>
        <v>1</v>
      </c>
      <c r="P68" s="338">
        <f ca="1">OFFSET('Table of Discount Factors'!$C$3,'Risk (£) Option 6'!M68,'Risk (£) Option 6'!N68)</f>
        <v>1</v>
      </c>
      <c r="Q68" s="334">
        <f t="shared" si="24"/>
        <v>0</v>
      </c>
      <c r="R68" s="331">
        <f t="shared" ca="1" si="25"/>
        <v>0</v>
      </c>
    </row>
    <row r="69" spans="1:18" ht="15" customHeight="1" x14ac:dyDescent="0.3">
      <c r="A69" s="335" t="s">
        <v>270</v>
      </c>
      <c r="B69" s="349" t="s">
        <v>271</v>
      </c>
      <c r="C69" s="175"/>
      <c r="D69" s="175"/>
      <c r="E69" s="175"/>
      <c r="F69" s="175"/>
      <c r="G69" s="330">
        <f t="shared" si="21"/>
        <v>0</v>
      </c>
      <c r="H69" s="433"/>
      <c r="I69" s="433"/>
      <c r="J69" s="433"/>
      <c r="K69" s="331">
        <v>0</v>
      </c>
      <c r="L69" s="331">
        <f t="shared" si="22"/>
        <v>0</v>
      </c>
      <c r="M69" s="176"/>
      <c r="N69" s="176"/>
      <c r="O69" s="332">
        <f t="shared" si="23"/>
        <v>1</v>
      </c>
      <c r="P69" s="338">
        <f ca="1">OFFSET('Table of Discount Factors'!$C$3,'Risk (£) Option 6'!M69,'Risk (£) Option 6'!N69)</f>
        <v>1</v>
      </c>
      <c r="Q69" s="334">
        <f t="shared" si="24"/>
        <v>0</v>
      </c>
      <c r="R69" s="331">
        <f t="shared" ca="1" si="25"/>
        <v>0</v>
      </c>
    </row>
    <row r="70" spans="1:18" ht="15" customHeight="1" x14ac:dyDescent="0.3">
      <c r="A70" s="335" t="s">
        <v>272</v>
      </c>
      <c r="B70" s="349" t="s">
        <v>273</v>
      </c>
      <c r="C70" s="175"/>
      <c r="D70" s="175"/>
      <c r="E70" s="175"/>
      <c r="F70" s="175"/>
      <c r="G70" s="330">
        <f t="shared" si="21"/>
        <v>0</v>
      </c>
      <c r="H70" s="433"/>
      <c r="I70" s="433"/>
      <c r="J70" s="433"/>
      <c r="K70" s="331">
        <v>0</v>
      </c>
      <c r="L70" s="331">
        <f t="shared" si="22"/>
        <v>0</v>
      </c>
      <c r="M70" s="176"/>
      <c r="N70" s="176"/>
      <c r="O70" s="332">
        <f t="shared" si="23"/>
        <v>1</v>
      </c>
      <c r="P70" s="338">
        <f ca="1">OFFSET('Table of Discount Factors'!$C$3,'Risk (£) Option 6'!M70,'Risk (£) Option 6'!N70)</f>
        <v>1</v>
      </c>
      <c r="Q70" s="334">
        <f t="shared" si="24"/>
        <v>0</v>
      </c>
      <c r="R70" s="331">
        <f t="shared" ca="1" si="25"/>
        <v>0</v>
      </c>
    </row>
    <row r="71" spans="1:18" ht="15" customHeight="1" x14ac:dyDescent="0.3">
      <c r="A71" s="335" t="s">
        <v>274</v>
      </c>
      <c r="B71" s="349" t="s">
        <v>275</v>
      </c>
      <c r="C71" s="175"/>
      <c r="D71" s="175"/>
      <c r="E71" s="175"/>
      <c r="F71" s="175"/>
      <c r="G71" s="330">
        <f t="shared" si="21"/>
        <v>0</v>
      </c>
      <c r="H71" s="433"/>
      <c r="I71" s="433"/>
      <c r="J71" s="433"/>
      <c r="K71" s="331">
        <v>0</v>
      </c>
      <c r="L71" s="331">
        <f t="shared" si="22"/>
        <v>0</v>
      </c>
      <c r="M71" s="176"/>
      <c r="N71" s="176"/>
      <c r="O71" s="332">
        <f t="shared" si="23"/>
        <v>1</v>
      </c>
      <c r="P71" s="338">
        <f ca="1">OFFSET('Table of Discount Factors'!$C$3,'Risk (£) Option 6'!M71,'Risk (£) Option 6'!N71)</f>
        <v>1</v>
      </c>
      <c r="Q71" s="334">
        <f t="shared" si="24"/>
        <v>0</v>
      </c>
      <c r="R71" s="331">
        <f t="shared" ca="1" si="25"/>
        <v>0</v>
      </c>
    </row>
    <row r="72" spans="1:18" ht="15" customHeight="1" x14ac:dyDescent="0.3">
      <c r="A72" s="339"/>
      <c r="B72" s="340"/>
      <c r="C72" s="341"/>
      <c r="D72" s="341"/>
      <c r="E72" s="341"/>
      <c r="F72" s="341"/>
      <c r="G72" s="341"/>
      <c r="H72" s="342"/>
      <c r="I72" s="343"/>
      <c r="J72" s="344"/>
      <c r="K72" s="345" t="s">
        <v>55</v>
      </c>
      <c r="L72" s="346">
        <f>SUM(L64:L71)</f>
        <v>0</v>
      </c>
      <c r="M72" s="343"/>
      <c r="N72" s="344"/>
      <c r="O72" s="347"/>
      <c r="P72" s="348">
        <f ca="1">SUM(P64:P71)</f>
        <v>8</v>
      </c>
      <c r="Q72" s="346">
        <f>SUM(Q64:Q71)</f>
        <v>0</v>
      </c>
      <c r="R72" s="346">
        <f ca="1">SUM(R64:R71)</f>
        <v>0</v>
      </c>
    </row>
    <row r="73" spans="1:18" ht="15" customHeight="1" x14ac:dyDescent="0.3">
      <c r="A73" s="105" t="s">
        <v>276</v>
      </c>
      <c r="B73" s="106"/>
      <c r="C73" s="106"/>
      <c r="D73" s="106"/>
      <c r="E73" s="106"/>
      <c r="F73" s="106"/>
      <c r="G73" s="106"/>
      <c r="H73" s="307"/>
      <c r="I73" s="307"/>
      <c r="J73" s="307"/>
      <c r="K73" s="307"/>
      <c r="L73" s="307"/>
      <c r="M73" s="307"/>
      <c r="N73" s="307"/>
      <c r="O73" s="106"/>
      <c r="P73" s="106"/>
      <c r="Q73" s="308"/>
      <c r="R73" s="308"/>
    </row>
    <row r="74" spans="1:18" ht="15" customHeight="1" x14ac:dyDescent="0.3">
      <c r="A74" s="335" t="s">
        <v>277</v>
      </c>
      <c r="B74" s="349" t="s">
        <v>278</v>
      </c>
      <c r="C74" s="175"/>
      <c r="D74" s="175"/>
      <c r="E74" s="175"/>
      <c r="F74" s="175"/>
      <c r="G74" s="330">
        <f t="shared" ref="G74:G76" si="26">SUM(C74:F74)</f>
        <v>0</v>
      </c>
      <c r="H74" s="433"/>
      <c r="I74" s="433"/>
      <c r="J74" s="433"/>
      <c r="K74" s="331">
        <v>0</v>
      </c>
      <c r="L74" s="331">
        <f t="shared" ref="L74:L76" si="27">(C74*H74)+(D74*I74)+(E74*J74)+(F74*K74)</f>
        <v>0</v>
      </c>
      <c r="M74" s="176"/>
      <c r="N74" s="176"/>
      <c r="O74" s="332">
        <f t="shared" ref="O74:O76" si="28">(N74-M74)+1</f>
        <v>1</v>
      </c>
      <c r="P74" s="338">
        <f ca="1">OFFSET('Table of Discount Factors'!$C$3,'Risk (£) Option 6'!M74,'Risk (£) Option 6'!N74)</f>
        <v>1</v>
      </c>
      <c r="Q74" s="334">
        <f t="shared" ref="Q74:Q76" si="29">L74*O74</f>
        <v>0</v>
      </c>
      <c r="R74" s="331">
        <f ca="1">L74*P74</f>
        <v>0</v>
      </c>
    </row>
    <row r="75" spans="1:18" ht="15" customHeight="1" x14ac:dyDescent="0.3">
      <c r="A75" s="335" t="s">
        <v>279</v>
      </c>
      <c r="B75" s="349" t="s">
        <v>280</v>
      </c>
      <c r="C75" s="175"/>
      <c r="D75" s="175"/>
      <c r="E75" s="175"/>
      <c r="F75" s="175"/>
      <c r="G75" s="330">
        <f t="shared" si="26"/>
        <v>0</v>
      </c>
      <c r="H75" s="433"/>
      <c r="I75" s="433"/>
      <c r="J75" s="433"/>
      <c r="K75" s="331">
        <v>0</v>
      </c>
      <c r="L75" s="331">
        <f t="shared" si="27"/>
        <v>0</v>
      </c>
      <c r="M75" s="176"/>
      <c r="N75" s="176"/>
      <c r="O75" s="332">
        <f t="shared" si="28"/>
        <v>1</v>
      </c>
      <c r="P75" s="338">
        <f ca="1">OFFSET('Table of Discount Factors'!$C$3,'Risk (£) Option 6'!M75,'Risk (£) Option 6'!N75)</f>
        <v>1</v>
      </c>
      <c r="Q75" s="334">
        <f t="shared" si="29"/>
        <v>0</v>
      </c>
      <c r="R75" s="331">
        <f ca="1">L75*P75</f>
        <v>0</v>
      </c>
    </row>
    <row r="76" spans="1:18" ht="15" customHeight="1" x14ac:dyDescent="0.3">
      <c r="A76" s="335" t="s">
        <v>281</v>
      </c>
      <c r="B76" s="349" t="s">
        <v>282</v>
      </c>
      <c r="C76" s="175"/>
      <c r="D76" s="175"/>
      <c r="E76" s="175"/>
      <c r="F76" s="175"/>
      <c r="G76" s="330">
        <f t="shared" si="26"/>
        <v>0</v>
      </c>
      <c r="H76" s="433"/>
      <c r="I76" s="433"/>
      <c r="J76" s="433"/>
      <c r="K76" s="331">
        <v>0</v>
      </c>
      <c r="L76" s="331">
        <f t="shared" si="27"/>
        <v>0</v>
      </c>
      <c r="M76" s="176"/>
      <c r="N76" s="176"/>
      <c r="O76" s="332">
        <f t="shared" si="28"/>
        <v>1</v>
      </c>
      <c r="P76" s="338">
        <f ca="1">OFFSET('Table of Discount Factors'!$C$3,'Risk (£) Option 6'!M76,'Risk (£) Option 6'!N76)</f>
        <v>1</v>
      </c>
      <c r="Q76" s="334">
        <f t="shared" si="29"/>
        <v>0</v>
      </c>
      <c r="R76" s="331">
        <f ca="1">L76*P76</f>
        <v>0</v>
      </c>
    </row>
    <row r="77" spans="1:18" ht="15" customHeight="1" x14ac:dyDescent="0.3">
      <c r="A77" s="339"/>
      <c r="B77" s="340"/>
      <c r="C77" s="341"/>
      <c r="D77" s="341"/>
      <c r="E77" s="341"/>
      <c r="F77" s="341"/>
      <c r="G77" s="341"/>
      <c r="H77" s="342"/>
      <c r="I77" s="343"/>
      <c r="J77" s="344"/>
      <c r="K77" s="345" t="s">
        <v>55</v>
      </c>
      <c r="L77" s="346">
        <f>SUM(L74:L76)</f>
        <v>0</v>
      </c>
      <c r="M77" s="343"/>
      <c r="N77" s="344"/>
      <c r="O77" s="347"/>
      <c r="P77" s="348">
        <f ca="1">SUM(P74:P76)</f>
        <v>3</v>
      </c>
      <c r="Q77" s="346">
        <f>SUM(Q74:Q76)</f>
        <v>0</v>
      </c>
      <c r="R77" s="346">
        <f ca="1">SUM(R74:R76)</f>
        <v>0</v>
      </c>
    </row>
    <row r="78" spans="1:18" ht="15" customHeight="1" x14ac:dyDescent="0.3">
      <c r="A78" s="105" t="s">
        <v>284</v>
      </c>
      <c r="B78" s="106"/>
      <c r="C78" s="106"/>
      <c r="D78" s="106"/>
      <c r="E78" s="106"/>
      <c r="F78" s="106"/>
      <c r="G78" s="106"/>
      <c r="H78" s="307"/>
      <c r="I78" s="307"/>
      <c r="J78" s="307"/>
      <c r="K78" s="307"/>
      <c r="L78" s="307"/>
      <c r="M78" s="307"/>
      <c r="N78" s="307"/>
      <c r="O78" s="106"/>
      <c r="P78" s="106"/>
      <c r="Q78" s="308"/>
      <c r="R78" s="308"/>
    </row>
    <row r="79" spans="1:18" ht="15" customHeight="1" x14ac:dyDescent="0.3">
      <c r="A79" s="335" t="s">
        <v>285</v>
      </c>
      <c r="B79" s="349" t="s">
        <v>286</v>
      </c>
      <c r="C79" s="175"/>
      <c r="D79" s="175"/>
      <c r="E79" s="175"/>
      <c r="F79" s="175"/>
      <c r="G79" s="330">
        <f t="shared" ref="G79:G80" si="30">SUM(C79:F79)</f>
        <v>0</v>
      </c>
      <c r="H79" s="433"/>
      <c r="I79" s="433"/>
      <c r="J79" s="433"/>
      <c r="K79" s="331">
        <v>0</v>
      </c>
      <c r="L79" s="331">
        <f t="shared" ref="L79:L80" si="31">(C79*H79)+(D79*I79)+(E79*J79)+(F79*K79)</f>
        <v>0</v>
      </c>
      <c r="M79" s="176"/>
      <c r="N79" s="176"/>
      <c r="O79" s="332">
        <f t="shared" ref="O79:O80" si="32">(N79-M79)+1</f>
        <v>1</v>
      </c>
      <c r="P79" s="338">
        <f ca="1">OFFSET('Table of Discount Factors'!$C$3,'Risk (£) Option 6'!M79,'Risk (£) Option 6'!N79)</f>
        <v>1</v>
      </c>
      <c r="Q79" s="334">
        <f t="shared" ref="Q79:Q80" si="33">L79*O79</f>
        <v>0</v>
      </c>
      <c r="R79" s="331">
        <f ca="1">L79*P79</f>
        <v>0</v>
      </c>
    </row>
    <row r="80" spans="1:18" ht="15" customHeight="1" x14ac:dyDescent="0.3">
      <c r="A80" s="335" t="s">
        <v>287</v>
      </c>
      <c r="B80" s="349" t="s">
        <v>288</v>
      </c>
      <c r="C80" s="175"/>
      <c r="D80" s="175"/>
      <c r="E80" s="175"/>
      <c r="F80" s="175"/>
      <c r="G80" s="330">
        <f t="shared" si="30"/>
        <v>0</v>
      </c>
      <c r="H80" s="433"/>
      <c r="I80" s="433"/>
      <c r="J80" s="433"/>
      <c r="K80" s="331">
        <v>0</v>
      </c>
      <c r="L80" s="331">
        <f t="shared" si="31"/>
        <v>0</v>
      </c>
      <c r="M80" s="176"/>
      <c r="N80" s="176"/>
      <c r="O80" s="332">
        <f t="shared" si="32"/>
        <v>1</v>
      </c>
      <c r="P80" s="338">
        <f ca="1">OFFSET('Table of Discount Factors'!$C$3,'Risk (£) Option 6'!M80,'Risk (£) Option 6'!N80)</f>
        <v>1</v>
      </c>
      <c r="Q80" s="334">
        <f t="shared" si="33"/>
        <v>0</v>
      </c>
      <c r="R80" s="331">
        <f ca="1">L80*P80</f>
        <v>0</v>
      </c>
    </row>
    <row r="81" spans="1:18" ht="15" customHeight="1" x14ac:dyDescent="0.3">
      <c r="A81" s="339"/>
      <c r="B81" s="340"/>
      <c r="C81" s="341"/>
      <c r="D81" s="341"/>
      <c r="E81" s="341"/>
      <c r="F81" s="341"/>
      <c r="G81" s="341"/>
      <c r="H81" s="342"/>
      <c r="I81" s="343"/>
      <c r="J81" s="344"/>
      <c r="K81" s="345" t="s">
        <v>55</v>
      </c>
      <c r="L81" s="346">
        <f>SUM(L79,L80)</f>
        <v>0</v>
      </c>
      <c r="M81" s="343"/>
      <c r="N81" s="344"/>
      <c r="O81" s="347"/>
      <c r="P81" s="348">
        <f ca="1">SUM(P79,P80)</f>
        <v>2</v>
      </c>
      <c r="Q81" s="346">
        <f>SUM(Q79,Q80)</f>
        <v>0</v>
      </c>
      <c r="R81" s="346">
        <f ca="1">SUM(R79,R80)</f>
        <v>0</v>
      </c>
    </row>
    <row r="82" spans="1:18" ht="15" customHeight="1" x14ac:dyDescent="0.3">
      <c r="A82" s="105" t="s">
        <v>291</v>
      </c>
      <c r="B82" s="106"/>
      <c r="C82" s="106"/>
      <c r="D82" s="106"/>
      <c r="E82" s="106"/>
      <c r="F82" s="106"/>
      <c r="G82" s="106"/>
      <c r="H82" s="307"/>
      <c r="I82" s="307"/>
      <c r="J82" s="307"/>
      <c r="K82" s="307"/>
      <c r="L82" s="307"/>
      <c r="M82" s="307"/>
      <c r="N82" s="307"/>
      <c r="O82" s="106"/>
      <c r="P82" s="106"/>
      <c r="Q82" s="308"/>
      <c r="R82" s="308"/>
    </row>
    <row r="83" spans="1:18" ht="15" customHeight="1" x14ac:dyDescent="0.3">
      <c r="A83" s="335" t="s">
        <v>292</v>
      </c>
      <c r="B83" s="349" t="s">
        <v>293</v>
      </c>
      <c r="C83" s="175"/>
      <c r="D83" s="175"/>
      <c r="E83" s="175"/>
      <c r="F83" s="175"/>
      <c r="G83" s="330">
        <f t="shared" ref="G83:G84" si="34">SUM(C83:F83)</f>
        <v>0</v>
      </c>
      <c r="H83" s="433"/>
      <c r="I83" s="433"/>
      <c r="J83" s="433"/>
      <c r="K83" s="331">
        <v>0</v>
      </c>
      <c r="L83" s="331">
        <f t="shared" ref="L83:L84" si="35">(C83*H83)+(D83*I83)+(E83*J83)+(F83*K83)</f>
        <v>0</v>
      </c>
      <c r="M83" s="176"/>
      <c r="N83" s="176"/>
      <c r="O83" s="332">
        <f t="shared" ref="O83:O84" si="36">(N83-M83)+1</f>
        <v>1</v>
      </c>
      <c r="P83" s="338">
        <f ca="1">OFFSET('Table of Discount Factors'!$C$3,'Risk (£) Option 6'!M83,'Risk (£) Option 6'!N83)</f>
        <v>1</v>
      </c>
      <c r="Q83" s="334">
        <f t="shared" ref="Q83:Q84" si="37">L83*O83</f>
        <v>0</v>
      </c>
      <c r="R83" s="331">
        <f ca="1">L83*P83</f>
        <v>0</v>
      </c>
    </row>
    <row r="84" spans="1:18" ht="15" customHeight="1" x14ac:dyDescent="0.3">
      <c r="A84" s="335" t="s">
        <v>294</v>
      </c>
      <c r="B84" s="349" t="s">
        <v>295</v>
      </c>
      <c r="C84" s="175"/>
      <c r="D84" s="175"/>
      <c r="E84" s="175"/>
      <c r="F84" s="175"/>
      <c r="G84" s="330">
        <f t="shared" si="34"/>
        <v>0</v>
      </c>
      <c r="H84" s="433"/>
      <c r="I84" s="433"/>
      <c r="J84" s="433"/>
      <c r="K84" s="331">
        <v>0</v>
      </c>
      <c r="L84" s="331">
        <f t="shared" si="35"/>
        <v>0</v>
      </c>
      <c r="M84" s="176"/>
      <c r="N84" s="176"/>
      <c r="O84" s="332">
        <f t="shared" si="36"/>
        <v>1</v>
      </c>
      <c r="P84" s="338">
        <f ca="1">OFFSET('Table of Discount Factors'!$C$3,'Risk (£) Option 6'!M84,'Risk (£) Option 6'!N84)</f>
        <v>1</v>
      </c>
      <c r="Q84" s="334">
        <f t="shared" si="37"/>
        <v>0</v>
      </c>
      <c r="R84" s="331">
        <f ca="1">L84*P84</f>
        <v>0</v>
      </c>
    </row>
    <row r="85" spans="1:18" ht="15" customHeight="1" x14ac:dyDescent="0.3">
      <c r="A85" s="339"/>
      <c r="B85" s="340"/>
      <c r="C85" s="341"/>
      <c r="D85" s="341"/>
      <c r="E85" s="341"/>
      <c r="F85" s="341"/>
      <c r="G85" s="341"/>
      <c r="H85" s="342"/>
      <c r="I85" s="343"/>
      <c r="J85" s="344"/>
      <c r="K85" s="345" t="s">
        <v>55</v>
      </c>
      <c r="L85" s="346">
        <f>SUM(L83,L84)</f>
        <v>0</v>
      </c>
      <c r="M85" s="343"/>
      <c r="N85" s="344"/>
      <c r="O85" s="347"/>
      <c r="P85" s="348">
        <f ca="1">SUM(P83,P84)</f>
        <v>2</v>
      </c>
      <c r="Q85" s="346">
        <f>SUM(Q83,Q84)</f>
        <v>0</v>
      </c>
      <c r="R85" s="346">
        <f ca="1">SUM(R83,R84)</f>
        <v>0</v>
      </c>
    </row>
    <row r="86" spans="1:18" ht="15" customHeight="1" x14ac:dyDescent="0.3">
      <c r="A86" s="105" t="s">
        <v>298</v>
      </c>
      <c r="B86" s="106"/>
      <c r="C86" s="106"/>
      <c r="D86" s="106"/>
      <c r="E86" s="106"/>
      <c r="F86" s="106"/>
      <c r="G86" s="106"/>
      <c r="H86" s="307"/>
      <c r="I86" s="307"/>
      <c r="J86" s="307"/>
      <c r="K86" s="307"/>
      <c r="L86" s="307"/>
      <c r="M86" s="307"/>
      <c r="N86" s="307"/>
      <c r="O86" s="106"/>
      <c r="P86" s="106"/>
      <c r="Q86" s="308"/>
      <c r="R86" s="308"/>
    </row>
    <row r="87" spans="1:18" ht="15" customHeight="1" x14ac:dyDescent="0.3">
      <c r="A87" s="335" t="s">
        <v>299</v>
      </c>
      <c r="B87" s="349" t="s">
        <v>300</v>
      </c>
      <c r="C87" s="175"/>
      <c r="D87" s="175"/>
      <c r="E87" s="175"/>
      <c r="F87" s="175"/>
      <c r="G87" s="330">
        <f t="shared" ref="G87" si="38">SUM(C87:F87)</f>
        <v>0</v>
      </c>
      <c r="H87" s="433"/>
      <c r="I87" s="433"/>
      <c r="J87" s="433"/>
      <c r="K87" s="331">
        <v>0</v>
      </c>
      <c r="L87" s="331">
        <f t="shared" ref="L87" si="39">(C87*H87)+(D87*I87)+(E87*J87)+(F87*K87)</f>
        <v>0</v>
      </c>
      <c r="M87" s="176"/>
      <c r="N87" s="176"/>
      <c r="O87" s="332">
        <f>(N87-M87)+1</f>
        <v>1</v>
      </c>
      <c r="P87" s="338">
        <f ca="1">OFFSET('Table of Discount Factors'!$C$3,'Risk (£) Option 6'!M87,'Risk (£) Option 6'!N87)</f>
        <v>1</v>
      </c>
      <c r="Q87" s="334">
        <f>L87*O87</f>
        <v>0</v>
      </c>
      <c r="R87" s="331">
        <f ca="1">L87*P87</f>
        <v>0</v>
      </c>
    </row>
    <row r="88" spans="1:18" ht="15" customHeight="1" x14ac:dyDescent="0.3">
      <c r="A88" s="339"/>
      <c r="B88" s="340"/>
      <c r="C88" s="341"/>
      <c r="D88" s="341"/>
      <c r="E88" s="341"/>
      <c r="F88" s="341"/>
      <c r="G88" s="341"/>
      <c r="H88" s="342"/>
      <c r="I88" s="343"/>
      <c r="J88" s="344"/>
      <c r="K88" s="345" t="s">
        <v>55</v>
      </c>
      <c r="L88" s="346">
        <f>SUM(L87)</f>
        <v>0</v>
      </c>
      <c r="M88" s="343"/>
      <c r="N88" s="344"/>
      <c r="O88" s="347"/>
      <c r="P88" s="348">
        <f ca="1">SUM(P87)</f>
        <v>1</v>
      </c>
      <c r="Q88" s="346">
        <f>SUM(Q87)</f>
        <v>0</v>
      </c>
      <c r="R88" s="346">
        <f ca="1">SUM(R87)</f>
        <v>0</v>
      </c>
    </row>
    <row r="89" spans="1:18" ht="15" customHeight="1" x14ac:dyDescent="0.3">
      <c r="A89" s="105" t="s">
        <v>304</v>
      </c>
      <c r="B89" s="106"/>
      <c r="C89" s="106"/>
      <c r="D89" s="106"/>
      <c r="E89" s="106"/>
      <c r="F89" s="106"/>
      <c r="G89" s="106"/>
      <c r="H89" s="307"/>
      <c r="I89" s="307"/>
      <c r="J89" s="307"/>
      <c r="K89" s="307"/>
      <c r="L89" s="307"/>
      <c r="M89" s="307"/>
      <c r="N89" s="307"/>
      <c r="O89" s="106"/>
      <c r="P89" s="106"/>
      <c r="Q89" s="308"/>
      <c r="R89" s="308"/>
    </row>
    <row r="90" spans="1:18" ht="15" customHeight="1" x14ac:dyDescent="0.3">
      <c r="A90" s="335" t="s">
        <v>305</v>
      </c>
      <c r="B90" s="349" t="s">
        <v>306</v>
      </c>
      <c r="C90" s="175"/>
      <c r="D90" s="175"/>
      <c r="E90" s="175"/>
      <c r="F90" s="175"/>
      <c r="G90" s="330">
        <f t="shared" ref="G90:G92" si="40">SUM(C90:F90)</f>
        <v>0</v>
      </c>
      <c r="H90" s="433"/>
      <c r="I90" s="433"/>
      <c r="J90" s="433"/>
      <c r="K90" s="331">
        <v>0</v>
      </c>
      <c r="L90" s="331">
        <f t="shared" ref="L90:L92" si="41">(C90*H90)+(D90*I90)+(E90*J90)+(F90*K90)</f>
        <v>0</v>
      </c>
      <c r="M90" s="176"/>
      <c r="N90" s="176"/>
      <c r="O90" s="332">
        <f t="shared" ref="O90:O92" si="42">(N90-M90)+1</f>
        <v>1</v>
      </c>
      <c r="P90" s="338">
        <f ca="1">OFFSET('Table of Discount Factors'!$C$3,'Risk (£) Option 6'!M90,'Risk (£) Option 6'!N90)</f>
        <v>1</v>
      </c>
      <c r="Q90" s="334">
        <f t="shared" ref="Q90:Q92" si="43">L90*O90</f>
        <v>0</v>
      </c>
      <c r="R90" s="331">
        <f ca="1">L90*P90</f>
        <v>0</v>
      </c>
    </row>
    <row r="91" spans="1:18" ht="15" customHeight="1" x14ac:dyDescent="0.3">
      <c r="A91" s="335" t="s">
        <v>307</v>
      </c>
      <c r="B91" s="349" t="s">
        <v>308</v>
      </c>
      <c r="C91" s="175"/>
      <c r="D91" s="175"/>
      <c r="E91" s="175"/>
      <c r="F91" s="175"/>
      <c r="G91" s="330">
        <f t="shared" si="40"/>
        <v>0</v>
      </c>
      <c r="H91" s="433"/>
      <c r="I91" s="433"/>
      <c r="J91" s="433"/>
      <c r="K91" s="331">
        <v>0</v>
      </c>
      <c r="L91" s="331">
        <f t="shared" si="41"/>
        <v>0</v>
      </c>
      <c r="M91" s="176"/>
      <c r="N91" s="176"/>
      <c r="O91" s="332">
        <f t="shared" si="42"/>
        <v>1</v>
      </c>
      <c r="P91" s="338">
        <f ca="1">OFFSET('Table of Discount Factors'!$C$3,'Risk (£) Option 6'!M91,'Risk (£) Option 6'!N91)</f>
        <v>1</v>
      </c>
      <c r="Q91" s="334">
        <f t="shared" si="43"/>
        <v>0</v>
      </c>
      <c r="R91" s="331">
        <f ca="1">L91*P91</f>
        <v>0</v>
      </c>
    </row>
    <row r="92" spans="1:18" ht="15" customHeight="1" x14ac:dyDescent="0.3">
      <c r="A92" s="335" t="s">
        <v>309</v>
      </c>
      <c r="B92" s="349" t="s">
        <v>310</v>
      </c>
      <c r="C92" s="175"/>
      <c r="D92" s="175"/>
      <c r="E92" s="175"/>
      <c r="F92" s="175"/>
      <c r="G92" s="330">
        <f t="shared" si="40"/>
        <v>0</v>
      </c>
      <c r="H92" s="433"/>
      <c r="I92" s="433"/>
      <c r="J92" s="433"/>
      <c r="K92" s="331">
        <v>0</v>
      </c>
      <c r="L92" s="331">
        <f t="shared" si="41"/>
        <v>0</v>
      </c>
      <c r="M92" s="176"/>
      <c r="N92" s="176"/>
      <c r="O92" s="332">
        <f t="shared" si="42"/>
        <v>1</v>
      </c>
      <c r="P92" s="338">
        <f ca="1">OFFSET('Table of Discount Factors'!$C$3,'Risk (£) Option 6'!M92,'Risk (£) Option 6'!N92)</f>
        <v>1</v>
      </c>
      <c r="Q92" s="334">
        <f t="shared" si="43"/>
        <v>0</v>
      </c>
      <c r="R92" s="331">
        <f ca="1">L92*P92</f>
        <v>0</v>
      </c>
    </row>
    <row r="93" spans="1:18" ht="15" customHeight="1" x14ac:dyDescent="0.3">
      <c r="A93" s="339"/>
      <c r="B93" s="340"/>
      <c r="C93" s="341"/>
      <c r="D93" s="341"/>
      <c r="E93" s="341"/>
      <c r="F93" s="341"/>
      <c r="G93" s="341"/>
      <c r="H93" s="342"/>
      <c r="I93" s="343"/>
      <c r="J93" s="344"/>
      <c r="K93" s="345" t="s">
        <v>55</v>
      </c>
      <c r="L93" s="346">
        <f>SUM(L90:L92)</f>
        <v>0</v>
      </c>
      <c r="M93" s="343"/>
      <c r="N93" s="344"/>
      <c r="O93" s="347"/>
      <c r="P93" s="348">
        <f ca="1">SUM(P90:P92)</f>
        <v>3</v>
      </c>
      <c r="Q93" s="346">
        <f>SUM(Q90:Q92)</f>
        <v>0</v>
      </c>
      <c r="R93" s="346">
        <f ca="1">SUM(R90:R92)</f>
        <v>0</v>
      </c>
    </row>
    <row r="94" spans="1:18" ht="15" customHeight="1" x14ac:dyDescent="0.3">
      <c r="A94" s="105" t="s">
        <v>328</v>
      </c>
      <c r="B94" s="106"/>
      <c r="C94" s="106"/>
      <c r="D94" s="106"/>
      <c r="E94" s="106"/>
      <c r="F94" s="106"/>
      <c r="G94" s="106"/>
      <c r="H94" s="307"/>
      <c r="I94" s="307"/>
      <c r="J94" s="307"/>
      <c r="K94" s="307"/>
      <c r="L94" s="307"/>
      <c r="M94" s="307"/>
      <c r="N94" s="307"/>
      <c r="O94" s="106"/>
      <c r="P94" s="106"/>
      <c r="Q94" s="308"/>
      <c r="R94" s="308"/>
    </row>
    <row r="95" spans="1:18" ht="15" customHeight="1" x14ac:dyDescent="0.3">
      <c r="A95" s="335" t="s">
        <v>333</v>
      </c>
      <c r="B95" s="350">
        <f>'Risk Log'!B91</f>
        <v>0</v>
      </c>
      <c r="C95" s="175"/>
      <c r="D95" s="175"/>
      <c r="E95" s="175"/>
      <c r="F95" s="175"/>
      <c r="G95" s="330">
        <f t="shared" ref="G95:G119" si="44">SUM(C95:F95)</f>
        <v>0</v>
      </c>
      <c r="H95" s="433"/>
      <c r="I95" s="433"/>
      <c r="J95" s="433"/>
      <c r="K95" s="331">
        <v>0</v>
      </c>
      <c r="L95" s="331">
        <f t="shared" ref="L95:L119" si="45">(C95*H95)+(D95*I95)+(E95*J95)+(F95*K95)</f>
        <v>0</v>
      </c>
      <c r="M95" s="176"/>
      <c r="N95" s="176"/>
      <c r="O95" s="332">
        <f t="shared" ref="O95:O119" si="46">(N95-M95)+1</f>
        <v>1</v>
      </c>
      <c r="P95" s="351">
        <f ca="1">OFFSET('Table of Discount Factors'!$C$3,'Risk (£) Option 6'!M95,'Risk (£) Option 6'!N95)</f>
        <v>1</v>
      </c>
      <c r="Q95" s="334">
        <f t="shared" ref="Q95:Q119" si="47">L95*O95</f>
        <v>0</v>
      </c>
      <c r="R95" s="352">
        <f t="shared" ref="R95:R119" ca="1" si="48">L95*P95</f>
        <v>0</v>
      </c>
    </row>
    <row r="96" spans="1:18" ht="15" customHeight="1" x14ac:dyDescent="0.3">
      <c r="A96" s="335" t="s">
        <v>334</v>
      </c>
      <c r="B96" s="350">
        <f>'Risk Log'!B92</f>
        <v>0</v>
      </c>
      <c r="C96" s="175"/>
      <c r="D96" s="175"/>
      <c r="E96" s="175"/>
      <c r="F96" s="175"/>
      <c r="G96" s="330">
        <f t="shared" si="44"/>
        <v>0</v>
      </c>
      <c r="H96" s="433"/>
      <c r="I96" s="433"/>
      <c r="J96" s="433"/>
      <c r="K96" s="331">
        <v>0</v>
      </c>
      <c r="L96" s="331">
        <f>(C96*H96)+(D96*I96)+(E96*J96)+(F96*K96)</f>
        <v>0</v>
      </c>
      <c r="M96" s="176"/>
      <c r="N96" s="176"/>
      <c r="O96" s="332">
        <f t="shared" si="46"/>
        <v>1</v>
      </c>
      <c r="P96" s="351">
        <f ca="1">OFFSET('Table of Discount Factors'!$C$3,'Risk (£) Option 6'!M96,'Risk (£) Option 6'!N96)</f>
        <v>1</v>
      </c>
      <c r="Q96" s="334">
        <f t="shared" si="47"/>
        <v>0</v>
      </c>
      <c r="R96" s="352">
        <f t="shared" ca="1" si="48"/>
        <v>0</v>
      </c>
    </row>
    <row r="97" spans="1:18" ht="15" customHeight="1" x14ac:dyDescent="0.3">
      <c r="A97" s="335" t="s">
        <v>335</v>
      </c>
      <c r="B97" s="350">
        <f>'Risk Log'!B93</f>
        <v>0</v>
      </c>
      <c r="C97" s="175"/>
      <c r="D97" s="175"/>
      <c r="E97" s="175"/>
      <c r="F97" s="175"/>
      <c r="G97" s="330">
        <f t="shared" si="44"/>
        <v>0</v>
      </c>
      <c r="H97" s="433"/>
      <c r="I97" s="433"/>
      <c r="J97" s="433"/>
      <c r="K97" s="331">
        <v>0</v>
      </c>
      <c r="L97" s="331">
        <f t="shared" si="45"/>
        <v>0</v>
      </c>
      <c r="M97" s="176"/>
      <c r="N97" s="176"/>
      <c r="O97" s="332">
        <f t="shared" si="46"/>
        <v>1</v>
      </c>
      <c r="P97" s="351">
        <f ca="1">OFFSET('Table of Discount Factors'!$C$3,'Risk (£) Option 6'!M97,'Risk (£) Option 6'!N97)</f>
        <v>1</v>
      </c>
      <c r="Q97" s="334">
        <f t="shared" si="47"/>
        <v>0</v>
      </c>
      <c r="R97" s="352">
        <f t="shared" ca="1" si="48"/>
        <v>0</v>
      </c>
    </row>
    <row r="98" spans="1:18" ht="15" customHeight="1" x14ac:dyDescent="0.3">
      <c r="A98" s="335" t="s">
        <v>329</v>
      </c>
      <c r="B98" s="350">
        <f>'Risk Log'!B94</f>
        <v>0</v>
      </c>
      <c r="C98" s="175"/>
      <c r="D98" s="175"/>
      <c r="E98" s="175"/>
      <c r="F98" s="175"/>
      <c r="G98" s="330">
        <f t="shared" si="44"/>
        <v>0</v>
      </c>
      <c r="H98" s="433"/>
      <c r="I98" s="433"/>
      <c r="J98" s="433"/>
      <c r="K98" s="331">
        <v>0</v>
      </c>
      <c r="L98" s="331">
        <f t="shared" si="45"/>
        <v>0</v>
      </c>
      <c r="M98" s="176"/>
      <c r="N98" s="176"/>
      <c r="O98" s="332">
        <f t="shared" si="46"/>
        <v>1</v>
      </c>
      <c r="P98" s="351">
        <f ca="1">OFFSET('Table of Discount Factors'!$C$3,'Risk (£) Option 6'!M98,'Risk (£) Option 6'!N98)</f>
        <v>1</v>
      </c>
      <c r="Q98" s="334">
        <f t="shared" si="47"/>
        <v>0</v>
      </c>
      <c r="R98" s="352">
        <f t="shared" ca="1" si="48"/>
        <v>0</v>
      </c>
    </row>
    <row r="99" spans="1:18" ht="15" customHeight="1" x14ac:dyDescent="0.3">
      <c r="A99" s="335" t="s">
        <v>330</v>
      </c>
      <c r="B99" s="350">
        <f>'Risk Log'!B95</f>
        <v>0</v>
      </c>
      <c r="C99" s="175"/>
      <c r="D99" s="175"/>
      <c r="E99" s="175"/>
      <c r="F99" s="175"/>
      <c r="G99" s="330">
        <f t="shared" si="44"/>
        <v>0</v>
      </c>
      <c r="H99" s="433"/>
      <c r="I99" s="433"/>
      <c r="J99" s="433"/>
      <c r="K99" s="331">
        <v>0</v>
      </c>
      <c r="L99" s="331">
        <f t="shared" si="45"/>
        <v>0</v>
      </c>
      <c r="M99" s="176"/>
      <c r="N99" s="176"/>
      <c r="O99" s="332">
        <f t="shared" si="46"/>
        <v>1</v>
      </c>
      <c r="P99" s="351">
        <f ca="1">OFFSET('Table of Discount Factors'!$C$3,'Risk (£) Option 6'!M99,'Risk (£) Option 6'!N99)</f>
        <v>1</v>
      </c>
      <c r="Q99" s="334">
        <f t="shared" si="47"/>
        <v>0</v>
      </c>
      <c r="R99" s="352">
        <f t="shared" ca="1" si="48"/>
        <v>0</v>
      </c>
    </row>
    <row r="100" spans="1:18" ht="15" customHeight="1" x14ac:dyDescent="0.3">
      <c r="A100" s="335" t="s">
        <v>331</v>
      </c>
      <c r="B100" s="350">
        <f>'Risk Log'!B96</f>
        <v>0</v>
      </c>
      <c r="C100" s="175"/>
      <c r="D100" s="175"/>
      <c r="E100" s="175"/>
      <c r="F100" s="175"/>
      <c r="G100" s="330">
        <f t="shared" si="44"/>
        <v>0</v>
      </c>
      <c r="H100" s="551"/>
      <c r="I100" s="551"/>
      <c r="J100" s="551"/>
      <c r="K100" s="331">
        <v>0</v>
      </c>
      <c r="L100" s="331">
        <f t="shared" si="45"/>
        <v>0</v>
      </c>
      <c r="M100" s="176"/>
      <c r="N100" s="176"/>
      <c r="O100" s="332">
        <f t="shared" si="46"/>
        <v>1</v>
      </c>
      <c r="P100" s="351">
        <f ca="1">OFFSET('Table of Discount Factors'!$C$3,'Risk (£) Option 6'!M100,'Risk (£) Option 6'!N100)</f>
        <v>1</v>
      </c>
      <c r="Q100" s="334">
        <f t="shared" si="47"/>
        <v>0</v>
      </c>
      <c r="R100" s="352">
        <f t="shared" ca="1" si="48"/>
        <v>0</v>
      </c>
    </row>
    <row r="101" spans="1:18" ht="15" customHeight="1" x14ac:dyDescent="0.3">
      <c r="A101" s="335" t="s">
        <v>332</v>
      </c>
      <c r="B101" s="350">
        <f>'Risk Log'!B97</f>
        <v>0</v>
      </c>
      <c r="C101" s="175"/>
      <c r="D101" s="175"/>
      <c r="E101" s="175"/>
      <c r="F101" s="175"/>
      <c r="G101" s="330">
        <f t="shared" si="44"/>
        <v>0</v>
      </c>
      <c r="H101" s="551"/>
      <c r="I101" s="551"/>
      <c r="J101" s="551"/>
      <c r="K101" s="331">
        <v>0</v>
      </c>
      <c r="L101" s="331">
        <f t="shared" si="45"/>
        <v>0</v>
      </c>
      <c r="M101" s="176"/>
      <c r="N101" s="176"/>
      <c r="O101" s="332">
        <f t="shared" si="46"/>
        <v>1</v>
      </c>
      <c r="P101" s="351">
        <f ca="1">OFFSET('Table of Discount Factors'!$C$3,'Risk (£) Option 6'!M101,'Risk (£) Option 6'!N101)</f>
        <v>1</v>
      </c>
      <c r="Q101" s="334">
        <f t="shared" si="47"/>
        <v>0</v>
      </c>
      <c r="R101" s="352">
        <f t="shared" ca="1" si="48"/>
        <v>0</v>
      </c>
    </row>
    <row r="102" spans="1:18" ht="15" customHeight="1" x14ac:dyDescent="0.3">
      <c r="A102" s="335" t="s">
        <v>368</v>
      </c>
      <c r="B102" s="350">
        <f>'Risk Log'!B98</f>
        <v>0</v>
      </c>
      <c r="C102" s="175"/>
      <c r="D102" s="175"/>
      <c r="E102" s="175"/>
      <c r="F102" s="175"/>
      <c r="G102" s="330">
        <f t="shared" si="44"/>
        <v>0</v>
      </c>
      <c r="H102" s="551"/>
      <c r="I102" s="551"/>
      <c r="J102" s="551"/>
      <c r="K102" s="331">
        <v>0</v>
      </c>
      <c r="L102" s="331">
        <f t="shared" si="45"/>
        <v>0</v>
      </c>
      <c r="M102" s="176"/>
      <c r="N102" s="176"/>
      <c r="O102" s="332">
        <f t="shared" si="46"/>
        <v>1</v>
      </c>
      <c r="P102" s="351">
        <f ca="1">OFFSET('Table of Discount Factors'!$C$3,'Risk (£) Option 6'!M102,'Risk (£) Option 6'!N102)</f>
        <v>1</v>
      </c>
      <c r="Q102" s="334">
        <f t="shared" si="47"/>
        <v>0</v>
      </c>
      <c r="R102" s="352">
        <f t="shared" ca="1" si="48"/>
        <v>0</v>
      </c>
    </row>
    <row r="103" spans="1:18" ht="15" customHeight="1" x14ac:dyDescent="0.3">
      <c r="A103" s="335" t="s">
        <v>558</v>
      </c>
      <c r="B103" s="350">
        <f>'Risk Log'!B99</f>
        <v>0</v>
      </c>
      <c r="C103" s="175"/>
      <c r="D103" s="175"/>
      <c r="E103" s="175"/>
      <c r="F103" s="175"/>
      <c r="G103" s="330">
        <f t="shared" si="44"/>
        <v>0</v>
      </c>
      <c r="H103" s="551"/>
      <c r="I103" s="551"/>
      <c r="J103" s="551"/>
      <c r="K103" s="331">
        <v>0</v>
      </c>
      <c r="L103" s="331">
        <f t="shared" si="45"/>
        <v>0</v>
      </c>
      <c r="M103" s="176"/>
      <c r="N103" s="176"/>
      <c r="O103" s="332">
        <f t="shared" si="46"/>
        <v>1</v>
      </c>
      <c r="P103" s="351">
        <f ca="1">OFFSET('Table of Discount Factors'!$C$3,'Risk (£) Option 6'!M103,'Risk (£) Option 6'!N103)</f>
        <v>1</v>
      </c>
      <c r="Q103" s="334">
        <f t="shared" si="47"/>
        <v>0</v>
      </c>
      <c r="R103" s="352">
        <f t="shared" ca="1" si="48"/>
        <v>0</v>
      </c>
    </row>
    <row r="104" spans="1:18" ht="15" customHeight="1" x14ac:dyDescent="0.3">
      <c r="A104" s="335" t="s">
        <v>559</v>
      </c>
      <c r="B104" s="350">
        <f>'Risk Log'!B100</f>
        <v>0</v>
      </c>
      <c r="C104" s="175"/>
      <c r="D104" s="175"/>
      <c r="E104" s="175"/>
      <c r="F104" s="175"/>
      <c r="G104" s="330">
        <f t="shared" si="44"/>
        <v>0</v>
      </c>
      <c r="H104" s="551"/>
      <c r="I104" s="551"/>
      <c r="J104" s="551"/>
      <c r="K104" s="331">
        <v>0</v>
      </c>
      <c r="L104" s="331">
        <f t="shared" si="45"/>
        <v>0</v>
      </c>
      <c r="M104" s="176"/>
      <c r="N104" s="176"/>
      <c r="O104" s="332">
        <f t="shared" si="46"/>
        <v>1</v>
      </c>
      <c r="P104" s="351">
        <f ca="1">OFFSET('Table of Discount Factors'!$C$3,'Risk (£) Option 6'!M104,'Risk (£) Option 6'!N104)</f>
        <v>1</v>
      </c>
      <c r="Q104" s="334">
        <f t="shared" si="47"/>
        <v>0</v>
      </c>
      <c r="R104" s="352">
        <f t="shared" ca="1" si="48"/>
        <v>0</v>
      </c>
    </row>
    <row r="105" spans="1:18" ht="15" customHeight="1" x14ac:dyDescent="0.3">
      <c r="A105" s="335" t="s">
        <v>560</v>
      </c>
      <c r="B105" s="350">
        <f>'Risk Log'!B101</f>
        <v>0</v>
      </c>
      <c r="C105" s="175"/>
      <c r="D105" s="175"/>
      <c r="E105" s="175"/>
      <c r="F105" s="175"/>
      <c r="G105" s="330">
        <f t="shared" si="44"/>
        <v>0</v>
      </c>
      <c r="H105" s="551"/>
      <c r="I105" s="551"/>
      <c r="J105" s="551"/>
      <c r="K105" s="331">
        <v>0</v>
      </c>
      <c r="L105" s="331">
        <f t="shared" si="45"/>
        <v>0</v>
      </c>
      <c r="M105" s="176"/>
      <c r="N105" s="176"/>
      <c r="O105" s="332">
        <f t="shared" si="46"/>
        <v>1</v>
      </c>
      <c r="P105" s="351">
        <f ca="1">OFFSET('Table of Discount Factors'!$C$3,'Risk (£) Option 6'!M105,'Risk (£) Option 6'!N105)</f>
        <v>1</v>
      </c>
      <c r="Q105" s="334">
        <f t="shared" si="47"/>
        <v>0</v>
      </c>
      <c r="R105" s="352">
        <f t="shared" ca="1" si="48"/>
        <v>0</v>
      </c>
    </row>
    <row r="106" spans="1:18" ht="15" customHeight="1" x14ac:dyDescent="0.3">
      <c r="A106" s="335" t="s">
        <v>561</v>
      </c>
      <c r="B106" s="350">
        <f>'Risk Log'!B102</f>
        <v>0</v>
      </c>
      <c r="C106" s="175"/>
      <c r="D106" s="175"/>
      <c r="E106" s="175"/>
      <c r="F106" s="175"/>
      <c r="G106" s="330">
        <f t="shared" si="44"/>
        <v>0</v>
      </c>
      <c r="H106" s="551"/>
      <c r="I106" s="551"/>
      <c r="J106" s="551"/>
      <c r="K106" s="331">
        <v>0</v>
      </c>
      <c r="L106" s="331">
        <f t="shared" si="45"/>
        <v>0</v>
      </c>
      <c r="M106" s="176"/>
      <c r="N106" s="176"/>
      <c r="O106" s="332">
        <f t="shared" si="46"/>
        <v>1</v>
      </c>
      <c r="P106" s="351">
        <f ca="1">OFFSET('Table of Discount Factors'!$C$3,'Risk (£) Option 6'!M106,'Risk (£) Option 6'!N106)</f>
        <v>1</v>
      </c>
      <c r="Q106" s="334">
        <f t="shared" si="47"/>
        <v>0</v>
      </c>
      <c r="R106" s="352">
        <f t="shared" ca="1" si="48"/>
        <v>0</v>
      </c>
    </row>
    <row r="107" spans="1:18" ht="15" customHeight="1" x14ac:dyDescent="0.3">
      <c r="A107" s="335" t="s">
        <v>562</v>
      </c>
      <c r="B107" s="350">
        <f>'Risk Log'!B103</f>
        <v>0</v>
      </c>
      <c r="C107" s="175"/>
      <c r="D107" s="175"/>
      <c r="E107" s="175"/>
      <c r="F107" s="175"/>
      <c r="G107" s="330">
        <f t="shared" si="44"/>
        <v>0</v>
      </c>
      <c r="H107" s="551"/>
      <c r="I107" s="551"/>
      <c r="J107" s="551"/>
      <c r="K107" s="331">
        <v>0</v>
      </c>
      <c r="L107" s="331">
        <f t="shared" si="45"/>
        <v>0</v>
      </c>
      <c r="M107" s="176"/>
      <c r="N107" s="176"/>
      <c r="O107" s="332">
        <f t="shared" si="46"/>
        <v>1</v>
      </c>
      <c r="P107" s="351">
        <f ca="1">OFFSET('Table of Discount Factors'!$C$3,'Risk (£) Option 6'!M107,'Risk (£) Option 6'!N107)</f>
        <v>1</v>
      </c>
      <c r="Q107" s="334">
        <f t="shared" si="47"/>
        <v>0</v>
      </c>
      <c r="R107" s="352">
        <f t="shared" ca="1" si="48"/>
        <v>0</v>
      </c>
    </row>
    <row r="108" spans="1:18" ht="15" customHeight="1" x14ac:dyDescent="0.3">
      <c r="A108" s="335" t="s">
        <v>563</v>
      </c>
      <c r="B108" s="350">
        <f>'Risk Log'!B104</f>
        <v>0</v>
      </c>
      <c r="C108" s="175"/>
      <c r="D108" s="175"/>
      <c r="E108" s="175"/>
      <c r="F108" s="175"/>
      <c r="G108" s="330">
        <f t="shared" si="44"/>
        <v>0</v>
      </c>
      <c r="H108" s="551"/>
      <c r="I108" s="551"/>
      <c r="J108" s="551"/>
      <c r="K108" s="331">
        <v>0</v>
      </c>
      <c r="L108" s="331">
        <f t="shared" si="45"/>
        <v>0</v>
      </c>
      <c r="M108" s="176"/>
      <c r="N108" s="176"/>
      <c r="O108" s="332">
        <f t="shared" si="46"/>
        <v>1</v>
      </c>
      <c r="P108" s="351">
        <f ca="1">OFFSET('Table of Discount Factors'!$C$3,'Risk (£) Option 6'!M108,'Risk (£) Option 6'!N108)</f>
        <v>1</v>
      </c>
      <c r="Q108" s="334">
        <f t="shared" si="47"/>
        <v>0</v>
      </c>
      <c r="R108" s="352">
        <f t="shared" ca="1" si="48"/>
        <v>0</v>
      </c>
    </row>
    <row r="109" spans="1:18" ht="15" customHeight="1" x14ac:dyDescent="0.3">
      <c r="A109" s="335" t="s">
        <v>564</v>
      </c>
      <c r="B109" s="350">
        <f>'Risk Log'!B105</f>
        <v>0</v>
      </c>
      <c r="C109" s="175"/>
      <c r="D109" s="175"/>
      <c r="E109" s="175"/>
      <c r="F109" s="175"/>
      <c r="G109" s="330">
        <f t="shared" si="44"/>
        <v>0</v>
      </c>
      <c r="H109" s="551"/>
      <c r="I109" s="551"/>
      <c r="J109" s="551"/>
      <c r="K109" s="331">
        <v>0</v>
      </c>
      <c r="L109" s="331">
        <f t="shared" si="45"/>
        <v>0</v>
      </c>
      <c r="M109" s="176"/>
      <c r="N109" s="176"/>
      <c r="O109" s="332">
        <f t="shared" si="46"/>
        <v>1</v>
      </c>
      <c r="P109" s="351">
        <f ca="1">OFFSET('Table of Discount Factors'!$C$3,'Risk (£) Option 6'!M109,'Risk (£) Option 6'!N109)</f>
        <v>1</v>
      </c>
      <c r="Q109" s="334">
        <f t="shared" si="47"/>
        <v>0</v>
      </c>
      <c r="R109" s="352">
        <f t="shared" ca="1" si="48"/>
        <v>0</v>
      </c>
    </row>
    <row r="110" spans="1:18" ht="15" customHeight="1" x14ac:dyDescent="0.3">
      <c r="A110" s="335" t="s">
        <v>645</v>
      </c>
      <c r="B110" s="350">
        <f>'Risk Log'!B106</f>
        <v>0</v>
      </c>
      <c r="C110" s="175"/>
      <c r="D110" s="175"/>
      <c r="E110" s="175"/>
      <c r="F110" s="175"/>
      <c r="G110" s="330">
        <f t="shared" si="44"/>
        <v>0</v>
      </c>
      <c r="H110" s="433"/>
      <c r="I110" s="433"/>
      <c r="J110" s="433"/>
      <c r="K110" s="331">
        <v>0</v>
      </c>
      <c r="L110" s="331">
        <f t="shared" si="45"/>
        <v>0</v>
      </c>
      <c r="M110" s="176"/>
      <c r="N110" s="176"/>
      <c r="O110" s="332">
        <f t="shared" si="46"/>
        <v>1</v>
      </c>
      <c r="P110" s="351">
        <f ca="1">OFFSET('Table of Discount Factors'!$C$3,'Risk (£) Option 6'!M110,'Risk (£) Option 6'!N110)</f>
        <v>1</v>
      </c>
      <c r="Q110" s="334">
        <f t="shared" si="47"/>
        <v>0</v>
      </c>
      <c r="R110" s="352">
        <f t="shared" ca="1" si="48"/>
        <v>0</v>
      </c>
    </row>
    <row r="111" spans="1:18" ht="15" customHeight="1" x14ac:dyDescent="0.3">
      <c r="A111" s="335" t="s">
        <v>646</v>
      </c>
      <c r="B111" s="350">
        <f>'Risk Log'!B107</f>
        <v>0</v>
      </c>
      <c r="C111" s="175"/>
      <c r="D111" s="175"/>
      <c r="E111" s="175"/>
      <c r="F111" s="175"/>
      <c r="G111" s="330">
        <f t="shared" si="44"/>
        <v>0</v>
      </c>
      <c r="H111" s="433"/>
      <c r="I111" s="433"/>
      <c r="J111" s="433"/>
      <c r="K111" s="331">
        <v>0</v>
      </c>
      <c r="L111" s="331">
        <f t="shared" si="45"/>
        <v>0</v>
      </c>
      <c r="M111" s="176"/>
      <c r="N111" s="176"/>
      <c r="O111" s="332">
        <f t="shared" si="46"/>
        <v>1</v>
      </c>
      <c r="P111" s="351">
        <f ca="1">OFFSET('Table of Discount Factors'!$C$3,'Risk (£) Option 6'!M111,'Risk (£) Option 6'!N111)</f>
        <v>1</v>
      </c>
      <c r="Q111" s="334">
        <f t="shared" si="47"/>
        <v>0</v>
      </c>
      <c r="R111" s="352">
        <f t="shared" ca="1" si="48"/>
        <v>0</v>
      </c>
    </row>
    <row r="112" spans="1:18" ht="15" customHeight="1" x14ac:dyDescent="0.3">
      <c r="A112" s="335" t="s">
        <v>647</v>
      </c>
      <c r="B112" s="350">
        <f>'Risk Log'!B108</f>
        <v>0</v>
      </c>
      <c r="C112" s="175"/>
      <c r="D112" s="175"/>
      <c r="E112" s="175"/>
      <c r="F112" s="175"/>
      <c r="G112" s="330">
        <f t="shared" si="44"/>
        <v>0</v>
      </c>
      <c r="H112" s="433"/>
      <c r="I112" s="433"/>
      <c r="J112" s="433"/>
      <c r="K112" s="331">
        <v>0</v>
      </c>
      <c r="L112" s="331">
        <f t="shared" si="45"/>
        <v>0</v>
      </c>
      <c r="M112" s="176"/>
      <c r="N112" s="176"/>
      <c r="O112" s="332">
        <f t="shared" si="46"/>
        <v>1</v>
      </c>
      <c r="P112" s="351">
        <f ca="1">OFFSET('Table of Discount Factors'!$C$3,'Risk (£) Option 6'!M112,'Risk (£) Option 6'!N112)</f>
        <v>1</v>
      </c>
      <c r="Q112" s="334">
        <f t="shared" si="47"/>
        <v>0</v>
      </c>
      <c r="R112" s="352">
        <f t="shared" ca="1" si="48"/>
        <v>0</v>
      </c>
    </row>
    <row r="113" spans="1:18" ht="15" customHeight="1" x14ac:dyDescent="0.3">
      <c r="A113" s="335" t="s">
        <v>648</v>
      </c>
      <c r="B113" s="350">
        <f>'Risk Log'!B109</f>
        <v>0</v>
      </c>
      <c r="C113" s="175"/>
      <c r="D113" s="175"/>
      <c r="E113" s="175"/>
      <c r="F113" s="175"/>
      <c r="G113" s="330">
        <f t="shared" si="44"/>
        <v>0</v>
      </c>
      <c r="H113" s="433"/>
      <c r="I113" s="433"/>
      <c r="J113" s="433"/>
      <c r="K113" s="331">
        <v>0</v>
      </c>
      <c r="L113" s="331">
        <f t="shared" si="45"/>
        <v>0</v>
      </c>
      <c r="M113" s="176"/>
      <c r="N113" s="176"/>
      <c r="O113" s="332">
        <f t="shared" si="46"/>
        <v>1</v>
      </c>
      <c r="P113" s="351">
        <f ca="1">OFFSET('Table of Discount Factors'!$C$3,'Risk (£) Option 6'!M113,'Risk (£) Option 6'!N113)</f>
        <v>1</v>
      </c>
      <c r="Q113" s="334">
        <f t="shared" si="47"/>
        <v>0</v>
      </c>
      <c r="R113" s="352">
        <f t="shared" ca="1" si="48"/>
        <v>0</v>
      </c>
    </row>
    <row r="114" spans="1:18" ht="15" customHeight="1" x14ac:dyDescent="0.3">
      <c r="A114" s="335" t="s">
        <v>649</v>
      </c>
      <c r="B114" s="350">
        <f>'Risk Log'!B110</f>
        <v>0</v>
      </c>
      <c r="C114" s="175"/>
      <c r="D114" s="175"/>
      <c r="E114" s="175"/>
      <c r="F114" s="175"/>
      <c r="G114" s="330">
        <f t="shared" si="44"/>
        <v>0</v>
      </c>
      <c r="H114" s="433"/>
      <c r="I114" s="433"/>
      <c r="J114" s="433"/>
      <c r="K114" s="331">
        <v>0</v>
      </c>
      <c r="L114" s="331">
        <f t="shared" si="45"/>
        <v>0</v>
      </c>
      <c r="M114" s="176"/>
      <c r="N114" s="176"/>
      <c r="O114" s="332">
        <f t="shared" si="46"/>
        <v>1</v>
      </c>
      <c r="P114" s="351">
        <f ca="1">OFFSET('Table of Discount Factors'!$C$3,'Risk (£) Option 6'!M114,'Risk (£) Option 6'!N114)</f>
        <v>1</v>
      </c>
      <c r="Q114" s="334">
        <f t="shared" si="47"/>
        <v>0</v>
      </c>
      <c r="R114" s="352">
        <f t="shared" ca="1" si="48"/>
        <v>0</v>
      </c>
    </row>
    <row r="115" spans="1:18" ht="15" customHeight="1" x14ac:dyDescent="0.3">
      <c r="A115" s="335" t="s">
        <v>650</v>
      </c>
      <c r="B115" s="350">
        <f>'Risk Log'!B111</f>
        <v>0</v>
      </c>
      <c r="C115" s="175"/>
      <c r="D115" s="175"/>
      <c r="E115" s="175"/>
      <c r="F115" s="175"/>
      <c r="G115" s="330">
        <f t="shared" si="44"/>
        <v>0</v>
      </c>
      <c r="H115" s="433"/>
      <c r="I115" s="433"/>
      <c r="J115" s="433"/>
      <c r="K115" s="331">
        <v>0</v>
      </c>
      <c r="L115" s="331">
        <f t="shared" si="45"/>
        <v>0</v>
      </c>
      <c r="M115" s="176"/>
      <c r="N115" s="176"/>
      <c r="O115" s="332">
        <f t="shared" si="46"/>
        <v>1</v>
      </c>
      <c r="P115" s="351">
        <f ca="1">OFFSET('Table of Discount Factors'!$C$3,'Risk (£) Option 6'!M115,'Risk (£) Option 6'!N115)</f>
        <v>1</v>
      </c>
      <c r="Q115" s="334">
        <f t="shared" si="47"/>
        <v>0</v>
      </c>
      <c r="R115" s="352">
        <f t="shared" ca="1" si="48"/>
        <v>0</v>
      </c>
    </row>
    <row r="116" spans="1:18" ht="15" customHeight="1" x14ac:dyDescent="0.3">
      <c r="A116" s="335" t="s">
        <v>651</v>
      </c>
      <c r="B116" s="350">
        <f>'Risk Log'!B112</f>
        <v>0</v>
      </c>
      <c r="C116" s="175"/>
      <c r="D116" s="175"/>
      <c r="E116" s="175"/>
      <c r="F116" s="175"/>
      <c r="G116" s="330">
        <f t="shared" si="44"/>
        <v>0</v>
      </c>
      <c r="H116" s="433"/>
      <c r="I116" s="433"/>
      <c r="J116" s="433"/>
      <c r="K116" s="331">
        <v>0</v>
      </c>
      <c r="L116" s="331">
        <f t="shared" si="45"/>
        <v>0</v>
      </c>
      <c r="M116" s="176"/>
      <c r="N116" s="176"/>
      <c r="O116" s="332">
        <f t="shared" si="46"/>
        <v>1</v>
      </c>
      <c r="P116" s="351">
        <f ca="1">OFFSET('Table of Discount Factors'!$C$3,'Risk (£) Option 6'!M116,'Risk (£) Option 6'!N116)</f>
        <v>1</v>
      </c>
      <c r="Q116" s="334">
        <f t="shared" si="47"/>
        <v>0</v>
      </c>
      <c r="R116" s="352">
        <f t="shared" ca="1" si="48"/>
        <v>0</v>
      </c>
    </row>
    <row r="117" spans="1:18" ht="15" customHeight="1" x14ac:dyDescent="0.3">
      <c r="A117" s="335" t="s">
        <v>652</v>
      </c>
      <c r="B117" s="350">
        <f>'Risk Log'!B113</f>
        <v>0</v>
      </c>
      <c r="C117" s="175"/>
      <c r="D117" s="175"/>
      <c r="E117" s="175"/>
      <c r="F117" s="175"/>
      <c r="G117" s="330">
        <f t="shared" si="44"/>
        <v>0</v>
      </c>
      <c r="H117" s="433"/>
      <c r="I117" s="433"/>
      <c r="J117" s="433"/>
      <c r="K117" s="331">
        <v>0</v>
      </c>
      <c r="L117" s="331">
        <f t="shared" si="45"/>
        <v>0</v>
      </c>
      <c r="M117" s="176"/>
      <c r="N117" s="176"/>
      <c r="O117" s="332">
        <f t="shared" si="46"/>
        <v>1</v>
      </c>
      <c r="P117" s="351">
        <f ca="1">OFFSET('Table of Discount Factors'!$C$3,'Risk (£) Option 6'!M117,'Risk (£) Option 6'!N117)</f>
        <v>1</v>
      </c>
      <c r="Q117" s="334">
        <f t="shared" si="47"/>
        <v>0</v>
      </c>
      <c r="R117" s="352">
        <f t="shared" ca="1" si="48"/>
        <v>0</v>
      </c>
    </row>
    <row r="118" spans="1:18" ht="15" customHeight="1" x14ac:dyDescent="0.3">
      <c r="A118" s="335" t="s">
        <v>653</v>
      </c>
      <c r="B118" s="350">
        <f>'Risk Log'!B114</f>
        <v>0</v>
      </c>
      <c r="C118" s="175"/>
      <c r="D118" s="175"/>
      <c r="E118" s="175"/>
      <c r="F118" s="175"/>
      <c r="G118" s="330">
        <f t="shared" si="44"/>
        <v>0</v>
      </c>
      <c r="H118" s="433"/>
      <c r="I118" s="433"/>
      <c r="J118" s="433"/>
      <c r="K118" s="331">
        <v>0</v>
      </c>
      <c r="L118" s="331">
        <f t="shared" si="45"/>
        <v>0</v>
      </c>
      <c r="M118" s="176"/>
      <c r="N118" s="176"/>
      <c r="O118" s="332">
        <f t="shared" si="46"/>
        <v>1</v>
      </c>
      <c r="P118" s="351">
        <f ca="1">OFFSET('Table of Discount Factors'!$C$3,'Risk (£) Option 6'!M118,'Risk (£) Option 6'!N118)</f>
        <v>1</v>
      </c>
      <c r="Q118" s="334">
        <f t="shared" si="47"/>
        <v>0</v>
      </c>
      <c r="R118" s="352">
        <f t="shared" ca="1" si="48"/>
        <v>0</v>
      </c>
    </row>
    <row r="119" spans="1:18" ht="15" customHeight="1" x14ac:dyDescent="0.3">
      <c r="A119" s="335" t="s">
        <v>654</v>
      </c>
      <c r="B119" s="350">
        <f>'Risk Log'!B115</f>
        <v>0</v>
      </c>
      <c r="C119" s="175"/>
      <c r="D119" s="175"/>
      <c r="E119" s="175"/>
      <c r="F119" s="175"/>
      <c r="G119" s="330">
        <f t="shared" si="44"/>
        <v>0</v>
      </c>
      <c r="H119" s="433"/>
      <c r="I119" s="433"/>
      <c r="J119" s="433"/>
      <c r="K119" s="331">
        <v>0</v>
      </c>
      <c r="L119" s="331">
        <f t="shared" si="45"/>
        <v>0</v>
      </c>
      <c r="M119" s="176"/>
      <c r="N119" s="176"/>
      <c r="O119" s="332">
        <f t="shared" si="46"/>
        <v>1</v>
      </c>
      <c r="P119" s="351">
        <f ca="1">OFFSET('Table of Discount Factors'!$C$3,'Risk (£) Option 6'!M119,'Risk (£) Option 6'!N119)</f>
        <v>1</v>
      </c>
      <c r="Q119" s="334">
        <f t="shared" si="47"/>
        <v>0</v>
      </c>
      <c r="R119" s="352">
        <f t="shared" ca="1" si="48"/>
        <v>0</v>
      </c>
    </row>
    <row r="120" spans="1:18" ht="15" customHeight="1" x14ac:dyDescent="0.3">
      <c r="A120" s="353"/>
      <c r="B120" s="354"/>
      <c r="C120" s="354"/>
      <c r="D120" s="354"/>
      <c r="E120" s="355"/>
      <c r="F120" s="355"/>
      <c r="G120" s="355"/>
      <c r="H120" s="356"/>
      <c r="I120" s="357"/>
      <c r="J120" s="356"/>
      <c r="K120" s="345" t="s">
        <v>55</v>
      </c>
      <c r="L120" s="346">
        <f>SUM(L95:L119)</f>
        <v>0</v>
      </c>
      <c r="M120" s="355"/>
      <c r="N120" s="354"/>
      <c r="O120" s="358"/>
      <c r="P120" s="348">
        <f ca="1">SUM(P95:P119)</f>
        <v>25</v>
      </c>
      <c r="Q120" s="346">
        <f>SUM(Q95:Q119)</f>
        <v>0</v>
      </c>
      <c r="R120" s="346">
        <f ca="1">SUM(R95:R119)</f>
        <v>0</v>
      </c>
    </row>
    <row r="121" spans="1:18" ht="15" customHeight="1" x14ac:dyDescent="0.3">
      <c r="A121" s="359"/>
      <c r="B121" s="360"/>
      <c r="C121" s="360"/>
      <c r="D121" s="360"/>
      <c r="E121" s="361"/>
      <c r="F121" s="361"/>
      <c r="G121" s="361"/>
      <c r="H121" s="362"/>
      <c r="I121" s="363"/>
      <c r="J121" s="363"/>
      <c r="K121" s="364" t="s">
        <v>21</v>
      </c>
      <c r="L121" s="365">
        <f>SUM(L120,L93,L88,L85,L81,L77,L72,L62,L49,L36,L14)</f>
        <v>0</v>
      </c>
      <c r="M121" s="361"/>
      <c r="N121" s="360"/>
      <c r="O121" s="366"/>
      <c r="P121" s="367">
        <f ca="1">SUM(P120,P93,P88,P85,P81,P77,P72,P62,P49,P36,P14)</f>
        <v>92</v>
      </c>
      <c r="Q121" s="365">
        <f>SUM(Q120,Q93,Q88,Q85,Q81,Q77,Q72,Q62,Q49,Q36,Q14)</f>
        <v>0</v>
      </c>
      <c r="R121" s="365">
        <f ca="1">SUM(R120,R93,R88,R85,R81,R77,R72,R62,R49,R36,R14)</f>
        <v>0</v>
      </c>
    </row>
    <row r="123" spans="1:18" x14ac:dyDescent="0.3">
      <c r="M123" s="322"/>
      <c r="N123" s="322"/>
      <c r="O123" s="322"/>
    </row>
    <row r="124" spans="1:18" x14ac:dyDescent="0.3">
      <c r="M124" s="322"/>
      <c r="N124" s="322"/>
      <c r="O124" s="322"/>
    </row>
    <row r="125" spans="1:18" x14ac:dyDescent="0.3">
      <c r="I125" s="2"/>
      <c r="J125" s="2"/>
      <c r="K125" s="2"/>
      <c r="L125" s="2"/>
      <c r="P125" s="2"/>
      <c r="Q125" s="2"/>
      <c r="R125" s="2"/>
    </row>
  </sheetData>
  <sheetProtection algorithmName="SHA-512" hashValue="13c/5ndhCRcmkCN6GpXUDBb7K1m4J46OlJzRupoE7DekfzSTsomd+bBdG5pH97yGxOB26sdx2T9HWslCbj5BPg==" saltValue="2L14hPno9jplb099woSh0g==" spinCount="100000" sheet="1" objects="1" scenarios="1"/>
  <mergeCells count="9">
    <mergeCell ref="P5:P6"/>
    <mergeCell ref="Q5:Q6"/>
    <mergeCell ref="R5:R6"/>
    <mergeCell ref="A1:B1"/>
    <mergeCell ref="A2:B2"/>
    <mergeCell ref="C5:G5"/>
    <mergeCell ref="H5:K5"/>
    <mergeCell ref="L5:L6"/>
    <mergeCell ref="M5:O5"/>
  </mergeCells>
  <conditionalFormatting sqref="G90:G92 G87 G83:G84 G79:G80 G74:G76 G64:G71 G51:G61 G38:G48 G16:G35 G8:G13 G95:G119">
    <cfRule type="cellIs" dxfId="178" priority="1" operator="equal">
      <formula>1</formula>
    </cfRule>
    <cfRule type="cellIs" dxfId="177" priority="2" operator="notEqual">
      <formula>100%</formula>
    </cfRule>
  </conditionalFormatting>
  <dataValidations count="2">
    <dataValidation type="custom" showInputMessage="1" showErrorMessage="1" error="The values entered must total to 100%. All cells must have a value. " sqref="C8:F13 C16:F35 C38:F48 C51:F61 C64:F71 C74:F76 C79:F80 C83:F84 C87:F87 C90:F92 C95:F119" xr:uid="{00000000-0002-0000-1C00-000000000000}">
      <formula1>IF((AND(NOT(ISBLANK($C8)), NOT(ISBLANK($D8)), NOT(ISBLANK($E8)), NOT(ISBLANK($F8)))), SUM($C8:$F8)=1, SUM($C8:$F8)&lt;1)</formula1>
    </dataValidation>
    <dataValidation type="decimal" allowBlank="1" showInputMessage="1" showErrorMessage="1" error="All values should be entered as a positive number." sqref="H8:J13 H16:J35 H38:J48 H51:J61 H64:J71 H74:J76 H79:J80 H83:J84 H87:J87 H90:J92 H95:J119" xr:uid="{00000000-0002-0000-1C00-000001000000}">
      <formula1>0</formula1>
      <formula2>9.99999999999999E+24</formula2>
    </dataValidation>
  </dataValidations>
  <hyperlinks>
    <hyperlink ref="C1" location="'User Instructions'!A1" display="Back to User Instructions" xr:uid="{00000000-0004-0000-1C00-000000000000}"/>
    <hyperlink ref="C2" location="'Model Structure'!A1" display="Back to Model Structure" xr:uid="{00000000-0004-0000-1C00-000001000000}"/>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error="Enter a value between 0 and the final project year" prompt="If the risk will be present from year 0 to to year 35, input 0 in column and 35 in column M. Do not enter financial or calendar years in these columns" xr:uid="{00000000-0002-0000-1C00-000002000000}">
          <x14:formula1>
            <xm:f>0</xm:f>
          </x14:formula1>
          <x14:formula2>
            <xm:f>Factors!$H$21</xm:f>
          </x14:formula2>
          <xm:sqref>M95:N119 M90:N92 M87:N87 M83:N84 M79:N80 M74:N76 M8:N61 M64:N71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sheetPr>
  <dimension ref="A1:BU94"/>
  <sheetViews>
    <sheetView topLeftCell="A41" zoomScaleNormal="100" workbookViewId="0">
      <selection activeCell="D83" sqref="D83"/>
    </sheetView>
  </sheetViews>
  <sheetFormatPr defaultRowHeight="14.4" x14ac:dyDescent="0.3"/>
  <cols>
    <col min="1" max="1" width="23.88671875" customWidth="1"/>
    <col min="2" max="2" width="17.109375" customWidth="1"/>
    <col min="3" max="3" width="10.44140625" customWidth="1"/>
    <col min="4" max="4" width="10.6640625" customWidth="1"/>
    <col min="6" max="6" width="26.33203125" customWidth="1"/>
    <col min="7" max="7" width="17.44140625" customWidth="1"/>
    <col min="8" max="8" width="10.109375" customWidth="1"/>
    <col min="9" max="9" width="10.6640625" customWidth="1"/>
    <col min="10" max="10" width="9.109375" customWidth="1"/>
    <col min="15" max="15" width="7.44140625" bestFit="1" customWidth="1"/>
    <col min="16" max="18" width="7.44140625" hidden="1" customWidth="1"/>
    <col min="33" max="62" width="9.44140625" bestFit="1" customWidth="1"/>
    <col min="63" max="63" width="9.88671875" customWidth="1"/>
    <col min="72" max="72" width="9.33203125" bestFit="1" customWidth="1"/>
  </cols>
  <sheetData>
    <row r="1" spans="1:18" ht="15" customHeight="1" x14ac:dyDescent="0.3">
      <c r="A1" s="114" t="s">
        <v>391</v>
      </c>
      <c r="B1" s="114"/>
      <c r="C1" s="114"/>
      <c r="D1" s="212" t="s">
        <v>421</v>
      </c>
      <c r="E1" s="212"/>
      <c r="G1" s="3"/>
      <c r="H1" s="3"/>
      <c r="N1" s="3"/>
      <c r="O1" s="3"/>
    </row>
    <row r="2" spans="1:18" ht="15" customHeight="1" x14ac:dyDescent="0.3">
      <c r="A2" s="550" t="s">
        <v>657</v>
      </c>
      <c r="B2" s="152"/>
      <c r="C2" s="115"/>
      <c r="D2" s="382" t="s">
        <v>573</v>
      </c>
      <c r="E2" s="115"/>
      <c r="F2" s="3"/>
      <c r="G2" s="3"/>
      <c r="H2" s="3"/>
      <c r="I2" s="3"/>
      <c r="J2" s="3"/>
      <c r="N2" s="3"/>
      <c r="O2" s="3"/>
    </row>
    <row r="3" spans="1:18" ht="15" customHeight="1" x14ac:dyDescent="0.3">
      <c r="A3" s="575" t="s">
        <v>420</v>
      </c>
      <c r="B3" s="576"/>
      <c r="C3" s="576"/>
      <c r="D3" s="576"/>
      <c r="E3" s="576"/>
      <c r="F3" s="577"/>
      <c r="G3" s="3"/>
      <c r="H3" s="3"/>
      <c r="I3" s="3"/>
      <c r="J3" s="3"/>
      <c r="N3" s="3"/>
      <c r="O3" s="3"/>
    </row>
    <row r="4" spans="1:18" ht="15" customHeight="1" x14ac:dyDescent="0.3">
      <c r="A4" s="151" t="s">
        <v>419</v>
      </c>
      <c r="B4" s="578"/>
      <c r="C4" s="578"/>
      <c r="D4" s="578"/>
      <c r="E4" s="578"/>
      <c r="F4" s="578"/>
      <c r="G4" s="3"/>
      <c r="H4" s="3"/>
      <c r="I4" s="3"/>
      <c r="J4" s="3"/>
      <c r="N4" s="3"/>
      <c r="O4" s="3"/>
    </row>
    <row r="5" spans="1:18" ht="15" customHeight="1" x14ac:dyDescent="0.3">
      <c r="A5" s="127" t="s">
        <v>343</v>
      </c>
      <c r="B5" s="578"/>
      <c r="C5" s="578"/>
      <c r="D5" s="578"/>
      <c r="E5" s="578"/>
      <c r="F5" s="578"/>
      <c r="I5" s="3"/>
      <c r="J5" s="3"/>
      <c r="N5" s="3"/>
      <c r="O5" s="3"/>
    </row>
    <row r="6" spans="1:18" ht="15" customHeight="1" x14ac:dyDescent="0.3">
      <c r="A6" s="127" t="s">
        <v>400</v>
      </c>
      <c r="B6" s="578"/>
      <c r="C6" s="578"/>
      <c r="D6" s="578"/>
      <c r="E6" s="578"/>
      <c r="F6" s="578"/>
      <c r="I6" s="3"/>
      <c r="J6" s="3"/>
      <c r="N6" s="3"/>
      <c r="O6" s="3"/>
    </row>
    <row r="7" spans="1:18" ht="15" customHeight="1" x14ac:dyDescent="0.3">
      <c r="A7" s="127" t="s">
        <v>401</v>
      </c>
      <c r="B7" s="578"/>
      <c r="C7" s="578"/>
      <c r="D7" s="578"/>
      <c r="E7" s="578"/>
      <c r="F7" s="578"/>
      <c r="I7" s="3"/>
      <c r="J7" s="3"/>
      <c r="N7" s="3"/>
      <c r="O7" s="3"/>
    </row>
    <row r="8" spans="1:18" ht="15" customHeight="1" x14ac:dyDescent="0.3">
      <c r="A8" s="115"/>
      <c r="B8" s="152"/>
      <c r="C8" s="115"/>
      <c r="D8" s="115"/>
      <c r="E8" s="115"/>
      <c r="F8" s="3"/>
      <c r="G8" s="3"/>
      <c r="H8" s="3"/>
      <c r="I8" s="3"/>
      <c r="J8" s="3"/>
      <c r="K8" s="3"/>
      <c r="L8" s="3"/>
      <c r="M8" s="3"/>
      <c r="N8" s="3"/>
      <c r="O8" s="3"/>
    </row>
    <row r="9" spans="1:18" ht="15" customHeight="1" x14ac:dyDescent="0.3">
      <c r="A9" s="575" t="s">
        <v>340</v>
      </c>
      <c r="B9" s="576"/>
      <c r="C9" s="577"/>
      <c r="E9" s="4"/>
      <c r="F9" s="4"/>
      <c r="G9" s="4"/>
      <c r="H9" s="4"/>
      <c r="I9" s="4"/>
      <c r="J9" s="5"/>
      <c r="K9" s="4"/>
      <c r="L9" s="4"/>
      <c r="M9" s="5"/>
      <c r="N9" s="5"/>
      <c r="O9" s="5"/>
    </row>
    <row r="10" spans="1:18" s="7" customFormat="1" ht="15" customHeight="1" x14ac:dyDescent="0.25">
      <c r="A10" s="580" t="s">
        <v>379</v>
      </c>
      <c r="B10" s="580"/>
      <c r="C10" s="234"/>
      <c r="J10" s="8"/>
    </row>
    <row r="11" spans="1:18" s="7" customFormat="1" ht="15" customHeight="1" x14ac:dyDescent="0.25">
      <c r="A11" s="580" t="s">
        <v>590</v>
      </c>
      <c r="B11" s="580"/>
      <c r="C11" s="235"/>
      <c r="J11" s="8"/>
    </row>
    <row r="12" spans="1:18" s="89" customFormat="1" x14ac:dyDescent="0.3">
      <c r="A12" s="205"/>
      <c r="B12" s="236"/>
      <c r="C12" s="206"/>
      <c r="E12" s="207"/>
      <c r="M12" s="208"/>
      <c r="N12" s="208"/>
      <c r="O12" s="208"/>
    </row>
    <row r="13" spans="1:18" s="7" customFormat="1" ht="15" customHeight="1" x14ac:dyDescent="0.25">
      <c r="A13" s="575" t="s">
        <v>11</v>
      </c>
      <c r="B13" s="576"/>
      <c r="C13" s="576"/>
      <c r="D13" s="576"/>
      <c r="E13" s="576"/>
      <c r="F13" s="576"/>
      <c r="G13" s="576"/>
      <c r="H13" s="576"/>
      <c r="I13" s="576"/>
      <c r="J13" s="576"/>
      <c r="K13" s="577"/>
    </row>
    <row r="14" spans="1:18" ht="15" customHeight="1" x14ac:dyDescent="0.3">
      <c r="A14" s="237" t="s">
        <v>403</v>
      </c>
      <c r="B14" s="580" t="s">
        <v>404</v>
      </c>
      <c r="C14" s="580"/>
      <c r="D14" s="580"/>
      <c r="E14" s="580"/>
      <c r="F14" s="580"/>
      <c r="G14" s="580"/>
      <c r="H14" s="571" t="s">
        <v>464</v>
      </c>
      <c r="I14" s="571"/>
      <c r="J14" s="571" t="s">
        <v>468</v>
      </c>
      <c r="K14" s="571"/>
      <c r="L14" s="3"/>
      <c r="M14" s="3"/>
      <c r="N14" s="3"/>
      <c r="O14" s="3"/>
    </row>
    <row r="15" spans="1:18" ht="24" customHeight="1" x14ac:dyDescent="0.3">
      <c r="A15" s="368" t="s">
        <v>339</v>
      </c>
      <c r="B15" s="579"/>
      <c r="C15" s="579"/>
      <c r="D15" s="579"/>
      <c r="E15" s="579"/>
      <c r="F15" s="579"/>
      <c r="G15" s="579"/>
      <c r="H15" s="572">
        <v>70</v>
      </c>
      <c r="I15" s="573"/>
      <c r="J15" s="574" t="str">
        <f t="shared" ref="J15:J20" si="0">(P15 &amp; "/" &amp; R15)</f>
        <v>69/70</v>
      </c>
      <c r="K15" s="574"/>
      <c r="L15" s="3"/>
      <c r="M15" s="3"/>
      <c r="N15" s="3"/>
      <c r="O15" s="3"/>
      <c r="P15">
        <f>IF(H15=0,"",$C$11+H15-1)</f>
        <v>69</v>
      </c>
      <c r="Q15" t="str">
        <f>RIGHT(P15,2)</f>
        <v>69</v>
      </c>
      <c r="R15">
        <f>Q15+1</f>
        <v>70</v>
      </c>
    </row>
    <row r="16" spans="1:18" ht="24" customHeight="1" x14ac:dyDescent="0.3">
      <c r="A16" s="368" t="s">
        <v>12</v>
      </c>
      <c r="B16" s="579"/>
      <c r="C16" s="579"/>
      <c r="D16" s="579"/>
      <c r="E16" s="579"/>
      <c r="F16" s="579"/>
      <c r="G16" s="579"/>
      <c r="H16" s="572">
        <v>70</v>
      </c>
      <c r="I16" s="573"/>
      <c r="J16" s="574" t="str">
        <f t="shared" si="0"/>
        <v>69/70</v>
      </c>
      <c r="K16" s="574"/>
      <c r="L16" s="3"/>
      <c r="M16" s="3"/>
      <c r="N16" s="3"/>
      <c r="O16" s="3"/>
      <c r="P16">
        <f t="shared" ref="P16:P21" si="1">IF(H16=0,"",$C$11+H16-1)</f>
        <v>69</v>
      </c>
      <c r="Q16" t="str">
        <f t="shared" ref="Q16:Q21" si="2">RIGHT(P16,2)</f>
        <v>69</v>
      </c>
      <c r="R16">
        <f t="shared" ref="R16:R21" si="3">Q16+1</f>
        <v>70</v>
      </c>
    </row>
    <row r="17" spans="1:18" ht="24" customHeight="1" x14ac:dyDescent="0.3">
      <c r="A17" s="368" t="s">
        <v>13</v>
      </c>
      <c r="B17" s="579"/>
      <c r="C17" s="579"/>
      <c r="D17" s="579"/>
      <c r="E17" s="579"/>
      <c r="F17" s="579"/>
      <c r="G17" s="579"/>
      <c r="H17" s="572">
        <v>70</v>
      </c>
      <c r="I17" s="573"/>
      <c r="J17" s="574" t="str">
        <f t="shared" si="0"/>
        <v>69/70</v>
      </c>
      <c r="K17" s="574"/>
      <c r="L17" s="3"/>
      <c r="M17" s="3"/>
      <c r="N17" s="3"/>
      <c r="O17" s="3"/>
      <c r="P17">
        <f t="shared" si="1"/>
        <v>69</v>
      </c>
      <c r="Q17" t="str">
        <f t="shared" si="2"/>
        <v>69</v>
      </c>
      <c r="R17">
        <f t="shared" si="3"/>
        <v>70</v>
      </c>
    </row>
    <row r="18" spans="1:18" ht="24" customHeight="1" x14ac:dyDescent="0.3">
      <c r="A18" s="368" t="s">
        <v>14</v>
      </c>
      <c r="B18" s="579"/>
      <c r="C18" s="579"/>
      <c r="D18" s="579"/>
      <c r="E18" s="579"/>
      <c r="F18" s="579"/>
      <c r="G18" s="579"/>
      <c r="H18" s="572">
        <v>70</v>
      </c>
      <c r="I18" s="573"/>
      <c r="J18" s="574" t="str">
        <f t="shared" si="0"/>
        <v>69/70</v>
      </c>
      <c r="K18" s="574"/>
      <c r="L18" s="3"/>
      <c r="M18" s="3"/>
      <c r="N18" s="3"/>
      <c r="O18" s="3"/>
      <c r="P18">
        <f t="shared" si="1"/>
        <v>69</v>
      </c>
      <c r="Q18" t="str">
        <f t="shared" si="2"/>
        <v>69</v>
      </c>
      <c r="R18">
        <f t="shared" si="3"/>
        <v>70</v>
      </c>
    </row>
    <row r="19" spans="1:18" ht="24" customHeight="1" x14ac:dyDescent="0.3">
      <c r="A19" s="368" t="s">
        <v>15</v>
      </c>
      <c r="B19" s="579"/>
      <c r="C19" s="579"/>
      <c r="D19" s="579"/>
      <c r="E19" s="579"/>
      <c r="F19" s="579"/>
      <c r="G19" s="579"/>
      <c r="H19" s="572">
        <v>70</v>
      </c>
      <c r="I19" s="573"/>
      <c r="J19" s="574" t="str">
        <f t="shared" si="0"/>
        <v>69/70</v>
      </c>
      <c r="K19" s="574"/>
      <c r="L19" s="3"/>
      <c r="M19" s="3"/>
      <c r="N19" s="3"/>
      <c r="O19" s="3"/>
      <c r="P19">
        <f t="shared" si="1"/>
        <v>69</v>
      </c>
      <c r="Q19" t="str">
        <f t="shared" si="2"/>
        <v>69</v>
      </c>
      <c r="R19">
        <f t="shared" si="3"/>
        <v>70</v>
      </c>
    </row>
    <row r="20" spans="1:18" ht="24" customHeight="1" x14ac:dyDescent="0.3">
      <c r="A20" s="368" t="s">
        <v>16</v>
      </c>
      <c r="B20" s="579"/>
      <c r="C20" s="579"/>
      <c r="D20" s="579"/>
      <c r="E20" s="579"/>
      <c r="F20" s="579"/>
      <c r="G20" s="579"/>
      <c r="H20" s="572">
        <v>70</v>
      </c>
      <c r="I20" s="573"/>
      <c r="J20" s="574" t="str">
        <f t="shared" si="0"/>
        <v>69/70</v>
      </c>
      <c r="K20" s="574"/>
      <c r="L20" s="3"/>
      <c r="M20" s="3"/>
      <c r="N20" s="3"/>
      <c r="O20" s="3"/>
      <c r="P20">
        <f t="shared" si="1"/>
        <v>69</v>
      </c>
      <c r="Q20" t="str">
        <f t="shared" si="2"/>
        <v>69</v>
      </c>
      <c r="R20">
        <f t="shared" si="3"/>
        <v>70</v>
      </c>
    </row>
    <row r="21" spans="1:18" ht="24" customHeight="1" x14ac:dyDescent="0.3">
      <c r="A21" s="368" t="s">
        <v>17</v>
      </c>
      <c r="B21" s="579"/>
      <c r="C21" s="579"/>
      <c r="D21" s="579"/>
      <c r="E21" s="579"/>
      <c r="F21" s="579"/>
      <c r="G21" s="579"/>
      <c r="H21" s="572">
        <v>70</v>
      </c>
      <c r="I21" s="573"/>
      <c r="J21" s="574" t="str">
        <f>(P21 &amp; "/" &amp; R21)</f>
        <v>69/70</v>
      </c>
      <c r="K21" s="574"/>
      <c r="L21" s="3"/>
      <c r="M21" s="3"/>
      <c r="N21" s="3"/>
      <c r="O21" s="3"/>
      <c r="P21">
        <f t="shared" si="1"/>
        <v>69</v>
      </c>
      <c r="Q21" t="str">
        <f t="shared" si="2"/>
        <v>69</v>
      </c>
      <c r="R21">
        <f t="shared" si="3"/>
        <v>70</v>
      </c>
    </row>
    <row r="22" spans="1:18" s="89" customFormat="1" ht="15" customHeight="1" x14ac:dyDescent="0.3">
      <c r="A22" s="205"/>
      <c r="B22" s="206"/>
      <c r="C22" s="206"/>
      <c r="D22" s="206"/>
      <c r="E22" s="206"/>
      <c r="F22" s="206"/>
      <c r="G22" s="206"/>
      <c r="I22" s="207"/>
      <c r="J22" s="207"/>
      <c r="K22" s="208"/>
      <c r="L22" s="208"/>
      <c r="M22" s="208"/>
      <c r="N22" s="208"/>
      <c r="O22" s="208"/>
    </row>
    <row r="23" spans="1:18" ht="15" customHeight="1" x14ac:dyDescent="0.3">
      <c r="A23" s="596" t="s">
        <v>382</v>
      </c>
      <c r="B23" s="597"/>
      <c r="C23" s="597"/>
      <c r="D23" s="597"/>
      <c r="E23" s="597"/>
      <c r="F23" s="597"/>
      <c r="G23" s="597"/>
    </row>
    <row r="24" spans="1:18" x14ac:dyDescent="0.3">
      <c r="A24" s="6" t="s">
        <v>412</v>
      </c>
      <c r="B24" s="586" t="s">
        <v>413</v>
      </c>
      <c r="C24" s="587"/>
      <c r="D24" s="587"/>
      <c r="E24" s="587"/>
      <c r="F24" s="587"/>
      <c r="G24" s="588"/>
    </row>
    <row r="25" spans="1:18" ht="24" customHeight="1" x14ac:dyDescent="0.3">
      <c r="A25" s="368" t="s">
        <v>416</v>
      </c>
      <c r="B25" s="589"/>
      <c r="C25" s="590"/>
      <c r="D25" s="590"/>
      <c r="E25" s="590"/>
      <c r="F25" s="590"/>
      <c r="G25" s="591"/>
      <c r="I25" s="211" t="str">
        <f t="shared" ref="I25:I32" si="4">A25 &amp; " - " &amp; B25</f>
        <v xml:space="preserve">IO1 - </v>
      </c>
    </row>
    <row r="26" spans="1:18" ht="24" customHeight="1" x14ac:dyDescent="0.3">
      <c r="A26" s="368" t="s">
        <v>383</v>
      </c>
      <c r="B26" s="589"/>
      <c r="C26" s="590"/>
      <c r="D26" s="590"/>
      <c r="E26" s="590"/>
      <c r="F26" s="590"/>
      <c r="G26" s="591"/>
      <c r="I26" s="211" t="str">
        <f t="shared" si="4"/>
        <v xml:space="preserve">IO2 - </v>
      </c>
    </row>
    <row r="27" spans="1:18" ht="24" customHeight="1" x14ac:dyDescent="0.3">
      <c r="A27" s="368" t="s">
        <v>384</v>
      </c>
      <c r="B27" s="589"/>
      <c r="C27" s="590"/>
      <c r="D27" s="590"/>
      <c r="E27" s="590"/>
      <c r="F27" s="590"/>
      <c r="G27" s="591"/>
      <c r="I27" s="211" t="str">
        <f t="shared" si="4"/>
        <v xml:space="preserve">IO3 - </v>
      </c>
    </row>
    <row r="28" spans="1:18" ht="24" customHeight="1" x14ac:dyDescent="0.3">
      <c r="A28" s="368" t="s">
        <v>385</v>
      </c>
      <c r="B28" s="589"/>
      <c r="C28" s="590"/>
      <c r="D28" s="590"/>
      <c r="E28" s="590"/>
      <c r="F28" s="590"/>
      <c r="G28" s="591"/>
      <c r="I28" s="211" t="str">
        <f t="shared" si="4"/>
        <v xml:space="preserve">IO4 - </v>
      </c>
    </row>
    <row r="29" spans="1:18" ht="24" customHeight="1" x14ac:dyDescent="0.3">
      <c r="A29" s="368" t="s">
        <v>386</v>
      </c>
      <c r="B29" s="589"/>
      <c r="C29" s="590"/>
      <c r="D29" s="590"/>
      <c r="E29" s="590"/>
      <c r="F29" s="590"/>
      <c r="G29" s="591"/>
      <c r="I29" s="211" t="str">
        <f t="shared" si="4"/>
        <v xml:space="preserve">IO5 - </v>
      </c>
    </row>
    <row r="30" spans="1:18" ht="24" customHeight="1" x14ac:dyDescent="0.3">
      <c r="A30" s="368" t="s">
        <v>387</v>
      </c>
      <c r="B30" s="589"/>
      <c r="C30" s="590"/>
      <c r="D30" s="590"/>
      <c r="E30" s="590"/>
      <c r="F30" s="590"/>
      <c r="G30" s="591"/>
      <c r="I30" s="211" t="str">
        <f t="shared" si="4"/>
        <v xml:space="preserve">IO6 - </v>
      </c>
    </row>
    <row r="31" spans="1:18" ht="24" customHeight="1" x14ac:dyDescent="0.3">
      <c r="A31" s="368" t="s">
        <v>388</v>
      </c>
      <c r="B31" s="589"/>
      <c r="C31" s="590"/>
      <c r="D31" s="590"/>
      <c r="E31" s="590"/>
      <c r="F31" s="590"/>
      <c r="G31" s="591"/>
      <c r="I31" s="211" t="str">
        <f t="shared" si="4"/>
        <v xml:space="preserve">IO7 - </v>
      </c>
    </row>
    <row r="32" spans="1:18" ht="24" customHeight="1" x14ac:dyDescent="0.3">
      <c r="A32" s="368" t="s">
        <v>389</v>
      </c>
      <c r="B32" s="589"/>
      <c r="C32" s="590"/>
      <c r="D32" s="590"/>
      <c r="E32" s="590"/>
      <c r="F32" s="590"/>
      <c r="G32" s="591"/>
      <c r="I32" s="211" t="str">
        <f t="shared" si="4"/>
        <v xml:space="preserve">IO8 - </v>
      </c>
    </row>
    <row r="33" spans="1:73" x14ac:dyDescent="0.3">
      <c r="A33" s="3"/>
      <c r="B33" s="3"/>
      <c r="C33" s="3"/>
      <c r="D33" s="3"/>
      <c r="E33" s="3"/>
      <c r="F33" s="3"/>
      <c r="G33" s="3"/>
      <c r="H33" s="3"/>
      <c r="I33" s="3"/>
      <c r="J33" s="3"/>
      <c r="K33" s="3"/>
      <c r="L33" s="3"/>
      <c r="M33" s="3"/>
      <c r="N33" s="3"/>
      <c r="O33" s="3"/>
    </row>
    <row r="34" spans="1:73" x14ac:dyDescent="0.3">
      <c r="A34" s="575" t="s">
        <v>414</v>
      </c>
      <c r="B34" s="576"/>
      <c r="C34" s="577"/>
      <c r="D34" s="3"/>
      <c r="E34" s="3"/>
      <c r="F34" s="3"/>
      <c r="G34" s="3"/>
      <c r="H34" s="3"/>
      <c r="I34" s="3"/>
      <c r="J34" s="3"/>
      <c r="K34" s="3"/>
      <c r="L34" s="3"/>
      <c r="M34" s="3"/>
      <c r="N34" s="3"/>
      <c r="O34" s="3"/>
    </row>
    <row r="35" spans="1:73" x14ac:dyDescent="0.3">
      <c r="A35" s="112" t="s">
        <v>373</v>
      </c>
      <c r="B35" s="165" t="s">
        <v>380</v>
      </c>
      <c r="C35" s="164">
        <v>3.5000000000000003E-2</v>
      </c>
      <c r="E35" s="5"/>
      <c r="F35" s="5"/>
      <c r="G35" s="3"/>
      <c r="H35" s="3"/>
      <c r="I35" s="3"/>
      <c r="J35" s="3"/>
      <c r="K35" s="3"/>
      <c r="L35" s="3"/>
      <c r="M35" s="3"/>
      <c r="N35" s="3"/>
      <c r="O35" s="3"/>
    </row>
    <row r="36" spans="1:73" x14ac:dyDescent="0.3">
      <c r="A36" s="124"/>
      <c r="B36" s="396" t="s">
        <v>589</v>
      </c>
      <c r="C36" s="398">
        <v>0.03</v>
      </c>
      <c r="M36" s="3"/>
      <c r="N36" s="3"/>
      <c r="O36" s="3"/>
    </row>
    <row r="37" spans="1:73" x14ac:dyDescent="0.3">
      <c r="A37" s="397" t="s">
        <v>372</v>
      </c>
      <c r="B37" s="399" t="s">
        <v>380</v>
      </c>
      <c r="C37" s="164">
        <v>1.4999999999999999E-2</v>
      </c>
      <c r="M37" s="3"/>
      <c r="N37" s="3"/>
      <c r="O37" s="3"/>
    </row>
    <row r="38" spans="1:73" x14ac:dyDescent="0.3">
      <c r="A38" s="395"/>
      <c r="B38" s="400" t="s">
        <v>589</v>
      </c>
      <c r="C38" s="401">
        <v>1.2857142857142853E-2</v>
      </c>
      <c r="M38" s="3"/>
      <c r="N38" s="3"/>
      <c r="O38" s="3"/>
    </row>
    <row r="40" spans="1:73" ht="18" customHeight="1" x14ac:dyDescent="0.3">
      <c r="A40" s="585" t="s">
        <v>24</v>
      </c>
      <c r="B40" s="585"/>
      <c r="C40" s="9">
        <v>0</v>
      </c>
      <c r="D40" s="9">
        <v>1</v>
      </c>
      <c r="E40" s="9">
        <v>2</v>
      </c>
      <c r="F40" s="9">
        <v>3</v>
      </c>
      <c r="G40" s="9">
        <v>4</v>
      </c>
      <c r="H40" s="9">
        <v>5</v>
      </c>
      <c r="I40" s="9">
        <v>6</v>
      </c>
      <c r="J40" s="9">
        <v>7</v>
      </c>
      <c r="K40" s="9">
        <v>8</v>
      </c>
      <c r="L40" s="9">
        <v>9</v>
      </c>
      <c r="M40" s="9">
        <v>10</v>
      </c>
      <c r="N40" s="9">
        <v>11</v>
      </c>
      <c r="O40" s="9">
        <v>12</v>
      </c>
      <c r="P40" s="9">
        <v>13</v>
      </c>
      <c r="Q40" s="9">
        <v>14</v>
      </c>
      <c r="R40" s="9">
        <v>15</v>
      </c>
      <c r="S40" s="9">
        <v>16</v>
      </c>
      <c r="T40" s="9">
        <v>17</v>
      </c>
      <c r="U40" s="9">
        <v>18</v>
      </c>
      <c r="V40" s="9">
        <v>19</v>
      </c>
      <c r="W40" s="9">
        <v>20</v>
      </c>
      <c r="X40" s="9">
        <v>21</v>
      </c>
      <c r="Y40" s="9">
        <v>22</v>
      </c>
      <c r="Z40" s="9">
        <v>23</v>
      </c>
      <c r="AA40" s="9">
        <v>24</v>
      </c>
      <c r="AB40" s="9">
        <v>25</v>
      </c>
      <c r="AC40" s="9">
        <v>26</v>
      </c>
      <c r="AD40" s="9">
        <v>27</v>
      </c>
      <c r="AE40" s="9">
        <v>28</v>
      </c>
      <c r="AF40" s="9">
        <v>29</v>
      </c>
      <c r="AG40" s="9">
        <v>30</v>
      </c>
      <c r="AH40" s="9">
        <v>31</v>
      </c>
      <c r="AI40" s="9">
        <v>32</v>
      </c>
      <c r="AJ40" s="9">
        <v>33</v>
      </c>
      <c r="AK40" s="9">
        <v>34</v>
      </c>
      <c r="AL40" s="9">
        <v>35</v>
      </c>
      <c r="AM40" s="9">
        <v>36</v>
      </c>
      <c r="AN40" s="9">
        <v>37</v>
      </c>
      <c r="AO40" s="9">
        <v>38</v>
      </c>
      <c r="AP40" s="9">
        <v>39</v>
      </c>
      <c r="AQ40" s="9">
        <v>40</v>
      </c>
      <c r="AR40" s="9">
        <v>41</v>
      </c>
      <c r="AS40" s="9">
        <v>42</v>
      </c>
      <c r="AT40" s="9">
        <v>43</v>
      </c>
      <c r="AU40" s="9">
        <v>44</v>
      </c>
      <c r="AV40" s="9">
        <v>45</v>
      </c>
      <c r="AW40" s="9">
        <v>46</v>
      </c>
      <c r="AX40" s="9">
        <v>47</v>
      </c>
      <c r="AY40" s="9">
        <v>48</v>
      </c>
      <c r="AZ40" s="9">
        <v>49</v>
      </c>
      <c r="BA40" s="9">
        <v>50</v>
      </c>
      <c r="BB40" s="9">
        <v>51</v>
      </c>
      <c r="BC40" s="9">
        <v>52</v>
      </c>
      <c r="BD40" s="9">
        <v>53</v>
      </c>
      <c r="BE40" s="9">
        <v>54</v>
      </c>
      <c r="BF40" s="9">
        <v>55</v>
      </c>
      <c r="BG40" s="9">
        <v>56</v>
      </c>
      <c r="BH40" s="9">
        <v>57</v>
      </c>
      <c r="BI40" s="9">
        <v>58</v>
      </c>
      <c r="BJ40" s="9">
        <v>59</v>
      </c>
      <c r="BK40" s="9">
        <v>60</v>
      </c>
      <c r="BL40" s="9">
        <v>61</v>
      </c>
      <c r="BM40" s="9">
        <v>62</v>
      </c>
      <c r="BN40" s="9">
        <v>63</v>
      </c>
      <c r="BO40" s="9">
        <v>64</v>
      </c>
      <c r="BP40" s="9">
        <v>65</v>
      </c>
      <c r="BQ40" s="9">
        <v>66</v>
      </c>
      <c r="BR40" s="9">
        <v>67</v>
      </c>
      <c r="BS40" s="9">
        <v>68</v>
      </c>
      <c r="BT40" s="9">
        <v>69</v>
      </c>
      <c r="BU40" s="581" t="s">
        <v>19</v>
      </c>
    </row>
    <row r="41" spans="1:73" x14ac:dyDescent="0.3">
      <c r="A41" s="585"/>
      <c r="B41" s="585"/>
      <c r="C41" s="134" t="str">
        <f>IF($C$11="","",IF(C44=1,C45&amp;"/"&amp;C46,"-"))</f>
        <v/>
      </c>
      <c r="D41" s="134" t="str">
        <f t="shared" ref="D41:BO41" si="5">IF($C$11="","",IF(D44=1,D45&amp;"/"&amp;D46,"-"))</f>
        <v/>
      </c>
      <c r="E41" s="134" t="str">
        <f t="shared" si="5"/>
        <v/>
      </c>
      <c r="F41" s="134" t="str">
        <f t="shared" si="5"/>
        <v/>
      </c>
      <c r="G41" s="134" t="str">
        <f t="shared" si="5"/>
        <v/>
      </c>
      <c r="H41" s="134" t="str">
        <f t="shared" si="5"/>
        <v/>
      </c>
      <c r="I41" s="134" t="str">
        <f t="shared" si="5"/>
        <v/>
      </c>
      <c r="J41" s="134" t="str">
        <f t="shared" si="5"/>
        <v/>
      </c>
      <c r="K41" s="134" t="str">
        <f t="shared" si="5"/>
        <v/>
      </c>
      <c r="L41" s="134" t="str">
        <f t="shared" si="5"/>
        <v/>
      </c>
      <c r="M41" s="134" t="str">
        <f t="shared" si="5"/>
        <v/>
      </c>
      <c r="N41" s="134" t="str">
        <f t="shared" si="5"/>
        <v/>
      </c>
      <c r="O41" s="134" t="str">
        <f t="shared" si="5"/>
        <v/>
      </c>
      <c r="P41" s="134" t="str">
        <f t="shared" si="5"/>
        <v/>
      </c>
      <c r="Q41" s="134" t="str">
        <f t="shared" si="5"/>
        <v/>
      </c>
      <c r="R41" s="134" t="str">
        <f t="shared" si="5"/>
        <v/>
      </c>
      <c r="S41" s="134" t="str">
        <f t="shared" si="5"/>
        <v/>
      </c>
      <c r="T41" s="134" t="str">
        <f t="shared" si="5"/>
        <v/>
      </c>
      <c r="U41" s="134" t="str">
        <f t="shared" si="5"/>
        <v/>
      </c>
      <c r="V41" s="134" t="str">
        <f t="shared" si="5"/>
        <v/>
      </c>
      <c r="W41" s="134" t="str">
        <f t="shared" si="5"/>
        <v/>
      </c>
      <c r="X41" s="134" t="str">
        <f t="shared" si="5"/>
        <v/>
      </c>
      <c r="Y41" s="134" t="str">
        <f t="shared" si="5"/>
        <v/>
      </c>
      <c r="Z41" s="134" t="str">
        <f t="shared" si="5"/>
        <v/>
      </c>
      <c r="AA41" s="134" t="str">
        <f t="shared" si="5"/>
        <v/>
      </c>
      <c r="AB41" s="134" t="str">
        <f t="shared" si="5"/>
        <v/>
      </c>
      <c r="AC41" s="134" t="str">
        <f t="shared" si="5"/>
        <v/>
      </c>
      <c r="AD41" s="134" t="str">
        <f t="shared" si="5"/>
        <v/>
      </c>
      <c r="AE41" s="134" t="str">
        <f t="shared" si="5"/>
        <v/>
      </c>
      <c r="AF41" s="134" t="str">
        <f t="shared" si="5"/>
        <v/>
      </c>
      <c r="AG41" s="134" t="str">
        <f t="shared" si="5"/>
        <v/>
      </c>
      <c r="AH41" s="134" t="str">
        <f t="shared" si="5"/>
        <v/>
      </c>
      <c r="AI41" s="134" t="str">
        <f t="shared" si="5"/>
        <v/>
      </c>
      <c r="AJ41" s="134" t="str">
        <f t="shared" si="5"/>
        <v/>
      </c>
      <c r="AK41" s="134" t="str">
        <f t="shared" si="5"/>
        <v/>
      </c>
      <c r="AL41" s="134" t="str">
        <f t="shared" si="5"/>
        <v/>
      </c>
      <c r="AM41" s="134" t="str">
        <f t="shared" si="5"/>
        <v/>
      </c>
      <c r="AN41" s="134" t="str">
        <f t="shared" si="5"/>
        <v/>
      </c>
      <c r="AO41" s="134" t="str">
        <f t="shared" si="5"/>
        <v/>
      </c>
      <c r="AP41" s="134" t="str">
        <f t="shared" si="5"/>
        <v/>
      </c>
      <c r="AQ41" s="134" t="str">
        <f t="shared" si="5"/>
        <v/>
      </c>
      <c r="AR41" s="134" t="str">
        <f t="shared" si="5"/>
        <v/>
      </c>
      <c r="AS41" s="134" t="str">
        <f t="shared" si="5"/>
        <v/>
      </c>
      <c r="AT41" s="134" t="str">
        <f t="shared" si="5"/>
        <v/>
      </c>
      <c r="AU41" s="134" t="str">
        <f t="shared" si="5"/>
        <v/>
      </c>
      <c r="AV41" s="134" t="str">
        <f t="shared" si="5"/>
        <v/>
      </c>
      <c r="AW41" s="134" t="str">
        <f t="shared" si="5"/>
        <v/>
      </c>
      <c r="AX41" s="134" t="str">
        <f t="shared" si="5"/>
        <v/>
      </c>
      <c r="AY41" s="134" t="str">
        <f t="shared" si="5"/>
        <v/>
      </c>
      <c r="AZ41" s="134" t="str">
        <f t="shared" si="5"/>
        <v/>
      </c>
      <c r="BA41" s="134" t="str">
        <f t="shared" si="5"/>
        <v/>
      </c>
      <c r="BB41" s="134" t="str">
        <f t="shared" si="5"/>
        <v/>
      </c>
      <c r="BC41" s="134" t="str">
        <f t="shared" si="5"/>
        <v/>
      </c>
      <c r="BD41" s="134" t="str">
        <f t="shared" si="5"/>
        <v/>
      </c>
      <c r="BE41" s="134" t="str">
        <f t="shared" si="5"/>
        <v/>
      </c>
      <c r="BF41" s="134" t="str">
        <f t="shared" si="5"/>
        <v/>
      </c>
      <c r="BG41" s="134" t="str">
        <f t="shared" si="5"/>
        <v/>
      </c>
      <c r="BH41" s="134" t="str">
        <f t="shared" si="5"/>
        <v/>
      </c>
      <c r="BI41" s="134" t="str">
        <f t="shared" si="5"/>
        <v/>
      </c>
      <c r="BJ41" s="134" t="str">
        <f t="shared" si="5"/>
        <v/>
      </c>
      <c r="BK41" s="134" t="str">
        <f t="shared" si="5"/>
        <v/>
      </c>
      <c r="BL41" s="134" t="str">
        <f t="shared" si="5"/>
        <v/>
      </c>
      <c r="BM41" s="134" t="str">
        <f t="shared" si="5"/>
        <v/>
      </c>
      <c r="BN41" s="134" t="str">
        <f t="shared" si="5"/>
        <v/>
      </c>
      <c r="BO41" s="134" t="str">
        <f t="shared" si="5"/>
        <v/>
      </c>
      <c r="BP41" s="134" t="str">
        <f t="shared" ref="BP41:BT41" si="6">IF($C$11="","",IF(BP44=1,BP45&amp;"/"&amp;BP46,"-"))</f>
        <v/>
      </c>
      <c r="BQ41" s="134" t="str">
        <f t="shared" si="6"/>
        <v/>
      </c>
      <c r="BR41" s="134" t="str">
        <f t="shared" si="6"/>
        <v/>
      </c>
      <c r="BS41" s="134" t="str">
        <f t="shared" si="6"/>
        <v/>
      </c>
      <c r="BT41" s="134" t="str">
        <f t="shared" si="6"/>
        <v/>
      </c>
      <c r="BU41" s="582"/>
    </row>
    <row r="42" spans="1:73" x14ac:dyDescent="0.3">
      <c r="A42" s="580" t="s">
        <v>467</v>
      </c>
      <c r="B42" s="580"/>
      <c r="C42" s="149">
        <v>1</v>
      </c>
      <c r="D42" s="10">
        <f>(C42/(1+$C$35))*D44</f>
        <v>0.96618357487922713</v>
      </c>
      <c r="E42" s="10">
        <f>(D42/(1+$C$35))*E44</f>
        <v>0.93351070036640305</v>
      </c>
      <c r="F42" s="10">
        <f>(E42/(1+$C$35))*F44</f>
        <v>0.90194270566802237</v>
      </c>
      <c r="G42" s="10">
        <f t="shared" ref="G42:AF42" si="7">(F42/(1+$C$35))*G44</f>
        <v>0.87144222769857238</v>
      </c>
      <c r="H42" s="10">
        <f t="shared" si="7"/>
        <v>0.84197316685852408</v>
      </c>
      <c r="I42" s="10">
        <f t="shared" si="7"/>
        <v>0.81350064430775282</v>
      </c>
      <c r="J42" s="10">
        <f t="shared" si="7"/>
        <v>0.78599096068381924</v>
      </c>
      <c r="K42" s="10">
        <f t="shared" si="7"/>
        <v>0.75941155621625056</v>
      </c>
      <c r="L42" s="10">
        <f t="shared" si="7"/>
        <v>0.73373097218961414</v>
      </c>
      <c r="M42" s="10">
        <f t="shared" si="7"/>
        <v>0.70891881370977217</v>
      </c>
      <c r="N42" s="10">
        <f t="shared" si="7"/>
        <v>0.68494571372924851</v>
      </c>
      <c r="O42" s="10">
        <f t="shared" si="7"/>
        <v>0.66178329828912907</v>
      </c>
      <c r="P42" s="10">
        <f t="shared" si="7"/>
        <v>0.63940415293635666</v>
      </c>
      <c r="Q42" s="10">
        <f t="shared" si="7"/>
        <v>0.61778179027667313</v>
      </c>
      <c r="R42" s="10">
        <f t="shared" si="7"/>
        <v>0.59689061862480497</v>
      </c>
      <c r="S42" s="10">
        <f t="shared" si="7"/>
        <v>0.57670591171478747</v>
      </c>
      <c r="T42" s="10">
        <f t="shared" si="7"/>
        <v>0.55720377943457733</v>
      </c>
      <c r="U42" s="10">
        <f t="shared" si="7"/>
        <v>0.53836113955031628</v>
      </c>
      <c r="V42" s="10">
        <f t="shared" si="7"/>
        <v>0.520155690386779</v>
      </c>
      <c r="W42" s="10">
        <f t="shared" si="7"/>
        <v>0.50256588443167061</v>
      </c>
      <c r="X42" s="10">
        <f t="shared" si="7"/>
        <v>0.48557090283253201</v>
      </c>
      <c r="Y42" s="10">
        <f t="shared" si="7"/>
        <v>0.46915063075606961</v>
      </c>
      <c r="Z42" s="10">
        <f t="shared" si="7"/>
        <v>0.45328563358074364</v>
      </c>
      <c r="AA42" s="10">
        <f t="shared" si="7"/>
        <v>0.43795713389443836</v>
      </c>
      <c r="AB42" s="10">
        <f t="shared" si="7"/>
        <v>0.42314698926998878</v>
      </c>
      <c r="AC42" s="10">
        <f t="shared" si="7"/>
        <v>0.40883767079225974</v>
      </c>
      <c r="AD42" s="10">
        <f t="shared" si="7"/>
        <v>0.39501224231136212</v>
      </c>
      <c r="AE42" s="10">
        <f t="shared" si="7"/>
        <v>0.38165434039745133</v>
      </c>
      <c r="AF42" s="10">
        <f t="shared" si="7"/>
        <v>0.36874815497338298</v>
      </c>
      <c r="AG42" s="10">
        <f>(AF42/(1+$C$35))*AG44</f>
        <v>0.35627841060230242</v>
      </c>
      <c r="AH42" s="10">
        <f>(AG42/(1+$C$36))*AH44</f>
        <v>0.34590136951679845</v>
      </c>
      <c r="AI42" s="10">
        <f t="shared" ref="AI42:BO42" si="8">(AH42/(1+$C$36))*AI44</f>
        <v>0.33582657234640628</v>
      </c>
      <c r="AJ42" s="10">
        <f t="shared" si="8"/>
        <v>0.32604521587029733</v>
      </c>
      <c r="AK42" s="10">
        <f t="shared" si="8"/>
        <v>0.31654875327213333</v>
      </c>
      <c r="AL42" s="10">
        <f t="shared" si="8"/>
        <v>0.30732888667197411</v>
      </c>
      <c r="AM42" s="10">
        <f t="shared" si="8"/>
        <v>0.29837755987570302</v>
      </c>
      <c r="AN42" s="10">
        <f t="shared" si="8"/>
        <v>0.28968695133563399</v>
      </c>
      <c r="AO42" s="10">
        <f t="shared" si="8"/>
        <v>0.28124946731614953</v>
      </c>
      <c r="AP42" s="10">
        <f t="shared" si="8"/>
        <v>0.2730577352583976</v>
      </c>
      <c r="AQ42" s="10">
        <f t="shared" si="8"/>
        <v>0.26510459733825009</v>
      </c>
      <c r="AR42" s="10">
        <f t="shared" si="8"/>
        <v>0.25738310421189331</v>
      </c>
      <c r="AS42" s="10">
        <f t="shared" si="8"/>
        <v>0.24988650894358574</v>
      </c>
      <c r="AT42" s="10">
        <f t="shared" si="8"/>
        <v>0.24260826111027742</v>
      </c>
      <c r="AU42" s="10">
        <f t="shared" si="8"/>
        <v>0.23554200107793924</v>
      </c>
      <c r="AV42" s="10">
        <f t="shared" si="8"/>
        <v>0.2286815544446012</v>
      </c>
      <c r="AW42" s="10">
        <f t="shared" si="8"/>
        <v>0.22202092664524387</v>
      </c>
      <c r="AX42" s="10">
        <f t="shared" si="8"/>
        <v>0.215554297713829</v>
      </c>
      <c r="AY42" s="10">
        <f t="shared" si="8"/>
        <v>0.20927601719789224</v>
      </c>
      <c r="AZ42" s="10">
        <f t="shared" si="8"/>
        <v>0.20318059922125459</v>
      </c>
      <c r="BA42" s="10">
        <f t="shared" si="8"/>
        <v>0.19726271769053844</v>
      </c>
      <c r="BB42" s="10">
        <f t="shared" si="8"/>
        <v>0.19151720164129946</v>
      </c>
      <c r="BC42" s="10">
        <f t="shared" si="8"/>
        <v>0.18593903071970821</v>
      </c>
      <c r="BD42" s="10">
        <f t="shared" si="8"/>
        <v>0.18052333079583321</v>
      </c>
      <c r="BE42" s="10">
        <f t="shared" si="8"/>
        <v>0.17526536970469245</v>
      </c>
      <c r="BF42" s="10">
        <f t="shared" si="8"/>
        <v>0.17016055311135189</v>
      </c>
      <c r="BG42" s="10">
        <f t="shared" si="8"/>
        <v>0.16520442049645814</v>
      </c>
      <c r="BH42" s="10">
        <f t="shared" si="8"/>
        <v>0.16039264125869723</v>
      </c>
      <c r="BI42" s="10">
        <f t="shared" si="8"/>
        <v>0.15572101093077401</v>
      </c>
      <c r="BJ42" s="10">
        <f t="shared" si="8"/>
        <v>0.15118544750560584</v>
      </c>
      <c r="BK42" s="10">
        <f t="shared" si="8"/>
        <v>0.14678198786952024</v>
      </c>
      <c r="BL42" s="10">
        <f t="shared" si="8"/>
        <v>0.14250678433934003</v>
      </c>
      <c r="BM42" s="10">
        <f t="shared" si="8"/>
        <v>0.13835610130033013</v>
      </c>
      <c r="BN42" s="10">
        <f t="shared" si="8"/>
        <v>0.13432631194206809</v>
      </c>
      <c r="BO42" s="10">
        <f t="shared" si="8"/>
        <v>0.1304138950893865</v>
      </c>
      <c r="BP42" s="10">
        <f t="shared" ref="BP42" si="9">(BO42/(1+$C$36))*BP44</f>
        <v>0.12661543212561796</v>
      </c>
      <c r="BQ42" s="10">
        <f t="shared" ref="BQ42" si="10">(BP42/(1+$C$36))*BQ44</f>
        <v>0.12292760400545433</v>
      </c>
      <c r="BR42" s="10">
        <f t="shared" ref="BR42" si="11">(BQ42/(1+$C$36))*BR44</f>
        <v>0.11934718835481002</v>
      </c>
      <c r="BS42" s="10">
        <f t="shared" ref="BS42" si="12">(BR42/(1+$C$36))*BS44</f>
        <v>0.11587105665515536</v>
      </c>
      <c r="BT42" s="517">
        <f t="shared" ref="BT42" si="13">(BS42/(1+$C$36))*BT44</f>
        <v>0.11249617150985958</v>
      </c>
      <c r="BU42" s="150">
        <f>SUM(C42:BT42)</f>
        <v>27.5181200477776</v>
      </c>
    </row>
    <row r="43" spans="1:73" x14ac:dyDescent="0.3">
      <c r="A43" s="580" t="s">
        <v>578</v>
      </c>
      <c r="B43" s="580"/>
      <c r="C43" s="149">
        <v>1</v>
      </c>
      <c r="D43" s="10">
        <f>(C43/(1+$C$37))*D44</f>
        <v>0.98522167487684742</v>
      </c>
      <c r="E43" s="10">
        <f t="shared" ref="E43:AG43" si="14">(D43/(1+$C$37))*E44</f>
        <v>0.97066174864714039</v>
      </c>
      <c r="F43" s="10">
        <f t="shared" si="14"/>
        <v>0.95631699374102508</v>
      </c>
      <c r="G43" s="10">
        <f t="shared" si="14"/>
        <v>0.94218423028672427</v>
      </c>
      <c r="H43" s="10">
        <f t="shared" si="14"/>
        <v>0.92826032540563974</v>
      </c>
      <c r="I43" s="10">
        <f t="shared" si="14"/>
        <v>0.91454219251787172</v>
      </c>
      <c r="J43" s="10">
        <f t="shared" si="14"/>
        <v>0.90102679065800173</v>
      </c>
      <c r="K43" s="10">
        <f t="shared" si="14"/>
        <v>0.88771112380098705</v>
      </c>
      <c r="L43" s="10">
        <f t="shared" si="14"/>
        <v>0.87459224019801685</v>
      </c>
      <c r="M43" s="10">
        <f t="shared" si="14"/>
        <v>0.86166723172218418</v>
      </c>
      <c r="N43" s="10">
        <f t="shared" si="14"/>
        <v>0.84893323322382686</v>
      </c>
      <c r="O43" s="10">
        <f t="shared" si="14"/>
        <v>0.83638742189539594</v>
      </c>
      <c r="P43" s="10">
        <f t="shared" si="14"/>
        <v>0.82402701664571032</v>
      </c>
      <c r="Q43" s="10">
        <f t="shared" si="14"/>
        <v>0.81184927748345848</v>
      </c>
      <c r="R43" s="10">
        <f t="shared" si="14"/>
        <v>0.79985150490981138</v>
      </c>
      <c r="S43" s="10">
        <f t="shared" si="14"/>
        <v>0.78803103932001128</v>
      </c>
      <c r="T43" s="10">
        <f t="shared" si="14"/>
        <v>0.77638526041380429</v>
      </c>
      <c r="U43" s="10">
        <f t="shared" si="14"/>
        <v>0.76491158661458558</v>
      </c>
      <c r="V43" s="10">
        <f t="shared" si="14"/>
        <v>0.75360747449712873</v>
      </c>
      <c r="W43" s="10">
        <f t="shared" si="14"/>
        <v>0.74247041822377224</v>
      </c>
      <c r="X43" s="10">
        <f t="shared" si="14"/>
        <v>0.73149794898893827</v>
      </c>
      <c r="Y43" s="10">
        <f t="shared" si="14"/>
        <v>0.72068763447186046</v>
      </c>
      <c r="Z43" s="10">
        <f t="shared" si="14"/>
        <v>0.71003707829739948</v>
      </c>
      <c r="AA43" s="10">
        <f t="shared" si="14"/>
        <v>0.69954391950482719</v>
      </c>
      <c r="AB43" s="10">
        <f t="shared" si="14"/>
        <v>0.6892058320244604</v>
      </c>
      <c r="AC43" s="10">
        <f t="shared" si="14"/>
        <v>0.67902052416202996</v>
      </c>
      <c r="AD43" s="10">
        <f t="shared" si="14"/>
        <v>0.66898573809066997</v>
      </c>
      <c r="AE43" s="10">
        <f t="shared" si="14"/>
        <v>0.65909924935041386</v>
      </c>
      <c r="AF43" s="10">
        <f t="shared" si="14"/>
        <v>0.64935886635508766</v>
      </c>
      <c r="AG43" s="10">
        <f t="shared" si="14"/>
        <v>0.63976242990649035</v>
      </c>
      <c r="AH43" s="10">
        <f>(AG43/(1+$C$38))*AH44</f>
        <v>0.63164132712911603</v>
      </c>
      <c r="AI43" s="10">
        <f t="shared" ref="AI43:BO43" si="15">(AH43/(1+$C$38))*AI44</f>
        <v>0.62362331310349961</v>
      </c>
      <c r="AJ43" s="10">
        <f t="shared" si="15"/>
        <v>0.61570707922771473</v>
      </c>
      <c r="AK43" s="10">
        <f t="shared" si="15"/>
        <v>0.60789133351114288</v>
      </c>
      <c r="AL43" s="10">
        <f t="shared" si="15"/>
        <v>0.60017480036361071</v>
      </c>
      <c r="AM43" s="10">
        <f t="shared" si="15"/>
        <v>0.59255622038720379</v>
      </c>
      <c r="AN43" s="10">
        <f t="shared" si="15"/>
        <v>0.58503435017072303</v>
      </c>
      <c r="AO43" s="10">
        <f t="shared" si="15"/>
        <v>0.57760796208675047</v>
      </c>
      <c r="AP43" s="10">
        <f t="shared" si="15"/>
        <v>0.57027584409129095</v>
      </c>
      <c r="AQ43" s="10">
        <f t="shared" si="15"/>
        <v>0.5630367995259572</v>
      </c>
      <c r="AR43" s="10">
        <f t="shared" si="15"/>
        <v>0.55588964692266574</v>
      </c>
      <c r="AS43" s="10">
        <f t="shared" si="15"/>
        <v>0.54883321981081246</v>
      </c>
      <c r="AT43" s="10">
        <f t="shared" si="15"/>
        <v>0.54186636652689524</v>
      </c>
      <c r="AU43" s="10">
        <f t="shared" si="15"/>
        <v>0.53498795002655386</v>
      </c>
      <c r="AV43" s="10">
        <f t="shared" si="15"/>
        <v>0.52819684769899533</v>
      </c>
      <c r="AW43" s="10">
        <f t="shared" si="15"/>
        <v>0.52149195118377534</v>
      </c>
      <c r="AX43" s="10">
        <f t="shared" si="15"/>
        <v>0.51487216618990506</v>
      </c>
      <c r="AY43" s="10">
        <f t="shared" si="15"/>
        <v>0.50833641231725457</v>
      </c>
      <c r="AZ43" s="10">
        <f t="shared" si="15"/>
        <v>0.50188362288022315</v>
      </c>
      <c r="BA43" s="10">
        <f t="shared" si="15"/>
        <v>0.49551274473364765</v>
      </c>
      <c r="BB43" s="10">
        <f t="shared" si="15"/>
        <v>0.48922273810092148</v>
      </c>
      <c r="BC43" s="10">
        <f t="shared" si="15"/>
        <v>0.48301257640429479</v>
      </c>
      <c r="BD43" s="10">
        <f t="shared" si="15"/>
        <v>0.47688124609732913</v>
      </c>
      <c r="BE43" s="10">
        <f t="shared" si="15"/>
        <v>0.47082774649947867</v>
      </c>
      <c r="BF43" s="10">
        <f t="shared" si="15"/>
        <v>0.46485108963277161</v>
      </c>
      <c r="BG43" s="10">
        <f t="shared" si="15"/>
        <v>0.45895030006056431</v>
      </c>
      <c r="BH43" s="10">
        <f t="shared" si="15"/>
        <v>0.45312441472834275</v>
      </c>
      <c r="BI43" s="10">
        <f t="shared" si="15"/>
        <v>0.44737248280654429</v>
      </c>
      <c r="BJ43" s="10">
        <f t="shared" si="15"/>
        <v>0.44169356553537514</v>
      </c>
      <c r="BK43" s="10">
        <f t="shared" si="15"/>
        <v>0.43608673607159743</v>
      </c>
      <c r="BL43" s="10">
        <f t="shared" si="15"/>
        <v>0.43055107933726117</v>
      </c>
      <c r="BM43" s="10">
        <f t="shared" si="15"/>
        <v>0.42508569187035655</v>
      </c>
      <c r="BN43" s="10">
        <f t="shared" si="15"/>
        <v>0.41968968167736187</v>
      </c>
      <c r="BO43" s="10">
        <f t="shared" si="15"/>
        <v>0.4143621680876633</v>
      </c>
      <c r="BP43" s="10">
        <f t="shared" ref="BP43" si="16">(BO43/(1+$C$38))*BP44</f>
        <v>0.4091022816098227</v>
      </c>
      <c r="BQ43" s="10">
        <f t="shared" ref="BQ43" si="17">(BP43/(1+$C$38))*BQ44</f>
        <v>0.40390916378966979</v>
      </c>
      <c r="BR43" s="10">
        <f t="shared" ref="BR43" si="18">(BQ43/(1+$C$38))*BR44</f>
        <v>0.39878196707019581</v>
      </c>
      <c r="BS43" s="10">
        <f t="shared" ref="BS43" si="19">(BR43/(1+$C$38))*BS44</f>
        <v>0.39371985465322573</v>
      </c>
      <c r="BT43" s="10">
        <f t="shared" ref="BT43" si="20">(BS43/(1+$C$38))*BT44</f>
        <v>0.38872200036284627</v>
      </c>
      <c r="BU43" s="150">
        <f>SUM(C43:BT43)</f>
        <v>44.54120474851748</v>
      </c>
    </row>
    <row r="44" spans="1:73" x14ac:dyDescent="0.3">
      <c r="A44" s="583" t="s">
        <v>20</v>
      </c>
      <c r="B44" s="584"/>
      <c r="C44" s="10">
        <f>IF(H15="",0,1)</f>
        <v>1</v>
      </c>
      <c r="D44" s="10">
        <f t="shared" ref="D44:BO44" si="21">N(D40&lt;$H$15)</f>
        <v>1</v>
      </c>
      <c r="E44" s="10">
        <f t="shared" si="21"/>
        <v>1</v>
      </c>
      <c r="F44" s="10">
        <f t="shared" si="21"/>
        <v>1</v>
      </c>
      <c r="G44" s="10">
        <f t="shared" si="21"/>
        <v>1</v>
      </c>
      <c r="H44" s="10">
        <f t="shared" si="21"/>
        <v>1</v>
      </c>
      <c r="I44" s="10">
        <f t="shared" si="21"/>
        <v>1</v>
      </c>
      <c r="J44" s="10">
        <f t="shared" si="21"/>
        <v>1</v>
      </c>
      <c r="K44" s="10">
        <f t="shared" si="21"/>
        <v>1</v>
      </c>
      <c r="L44" s="10">
        <f t="shared" si="21"/>
        <v>1</v>
      </c>
      <c r="M44" s="10">
        <f t="shared" si="21"/>
        <v>1</v>
      </c>
      <c r="N44" s="10">
        <f t="shared" si="21"/>
        <v>1</v>
      </c>
      <c r="O44" s="10">
        <f t="shared" si="21"/>
        <v>1</v>
      </c>
      <c r="P44" s="10">
        <f t="shared" si="21"/>
        <v>1</v>
      </c>
      <c r="Q44" s="10">
        <f t="shared" si="21"/>
        <v>1</v>
      </c>
      <c r="R44" s="10">
        <f t="shared" si="21"/>
        <v>1</v>
      </c>
      <c r="S44" s="10">
        <f t="shared" si="21"/>
        <v>1</v>
      </c>
      <c r="T44" s="10">
        <f t="shared" si="21"/>
        <v>1</v>
      </c>
      <c r="U44" s="10">
        <f t="shared" si="21"/>
        <v>1</v>
      </c>
      <c r="V44" s="10">
        <f t="shared" si="21"/>
        <v>1</v>
      </c>
      <c r="W44" s="10">
        <f t="shared" si="21"/>
        <v>1</v>
      </c>
      <c r="X44" s="10">
        <f t="shared" si="21"/>
        <v>1</v>
      </c>
      <c r="Y44" s="10">
        <f t="shared" si="21"/>
        <v>1</v>
      </c>
      <c r="Z44" s="10">
        <f t="shared" si="21"/>
        <v>1</v>
      </c>
      <c r="AA44" s="10">
        <f t="shared" si="21"/>
        <v>1</v>
      </c>
      <c r="AB44" s="10">
        <f t="shared" si="21"/>
        <v>1</v>
      </c>
      <c r="AC44" s="10">
        <f t="shared" si="21"/>
        <v>1</v>
      </c>
      <c r="AD44" s="10">
        <f t="shared" si="21"/>
        <v>1</v>
      </c>
      <c r="AE44" s="10">
        <f t="shared" si="21"/>
        <v>1</v>
      </c>
      <c r="AF44" s="10">
        <f t="shared" si="21"/>
        <v>1</v>
      </c>
      <c r="AG44" s="10">
        <f t="shared" si="21"/>
        <v>1</v>
      </c>
      <c r="AH44" s="10">
        <f t="shared" si="21"/>
        <v>1</v>
      </c>
      <c r="AI44" s="10">
        <f t="shared" si="21"/>
        <v>1</v>
      </c>
      <c r="AJ44" s="10">
        <f t="shared" si="21"/>
        <v>1</v>
      </c>
      <c r="AK44" s="10">
        <f t="shared" si="21"/>
        <v>1</v>
      </c>
      <c r="AL44" s="10">
        <f t="shared" si="21"/>
        <v>1</v>
      </c>
      <c r="AM44" s="10">
        <f t="shared" si="21"/>
        <v>1</v>
      </c>
      <c r="AN44" s="10">
        <f t="shared" si="21"/>
        <v>1</v>
      </c>
      <c r="AO44" s="10">
        <f t="shared" si="21"/>
        <v>1</v>
      </c>
      <c r="AP44" s="10">
        <f t="shared" si="21"/>
        <v>1</v>
      </c>
      <c r="AQ44" s="10">
        <f t="shared" si="21"/>
        <v>1</v>
      </c>
      <c r="AR44" s="10">
        <f t="shared" si="21"/>
        <v>1</v>
      </c>
      <c r="AS44" s="10">
        <f t="shared" si="21"/>
        <v>1</v>
      </c>
      <c r="AT44" s="10">
        <f t="shared" si="21"/>
        <v>1</v>
      </c>
      <c r="AU44" s="10">
        <f t="shared" si="21"/>
        <v>1</v>
      </c>
      <c r="AV44" s="10">
        <f t="shared" si="21"/>
        <v>1</v>
      </c>
      <c r="AW44" s="10">
        <f t="shared" si="21"/>
        <v>1</v>
      </c>
      <c r="AX44" s="10">
        <f t="shared" si="21"/>
        <v>1</v>
      </c>
      <c r="AY44" s="10">
        <f t="shared" si="21"/>
        <v>1</v>
      </c>
      <c r="AZ44" s="10">
        <f t="shared" si="21"/>
        <v>1</v>
      </c>
      <c r="BA44" s="10">
        <f t="shared" si="21"/>
        <v>1</v>
      </c>
      <c r="BB44" s="10">
        <f t="shared" si="21"/>
        <v>1</v>
      </c>
      <c r="BC44" s="10">
        <f t="shared" si="21"/>
        <v>1</v>
      </c>
      <c r="BD44" s="10">
        <f t="shared" si="21"/>
        <v>1</v>
      </c>
      <c r="BE44" s="10">
        <f t="shared" si="21"/>
        <v>1</v>
      </c>
      <c r="BF44" s="10">
        <f t="shared" si="21"/>
        <v>1</v>
      </c>
      <c r="BG44" s="10">
        <f t="shared" si="21"/>
        <v>1</v>
      </c>
      <c r="BH44" s="10">
        <f t="shared" si="21"/>
        <v>1</v>
      </c>
      <c r="BI44" s="10">
        <f t="shared" si="21"/>
        <v>1</v>
      </c>
      <c r="BJ44" s="10">
        <f t="shared" si="21"/>
        <v>1</v>
      </c>
      <c r="BK44" s="10">
        <f t="shared" si="21"/>
        <v>1</v>
      </c>
      <c r="BL44" s="10">
        <f t="shared" si="21"/>
        <v>1</v>
      </c>
      <c r="BM44" s="10">
        <f t="shared" si="21"/>
        <v>1</v>
      </c>
      <c r="BN44" s="10">
        <f t="shared" si="21"/>
        <v>1</v>
      </c>
      <c r="BO44" s="10">
        <f t="shared" si="21"/>
        <v>1</v>
      </c>
      <c r="BP44" s="10">
        <f t="shared" ref="BP44:BT44" si="22">N(BP40&lt;$H$15)</f>
        <v>1</v>
      </c>
      <c r="BQ44" s="10">
        <f t="shared" si="22"/>
        <v>1</v>
      </c>
      <c r="BR44" s="10">
        <f t="shared" si="22"/>
        <v>1</v>
      </c>
      <c r="BS44" s="10">
        <f t="shared" si="22"/>
        <v>1</v>
      </c>
      <c r="BT44" s="10">
        <f t="shared" si="22"/>
        <v>1</v>
      </c>
      <c r="BU44" s="117"/>
    </row>
    <row r="45" spans="1:73" s="7" customFormat="1" ht="11.4" hidden="1" x14ac:dyDescent="0.2">
      <c r="C45" s="7">
        <f>C11</f>
        <v>0</v>
      </c>
      <c r="D45" s="7">
        <f>C45+1</f>
        <v>1</v>
      </c>
      <c r="E45" s="7">
        <f t="shared" ref="E45:BK45" si="23">D45+1</f>
        <v>2</v>
      </c>
      <c r="F45" s="7">
        <f t="shared" si="23"/>
        <v>3</v>
      </c>
      <c r="G45" s="7">
        <f t="shared" si="23"/>
        <v>4</v>
      </c>
      <c r="H45" s="7">
        <f t="shared" si="23"/>
        <v>5</v>
      </c>
      <c r="I45" s="7">
        <f>H45+1</f>
        <v>6</v>
      </c>
      <c r="J45" s="7">
        <f t="shared" si="23"/>
        <v>7</v>
      </c>
      <c r="K45" s="7">
        <f t="shared" si="23"/>
        <v>8</v>
      </c>
      <c r="L45" s="7">
        <f t="shared" si="23"/>
        <v>9</v>
      </c>
      <c r="M45" s="7">
        <f t="shared" si="23"/>
        <v>10</v>
      </c>
      <c r="N45" s="7">
        <f>M45+1</f>
        <v>11</v>
      </c>
      <c r="O45" s="7">
        <f t="shared" si="23"/>
        <v>12</v>
      </c>
      <c r="P45" s="7">
        <f t="shared" si="23"/>
        <v>13</v>
      </c>
      <c r="Q45" s="7">
        <f t="shared" si="23"/>
        <v>14</v>
      </c>
      <c r="R45" s="7">
        <f t="shared" si="23"/>
        <v>15</v>
      </c>
      <c r="S45" s="7">
        <f t="shared" si="23"/>
        <v>16</v>
      </c>
      <c r="T45" s="7">
        <f t="shared" si="23"/>
        <v>17</v>
      </c>
      <c r="U45" s="7">
        <f t="shared" si="23"/>
        <v>18</v>
      </c>
      <c r="V45" s="7">
        <f t="shared" si="23"/>
        <v>19</v>
      </c>
      <c r="W45" s="7">
        <f t="shared" si="23"/>
        <v>20</v>
      </c>
      <c r="X45" s="7">
        <f t="shared" si="23"/>
        <v>21</v>
      </c>
      <c r="Y45" s="7">
        <f t="shared" si="23"/>
        <v>22</v>
      </c>
      <c r="Z45" s="7">
        <f t="shared" si="23"/>
        <v>23</v>
      </c>
      <c r="AA45" s="7">
        <f t="shared" si="23"/>
        <v>24</v>
      </c>
      <c r="AB45" s="7">
        <f t="shared" si="23"/>
        <v>25</v>
      </c>
      <c r="AC45" s="7">
        <f t="shared" si="23"/>
        <v>26</v>
      </c>
      <c r="AD45" s="7">
        <f t="shared" si="23"/>
        <v>27</v>
      </c>
      <c r="AE45" s="7">
        <f t="shared" si="23"/>
        <v>28</v>
      </c>
      <c r="AF45" s="7">
        <f t="shared" si="23"/>
        <v>29</v>
      </c>
      <c r="AG45" s="7">
        <f t="shared" si="23"/>
        <v>30</v>
      </c>
      <c r="AH45" s="7">
        <f t="shared" si="23"/>
        <v>31</v>
      </c>
      <c r="AI45" s="7">
        <f t="shared" si="23"/>
        <v>32</v>
      </c>
      <c r="AJ45" s="7">
        <f t="shared" si="23"/>
        <v>33</v>
      </c>
      <c r="AK45" s="7">
        <f t="shared" si="23"/>
        <v>34</v>
      </c>
      <c r="AL45" s="7">
        <f t="shared" si="23"/>
        <v>35</v>
      </c>
      <c r="AM45" s="7">
        <f t="shared" si="23"/>
        <v>36</v>
      </c>
      <c r="AN45" s="7">
        <f t="shared" si="23"/>
        <v>37</v>
      </c>
      <c r="AO45" s="7">
        <f t="shared" si="23"/>
        <v>38</v>
      </c>
      <c r="AP45" s="7">
        <f t="shared" si="23"/>
        <v>39</v>
      </c>
      <c r="AQ45" s="7">
        <f t="shared" si="23"/>
        <v>40</v>
      </c>
      <c r="AR45" s="7">
        <f t="shared" si="23"/>
        <v>41</v>
      </c>
      <c r="AS45" s="7">
        <f t="shared" si="23"/>
        <v>42</v>
      </c>
      <c r="AT45" s="7">
        <f t="shared" si="23"/>
        <v>43</v>
      </c>
      <c r="AU45" s="7">
        <f t="shared" si="23"/>
        <v>44</v>
      </c>
      <c r="AV45" s="7">
        <f t="shared" si="23"/>
        <v>45</v>
      </c>
      <c r="AW45" s="7">
        <f t="shared" si="23"/>
        <v>46</v>
      </c>
      <c r="AX45" s="7">
        <f t="shared" si="23"/>
        <v>47</v>
      </c>
      <c r="AY45" s="7">
        <f t="shared" si="23"/>
        <v>48</v>
      </c>
      <c r="AZ45" s="7">
        <f t="shared" si="23"/>
        <v>49</v>
      </c>
      <c r="BA45" s="7">
        <f t="shared" si="23"/>
        <v>50</v>
      </c>
      <c r="BB45" s="7">
        <f t="shared" si="23"/>
        <v>51</v>
      </c>
      <c r="BC45" s="7">
        <f t="shared" si="23"/>
        <v>52</v>
      </c>
      <c r="BD45" s="7">
        <f t="shared" si="23"/>
        <v>53</v>
      </c>
      <c r="BE45" s="7">
        <f t="shared" si="23"/>
        <v>54</v>
      </c>
      <c r="BF45" s="7">
        <f t="shared" si="23"/>
        <v>55</v>
      </c>
      <c r="BG45" s="7">
        <f t="shared" si="23"/>
        <v>56</v>
      </c>
      <c r="BH45" s="7">
        <f t="shared" si="23"/>
        <v>57</v>
      </c>
      <c r="BI45" s="7">
        <f t="shared" si="23"/>
        <v>58</v>
      </c>
      <c r="BJ45" s="7">
        <f t="shared" si="23"/>
        <v>59</v>
      </c>
      <c r="BK45" s="7">
        <f t="shared" si="23"/>
        <v>60</v>
      </c>
      <c r="BL45" s="7">
        <f t="shared" ref="BL45" si="24">BK45+1</f>
        <v>61</v>
      </c>
      <c r="BM45" s="7">
        <f t="shared" ref="BM45" si="25">BL45+1</f>
        <v>62</v>
      </c>
      <c r="BN45" s="7">
        <f t="shared" ref="BN45" si="26">BM45+1</f>
        <v>63</v>
      </c>
      <c r="BO45" s="7">
        <f t="shared" ref="BO45" si="27">BN45+1</f>
        <v>64</v>
      </c>
      <c r="BP45" s="7">
        <f t="shared" ref="BP45" si="28">BO45+1</f>
        <v>65</v>
      </c>
      <c r="BQ45" s="7">
        <f t="shared" ref="BQ45" si="29">BP45+1</f>
        <v>66</v>
      </c>
      <c r="BR45" s="7">
        <f t="shared" ref="BR45" si="30">BQ45+1</f>
        <v>67</v>
      </c>
      <c r="BS45" s="7">
        <f t="shared" ref="BS45" si="31">BR45+1</f>
        <v>68</v>
      </c>
      <c r="BT45" s="7">
        <f t="shared" ref="BT45" si="32">BS45+1</f>
        <v>69</v>
      </c>
    </row>
    <row r="46" spans="1:73" s="7" customFormat="1" ht="11.4" hidden="1" x14ac:dyDescent="0.2">
      <c r="C46" s="7">
        <f>(RIGHT(C45,2)*1)+1</f>
        <v>1</v>
      </c>
      <c r="D46" s="7">
        <f t="shared" ref="D46:BO46" si="33">(RIGHT(D45,2)*1)+1</f>
        <v>2</v>
      </c>
      <c r="E46" s="7">
        <f t="shared" si="33"/>
        <v>3</v>
      </c>
      <c r="F46" s="7">
        <f t="shared" si="33"/>
        <v>4</v>
      </c>
      <c r="G46" s="7">
        <f t="shared" si="33"/>
        <v>5</v>
      </c>
      <c r="H46" s="7">
        <f t="shared" si="33"/>
        <v>6</v>
      </c>
      <c r="I46" s="7">
        <f t="shared" si="33"/>
        <v>7</v>
      </c>
      <c r="J46" s="7">
        <f t="shared" si="33"/>
        <v>8</v>
      </c>
      <c r="K46" s="7">
        <f t="shared" si="33"/>
        <v>9</v>
      </c>
      <c r="L46" s="7">
        <f t="shared" si="33"/>
        <v>10</v>
      </c>
      <c r="M46" s="7">
        <f t="shared" si="33"/>
        <v>11</v>
      </c>
      <c r="N46" s="7">
        <f t="shared" si="33"/>
        <v>12</v>
      </c>
      <c r="O46" s="7">
        <f t="shared" si="33"/>
        <v>13</v>
      </c>
      <c r="P46" s="7">
        <f t="shared" si="33"/>
        <v>14</v>
      </c>
      <c r="Q46" s="7">
        <f t="shared" si="33"/>
        <v>15</v>
      </c>
      <c r="R46" s="7">
        <f t="shared" si="33"/>
        <v>16</v>
      </c>
      <c r="S46" s="7">
        <f t="shared" si="33"/>
        <v>17</v>
      </c>
      <c r="T46" s="7">
        <f t="shared" si="33"/>
        <v>18</v>
      </c>
      <c r="U46" s="7">
        <f t="shared" si="33"/>
        <v>19</v>
      </c>
      <c r="V46" s="7">
        <f t="shared" si="33"/>
        <v>20</v>
      </c>
      <c r="W46" s="7">
        <f t="shared" si="33"/>
        <v>21</v>
      </c>
      <c r="X46" s="7">
        <f t="shared" si="33"/>
        <v>22</v>
      </c>
      <c r="Y46" s="7">
        <f t="shared" si="33"/>
        <v>23</v>
      </c>
      <c r="Z46" s="7">
        <f t="shared" si="33"/>
        <v>24</v>
      </c>
      <c r="AA46" s="7">
        <f t="shared" si="33"/>
        <v>25</v>
      </c>
      <c r="AB46" s="7">
        <f t="shared" si="33"/>
        <v>26</v>
      </c>
      <c r="AC46" s="7">
        <f t="shared" si="33"/>
        <v>27</v>
      </c>
      <c r="AD46" s="7">
        <f t="shared" si="33"/>
        <v>28</v>
      </c>
      <c r="AE46" s="7">
        <f t="shared" si="33"/>
        <v>29</v>
      </c>
      <c r="AF46" s="7">
        <f t="shared" si="33"/>
        <v>30</v>
      </c>
      <c r="AG46" s="7">
        <f t="shared" si="33"/>
        <v>31</v>
      </c>
      <c r="AH46" s="7">
        <f t="shared" si="33"/>
        <v>32</v>
      </c>
      <c r="AI46" s="7">
        <f t="shared" si="33"/>
        <v>33</v>
      </c>
      <c r="AJ46" s="7">
        <f t="shared" si="33"/>
        <v>34</v>
      </c>
      <c r="AK46" s="7">
        <f t="shared" si="33"/>
        <v>35</v>
      </c>
      <c r="AL46" s="7">
        <f t="shared" si="33"/>
        <v>36</v>
      </c>
      <c r="AM46" s="7">
        <f t="shared" si="33"/>
        <v>37</v>
      </c>
      <c r="AN46" s="7">
        <f t="shared" si="33"/>
        <v>38</v>
      </c>
      <c r="AO46" s="7">
        <f t="shared" si="33"/>
        <v>39</v>
      </c>
      <c r="AP46" s="7">
        <f t="shared" si="33"/>
        <v>40</v>
      </c>
      <c r="AQ46" s="7">
        <f t="shared" si="33"/>
        <v>41</v>
      </c>
      <c r="AR46" s="7">
        <f t="shared" si="33"/>
        <v>42</v>
      </c>
      <c r="AS46" s="7">
        <f t="shared" si="33"/>
        <v>43</v>
      </c>
      <c r="AT46" s="7">
        <f t="shared" si="33"/>
        <v>44</v>
      </c>
      <c r="AU46" s="7">
        <f t="shared" si="33"/>
        <v>45</v>
      </c>
      <c r="AV46" s="7">
        <f t="shared" si="33"/>
        <v>46</v>
      </c>
      <c r="AW46" s="7">
        <f t="shared" si="33"/>
        <v>47</v>
      </c>
      <c r="AX46" s="7">
        <f t="shared" si="33"/>
        <v>48</v>
      </c>
      <c r="AY46" s="7">
        <f t="shared" si="33"/>
        <v>49</v>
      </c>
      <c r="AZ46" s="7">
        <f t="shared" si="33"/>
        <v>50</v>
      </c>
      <c r="BA46" s="7">
        <f t="shared" si="33"/>
        <v>51</v>
      </c>
      <c r="BB46" s="7">
        <f t="shared" si="33"/>
        <v>52</v>
      </c>
      <c r="BC46" s="7">
        <f t="shared" si="33"/>
        <v>53</v>
      </c>
      <c r="BD46" s="7">
        <f t="shared" si="33"/>
        <v>54</v>
      </c>
      <c r="BE46" s="7">
        <f t="shared" si="33"/>
        <v>55</v>
      </c>
      <c r="BF46" s="7">
        <f t="shared" si="33"/>
        <v>56</v>
      </c>
      <c r="BG46" s="7">
        <f t="shared" si="33"/>
        <v>57</v>
      </c>
      <c r="BH46" s="7">
        <f t="shared" si="33"/>
        <v>58</v>
      </c>
      <c r="BI46" s="7">
        <f t="shared" si="33"/>
        <v>59</v>
      </c>
      <c r="BJ46" s="7">
        <f t="shared" si="33"/>
        <v>60</v>
      </c>
      <c r="BK46" s="7">
        <f t="shared" si="33"/>
        <v>61</v>
      </c>
      <c r="BL46" s="7">
        <f t="shared" si="33"/>
        <v>62</v>
      </c>
      <c r="BM46" s="7">
        <f t="shared" si="33"/>
        <v>63</v>
      </c>
      <c r="BN46" s="7">
        <f t="shared" si="33"/>
        <v>64</v>
      </c>
      <c r="BO46" s="7">
        <f t="shared" si="33"/>
        <v>65</v>
      </c>
      <c r="BP46" s="7">
        <f t="shared" ref="BP46:BT46" si="34">(RIGHT(BP45,2)*1)+1</f>
        <v>66</v>
      </c>
      <c r="BQ46" s="7">
        <f t="shared" si="34"/>
        <v>67</v>
      </c>
      <c r="BR46" s="7">
        <f t="shared" si="34"/>
        <v>68</v>
      </c>
      <c r="BS46" s="7">
        <f t="shared" si="34"/>
        <v>69</v>
      </c>
      <c r="BT46" s="7">
        <f t="shared" si="34"/>
        <v>70</v>
      </c>
    </row>
    <row r="48" spans="1:73" ht="15" customHeight="1" x14ac:dyDescent="0.3">
      <c r="A48" s="585" t="s">
        <v>25</v>
      </c>
      <c r="B48" s="585"/>
      <c r="C48" s="9">
        <v>0</v>
      </c>
      <c r="D48" s="9">
        <v>1</v>
      </c>
      <c r="E48" s="9">
        <v>2</v>
      </c>
      <c r="F48" s="9">
        <v>3</v>
      </c>
      <c r="G48" s="9">
        <v>4</v>
      </c>
      <c r="H48" s="9">
        <v>5</v>
      </c>
      <c r="I48" s="9">
        <v>6</v>
      </c>
      <c r="J48" s="9">
        <v>7</v>
      </c>
      <c r="K48" s="9">
        <v>8</v>
      </c>
      <c r="L48" s="9">
        <v>9</v>
      </c>
      <c r="M48" s="9">
        <v>10</v>
      </c>
      <c r="N48" s="9">
        <v>11</v>
      </c>
      <c r="O48" s="9">
        <v>12</v>
      </c>
      <c r="P48" s="9">
        <v>13</v>
      </c>
      <c r="Q48" s="9">
        <v>14</v>
      </c>
      <c r="R48" s="9">
        <v>15</v>
      </c>
      <c r="S48" s="9">
        <v>16</v>
      </c>
      <c r="T48" s="9">
        <v>17</v>
      </c>
      <c r="U48" s="9">
        <v>18</v>
      </c>
      <c r="V48" s="9">
        <v>19</v>
      </c>
      <c r="W48" s="9">
        <v>20</v>
      </c>
      <c r="X48" s="9">
        <v>21</v>
      </c>
      <c r="Y48" s="9">
        <v>22</v>
      </c>
      <c r="Z48" s="9">
        <v>23</v>
      </c>
      <c r="AA48" s="9">
        <v>24</v>
      </c>
      <c r="AB48" s="9">
        <v>25</v>
      </c>
      <c r="AC48" s="9">
        <v>26</v>
      </c>
      <c r="AD48" s="9">
        <v>27</v>
      </c>
      <c r="AE48" s="9">
        <v>28</v>
      </c>
      <c r="AF48" s="9">
        <v>29</v>
      </c>
      <c r="AG48" s="9">
        <v>30</v>
      </c>
      <c r="AH48" s="9">
        <v>31</v>
      </c>
      <c r="AI48" s="9">
        <v>32</v>
      </c>
      <c r="AJ48" s="9">
        <v>33</v>
      </c>
      <c r="AK48" s="9">
        <v>34</v>
      </c>
      <c r="AL48" s="9">
        <v>35</v>
      </c>
      <c r="AM48" s="9">
        <v>36</v>
      </c>
      <c r="AN48" s="9">
        <v>37</v>
      </c>
      <c r="AO48" s="9">
        <v>38</v>
      </c>
      <c r="AP48" s="9">
        <v>39</v>
      </c>
      <c r="AQ48" s="9">
        <v>40</v>
      </c>
      <c r="AR48" s="9">
        <v>41</v>
      </c>
      <c r="AS48" s="9">
        <v>42</v>
      </c>
      <c r="AT48" s="9">
        <v>43</v>
      </c>
      <c r="AU48" s="9">
        <v>44</v>
      </c>
      <c r="AV48" s="9">
        <v>45</v>
      </c>
      <c r="AW48" s="9">
        <v>46</v>
      </c>
      <c r="AX48" s="9">
        <v>47</v>
      </c>
      <c r="AY48" s="9">
        <v>48</v>
      </c>
      <c r="AZ48" s="9">
        <v>49</v>
      </c>
      <c r="BA48" s="9">
        <v>50</v>
      </c>
      <c r="BB48" s="9">
        <v>51</v>
      </c>
      <c r="BC48" s="9">
        <v>52</v>
      </c>
      <c r="BD48" s="9">
        <v>53</v>
      </c>
      <c r="BE48" s="9">
        <v>54</v>
      </c>
      <c r="BF48" s="9">
        <v>55</v>
      </c>
      <c r="BG48" s="9">
        <v>56</v>
      </c>
      <c r="BH48" s="9">
        <v>57</v>
      </c>
      <c r="BI48" s="9">
        <v>58</v>
      </c>
      <c r="BJ48" s="9">
        <v>59</v>
      </c>
      <c r="BK48" s="9">
        <v>60</v>
      </c>
      <c r="BL48" s="9">
        <v>61</v>
      </c>
      <c r="BM48" s="9">
        <v>62</v>
      </c>
      <c r="BN48" s="9">
        <v>63</v>
      </c>
      <c r="BO48" s="9">
        <v>64</v>
      </c>
      <c r="BP48" s="9">
        <v>65</v>
      </c>
      <c r="BQ48" s="9">
        <v>66</v>
      </c>
      <c r="BR48" s="9">
        <v>67</v>
      </c>
      <c r="BS48" s="9">
        <v>68</v>
      </c>
      <c r="BT48" s="9">
        <v>69</v>
      </c>
      <c r="BU48" s="581" t="s">
        <v>19</v>
      </c>
    </row>
    <row r="49" spans="1:73" x14ac:dyDescent="0.3">
      <c r="A49" s="585"/>
      <c r="B49" s="585"/>
      <c r="C49" s="134" t="str">
        <f>IF($C$11="","",IF(C52=1,C53&amp;"/"&amp;C54,"-"))</f>
        <v/>
      </c>
      <c r="D49" s="134" t="str">
        <f t="shared" ref="D49:BO49" si="35">IF($C$11="","",IF(D52=1,D53&amp;"/"&amp;D54,"-"))</f>
        <v/>
      </c>
      <c r="E49" s="134" t="str">
        <f t="shared" si="35"/>
        <v/>
      </c>
      <c r="F49" s="134" t="str">
        <f t="shared" si="35"/>
        <v/>
      </c>
      <c r="G49" s="134" t="str">
        <f t="shared" si="35"/>
        <v/>
      </c>
      <c r="H49" s="134" t="str">
        <f t="shared" si="35"/>
        <v/>
      </c>
      <c r="I49" s="134" t="str">
        <f t="shared" si="35"/>
        <v/>
      </c>
      <c r="J49" s="134" t="str">
        <f t="shared" si="35"/>
        <v/>
      </c>
      <c r="K49" s="134" t="str">
        <f t="shared" si="35"/>
        <v/>
      </c>
      <c r="L49" s="134" t="str">
        <f t="shared" si="35"/>
        <v/>
      </c>
      <c r="M49" s="134" t="str">
        <f t="shared" si="35"/>
        <v/>
      </c>
      <c r="N49" s="134" t="str">
        <f t="shared" si="35"/>
        <v/>
      </c>
      <c r="O49" s="134" t="str">
        <f t="shared" si="35"/>
        <v/>
      </c>
      <c r="P49" s="134" t="str">
        <f t="shared" si="35"/>
        <v/>
      </c>
      <c r="Q49" s="134" t="str">
        <f t="shared" si="35"/>
        <v/>
      </c>
      <c r="R49" s="134" t="str">
        <f t="shared" si="35"/>
        <v/>
      </c>
      <c r="S49" s="134" t="str">
        <f t="shared" si="35"/>
        <v/>
      </c>
      <c r="T49" s="134" t="str">
        <f t="shared" si="35"/>
        <v/>
      </c>
      <c r="U49" s="134" t="str">
        <f t="shared" si="35"/>
        <v/>
      </c>
      <c r="V49" s="134" t="str">
        <f t="shared" si="35"/>
        <v/>
      </c>
      <c r="W49" s="134" t="str">
        <f t="shared" si="35"/>
        <v/>
      </c>
      <c r="X49" s="134" t="str">
        <f t="shared" si="35"/>
        <v/>
      </c>
      <c r="Y49" s="134" t="str">
        <f t="shared" si="35"/>
        <v/>
      </c>
      <c r="Z49" s="134" t="str">
        <f t="shared" si="35"/>
        <v/>
      </c>
      <c r="AA49" s="134" t="str">
        <f t="shared" si="35"/>
        <v/>
      </c>
      <c r="AB49" s="134" t="str">
        <f t="shared" si="35"/>
        <v/>
      </c>
      <c r="AC49" s="134" t="str">
        <f t="shared" si="35"/>
        <v/>
      </c>
      <c r="AD49" s="134" t="str">
        <f t="shared" si="35"/>
        <v/>
      </c>
      <c r="AE49" s="134" t="str">
        <f t="shared" si="35"/>
        <v/>
      </c>
      <c r="AF49" s="134" t="str">
        <f t="shared" si="35"/>
        <v/>
      </c>
      <c r="AG49" s="134" t="str">
        <f t="shared" si="35"/>
        <v/>
      </c>
      <c r="AH49" s="134" t="str">
        <f t="shared" si="35"/>
        <v/>
      </c>
      <c r="AI49" s="134" t="str">
        <f t="shared" si="35"/>
        <v/>
      </c>
      <c r="AJ49" s="134" t="str">
        <f t="shared" si="35"/>
        <v/>
      </c>
      <c r="AK49" s="134" t="str">
        <f t="shared" si="35"/>
        <v/>
      </c>
      <c r="AL49" s="134" t="str">
        <f t="shared" si="35"/>
        <v/>
      </c>
      <c r="AM49" s="134" t="str">
        <f t="shared" si="35"/>
        <v/>
      </c>
      <c r="AN49" s="134" t="str">
        <f t="shared" si="35"/>
        <v/>
      </c>
      <c r="AO49" s="134" t="str">
        <f t="shared" si="35"/>
        <v/>
      </c>
      <c r="AP49" s="134" t="str">
        <f t="shared" si="35"/>
        <v/>
      </c>
      <c r="AQ49" s="134" t="str">
        <f t="shared" si="35"/>
        <v/>
      </c>
      <c r="AR49" s="134" t="str">
        <f t="shared" si="35"/>
        <v/>
      </c>
      <c r="AS49" s="134" t="str">
        <f t="shared" si="35"/>
        <v/>
      </c>
      <c r="AT49" s="134" t="str">
        <f t="shared" si="35"/>
        <v/>
      </c>
      <c r="AU49" s="134" t="str">
        <f t="shared" si="35"/>
        <v/>
      </c>
      <c r="AV49" s="134" t="str">
        <f t="shared" si="35"/>
        <v/>
      </c>
      <c r="AW49" s="134" t="str">
        <f t="shared" si="35"/>
        <v/>
      </c>
      <c r="AX49" s="134" t="str">
        <f t="shared" si="35"/>
        <v/>
      </c>
      <c r="AY49" s="134" t="str">
        <f t="shared" si="35"/>
        <v/>
      </c>
      <c r="AZ49" s="134" t="str">
        <f t="shared" si="35"/>
        <v/>
      </c>
      <c r="BA49" s="134" t="str">
        <f t="shared" si="35"/>
        <v/>
      </c>
      <c r="BB49" s="134" t="str">
        <f t="shared" si="35"/>
        <v/>
      </c>
      <c r="BC49" s="134" t="str">
        <f t="shared" si="35"/>
        <v/>
      </c>
      <c r="BD49" s="134" t="str">
        <f t="shared" si="35"/>
        <v/>
      </c>
      <c r="BE49" s="134" t="str">
        <f t="shared" si="35"/>
        <v/>
      </c>
      <c r="BF49" s="134" t="str">
        <f t="shared" si="35"/>
        <v/>
      </c>
      <c r="BG49" s="134" t="str">
        <f t="shared" si="35"/>
        <v/>
      </c>
      <c r="BH49" s="134" t="str">
        <f t="shared" si="35"/>
        <v/>
      </c>
      <c r="BI49" s="134" t="str">
        <f t="shared" si="35"/>
        <v/>
      </c>
      <c r="BJ49" s="134" t="str">
        <f t="shared" si="35"/>
        <v/>
      </c>
      <c r="BK49" s="134" t="str">
        <f t="shared" si="35"/>
        <v/>
      </c>
      <c r="BL49" s="134" t="str">
        <f t="shared" si="35"/>
        <v/>
      </c>
      <c r="BM49" s="134" t="str">
        <f t="shared" si="35"/>
        <v/>
      </c>
      <c r="BN49" s="134" t="str">
        <f t="shared" si="35"/>
        <v/>
      </c>
      <c r="BO49" s="134" t="str">
        <f t="shared" si="35"/>
        <v/>
      </c>
      <c r="BP49" s="134" t="str">
        <f t="shared" ref="BP49:BT49" si="36">IF($C$11="","",IF(BP52=1,BP53&amp;"/"&amp;BP54,"-"))</f>
        <v/>
      </c>
      <c r="BQ49" s="134" t="str">
        <f t="shared" si="36"/>
        <v/>
      </c>
      <c r="BR49" s="134" t="str">
        <f t="shared" si="36"/>
        <v/>
      </c>
      <c r="BS49" s="134" t="str">
        <f t="shared" si="36"/>
        <v/>
      </c>
      <c r="BT49" s="134" t="str">
        <f t="shared" si="36"/>
        <v/>
      </c>
      <c r="BU49" s="582"/>
    </row>
    <row r="50" spans="1:73" x14ac:dyDescent="0.3">
      <c r="A50" s="580" t="s">
        <v>467</v>
      </c>
      <c r="B50" s="580"/>
      <c r="C50" s="149">
        <v>1</v>
      </c>
      <c r="D50" s="10">
        <f>(C50/(1+$C$35))*D52</f>
        <v>0.96618357487922713</v>
      </c>
      <c r="E50" s="10">
        <f t="shared" ref="E50:AG50" si="37">(D50/(1+$C$35))*E52</f>
        <v>0.93351070036640305</v>
      </c>
      <c r="F50" s="10">
        <f t="shared" si="37"/>
        <v>0.90194270566802237</v>
      </c>
      <c r="G50" s="10">
        <f t="shared" si="37"/>
        <v>0.87144222769857238</v>
      </c>
      <c r="H50" s="10">
        <f t="shared" si="37"/>
        <v>0.84197316685852408</v>
      </c>
      <c r="I50" s="10">
        <f t="shared" si="37"/>
        <v>0.81350064430775282</v>
      </c>
      <c r="J50" s="10">
        <f t="shared" si="37"/>
        <v>0.78599096068381924</v>
      </c>
      <c r="K50" s="10">
        <f t="shared" si="37"/>
        <v>0.75941155621625056</v>
      </c>
      <c r="L50" s="10">
        <f t="shared" si="37"/>
        <v>0.73373097218961414</v>
      </c>
      <c r="M50" s="10">
        <f t="shared" si="37"/>
        <v>0.70891881370977217</v>
      </c>
      <c r="N50" s="10">
        <f t="shared" si="37"/>
        <v>0.68494571372924851</v>
      </c>
      <c r="O50" s="10">
        <f t="shared" si="37"/>
        <v>0.66178329828912907</v>
      </c>
      <c r="P50" s="10">
        <f t="shared" si="37"/>
        <v>0.63940415293635666</v>
      </c>
      <c r="Q50" s="10">
        <f t="shared" si="37"/>
        <v>0.61778179027667313</v>
      </c>
      <c r="R50" s="10">
        <f t="shared" si="37"/>
        <v>0.59689061862480497</v>
      </c>
      <c r="S50" s="10">
        <f t="shared" si="37"/>
        <v>0.57670591171478747</v>
      </c>
      <c r="T50" s="10">
        <f t="shared" si="37"/>
        <v>0.55720377943457733</v>
      </c>
      <c r="U50" s="10">
        <f t="shared" si="37"/>
        <v>0.53836113955031628</v>
      </c>
      <c r="V50" s="10">
        <f t="shared" si="37"/>
        <v>0.520155690386779</v>
      </c>
      <c r="W50" s="10">
        <f t="shared" si="37"/>
        <v>0.50256588443167061</v>
      </c>
      <c r="X50" s="10">
        <f t="shared" si="37"/>
        <v>0.48557090283253201</v>
      </c>
      <c r="Y50" s="10">
        <f t="shared" si="37"/>
        <v>0.46915063075606961</v>
      </c>
      <c r="Z50" s="10">
        <f t="shared" si="37"/>
        <v>0.45328563358074364</v>
      </c>
      <c r="AA50" s="10">
        <f t="shared" si="37"/>
        <v>0.43795713389443836</v>
      </c>
      <c r="AB50" s="10">
        <f t="shared" si="37"/>
        <v>0.42314698926998878</v>
      </c>
      <c r="AC50" s="10">
        <f t="shared" si="37"/>
        <v>0.40883767079225974</v>
      </c>
      <c r="AD50" s="10">
        <f t="shared" si="37"/>
        <v>0.39501224231136212</v>
      </c>
      <c r="AE50" s="10">
        <f t="shared" si="37"/>
        <v>0.38165434039745133</v>
      </c>
      <c r="AF50" s="10">
        <f t="shared" si="37"/>
        <v>0.36874815497338298</v>
      </c>
      <c r="AG50" s="10">
        <f t="shared" si="37"/>
        <v>0.35627841060230242</v>
      </c>
      <c r="AH50" s="10">
        <f>(AG50/(1+$C$36))*AH52</f>
        <v>0.34590136951679845</v>
      </c>
      <c r="AI50" s="10">
        <f t="shared" ref="AI50:BO50" si="38">(AH50/(1+$C$36))*AI52</f>
        <v>0.33582657234640628</v>
      </c>
      <c r="AJ50" s="10">
        <f t="shared" si="38"/>
        <v>0.32604521587029733</v>
      </c>
      <c r="AK50" s="10">
        <f t="shared" si="38"/>
        <v>0.31654875327213333</v>
      </c>
      <c r="AL50" s="10">
        <f t="shared" si="38"/>
        <v>0.30732888667197411</v>
      </c>
      <c r="AM50" s="10">
        <f t="shared" si="38"/>
        <v>0.29837755987570302</v>
      </c>
      <c r="AN50" s="10">
        <f t="shared" si="38"/>
        <v>0.28968695133563399</v>
      </c>
      <c r="AO50" s="10">
        <f t="shared" si="38"/>
        <v>0.28124946731614953</v>
      </c>
      <c r="AP50" s="10">
        <f t="shared" si="38"/>
        <v>0.2730577352583976</v>
      </c>
      <c r="AQ50" s="10">
        <f t="shared" si="38"/>
        <v>0.26510459733825009</v>
      </c>
      <c r="AR50" s="10">
        <f t="shared" si="38"/>
        <v>0.25738310421189331</v>
      </c>
      <c r="AS50" s="10">
        <f t="shared" si="38"/>
        <v>0.24988650894358574</v>
      </c>
      <c r="AT50" s="10">
        <f t="shared" si="38"/>
        <v>0.24260826111027742</v>
      </c>
      <c r="AU50" s="10">
        <f t="shared" si="38"/>
        <v>0.23554200107793924</v>
      </c>
      <c r="AV50" s="10">
        <f t="shared" si="38"/>
        <v>0.2286815544446012</v>
      </c>
      <c r="AW50" s="10">
        <f t="shared" si="38"/>
        <v>0.22202092664524387</v>
      </c>
      <c r="AX50" s="10">
        <f t="shared" si="38"/>
        <v>0.215554297713829</v>
      </c>
      <c r="AY50" s="10">
        <f t="shared" si="38"/>
        <v>0.20927601719789224</v>
      </c>
      <c r="AZ50" s="10">
        <f t="shared" si="38"/>
        <v>0.20318059922125459</v>
      </c>
      <c r="BA50" s="10">
        <f t="shared" si="38"/>
        <v>0.19726271769053844</v>
      </c>
      <c r="BB50" s="10">
        <f t="shared" si="38"/>
        <v>0.19151720164129946</v>
      </c>
      <c r="BC50" s="10">
        <f t="shared" si="38"/>
        <v>0.18593903071970821</v>
      </c>
      <c r="BD50" s="10">
        <f t="shared" si="38"/>
        <v>0.18052333079583321</v>
      </c>
      <c r="BE50" s="10">
        <f t="shared" si="38"/>
        <v>0.17526536970469245</v>
      </c>
      <c r="BF50" s="10">
        <f t="shared" si="38"/>
        <v>0.17016055311135189</v>
      </c>
      <c r="BG50" s="10">
        <f t="shared" si="38"/>
        <v>0.16520442049645814</v>
      </c>
      <c r="BH50" s="10">
        <f t="shared" si="38"/>
        <v>0.16039264125869723</v>
      </c>
      <c r="BI50" s="10">
        <f t="shared" si="38"/>
        <v>0.15572101093077401</v>
      </c>
      <c r="BJ50" s="10">
        <f t="shared" si="38"/>
        <v>0.15118544750560584</v>
      </c>
      <c r="BK50" s="10">
        <f t="shared" si="38"/>
        <v>0.14678198786952024</v>
      </c>
      <c r="BL50" s="10">
        <f t="shared" si="38"/>
        <v>0.14250678433934003</v>
      </c>
      <c r="BM50" s="10">
        <f t="shared" si="38"/>
        <v>0.13835610130033013</v>
      </c>
      <c r="BN50" s="10">
        <f t="shared" si="38"/>
        <v>0.13432631194206809</v>
      </c>
      <c r="BO50" s="10">
        <f t="shared" si="38"/>
        <v>0.1304138950893865</v>
      </c>
      <c r="BP50" s="10">
        <f t="shared" ref="BP50" si="39">(BO50/(1+$C$36))*BP52</f>
        <v>0.12661543212561796</v>
      </c>
      <c r="BQ50" s="10">
        <f t="shared" ref="BQ50" si="40">(BP50/(1+$C$36))*BQ52</f>
        <v>0.12292760400545433</v>
      </c>
      <c r="BR50" s="10">
        <f t="shared" ref="BR50" si="41">(BQ50/(1+$C$36))*BR52</f>
        <v>0.11934718835481002</v>
      </c>
      <c r="BS50" s="10">
        <f t="shared" ref="BS50" si="42">(BR50/(1+$C$36))*BS52</f>
        <v>0.11587105665515536</v>
      </c>
      <c r="BT50" s="10">
        <f t="shared" ref="BT50" si="43">(BS50/(1+$C$36))*BT52</f>
        <v>0.11249617150985958</v>
      </c>
      <c r="BU50" s="150">
        <f>SUM(C50:BT50)</f>
        <v>27.5181200477776</v>
      </c>
    </row>
    <row r="51" spans="1:73" x14ac:dyDescent="0.3">
      <c r="A51" s="580" t="s">
        <v>578</v>
      </c>
      <c r="B51" s="580"/>
      <c r="C51" s="149">
        <v>1</v>
      </c>
      <c r="D51" s="10">
        <f>(C51/(1+$C$37))*D52</f>
        <v>0.98522167487684742</v>
      </c>
      <c r="E51" s="10">
        <f t="shared" ref="E51:AG51" si="44">(D51/(1+$C$37))*E52</f>
        <v>0.97066174864714039</v>
      </c>
      <c r="F51" s="10">
        <f t="shared" si="44"/>
        <v>0.95631699374102508</v>
      </c>
      <c r="G51" s="10">
        <f t="shared" si="44"/>
        <v>0.94218423028672427</v>
      </c>
      <c r="H51" s="10">
        <f t="shared" si="44"/>
        <v>0.92826032540563974</v>
      </c>
      <c r="I51" s="10">
        <f t="shared" si="44"/>
        <v>0.91454219251787172</v>
      </c>
      <c r="J51" s="10">
        <f t="shared" si="44"/>
        <v>0.90102679065800173</v>
      </c>
      <c r="K51" s="10">
        <f t="shared" si="44"/>
        <v>0.88771112380098705</v>
      </c>
      <c r="L51" s="10">
        <f t="shared" si="44"/>
        <v>0.87459224019801685</v>
      </c>
      <c r="M51" s="10">
        <f t="shared" si="44"/>
        <v>0.86166723172218418</v>
      </c>
      <c r="N51" s="10">
        <f t="shared" si="44"/>
        <v>0.84893323322382686</v>
      </c>
      <c r="O51" s="10">
        <f t="shared" si="44"/>
        <v>0.83638742189539594</v>
      </c>
      <c r="P51" s="10">
        <f t="shared" si="44"/>
        <v>0.82402701664571032</v>
      </c>
      <c r="Q51" s="10">
        <f t="shared" si="44"/>
        <v>0.81184927748345848</v>
      </c>
      <c r="R51" s="10">
        <f t="shared" si="44"/>
        <v>0.79985150490981138</v>
      </c>
      <c r="S51" s="10">
        <f t="shared" si="44"/>
        <v>0.78803103932001128</v>
      </c>
      <c r="T51" s="10">
        <f t="shared" si="44"/>
        <v>0.77638526041380429</v>
      </c>
      <c r="U51" s="10">
        <f t="shared" si="44"/>
        <v>0.76491158661458558</v>
      </c>
      <c r="V51" s="10">
        <f t="shared" si="44"/>
        <v>0.75360747449712873</v>
      </c>
      <c r="W51" s="10">
        <f t="shared" si="44"/>
        <v>0.74247041822377224</v>
      </c>
      <c r="X51" s="10">
        <f t="shared" si="44"/>
        <v>0.73149794898893827</v>
      </c>
      <c r="Y51" s="10">
        <f t="shared" si="44"/>
        <v>0.72068763447186046</v>
      </c>
      <c r="Z51" s="10">
        <f t="shared" si="44"/>
        <v>0.71003707829739948</v>
      </c>
      <c r="AA51" s="10">
        <f t="shared" si="44"/>
        <v>0.69954391950482719</v>
      </c>
      <c r="AB51" s="10">
        <f t="shared" si="44"/>
        <v>0.6892058320244604</v>
      </c>
      <c r="AC51" s="10">
        <f t="shared" si="44"/>
        <v>0.67902052416202996</v>
      </c>
      <c r="AD51" s="10">
        <f t="shared" si="44"/>
        <v>0.66898573809066997</v>
      </c>
      <c r="AE51" s="10">
        <f t="shared" si="44"/>
        <v>0.65909924935041386</v>
      </c>
      <c r="AF51" s="10">
        <f t="shared" si="44"/>
        <v>0.64935886635508766</v>
      </c>
      <c r="AG51" s="10">
        <f t="shared" si="44"/>
        <v>0.63976242990649035</v>
      </c>
      <c r="AH51" s="10">
        <f>(AG51/(1+$C$38))*AH52</f>
        <v>0.63164132712911603</v>
      </c>
      <c r="AI51" s="10">
        <f t="shared" ref="AI51:BO51" si="45">(AH51/(1+$C$38))*AI52</f>
        <v>0.62362331310349961</v>
      </c>
      <c r="AJ51" s="10">
        <f t="shared" si="45"/>
        <v>0.61570707922771473</v>
      </c>
      <c r="AK51" s="10">
        <f t="shared" si="45"/>
        <v>0.60789133351114288</v>
      </c>
      <c r="AL51" s="10">
        <f t="shared" si="45"/>
        <v>0.60017480036361071</v>
      </c>
      <c r="AM51" s="10">
        <f t="shared" si="45"/>
        <v>0.59255622038720379</v>
      </c>
      <c r="AN51" s="10">
        <f t="shared" si="45"/>
        <v>0.58503435017072303</v>
      </c>
      <c r="AO51" s="10">
        <f t="shared" si="45"/>
        <v>0.57760796208675047</v>
      </c>
      <c r="AP51" s="10">
        <f t="shared" si="45"/>
        <v>0.57027584409129095</v>
      </c>
      <c r="AQ51" s="10">
        <f t="shared" si="45"/>
        <v>0.5630367995259572</v>
      </c>
      <c r="AR51" s="10">
        <f t="shared" si="45"/>
        <v>0.55588964692266574</v>
      </c>
      <c r="AS51" s="10">
        <f t="shared" si="45"/>
        <v>0.54883321981081246</v>
      </c>
      <c r="AT51" s="10">
        <f t="shared" si="45"/>
        <v>0.54186636652689524</v>
      </c>
      <c r="AU51" s="10">
        <f t="shared" si="45"/>
        <v>0.53498795002655386</v>
      </c>
      <c r="AV51" s="10">
        <f t="shared" si="45"/>
        <v>0.52819684769899533</v>
      </c>
      <c r="AW51" s="10">
        <f t="shared" si="45"/>
        <v>0.52149195118377534</v>
      </c>
      <c r="AX51" s="10">
        <f t="shared" si="45"/>
        <v>0.51487216618990506</v>
      </c>
      <c r="AY51" s="10">
        <f t="shared" si="45"/>
        <v>0.50833641231725457</v>
      </c>
      <c r="AZ51" s="10">
        <f t="shared" si="45"/>
        <v>0.50188362288022315</v>
      </c>
      <c r="BA51" s="10">
        <f t="shared" si="45"/>
        <v>0.49551274473364765</v>
      </c>
      <c r="BB51" s="10">
        <f t="shared" si="45"/>
        <v>0.48922273810092148</v>
      </c>
      <c r="BC51" s="10">
        <f t="shared" si="45"/>
        <v>0.48301257640429479</v>
      </c>
      <c r="BD51" s="10">
        <f t="shared" si="45"/>
        <v>0.47688124609732913</v>
      </c>
      <c r="BE51" s="10">
        <f t="shared" si="45"/>
        <v>0.47082774649947867</v>
      </c>
      <c r="BF51" s="10">
        <f t="shared" si="45"/>
        <v>0.46485108963277161</v>
      </c>
      <c r="BG51" s="10">
        <f t="shared" si="45"/>
        <v>0.45895030006056431</v>
      </c>
      <c r="BH51" s="10">
        <f t="shared" si="45"/>
        <v>0.45312441472834275</v>
      </c>
      <c r="BI51" s="10">
        <f t="shared" si="45"/>
        <v>0.44737248280654429</v>
      </c>
      <c r="BJ51" s="10">
        <f t="shared" si="45"/>
        <v>0.44169356553537514</v>
      </c>
      <c r="BK51" s="10">
        <f t="shared" si="45"/>
        <v>0.43608673607159743</v>
      </c>
      <c r="BL51" s="10">
        <f t="shared" si="45"/>
        <v>0.43055107933726117</v>
      </c>
      <c r="BM51" s="10">
        <f t="shared" si="45"/>
        <v>0.42508569187035655</v>
      </c>
      <c r="BN51" s="10">
        <f t="shared" si="45"/>
        <v>0.41968968167736187</v>
      </c>
      <c r="BO51" s="10">
        <f t="shared" si="45"/>
        <v>0.4143621680876633</v>
      </c>
      <c r="BP51" s="10">
        <f t="shared" ref="BP51" si="46">(BO51/(1+$C$38))*BP52</f>
        <v>0.4091022816098227</v>
      </c>
      <c r="BQ51" s="10">
        <f t="shared" ref="BQ51" si="47">(BP51/(1+$C$38))*BQ52</f>
        <v>0.40390916378966979</v>
      </c>
      <c r="BR51" s="10">
        <f t="shared" ref="BR51" si="48">(BQ51/(1+$C$38))*BR52</f>
        <v>0.39878196707019581</v>
      </c>
      <c r="BS51" s="10">
        <f t="shared" ref="BS51" si="49">(BR51/(1+$C$38))*BS52</f>
        <v>0.39371985465322573</v>
      </c>
      <c r="BT51" s="10">
        <f t="shared" ref="BT51" si="50">(BS51/(1+$C$38))*BT52</f>
        <v>0.38872200036284627</v>
      </c>
      <c r="BU51" s="150">
        <f>SUM(C51:BT51)</f>
        <v>44.54120474851748</v>
      </c>
    </row>
    <row r="52" spans="1:73" x14ac:dyDescent="0.3">
      <c r="A52" s="583" t="s">
        <v>20</v>
      </c>
      <c r="B52" s="584"/>
      <c r="C52" s="10">
        <f>IF(H16="",0,1)</f>
        <v>1</v>
      </c>
      <c r="D52" s="10">
        <f t="shared" ref="D52:BO52" si="51">N(D48&lt;$H$16)</f>
        <v>1</v>
      </c>
      <c r="E52" s="10">
        <f t="shared" si="51"/>
        <v>1</v>
      </c>
      <c r="F52" s="10">
        <f t="shared" si="51"/>
        <v>1</v>
      </c>
      <c r="G52" s="10">
        <f t="shared" si="51"/>
        <v>1</v>
      </c>
      <c r="H52" s="10">
        <f t="shared" si="51"/>
        <v>1</v>
      </c>
      <c r="I52" s="10">
        <f t="shared" si="51"/>
        <v>1</v>
      </c>
      <c r="J52" s="10">
        <f t="shared" si="51"/>
        <v>1</v>
      </c>
      <c r="K52" s="10">
        <f t="shared" si="51"/>
        <v>1</v>
      </c>
      <c r="L52" s="10">
        <f t="shared" si="51"/>
        <v>1</v>
      </c>
      <c r="M52" s="10">
        <f t="shared" si="51"/>
        <v>1</v>
      </c>
      <c r="N52" s="10">
        <f t="shared" si="51"/>
        <v>1</v>
      </c>
      <c r="O52" s="10">
        <f t="shared" si="51"/>
        <v>1</v>
      </c>
      <c r="P52" s="10">
        <f t="shared" si="51"/>
        <v>1</v>
      </c>
      <c r="Q52" s="10">
        <f t="shared" si="51"/>
        <v>1</v>
      </c>
      <c r="R52" s="10">
        <f t="shared" si="51"/>
        <v>1</v>
      </c>
      <c r="S52" s="10">
        <f t="shared" si="51"/>
        <v>1</v>
      </c>
      <c r="T52" s="10">
        <f t="shared" si="51"/>
        <v>1</v>
      </c>
      <c r="U52" s="10">
        <f t="shared" si="51"/>
        <v>1</v>
      </c>
      <c r="V52" s="10">
        <f t="shared" si="51"/>
        <v>1</v>
      </c>
      <c r="W52" s="10">
        <f t="shared" si="51"/>
        <v>1</v>
      </c>
      <c r="X52" s="10">
        <f t="shared" si="51"/>
        <v>1</v>
      </c>
      <c r="Y52" s="10">
        <f t="shared" si="51"/>
        <v>1</v>
      </c>
      <c r="Z52" s="10">
        <f t="shared" si="51"/>
        <v>1</v>
      </c>
      <c r="AA52" s="10">
        <f t="shared" si="51"/>
        <v>1</v>
      </c>
      <c r="AB52" s="10">
        <f t="shared" si="51"/>
        <v>1</v>
      </c>
      <c r="AC52" s="10">
        <f t="shared" si="51"/>
        <v>1</v>
      </c>
      <c r="AD52" s="10">
        <f t="shared" si="51"/>
        <v>1</v>
      </c>
      <c r="AE52" s="10">
        <f t="shared" si="51"/>
        <v>1</v>
      </c>
      <c r="AF52" s="10">
        <f t="shared" si="51"/>
        <v>1</v>
      </c>
      <c r="AG52" s="10">
        <f t="shared" si="51"/>
        <v>1</v>
      </c>
      <c r="AH52" s="10">
        <f t="shared" si="51"/>
        <v>1</v>
      </c>
      <c r="AI52" s="10">
        <f t="shared" si="51"/>
        <v>1</v>
      </c>
      <c r="AJ52" s="10">
        <f t="shared" si="51"/>
        <v>1</v>
      </c>
      <c r="AK52" s="10">
        <f t="shared" si="51"/>
        <v>1</v>
      </c>
      <c r="AL52" s="10">
        <f t="shared" si="51"/>
        <v>1</v>
      </c>
      <c r="AM52" s="10">
        <f t="shared" si="51"/>
        <v>1</v>
      </c>
      <c r="AN52" s="10">
        <f t="shared" si="51"/>
        <v>1</v>
      </c>
      <c r="AO52" s="10">
        <f t="shared" si="51"/>
        <v>1</v>
      </c>
      <c r="AP52" s="10">
        <f t="shared" si="51"/>
        <v>1</v>
      </c>
      <c r="AQ52" s="10">
        <f t="shared" si="51"/>
        <v>1</v>
      </c>
      <c r="AR52" s="10">
        <f t="shared" si="51"/>
        <v>1</v>
      </c>
      <c r="AS52" s="10">
        <f t="shared" si="51"/>
        <v>1</v>
      </c>
      <c r="AT52" s="10">
        <f t="shared" si="51"/>
        <v>1</v>
      </c>
      <c r="AU52" s="10">
        <f t="shared" si="51"/>
        <v>1</v>
      </c>
      <c r="AV52" s="10">
        <f t="shared" si="51"/>
        <v>1</v>
      </c>
      <c r="AW52" s="10">
        <f t="shared" si="51"/>
        <v>1</v>
      </c>
      <c r="AX52" s="10">
        <f t="shared" si="51"/>
        <v>1</v>
      </c>
      <c r="AY52" s="10">
        <f t="shared" si="51"/>
        <v>1</v>
      </c>
      <c r="AZ52" s="10">
        <f t="shared" si="51"/>
        <v>1</v>
      </c>
      <c r="BA52" s="10">
        <f t="shared" si="51"/>
        <v>1</v>
      </c>
      <c r="BB52" s="10">
        <f t="shared" si="51"/>
        <v>1</v>
      </c>
      <c r="BC52" s="10">
        <f t="shared" si="51"/>
        <v>1</v>
      </c>
      <c r="BD52" s="10">
        <f t="shared" si="51"/>
        <v>1</v>
      </c>
      <c r="BE52" s="10">
        <f t="shared" si="51"/>
        <v>1</v>
      </c>
      <c r="BF52" s="10">
        <f t="shared" si="51"/>
        <v>1</v>
      </c>
      <c r="BG52" s="10">
        <f t="shared" si="51"/>
        <v>1</v>
      </c>
      <c r="BH52" s="10">
        <f t="shared" si="51"/>
        <v>1</v>
      </c>
      <c r="BI52" s="10">
        <f t="shared" si="51"/>
        <v>1</v>
      </c>
      <c r="BJ52" s="10">
        <f t="shared" si="51"/>
        <v>1</v>
      </c>
      <c r="BK52" s="10">
        <f t="shared" si="51"/>
        <v>1</v>
      </c>
      <c r="BL52" s="10">
        <f t="shared" si="51"/>
        <v>1</v>
      </c>
      <c r="BM52" s="10">
        <f t="shared" si="51"/>
        <v>1</v>
      </c>
      <c r="BN52" s="10">
        <f t="shared" si="51"/>
        <v>1</v>
      </c>
      <c r="BO52" s="10">
        <f t="shared" si="51"/>
        <v>1</v>
      </c>
      <c r="BP52" s="10">
        <f t="shared" ref="BP52:BT52" si="52">N(BP48&lt;$H$16)</f>
        <v>1</v>
      </c>
      <c r="BQ52" s="10">
        <f t="shared" si="52"/>
        <v>1</v>
      </c>
      <c r="BR52" s="10">
        <f t="shared" si="52"/>
        <v>1</v>
      </c>
      <c r="BS52" s="10">
        <f t="shared" si="52"/>
        <v>1</v>
      </c>
      <c r="BT52" s="10">
        <f t="shared" si="52"/>
        <v>1</v>
      </c>
      <c r="BU52" s="117"/>
    </row>
    <row r="53" spans="1:73" s="7" customFormat="1" ht="11.4" hidden="1" x14ac:dyDescent="0.2">
      <c r="C53" s="7">
        <f>C11</f>
        <v>0</v>
      </c>
      <c r="D53" s="7">
        <f>C53+1</f>
        <v>1</v>
      </c>
      <c r="E53" s="7">
        <f t="shared" ref="E53" si="53">D53+1</f>
        <v>2</v>
      </c>
      <c r="F53" s="7">
        <f t="shared" ref="F53" si="54">E53+1</f>
        <v>3</v>
      </c>
      <c r="G53" s="7">
        <f t="shared" ref="G53" si="55">F53+1</f>
        <v>4</v>
      </c>
      <c r="H53" s="7">
        <f t="shared" ref="H53" si="56">G53+1</f>
        <v>5</v>
      </c>
      <c r="I53" s="7">
        <f>H53+1</f>
        <v>6</v>
      </c>
      <c r="J53" s="7">
        <f t="shared" ref="J53" si="57">I53+1</f>
        <v>7</v>
      </c>
      <c r="K53" s="7">
        <f t="shared" ref="K53" si="58">J53+1</f>
        <v>8</v>
      </c>
      <c r="L53" s="7">
        <f t="shared" ref="L53" si="59">K53+1</f>
        <v>9</v>
      </c>
      <c r="M53" s="7">
        <f t="shared" ref="M53" si="60">L53+1</f>
        <v>10</v>
      </c>
      <c r="N53" s="7">
        <f>M53+1</f>
        <v>11</v>
      </c>
      <c r="O53" s="7">
        <f t="shared" ref="O53" si="61">N53+1</f>
        <v>12</v>
      </c>
      <c r="P53" s="7">
        <f t="shared" ref="P53" si="62">O53+1</f>
        <v>13</v>
      </c>
      <c r="Q53" s="7">
        <f t="shared" ref="Q53" si="63">P53+1</f>
        <v>14</v>
      </c>
      <c r="R53" s="7">
        <f t="shared" ref="R53" si="64">Q53+1</f>
        <v>15</v>
      </c>
      <c r="S53" s="7">
        <f t="shared" ref="S53" si="65">R53+1</f>
        <v>16</v>
      </c>
      <c r="T53" s="7">
        <f t="shared" ref="T53" si="66">S53+1</f>
        <v>17</v>
      </c>
      <c r="U53" s="7">
        <f t="shared" ref="U53" si="67">T53+1</f>
        <v>18</v>
      </c>
      <c r="V53" s="7">
        <f t="shared" ref="V53" si="68">U53+1</f>
        <v>19</v>
      </c>
      <c r="W53" s="7">
        <f t="shared" ref="W53" si="69">V53+1</f>
        <v>20</v>
      </c>
      <c r="X53" s="7">
        <f t="shared" ref="X53" si="70">W53+1</f>
        <v>21</v>
      </c>
      <c r="Y53" s="7">
        <f t="shared" ref="Y53" si="71">X53+1</f>
        <v>22</v>
      </c>
      <c r="Z53" s="7">
        <f t="shared" ref="Z53" si="72">Y53+1</f>
        <v>23</v>
      </c>
      <c r="AA53" s="7">
        <f t="shared" ref="AA53" si="73">Z53+1</f>
        <v>24</v>
      </c>
      <c r="AB53" s="7">
        <f t="shared" ref="AB53" si="74">AA53+1</f>
        <v>25</v>
      </c>
      <c r="AC53" s="7">
        <f t="shared" ref="AC53" si="75">AB53+1</f>
        <v>26</v>
      </c>
      <c r="AD53" s="7">
        <f t="shared" ref="AD53" si="76">AC53+1</f>
        <v>27</v>
      </c>
      <c r="AE53" s="7">
        <f t="shared" ref="AE53" si="77">AD53+1</f>
        <v>28</v>
      </c>
      <c r="AF53" s="7">
        <f t="shared" ref="AF53" si="78">AE53+1</f>
        <v>29</v>
      </c>
      <c r="AG53" s="7">
        <f t="shared" ref="AG53" si="79">AF53+1</f>
        <v>30</v>
      </c>
      <c r="AH53" s="7">
        <f t="shared" ref="AH53" si="80">AG53+1</f>
        <v>31</v>
      </c>
      <c r="AI53" s="7">
        <f t="shared" ref="AI53" si="81">AH53+1</f>
        <v>32</v>
      </c>
      <c r="AJ53" s="7">
        <f t="shared" ref="AJ53" si="82">AI53+1</f>
        <v>33</v>
      </c>
      <c r="AK53" s="7">
        <f t="shared" ref="AK53" si="83">AJ53+1</f>
        <v>34</v>
      </c>
      <c r="AL53" s="7">
        <f t="shared" ref="AL53" si="84">AK53+1</f>
        <v>35</v>
      </c>
      <c r="AM53" s="7">
        <f t="shared" ref="AM53" si="85">AL53+1</f>
        <v>36</v>
      </c>
      <c r="AN53" s="7">
        <f t="shared" ref="AN53" si="86">AM53+1</f>
        <v>37</v>
      </c>
      <c r="AO53" s="7">
        <f t="shared" ref="AO53" si="87">AN53+1</f>
        <v>38</v>
      </c>
      <c r="AP53" s="7">
        <f t="shared" ref="AP53" si="88">AO53+1</f>
        <v>39</v>
      </c>
      <c r="AQ53" s="7">
        <f t="shared" ref="AQ53" si="89">AP53+1</f>
        <v>40</v>
      </c>
      <c r="AR53" s="7">
        <f t="shared" ref="AR53" si="90">AQ53+1</f>
        <v>41</v>
      </c>
      <c r="AS53" s="7">
        <f t="shared" ref="AS53" si="91">AR53+1</f>
        <v>42</v>
      </c>
      <c r="AT53" s="7">
        <f t="shared" ref="AT53" si="92">AS53+1</f>
        <v>43</v>
      </c>
      <c r="AU53" s="7">
        <f t="shared" ref="AU53" si="93">AT53+1</f>
        <v>44</v>
      </c>
      <c r="AV53" s="7">
        <f t="shared" ref="AV53" si="94">AU53+1</f>
        <v>45</v>
      </c>
      <c r="AW53" s="7">
        <f t="shared" ref="AW53" si="95">AV53+1</f>
        <v>46</v>
      </c>
      <c r="AX53" s="7">
        <f t="shared" ref="AX53" si="96">AW53+1</f>
        <v>47</v>
      </c>
      <c r="AY53" s="7">
        <f t="shared" ref="AY53" si="97">AX53+1</f>
        <v>48</v>
      </c>
      <c r="AZ53" s="7">
        <f t="shared" ref="AZ53" si="98">AY53+1</f>
        <v>49</v>
      </c>
      <c r="BA53" s="7">
        <f t="shared" ref="BA53" si="99">AZ53+1</f>
        <v>50</v>
      </c>
      <c r="BB53" s="7">
        <f t="shared" ref="BB53" si="100">BA53+1</f>
        <v>51</v>
      </c>
      <c r="BC53" s="7">
        <f t="shared" ref="BC53" si="101">BB53+1</f>
        <v>52</v>
      </c>
      <c r="BD53" s="7">
        <f t="shared" ref="BD53" si="102">BC53+1</f>
        <v>53</v>
      </c>
      <c r="BE53" s="7">
        <f t="shared" ref="BE53" si="103">BD53+1</f>
        <v>54</v>
      </c>
      <c r="BF53" s="7">
        <f t="shared" ref="BF53" si="104">BE53+1</f>
        <v>55</v>
      </c>
      <c r="BG53" s="7">
        <f t="shared" ref="BG53" si="105">BF53+1</f>
        <v>56</v>
      </c>
      <c r="BH53" s="7">
        <f t="shared" ref="BH53" si="106">BG53+1</f>
        <v>57</v>
      </c>
      <c r="BI53" s="7">
        <f t="shared" ref="BI53" si="107">BH53+1</f>
        <v>58</v>
      </c>
      <c r="BJ53" s="7">
        <f t="shared" ref="BJ53" si="108">BI53+1</f>
        <v>59</v>
      </c>
      <c r="BK53" s="7">
        <f t="shared" ref="BK53" si="109">BJ53+1</f>
        <v>60</v>
      </c>
      <c r="BL53" s="7">
        <f t="shared" ref="BL53" si="110">BK53+1</f>
        <v>61</v>
      </c>
      <c r="BM53" s="7">
        <f t="shared" ref="BM53" si="111">BL53+1</f>
        <v>62</v>
      </c>
      <c r="BN53" s="7">
        <f t="shared" ref="BN53" si="112">BM53+1</f>
        <v>63</v>
      </c>
      <c r="BO53" s="7">
        <f t="shared" ref="BO53" si="113">BN53+1</f>
        <v>64</v>
      </c>
      <c r="BP53" s="7">
        <f t="shared" ref="BP53" si="114">BO53+1</f>
        <v>65</v>
      </c>
      <c r="BQ53" s="7">
        <f t="shared" ref="BQ53" si="115">BP53+1</f>
        <v>66</v>
      </c>
      <c r="BR53" s="7">
        <f t="shared" ref="BR53" si="116">BQ53+1</f>
        <v>67</v>
      </c>
      <c r="BS53" s="7">
        <f t="shared" ref="BS53" si="117">BR53+1</f>
        <v>68</v>
      </c>
      <c r="BT53" s="7">
        <f t="shared" ref="BT53" si="118">BS53+1</f>
        <v>69</v>
      </c>
    </row>
    <row r="54" spans="1:73" s="7" customFormat="1" ht="11.4" hidden="1" x14ac:dyDescent="0.2">
      <c r="C54" s="7">
        <f>(RIGHT(C53,2)*1)+1</f>
        <v>1</v>
      </c>
      <c r="D54" s="7">
        <f t="shared" ref="D54:BO54" si="119">(RIGHT(D53,2)*1)+1</f>
        <v>2</v>
      </c>
      <c r="E54" s="7">
        <f t="shared" si="119"/>
        <v>3</v>
      </c>
      <c r="F54" s="7">
        <f t="shared" si="119"/>
        <v>4</v>
      </c>
      <c r="G54" s="7">
        <f t="shared" si="119"/>
        <v>5</v>
      </c>
      <c r="H54" s="7">
        <f t="shared" si="119"/>
        <v>6</v>
      </c>
      <c r="I54" s="7">
        <f t="shared" si="119"/>
        <v>7</v>
      </c>
      <c r="J54" s="7">
        <f t="shared" si="119"/>
        <v>8</v>
      </c>
      <c r="K54" s="7">
        <f t="shared" si="119"/>
        <v>9</v>
      </c>
      <c r="L54" s="7">
        <f t="shared" si="119"/>
        <v>10</v>
      </c>
      <c r="M54" s="7">
        <f t="shared" si="119"/>
        <v>11</v>
      </c>
      <c r="N54" s="7">
        <f t="shared" si="119"/>
        <v>12</v>
      </c>
      <c r="O54" s="7">
        <f t="shared" si="119"/>
        <v>13</v>
      </c>
      <c r="P54" s="7">
        <f t="shared" si="119"/>
        <v>14</v>
      </c>
      <c r="Q54" s="7">
        <f t="shared" si="119"/>
        <v>15</v>
      </c>
      <c r="R54" s="7">
        <f t="shared" si="119"/>
        <v>16</v>
      </c>
      <c r="S54" s="7">
        <f t="shared" si="119"/>
        <v>17</v>
      </c>
      <c r="T54" s="7">
        <f t="shared" si="119"/>
        <v>18</v>
      </c>
      <c r="U54" s="7">
        <f t="shared" si="119"/>
        <v>19</v>
      </c>
      <c r="V54" s="7">
        <f t="shared" si="119"/>
        <v>20</v>
      </c>
      <c r="W54" s="7">
        <f t="shared" si="119"/>
        <v>21</v>
      </c>
      <c r="X54" s="7">
        <f t="shared" si="119"/>
        <v>22</v>
      </c>
      <c r="Y54" s="7">
        <f t="shared" si="119"/>
        <v>23</v>
      </c>
      <c r="Z54" s="7">
        <f t="shared" si="119"/>
        <v>24</v>
      </c>
      <c r="AA54" s="7">
        <f t="shared" si="119"/>
        <v>25</v>
      </c>
      <c r="AB54" s="7">
        <f t="shared" si="119"/>
        <v>26</v>
      </c>
      <c r="AC54" s="7">
        <f t="shared" si="119"/>
        <v>27</v>
      </c>
      <c r="AD54" s="7">
        <f t="shared" si="119"/>
        <v>28</v>
      </c>
      <c r="AE54" s="7">
        <f t="shared" si="119"/>
        <v>29</v>
      </c>
      <c r="AF54" s="7">
        <f t="shared" si="119"/>
        <v>30</v>
      </c>
      <c r="AG54" s="7">
        <f t="shared" si="119"/>
        <v>31</v>
      </c>
      <c r="AH54" s="7">
        <f t="shared" si="119"/>
        <v>32</v>
      </c>
      <c r="AI54" s="7">
        <f t="shared" si="119"/>
        <v>33</v>
      </c>
      <c r="AJ54" s="7">
        <f t="shared" si="119"/>
        <v>34</v>
      </c>
      <c r="AK54" s="7">
        <f t="shared" si="119"/>
        <v>35</v>
      </c>
      <c r="AL54" s="7">
        <f t="shared" si="119"/>
        <v>36</v>
      </c>
      <c r="AM54" s="7">
        <f t="shared" si="119"/>
        <v>37</v>
      </c>
      <c r="AN54" s="7">
        <f t="shared" si="119"/>
        <v>38</v>
      </c>
      <c r="AO54" s="7">
        <f t="shared" si="119"/>
        <v>39</v>
      </c>
      <c r="AP54" s="7">
        <f t="shared" si="119"/>
        <v>40</v>
      </c>
      <c r="AQ54" s="7">
        <f t="shared" si="119"/>
        <v>41</v>
      </c>
      <c r="AR54" s="7">
        <f t="shared" si="119"/>
        <v>42</v>
      </c>
      <c r="AS54" s="7">
        <f t="shared" si="119"/>
        <v>43</v>
      </c>
      <c r="AT54" s="7">
        <f t="shared" si="119"/>
        <v>44</v>
      </c>
      <c r="AU54" s="7">
        <f t="shared" si="119"/>
        <v>45</v>
      </c>
      <c r="AV54" s="7">
        <f t="shared" si="119"/>
        <v>46</v>
      </c>
      <c r="AW54" s="7">
        <f t="shared" si="119"/>
        <v>47</v>
      </c>
      <c r="AX54" s="7">
        <f t="shared" si="119"/>
        <v>48</v>
      </c>
      <c r="AY54" s="7">
        <f t="shared" si="119"/>
        <v>49</v>
      </c>
      <c r="AZ54" s="7">
        <f t="shared" si="119"/>
        <v>50</v>
      </c>
      <c r="BA54" s="7">
        <f t="shared" si="119"/>
        <v>51</v>
      </c>
      <c r="BB54" s="7">
        <f t="shared" si="119"/>
        <v>52</v>
      </c>
      <c r="BC54" s="7">
        <f t="shared" si="119"/>
        <v>53</v>
      </c>
      <c r="BD54" s="7">
        <f t="shared" si="119"/>
        <v>54</v>
      </c>
      <c r="BE54" s="7">
        <f t="shared" si="119"/>
        <v>55</v>
      </c>
      <c r="BF54" s="7">
        <f t="shared" si="119"/>
        <v>56</v>
      </c>
      <c r="BG54" s="7">
        <f t="shared" si="119"/>
        <v>57</v>
      </c>
      <c r="BH54" s="7">
        <f t="shared" si="119"/>
        <v>58</v>
      </c>
      <c r="BI54" s="7">
        <f t="shared" si="119"/>
        <v>59</v>
      </c>
      <c r="BJ54" s="7">
        <f t="shared" si="119"/>
        <v>60</v>
      </c>
      <c r="BK54" s="7">
        <f t="shared" si="119"/>
        <v>61</v>
      </c>
      <c r="BL54" s="7">
        <f t="shared" si="119"/>
        <v>62</v>
      </c>
      <c r="BM54" s="7">
        <f t="shared" si="119"/>
        <v>63</v>
      </c>
      <c r="BN54" s="7">
        <f t="shared" si="119"/>
        <v>64</v>
      </c>
      <c r="BO54" s="7">
        <f t="shared" si="119"/>
        <v>65</v>
      </c>
      <c r="BP54" s="7">
        <f t="shared" ref="BP54:BT54" si="120">(RIGHT(BP53,2)*1)+1</f>
        <v>66</v>
      </c>
      <c r="BQ54" s="7">
        <f t="shared" si="120"/>
        <v>67</v>
      </c>
      <c r="BR54" s="7">
        <f t="shared" si="120"/>
        <v>68</v>
      </c>
      <c r="BS54" s="7">
        <f t="shared" si="120"/>
        <v>69</v>
      </c>
      <c r="BT54" s="7">
        <f t="shared" si="120"/>
        <v>70</v>
      </c>
    </row>
    <row r="56" spans="1:73" x14ac:dyDescent="0.3">
      <c r="A56" s="585" t="s">
        <v>13</v>
      </c>
      <c r="B56" s="585"/>
      <c r="C56" s="9">
        <v>0</v>
      </c>
      <c r="D56" s="9">
        <v>1</v>
      </c>
      <c r="E56" s="9">
        <v>2</v>
      </c>
      <c r="F56" s="9">
        <v>3</v>
      </c>
      <c r="G56" s="9">
        <v>4</v>
      </c>
      <c r="H56" s="9">
        <v>5</v>
      </c>
      <c r="I56" s="9">
        <v>6</v>
      </c>
      <c r="J56" s="9">
        <v>7</v>
      </c>
      <c r="K56" s="9">
        <v>8</v>
      </c>
      <c r="L56" s="9">
        <v>9</v>
      </c>
      <c r="M56" s="9">
        <v>10</v>
      </c>
      <c r="N56" s="9">
        <v>11</v>
      </c>
      <c r="O56" s="9">
        <v>12</v>
      </c>
      <c r="P56" s="9">
        <v>13</v>
      </c>
      <c r="Q56" s="9">
        <v>14</v>
      </c>
      <c r="R56" s="9">
        <v>15</v>
      </c>
      <c r="S56" s="9">
        <v>16</v>
      </c>
      <c r="T56" s="9">
        <v>17</v>
      </c>
      <c r="U56" s="9">
        <v>18</v>
      </c>
      <c r="V56" s="9">
        <v>19</v>
      </c>
      <c r="W56" s="9">
        <v>20</v>
      </c>
      <c r="X56" s="9">
        <v>21</v>
      </c>
      <c r="Y56" s="9">
        <v>22</v>
      </c>
      <c r="Z56" s="9">
        <v>23</v>
      </c>
      <c r="AA56" s="9">
        <v>24</v>
      </c>
      <c r="AB56" s="9">
        <v>25</v>
      </c>
      <c r="AC56" s="9">
        <v>26</v>
      </c>
      <c r="AD56" s="9">
        <v>27</v>
      </c>
      <c r="AE56" s="9">
        <v>28</v>
      </c>
      <c r="AF56" s="9">
        <v>29</v>
      </c>
      <c r="AG56" s="9">
        <v>30</v>
      </c>
      <c r="AH56" s="9">
        <v>31</v>
      </c>
      <c r="AI56" s="9">
        <v>32</v>
      </c>
      <c r="AJ56" s="9">
        <v>33</v>
      </c>
      <c r="AK56" s="9">
        <v>34</v>
      </c>
      <c r="AL56" s="9">
        <v>35</v>
      </c>
      <c r="AM56" s="9">
        <v>36</v>
      </c>
      <c r="AN56" s="9">
        <v>37</v>
      </c>
      <c r="AO56" s="9">
        <v>38</v>
      </c>
      <c r="AP56" s="9">
        <v>39</v>
      </c>
      <c r="AQ56" s="9">
        <v>40</v>
      </c>
      <c r="AR56" s="9">
        <v>41</v>
      </c>
      <c r="AS56" s="9">
        <v>42</v>
      </c>
      <c r="AT56" s="9">
        <v>43</v>
      </c>
      <c r="AU56" s="9">
        <v>44</v>
      </c>
      <c r="AV56" s="9">
        <v>45</v>
      </c>
      <c r="AW56" s="9">
        <v>46</v>
      </c>
      <c r="AX56" s="9">
        <v>47</v>
      </c>
      <c r="AY56" s="9">
        <v>48</v>
      </c>
      <c r="AZ56" s="9">
        <v>49</v>
      </c>
      <c r="BA56" s="9">
        <v>50</v>
      </c>
      <c r="BB56" s="9">
        <v>51</v>
      </c>
      <c r="BC56" s="9">
        <v>52</v>
      </c>
      <c r="BD56" s="9">
        <v>53</v>
      </c>
      <c r="BE56" s="9">
        <v>54</v>
      </c>
      <c r="BF56" s="9">
        <v>55</v>
      </c>
      <c r="BG56" s="9">
        <v>56</v>
      </c>
      <c r="BH56" s="9">
        <v>57</v>
      </c>
      <c r="BI56" s="9">
        <v>58</v>
      </c>
      <c r="BJ56" s="9">
        <v>59</v>
      </c>
      <c r="BK56" s="9">
        <v>60</v>
      </c>
      <c r="BL56" s="9">
        <v>61</v>
      </c>
      <c r="BM56" s="9">
        <v>62</v>
      </c>
      <c r="BN56" s="9">
        <v>63</v>
      </c>
      <c r="BO56" s="9">
        <v>64</v>
      </c>
      <c r="BP56" s="9">
        <v>65</v>
      </c>
      <c r="BQ56" s="9">
        <v>66</v>
      </c>
      <c r="BR56" s="9">
        <v>67</v>
      </c>
      <c r="BS56" s="9">
        <v>68</v>
      </c>
      <c r="BT56" s="9">
        <v>69</v>
      </c>
      <c r="BU56" s="581" t="s">
        <v>19</v>
      </c>
    </row>
    <row r="57" spans="1:73" x14ac:dyDescent="0.3">
      <c r="A57" s="585"/>
      <c r="B57" s="585"/>
      <c r="C57" s="134" t="str">
        <f>IF($C$11="","",IF(C60=1,C61&amp;"/"&amp;C62,"-"))</f>
        <v/>
      </c>
      <c r="D57" s="134" t="str">
        <f t="shared" ref="D57:BO57" si="121">IF($C$11="","",IF(D60=1,D61&amp;"/"&amp;D62,"-"))</f>
        <v/>
      </c>
      <c r="E57" s="134" t="str">
        <f t="shared" si="121"/>
        <v/>
      </c>
      <c r="F57" s="134" t="str">
        <f t="shared" si="121"/>
        <v/>
      </c>
      <c r="G57" s="134" t="str">
        <f t="shared" si="121"/>
        <v/>
      </c>
      <c r="H57" s="134" t="str">
        <f t="shared" si="121"/>
        <v/>
      </c>
      <c r="I57" s="134" t="str">
        <f t="shared" si="121"/>
        <v/>
      </c>
      <c r="J57" s="134" t="str">
        <f t="shared" si="121"/>
        <v/>
      </c>
      <c r="K57" s="134" t="str">
        <f t="shared" si="121"/>
        <v/>
      </c>
      <c r="L57" s="134" t="str">
        <f t="shared" si="121"/>
        <v/>
      </c>
      <c r="M57" s="134" t="str">
        <f t="shared" si="121"/>
        <v/>
      </c>
      <c r="N57" s="134" t="str">
        <f t="shared" si="121"/>
        <v/>
      </c>
      <c r="O57" s="134" t="str">
        <f t="shared" si="121"/>
        <v/>
      </c>
      <c r="P57" s="134" t="str">
        <f t="shared" si="121"/>
        <v/>
      </c>
      <c r="Q57" s="134" t="str">
        <f t="shared" si="121"/>
        <v/>
      </c>
      <c r="R57" s="134" t="str">
        <f t="shared" si="121"/>
        <v/>
      </c>
      <c r="S57" s="134" t="str">
        <f t="shared" si="121"/>
        <v/>
      </c>
      <c r="T57" s="134" t="str">
        <f t="shared" si="121"/>
        <v/>
      </c>
      <c r="U57" s="134" t="str">
        <f t="shared" si="121"/>
        <v/>
      </c>
      <c r="V57" s="134" t="str">
        <f t="shared" si="121"/>
        <v/>
      </c>
      <c r="W57" s="134" t="str">
        <f t="shared" si="121"/>
        <v/>
      </c>
      <c r="X57" s="134" t="str">
        <f t="shared" si="121"/>
        <v/>
      </c>
      <c r="Y57" s="134" t="str">
        <f t="shared" si="121"/>
        <v/>
      </c>
      <c r="Z57" s="134" t="str">
        <f t="shared" si="121"/>
        <v/>
      </c>
      <c r="AA57" s="134" t="str">
        <f t="shared" si="121"/>
        <v/>
      </c>
      <c r="AB57" s="134" t="str">
        <f t="shared" si="121"/>
        <v/>
      </c>
      <c r="AC57" s="134" t="str">
        <f t="shared" si="121"/>
        <v/>
      </c>
      <c r="AD57" s="134" t="str">
        <f t="shared" si="121"/>
        <v/>
      </c>
      <c r="AE57" s="134" t="str">
        <f t="shared" si="121"/>
        <v/>
      </c>
      <c r="AF57" s="134" t="str">
        <f t="shared" si="121"/>
        <v/>
      </c>
      <c r="AG57" s="134" t="str">
        <f t="shared" si="121"/>
        <v/>
      </c>
      <c r="AH57" s="134" t="str">
        <f t="shared" si="121"/>
        <v/>
      </c>
      <c r="AI57" s="134" t="str">
        <f t="shared" si="121"/>
        <v/>
      </c>
      <c r="AJ57" s="134" t="str">
        <f t="shared" si="121"/>
        <v/>
      </c>
      <c r="AK57" s="134" t="str">
        <f t="shared" si="121"/>
        <v/>
      </c>
      <c r="AL57" s="134" t="str">
        <f t="shared" si="121"/>
        <v/>
      </c>
      <c r="AM57" s="134" t="str">
        <f t="shared" si="121"/>
        <v/>
      </c>
      <c r="AN57" s="134" t="str">
        <f t="shared" si="121"/>
        <v/>
      </c>
      <c r="AO57" s="134" t="str">
        <f t="shared" si="121"/>
        <v/>
      </c>
      <c r="AP57" s="134" t="str">
        <f t="shared" si="121"/>
        <v/>
      </c>
      <c r="AQ57" s="134" t="str">
        <f t="shared" si="121"/>
        <v/>
      </c>
      <c r="AR57" s="134" t="str">
        <f t="shared" si="121"/>
        <v/>
      </c>
      <c r="AS57" s="134" t="str">
        <f t="shared" si="121"/>
        <v/>
      </c>
      <c r="AT57" s="134" t="str">
        <f t="shared" si="121"/>
        <v/>
      </c>
      <c r="AU57" s="134" t="str">
        <f t="shared" si="121"/>
        <v/>
      </c>
      <c r="AV57" s="134" t="str">
        <f t="shared" si="121"/>
        <v/>
      </c>
      <c r="AW57" s="134" t="str">
        <f t="shared" si="121"/>
        <v/>
      </c>
      <c r="AX57" s="134" t="str">
        <f t="shared" si="121"/>
        <v/>
      </c>
      <c r="AY57" s="134" t="str">
        <f t="shared" si="121"/>
        <v/>
      </c>
      <c r="AZ57" s="134" t="str">
        <f t="shared" si="121"/>
        <v/>
      </c>
      <c r="BA57" s="134" t="str">
        <f t="shared" si="121"/>
        <v/>
      </c>
      <c r="BB57" s="134" t="str">
        <f t="shared" si="121"/>
        <v/>
      </c>
      <c r="BC57" s="134" t="str">
        <f t="shared" si="121"/>
        <v/>
      </c>
      <c r="BD57" s="134" t="str">
        <f t="shared" si="121"/>
        <v/>
      </c>
      <c r="BE57" s="134" t="str">
        <f t="shared" si="121"/>
        <v/>
      </c>
      <c r="BF57" s="134" t="str">
        <f t="shared" si="121"/>
        <v/>
      </c>
      <c r="BG57" s="134" t="str">
        <f t="shared" si="121"/>
        <v/>
      </c>
      <c r="BH57" s="134" t="str">
        <f t="shared" si="121"/>
        <v/>
      </c>
      <c r="BI57" s="134" t="str">
        <f t="shared" si="121"/>
        <v/>
      </c>
      <c r="BJ57" s="134" t="str">
        <f t="shared" si="121"/>
        <v/>
      </c>
      <c r="BK57" s="134" t="str">
        <f t="shared" si="121"/>
        <v/>
      </c>
      <c r="BL57" s="134" t="str">
        <f t="shared" si="121"/>
        <v/>
      </c>
      <c r="BM57" s="134" t="str">
        <f t="shared" si="121"/>
        <v/>
      </c>
      <c r="BN57" s="134" t="str">
        <f t="shared" si="121"/>
        <v/>
      </c>
      <c r="BO57" s="134" t="str">
        <f t="shared" si="121"/>
        <v/>
      </c>
      <c r="BP57" s="134" t="str">
        <f t="shared" ref="BP57:BT57" si="122">IF($C$11="","",IF(BP60=1,BP61&amp;"/"&amp;BP62,"-"))</f>
        <v/>
      </c>
      <c r="BQ57" s="134" t="str">
        <f t="shared" si="122"/>
        <v/>
      </c>
      <c r="BR57" s="134" t="str">
        <f t="shared" si="122"/>
        <v/>
      </c>
      <c r="BS57" s="134" t="str">
        <f t="shared" si="122"/>
        <v/>
      </c>
      <c r="BT57" s="134" t="str">
        <f t="shared" si="122"/>
        <v/>
      </c>
      <c r="BU57" s="582"/>
    </row>
    <row r="58" spans="1:73" x14ac:dyDescent="0.3">
      <c r="A58" s="586" t="s">
        <v>467</v>
      </c>
      <c r="B58" s="588"/>
      <c r="C58" s="149">
        <v>1</v>
      </c>
      <c r="D58" s="10">
        <f>(C58/(1+$C$35))*D60</f>
        <v>0.96618357487922713</v>
      </c>
      <c r="E58" s="10">
        <f t="shared" ref="E58:AG58" si="123">(D58/(1+$C$35))*E60</f>
        <v>0.93351070036640305</v>
      </c>
      <c r="F58" s="10">
        <f t="shared" si="123"/>
        <v>0.90194270566802237</v>
      </c>
      <c r="G58" s="10">
        <f t="shared" si="123"/>
        <v>0.87144222769857238</v>
      </c>
      <c r="H58" s="10">
        <f t="shared" si="123"/>
        <v>0.84197316685852408</v>
      </c>
      <c r="I58" s="10">
        <f t="shared" si="123"/>
        <v>0.81350064430775282</v>
      </c>
      <c r="J58" s="10">
        <f t="shared" si="123"/>
        <v>0.78599096068381924</v>
      </c>
      <c r="K58" s="10">
        <f t="shared" si="123"/>
        <v>0.75941155621625056</v>
      </c>
      <c r="L58" s="10">
        <f t="shared" si="123"/>
        <v>0.73373097218961414</v>
      </c>
      <c r="M58" s="10">
        <f t="shared" si="123"/>
        <v>0.70891881370977217</v>
      </c>
      <c r="N58" s="10">
        <f t="shared" si="123"/>
        <v>0.68494571372924851</v>
      </c>
      <c r="O58" s="10">
        <f t="shared" si="123"/>
        <v>0.66178329828912907</v>
      </c>
      <c r="P58" s="10">
        <f t="shared" si="123"/>
        <v>0.63940415293635666</v>
      </c>
      <c r="Q58" s="10">
        <f t="shared" si="123"/>
        <v>0.61778179027667313</v>
      </c>
      <c r="R58" s="10">
        <f t="shared" si="123"/>
        <v>0.59689061862480497</v>
      </c>
      <c r="S58" s="10">
        <f t="shared" si="123"/>
        <v>0.57670591171478747</v>
      </c>
      <c r="T58" s="10">
        <f t="shared" si="123"/>
        <v>0.55720377943457733</v>
      </c>
      <c r="U58" s="10">
        <f t="shared" si="123"/>
        <v>0.53836113955031628</v>
      </c>
      <c r="V58" s="10">
        <f t="shared" si="123"/>
        <v>0.520155690386779</v>
      </c>
      <c r="W58" s="10">
        <f t="shared" si="123"/>
        <v>0.50256588443167061</v>
      </c>
      <c r="X58" s="10">
        <f t="shared" si="123"/>
        <v>0.48557090283253201</v>
      </c>
      <c r="Y58" s="10">
        <f t="shared" si="123"/>
        <v>0.46915063075606961</v>
      </c>
      <c r="Z58" s="10">
        <f t="shared" si="123"/>
        <v>0.45328563358074364</v>
      </c>
      <c r="AA58" s="10">
        <f t="shared" si="123"/>
        <v>0.43795713389443836</v>
      </c>
      <c r="AB58" s="10">
        <f t="shared" si="123"/>
        <v>0.42314698926998878</v>
      </c>
      <c r="AC58" s="10">
        <f t="shared" si="123"/>
        <v>0.40883767079225974</v>
      </c>
      <c r="AD58" s="10">
        <f t="shared" si="123"/>
        <v>0.39501224231136212</v>
      </c>
      <c r="AE58" s="10">
        <f t="shared" si="123"/>
        <v>0.38165434039745133</v>
      </c>
      <c r="AF58" s="10">
        <f t="shared" si="123"/>
        <v>0.36874815497338298</v>
      </c>
      <c r="AG58" s="10">
        <f t="shared" si="123"/>
        <v>0.35627841060230242</v>
      </c>
      <c r="AH58" s="10">
        <f>(AG58/(1+$C$36))*AH60</f>
        <v>0.34590136951679845</v>
      </c>
      <c r="AI58" s="10">
        <f t="shared" ref="AI58:BO58" si="124">(AH58/(1+$C$36))*AI60</f>
        <v>0.33582657234640628</v>
      </c>
      <c r="AJ58" s="10">
        <f t="shared" si="124"/>
        <v>0.32604521587029733</v>
      </c>
      <c r="AK58" s="10">
        <f t="shared" si="124"/>
        <v>0.31654875327213333</v>
      </c>
      <c r="AL58" s="10">
        <f t="shared" si="124"/>
        <v>0.30732888667197411</v>
      </c>
      <c r="AM58" s="10">
        <f t="shared" si="124"/>
        <v>0.29837755987570302</v>
      </c>
      <c r="AN58" s="10">
        <f t="shared" si="124"/>
        <v>0.28968695133563399</v>
      </c>
      <c r="AO58" s="10">
        <f t="shared" si="124"/>
        <v>0.28124946731614953</v>
      </c>
      <c r="AP58" s="10">
        <f t="shared" si="124"/>
        <v>0.2730577352583976</v>
      </c>
      <c r="AQ58" s="10">
        <f t="shared" si="124"/>
        <v>0.26510459733825009</v>
      </c>
      <c r="AR58" s="10">
        <f t="shared" si="124"/>
        <v>0.25738310421189331</v>
      </c>
      <c r="AS58" s="10">
        <f t="shared" si="124"/>
        <v>0.24988650894358574</v>
      </c>
      <c r="AT58" s="10">
        <f t="shared" si="124"/>
        <v>0.24260826111027742</v>
      </c>
      <c r="AU58" s="10">
        <f t="shared" si="124"/>
        <v>0.23554200107793924</v>
      </c>
      <c r="AV58" s="10">
        <f t="shared" si="124"/>
        <v>0.2286815544446012</v>
      </c>
      <c r="AW58" s="10">
        <f t="shared" si="124"/>
        <v>0.22202092664524387</v>
      </c>
      <c r="AX58" s="10">
        <f t="shared" si="124"/>
        <v>0.215554297713829</v>
      </c>
      <c r="AY58" s="10">
        <f t="shared" si="124"/>
        <v>0.20927601719789224</v>
      </c>
      <c r="AZ58" s="10">
        <f t="shared" si="124"/>
        <v>0.20318059922125459</v>
      </c>
      <c r="BA58" s="10">
        <f t="shared" si="124"/>
        <v>0.19726271769053844</v>
      </c>
      <c r="BB58" s="10">
        <f t="shared" si="124"/>
        <v>0.19151720164129946</v>
      </c>
      <c r="BC58" s="10">
        <f t="shared" si="124"/>
        <v>0.18593903071970821</v>
      </c>
      <c r="BD58" s="10">
        <f t="shared" si="124"/>
        <v>0.18052333079583321</v>
      </c>
      <c r="BE58" s="10">
        <f t="shared" si="124"/>
        <v>0.17526536970469245</v>
      </c>
      <c r="BF58" s="10">
        <f t="shared" si="124"/>
        <v>0.17016055311135189</v>
      </c>
      <c r="BG58" s="10">
        <f t="shared" si="124"/>
        <v>0.16520442049645814</v>
      </c>
      <c r="BH58" s="10">
        <f t="shared" si="124"/>
        <v>0.16039264125869723</v>
      </c>
      <c r="BI58" s="10">
        <f t="shared" si="124"/>
        <v>0.15572101093077401</v>
      </c>
      <c r="BJ58" s="10">
        <f t="shared" si="124"/>
        <v>0.15118544750560584</v>
      </c>
      <c r="BK58" s="10">
        <f t="shared" si="124"/>
        <v>0.14678198786952024</v>
      </c>
      <c r="BL58" s="10">
        <f t="shared" si="124"/>
        <v>0.14250678433934003</v>
      </c>
      <c r="BM58" s="10">
        <f t="shared" si="124"/>
        <v>0.13835610130033013</v>
      </c>
      <c r="BN58" s="10">
        <f t="shared" si="124"/>
        <v>0.13432631194206809</v>
      </c>
      <c r="BO58" s="10">
        <f t="shared" si="124"/>
        <v>0.1304138950893865</v>
      </c>
      <c r="BP58" s="10">
        <f t="shared" ref="BP58" si="125">(BO58/(1+$C$36))*BP60</f>
        <v>0.12661543212561796</v>
      </c>
      <c r="BQ58" s="10">
        <f t="shared" ref="BQ58" si="126">(BP58/(1+$C$36))*BQ60</f>
        <v>0.12292760400545433</v>
      </c>
      <c r="BR58" s="10">
        <f t="shared" ref="BR58" si="127">(BQ58/(1+$C$36))*BR60</f>
        <v>0.11934718835481002</v>
      </c>
      <c r="BS58" s="10">
        <f t="shared" ref="BS58" si="128">(BR58/(1+$C$36))*BS60</f>
        <v>0.11587105665515536</v>
      </c>
      <c r="BT58" s="10">
        <f t="shared" ref="BT58" si="129">(BS58/(1+$C$36))*BT60</f>
        <v>0.11249617150985958</v>
      </c>
      <c r="BU58" s="150">
        <f>SUM(C58:BT58)</f>
        <v>27.5181200477776</v>
      </c>
    </row>
    <row r="59" spans="1:73" x14ac:dyDescent="0.3">
      <c r="A59" s="580" t="s">
        <v>578</v>
      </c>
      <c r="B59" s="580"/>
      <c r="C59" s="149">
        <v>1</v>
      </c>
      <c r="D59" s="10">
        <f>(C59/(1+$C$37))*D60</f>
        <v>0.98522167487684742</v>
      </c>
      <c r="E59" s="10">
        <f t="shared" ref="E59:AG59" si="130">(D59/(1+$C$37))*E60</f>
        <v>0.97066174864714039</v>
      </c>
      <c r="F59" s="10">
        <f t="shared" si="130"/>
        <v>0.95631699374102508</v>
      </c>
      <c r="G59" s="10">
        <f t="shared" si="130"/>
        <v>0.94218423028672427</v>
      </c>
      <c r="H59" s="10">
        <f t="shared" si="130"/>
        <v>0.92826032540563974</v>
      </c>
      <c r="I59" s="10">
        <f t="shared" si="130"/>
        <v>0.91454219251787172</v>
      </c>
      <c r="J59" s="10">
        <f t="shared" si="130"/>
        <v>0.90102679065800173</v>
      </c>
      <c r="K59" s="10">
        <f t="shared" si="130"/>
        <v>0.88771112380098705</v>
      </c>
      <c r="L59" s="10">
        <f t="shared" si="130"/>
        <v>0.87459224019801685</v>
      </c>
      <c r="M59" s="10">
        <f t="shared" si="130"/>
        <v>0.86166723172218418</v>
      </c>
      <c r="N59" s="10">
        <f t="shared" si="130"/>
        <v>0.84893323322382686</v>
      </c>
      <c r="O59" s="10">
        <f t="shared" si="130"/>
        <v>0.83638742189539594</v>
      </c>
      <c r="P59" s="10">
        <f t="shared" si="130"/>
        <v>0.82402701664571032</v>
      </c>
      <c r="Q59" s="10">
        <f t="shared" si="130"/>
        <v>0.81184927748345848</v>
      </c>
      <c r="R59" s="10">
        <f t="shared" si="130"/>
        <v>0.79985150490981138</v>
      </c>
      <c r="S59" s="10">
        <f t="shared" si="130"/>
        <v>0.78803103932001128</v>
      </c>
      <c r="T59" s="10">
        <f t="shared" si="130"/>
        <v>0.77638526041380429</v>
      </c>
      <c r="U59" s="10">
        <f t="shared" si="130"/>
        <v>0.76491158661458558</v>
      </c>
      <c r="V59" s="10">
        <f t="shared" si="130"/>
        <v>0.75360747449712873</v>
      </c>
      <c r="W59" s="10">
        <f t="shared" si="130"/>
        <v>0.74247041822377224</v>
      </c>
      <c r="X59" s="10">
        <f t="shared" si="130"/>
        <v>0.73149794898893827</v>
      </c>
      <c r="Y59" s="10">
        <f t="shared" si="130"/>
        <v>0.72068763447186046</v>
      </c>
      <c r="Z59" s="10">
        <f t="shared" si="130"/>
        <v>0.71003707829739948</v>
      </c>
      <c r="AA59" s="10">
        <f t="shared" si="130"/>
        <v>0.69954391950482719</v>
      </c>
      <c r="AB59" s="10">
        <f t="shared" si="130"/>
        <v>0.6892058320244604</v>
      </c>
      <c r="AC59" s="10">
        <f t="shared" si="130"/>
        <v>0.67902052416202996</v>
      </c>
      <c r="AD59" s="10">
        <f t="shared" si="130"/>
        <v>0.66898573809066997</v>
      </c>
      <c r="AE59" s="10">
        <f t="shared" si="130"/>
        <v>0.65909924935041386</v>
      </c>
      <c r="AF59" s="10">
        <f t="shared" si="130"/>
        <v>0.64935886635508766</v>
      </c>
      <c r="AG59" s="10">
        <f t="shared" si="130"/>
        <v>0.63976242990649035</v>
      </c>
      <c r="AH59" s="10">
        <f>(AG59/(1+$C$38))*AH60</f>
        <v>0.63164132712911603</v>
      </c>
      <c r="AI59" s="10">
        <f t="shared" ref="AI59:BO59" si="131">(AH59/(1+$C$38))*AI60</f>
        <v>0.62362331310349961</v>
      </c>
      <c r="AJ59" s="10">
        <f t="shared" si="131"/>
        <v>0.61570707922771473</v>
      </c>
      <c r="AK59" s="10">
        <f t="shared" si="131"/>
        <v>0.60789133351114288</v>
      </c>
      <c r="AL59" s="10">
        <f t="shared" si="131"/>
        <v>0.60017480036361071</v>
      </c>
      <c r="AM59" s="10">
        <f t="shared" si="131"/>
        <v>0.59255622038720379</v>
      </c>
      <c r="AN59" s="10">
        <f t="shared" si="131"/>
        <v>0.58503435017072303</v>
      </c>
      <c r="AO59" s="10">
        <f t="shared" si="131"/>
        <v>0.57760796208675047</v>
      </c>
      <c r="AP59" s="10">
        <f t="shared" si="131"/>
        <v>0.57027584409129095</v>
      </c>
      <c r="AQ59" s="10">
        <f t="shared" si="131"/>
        <v>0.5630367995259572</v>
      </c>
      <c r="AR59" s="10">
        <f t="shared" si="131"/>
        <v>0.55588964692266574</v>
      </c>
      <c r="AS59" s="10">
        <f t="shared" si="131"/>
        <v>0.54883321981081246</v>
      </c>
      <c r="AT59" s="10">
        <f t="shared" si="131"/>
        <v>0.54186636652689524</v>
      </c>
      <c r="AU59" s="10">
        <f t="shared" si="131"/>
        <v>0.53498795002655386</v>
      </c>
      <c r="AV59" s="10">
        <f t="shared" si="131"/>
        <v>0.52819684769899533</v>
      </c>
      <c r="AW59" s="10">
        <f t="shared" si="131"/>
        <v>0.52149195118377534</v>
      </c>
      <c r="AX59" s="10">
        <f t="shared" si="131"/>
        <v>0.51487216618990506</v>
      </c>
      <c r="AY59" s="10">
        <f t="shared" si="131"/>
        <v>0.50833641231725457</v>
      </c>
      <c r="AZ59" s="10">
        <f t="shared" si="131"/>
        <v>0.50188362288022315</v>
      </c>
      <c r="BA59" s="10">
        <f t="shared" si="131"/>
        <v>0.49551274473364765</v>
      </c>
      <c r="BB59" s="10">
        <f t="shared" si="131"/>
        <v>0.48922273810092148</v>
      </c>
      <c r="BC59" s="10">
        <f t="shared" si="131"/>
        <v>0.48301257640429479</v>
      </c>
      <c r="BD59" s="10">
        <f t="shared" si="131"/>
        <v>0.47688124609732913</v>
      </c>
      <c r="BE59" s="10">
        <f t="shared" si="131"/>
        <v>0.47082774649947867</v>
      </c>
      <c r="BF59" s="10">
        <f t="shared" si="131"/>
        <v>0.46485108963277161</v>
      </c>
      <c r="BG59" s="10">
        <f t="shared" si="131"/>
        <v>0.45895030006056431</v>
      </c>
      <c r="BH59" s="10">
        <f t="shared" si="131"/>
        <v>0.45312441472834275</v>
      </c>
      <c r="BI59" s="10">
        <f t="shared" si="131"/>
        <v>0.44737248280654429</v>
      </c>
      <c r="BJ59" s="10">
        <f t="shared" si="131"/>
        <v>0.44169356553537514</v>
      </c>
      <c r="BK59" s="10">
        <f t="shared" si="131"/>
        <v>0.43608673607159743</v>
      </c>
      <c r="BL59" s="10">
        <f t="shared" si="131"/>
        <v>0.43055107933726117</v>
      </c>
      <c r="BM59" s="10">
        <f t="shared" si="131"/>
        <v>0.42508569187035655</v>
      </c>
      <c r="BN59" s="10">
        <f t="shared" si="131"/>
        <v>0.41968968167736187</v>
      </c>
      <c r="BO59" s="10">
        <f t="shared" si="131"/>
        <v>0.4143621680876633</v>
      </c>
      <c r="BP59" s="10">
        <f t="shared" ref="BP59" si="132">(BO59/(1+$C$38))*BP60</f>
        <v>0.4091022816098227</v>
      </c>
      <c r="BQ59" s="10">
        <f t="shared" ref="BQ59" si="133">(BP59/(1+$C$38))*BQ60</f>
        <v>0.40390916378966979</v>
      </c>
      <c r="BR59" s="10">
        <f t="shared" ref="BR59" si="134">(BQ59/(1+$C$38))*BR60</f>
        <v>0.39878196707019581</v>
      </c>
      <c r="BS59" s="10">
        <f t="shared" ref="BS59" si="135">(BR59/(1+$C$38))*BS60</f>
        <v>0.39371985465322573</v>
      </c>
      <c r="BT59" s="10">
        <f t="shared" ref="BT59" si="136">(BS59/(1+$C$38))*BT60</f>
        <v>0.38872200036284627</v>
      </c>
      <c r="BU59" s="150">
        <f>SUM(C59:BT59)</f>
        <v>44.54120474851748</v>
      </c>
    </row>
    <row r="60" spans="1:73" x14ac:dyDescent="0.3">
      <c r="A60" s="583" t="s">
        <v>20</v>
      </c>
      <c r="B60" s="584"/>
      <c r="C60" s="10">
        <f>IF(H17="",0,1)</f>
        <v>1</v>
      </c>
      <c r="D60" s="10">
        <f t="shared" ref="D60:BO60" si="137">N(D56&lt;$H$17)</f>
        <v>1</v>
      </c>
      <c r="E60" s="10">
        <f t="shared" si="137"/>
        <v>1</v>
      </c>
      <c r="F60" s="10">
        <f t="shared" si="137"/>
        <v>1</v>
      </c>
      <c r="G60" s="10">
        <f t="shared" si="137"/>
        <v>1</v>
      </c>
      <c r="H60" s="10">
        <f t="shared" si="137"/>
        <v>1</v>
      </c>
      <c r="I60" s="10">
        <f t="shared" si="137"/>
        <v>1</v>
      </c>
      <c r="J60" s="10">
        <f t="shared" si="137"/>
        <v>1</v>
      </c>
      <c r="K60" s="10">
        <f t="shared" si="137"/>
        <v>1</v>
      </c>
      <c r="L60" s="10">
        <f t="shared" si="137"/>
        <v>1</v>
      </c>
      <c r="M60" s="10">
        <f t="shared" si="137"/>
        <v>1</v>
      </c>
      <c r="N60" s="10">
        <f t="shared" si="137"/>
        <v>1</v>
      </c>
      <c r="O60" s="10">
        <f t="shared" si="137"/>
        <v>1</v>
      </c>
      <c r="P60" s="10">
        <f t="shared" si="137"/>
        <v>1</v>
      </c>
      <c r="Q60" s="10">
        <f t="shared" si="137"/>
        <v>1</v>
      </c>
      <c r="R60" s="10">
        <f t="shared" si="137"/>
        <v>1</v>
      </c>
      <c r="S60" s="10">
        <f t="shared" si="137"/>
        <v>1</v>
      </c>
      <c r="T60" s="10">
        <f t="shared" si="137"/>
        <v>1</v>
      </c>
      <c r="U60" s="10">
        <f t="shared" si="137"/>
        <v>1</v>
      </c>
      <c r="V60" s="10">
        <f t="shared" si="137"/>
        <v>1</v>
      </c>
      <c r="W60" s="10">
        <f t="shared" si="137"/>
        <v>1</v>
      </c>
      <c r="X60" s="10">
        <f t="shared" si="137"/>
        <v>1</v>
      </c>
      <c r="Y60" s="10">
        <f t="shared" si="137"/>
        <v>1</v>
      </c>
      <c r="Z60" s="10">
        <f t="shared" si="137"/>
        <v>1</v>
      </c>
      <c r="AA60" s="10">
        <f t="shared" si="137"/>
        <v>1</v>
      </c>
      <c r="AB60" s="10">
        <f t="shared" si="137"/>
        <v>1</v>
      </c>
      <c r="AC60" s="10">
        <f t="shared" si="137"/>
        <v>1</v>
      </c>
      <c r="AD60" s="10">
        <f t="shared" si="137"/>
        <v>1</v>
      </c>
      <c r="AE60" s="10">
        <f t="shared" si="137"/>
        <v>1</v>
      </c>
      <c r="AF60" s="10">
        <f t="shared" si="137"/>
        <v>1</v>
      </c>
      <c r="AG60" s="10">
        <f t="shared" si="137"/>
        <v>1</v>
      </c>
      <c r="AH60" s="10">
        <f t="shared" si="137"/>
        <v>1</v>
      </c>
      <c r="AI60" s="10">
        <f t="shared" si="137"/>
        <v>1</v>
      </c>
      <c r="AJ60" s="10">
        <f t="shared" si="137"/>
        <v>1</v>
      </c>
      <c r="AK60" s="10">
        <f t="shared" si="137"/>
        <v>1</v>
      </c>
      <c r="AL60" s="10">
        <f t="shared" si="137"/>
        <v>1</v>
      </c>
      <c r="AM60" s="10">
        <f t="shared" si="137"/>
        <v>1</v>
      </c>
      <c r="AN60" s="10">
        <f t="shared" si="137"/>
        <v>1</v>
      </c>
      <c r="AO60" s="10">
        <f t="shared" si="137"/>
        <v>1</v>
      </c>
      <c r="AP60" s="10">
        <f t="shared" si="137"/>
        <v>1</v>
      </c>
      <c r="AQ60" s="10">
        <f t="shared" si="137"/>
        <v>1</v>
      </c>
      <c r="AR60" s="10">
        <f t="shared" si="137"/>
        <v>1</v>
      </c>
      <c r="AS60" s="10">
        <f t="shared" si="137"/>
        <v>1</v>
      </c>
      <c r="AT60" s="10">
        <f t="shared" si="137"/>
        <v>1</v>
      </c>
      <c r="AU60" s="10">
        <f t="shared" si="137"/>
        <v>1</v>
      </c>
      <c r="AV60" s="10">
        <f t="shared" si="137"/>
        <v>1</v>
      </c>
      <c r="AW60" s="10">
        <f t="shared" si="137"/>
        <v>1</v>
      </c>
      <c r="AX60" s="10">
        <f t="shared" si="137"/>
        <v>1</v>
      </c>
      <c r="AY60" s="10">
        <f t="shared" si="137"/>
        <v>1</v>
      </c>
      <c r="AZ60" s="10">
        <f t="shared" si="137"/>
        <v>1</v>
      </c>
      <c r="BA60" s="10">
        <f t="shared" si="137"/>
        <v>1</v>
      </c>
      <c r="BB60" s="10">
        <f t="shared" si="137"/>
        <v>1</v>
      </c>
      <c r="BC60" s="10">
        <f t="shared" si="137"/>
        <v>1</v>
      </c>
      <c r="BD60" s="10">
        <f t="shared" si="137"/>
        <v>1</v>
      </c>
      <c r="BE60" s="10">
        <f t="shared" si="137"/>
        <v>1</v>
      </c>
      <c r="BF60" s="10">
        <f t="shared" si="137"/>
        <v>1</v>
      </c>
      <c r="BG60" s="10">
        <f t="shared" si="137"/>
        <v>1</v>
      </c>
      <c r="BH60" s="10">
        <f t="shared" si="137"/>
        <v>1</v>
      </c>
      <c r="BI60" s="10">
        <f t="shared" si="137"/>
        <v>1</v>
      </c>
      <c r="BJ60" s="10">
        <f t="shared" si="137"/>
        <v>1</v>
      </c>
      <c r="BK60" s="10">
        <f t="shared" si="137"/>
        <v>1</v>
      </c>
      <c r="BL60" s="10">
        <f t="shared" si="137"/>
        <v>1</v>
      </c>
      <c r="BM60" s="10">
        <f t="shared" si="137"/>
        <v>1</v>
      </c>
      <c r="BN60" s="10">
        <f t="shared" si="137"/>
        <v>1</v>
      </c>
      <c r="BO60" s="10">
        <f t="shared" si="137"/>
        <v>1</v>
      </c>
      <c r="BP60" s="10">
        <f t="shared" ref="BP60:BT60" si="138">N(BP56&lt;$H$17)</f>
        <v>1</v>
      </c>
      <c r="BQ60" s="10">
        <f t="shared" si="138"/>
        <v>1</v>
      </c>
      <c r="BR60" s="10">
        <f t="shared" si="138"/>
        <v>1</v>
      </c>
      <c r="BS60" s="10">
        <f t="shared" si="138"/>
        <v>1</v>
      </c>
      <c r="BT60" s="10">
        <f t="shared" si="138"/>
        <v>1</v>
      </c>
      <c r="BU60" s="117"/>
    </row>
    <row r="61" spans="1:73" s="7" customFormat="1" ht="11.4" hidden="1" x14ac:dyDescent="0.2">
      <c r="C61" s="7">
        <f>C11</f>
        <v>0</v>
      </c>
      <c r="D61" s="7">
        <f>C61+1</f>
        <v>1</v>
      </c>
      <c r="E61" s="7">
        <f t="shared" ref="E61" si="139">D61+1</f>
        <v>2</v>
      </c>
      <c r="F61" s="7">
        <f t="shared" ref="F61" si="140">E61+1</f>
        <v>3</v>
      </c>
      <c r="G61" s="7">
        <f t="shared" ref="G61" si="141">F61+1</f>
        <v>4</v>
      </c>
      <c r="H61" s="7">
        <f t="shared" ref="H61" si="142">G61+1</f>
        <v>5</v>
      </c>
      <c r="I61" s="7">
        <f>H61+1</f>
        <v>6</v>
      </c>
      <c r="J61" s="7">
        <f t="shared" ref="J61" si="143">I61+1</f>
        <v>7</v>
      </c>
      <c r="K61" s="7">
        <f t="shared" ref="K61" si="144">J61+1</f>
        <v>8</v>
      </c>
      <c r="L61" s="7">
        <f t="shared" ref="L61" si="145">K61+1</f>
        <v>9</v>
      </c>
      <c r="M61" s="7">
        <f t="shared" ref="M61" si="146">L61+1</f>
        <v>10</v>
      </c>
      <c r="N61" s="7">
        <f>M61+1</f>
        <v>11</v>
      </c>
      <c r="O61" s="7">
        <f t="shared" ref="O61" si="147">N61+1</f>
        <v>12</v>
      </c>
      <c r="P61" s="7">
        <f t="shared" ref="P61" si="148">O61+1</f>
        <v>13</v>
      </c>
      <c r="Q61" s="7">
        <f t="shared" ref="Q61" si="149">P61+1</f>
        <v>14</v>
      </c>
      <c r="R61" s="7">
        <f t="shared" ref="R61" si="150">Q61+1</f>
        <v>15</v>
      </c>
      <c r="S61" s="7">
        <f t="shared" ref="S61" si="151">R61+1</f>
        <v>16</v>
      </c>
      <c r="T61" s="7">
        <f t="shared" ref="T61" si="152">S61+1</f>
        <v>17</v>
      </c>
      <c r="U61" s="7">
        <f t="shared" ref="U61" si="153">T61+1</f>
        <v>18</v>
      </c>
      <c r="V61" s="7">
        <f t="shared" ref="V61" si="154">U61+1</f>
        <v>19</v>
      </c>
      <c r="W61" s="7">
        <f t="shared" ref="W61" si="155">V61+1</f>
        <v>20</v>
      </c>
      <c r="X61" s="7">
        <f t="shared" ref="X61" si="156">W61+1</f>
        <v>21</v>
      </c>
      <c r="Y61" s="7">
        <f t="shared" ref="Y61" si="157">X61+1</f>
        <v>22</v>
      </c>
      <c r="Z61" s="7">
        <f t="shared" ref="Z61" si="158">Y61+1</f>
        <v>23</v>
      </c>
      <c r="AA61" s="7">
        <f t="shared" ref="AA61" si="159">Z61+1</f>
        <v>24</v>
      </c>
      <c r="AB61" s="7">
        <f t="shared" ref="AB61" si="160">AA61+1</f>
        <v>25</v>
      </c>
      <c r="AC61" s="7">
        <f t="shared" ref="AC61" si="161">AB61+1</f>
        <v>26</v>
      </c>
      <c r="AD61" s="7">
        <f t="shared" ref="AD61" si="162">AC61+1</f>
        <v>27</v>
      </c>
      <c r="AE61" s="7">
        <f t="shared" ref="AE61" si="163">AD61+1</f>
        <v>28</v>
      </c>
      <c r="AF61" s="7">
        <f t="shared" ref="AF61" si="164">AE61+1</f>
        <v>29</v>
      </c>
      <c r="AG61" s="7">
        <f t="shared" ref="AG61" si="165">AF61+1</f>
        <v>30</v>
      </c>
      <c r="AH61" s="7">
        <f t="shared" ref="AH61" si="166">AG61+1</f>
        <v>31</v>
      </c>
      <c r="AI61" s="7">
        <f t="shared" ref="AI61" si="167">AH61+1</f>
        <v>32</v>
      </c>
      <c r="AJ61" s="7">
        <f t="shared" ref="AJ61" si="168">AI61+1</f>
        <v>33</v>
      </c>
      <c r="AK61" s="7">
        <f t="shared" ref="AK61" si="169">AJ61+1</f>
        <v>34</v>
      </c>
      <c r="AL61" s="7">
        <f t="shared" ref="AL61" si="170">AK61+1</f>
        <v>35</v>
      </c>
      <c r="AM61" s="7">
        <f t="shared" ref="AM61" si="171">AL61+1</f>
        <v>36</v>
      </c>
      <c r="AN61" s="7">
        <f t="shared" ref="AN61" si="172">AM61+1</f>
        <v>37</v>
      </c>
      <c r="AO61" s="7">
        <f t="shared" ref="AO61" si="173">AN61+1</f>
        <v>38</v>
      </c>
      <c r="AP61" s="7">
        <f t="shared" ref="AP61" si="174">AO61+1</f>
        <v>39</v>
      </c>
      <c r="AQ61" s="7">
        <f t="shared" ref="AQ61" si="175">AP61+1</f>
        <v>40</v>
      </c>
      <c r="AR61" s="7">
        <f t="shared" ref="AR61" si="176">AQ61+1</f>
        <v>41</v>
      </c>
      <c r="AS61" s="7">
        <f t="shared" ref="AS61" si="177">AR61+1</f>
        <v>42</v>
      </c>
      <c r="AT61" s="7">
        <f t="shared" ref="AT61" si="178">AS61+1</f>
        <v>43</v>
      </c>
      <c r="AU61" s="7">
        <f t="shared" ref="AU61" si="179">AT61+1</f>
        <v>44</v>
      </c>
      <c r="AV61" s="7">
        <f t="shared" ref="AV61" si="180">AU61+1</f>
        <v>45</v>
      </c>
      <c r="AW61" s="7">
        <f t="shared" ref="AW61" si="181">AV61+1</f>
        <v>46</v>
      </c>
      <c r="AX61" s="7">
        <f t="shared" ref="AX61" si="182">AW61+1</f>
        <v>47</v>
      </c>
      <c r="AY61" s="7">
        <f t="shared" ref="AY61" si="183">AX61+1</f>
        <v>48</v>
      </c>
      <c r="AZ61" s="7">
        <f t="shared" ref="AZ61" si="184">AY61+1</f>
        <v>49</v>
      </c>
      <c r="BA61" s="7">
        <f t="shared" ref="BA61" si="185">AZ61+1</f>
        <v>50</v>
      </c>
      <c r="BB61" s="7">
        <f t="shared" ref="BB61" si="186">BA61+1</f>
        <v>51</v>
      </c>
      <c r="BC61" s="7">
        <f t="shared" ref="BC61" si="187">BB61+1</f>
        <v>52</v>
      </c>
      <c r="BD61" s="7">
        <f t="shared" ref="BD61" si="188">BC61+1</f>
        <v>53</v>
      </c>
      <c r="BE61" s="7">
        <f t="shared" ref="BE61" si="189">BD61+1</f>
        <v>54</v>
      </c>
      <c r="BF61" s="7">
        <f t="shared" ref="BF61" si="190">BE61+1</f>
        <v>55</v>
      </c>
      <c r="BG61" s="7">
        <f t="shared" ref="BG61" si="191">BF61+1</f>
        <v>56</v>
      </c>
      <c r="BH61" s="7">
        <f t="shared" ref="BH61" si="192">BG61+1</f>
        <v>57</v>
      </c>
      <c r="BI61" s="7">
        <f t="shared" ref="BI61" si="193">BH61+1</f>
        <v>58</v>
      </c>
      <c r="BJ61" s="7">
        <f t="shared" ref="BJ61" si="194">BI61+1</f>
        <v>59</v>
      </c>
      <c r="BK61" s="7">
        <f t="shared" ref="BK61" si="195">BJ61+1</f>
        <v>60</v>
      </c>
      <c r="BL61" s="7">
        <f t="shared" ref="BL61" si="196">BK61+1</f>
        <v>61</v>
      </c>
      <c r="BM61" s="7">
        <f t="shared" ref="BM61" si="197">BL61+1</f>
        <v>62</v>
      </c>
      <c r="BN61" s="7">
        <f t="shared" ref="BN61" si="198">BM61+1</f>
        <v>63</v>
      </c>
      <c r="BO61" s="7">
        <f t="shared" ref="BO61" si="199">BN61+1</f>
        <v>64</v>
      </c>
      <c r="BP61" s="7">
        <f t="shared" ref="BP61" si="200">BO61+1</f>
        <v>65</v>
      </c>
      <c r="BQ61" s="7">
        <f t="shared" ref="BQ61" si="201">BP61+1</f>
        <v>66</v>
      </c>
      <c r="BR61" s="7">
        <f t="shared" ref="BR61" si="202">BQ61+1</f>
        <v>67</v>
      </c>
      <c r="BS61" s="7">
        <f t="shared" ref="BS61" si="203">BR61+1</f>
        <v>68</v>
      </c>
      <c r="BT61" s="7">
        <f t="shared" ref="BT61" si="204">BS61+1</f>
        <v>69</v>
      </c>
    </row>
    <row r="62" spans="1:73" s="7" customFormat="1" ht="11.4" hidden="1" x14ac:dyDescent="0.2">
      <c r="C62" s="7">
        <f>(RIGHT(C61,2)*1)+1</f>
        <v>1</v>
      </c>
      <c r="D62" s="7">
        <f t="shared" ref="D62:BO62" si="205">(RIGHT(D61,2)*1)+1</f>
        <v>2</v>
      </c>
      <c r="E62" s="7">
        <f t="shared" si="205"/>
        <v>3</v>
      </c>
      <c r="F62" s="7">
        <f t="shared" si="205"/>
        <v>4</v>
      </c>
      <c r="G62" s="7">
        <f t="shared" si="205"/>
        <v>5</v>
      </c>
      <c r="H62" s="7">
        <f t="shared" si="205"/>
        <v>6</v>
      </c>
      <c r="I62" s="7">
        <f t="shared" si="205"/>
        <v>7</v>
      </c>
      <c r="J62" s="7">
        <f t="shared" si="205"/>
        <v>8</v>
      </c>
      <c r="K62" s="7">
        <f t="shared" si="205"/>
        <v>9</v>
      </c>
      <c r="L62" s="7">
        <f t="shared" si="205"/>
        <v>10</v>
      </c>
      <c r="M62" s="7">
        <f t="shared" si="205"/>
        <v>11</v>
      </c>
      <c r="N62" s="7">
        <f t="shared" si="205"/>
        <v>12</v>
      </c>
      <c r="O62" s="7">
        <f t="shared" si="205"/>
        <v>13</v>
      </c>
      <c r="P62" s="7">
        <f t="shared" si="205"/>
        <v>14</v>
      </c>
      <c r="Q62" s="7">
        <f t="shared" si="205"/>
        <v>15</v>
      </c>
      <c r="R62" s="7">
        <f t="shared" si="205"/>
        <v>16</v>
      </c>
      <c r="S62" s="7">
        <f t="shared" si="205"/>
        <v>17</v>
      </c>
      <c r="T62" s="7">
        <f t="shared" si="205"/>
        <v>18</v>
      </c>
      <c r="U62" s="7">
        <f t="shared" si="205"/>
        <v>19</v>
      </c>
      <c r="V62" s="7">
        <f t="shared" si="205"/>
        <v>20</v>
      </c>
      <c r="W62" s="7">
        <f t="shared" si="205"/>
        <v>21</v>
      </c>
      <c r="X62" s="7">
        <f t="shared" si="205"/>
        <v>22</v>
      </c>
      <c r="Y62" s="7">
        <f t="shared" si="205"/>
        <v>23</v>
      </c>
      <c r="Z62" s="7">
        <f t="shared" si="205"/>
        <v>24</v>
      </c>
      <c r="AA62" s="7">
        <f t="shared" si="205"/>
        <v>25</v>
      </c>
      <c r="AB62" s="7">
        <f t="shared" si="205"/>
        <v>26</v>
      </c>
      <c r="AC62" s="7">
        <f t="shared" si="205"/>
        <v>27</v>
      </c>
      <c r="AD62" s="7">
        <f t="shared" si="205"/>
        <v>28</v>
      </c>
      <c r="AE62" s="7">
        <f t="shared" si="205"/>
        <v>29</v>
      </c>
      <c r="AF62" s="7">
        <f t="shared" si="205"/>
        <v>30</v>
      </c>
      <c r="AG62" s="7">
        <f t="shared" si="205"/>
        <v>31</v>
      </c>
      <c r="AH62" s="7">
        <f t="shared" si="205"/>
        <v>32</v>
      </c>
      <c r="AI62" s="7">
        <f t="shared" si="205"/>
        <v>33</v>
      </c>
      <c r="AJ62" s="7">
        <f t="shared" si="205"/>
        <v>34</v>
      </c>
      <c r="AK62" s="7">
        <f t="shared" si="205"/>
        <v>35</v>
      </c>
      <c r="AL62" s="7">
        <f t="shared" si="205"/>
        <v>36</v>
      </c>
      <c r="AM62" s="7">
        <f t="shared" si="205"/>
        <v>37</v>
      </c>
      <c r="AN62" s="7">
        <f t="shared" si="205"/>
        <v>38</v>
      </c>
      <c r="AO62" s="7">
        <f t="shared" si="205"/>
        <v>39</v>
      </c>
      <c r="AP62" s="7">
        <f t="shared" si="205"/>
        <v>40</v>
      </c>
      <c r="AQ62" s="7">
        <f t="shared" si="205"/>
        <v>41</v>
      </c>
      <c r="AR62" s="7">
        <f t="shared" si="205"/>
        <v>42</v>
      </c>
      <c r="AS62" s="7">
        <f t="shared" si="205"/>
        <v>43</v>
      </c>
      <c r="AT62" s="7">
        <f t="shared" si="205"/>
        <v>44</v>
      </c>
      <c r="AU62" s="7">
        <f t="shared" si="205"/>
        <v>45</v>
      </c>
      <c r="AV62" s="7">
        <f t="shared" si="205"/>
        <v>46</v>
      </c>
      <c r="AW62" s="7">
        <f t="shared" si="205"/>
        <v>47</v>
      </c>
      <c r="AX62" s="7">
        <f t="shared" si="205"/>
        <v>48</v>
      </c>
      <c r="AY62" s="7">
        <f t="shared" si="205"/>
        <v>49</v>
      </c>
      <c r="AZ62" s="7">
        <f t="shared" si="205"/>
        <v>50</v>
      </c>
      <c r="BA62" s="7">
        <f t="shared" si="205"/>
        <v>51</v>
      </c>
      <c r="BB62" s="7">
        <f t="shared" si="205"/>
        <v>52</v>
      </c>
      <c r="BC62" s="7">
        <f t="shared" si="205"/>
        <v>53</v>
      </c>
      <c r="BD62" s="7">
        <f t="shared" si="205"/>
        <v>54</v>
      </c>
      <c r="BE62" s="7">
        <f t="shared" si="205"/>
        <v>55</v>
      </c>
      <c r="BF62" s="7">
        <f t="shared" si="205"/>
        <v>56</v>
      </c>
      <c r="BG62" s="7">
        <f t="shared" si="205"/>
        <v>57</v>
      </c>
      <c r="BH62" s="7">
        <f t="shared" si="205"/>
        <v>58</v>
      </c>
      <c r="BI62" s="7">
        <f t="shared" si="205"/>
        <v>59</v>
      </c>
      <c r="BJ62" s="7">
        <f t="shared" si="205"/>
        <v>60</v>
      </c>
      <c r="BK62" s="7">
        <f t="shared" si="205"/>
        <v>61</v>
      </c>
      <c r="BL62" s="7">
        <f t="shared" si="205"/>
        <v>62</v>
      </c>
      <c r="BM62" s="7">
        <f t="shared" si="205"/>
        <v>63</v>
      </c>
      <c r="BN62" s="7">
        <f t="shared" si="205"/>
        <v>64</v>
      </c>
      <c r="BO62" s="7">
        <f t="shared" si="205"/>
        <v>65</v>
      </c>
      <c r="BP62" s="7">
        <f t="shared" ref="BP62:BT62" si="206">(RIGHT(BP61,2)*1)+1</f>
        <v>66</v>
      </c>
      <c r="BQ62" s="7">
        <f t="shared" si="206"/>
        <v>67</v>
      </c>
      <c r="BR62" s="7">
        <f t="shared" si="206"/>
        <v>68</v>
      </c>
      <c r="BS62" s="7">
        <f t="shared" si="206"/>
        <v>69</v>
      </c>
      <c r="BT62" s="7">
        <f t="shared" si="206"/>
        <v>70</v>
      </c>
    </row>
    <row r="64" spans="1:73" x14ac:dyDescent="0.3">
      <c r="A64" s="585" t="s">
        <v>14</v>
      </c>
      <c r="B64" s="585"/>
      <c r="C64" s="9">
        <v>0</v>
      </c>
      <c r="D64" s="9">
        <v>1</v>
      </c>
      <c r="E64" s="9">
        <v>2</v>
      </c>
      <c r="F64" s="9">
        <v>3</v>
      </c>
      <c r="G64" s="9">
        <v>4</v>
      </c>
      <c r="H64" s="9">
        <v>5</v>
      </c>
      <c r="I64" s="9">
        <v>6</v>
      </c>
      <c r="J64" s="9">
        <v>7</v>
      </c>
      <c r="K64" s="9">
        <v>8</v>
      </c>
      <c r="L64" s="9">
        <v>9</v>
      </c>
      <c r="M64" s="9">
        <v>10</v>
      </c>
      <c r="N64" s="9">
        <v>11</v>
      </c>
      <c r="O64" s="9">
        <v>12</v>
      </c>
      <c r="P64" s="9">
        <v>13</v>
      </c>
      <c r="Q64" s="9">
        <v>14</v>
      </c>
      <c r="R64" s="9">
        <v>15</v>
      </c>
      <c r="S64" s="9">
        <v>16</v>
      </c>
      <c r="T64" s="9">
        <v>17</v>
      </c>
      <c r="U64" s="9">
        <v>18</v>
      </c>
      <c r="V64" s="9">
        <v>19</v>
      </c>
      <c r="W64" s="9">
        <v>20</v>
      </c>
      <c r="X64" s="9">
        <v>21</v>
      </c>
      <c r="Y64" s="9">
        <v>22</v>
      </c>
      <c r="Z64" s="9">
        <v>23</v>
      </c>
      <c r="AA64" s="9">
        <v>24</v>
      </c>
      <c r="AB64" s="9">
        <v>25</v>
      </c>
      <c r="AC64" s="9">
        <v>26</v>
      </c>
      <c r="AD64" s="9">
        <v>27</v>
      </c>
      <c r="AE64" s="9">
        <v>28</v>
      </c>
      <c r="AF64" s="9">
        <v>29</v>
      </c>
      <c r="AG64" s="9">
        <v>30</v>
      </c>
      <c r="AH64" s="9">
        <v>31</v>
      </c>
      <c r="AI64" s="9">
        <v>32</v>
      </c>
      <c r="AJ64" s="9">
        <v>33</v>
      </c>
      <c r="AK64" s="9">
        <v>34</v>
      </c>
      <c r="AL64" s="9">
        <v>35</v>
      </c>
      <c r="AM64" s="9">
        <v>36</v>
      </c>
      <c r="AN64" s="9">
        <v>37</v>
      </c>
      <c r="AO64" s="9">
        <v>38</v>
      </c>
      <c r="AP64" s="9">
        <v>39</v>
      </c>
      <c r="AQ64" s="9">
        <v>40</v>
      </c>
      <c r="AR64" s="9">
        <v>41</v>
      </c>
      <c r="AS64" s="9">
        <v>42</v>
      </c>
      <c r="AT64" s="9">
        <v>43</v>
      </c>
      <c r="AU64" s="9">
        <v>44</v>
      </c>
      <c r="AV64" s="9">
        <v>45</v>
      </c>
      <c r="AW64" s="9">
        <v>46</v>
      </c>
      <c r="AX64" s="9">
        <v>47</v>
      </c>
      <c r="AY64" s="9">
        <v>48</v>
      </c>
      <c r="AZ64" s="9">
        <v>49</v>
      </c>
      <c r="BA64" s="9">
        <v>50</v>
      </c>
      <c r="BB64" s="9">
        <v>51</v>
      </c>
      <c r="BC64" s="9">
        <v>52</v>
      </c>
      <c r="BD64" s="9">
        <v>53</v>
      </c>
      <c r="BE64" s="9">
        <v>54</v>
      </c>
      <c r="BF64" s="9">
        <v>55</v>
      </c>
      <c r="BG64" s="9">
        <v>56</v>
      </c>
      <c r="BH64" s="9">
        <v>57</v>
      </c>
      <c r="BI64" s="9">
        <v>58</v>
      </c>
      <c r="BJ64" s="9">
        <v>59</v>
      </c>
      <c r="BK64" s="9">
        <v>60</v>
      </c>
      <c r="BL64" s="9">
        <v>61</v>
      </c>
      <c r="BM64" s="9">
        <v>62</v>
      </c>
      <c r="BN64" s="9">
        <v>63</v>
      </c>
      <c r="BO64" s="9">
        <v>64</v>
      </c>
      <c r="BP64" s="9">
        <v>65</v>
      </c>
      <c r="BQ64" s="9">
        <v>66</v>
      </c>
      <c r="BR64" s="9">
        <v>67</v>
      </c>
      <c r="BS64" s="9">
        <v>68</v>
      </c>
      <c r="BT64" s="9">
        <v>69</v>
      </c>
      <c r="BU64" s="581" t="s">
        <v>19</v>
      </c>
    </row>
    <row r="65" spans="1:73" x14ac:dyDescent="0.3">
      <c r="A65" s="585"/>
      <c r="B65" s="585"/>
      <c r="C65" s="134" t="str">
        <f>IF($C$11="","",IF(C68=1,C69&amp;"/"&amp;C70,"-"))</f>
        <v/>
      </c>
      <c r="D65" s="134" t="str">
        <f t="shared" ref="D65:BO65" si="207">IF($C$11="","",IF(D68=1,D69&amp;"/"&amp;D70,"-"))</f>
        <v/>
      </c>
      <c r="E65" s="134" t="str">
        <f t="shared" si="207"/>
        <v/>
      </c>
      <c r="F65" s="134" t="str">
        <f t="shared" si="207"/>
        <v/>
      </c>
      <c r="G65" s="134" t="str">
        <f t="shared" si="207"/>
        <v/>
      </c>
      <c r="H65" s="134" t="str">
        <f t="shared" si="207"/>
        <v/>
      </c>
      <c r="I65" s="134" t="str">
        <f t="shared" si="207"/>
        <v/>
      </c>
      <c r="J65" s="134" t="str">
        <f t="shared" si="207"/>
        <v/>
      </c>
      <c r="K65" s="134" t="str">
        <f t="shared" si="207"/>
        <v/>
      </c>
      <c r="L65" s="134" t="str">
        <f t="shared" si="207"/>
        <v/>
      </c>
      <c r="M65" s="134" t="str">
        <f t="shared" si="207"/>
        <v/>
      </c>
      <c r="N65" s="134" t="str">
        <f t="shared" si="207"/>
        <v/>
      </c>
      <c r="O65" s="134" t="str">
        <f t="shared" si="207"/>
        <v/>
      </c>
      <c r="P65" s="134" t="str">
        <f t="shared" si="207"/>
        <v/>
      </c>
      <c r="Q65" s="134" t="str">
        <f t="shared" si="207"/>
        <v/>
      </c>
      <c r="R65" s="134" t="str">
        <f t="shared" si="207"/>
        <v/>
      </c>
      <c r="S65" s="134" t="str">
        <f t="shared" si="207"/>
        <v/>
      </c>
      <c r="T65" s="134" t="str">
        <f t="shared" si="207"/>
        <v/>
      </c>
      <c r="U65" s="134" t="str">
        <f t="shared" si="207"/>
        <v/>
      </c>
      <c r="V65" s="134" t="str">
        <f t="shared" si="207"/>
        <v/>
      </c>
      <c r="W65" s="134" t="str">
        <f t="shared" si="207"/>
        <v/>
      </c>
      <c r="X65" s="134" t="str">
        <f t="shared" si="207"/>
        <v/>
      </c>
      <c r="Y65" s="134" t="str">
        <f t="shared" si="207"/>
        <v/>
      </c>
      <c r="Z65" s="134" t="str">
        <f t="shared" si="207"/>
        <v/>
      </c>
      <c r="AA65" s="134" t="str">
        <f t="shared" si="207"/>
        <v/>
      </c>
      <c r="AB65" s="134" t="str">
        <f t="shared" si="207"/>
        <v/>
      </c>
      <c r="AC65" s="134" t="str">
        <f t="shared" si="207"/>
        <v/>
      </c>
      <c r="AD65" s="134" t="str">
        <f t="shared" si="207"/>
        <v/>
      </c>
      <c r="AE65" s="134" t="str">
        <f t="shared" si="207"/>
        <v/>
      </c>
      <c r="AF65" s="134" t="str">
        <f t="shared" si="207"/>
        <v/>
      </c>
      <c r="AG65" s="134" t="str">
        <f t="shared" si="207"/>
        <v/>
      </c>
      <c r="AH65" s="134" t="str">
        <f t="shared" si="207"/>
        <v/>
      </c>
      <c r="AI65" s="134" t="str">
        <f t="shared" si="207"/>
        <v/>
      </c>
      <c r="AJ65" s="134" t="str">
        <f t="shared" si="207"/>
        <v/>
      </c>
      <c r="AK65" s="134" t="str">
        <f t="shared" si="207"/>
        <v/>
      </c>
      <c r="AL65" s="134" t="str">
        <f t="shared" si="207"/>
        <v/>
      </c>
      <c r="AM65" s="134" t="str">
        <f t="shared" si="207"/>
        <v/>
      </c>
      <c r="AN65" s="134" t="str">
        <f t="shared" si="207"/>
        <v/>
      </c>
      <c r="AO65" s="134" t="str">
        <f t="shared" si="207"/>
        <v/>
      </c>
      <c r="AP65" s="134" t="str">
        <f t="shared" si="207"/>
        <v/>
      </c>
      <c r="AQ65" s="134" t="str">
        <f t="shared" si="207"/>
        <v/>
      </c>
      <c r="AR65" s="134" t="str">
        <f t="shared" si="207"/>
        <v/>
      </c>
      <c r="AS65" s="134" t="str">
        <f t="shared" si="207"/>
        <v/>
      </c>
      <c r="AT65" s="134" t="str">
        <f t="shared" si="207"/>
        <v/>
      </c>
      <c r="AU65" s="134" t="str">
        <f t="shared" si="207"/>
        <v/>
      </c>
      <c r="AV65" s="134" t="str">
        <f t="shared" si="207"/>
        <v/>
      </c>
      <c r="AW65" s="134" t="str">
        <f t="shared" si="207"/>
        <v/>
      </c>
      <c r="AX65" s="134" t="str">
        <f t="shared" si="207"/>
        <v/>
      </c>
      <c r="AY65" s="134" t="str">
        <f t="shared" si="207"/>
        <v/>
      </c>
      <c r="AZ65" s="134" t="str">
        <f t="shared" si="207"/>
        <v/>
      </c>
      <c r="BA65" s="134" t="str">
        <f t="shared" si="207"/>
        <v/>
      </c>
      <c r="BB65" s="134" t="str">
        <f t="shared" si="207"/>
        <v/>
      </c>
      <c r="BC65" s="134" t="str">
        <f t="shared" si="207"/>
        <v/>
      </c>
      <c r="BD65" s="134" t="str">
        <f t="shared" si="207"/>
        <v/>
      </c>
      <c r="BE65" s="134" t="str">
        <f t="shared" si="207"/>
        <v/>
      </c>
      <c r="BF65" s="134" t="str">
        <f t="shared" si="207"/>
        <v/>
      </c>
      <c r="BG65" s="134" t="str">
        <f t="shared" si="207"/>
        <v/>
      </c>
      <c r="BH65" s="134" t="str">
        <f t="shared" si="207"/>
        <v/>
      </c>
      <c r="BI65" s="134" t="str">
        <f t="shared" si="207"/>
        <v/>
      </c>
      <c r="BJ65" s="134" t="str">
        <f t="shared" si="207"/>
        <v/>
      </c>
      <c r="BK65" s="134" t="str">
        <f t="shared" si="207"/>
        <v/>
      </c>
      <c r="BL65" s="134" t="str">
        <f t="shared" si="207"/>
        <v/>
      </c>
      <c r="BM65" s="134" t="str">
        <f t="shared" si="207"/>
        <v/>
      </c>
      <c r="BN65" s="134" t="str">
        <f t="shared" si="207"/>
        <v/>
      </c>
      <c r="BO65" s="134" t="str">
        <f t="shared" si="207"/>
        <v/>
      </c>
      <c r="BP65" s="134" t="str">
        <f t="shared" ref="BP65:BT65" si="208">IF($C$11="","",IF(BP68=1,BP69&amp;"/"&amp;BP70,"-"))</f>
        <v/>
      </c>
      <c r="BQ65" s="134" t="str">
        <f t="shared" si="208"/>
        <v/>
      </c>
      <c r="BR65" s="134" t="str">
        <f t="shared" si="208"/>
        <v/>
      </c>
      <c r="BS65" s="134" t="str">
        <f t="shared" si="208"/>
        <v/>
      </c>
      <c r="BT65" s="134" t="str">
        <f t="shared" si="208"/>
        <v/>
      </c>
      <c r="BU65" s="582"/>
    </row>
    <row r="66" spans="1:73" x14ac:dyDescent="0.3">
      <c r="A66" s="580" t="s">
        <v>467</v>
      </c>
      <c r="B66" s="580"/>
      <c r="C66" s="149">
        <v>1</v>
      </c>
      <c r="D66" s="10">
        <f>(C66/(1+$C$35))*D68</f>
        <v>0.96618357487922713</v>
      </c>
      <c r="E66" s="10">
        <f t="shared" ref="E66:AG66" si="209">(D66/(1+$C$35))*E68</f>
        <v>0.93351070036640305</v>
      </c>
      <c r="F66" s="10">
        <f t="shared" si="209"/>
        <v>0.90194270566802237</v>
      </c>
      <c r="G66" s="10">
        <f t="shared" si="209"/>
        <v>0.87144222769857238</v>
      </c>
      <c r="H66" s="10">
        <f t="shared" si="209"/>
        <v>0.84197316685852408</v>
      </c>
      <c r="I66" s="10">
        <f t="shared" si="209"/>
        <v>0.81350064430775282</v>
      </c>
      <c r="J66" s="10">
        <f t="shared" si="209"/>
        <v>0.78599096068381924</v>
      </c>
      <c r="K66" s="10">
        <f t="shared" si="209"/>
        <v>0.75941155621625056</v>
      </c>
      <c r="L66" s="10">
        <f t="shared" si="209"/>
        <v>0.73373097218961414</v>
      </c>
      <c r="M66" s="10">
        <f t="shared" si="209"/>
        <v>0.70891881370977217</v>
      </c>
      <c r="N66" s="10">
        <f t="shared" si="209"/>
        <v>0.68494571372924851</v>
      </c>
      <c r="O66" s="10">
        <f t="shared" si="209"/>
        <v>0.66178329828912907</v>
      </c>
      <c r="P66" s="10">
        <f t="shared" si="209"/>
        <v>0.63940415293635666</v>
      </c>
      <c r="Q66" s="10">
        <f t="shared" si="209"/>
        <v>0.61778179027667313</v>
      </c>
      <c r="R66" s="10">
        <f t="shared" si="209"/>
        <v>0.59689061862480497</v>
      </c>
      <c r="S66" s="10">
        <f t="shared" si="209"/>
        <v>0.57670591171478747</v>
      </c>
      <c r="T66" s="10">
        <f t="shared" si="209"/>
        <v>0.55720377943457733</v>
      </c>
      <c r="U66" s="10">
        <f t="shared" si="209"/>
        <v>0.53836113955031628</v>
      </c>
      <c r="V66" s="10">
        <f t="shared" si="209"/>
        <v>0.520155690386779</v>
      </c>
      <c r="W66" s="10">
        <f t="shared" si="209"/>
        <v>0.50256588443167061</v>
      </c>
      <c r="X66" s="10">
        <f t="shared" si="209"/>
        <v>0.48557090283253201</v>
      </c>
      <c r="Y66" s="10">
        <f t="shared" si="209"/>
        <v>0.46915063075606961</v>
      </c>
      <c r="Z66" s="10">
        <f t="shared" si="209"/>
        <v>0.45328563358074364</v>
      </c>
      <c r="AA66" s="10">
        <f t="shared" si="209"/>
        <v>0.43795713389443836</v>
      </c>
      <c r="AB66" s="10">
        <f t="shared" si="209"/>
        <v>0.42314698926998878</v>
      </c>
      <c r="AC66" s="10">
        <f t="shared" si="209"/>
        <v>0.40883767079225974</v>
      </c>
      <c r="AD66" s="10">
        <f t="shared" si="209"/>
        <v>0.39501224231136212</v>
      </c>
      <c r="AE66" s="10">
        <f t="shared" si="209"/>
        <v>0.38165434039745133</v>
      </c>
      <c r="AF66" s="10">
        <f t="shared" si="209"/>
        <v>0.36874815497338298</v>
      </c>
      <c r="AG66" s="10">
        <f t="shared" si="209"/>
        <v>0.35627841060230242</v>
      </c>
      <c r="AH66" s="10">
        <f>(AG66/(1+$C$36))*AH68</f>
        <v>0.34590136951679845</v>
      </c>
      <c r="AI66" s="10">
        <f t="shared" ref="AI66:BO66" si="210">(AH66/(1+$C$36))*AI68</f>
        <v>0.33582657234640628</v>
      </c>
      <c r="AJ66" s="10">
        <f t="shared" si="210"/>
        <v>0.32604521587029733</v>
      </c>
      <c r="AK66" s="10">
        <f t="shared" si="210"/>
        <v>0.31654875327213333</v>
      </c>
      <c r="AL66" s="10">
        <f t="shared" si="210"/>
        <v>0.30732888667197411</v>
      </c>
      <c r="AM66" s="10">
        <f t="shared" si="210"/>
        <v>0.29837755987570302</v>
      </c>
      <c r="AN66" s="10">
        <f t="shared" si="210"/>
        <v>0.28968695133563399</v>
      </c>
      <c r="AO66" s="10">
        <f t="shared" si="210"/>
        <v>0.28124946731614953</v>
      </c>
      <c r="AP66" s="10">
        <f t="shared" si="210"/>
        <v>0.2730577352583976</v>
      </c>
      <c r="AQ66" s="10">
        <f t="shared" si="210"/>
        <v>0.26510459733825009</v>
      </c>
      <c r="AR66" s="10">
        <f t="shared" si="210"/>
        <v>0.25738310421189331</v>
      </c>
      <c r="AS66" s="10">
        <f t="shared" si="210"/>
        <v>0.24988650894358574</v>
      </c>
      <c r="AT66" s="10">
        <f t="shared" si="210"/>
        <v>0.24260826111027742</v>
      </c>
      <c r="AU66" s="10">
        <f t="shared" si="210"/>
        <v>0.23554200107793924</v>
      </c>
      <c r="AV66" s="10">
        <f t="shared" si="210"/>
        <v>0.2286815544446012</v>
      </c>
      <c r="AW66" s="10">
        <f t="shared" si="210"/>
        <v>0.22202092664524387</v>
      </c>
      <c r="AX66" s="10">
        <f t="shared" si="210"/>
        <v>0.215554297713829</v>
      </c>
      <c r="AY66" s="10">
        <f t="shared" si="210"/>
        <v>0.20927601719789224</v>
      </c>
      <c r="AZ66" s="10">
        <f t="shared" si="210"/>
        <v>0.20318059922125459</v>
      </c>
      <c r="BA66" s="10">
        <f t="shared" si="210"/>
        <v>0.19726271769053844</v>
      </c>
      <c r="BB66" s="10">
        <f t="shared" si="210"/>
        <v>0.19151720164129946</v>
      </c>
      <c r="BC66" s="10">
        <f t="shared" si="210"/>
        <v>0.18593903071970821</v>
      </c>
      <c r="BD66" s="10">
        <f t="shared" si="210"/>
        <v>0.18052333079583321</v>
      </c>
      <c r="BE66" s="10">
        <f t="shared" si="210"/>
        <v>0.17526536970469245</v>
      </c>
      <c r="BF66" s="10">
        <f t="shared" si="210"/>
        <v>0.17016055311135189</v>
      </c>
      <c r="BG66" s="10">
        <f t="shared" si="210"/>
        <v>0.16520442049645814</v>
      </c>
      <c r="BH66" s="10">
        <f t="shared" si="210"/>
        <v>0.16039264125869723</v>
      </c>
      <c r="BI66" s="10">
        <f t="shared" si="210"/>
        <v>0.15572101093077401</v>
      </c>
      <c r="BJ66" s="10">
        <f t="shared" si="210"/>
        <v>0.15118544750560584</v>
      </c>
      <c r="BK66" s="10">
        <f t="shared" si="210"/>
        <v>0.14678198786952024</v>
      </c>
      <c r="BL66" s="10">
        <f t="shared" si="210"/>
        <v>0.14250678433934003</v>
      </c>
      <c r="BM66" s="10">
        <f t="shared" si="210"/>
        <v>0.13835610130033013</v>
      </c>
      <c r="BN66" s="10">
        <f t="shared" si="210"/>
        <v>0.13432631194206809</v>
      </c>
      <c r="BO66" s="10">
        <f t="shared" si="210"/>
        <v>0.1304138950893865</v>
      </c>
      <c r="BP66" s="10">
        <f t="shared" ref="BP66" si="211">(BO66/(1+$C$36))*BP68</f>
        <v>0.12661543212561796</v>
      </c>
      <c r="BQ66" s="10">
        <f t="shared" ref="BQ66" si="212">(BP66/(1+$C$36))*BQ68</f>
        <v>0.12292760400545433</v>
      </c>
      <c r="BR66" s="10">
        <f t="shared" ref="BR66" si="213">(BQ66/(1+$C$36))*BR68</f>
        <v>0.11934718835481002</v>
      </c>
      <c r="BS66" s="10">
        <f t="shared" ref="BS66" si="214">(BR66/(1+$C$36))*BS68</f>
        <v>0.11587105665515536</v>
      </c>
      <c r="BT66" s="10">
        <f t="shared" ref="BT66" si="215">(BS66/(1+$C$36))*BT68</f>
        <v>0.11249617150985958</v>
      </c>
      <c r="BU66" s="150">
        <f>SUM(C66:BT66)</f>
        <v>27.5181200477776</v>
      </c>
    </row>
    <row r="67" spans="1:73" x14ac:dyDescent="0.3">
      <c r="A67" s="580" t="s">
        <v>578</v>
      </c>
      <c r="B67" s="580"/>
      <c r="C67" s="149">
        <v>1</v>
      </c>
      <c r="D67" s="10">
        <f>(C67/(1+$C$37))*D68</f>
        <v>0.98522167487684742</v>
      </c>
      <c r="E67" s="10">
        <f t="shared" ref="E67:AG67" si="216">(D67/(1+$C$37))*E68</f>
        <v>0.97066174864714039</v>
      </c>
      <c r="F67" s="10">
        <f t="shared" si="216"/>
        <v>0.95631699374102508</v>
      </c>
      <c r="G67" s="10">
        <f t="shared" si="216"/>
        <v>0.94218423028672427</v>
      </c>
      <c r="H67" s="10">
        <f t="shared" si="216"/>
        <v>0.92826032540563974</v>
      </c>
      <c r="I67" s="10">
        <f t="shared" si="216"/>
        <v>0.91454219251787172</v>
      </c>
      <c r="J67" s="10">
        <f t="shared" si="216"/>
        <v>0.90102679065800173</v>
      </c>
      <c r="K67" s="10">
        <f t="shared" si="216"/>
        <v>0.88771112380098705</v>
      </c>
      <c r="L67" s="10">
        <f t="shared" si="216"/>
        <v>0.87459224019801685</v>
      </c>
      <c r="M67" s="10">
        <f t="shared" si="216"/>
        <v>0.86166723172218418</v>
      </c>
      <c r="N67" s="10">
        <f t="shared" si="216"/>
        <v>0.84893323322382686</v>
      </c>
      <c r="O67" s="10">
        <f t="shared" si="216"/>
        <v>0.83638742189539594</v>
      </c>
      <c r="P67" s="10">
        <f t="shared" si="216"/>
        <v>0.82402701664571032</v>
      </c>
      <c r="Q67" s="10">
        <f t="shared" si="216"/>
        <v>0.81184927748345848</v>
      </c>
      <c r="R67" s="10">
        <f t="shared" si="216"/>
        <v>0.79985150490981138</v>
      </c>
      <c r="S67" s="10">
        <f t="shared" si="216"/>
        <v>0.78803103932001128</v>
      </c>
      <c r="T67" s="10">
        <f t="shared" si="216"/>
        <v>0.77638526041380429</v>
      </c>
      <c r="U67" s="10">
        <f t="shared" si="216"/>
        <v>0.76491158661458558</v>
      </c>
      <c r="V67" s="10">
        <f t="shared" si="216"/>
        <v>0.75360747449712873</v>
      </c>
      <c r="W67" s="10">
        <f t="shared" si="216"/>
        <v>0.74247041822377224</v>
      </c>
      <c r="X67" s="10">
        <f t="shared" si="216"/>
        <v>0.73149794898893827</v>
      </c>
      <c r="Y67" s="10">
        <f t="shared" si="216"/>
        <v>0.72068763447186046</v>
      </c>
      <c r="Z67" s="10">
        <f t="shared" si="216"/>
        <v>0.71003707829739948</v>
      </c>
      <c r="AA67" s="10">
        <f t="shared" si="216"/>
        <v>0.69954391950482719</v>
      </c>
      <c r="AB67" s="10">
        <f t="shared" si="216"/>
        <v>0.6892058320244604</v>
      </c>
      <c r="AC67" s="10">
        <f t="shared" si="216"/>
        <v>0.67902052416202996</v>
      </c>
      <c r="AD67" s="10">
        <f t="shared" si="216"/>
        <v>0.66898573809066997</v>
      </c>
      <c r="AE67" s="10">
        <f t="shared" si="216"/>
        <v>0.65909924935041386</v>
      </c>
      <c r="AF67" s="10">
        <f t="shared" si="216"/>
        <v>0.64935886635508766</v>
      </c>
      <c r="AG67" s="10">
        <f t="shared" si="216"/>
        <v>0.63976242990649035</v>
      </c>
      <c r="AH67" s="10">
        <f>(AG67/(1+$C$38))*AH68</f>
        <v>0.63164132712911603</v>
      </c>
      <c r="AI67" s="10">
        <f t="shared" ref="AI67:BO67" si="217">(AH67/(1+$C$38))*AI68</f>
        <v>0.62362331310349961</v>
      </c>
      <c r="AJ67" s="10">
        <f t="shared" si="217"/>
        <v>0.61570707922771473</v>
      </c>
      <c r="AK67" s="10">
        <f t="shared" si="217"/>
        <v>0.60789133351114288</v>
      </c>
      <c r="AL67" s="10">
        <f t="shared" si="217"/>
        <v>0.60017480036361071</v>
      </c>
      <c r="AM67" s="10">
        <f t="shared" si="217"/>
        <v>0.59255622038720379</v>
      </c>
      <c r="AN67" s="10">
        <f t="shared" si="217"/>
        <v>0.58503435017072303</v>
      </c>
      <c r="AO67" s="10">
        <f t="shared" si="217"/>
        <v>0.57760796208675047</v>
      </c>
      <c r="AP67" s="10">
        <f t="shared" si="217"/>
        <v>0.57027584409129095</v>
      </c>
      <c r="AQ67" s="10">
        <f t="shared" si="217"/>
        <v>0.5630367995259572</v>
      </c>
      <c r="AR67" s="10">
        <f t="shared" si="217"/>
        <v>0.55588964692266574</v>
      </c>
      <c r="AS67" s="10">
        <f t="shared" si="217"/>
        <v>0.54883321981081246</v>
      </c>
      <c r="AT67" s="10">
        <f t="shared" si="217"/>
        <v>0.54186636652689524</v>
      </c>
      <c r="AU67" s="10">
        <f t="shared" si="217"/>
        <v>0.53498795002655386</v>
      </c>
      <c r="AV67" s="10">
        <f t="shared" si="217"/>
        <v>0.52819684769899533</v>
      </c>
      <c r="AW67" s="10">
        <f t="shared" si="217"/>
        <v>0.52149195118377534</v>
      </c>
      <c r="AX67" s="10">
        <f t="shared" si="217"/>
        <v>0.51487216618990506</v>
      </c>
      <c r="AY67" s="10">
        <f t="shared" si="217"/>
        <v>0.50833641231725457</v>
      </c>
      <c r="AZ67" s="10">
        <f t="shared" si="217"/>
        <v>0.50188362288022315</v>
      </c>
      <c r="BA67" s="10">
        <f t="shared" si="217"/>
        <v>0.49551274473364765</v>
      </c>
      <c r="BB67" s="10">
        <f t="shared" si="217"/>
        <v>0.48922273810092148</v>
      </c>
      <c r="BC67" s="10">
        <f t="shared" si="217"/>
        <v>0.48301257640429479</v>
      </c>
      <c r="BD67" s="10">
        <f t="shared" si="217"/>
        <v>0.47688124609732913</v>
      </c>
      <c r="BE67" s="10">
        <f t="shared" si="217"/>
        <v>0.47082774649947867</v>
      </c>
      <c r="BF67" s="10">
        <f t="shared" si="217"/>
        <v>0.46485108963277161</v>
      </c>
      <c r="BG67" s="10">
        <f t="shared" si="217"/>
        <v>0.45895030006056431</v>
      </c>
      <c r="BH67" s="10">
        <f t="shared" si="217"/>
        <v>0.45312441472834275</v>
      </c>
      <c r="BI67" s="10">
        <f t="shared" si="217"/>
        <v>0.44737248280654429</v>
      </c>
      <c r="BJ67" s="10">
        <f t="shared" si="217"/>
        <v>0.44169356553537514</v>
      </c>
      <c r="BK67" s="10">
        <f t="shared" si="217"/>
        <v>0.43608673607159743</v>
      </c>
      <c r="BL67" s="10">
        <f t="shared" si="217"/>
        <v>0.43055107933726117</v>
      </c>
      <c r="BM67" s="10">
        <f t="shared" si="217"/>
        <v>0.42508569187035655</v>
      </c>
      <c r="BN67" s="10">
        <f t="shared" si="217"/>
        <v>0.41968968167736187</v>
      </c>
      <c r="BO67" s="10">
        <f t="shared" si="217"/>
        <v>0.4143621680876633</v>
      </c>
      <c r="BP67" s="10">
        <f t="shared" ref="BP67" si="218">(BO67/(1+$C$38))*BP68</f>
        <v>0.4091022816098227</v>
      </c>
      <c r="BQ67" s="10">
        <f t="shared" ref="BQ67" si="219">(BP67/(1+$C$38))*BQ68</f>
        <v>0.40390916378966979</v>
      </c>
      <c r="BR67" s="10">
        <f t="shared" ref="BR67" si="220">(BQ67/(1+$C$38))*BR68</f>
        <v>0.39878196707019581</v>
      </c>
      <c r="BS67" s="10">
        <f t="shared" ref="BS67" si="221">(BR67/(1+$C$38))*BS68</f>
        <v>0.39371985465322573</v>
      </c>
      <c r="BT67" s="10">
        <f t="shared" ref="BT67" si="222">(BS67/(1+$C$38))*BT68</f>
        <v>0.38872200036284627</v>
      </c>
      <c r="BU67" s="150">
        <f>SUM(C67:BT67)</f>
        <v>44.54120474851748</v>
      </c>
    </row>
    <row r="68" spans="1:73" x14ac:dyDescent="0.3">
      <c r="A68" s="583" t="s">
        <v>20</v>
      </c>
      <c r="B68" s="584"/>
      <c r="C68" s="10">
        <f>IF(H18="",0,1)</f>
        <v>1</v>
      </c>
      <c r="D68" s="10">
        <f t="shared" ref="D68:BO68" si="223">N(D64&lt;$H$18)</f>
        <v>1</v>
      </c>
      <c r="E68" s="10">
        <f t="shared" si="223"/>
        <v>1</v>
      </c>
      <c r="F68" s="10">
        <f t="shared" si="223"/>
        <v>1</v>
      </c>
      <c r="G68" s="10">
        <f t="shared" si="223"/>
        <v>1</v>
      </c>
      <c r="H68" s="10">
        <f t="shared" si="223"/>
        <v>1</v>
      </c>
      <c r="I68" s="10">
        <f t="shared" si="223"/>
        <v>1</v>
      </c>
      <c r="J68" s="10">
        <f t="shared" si="223"/>
        <v>1</v>
      </c>
      <c r="K68" s="10">
        <f t="shared" si="223"/>
        <v>1</v>
      </c>
      <c r="L68" s="10">
        <f t="shared" si="223"/>
        <v>1</v>
      </c>
      <c r="M68" s="10">
        <f t="shared" si="223"/>
        <v>1</v>
      </c>
      <c r="N68" s="10">
        <f t="shared" si="223"/>
        <v>1</v>
      </c>
      <c r="O68" s="10">
        <f t="shared" si="223"/>
        <v>1</v>
      </c>
      <c r="P68" s="10">
        <f t="shared" si="223"/>
        <v>1</v>
      </c>
      <c r="Q68" s="10">
        <f t="shared" si="223"/>
        <v>1</v>
      </c>
      <c r="R68" s="10">
        <f t="shared" si="223"/>
        <v>1</v>
      </c>
      <c r="S68" s="10">
        <f t="shared" si="223"/>
        <v>1</v>
      </c>
      <c r="T68" s="10">
        <f t="shared" si="223"/>
        <v>1</v>
      </c>
      <c r="U68" s="10">
        <f t="shared" si="223"/>
        <v>1</v>
      </c>
      <c r="V68" s="10">
        <f t="shared" si="223"/>
        <v>1</v>
      </c>
      <c r="W68" s="10">
        <f t="shared" si="223"/>
        <v>1</v>
      </c>
      <c r="X68" s="10">
        <f t="shared" si="223"/>
        <v>1</v>
      </c>
      <c r="Y68" s="10">
        <f t="shared" si="223"/>
        <v>1</v>
      </c>
      <c r="Z68" s="10">
        <f t="shared" si="223"/>
        <v>1</v>
      </c>
      <c r="AA68" s="10">
        <f t="shared" si="223"/>
        <v>1</v>
      </c>
      <c r="AB68" s="10">
        <f t="shared" si="223"/>
        <v>1</v>
      </c>
      <c r="AC68" s="10">
        <f t="shared" si="223"/>
        <v>1</v>
      </c>
      <c r="AD68" s="10">
        <f t="shared" si="223"/>
        <v>1</v>
      </c>
      <c r="AE68" s="10">
        <f t="shared" si="223"/>
        <v>1</v>
      </c>
      <c r="AF68" s="10">
        <f t="shared" si="223"/>
        <v>1</v>
      </c>
      <c r="AG68" s="10">
        <f t="shared" si="223"/>
        <v>1</v>
      </c>
      <c r="AH68" s="10">
        <f t="shared" si="223"/>
        <v>1</v>
      </c>
      <c r="AI68" s="10">
        <f t="shared" si="223"/>
        <v>1</v>
      </c>
      <c r="AJ68" s="10">
        <f t="shared" si="223"/>
        <v>1</v>
      </c>
      <c r="AK68" s="10">
        <f t="shared" si="223"/>
        <v>1</v>
      </c>
      <c r="AL68" s="10">
        <f t="shared" si="223"/>
        <v>1</v>
      </c>
      <c r="AM68" s="10">
        <f t="shared" si="223"/>
        <v>1</v>
      </c>
      <c r="AN68" s="10">
        <f t="shared" si="223"/>
        <v>1</v>
      </c>
      <c r="AO68" s="10">
        <f t="shared" si="223"/>
        <v>1</v>
      </c>
      <c r="AP68" s="10">
        <f t="shared" si="223"/>
        <v>1</v>
      </c>
      <c r="AQ68" s="10">
        <f t="shared" si="223"/>
        <v>1</v>
      </c>
      <c r="AR68" s="10">
        <f t="shared" si="223"/>
        <v>1</v>
      </c>
      <c r="AS68" s="10">
        <f t="shared" si="223"/>
        <v>1</v>
      </c>
      <c r="AT68" s="10">
        <f t="shared" si="223"/>
        <v>1</v>
      </c>
      <c r="AU68" s="10">
        <f t="shared" si="223"/>
        <v>1</v>
      </c>
      <c r="AV68" s="10">
        <f t="shared" si="223"/>
        <v>1</v>
      </c>
      <c r="AW68" s="10">
        <f t="shared" si="223"/>
        <v>1</v>
      </c>
      <c r="AX68" s="10">
        <f t="shared" si="223"/>
        <v>1</v>
      </c>
      <c r="AY68" s="10">
        <f t="shared" si="223"/>
        <v>1</v>
      </c>
      <c r="AZ68" s="10">
        <f t="shared" si="223"/>
        <v>1</v>
      </c>
      <c r="BA68" s="10">
        <f t="shared" si="223"/>
        <v>1</v>
      </c>
      <c r="BB68" s="10">
        <f t="shared" si="223"/>
        <v>1</v>
      </c>
      <c r="BC68" s="10">
        <f t="shared" si="223"/>
        <v>1</v>
      </c>
      <c r="BD68" s="10">
        <f t="shared" si="223"/>
        <v>1</v>
      </c>
      <c r="BE68" s="10">
        <f t="shared" si="223"/>
        <v>1</v>
      </c>
      <c r="BF68" s="10">
        <f t="shared" si="223"/>
        <v>1</v>
      </c>
      <c r="BG68" s="10">
        <f t="shared" si="223"/>
        <v>1</v>
      </c>
      <c r="BH68" s="10">
        <f t="shared" si="223"/>
        <v>1</v>
      </c>
      <c r="BI68" s="10">
        <f t="shared" si="223"/>
        <v>1</v>
      </c>
      <c r="BJ68" s="10">
        <f t="shared" si="223"/>
        <v>1</v>
      </c>
      <c r="BK68" s="10">
        <f t="shared" si="223"/>
        <v>1</v>
      </c>
      <c r="BL68" s="10">
        <f t="shared" si="223"/>
        <v>1</v>
      </c>
      <c r="BM68" s="10">
        <f t="shared" si="223"/>
        <v>1</v>
      </c>
      <c r="BN68" s="10">
        <f t="shared" si="223"/>
        <v>1</v>
      </c>
      <c r="BO68" s="10">
        <f t="shared" si="223"/>
        <v>1</v>
      </c>
      <c r="BP68" s="10">
        <f t="shared" ref="BP68:BT68" si="224">N(BP64&lt;$H$18)</f>
        <v>1</v>
      </c>
      <c r="BQ68" s="10">
        <f t="shared" si="224"/>
        <v>1</v>
      </c>
      <c r="BR68" s="10">
        <f t="shared" si="224"/>
        <v>1</v>
      </c>
      <c r="BS68" s="10">
        <f t="shared" si="224"/>
        <v>1</v>
      </c>
      <c r="BT68" s="10">
        <f t="shared" si="224"/>
        <v>1</v>
      </c>
      <c r="BU68" s="117"/>
    </row>
    <row r="69" spans="1:73" s="7" customFormat="1" ht="11.4" hidden="1" x14ac:dyDescent="0.2">
      <c r="C69" s="7">
        <f>C11</f>
        <v>0</v>
      </c>
      <c r="D69" s="7">
        <f>C69+1</f>
        <v>1</v>
      </c>
      <c r="E69" s="7">
        <f t="shared" ref="E69" si="225">D69+1</f>
        <v>2</v>
      </c>
      <c r="F69" s="7">
        <f t="shared" ref="F69" si="226">E69+1</f>
        <v>3</v>
      </c>
      <c r="G69" s="7">
        <f t="shared" ref="G69" si="227">F69+1</f>
        <v>4</v>
      </c>
      <c r="H69" s="7">
        <f t="shared" ref="H69" si="228">G69+1</f>
        <v>5</v>
      </c>
      <c r="I69" s="7">
        <f>H69+1</f>
        <v>6</v>
      </c>
      <c r="J69" s="7">
        <f t="shared" ref="J69" si="229">I69+1</f>
        <v>7</v>
      </c>
      <c r="K69" s="7">
        <f t="shared" ref="K69" si="230">J69+1</f>
        <v>8</v>
      </c>
      <c r="L69" s="7">
        <f t="shared" ref="L69" si="231">K69+1</f>
        <v>9</v>
      </c>
      <c r="M69" s="7">
        <f t="shared" ref="M69" si="232">L69+1</f>
        <v>10</v>
      </c>
      <c r="N69" s="7">
        <f>M69+1</f>
        <v>11</v>
      </c>
      <c r="O69" s="7">
        <f t="shared" ref="O69" si="233">N69+1</f>
        <v>12</v>
      </c>
      <c r="P69" s="7">
        <f t="shared" ref="P69" si="234">O69+1</f>
        <v>13</v>
      </c>
      <c r="Q69" s="7">
        <f t="shared" ref="Q69" si="235">P69+1</f>
        <v>14</v>
      </c>
      <c r="R69" s="7">
        <f t="shared" ref="R69" si="236">Q69+1</f>
        <v>15</v>
      </c>
      <c r="S69" s="7">
        <f t="shared" ref="S69" si="237">R69+1</f>
        <v>16</v>
      </c>
      <c r="T69" s="7">
        <f t="shared" ref="T69" si="238">S69+1</f>
        <v>17</v>
      </c>
      <c r="U69" s="7">
        <f t="shared" ref="U69" si="239">T69+1</f>
        <v>18</v>
      </c>
      <c r="V69" s="7">
        <f t="shared" ref="V69" si="240">U69+1</f>
        <v>19</v>
      </c>
      <c r="W69" s="7">
        <f t="shared" ref="W69" si="241">V69+1</f>
        <v>20</v>
      </c>
      <c r="X69" s="7">
        <f t="shared" ref="X69" si="242">W69+1</f>
        <v>21</v>
      </c>
      <c r="Y69" s="7">
        <f t="shared" ref="Y69" si="243">X69+1</f>
        <v>22</v>
      </c>
      <c r="Z69" s="7">
        <f t="shared" ref="Z69" si="244">Y69+1</f>
        <v>23</v>
      </c>
      <c r="AA69" s="7">
        <f t="shared" ref="AA69" si="245">Z69+1</f>
        <v>24</v>
      </c>
      <c r="AB69" s="7">
        <f t="shared" ref="AB69" si="246">AA69+1</f>
        <v>25</v>
      </c>
      <c r="AC69" s="7">
        <f t="shared" ref="AC69" si="247">AB69+1</f>
        <v>26</v>
      </c>
      <c r="AD69" s="7">
        <f t="shared" ref="AD69" si="248">AC69+1</f>
        <v>27</v>
      </c>
      <c r="AE69" s="7">
        <f t="shared" ref="AE69" si="249">AD69+1</f>
        <v>28</v>
      </c>
      <c r="AF69" s="7">
        <f t="shared" ref="AF69" si="250">AE69+1</f>
        <v>29</v>
      </c>
      <c r="AG69" s="7">
        <f t="shared" ref="AG69" si="251">AF69+1</f>
        <v>30</v>
      </c>
      <c r="AH69" s="7">
        <f t="shared" ref="AH69" si="252">AG69+1</f>
        <v>31</v>
      </c>
      <c r="AI69" s="7">
        <f t="shared" ref="AI69" si="253">AH69+1</f>
        <v>32</v>
      </c>
      <c r="AJ69" s="7">
        <f t="shared" ref="AJ69" si="254">AI69+1</f>
        <v>33</v>
      </c>
      <c r="AK69" s="7">
        <f t="shared" ref="AK69" si="255">AJ69+1</f>
        <v>34</v>
      </c>
      <c r="AL69" s="7">
        <f t="shared" ref="AL69" si="256">AK69+1</f>
        <v>35</v>
      </c>
      <c r="AM69" s="7">
        <f t="shared" ref="AM69" si="257">AL69+1</f>
        <v>36</v>
      </c>
      <c r="AN69" s="7">
        <f t="shared" ref="AN69" si="258">AM69+1</f>
        <v>37</v>
      </c>
      <c r="AO69" s="7">
        <f t="shared" ref="AO69" si="259">AN69+1</f>
        <v>38</v>
      </c>
      <c r="AP69" s="7">
        <f t="shared" ref="AP69" si="260">AO69+1</f>
        <v>39</v>
      </c>
      <c r="AQ69" s="7">
        <f t="shared" ref="AQ69" si="261">AP69+1</f>
        <v>40</v>
      </c>
      <c r="AR69" s="7">
        <f t="shared" ref="AR69" si="262">AQ69+1</f>
        <v>41</v>
      </c>
      <c r="AS69" s="7">
        <f t="shared" ref="AS69" si="263">AR69+1</f>
        <v>42</v>
      </c>
      <c r="AT69" s="7">
        <f t="shared" ref="AT69" si="264">AS69+1</f>
        <v>43</v>
      </c>
      <c r="AU69" s="7">
        <f t="shared" ref="AU69" si="265">AT69+1</f>
        <v>44</v>
      </c>
      <c r="AV69" s="7">
        <f t="shared" ref="AV69" si="266">AU69+1</f>
        <v>45</v>
      </c>
      <c r="AW69" s="7">
        <f t="shared" ref="AW69" si="267">AV69+1</f>
        <v>46</v>
      </c>
      <c r="AX69" s="7">
        <f t="shared" ref="AX69" si="268">AW69+1</f>
        <v>47</v>
      </c>
      <c r="AY69" s="7">
        <f t="shared" ref="AY69" si="269">AX69+1</f>
        <v>48</v>
      </c>
      <c r="AZ69" s="7">
        <f t="shared" ref="AZ69" si="270">AY69+1</f>
        <v>49</v>
      </c>
      <c r="BA69" s="7">
        <f t="shared" ref="BA69" si="271">AZ69+1</f>
        <v>50</v>
      </c>
      <c r="BB69" s="7">
        <f t="shared" ref="BB69" si="272">BA69+1</f>
        <v>51</v>
      </c>
      <c r="BC69" s="7">
        <f t="shared" ref="BC69" si="273">BB69+1</f>
        <v>52</v>
      </c>
      <c r="BD69" s="7">
        <f t="shared" ref="BD69" si="274">BC69+1</f>
        <v>53</v>
      </c>
      <c r="BE69" s="7">
        <f t="shared" ref="BE69" si="275">BD69+1</f>
        <v>54</v>
      </c>
      <c r="BF69" s="7">
        <f t="shared" ref="BF69" si="276">BE69+1</f>
        <v>55</v>
      </c>
      <c r="BG69" s="7">
        <f t="shared" ref="BG69" si="277">BF69+1</f>
        <v>56</v>
      </c>
      <c r="BH69" s="7">
        <f t="shared" ref="BH69" si="278">BG69+1</f>
        <v>57</v>
      </c>
      <c r="BI69" s="7">
        <f t="shared" ref="BI69" si="279">BH69+1</f>
        <v>58</v>
      </c>
      <c r="BJ69" s="7">
        <f t="shared" ref="BJ69" si="280">BI69+1</f>
        <v>59</v>
      </c>
      <c r="BK69" s="7">
        <f t="shared" ref="BK69" si="281">BJ69+1</f>
        <v>60</v>
      </c>
      <c r="BL69" s="7">
        <f t="shared" ref="BL69" si="282">BK69+1</f>
        <v>61</v>
      </c>
      <c r="BM69" s="7">
        <f t="shared" ref="BM69" si="283">BL69+1</f>
        <v>62</v>
      </c>
      <c r="BN69" s="7">
        <f t="shared" ref="BN69" si="284">BM69+1</f>
        <v>63</v>
      </c>
      <c r="BO69" s="7">
        <f t="shared" ref="BO69" si="285">BN69+1</f>
        <v>64</v>
      </c>
      <c r="BP69" s="7">
        <f t="shared" ref="BP69" si="286">BO69+1</f>
        <v>65</v>
      </c>
      <c r="BQ69" s="7">
        <f t="shared" ref="BQ69" si="287">BP69+1</f>
        <v>66</v>
      </c>
      <c r="BR69" s="7">
        <f t="shared" ref="BR69" si="288">BQ69+1</f>
        <v>67</v>
      </c>
      <c r="BS69" s="7">
        <f t="shared" ref="BS69" si="289">BR69+1</f>
        <v>68</v>
      </c>
      <c r="BT69" s="7">
        <f t="shared" ref="BT69" si="290">BS69+1</f>
        <v>69</v>
      </c>
    </row>
    <row r="70" spans="1:73" s="7" customFormat="1" ht="11.4" hidden="1" x14ac:dyDescent="0.2">
      <c r="C70" s="7">
        <f>(RIGHT(C69,2)*1)+1</f>
        <v>1</v>
      </c>
      <c r="D70" s="7">
        <f t="shared" ref="D70:BO70" si="291">(RIGHT(D69,2)*1)+1</f>
        <v>2</v>
      </c>
      <c r="E70" s="7">
        <f t="shared" si="291"/>
        <v>3</v>
      </c>
      <c r="F70" s="7">
        <f t="shared" si="291"/>
        <v>4</v>
      </c>
      <c r="G70" s="7">
        <f t="shared" si="291"/>
        <v>5</v>
      </c>
      <c r="H70" s="7">
        <f t="shared" si="291"/>
        <v>6</v>
      </c>
      <c r="I70" s="7">
        <f t="shared" si="291"/>
        <v>7</v>
      </c>
      <c r="J70" s="7">
        <f t="shared" si="291"/>
        <v>8</v>
      </c>
      <c r="K70" s="7">
        <f t="shared" si="291"/>
        <v>9</v>
      </c>
      <c r="L70" s="7">
        <f t="shared" si="291"/>
        <v>10</v>
      </c>
      <c r="M70" s="7">
        <f t="shared" si="291"/>
        <v>11</v>
      </c>
      <c r="N70" s="7">
        <f t="shared" si="291"/>
        <v>12</v>
      </c>
      <c r="O70" s="7">
        <f t="shared" si="291"/>
        <v>13</v>
      </c>
      <c r="P70" s="7">
        <f t="shared" si="291"/>
        <v>14</v>
      </c>
      <c r="Q70" s="7">
        <f t="shared" si="291"/>
        <v>15</v>
      </c>
      <c r="R70" s="7">
        <f t="shared" si="291"/>
        <v>16</v>
      </c>
      <c r="S70" s="7">
        <f t="shared" si="291"/>
        <v>17</v>
      </c>
      <c r="T70" s="7">
        <f t="shared" si="291"/>
        <v>18</v>
      </c>
      <c r="U70" s="7">
        <f t="shared" si="291"/>
        <v>19</v>
      </c>
      <c r="V70" s="7">
        <f t="shared" si="291"/>
        <v>20</v>
      </c>
      <c r="W70" s="7">
        <f t="shared" si="291"/>
        <v>21</v>
      </c>
      <c r="X70" s="7">
        <f t="shared" si="291"/>
        <v>22</v>
      </c>
      <c r="Y70" s="7">
        <f t="shared" si="291"/>
        <v>23</v>
      </c>
      <c r="Z70" s="7">
        <f t="shared" si="291"/>
        <v>24</v>
      </c>
      <c r="AA70" s="7">
        <f t="shared" si="291"/>
        <v>25</v>
      </c>
      <c r="AB70" s="7">
        <f t="shared" si="291"/>
        <v>26</v>
      </c>
      <c r="AC70" s="7">
        <f t="shared" si="291"/>
        <v>27</v>
      </c>
      <c r="AD70" s="7">
        <f t="shared" si="291"/>
        <v>28</v>
      </c>
      <c r="AE70" s="7">
        <f t="shared" si="291"/>
        <v>29</v>
      </c>
      <c r="AF70" s="7">
        <f t="shared" si="291"/>
        <v>30</v>
      </c>
      <c r="AG70" s="7">
        <f t="shared" si="291"/>
        <v>31</v>
      </c>
      <c r="AH70" s="7">
        <f t="shared" si="291"/>
        <v>32</v>
      </c>
      <c r="AI70" s="7">
        <f t="shared" si="291"/>
        <v>33</v>
      </c>
      <c r="AJ70" s="7">
        <f t="shared" si="291"/>
        <v>34</v>
      </c>
      <c r="AK70" s="7">
        <f t="shared" si="291"/>
        <v>35</v>
      </c>
      <c r="AL70" s="7">
        <f t="shared" si="291"/>
        <v>36</v>
      </c>
      <c r="AM70" s="7">
        <f t="shared" si="291"/>
        <v>37</v>
      </c>
      <c r="AN70" s="7">
        <f t="shared" si="291"/>
        <v>38</v>
      </c>
      <c r="AO70" s="7">
        <f t="shared" si="291"/>
        <v>39</v>
      </c>
      <c r="AP70" s="7">
        <f t="shared" si="291"/>
        <v>40</v>
      </c>
      <c r="AQ70" s="7">
        <f t="shared" si="291"/>
        <v>41</v>
      </c>
      <c r="AR70" s="7">
        <f t="shared" si="291"/>
        <v>42</v>
      </c>
      <c r="AS70" s="7">
        <f t="shared" si="291"/>
        <v>43</v>
      </c>
      <c r="AT70" s="7">
        <f t="shared" si="291"/>
        <v>44</v>
      </c>
      <c r="AU70" s="7">
        <f t="shared" si="291"/>
        <v>45</v>
      </c>
      <c r="AV70" s="7">
        <f t="shared" si="291"/>
        <v>46</v>
      </c>
      <c r="AW70" s="7">
        <f t="shared" si="291"/>
        <v>47</v>
      </c>
      <c r="AX70" s="7">
        <f t="shared" si="291"/>
        <v>48</v>
      </c>
      <c r="AY70" s="7">
        <f t="shared" si="291"/>
        <v>49</v>
      </c>
      <c r="AZ70" s="7">
        <f t="shared" si="291"/>
        <v>50</v>
      </c>
      <c r="BA70" s="7">
        <f t="shared" si="291"/>
        <v>51</v>
      </c>
      <c r="BB70" s="7">
        <f t="shared" si="291"/>
        <v>52</v>
      </c>
      <c r="BC70" s="7">
        <f t="shared" si="291"/>
        <v>53</v>
      </c>
      <c r="BD70" s="7">
        <f t="shared" si="291"/>
        <v>54</v>
      </c>
      <c r="BE70" s="7">
        <f t="shared" si="291"/>
        <v>55</v>
      </c>
      <c r="BF70" s="7">
        <f t="shared" si="291"/>
        <v>56</v>
      </c>
      <c r="BG70" s="7">
        <f t="shared" si="291"/>
        <v>57</v>
      </c>
      <c r="BH70" s="7">
        <f t="shared" si="291"/>
        <v>58</v>
      </c>
      <c r="BI70" s="7">
        <f t="shared" si="291"/>
        <v>59</v>
      </c>
      <c r="BJ70" s="7">
        <f t="shared" si="291"/>
        <v>60</v>
      </c>
      <c r="BK70" s="7">
        <f t="shared" si="291"/>
        <v>61</v>
      </c>
      <c r="BL70" s="7">
        <f t="shared" si="291"/>
        <v>62</v>
      </c>
      <c r="BM70" s="7">
        <f t="shared" si="291"/>
        <v>63</v>
      </c>
      <c r="BN70" s="7">
        <f t="shared" si="291"/>
        <v>64</v>
      </c>
      <c r="BO70" s="7">
        <f t="shared" si="291"/>
        <v>65</v>
      </c>
      <c r="BP70" s="7">
        <f t="shared" ref="BP70:BT70" si="292">(RIGHT(BP69,2)*1)+1</f>
        <v>66</v>
      </c>
      <c r="BQ70" s="7">
        <f t="shared" si="292"/>
        <v>67</v>
      </c>
      <c r="BR70" s="7">
        <f t="shared" si="292"/>
        <v>68</v>
      </c>
      <c r="BS70" s="7">
        <f t="shared" si="292"/>
        <v>69</v>
      </c>
      <c r="BT70" s="7">
        <f t="shared" si="292"/>
        <v>70</v>
      </c>
    </row>
    <row r="72" spans="1:73" x14ac:dyDescent="0.3">
      <c r="A72" s="585" t="s">
        <v>15</v>
      </c>
      <c r="B72" s="585"/>
      <c r="C72" s="9">
        <v>0</v>
      </c>
      <c r="D72" s="9">
        <v>1</v>
      </c>
      <c r="E72" s="9">
        <v>2</v>
      </c>
      <c r="F72" s="9">
        <v>3</v>
      </c>
      <c r="G72" s="9">
        <v>4</v>
      </c>
      <c r="H72" s="9">
        <v>5</v>
      </c>
      <c r="I72" s="9">
        <v>6</v>
      </c>
      <c r="J72" s="9">
        <v>7</v>
      </c>
      <c r="K72" s="9">
        <v>8</v>
      </c>
      <c r="L72" s="9">
        <v>9</v>
      </c>
      <c r="M72" s="9">
        <v>10</v>
      </c>
      <c r="N72" s="9">
        <v>11</v>
      </c>
      <c r="O72" s="9">
        <v>12</v>
      </c>
      <c r="P72" s="9">
        <v>13</v>
      </c>
      <c r="Q72" s="9">
        <v>14</v>
      </c>
      <c r="R72" s="9">
        <v>15</v>
      </c>
      <c r="S72" s="9">
        <v>16</v>
      </c>
      <c r="T72" s="9">
        <v>17</v>
      </c>
      <c r="U72" s="9">
        <v>18</v>
      </c>
      <c r="V72" s="9">
        <v>19</v>
      </c>
      <c r="W72" s="9">
        <v>20</v>
      </c>
      <c r="X72" s="9">
        <v>21</v>
      </c>
      <c r="Y72" s="9">
        <v>22</v>
      </c>
      <c r="Z72" s="9">
        <v>23</v>
      </c>
      <c r="AA72" s="9">
        <v>24</v>
      </c>
      <c r="AB72" s="9">
        <v>25</v>
      </c>
      <c r="AC72" s="9">
        <v>26</v>
      </c>
      <c r="AD72" s="9">
        <v>27</v>
      </c>
      <c r="AE72" s="9">
        <v>28</v>
      </c>
      <c r="AF72" s="9">
        <v>29</v>
      </c>
      <c r="AG72" s="9">
        <v>30</v>
      </c>
      <c r="AH72" s="9">
        <v>31</v>
      </c>
      <c r="AI72" s="9">
        <v>32</v>
      </c>
      <c r="AJ72" s="9">
        <v>33</v>
      </c>
      <c r="AK72" s="9">
        <v>34</v>
      </c>
      <c r="AL72" s="9">
        <v>35</v>
      </c>
      <c r="AM72" s="9">
        <v>36</v>
      </c>
      <c r="AN72" s="9">
        <v>37</v>
      </c>
      <c r="AO72" s="9">
        <v>38</v>
      </c>
      <c r="AP72" s="9">
        <v>39</v>
      </c>
      <c r="AQ72" s="9">
        <v>40</v>
      </c>
      <c r="AR72" s="9">
        <v>41</v>
      </c>
      <c r="AS72" s="9">
        <v>42</v>
      </c>
      <c r="AT72" s="9">
        <v>43</v>
      </c>
      <c r="AU72" s="9">
        <v>44</v>
      </c>
      <c r="AV72" s="9">
        <v>45</v>
      </c>
      <c r="AW72" s="9">
        <v>46</v>
      </c>
      <c r="AX72" s="9">
        <v>47</v>
      </c>
      <c r="AY72" s="9">
        <v>48</v>
      </c>
      <c r="AZ72" s="9">
        <v>49</v>
      </c>
      <c r="BA72" s="9">
        <v>50</v>
      </c>
      <c r="BB72" s="9">
        <v>51</v>
      </c>
      <c r="BC72" s="9">
        <v>52</v>
      </c>
      <c r="BD72" s="9">
        <v>53</v>
      </c>
      <c r="BE72" s="9">
        <v>54</v>
      </c>
      <c r="BF72" s="9">
        <v>55</v>
      </c>
      <c r="BG72" s="9">
        <v>56</v>
      </c>
      <c r="BH72" s="9">
        <v>57</v>
      </c>
      <c r="BI72" s="9">
        <v>58</v>
      </c>
      <c r="BJ72" s="9">
        <v>59</v>
      </c>
      <c r="BK72" s="9">
        <v>60</v>
      </c>
      <c r="BL72" s="9">
        <v>61</v>
      </c>
      <c r="BM72" s="9">
        <v>62</v>
      </c>
      <c r="BN72" s="9">
        <v>63</v>
      </c>
      <c r="BO72" s="9">
        <v>64</v>
      </c>
      <c r="BP72" s="9">
        <v>65</v>
      </c>
      <c r="BQ72" s="9">
        <v>66</v>
      </c>
      <c r="BR72" s="9">
        <v>67</v>
      </c>
      <c r="BS72" s="9">
        <v>68</v>
      </c>
      <c r="BT72" s="9">
        <v>69</v>
      </c>
      <c r="BU72" s="581" t="s">
        <v>19</v>
      </c>
    </row>
    <row r="73" spans="1:73" x14ac:dyDescent="0.3">
      <c r="A73" s="585"/>
      <c r="B73" s="585"/>
      <c r="C73" s="134" t="str">
        <f>IF($C$11="","",IF(C76=1,C77&amp;"/"&amp;C78,"-"))</f>
        <v/>
      </c>
      <c r="D73" s="134" t="str">
        <f t="shared" ref="D73:BO73" si="293">IF($C$11="","",IF(D76=1,D77&amp;"/"&amp;D78,"-"))</f>
        <v/>
      </c>
      <c r="E73" s="134" t="str">
        <f t="shared" si="293"/>
        <v/>
      </c>
      <c r="F73" s="134" t="str">
        <f t="shared" si="293"/>
        <v/>
      </c>
      <c r="G73" s="134" t="str">
        <f t="shared" si="293"/>
        <v/>
      </c>
      <c r="H73" s="134" t="str">
        <f t="shared" si="293"/>
        <v/>
      </c>
      <c r="I73" s="134" t="str">
        <f t="shared" si="293"/>
        <v/>
      </c>
      <c r="J73" s="134" t="str">
        <f t="shared" si="293"/>
        <v/>
      </c>
      <c r="K73" s="134" t="str">
        <f t="shared" si="293"/>
        <v/>
      </c>
      <c r="L73" s="134" t="str">
        <f t="shared" si="293"/>
        <v/>
      </c>
      <c r="M73" s="134" t="str">
        <f t="shared" si="293"/>
        <v/>
      </c>
      <c r="N73" s="134" t="str">
        <f t="shared" si="293"/>
        <v/>
      </c>
      <c r="O73" s="134" t="str">
        <f t="shared" si="293"/>
        <v/>
      </c>
      <c r="P73" s="134" t="str">
        <f t="shared" si="293"/>
        <v/>
      </c>
      <c r="Q73" s="134" t="str">
        <f t="shared" si="293"/>
        <v/>
      </c>
      <c r="R73" s="134" t="str">
        <f t="shared" si="293"/>
        <v/>
      </c>
      <c r="S73" s="134" t="str">
        <f t="shared" si="293"/>
        <v/>
      </c>
      <c r="T73" s="134" t="str">
        <f t="shared" si="293"/>
        <v/>
      </c>
      <c r="U73" s="134" t="str">
        <f t="shared" si="293"/>
        <v/>
      </c>
      <c r="V73" s="134" t="str">
        <f t="shared" si="293"/>
        <v/>
      </c>
      <c r="W73" s="134" t="str">
        <f t="shared" si="293"/>
        <v/>
      </c>
      <c r="X73" s="134" t="str">
        <f t="shared" si="293"/>
        <v/>
      </c>
      <c r="Y73" s="134" t="str">
        <f t="shared" si="293"/>
        <v/>
      </c>
      <c r="Z73" s="134" t="str">
        <f t="shared" si="293"/>
        <v/>
      </c>
      <c r="AA73" s="134" t="str">
        <f t="shared" si="293"/>
        <v/>
      </c>
      <c r="AB73" s="134" t="str">
        <f t="shared" si="293"/>
        <v/>
      </c>
      <c r="AC73" s="134" t="str">
        <f t="shared" si="293"/>
        <v/>
      </c>
      <c r="AD73" s="134" t="str">
        <f t="shared" si="293"/>
        <v/>
      </c>
      <c r="AE73" s="134" t="str">
        <f t="shared" si="293"/>
        <v/>
      </c>
      <c r="AF73" s="134" t="str">
        <f t="shared" si="293"/>
        <v/>
      </c>
      <c r="AG73" s="134" t="str">
        <f t="shared" si="293"/>
        <v/>
      </c>
      <c r="AH73" s="134" t="str">
        <f t="shared" si="293"/>
        <v/>
      </c>
      <c r="AI73" s="134" t="str">
        <f t="shared" si="293"/>
        <v/>
      </c>
      <c r="AJ73" s="134" t="str">
        <f t="shared" si="293"/>
        <v/>
      </c>
      <c r="AK73" s="134" t="str">
        <f t="shared" si="293"/>
        <v/>
      </c>
      <c r="AL73" s="134" t="str">
        <f t="shared" si="293"/>
        <v/>
      </c>
      <c r="AM73" s="134" t="str">
        <f t="shared" si="293"/>
        <v/>
      </c>
      <c r="AN73" s="134" t="str">
        <f t="shared" si="293"/>
        <v/>
      </c>
      <c r="AO73" s="134" t="str">
        <f t="shared" si="293"/>
        <v/>
      </c>
      <c r="AP73" s="134" t="str">
        <f t="shared" si="293"/>
        <v/>
      </c>
      <c r="AQ73" s="134" t="str">
        <f t="shared" si="293"/>
        <v/>
      </c>
      <c r="AR73" s="134" t="str">
        <f t="shared" si="293"/>
        <v/>
      </c>
      <c r="AS73" s="134" t="str">
        <f t="shared" si="293"/>
        <v/>
      </c>
      <c r="AT73" s="134" t="str">
        <f t="shared" si="293"/>
        <v/>
      </c>
      <c r="AU73" s="134" t="str">
        <f t="shared" si="293"/>
        <v/>
      </c>
      <c r="AV73" s="134" t="str">
        <f t="shared" si="293"/>
        <v/>
      </c>
      <c r="AW73" s="134" t="str">
        <f t="shared" si="293"/>
        <v/>
      </c>
      <c r="AX73" s="134" t="str">
        <f t="shared" si="293"/>
        <v/>
      </c>
      <c r="AY73" s="134" t="str">
        <f t="shared" si="293"/>
        <v/>
      </c>
      <c r="AZ73" s="134" t="str">
        <f t="shared" si="293"/>
        <v/>
      </c>
      <c r="BA73" s="134" t="str">
        <f t="shared" si="293"/>
        <v/>
      </c>
      <c r="BB73" s="134" t="str">
        <f t="shared" si="293"/>
        <v/>
      </c>
      <c r="BC73" s="134" t="str">
        <f t="shared" si="293"/>
        <v/>
      </c>
      <c r="BD73" s="134" t="str">
        <f t="shared" si="293"/>
        <v/>
      </c>
      <c r="BE73" s="134" t="str">
        <f t="shared" si="293"/>
        <v/>
      </c>
      <c r="BF73" s="134" t="str">
        <f t="shared" si="293"/>
        <v/>
      </c>
      <c r="BG73" s="134" t="str">
        <f t="shared" si="293"/>
        <v/>
      </c>
      <c r="BH73" s="134" t="str">
        <f t="shared" si="293"/>
        <v/>
      </c>
      <c r="BI73" s="134" t="str">
        <f t="shared" si="293"/>
        <v/>
      </c>
      <c r="BJ73" s="134" t="str">
        <f t="shared" si="293"/>
        <v/>
      </c>
      <c r="BK73" s="134" t="str">
        <f t="shared" si="293"/>
        <v/>
      </c>
      <c r="BL73" s="134" t="str">
        <f t="shared" si="293"/>
        <v/>
      </c>
      <c r="BM73" s="134" t="str">
        <f t="shared" si="293"/>
        <v/>
      </c>
      <c r="BN73" s="134" t="str">
        <f t="shared" si="293"/>
        <v/>
      </c>
      <c r="BO73" s="134" t="str">
        <f t="shared" si="293"/>
        <v/>
      </c>
      <c r="BP73" s="134" t="str">
        <f t="shared" ref="BP73:BT73" si="294">IF($C$11="","",IF(BP76=1,BP77&amp;"/"&amp;BP78,"-"))</f>
        <v/>
      </c>
      <c r="BQ73" s="134" t="str">
        <f t="shared" si="294"/>
        <v/>
      </c>
      <c r="BR73" s="134" t="str">
        <f t="shared" si="294"/>
        <v/>
      </c>
      <c r="BS73" s="134" t="str">
        <f t="shared" si="294"/>
        <v/>
      </c>
      <c r="BT73" s="134" t="str">
        <f t="shared" si="294"/>
        <v/>
      </c>
      <c r="BU73" s="582"/>
    </row>
    <row r="74" spans="1:73" x14ac:dyDescent="0.3">
      <c r="A74" s="580" t="s">
        <v>467</v>
      </c>
      <c r="B74" s="580"/>
      <c r="C74" s="149">
        <v>1</v>
      </c>
      <c r="D74" s="10">
        <f>(C74/(1+$C$35))*D76</f>
        <v>0.96618357487922713</v>
      </c>
      <c r="E74" s="10">
        <f t="shared" ref="E74:AG74" si="295">(D74/(1+$C$35))*E76</f>
        <v>0.93351070036640305</v>
      </c>
      <c r="F74" s="10">
        <f t="shared" si="295"/>
        <v>0.90194270566802237</v>
      </c>
      <c r="G74" s="10">
        <f t="shared" si="295"/>
        <v>0.87144222769857238</v>
      </c>
      <c r="H74" s="10">
        <f t="shared" si="295"/>
        <v>0.84197316685852408</v>
      </c>
      <c r="I74" s="10">
        <f t="shared" si="295"/>
        <v>0.81350064430775282</v>
      </c>
      <c r="J74" s="10">
        <f t="shared" si="295"/>
        <v>0.78599096068381924</v>
      </c>
      <c r="K74" s="10">
        <f t="shared" si="295"/>
        <v>0.75941155621625056</v>
      </c>
      <c r="L74" s="10">
        <f t="shared" si="295"/>
        <v>0.73373097218961414</v>
      </c>
      <c r="M74" s="10">
        <f t="shared" si="295"/>
        <v>0.70891881370977217</v>
      </c>
      <c r="N74" s="10">
        <f t="shared" si="295"/>
        <v>0.68494571372924851</v>
      </c>
      <c r="O74" s="10">
        <f t="shared" si="295"/>
        <v>0.66178329828912907</v>
      </c>
      <c r="P74" s="10">
        <f t="shared" si="295"/>
        <v>0.63940415293635666</v>
      </c>
      <c r="Q74" s="10">
        <f t="shared" si="295"/>
        <v>0.61778179027667313</v>
      </c>
      <c r="R74" s="10">
        <f t="shared" si="295"/>
        <v>0.59689061862480497</v>
      </c>
      <c r="S74" s="10">
        <f t="shared" si="295"/>
        <v>0.57670591171478747</v>
      </c>
      <c r="T74" s="10">
        <f t="shared" si="295"/>
        <v>0.55720377943457733</v>
      </c>
      <c r="U74" s="10">
        <f t="shared" si="295"/>
        <v>0.53836113955031628</v>
      </c>
      <c r="V74" s="10">
        <f t="shared" si="295"/>
        <v>0.520155690386779</v>
      </c>
      <c r="W74" s="10">
        <f t="shared" si="295"/>
        <v>0.50256588443167061</v>
      </c>
      <c r="X74" s="10">
        <f t="shared" si="295"/>
        <v>0.48557090283253201</v>
      </c>
      <c r="Y74" s="10">
        <f t="shared" si="295"/>
        <v>0.46915063075606961</v>
      </c>
      <c r="Z74" s="10">
        <f t="shared" si="295"/>
        <v>0.45328563358074364</v>
      </c>
      <c r="AA74" s="10">
        <f t="shared" si="295"/>
        <v>0.43795713389443836</v>
      </c>
      <c r="AB74" s="10">
        <f t="shared" si="295"/>
        <v>0.42314698926998878</v>
      </c>
      <c r="AC74" s="10">
        <f t="shared" si="295"/>
        <v>0.40883767079225974</v>
      </c>
      <c r="AD74" s="10">
        <f t="shared" si="295"/>
        <v>0.39501224231136212</v>
      </c>
      <c r="AE74" s="10">
        <f t="shared" si="295"/>
        <v>0.38165434039745133</v>
      </c>
      <c r="AF74" s="10">
        <f t="shared" si="295"/>
        <v>0.36874815497338298</v>
      </c>
      <c r="AG74" s="10">
        <f t="shared" si="295"/>
        <v>0.35627841060230242</v>
      </c>
      <c r="AH74" s="10">
        <f>(AG74/(1+$C$36))*AH76</f>
        <v>0.34590136951679845</v>
      </c>
      <c r="AI74" s="10">
        <f t="shared" ref="AI74:BO74" si="296">(AH74/(1+$C$36))*AI76</f>
        <v>0.33582657234640628</v>
      </c>
      <c r="AJ74" s="10">
        <f t="shared" si="296"/>
        <v>0.32604521587029733</v>
      </c>
      <c r="AK74" s="10">
        <f t="shared" si="296"/>
        <v>0.31654875327213333</v>
      </c>
      <c r="AL74" s="10">
        <f t="shared" si="296"/>
        <v>0.30732888667197411</v>
      </c>
      <c r="AM74" s="10">
        <f t="shared" si="296"/>
        <v>0.29837755987570302</v>
      </c>
      <c r="AN74" s="10">
        <f t="shared" si="296"/>
        <v>0.28968695133563399</v>
      </c>
      <c r="AO74" s="10">
        <f t="shared" si="296"/>
        <v>0.28124946731614953</v>
      </c>
      <c r="AP74" s="10">
        <f t="shared" si="296"/>
        <v>0.2730577352583976</v>
      </c>
      <c r="AQ74" s="10">
        <f t="shared" si="296"/>
        <v>0.26510459733825009</v>
      </c>
      <c r="AR74" s="10">
        <f t="shared" si="296"/>
        <v>0.25738310421189331</v>
      </c>
      <c r="AS74" s="10">
        <f t="shared" si="296"/>
        <v>0.24988650894358574</v>
      </c>
      <c r="AT74" s="10">
        <f t="shared" si="296"/>
        <v>0.24260826111027742</v>
      </c>
      <c r="AU74" s="10">
        <f t="shared" si="296"/>
        <v>0.23554200107793924</v>
      </c>
      <c r="AV74" s="10">
        <f t="shared" si="296"/>
        <v>0.2286815544446012</v>
      </c>
      <c r="AW74" s="10">
        <f t="shared" si="296"/>
        <v>0.22202092664524387</v>
      </c>
      <c r="AX74" s="10">
        <f t="shared" si="296"/>
        <v>0.215554297713829</v>
      </c>
      <c r="AY74" s="10">
        <f t="shared" si="296"/>
        <v>0.20927601719789224</v>
      </c>
      <c r="AZ74" s="10">
        <f t="shared" si="296"/>
        <v>0.20318059922125459</v>
      </c>
      <c r="BA74" s="10">
        <f t="shared" si="296"/>
        <v>0.19726271769053844</v>
      </c>
      <c r="BB74" s="10">
        <f t="shared" si="296"/>
        <v>0.19151720164129946</v>
      </c>
      <c r="BC74" s="10">
        <f t="shared" si="296"/>
        <v>0.18593903071970821</v>
      </c>
      <c r="BD74" s="10">
        <f t="shared" si="296"/>
        <v>0.18052333079583321</v>
      </c>
      <c r="BE74" s="10">
        <f t="shared" si="296"/>
        <v>0.17526536970469245</v>
      </c>
      <c r="BF74" s="10">
        <f t="shared" si="296"/>
        <v>0.17016055311135189</v>
      </c>
      <c r="BG74" s="10">
        <f t="shared" si="296"/>
        <v>0.16520442049645814</v>
      </c>
      <c r="BH74" s="10">
        <f t="shared" si="296"/>
        <v>0.16039264125869723</v>
      </c>
      <c r="BI74" s="10">
        <f t="shared" si="296"/>
        <v>0.15572101093077401</v>
      </c>
      <c r="BJ74" s="10">
        <f t="shared" si="296"/>
        <v>0.15118544750560584</v>
      </c>
      <c r="BK74" s="10">
        <f t="shared" si="296"/>
        <v>0.14678198786952024</v>
      </c>
      <c r="BL74" s="10">
        <f t="shared" si="296"/>
        <v>0.14250678433934003</v>
      </c>
      <c r="BM74" s="10">
        <f t="shared" si="296"/>
        <v>0.13835610130033013</v>
      </c>
      <c r="BN74" s="10">
        <f t="shared" si="296"/>
        <v>0.13432631194206809</v>
      </c>
      <c r="BO74" s="10">
        <f t="shared" si="296"/>
        <v>0.1304138950893865</v>
      </c>
      <c r="BP74" s="10">
        <f t="shared" ref="BP74" si="297">(BO74/(1+$C$36))*BP76</f>
        <v>0.12661543212561796</v>
      </c>
      <c r="BQ74" s="10">
        <f t="shared" ref="BQ74" si="298">(BP74/(1+$C$36))*BQ76</f>
        <v>0.12292760400545433</v>
      </c>
      <c r="BR74" s="10">
        <f t="shared" ref="BR74" si="299">(BQ74/(1+$C$36))*BR76</f>
        <v>0.11934718835481002</v>
      </c>
      <c r="BS74" s="10">
        <f t="shared" ref="BS74" si="300">(BR74/(1+$C$36))*BS76</f>
        <v>0.11587105665515536</v>
      </c>
      <c r="BT74" s="10">
        <f t="shared" ref="BT74" si="301">(BS74/(1+$C$36))*BT76</f>
        <v>0.11249617150985958</v>
      </c>
      <c r="BU74" s="150">
        <f>SUM(C74:BT74)</f>
        <v>27.5181200477776</v>
      </c>
    </row>
    <row r="75" spans="1:73" x14ac:dyDescent="0.3">
      <c r="A75" s="580" t="s">
        <v>578</v>
      </c>
      <c r="B75" s="580"/>
      <c r="C75" s="149">
        <v>1</v>
      </c>
      <c r="D75" s="10">
        <f>(C75/(1+$C$37))*D76</f>
        <v>0.98522167487684742</v>
      </c>
      <c r="E75" s="10">
        <f t="shared" ref="E75:AG75" si="302">(D75/(1+$C$37))*E76</f>
        <v>0.97066174864714039</v>
      </c>
      <c r="F75" s="10">
        <f t="shared" si="302"/>
        <v>0.95631699374102508</v>
      </c>
      <c r="G75" s="10">
        <f t="shared" si="302"/>
        <v>0.94218423028672427</v>
      </c>
      <c r="H75" s="10">
        <f t="shared" si="302"/>
        <v>0.92826032540563974</v>
      </c>
      <c r="I75" s="10">
        <f t="shared" si="302"/>
        <v>0.91454219251787172</v>
      </c>
      <c r="J75" s="10">
        <f t="shared" si="302"/>
        <v>0.90102679065800173</v>
      </c>
      <c r="K75" s="10">
        <f t="shared" si="302"/>
        <v>0.88771112380098705</v>
      </c>
      <c r="L75" s="10">
        <f t="shared" si="302"/>
        <v>0.87459224019801685</v>
      </c>
      <c r="M75" s="10">
        <f t="shared" si="302"/>
        <v>0.86166723172218418</v>
      </c>
      <c r="N75" s="10">
        <f t="shared" si="302"/>
        <v>0.84893323322382686</v>
      </c>
      <c r="O75" s="10">
        <f t="shared" si="302"/>
        <v>0.83638742189539594</v>
      </c>
      <c r="P75" s="10">
        <f t="shared" si="302"/>
        <v>0.82402701664571032</v>
      </c>
      <c r="Q75" s="10">
        <f t="shared" si="302"/>
        <v>0.81184927748345848</v>
      </c>
      <c r="R75" s="10">
        <f t="shared" si="302"/>
        <v>0.79985150490981138</v>
      </c>
      <c r="S75" s="10">
        <f t="shared" si="302"/>
        <v>0.78803103932001128</v>
      </c>
      <c r="T75" s="10">
        <f t="shared" si="302"/>
        <v>0.77638526041380429</v>
      </c>
      <c r="U75" s="10">
        <f t="shared" si="302"/>
        <v>0.76491158661458558</v>
      </c>
      <c r="V75" s="10">
        <f t="shared" si="302"/>
        <v>0.75360747449712873</v>
      </c>
      <c r="W75" s="10">
        <f t="shared" si="302"/>
        <v>0.74247041822377224</v>
      </c>
      <c r="X75" s="10">
        <f t="shared" si="302"/>
        <v>0.73149794898893827</v>
      </c>
      <c r="Y75" s="10">
        <f t="shared" si="302"/>
        <v>0.72068763447186046</v>
      </c>
      <c r="Z75" s="10">
        <f t="shared" si="302"/>
        <v>0.71003707829739948</v>
      </c>
      <c r="AA75" s="10">
        <f t="shared" si="302"/>
        <v>0.69954391950482719</v>
      </c>
      <c r="AB75" s="10">
        <f t="shared" si="302"/>
        <v>0.6892058320244604</v>
      </c>
      <c r="AC75" s="10">
        <f t="shared" si="302"/>
        <v>0.67902052416202996</v>
      </c>
      <c r="AD75" s="10">
        <f t="shared" si="302"/>
        <v>0.66898573809066997</v>
      </c>
      <c r="AE75" s="10">
        <f t="shared" si="302"/>
        <v>0.65909924935041386</v>
      </c>
      <c r="AF75" s="10">
        <f t="shared" si="302"/>
        <v>0.64935886635508766</v>
      </c>
      <c r="AG75" s="10">
        <f t="shared" si="302"/>
        <v>0.63976242990649035</v>
      </c>
      <c r="AH75" s="10">
        <f>(AG75/(1+$C$38))*AH76</f>
        <v>0.63164132712911603</v>
      </c>
      <c r="AI75" s="10">
        <f t="shared" ref="AI75:BO75" si="303">(AH75/(1+$C$38))*AI76</f>
        <v>0.62362331310349961</v>
      </c>
      <c r="AJ75" s="10">
        <f t="shared" si="303"/>
        <v>0.61570707922771473</v>
      </c>
      <c r="AK75" s="10">
        <f t="shared" si="303"/>
        <v>0.60789133351114288</v>
      </c>
      <c r="AL75" s="10">
        <f t="shared" si="303"/>
        <v>0.60017480036361071</v>
      </c>
      <c r="AM75" s="10">
        <f t="shared" si="303"/>
        <v>0.59255622038720379</v>
      </c>
      <c r="AN75" s="10">
        <f t="shared" si="303"/>
        <v>0.58503435017072303</v>
      </c>
      <c r="AO75" s="10">
        <f t="shared" si="303"/>
        <v>0.57760796208675047</v>
      </c>
      <c r="AP75" s="10">
        <f t="shared" si="303"/>
        <v>0.57027584409129095</v>
      </c>
      <c r="AQ75" s="10">
        <f t="shared" si="303"/>
        <v>0.5630367995259572</v>
      </c>
      <c r="AR75" s="10">
        <f t="shared" si="303"/>
        <v>0.55588964692266574</v>
      </c>
      <c r="AS75" s="10">
        <f t="shared" si="303"/>
        <v>0.54883321981081246</v>
      </c>
      <c r="AT75" s="10">
        <f t="shared" si="303"/>
        <v>0.54186636652689524</v>
      </c>
      <c r="AU75" s="10">
        <f t="shared" si="303"/>
        <v>0.53498795002655386</v>
      </c>
      <c r="AV75" s="10">
        <f t="shared" si="303"/>
        <v>0.52819684769899533</v>
      </c>
      <c r="AW75" s="10">
        <f t="shared" si="303"/>
        <v>0.52149195118377534</v>
      </c>
      <c r="AX75" s="10">
        <f t="shared" si="303"/>
        <v>0.51487216618990506</v>
      </c>
      <c r="AY75" s="10">
        <f t="shared" si="303"/>
        <v>0.50833641231725457</v>
      </c>
      <c r="AZ75" s="10">
        <f t="shared" si="303"/>
        <v>0.50188362288022315</v>
      </c>
      <c r="BA75" s="10">
        <f t="shared" si="303"/>
        <v>0.49551274473364765</v>
      </c>
      <c r="BB75" s="10">
        <f t="shared" si="303"/>
        <v>0.48922273810092148</v>
      </c>
      <c r="BC75" s="10">
        <f t="shared" si="303"/>
        <v>0.48301257640429479</v>
      </c>
      <c r="BD75" s="10">
        <f t="shared" si="303"/>
        <v>0.47688124609732913</v>
      </c>
      <c r="BE75" s="10">
        <f t="shared" si="303"/>
        <v>0.47082774649947867</v>
      </c>
      <c r="BF75" s="10">
        <f t="shared" si="303"/>
        <v>0.46485108963277161</v>
      </c>
      <c r="BG75" s="10">
        <f t="shared" si="303"/>
        <v>0.45895030006056431</v>
      </c>
      <c r="BH75" s="10">
        <f t="shared" si="303"/>
        <v>0.45312441472834275</v>
      </c>
      <c r="BI75" s="10">
        <f t="shared" si="303"/>
        <v>0.44737248280654429</v>
      </c>
      <c r="BJ75" s="10">
        <f t="shared" si="303"/>
        <v>0.44169356553537514</v>
      </c>
      <c r="BK75" s="10">
        <f t="shared" si="303"/>
        <v>0.43608673607159743</v>
      </c>
      <c r="BL75" s="10">
        <f t="shared" si="303"/>
        <v>0.43055107933726117</v>
      </c>
      <c r="BM75" s="10">
        <f t="shared" si="303"/>
        <v>0.42508569187035655</v>
      </c>
      <c r="BN75" s="10">
        <f t="shared" si="303"/>
        <v>0.41968968167736187</v>
      </c>
      <c r="BO75" s="10">
        <f t="shared" si="303"/>
        <v>0.4143621680876633</v>
      </c>
      <c r="BP75" s="10">
        <f t="shared" ref="BP75" si="304">(BO75/(1+$C$38))*BP76</f>
        <v>0.4091022816098227</v>
      </c>
      <c r="BQ75" s="10">
        <f t="shared" ref="BQ75" si="305">(BP75/(1+$C$38))*BQ76</f>
        <v>0.40390916378966979</v>
      </c>
      <c r="BR75" s="10">
        <f t="shared" ref="BR75" si="306">(BQ75/(1+$C$38))*BR76</f>
        <v>0.39878196707019581</v>
      </c>
      <c r="BS75" s="10">
        <f t="shared" ref="BS75" si="307">(BR75/(1+$C$38))*BS76</f>
        <v>0.39371985465322573</v>
      </c>
      <c r="BT75" s="10">
        <f t="shared" ref="BT75" si="308">(BS75/(1+$C$38))*BT76</f>
        <v>0.38872200036284627</v>
      </c>
      <c r="BU75" s="150">
        <f>SUM(C75:BT75)</f>
        <v>44.54120474851748</v>
      </c>
    </row>
    <row r="76" spans="1:73" x14ac:dyDescent="0.3">
      <c r="A76" s="583" t="s">
        <v>20</v>
      </c>
      <c r="B76" s="584"/>
      <c r="C76" s="10">
        <f>IF(H19="",0,1)</f>
        <v>1</v>
      </c>
      <c r="D76" s="10">
        <f t="shared" ref="D76:BO76" si="309">N(D72&lt;$H$19)</f>
        <v>1</v>
      </c>
      <c r="E76" s="10">
        <f t="shared" si="309"/>
        <v>1</v>
      </c>
      <c r="F76" s="10">
        <f t="shared" si="309"/>
        <v>1</v>
      </c>
      <c r="G76" s="10">
        <f t="shared" si="309"/>
        <v>1</v>
      </c>
      <c r="H76" s="10">
        <f t="shared" si="309"/>
        <v>1</v>
      </c>
      <c r="I76" s="10">
        <f t="shared" si="309"/>
        <v>1</v>
      </c>
      <c r="J76" s="10">
        <f t="shared" si="309"/>
        <v>1</v>
      </c>
      <c r="K76" s="10">
        <f t="shared" si="309"/>
        <v>1</v>
      </c>
      <c r="L76" s="10">
        <f t="shared" si="309"/>
        <v>1</v>
      </c>
      <c r="M76" s="10">
        <f t="shared" si="309"/>
        <v>1</v>
      </c>
      <c r="N76" s="10">
        <f t="shared" si="309"/>
        <v>1</v>
      </c>
      <c r="O76" s="10">
        <f t="shared" si="309"/>
        <v>1</v>
      </c>
      <c r="P76" s="10">
        <f t="shared" si="309"/>
        <v>1</v>
      </c>
      <c r="Q76" s="10">
        <f t="shared" si="309"/>
        <v>1</v>
      </c>
      <c r="R76" s="10">
        <f t="shared" si="309"/>
        <v>1</v>
      </c>
      <c r="S76" s="10">
        <f t="shared" si="309"/>
        <v>1</v>
      </c>
      <c r="T76" s="10">
        <f t="shared" si="309"/>
        <v>1</v>
      </c>
      <c r="U76" s="10">
        <f t="shared" si="309"/>
        <v>1</v>
      </c>
      <c r="V76" s="10">
        <f t="shared" si="309"/>
        <v>1</v>
      </c>
      <c r="W76" s="10">
        <f t="shared" si="309"/>
        <v>1</v>
      </c>
      <c r="X76" s="10">
        <f t="shared" si="309"/>
        <v>1</v>
      </c>
      <c r="Y76" s="10">
        <f t="shared" si="309"/>
        <v>1</v>
      </c>
      <c r="Z76" s="10">
        <f t="shared" si="309"/>
        <v>1</v>
      </c>
      <c r="AA76" s="10">
        <f t="shared" si="309"/>
        <v>1</v>
      </c>
      <c r="AB76" s="10">
        <f t="shared" si="309"/>
        <v>1</v>
      </c>
      <c r="AC76" s="10">
        <f t="shared" si="309"/>
        <v>1</v>
      </c>
      <c r="AD76" s="10">
        <f t="shared" si="309"/>
        <v>1</v>
      </c>
      <c r="AE76" s="10">
        <f t="shared" si="309"/>
        <v>1</v>
      </c>
      <c r="AF76" s="10">
        <f t="shared" si="309"/>
        <v>1</v>
      </c>
      <c r="AG76" s="10">
        <f t="shared" si="309"/>
        <v>1</v>
      </c>
      <c r="AH76" s="10">
        <f t="shared" si="309"/>
        <v>1</v>
      </c>
      <c r="AI76" s="10">
        <f t="shared" si="309"/>
        <v>1</v>
      </c>
      <c r="AJ76" s="10">
        <f t="shared" si="309"/>
        <v>1</v>
      </c>
      <c r="AK76" s="10">
        <f t="shared" si="309"/>
        <v>1</v>
      </c>
      <c r="AL76" s="10">
        <f t="shared" si="309"/>
        <v>1</v>
      </c>
      <c r="AM76" s="10">
        <f t="shared" si="309"/>
        <v>1</v>
      </c>
      <c r="AN76" s="10">
        <f t="shared" si="309"/>
        <v>1</v>
      </c>
      <c r="AO76" s="10">
        <f t="shared" si="309"/>
        <v>1</v>
      </c>
      <c r="AP76" s="10">
        <f t="shared" si="309"/>
        <v>1</v>
      </c>
      <c r="AQ76" s="10">
        <f t="shared" si="309"/>
        <v>1</v>
      </c>
      <c r="AR76" s="10">
        <f t="shared" si="309"/>
        <v>1</v>
      </c>
      <c r="AS76" s="10">
        <f t="shared" si="309"/>
        <v>1</v>
      </c>
      <c r="AT76" s="10">
        <f t="shared" si="309"/>
        <v>1</v>
      </c>
      <c r="AU76" s="10">
        <f t="shared" si="309"/>
        <v>1</v>
      </c>
      <c r="AV76" s="10">
        <f t="shared" si="309"/>
        <v>1</v>
      </c>
      <c r="AW76" s="10">
        <f t="shared" si="309"/>
        <v>1</v>
      </c>
      <c r="AX76" s="10">
        <f t="shared" si="309"/>
        <v>1</v>
      </c>
      <c r="AY76" s="10">
        <f t="shared" si="309"/>
        <v>1</v>
      </c>
      <c r="AZ76" s="10">
        <f t="shared" si="309"/>
        <v>1</v>
      </c>
      <c r="BA76" s="10">
        <f t="shared" si="309"/>
        <v>1</v>
      </c>
      <c r="BB76" s="10">
        <f t="shared" si="309"/>
        <v>1</v>
      </c>
      <c r="BC76" s="10">
        <f t="shared" si="309"/>
        <v>1</v>
      </c>
      <c r="BD76" s="10">
        <f t="shared" si="309"/>
        <v>1</v>
      </c>
      <c r="BE76" s="10">
        <f t="shared" si="309"/>
        <v>1</v>
      </c>
      <c r="BF76" s="10">
        <f t="shared" si="309"/>
        <v>1</v>
      </c>
      <c r="BG76" s="10">
        <f t="shared" si="309"/>
        <v>1</v>
      </c>
      <c r="BH76" s="10">
        <f t="shared" si="309"/>
        <v>1</v>
      </c>
      <c r="BI76" s="10">
        <f t="shared" si="309"/>
        <v>1</v>
      </c>
      <c r="BJ76" s="10">
        <f t="shared" si="309"/>
        <v>1</v>
      </c>
      <c r="BK76" s="10">
        <f t="shared" si="309"/>
        <v>1</v>
      </c>
      <c r="BL76" s="10">
        <f t="shared" si="309"/>
        <v>1</v>
      </c>
      <c r="BM76" s="10">
        <f t="shared" si="309"/>
        <v>1</v>
      </c>
      <c r="BN76" s="10">
        <f t="shared" si="309"/>
        <v>1</v>
      </c>
      <c r="BO76" s="10">
        <f t="shared" si="309"/>
        <v>1</v>
      </c>
      <c r="BP76" s="10">
        <f t="shared" ref="BP76:BT76" si="310">N(BP72&lt;$H$19)</f>
        <v>1</v>
      </c>
      <c r="BQ76" s="10">
        <f t="shared" si="310"/>
        <v>1</v>
      </c>
      <c r="BR76" s="10">
        <f t="shared" si="310"/>
        <v>1</v>
      </c>
      <c r="BS76" s="10">
        <f t="shared" si="310"/>
        <v>1</v>
      </c>
      <c r="BT76" s="10">
        <f t="shared" si="310"/>
        <v>1</v>
      </c>
      <c r="BU76" s="117"/>
    </row>
    <row r="77" spans="1:73" s="7" customFormat="1" ht="11.4" hidden="1" x14ac:dyDescent="0.2">
      <c r="C77" s="7">
        <f>C11</f>
        <v>0</v>
      </c>
      <c r="D77" s="7">
        <f>C77+1</f>
        <v>1</v>
      </c>
      <c r="E77" s="7">
        <f t="shared" ref="E77" si="311">D77+1</f>
        <v>2</v>
      </c>
      <c r="F77" s="7">
        <f t="shared" ref="F77" si="312">E77+1</f>
        <v>3</v>
      </c>
      <c r="G77" s="7">
        <f t="shared" ref="G77" si="313">F77+1</f>
        <v>4</v>
      </c>
      <c r="H77" s="7">
        <f t="shared" ref="H77" si="314">G77+1</f>
        <v>5</v>
      </c>
      <c r="I77" s="7">
        <f>H77+1</f>
        <v>6</v>
      </c>
      <c r="J77" s="7">
        <f t="shared" ref="J77" si="315">I77+1</f>
        <v>7</v>
      </c>
      <c r="K77" s="7">
        <f t="shared" ref="K77" si="316">J77+1</f>
        <v>8</v>
      </c>
      <c r="L77" s="7">
        <f t="shared" ref="L77" si="317">K77+1</f>
        <v>9</v>
      </c>
      <c r="M77" s="7">
        <f t="shared" ref="M77" si="318">L77+1</f>
        <v>10</v>
      </c>
      <c r="N77" s="7">
        <f>M77+1</f>
        <v>11</v>
      </c>
      <c r="O77" s="7">
        <f t="shared" ref="O77" si="319">N77+1</f>
        <v>12</v>
      </c>
      <c r="P77" s="7">
        <f t="shared" ref="P77" si="320">O77+1</f>
        <v>13</v>
      </c>
      <c r="Q77" s="7">
        <f t="shared" ref="Q77" si="321">P77+1</f>
        <v>14</v>
      </c>
      <c r="R77" s="7">
        <f t="shared" ref="R77" si="322">Q77+1</f>
        <v>15</v>
      </c>
      <c r="S77" s="7">
        <f t="shared" ref="S77" si="323">R77+1</f>
        <v>16</v>
      </c>
      <c r="T77" s="7">
        <f t="shared" ref="T77" si="324">S77+1</f>
        <v>17</v>
      </c>
      <c r="U77" s="7">
        <f t="shared" ref="U77" si="325">T77+1</f>
        <v>18</v>
      </c>
      <c r="V77" s="7">
        <f t="shared" ref="V77" si="326">U77+1</f>
        <v>19</v>
      </c>
      <c r="W77" s="7">
        <f t="shared" ref="W77" si="327">V77+1</f>
        <v>20</v>
      </c>
      <c r="X77" s="7">
        <f t="shared" ref="X77" si="328">W77+1</f>
        <v>21</v>
      </c>
      <c r="Y77" s="7">
        <f t="shared" ref="Y77" si="329">X77+1</f>
        <v>22</v>
      </c>
      <c r="Z77" s="7">
        <f t="shared" ref="Z77" si="330">Y77+1</f>
        <v>23</v>
      </c>
      <c r="AA77" s="7">
        <f t="shared" ref="AA77" si="331">Z77+1</f>
        <v>24</v>
      </c>
      <c r="AB77" s="7">
        <f t="shared" ref="AB77" si="332">AA77+1</f>
        <v>25</v>
      </c>
      <c r="AC77" s="7">
        <f t="shared" ref="AC77" si="333">AB77+1</f>
        <v>26</v>
      </c>
      <c r="AD77" s="7">
        <f t="shared" ref="AD77" si="334">AC77+1</f>
        <v>27</v>
      </c>
      <c r="AE77" s="7">
        <f t="shared" ref="AE77" si="335">AD77+1</f>
        <v>28</v>
      </c>
      <c r="AF77" s="7">
        <f t="shared" ref="AF77" si="336">AE77+1</f>
        <v>29</v>
      </c>
      <c r="AG77" s="7">
        <f t="shared" ref="AG77" si="337">AF77+1</f>
        <v>30</v>
      </c>
      <c r="AH77" s="7">
        <f t="shared" ref="AH77" si="338">AG77+1</f>
        <v>31</v>
      </c>
      <c r="AI77" s="7">
        <f t="shared" ref="AI77" si="339">AH77+1</f>
        <v>32</v>
      </c>
      <c r="AJ77" s="7">
        <f t="shared" ref="AJ77" si="340">AI77+1</f>
        <v>33</v>
      </c>
      <c r="AK77" s="7">
        <f t="shared" ref="AK77" si="341">AJ77+1</f>
        <v>34</v>
      </c>
      <c r="AL77" s="7">
        <f t="shared" ref="AL77" si="342">AK77+1</f>
        <v>35</v>
      </c>
      <c r="AM77" s="7">
        <f t="shared" ref="AM77" si="343">AL77+1</f>
        <v>36</v>
      </c>
      <c r="AN77" s="7">
        <f t="shared" ref="AN77" si="344">AM77+1</f>
        <v>37</v>
      </c>
      <c r="AO77" s="7">
        <f t="shared" ref="AO77" si="345">AN77+1</f>
        <v>38</v>
      </c>
      <c r="AP77" s="7">
        <f t="shared" ref="AP77" si="346">AO77+1</f>
        <v>39</v>
      </c>
      <c r="AQ77" s="7">
        <f t="shared" ref="AQ77" si="347">AP77+1</f>
        <v>40</v>
      </c>
      <c r="AR77" s="7">
        <f t="shared" ref="AR77" si="348">AQ77+1</f>
        <v>41</v>
      </c>
      <c r="AS77" s="7">
        <f t="shared" ref="AS77" si="349">AR77+1</f>
        <v>42</v>
      </c>
      <c r="AT77" s="7">
        <f t="shared" ref="AT77" si="350">AS77+1</f>
        <v>43</v>
      </c>
      <c r="AU77" s="7">
        <f t="shared" ref="AU77" si="351">AT77+1</f>
        <v>44</v>
      </c>
      <c r="AV77" s="7">
        <f t="shared" ref="AV77" si="352">AU77+1</f>
        <v>45</v>
      </c>
      <c r="AW77" s="7">
        <f t="shared" ref="AW77" si="353">AV77+1</f>
        <v>46</v>
      </c>
      <c r="AX77" s="7">
        <f t="shared" ref="AX77" si="354">AW77+1</f>
        <v>47</v>
      </c>
      <c r="AY77" s="7">
        <f t="shared" ref="AY77" si="355">AX77+1</f>
        <v>48</v>
      </c>
      <c r="AZ77" s="7">
        <f t="shared" ref="AZ77" si="356">AY77+1</f>
        <v>49</v>
      </c>
      <c r="BA77" s="7">
        <f t="shared" ref="BA77" si="357">AZ77+1</f>
        <v>50</v>
      </c>
      <c r="BB77" s="7">
        <f t="shared" ref="BB77" si="358">BA77+1</f>
        <v>51</v>
      </c>
      <c r="BC77" s="7">
        <f t="shared" ref="BC77" si="359">BB77+1</f>
        <v>52</v>
      </c>
      <c r="BD77" s="7">
        <f t="shared" ref="BD77" si="360">BC77+1</f>
        <v>53</v>
      </c>
      <c r="BE77" s="7">
        <f t="shared" ref="BE77" si="361">BD77+1</f>
        <v>54</v>
      </c>
      <c r="BF77" s="7">
        <f t="shared" ref="BF77" si="362">BE77+1</f>
        <v>55</v>
      </c>
      <c r="BG77" s="7">
        <f t="shared" ref="BG77" si="363">BF77+1</f>
        <v>56</v>
      </c>
      <c r="BH77" s="7">
        <f t="shared" ref="BH77" si="364">BG77+1</f>
        <v>57</v>
      </c>
      <c r="BI77" s="7">
        <f t="shared" ref="BI77" si="365">BH77+1</f>
        <v>58</v>
      </c>
      <c r="BJ77" s="7">
        <f t="shared" ref="BJ77" si="366">BI77+1</f>
        <v>59</v>
      </c>
      <c r="BK77" s="7">
        <f t="shared" ref="BK77" si="367">BJ77+1</f>
        <v>60</v>
      </c>
      <c r="BL77" s="7">
        <f t="shared" ref="BL77" si="368">BK77+1</f>
        <v>61</v>
      </c>
      <c r="BM77" s="7">
        <f t="shared" ref="BM77" si="369">BL77+1</f>
        <v>62</v>
      </c>
      <c r="BN77" s="7">
        <f t="shared" ref="BN77" si="370">BM77+1</f>
        <v>63</v>
      </c>
      <c r="BO77" s="7">
        <f t="shared" ref="BO77" si="371">BN77+1</f>
        <v>64</v>
      </c>
      <c r="BP77" s="7">
        <f t="shared" ref="BP77" si="372">BO77+1</f>
        <v>65</v>
      </c>
      <c r="BQ77" s="7">
        <f t="shared" ref="BQ77" si="373">BP77+1</f>
        <v>66</v>
      </c>
      <c r="BR77" s="7">
        <f t="shared" ref="BR77" si="374">BQ77+1</f>
        <v>67</v>
      </c>
      <c r="BS77" s="7">
        <f t="shared" ref="BS77" si="375">BR77+1</f>
        <v>68</v>
      </c>
      <c r="BT77" s="7">
        <f t="shared" ref="BT77" si="376">BS77+1</f>
        <v>69</v>
      </c>
    </row>
    <row r="78" spans="1:73" s="7" customFormat="1" ht="11.4" hidden="1" x14ac:dyDescent="0.2">
      <c r="C78" s="7">
        <f>(RIGHT(C77,2)*1)+1</f>
        <v>1</v>
      </c>
      <c r="D78" s="7">
        <f t="shared" ref="D78:BO78" si="377">(RIGHT(D77,2)*1)+1</f>
        <v>2</v>
      </c>
      <c r="E78" s="7">
        <f t="shared" si="377"/>
        <v>3</v>
      </c>
      <c r="F78" s="7">
        <f t="shared" si="377"/>
        <v>4</v>
      </c>
      <c r="G78" s="7">
        <f t="shared" si="377"/>
        <v>5</v>
      </c>
      <c r="H78" s="7">
        <f t="shared" si="377"/>
        <v>6</v>
      </c>
      <c r="I78" s="7">
        <f t="shared" si="377"/>
        <v>7</v>
      </c>
      <c r="J78" s="7">
        <f t="shared" si="377"/>
        <v>8</v>
      </c>
      <c r="K78" s="7">
        <f t="shared" si="377"/>
        <v>9</v>
      </c>
      <c r="L78" s="7">
        <f t="shared" si="377"/>
        <v>10</v>
      </c>
      <c r="M78" s="7">
        <f t="shared" si="377"/>
        <v>11</v>
      </c>
      <c r="N78" s="7">
        <f t="shared" si="377"/>
        <v>12</v>
      </c>
      <c r="O78" s="7">
        <f t="shared" si="377"/>
        <v>13</v>
      </c>
      <c r="P78" s="7">
        <f t="shared" si="377"/>
        <v>14</v>
      </c>
      <c r="Q78" s="7">
        <f t="shared" si="377"/>
        <v>15</v>
      </c>
      <c r="R78" s="7">
        <f t="shared" si="377"/>
        <v>16</v>
      </c>
      <c r="S78" s="7">
        <f t="shared" si="377"/>
        <v>17</v>
      </c>
      <c r="T78" s="7">
        <f t="shared" si="377"/>
        <v>18</v>
      </c>
      <c r="U78" s="7">
        <f t="shared" si="377"/>
        <v>19</v>
      </c>
      <c r="V78" s="7">
        <f t="shared" si="377"/>
        <v>20</v>
      </c>
      <c r="W78" s="7">
        <f t="shared" si="377"/>
        <v>21</v>
      </c>
      <c r="X78" s="7">
        <f t="shared" si="377"/>
        <v>22</v>
      </c>
      <c r="Y78" s="7">
        <f t="shared" si="377"/>
        <v>23</v>
      </c>
      <c r="Z78" s="7">
        <f t="shared" si="377"/>
        <v>24</v>
      </c>
      <c r="AA78" s="7">
        <f t="shared" si="377"/>
        <v>25</v>
      </c>
      <c r="AB78" s="7">
        <f t="shared" si="377"/>
        <v>26</v>
      </c>
      <c r="AC78" s="7">
        <f t="shared" si="377"/>
        <v>27</v>
      </c>
      <c r="AD78" s="7">
        <f t="shared" si="377"/>
        <v>28</v>
      </c>
      <c r="AE78" s="7">
        <f t="shared" si="377"/>
        <v>29</v>
      </c>
      <c r="AF78" s="7">
        <f t="shared" si="377"/>
        <v>30</v>
      </c>
      <c r="AG78" s="7">
        <f t="shared" si="377"/>
        <v>31</v>
      </c>
      <c r="AH78" s="7">
        <f t="shared" si="377"/>
        <v>32</v>
      </c>
      <c r="AI78" s="7">
        <f t="shared" si="377"/>
        <v>33</v>
      </c>
      <c r="AJ78" s="7">
        <f t="shared" si="377"/>
        <v>34</v>
      </c>
      <c r="AK78" s="7">
        <f t="shared" si="377"/>
        <v>35</v>
      </c>
      <c r="AL78" s="7">
        <f t="shared" si="377"/>
        <v>36</v>
      </c>
      <c r="AM78" s="7">
        <f t="shared" si="377"/>
        <v>37</v>
      </c>
      <c r="AN78" s="7">
        <f t="shared" si="377"/>
        <v>38</v>
      </c>
      <c r="AO78" s="7">
        <f t="shared" si="377"/>
        <v>39</v>
      </c>
      <c r="AP78" s="7">
        <f t="shared" si="377"/>
        <v>40</v>
      </c>
      <c r="AQ78" s="7">
        <f t="shared" si="377"/>
        <v>41</v>
      </c>
      <c r="AR78" s="7">
        <f t="shared" si="377"/>
        <v>42</v>
      </c>
      <c r="AS78" s="7">
        <f t="shared" si="377"/>
        <v>43</v>
      </c>
      <c r="AT78" s="7">
        <f t="shared" si="377"/>
        <v>44</v>
      </c>
      <c r="AU78" s="7">
        <f t="shared" si="377"/>
        <v>45</v>
      </c>
      <c r="AV78" s="7">
        <f t="shared" si="377"/>
        <v>46</v>
      </c>
      <c r="AW78" s="7">
        <f t="shared" si="377"/>
        <v>47</v>
      </c>
      <c r="AX78" s="7">
        <f t="shared" si="377"/>
        <v>48</v>
      </c>
      <c r="AY78" s="7">
        <f t="shared" si="377"/>
        <v>49</v>
      </c>
      <c r="AZ78" s="7">
        <f t="shared" si="377"/>
        <v>50</v>
      </c>
      <c r="BA78" s="7">
        <f t="shared" si="377"/>
        <v>51</v>
      </c>
      <c r="BB78" s="7">
        <f t="shared" si="377"/>
        <v>52</v>
      </c>
      <c r="BC78" s="7">
        <f t="shared" si="377"/>
        <v>53</v>
      </c>
      <c r="BD78" s="7">
        <f t="shared" si="377"/>
        <v>54</v>
      </c>
      <c r="BE78" s="7">
        <f t="shared" si="377"/>
        <v>55</v>
      </c>
      <c r="BF78" s="7">
        <f t="shared" si="377"/>
        <v>56</v>
      </c>
      <c r="BG78" s="7">
        <f t="shared" si="377"/>
        <v>57</v>
      </c>
      <c r="BH78" s="7">
        <f t="shared" si="377"/>
        <v>58</v>
      </c>
      <c r="BI78" s="7">
        <f t="shared" si="377"/>
        <v>59</v>
      </c>
      <c r="BJ78" s="7">
        <f t="shared" si="377"/>
        <v>60</v>
      </c>
      <c r="BK78" s="7">
        <f t="shared" si="377"/>
        <v>61</v>
      </c>
      <c r="BL78" s="7">
        <f t="shared" si="377"/>
        <v>62</v>
      </c>
      <c r="BM78" s="7">
        <f t="shared" si="377"/>
        <v>63</v>
      </c>
      <c r="BN78" s="7">
        <f t="shared" si="377"/>
        <v>64</v>
      </c>
      <c r="BO78" s="7">
        <f t="shared" si="377"/>
        <v>65</v>
      </c>
      <c r="BP78" s="7">
        <f t="shared" ref="BP78:BT78" si="378">(RIGHT(BP77,2)*1)+1</f>
        <v>66</v>
      </c>
      <c r="BQ78" s="7">
        <f t="shared" si="378"/>
        <v>67</v>
      </c>
      <c r="BR78" s="7">
        <f t="shared" si="378"/>
        <v>68</v>
      </c>
      <c r="BS78" s="7">
        <f t="shared" si="378"/>
        <v>69</v>
      </c>
      <c r="BT78" s="7">
        <f t="shared" si="378"/>
        <v>70</v>
      </c>
    </row>
    <row r="80" spans="1:73" ht="15" customHeight="1" x14ac:dyDescent="0.3">
      <c r="A80" s="592" t="s">
        <v>16</v>
      </c>
      <c r="B80" s="593"/>
      <c r="C80" s="9">
        <v>0</v>
      </c>
      <c r="D80" s="9">
        <v>1</v>
      </c>
      <c r="E80" s="9">
        <v>2</v>
      </c>
      <c r="F80" s="9">
        <v>3</v>
      </c>
      <c r="G80" s="9">
        <v>4</v>
      </c>
      <c r="H80" s="9">
        <v>5</v>
      </c>
      <c r="I80" s="9">
        <v>6</v>
      </c>
      <c r="J80" s="9">
        <v>7</v>
      </c>
      <c r="K80" s="9">
        <v>8</v>
      </c>
      <c r="L80" s="9">
        <v>9</v>
      </c>
      <c r="M80" s="9">
        <v>10</v>
      </c>
      <c r="N80" s="9">
        <v>11</v>
      </c>
      <c r="O80" s="9">
        <v>12</v>
      </c>
      <c r="P80" s="9">
        <v>13</v>
      </c>
      <c r="Q80" s="9">
        <v>14</v>
      </c>
      <c r="R80" s="9">
        <v>15</v>
      </c>
      <c r="S80" s="9">
        <v>16</v>
      </c>
      <c r="T80" s="9">
        <v>17</v>
      </c>
      <c r="U80" s="9">
        <v>18</v>
      </c>
      <c r="V80" s="9">
        <v>19</v>
      </c>
      <c r="W80" s="9">
        <v>20</v>
      </c>
      <c r="X80" s="9">
        <v>21</v>
      </c>
      <c r="Y80" s="9">
        <v>22</v>
      </c>
      <c r="Z80" s="9">
        <v>23</v>
      </c>
      <c r="AA80" s="9">
        <v>24</v>
      </c>
      <c r="AB80" s="9">
        <v>25</v>
      </c>
      <c r="AC80" s="9">
        <v>26</v>
      </c>
      <c r="AD80" s="9">
        <v>27</v>
      </c>
      <c r="AE80" s="9">
        <v>28</v>
      </c>
      <c r="AF80" s="9">
        <v>29</v>
      </c>
      <c r="AG80" s="9">
        <v>30</v>
      </c>
      <c r="AH80" s="9">
        <v>31</v>
      </c>
      <c r="AI80" s="9">
        <v>32</v>
      </c>
      <c r="AJ80" s="9">
        <v>33</v>
      </c>
      <c r="AK80" s="9">
        <v>34</v>
      </c>
      <c r="AL80" s="9">
        <v>35</v>
      </c>
      <c r="AM80" s="9">
        <v>36</v>
      </c>
      <c r="AN80" s="9">
        <v>37</v>
      </c>
      <c r="AO80" s="9">
        <v>38</v>
      </c>
      <c r="AP80" s="9">
        <v>39</v>
      </c>
      <c r="AQ80" s="9">
        <v>40</v>
      </c>
      <c r="AR80" s="9">
        <v>41</v>
      </c>
      <c r="AS80" s="9">
        <v>42</v>
      </c>
      <c r="AT80" s="9">
        <v>43</v>
      </c>
      <c r="AU80" s="9">
        <v>44</v>
      </c>
      <c r="AV80" s="9">
        <v>45</v>
      </c>
      <c r="AW80" s="9">
        <v>46</v>
      </c>
      <c r="AX80" s="9">
        <v>47</v>
      </c>
      <c r="AY80" s="9">
        <v>48</v>
      </c>
      <c r="AZ80" s="9">
        <v>49</v>
      </c>
      <c r="BA80" s="9">
        <v>50</v>
      </c>
      <c r="BB80" s="9">
        <v>51</v>
      </c>
      <c r="BC80" s="9">
        <v>52</v>
      </c>
      <c r="BD80" s="9">
        <v>53</v>
      </c>
      <c r="BE80" s="9">
        <v>54</v>
      </c>
      <c r="BF80" s="9">
        <v>55</v>
      </c>
      <c r="BG80" s="9">
        <v>56</v>
      </c>
      <c r="BH80" s="9">
        <v>57</v>
      </c>
      <c r="BI80" s="9">
        <v>58</v>
      </c>
      <c r="BJ80" s="9">
        <v>59</v>
      </c>
      <c r="BK80" s="9">
        <v>60</v>
      </c>
      <c r="BL80" s="9">
        <v>61</v>
      </c>
      <c r="BM80" s="9">
        <v>62</v>
      </c>
      <c r="BN80" s="9">
        <v>63</v>
      </c>
      <c r="BO80" s="9">
        <v>64</v>
      </c>
      <c r="BP80" s="9">
        <v>65</v>
      </c>
      <c r="BQ80" s="9">
        <v>66</v>
      </c>
      <c r="BR80" s="9">
        <v>67</v>
      </c>
      <c r="BS80" s="9">
        <v>68</v>
      </c>
      <c r="BT80" s="9">
        <v>69</v>
      </c>
      <c r="BU80" s="581" t="s">
        <v>19</v>
      </c>
    </row>
    <row r="81" spans="1:73" x14ac:dyDescent="0.3">
      <c r="A81" s="594"/>
      <c r="B81" s="595"/>
      <c r="C81" s="134" t="str">
        <f>IF($C$11="","",IF(C84=1,C85&amp;"/"&amp;C86,"-"))</f>
        <v/>
      </c>
      <c r="D81" s="134" t="str">
        <f t="shared" ref="D81:BO81" si="379">IF($C$11="","",IF(D84=1,D85&amp;"/"&amp;D86,"-"))</f>
        <v/>
      </c>
      <c r="E81" s="134" t="str">
        <f t="shared" si="379"/>
        <v/>
      </c>
      <c r="F81" s="134" t="str">
        <f t="shared" si="379"/>
        <v/>
      </c>
      <c r="G81" s="134" t="str">
        <f t="shared" si="379"/>
        <v/>
      </c>
      <c r="H81" s="134" t="str">
        <f t="shared" si="379"/>
        <v/>
      </c>
      <c r="I81" s="134" t="str">
        <f t="shared" si="379"/>
        <v/>
      </c>
      <c r="J81" s="134" t="str">
        <f t="shared" si="379"/>
        <v/>
      </c>
      <c r="K81" s="134" t="str">
        <f t="shared" si="379"/>
        <v/>
      </c>
      <c r="L81" s="134" t="str">
        <f t="shared" si="379"/>
        <v/>
      </c>
      <c r="M81" s="134" t="str">
        <f t="shared" si="379"/>
        <v/>
      </c>
      <c r="N81" s="134" t="str">
        <f t="shared" si="379"/>
        <v/>
      </c>
      <c r="O81" s="134" t="str">
        <f t="shared" si="379"/>
        <v/>
      </c>
      <c r="P81" s="134" t="str">
        <f t="shared" si="379"/>
        <v/>
      </c>
      <c r="Q81" s="134" t="str">
        <f t="shared" si="379"/>
        <v/>
      </c>
      <c r="R81" s="134" t="str">
        <f t="shared" si="379"/>
        <v/>
      </c>
      <c r="S81" s="134" t="str">
        <f t="shared" si="379"/>
        <v/>
      </c>
      <c r="T81" s="134" t="str">
        <f t="shared" si="379"/>
        <v/>
      </c>
      <c r="U81" s="134" t="str">
        <f t="shared" si="379"/>
        <v/>
      </c>
      <c r="V81" s="134" t="str">
        <f t="shared" si="379"/>
        <v/>
      </c>
      <c r="W81" s="134" t="str">
        <f t="shared" si="379"/>
        <v/>
      </c>
      <c r="X81" s="134" t="str">
        <f t="shared" si="379"/>
        <v/>
      </c>
      <c r="Y81" s="134" t="str">
        <f t="shared" si="379"/>
        <v/>
      </c>
      <c r="Z81" s="134" t="str">
        <f t="shared" si="379"/>
        <v/>
      </c>
      <c r="AA81" s="134" t="str">
        <f t="shared" si="379"/>
        <v/>
      </c>
      <c r="AB81" s="134" t="str">
        <f t="shared" si="379"/>
        <v/>
      </c>
      <c r="AC81" s="134" t="str">
        <f t="shared" si="379"/>
        <v/>
      </c>
      <c r="AD81" s="134" t="str">
        <f t="shared" si="379"/>
        <v/>
      </c>
      <c r="AE81" s="134" t="str">
        <f t="shared" si="379"/>
        <v/>
      </c>
      <c r="AF81" s="134" t="str">
        <f t="shared" si="379"/>
        <v/>
      </c>
      <c r="AG81" s="134" t="str">
        <f t="shared" si="379"/>
        <v/>
      </c>
      <c r="AH81" s="134" t="str">
        <f t="shared" si="379"/>
        <v/>
      </c>
      <c r="AI81" s="134" t="str">
        <f t="shared" si="379"/>
        <v/>
      </c>
      <c r="AJ81" s="134" t="str">
        <f t="shared" si="379"/>
        <v/>
      </c>
      <c r="AK81" s="134" t="str">
        <f t="shared" si="379"/>
        <v/>
      </c>
      <c r="AL81" s="134" t="str">
        <f t="shared" si="379"/>
        <v/>
      </c>
      <c r="AM81" s="134" t="str">
        <f t="shared" si="379"/>
        <v/>
      </c>
      <c r="AN81" s="134" t="str">
        <f t="shared" si="379"/>
        <v/>
      </c>
      <c r="AO81" s="134" t="str">
        <f t="shared" si="379"/>
        <v/>
      </c>
      <c r="AP81" s="134" t="str">
        <f t="shared" si="379"/>
        <v/>
      </c>
      <c r="AQ81" s="134" t="str">
        <f t="shared" si="379"/>
        <v/>
      </c>
      <c r="AR81" s="134" t="str">
        <f t="shared" si="379"/>
        <v/>
      </c>
      <c r="AS81" s="134" t="str">
        <f t="shared" si="379"/>
        <v/>
      </c>
      <c r="AT81" s="134" t="str">
        <f t="shared" si="379"/>
        <v/>
      </c>
      <c r="AU81" s="134" t="str">
        <f t="shared" si="379"/>
        <v/>
      </c>
      <c r="AV81" s="134" t="str">
        <f t="shared" si="379"/>
        <v/>
      </c>
      <c r="AW81" s="134" t="str">
        <f t="shared" si="379"/>
        <v/>
      </c>
      <c r="AX81" s="134" t="str">
        <f t="shared" si="379"/>
        <v/>
      </c>
      <c r="AY81" s="134" t="str">
        <f t="shared" si="379"/>
        <v/>
      </c>
      <c r="AZ81" s="134" t="str">
        <f t="shared" si="379"/>
        <v/>
      </c>
      <c r="BA81" s="134" t="str">
        <f t="shared" si="379"/>
        <v/>
      </c>
      <c r="BB81" s="134" t="str">
        <f t="shared" si="379"/>
        <v/>
      </c>
      <c r="BC81" s="134" t="str">
        <f t="shared" si="379"/>
        <v/>
      </c>
      <c r="BD81" s="134" t="str">
        <f t="shared" si="379"/>
        <v/>
      </c>
      <c r="BE81" s="134" t="str">
        <f t="shared" si="379"/>
        <v/>
      </c>
      <c r="BF81" s="134" t="str">
        <f t="shared" si="379"/>
        <v/>
      </c>
      <c r="BG81" s="134" t="str">
        <f t="shared" si="379"/>
        <v/>
      </c>
      <c r="BH81" s="134" t="str">
        <f t="shared" si="379"/>
        <v/>
      </c>
      <c r="BI81" s="134" t="str">
        <f t="shared" si="379"/>
        <v/>
      </c>
      <c r="BJ81" s="134" t="str">
        <f t="shared" si="379"/>
        <v/>
      </c>
      <c r="BK81" s="134" t="str">
        <f t="shared" si="379"/>
        <v/>
      </c>
      <c r="BL81" s="134" t="str">
        <f t="shared" si="379"/>
        <v/>
      </c>
      <c r="BM81" s="134" t="str">
        <f t="shared" si="379"/>
        <v/>
      </c>
      <c r="BN81" s="134" t="str">
        <f t="shared" si="379"/>
        <v/>
      </c>
      <c r="BO81" s="134" t="str">
        <f t="shared" si="379"/>
        <v/>
      </c>
      <c r="BP81" s="134" t="str">
        <f t="shared" ref="BP81:BT81" si="380">IF($C$11="","",IF(BP84=1,BP85&amp;"/"&amp;BP86,"-"))</f>
        <v/>
      </c>
      <c r="BQ81" s="134" t="str">
        <f t="shared" si="380"/>
        <v/>
      </c>
      <c r="BR81" s="134" t="str">
        <f t="shared" si="380"/>
        <v/>
      </c>
      <c r="BS81" s="134" t="str">
        <f t="shared" si="380"/>
        <v/>
      </c>
      <c r="BT81" s="134" t="str">
        <f t="shared" si="380"/>
        <v/>
      </c>
      <c r="BU81" s="582"/>
    </row>
    <row r="82" spans="1:73" x14ac:dyDescent="0.3">
      <c r="A82" s="586" t="s">
        <v>467</v>
      </c>
      <c r="B82" s="588"/>
      <c r="C82" s="149">
        <v>1</v>
      </c>
      <c r="D82" s="10">
        <f>(C82/(1+$C$35))*D84</f>
        <v>0.96618357487922713</v>
      </c>
      <c r="E82" s="10">
        <f t="shared" ref="E82:AG82" si="381">(D82/(1+$C$35))*E84</f>
        <v>0.93351070036640305</v>
      </c>
      <c r="F82" s="10">
        <f t="shared" si="381"/>
        <v>0.90194270566802237</v>
      </c>
      <c r="G82" s="10">
        <f t="shared" si="381"/>
        <v>0.87144222769857238</v>
      </c>
      <c r="H82" s="10">
        <f t="shared" si="381"/>
        <v>0.84197316685852408</v>
      </c>
      <c r="I82" s="10">
        <f t="shared" si="381"/>
        <v>0.81350064430775282</v>
      </c>
      <c r="J82" s="10">
        <f t="shared" si="381"/>
        <v>0.78599096068381924</v>
      </c>
      <c r="K82" s="10">
        <f t="shared" si="381"/>
        <v>0.75941155621625056</v>
      </c>
      <c r="L82" s="10">
        <f t="shared" si="381"/>
        <v>0.73373097218961414</v>
      </c>
      <c r="M82" s="10">
        <f t="shared" si="381"/>
        <v>0.70891881370977217</v>
      </c>
      <c r="N82" s="10">
        <f t="shared" si="381"/>
        <v>0.68494571372924851</v>
      </c>
      <c r="O82" s="10">
        <f t="shared" si="381"/>
        <v>0.66178329828912907</v>
      </c>
      <c r="P82" s="10">
        <f t="shared" si="381"/>
        <v>0.63940415293635666</v>
      </c>
      <c r="Q82" s="10">
        <f t="shared" si="381"/>
        <v>0.61778179027667313</v>
      </c>
      <c r="R82" s="10">
        <f t="shared" si="381"/>
        <v>0.59689061862480497</v>
      </c>
      <c r="S82" s="10">
        <f t="shared" si="381"/>
        <v>0.57670591171478747</v>
      </c>
      <c r="T82" s="10">
        <f t="shared" si="381"/>
        <v>0.55720377943457733</v>
      </c>
      <c r="U82" s="10">
        <f t="shared" si="381"/>
        <v>0.53836113955031628</v>
      </c>
      <c r="V82" s="10">
        <f t="shared" si="381"/>
        <v>0.520155690386779</v>
      </c>
      <c r="W82" s="10">
        <f t="shared" si="381"/>
        <v>0.50256588443167061</v>
      </c>
      <c r="X82" s="10">
        <f t="shared" si="381"/>
        <v>0.48557090283253201</v>
      </c>
      <c r="Y82" s="10">
        <f t="shared" si="381"/>
        <v>0.46915063075606961</v>
      </c>
      <c r="Z82" s="10">
        <f t="shared" si="381"/>
        <v>0.45328563358074364</v>
      </c>
      <c r="AA82" s="10">
        <f t="shared" si="381"/>
        <v>0.43795713389443836</v>
      </c>
      <c r="AB82" s="10">
        <f t="shared" si="381"/>
        <v>0.42314698926998878</v>
      </c>
      <c r="AC82" s="10">
        <f t="shared" si="381"/>
        <v>0.40883767079225974</v>
      </c>
      <c r="AD82" s="10">
        <f t="shared" si="381"/>
        <v>0.39501224231136212</v>
      </c>
      <c r="AE82" s="10">
        <f t="shared" si="381"/>
        <v>0.38165434039745133</v>
      </c>
      <c r="AF82" s="10">
        <f t="shared" si="381"/>
        <v>0.36874815497338298</v>
      </c>
      <c r="AG82" s="10">
        <f t="shared" si="381"/>
        <v>0.35627841060230242</v>
      </c>
      <c r="AH82" s="10">
        <f>(AG82/(1+$C$36))*AH84</f>
        <v>0.34590136951679845</v>
      </c>
      <c r="AI82" s="10">
        <f t="shared" ref="AI82:BO82" si="382">(AH82/(1+$C$36))*AI84</f>
        <v>0.33582657234640628</v>
      </c>
      <c r="AJ82" s="10">
        <f t="shared" si="382"/>
        <v>0.32604521587029733</v>
      </c>
      <c r="AK82" s="10">
        <f t="shared" si="382"/>
        <v>0.31654875327213333</v>
      </c>
      <c r="AL82" s="10">
        <f t="shared" si="382"/>
        <v>0.30732888667197411</v>
      </c>
      <c r="AM82" s="10">
        <f t="shared" si="382"/>
        <v>0.29837755987570302</v>
      </c>
      <c r="AN82" s="10">
        <f t="shared" si="382"/>
        <v>0.28968695133563399</v>
      </c>
      <c r="AO82" s="10">
        <f t="shared" si="382"/>
        <v>0.28124946731614953</v>
      </c>
      <c r="AP82" s="10">
        <f t="shared" si="382"/>
        <v>0.2730577352583976</v>
      </c>
      <c r="AQ82" s="10">
        <f t="shared" si="382"/>
        <v>0.26510459733825009</v>
      </c>
      <c r="AR82" s="10">
        <f t="shared" si="382"/>
        <v>0.25738310421189331</v>
      </c>
      <c r="AS82" s="10">
        <f t="shared" si="382"/>
        <v>0.24988650894358574</v>
      </c>
      <c r="AT82" s="10">
        <f t="shared" si="382"/>
        <v>0.24260826111027742</v>
      </c>
      <c r="AU82" s="10">
        <f t="shared" si="382"/>
        <v>0.23554200107793924</v>
      </c>
      <c r="AV82" s="10">
        <f t="shared" si="382"/>
        <v>0.2286815544446012</v>
      </c>
      <c r="AW82" s="10">
        <f t="shared" si="382"/>
        <v>0.22202092664524387</v>
      </c>
      <c r="AX82" s="10">
        <f t="shared" si="382"/>
        <v>0.215554297713829</v>
      </c>
      <c r="AY82" s="10">
        <f t="shared" si="382"/>
        <v>0.20927601719789224</v>
      </c>
      <c r="AZ82" s="10">
        <f t="shared" si="382"/>
        <v>0.20318059922125459</v>
      </c>
      <c r="BA82" s="10">
        <f t="shared" si="382"/>
        <v>0.19726271769053844</v>
      </c>
      <c r="BB82" s="10">
        <f t="shared" si="382"/>
        <v>0.19151720164129946</v>
      </c>
      <c r="BC82" s="10">
        <f t="shared" si="382"/>
        <v>0.18593903071970821</v>
      </c>
      <c r="BD82" s="10">
        <f t="shared" si="382"/>
        <v>0.18052333079583321</v>
      </c>
      <c r="BE82" s="10">
        <f t="shared" si="382"/>
        <v>0.17526536970469245</v>
      </c>
      <c r="BF82" s="10">
        <f t="shared" si="382"/>
        <v>0.17016055311135189</v>
      </c>
      <c r="BG82" s="10">
        <f t="shared" si="382"/>
        <v>0.16520442049645814</v>
      </c>
      <c r="BH82" s="10">
        <f t="shared" si="382"/>
        <v>0.16039264125869723</v>
      </c>
      <c r="BI82" s="10">
        <f t="shared" si="382"/>
        <v>0.15572101093077401</v>
      </c>
      <c r="BJ82" s="10">
        <f t="shared" si="382"/>
        <v>0.15118544750560584</v>
      </c>
      <c r="BK82" s="10">
        <f t="shared" si="382"/>
        <v>0.14678198786952024</v>
      </c>
      <c r="BL82" s="10">
        <f t="shared" si="382"/>
        <v>0.14250678433934003</v>
      </c>
      <c r="BM82" s="10">
        <f t="shared" si="382"/>
        <v>0.13835610130033013</v>
      </c>
      <c r="BN82" s="10">
        <f t="shared" si="382"/>
        <v>0.13432631194206809</v>
      </c>
      <c r="BO82" s="10">
        <f t="shared" si="382"/>
        <v>0.1304138950893865</v>
      </c>
      <c r="BP82" s="10">
        <f t="shared" ref="BP82" si="383">(BO82/(1+$C$36))*BP84</f>
        <v>0.12661543212561796</v>
      </c>
      <c r="BQ82" s="10">
        <f t="shared" ref="BQ82" si="384">(BP82/(1+$C$36))*BQ84</f>
        <v>0.12292760400545433</v>
      </c>
      <c r="BR82" s="10">
        <f t="shared" ref="BR82" si="385">(BQ82/(1+$C$36))*BR84</f>
        <v>0.11934718835481002</v>
      </c>
      <c r="BS82" s="10">
        <f t="shared" ref="BS82" si="386">(BR82/(1+$C$36))*BS84</f>
        <v>0.11587105665515536</v>
      </c>
      <c r="BT82" s="10">
        <f t="shared" ref="BT82" si="387">(BS82/(1+$C$36))*BT84</f>
        <v>0.11249617150985958</v>
      </c>
      <c r="BU82" s="150">
        <f>SUM(C82:BT82)</f>
        <v>27.5181200477776</v>
      </c>
    </row>
    <row r="83" spans="1:73" x14ac:dyDescent="0.3">
      <c r="A83" s="580" t="s">
        <v>578</v>
      </c>
      <c r="B83" s="580"/>
      <c r="C83" s="149">
        <v>1</v>
      </c>
      <c r="D83" s="10">
        <f>(C83/(1+$C$37))*D84</f>
        <v>0.98522167487684742</v>
      </c>
      <c r="E83" s="10">
        <f t="shared" ref="E83:AG83" si="388">(D83/(1+$C$37))*E84</f>
        <v>0.97066174864714039</v>
      </c>
      <c r="F83" s="10">
        <f t="shared" si="388"/>
        <v>0.95631699374102508</v>
      </c>
      <c r="G83" s="10">
        <f t="shared" si="388"/>
        <v>0.94218423028672427</v>
      </c>
      <c r="H83" s="10">
        <f t="shared" si="388"/>
        <v>0.92826032540563974</v>
      </c>
      <c r="I83" s="10">
        <f t="shared" si="388"/>
        <v>0.91454219251787172</v>
      </c>
      <c r="J83" s="10">
        <f t="shared" si="388"/>
        <v>0.90102679065800173</v>
      </c>
      <c r="K83" s="10">
        <f t="shared" si="388"/>
        <v>0.88771112380098705</v>
      </c>
      <c r="L83" s="10">
        <f t="shared" si="388"/>
        <v>0.87459224019801685</v>
      </c>
      <c r="M83" s="10">
        <f t="shared" si="388"/>
        <v>0.86166723172218418</v>
      </c>
      <c r="N83" s="10">
        <f t="shared" si="388"/>
        <v>0.84893323322382686</v>
      </c>
      <c r="O83" s="10">
        <f t="shared" si="388"/>
        <v>0.83638742189539594</v>
      </c>
      <c r="P83" s="10">
        <f t="shared" si="388"/>
        <v>0.82402701664571032</v>
      </c>
      <c r="Q83" s="10">
        <f t="shared" si="388"/>
        <v>0.81184927748345848</v>
      </c>
      <c r="R83" s="10">
        <f t="shared" si="388"/>
        <v>0.79985150490981138</v>
      </c>
      <c r="S83" s="10">
        <f t="shared" si="388"/>
        <v>0.78803103932001128</v>
      </c>
      <c r="T83" s="10">
        <f t="shared" si="388"/>
        <v>0.77638526041380429</v>
      </c>
      <c r="U83" s="10">
        <f t="shared" si="388"/>
        <v>0.76491158661458558</v>
      </c>
      <c r="V83" s="10">
        <f t="shared" si="388"/>
        <v>0.75360747449712873</v>
      </c>
      <c r="W83" s="10">
        <f t="shared" si="388"/>
        <v>0.74247041822377224</v>
      </c>
      <c r="X83" s="10">
        <f t="shared" si="388"/>
        <v>0.73149794898893827</v>
      </c>
      <c r="Y83" s="10">
        <f t="shared" si="388"/>
        <v>0.72068763447186046</v>
      </c>
      <c r="Z83" s="10">
        <f t="shared" si="388"/>
        <v>0.71003707829739948</v>
      </c>
      <c r="AA83" s="10">
        <f t="shared" si="388"/>
        <v>0.69954391950482719</v>
      </c>
      <c r="AB83" s="10">
        <f t="shared" si="388"/>
        <v>0.6892058320244604</v>
      </c>
      <c r="AC83" s="10">
        <f t="shared" si="388"/>
        <v>0.67902052416202996</v>
      </c>
      <c r="AD83" s="10">
        <f t="shared" si="388"/>
        <v>0.66898573809066997</v>
      </c>
      <c r="AE83" s="10">
        <f t="shared" si="388"/>
        <v>0.65909924935041386</v>
      </c>
      <c r="AF83" s="10">
        <f t="shared" si="388"/>
        <v>0.64935886635508766</v>
      </c>
      <c r="AG83" s="10">
        <f t="shared" si="388"/>
        <v>0.63976242990649035</v>
      </c>
      <c r="AH83" s="10">
        <f>(AG83/(1+$C$38))*AH84</f>
        <v>0.63164132712911603</v>
      </c>
      <c r="AI83" s="10">
        <f t="shared" ref="AI83:BO83" si="389">(AH83/(1+$C$38))*AI84</f>
        <v>0.62362331310349961</v>
      </c>
      <c r="AJ83" s="10">
        <f t="shared" si="389"/>
        <v>0.61570707922771473</v>
      </c>
      <c r="AK83" s="10">
        <f t="shared" si="389"/>
        <v>0.60789133351114288</v>
      </c>
      <c r="AL83" s="10">
        <f t="shared" si="389"/>
        <v>0.60017480036361071</v>
      </c>
      <c r="AM83" s="10">
        <f t="shared" si="389"/>
        <v>0.59255622038720379</v>
      </c>
      <c r="AN83" s="10">
        <f t="shared" si="389"/>
        <v>0.58503435017072303</v>
      </c>
      <c r="AO83" s="10">
        <f t="shared" si="389"/>
        <v>0.57760796208675047</v>
      </c>
      <c r="AP83" s="10">
        <f t="shared" si="389"/>
        <v>0.57027584409129095</v>
      </c>
      <c r="AQ83" s="10">
        <f t="shared" si="389"/>
        <v>0.5630367995259572</v>
      </c>
      <c r="AR83" s="10">
        <f t="shared" si="389"/>
        <v>0.55588964692266574</v>
      </c>
      <c r="AS83" s="10">
        <f t="shared" si="389"/>
        <v>0.54883321981081246</v>
      </c>
      <c r="AT83" s="10">
        <f t="shared" si="389"/>
        <v>0.54186636652689524</v>
      </c>
      <c r="AU83" s="10">
        <f t="shared" si="389"/>
        <v>0.53498795002655386</v>
      </c>
      <c r="AV83" s="10">
        <f t="shared" si="389"/>
        <v>0.52819684769899533</v>
      </c>
      <c r="AW83" s="10">
        <f t="shared" si="389"/>
        <v>0.52149195118377534</v>
      </c>
      <c r="AX83" s="10">
        <f t="shared" si="389"/>
        <v>0.51487216618990506</v>
      </c>
      <c r="AY83" s="10">
        <f t="shared" si="389"/>
        <v>0.50833641231725457</v>
      </c>
      <c r="AZ83" s="10">
        <f t="shared" si="389"/>
        <v>0.50188362288022315</v>
      </c>
      <c r="BA83" s="10">
        <f t="shared" si="389"/>
        <v>0.49551274473364765</v>
      </c>
      <c r="BB83" s="10">
        <f t="shared" si="389"/>
        <v>0.48922273810092148</v>
      </c>
      <c r="BC83" s="10">
        <f t="shared" si="389"/>
        <v>0.48301257640429479</v>
      </c>
      <c r="BD83" s="10">
        <f t="shared" si="389"/>
        <v>0.47688124609732913</v>
      </c>
      <c r="BE83" s="10">
        <f t="shared" si="389"/>
        <v>0.47082774649947867</v>
      </c>
      <c r="BF83" s="10">
        <f t="shared" si="389"/>
        <v>0.46485108963277161</v>
      </c>
      <c r="BG83" s="10">
        <f t="shared" si="389"/>
        <v>0.45895030006056431</v>
      </c>
      <c r="BH83" s="10">
        <f t="shared" si="389"/>
        <v>0.45312441472834275</v>
      </c>
      <c r="BI83" s="10">
        <f t="shared" si="389"/>
        <v>0.44737248280654429</v>
      </c>
      <c r="BJ83" s="10">
        <f t="shared" si="389"/>
        <v>0.44169356553537514</v>
      </c>
      <c r="BK83" s="10">
        <f t="shared" si="389"/>
        <v>0.43608673607159743</v>
      </c>
      <c r="BL83" s="10">
        <f t="shared" si="389"/>
        <v>0.43055107933726117</v>
      </c>
      <c r="BM83" s="10">
        <f t="shared" si="389"/>
        <v>0.42508569187035655</v>
      </c>
      <c r="BN83" s="10">
        <f t="shared" si="389"/>
        <v>0.41968968167736187</v>
      </c>
      <c r="BO83" s="10">
        <f t="shared" si="389"/>
        <v>0.4143621680876633</v>
      </c>
      <c r="BP83" s="10">
        <f t="shared" ref="BP83" si="390">(BO83/(1+$C$38))*BP84</f>
        <v>0.4091022816098227</v>
      </c>
      <c r="BQ83" s="10">
        <f t="shared" ref="BQ83" si="391">(BP83/(1+$C$38))*BQ84</f>
        <v>0.40390916378966979</v>
      </c>
      <c r="BR83" s="10">
        <f t="shared" ref="BR83" si="392">(BQ83/(1+$C$38))*BR84</f>
        <v>0.39878196707019581</v>
      </c>
      <c r="BS83" s="10">
        <f t="shared" ref="BS83" si="393">(BR83/(1+$C$38))*BS84</f>
        <v>0.39371985465322573</v>
      </c>
      <c r="BT83" s="10">
        <f t="shared" ref="BT83" si="394">(BS83/(1+$C$38))*BT84</f>
        <v>0.38872200036284627</v>
      </c>
      <c r="BU83" s="150">
        <f>SUM(C83:BT83)</f>
        <v>44.54120474851748</v>
      </c>
    </row>
    <row r="84" spans="1:73" x14ac:dyDescent="0.3">
      <c r="A84" s="583" t="s">
        <v>20</v>
      </c>
      <c r="B84" s="584"/>
      <c r="C84" s="10">
        <f>IF(H20="",0,1)</f>
        <v>1</v>
      </c>
      <c r="D84" s="10">
        <f t="shared" ref="D84:BO84" si="395">N(D80&lt;$H$20)</f>
        <v>1</v>
      </c>
      <c r="E84" s="10">
        <f t="shared" si="395"/>
        <v>1</v>
      </c>
      <c r="F84" s="10">
        <f t="shared" si="395"/>
        <v>1</v>
      </c>
      <c r="G84" s="10">
        <f t="shared" si="395"/>
        <v>1</v>
      </c>
      <c r="H84" s="10">
        <f t="shared" si="395"/>
        <v>1</v>
      </c>
      <c r="I84" s="10">
        <f t="shared" si="395"/>
        <v>1</v>
      </c>
      <c r="J84" s="10">
        <f t="shared" si="395"/>
        <v>1</v>
      </c>
      <c r="K84" s="10">
        <f t="shared" si="395"/>
        <v>1</v>
      </c>
      <c r="L84" s="10">
        <f t="shared" si="395"/>
        <v>1</v>
      </c>
      <c r="M84" s="10">
        <f t="shared" si="395"/>
        <v>1</v>
      </c>
      <c r="N84" s="10">
        <f t="shared" si="395"/>
        <v>1</v>
      </c>
      <c r="O84" s="10">
        <f t="shared" si="395"/>
        <v>1</v>
      </c>
      <c r="P84" s="10">
        <f t="shared" si="395"/>
        <v>1</v>
      </c>
      <c r="Q84" s="10">
        <f t="shared" si="395"/>
        <v>1</v>
      </c>
      <c r="R84" s="10">
        <f t="shared" si="395"/>
        <v>1</v>
      </c>
      <c r="S84" s="10">
        <f t="shared" si="395"/>
        <v>1</v>
      </c>
      <c r="T84" s="10">
        <f t="shared" si="395"/>
        <v>1</v>
      </c>
      <c r="U84" s="10">
        <f t="shared" si="395"/>
        <v>1</v>
      </c>
      <c r="V84" s="10">
        <f t="shared" si="395"/>
        <v>1</v>
      </c>
      <c r="W84" s="10">
        <f t="shared" si="395"/>
        <v>1</v>
      </c>
      <c r="X84" s="10">
        <f t="shared" si="395"/>
        <v>1</v>
      </c>
      <c r="Y84" s="10">
        <f t="shared" si="395"/>
        <v>1</v>
      </c>
      <c r="Z84" s="10">
        <f t="shared" si="395"/>
        <v>1</v>
      </c>
      <c r="AA84" s="10">
        <f t="shared" si="395"/>
        <v>1</v>
      </c>
      <c r="AB84" s="10">
        <f t="shared" si="395"/>
        <v>1</v>
      </c>
      <c r="AC84" s="10">
        <f t="shared" si="395"/>
        <v>1</v>
      </c>
      <c r="AD84" s="10">
        <f t="shared" si="395"/>
        <v>1</v>
      </c>
      <c r="AE84" s="10">
        <f t="shared" si="395"/>
        <v>1</v>
      </c>
      <c r="AF84" s="10">
        <f t="shared" si="395"/>
        <v>1</v>
      </c>
      <c r="AG84" s="10">
        <f t="shared" si="395"/>
        <v>1</v>
      </c>
      <c r="AH84" s="10">
        <f t="shared" si="395"/>
        <v>1</v>
      </c>
      <c r="AI84" s="10">
        <f t="shared" si="395"/>
        <v>1</v>
      </c>
      <c r="AJ84" s="10">
        <f t="shared" si="395"/>
        <v>1</v>
      </c>
      <c r="AK84" s="10">
        <f t="shared" si="395"/>
        <v>1</v>
      </c>
      <c r="AL84" s="10">
        <f t="shared" si="395"/>
        <v>1</v>
      </c>
      <c r="AM84" s="10">
        <f t="shared" si="395"/>
        <v>1</v>
      </c>
      <c r="AN84" s="10">
        <f t="shared" si="395"/>
        <v>1</v>
      </c>
      <c r="AO84" s="10">
        <f t="shared" si="395"/>
        <v>1</v>
      </c>
      <c r="AP84" s="10">
        <f t="shared" si="395"/>
        <v>1</v>
      </c>
      <c r="AQ84" s="10">
        <f t="shared" si="395"/>
        <v>1</v>
      </c>
      <c r="AR84" s="10">
        <f t="shared" si="395"/>
        <v>1</v>
      </c>
      <c r="AS84" s="10">
        <f t="shared" si="395"/>
        <v>1</v>
      </c>
      <c r="AT84" s="10">
        <f t="shared" si="395"/>
        <v>1</v>
      </c>
      <c r="AU84" s="10">
        <f t="shared" si="395"/>
        <v>1</v>
      </c>
      <c r="AV84" s="10">
        <f t="shared" si="395"/>
        <v>1</v>
      </c>
      <c r="AW84" s="10">
        <f t="shared" si="395"/>
        <v>1</v>
      </c>
      <c r="AX84" s="10">
        <f t="shared" si="395"/>
        <v>1</v>
      </c>
      <c r="AY84" s="10">
        <f t="shared" si="395"/>
        <v>1</v>
      </c>
      <c r="AZ84" s="10">
        <f t="shared" si="395"/>
        <v>1</v>
      </c>
      <c r="BA84" s="10">
        <f t="shared" si="395"/>
        <v>1</v>
      </c>
      <c r="BB84" s="10">
        <f t="shared" si="395"/>
        <v>1</v>
      </c>
      <c r="BC84" s="10">
        <f t="shared" si="395"/>
        <v>1</v>
      </c>
      <c r="BD84" s="10">
        <f t="shared" si="395"/>
        <v>1</v>
      </c>
      <c r="BE84" s="10">
        <f t="shared" si="395"/>
        <v>1</v>
      </c>
      <c r="BF84" s="10">
        <f t="shared" si="395"/>
        <v>1</v>
      </c>
      <c r="BG84" s="10">
        <f t="shared" si="395"/>
        <v>1</v>
      </c>
      <c r="BH84" s="10">
        <f t="shared" si="395"/>
        <v>1</v>
      </c>
      <c r="BI84" s="10">
        <f t="shared" si="395"/>
        <v>1</v>
      </c>
      <c r="BJ84" s="10">
        <f t="shared" si="395"/>
        <v>1</v>
      </c>
      <c r="BK84" s="10">
        <f t="shared" si="395"/>
        <v>1</v>
      </c>
      <c r="BL84" s="10">
        <f t="shared" si="395"/>
        <v>1</v>
      </c>
      <c r="BM84" s="10">
        <f t="shared" si="395"/>
        <v>1</v>
      </c>
      <c r="BN84" s="10">
        <f t="shared" si="395"/>
        <v>1</v>
      </c>
      <c r="BO84" s="10">
        <f t="shared" si="395"/>
        <v>1</v>
      </c>
      <c r="BP84" s="10">
        <f t="shared" ref="BP84:BT84" si="396">N(BP80&lt;$H$20)</f>
        <v>1</v>
      </c>
      <c r="BQ84" s="10">
        <f t="shared" si="396"/>
        <v>1</v>
      </c>
      <c r="BR84" s="10">
        <f t="shared" si="396"/>
        <v>1</v>
      </c>
      <c r="BS84" s="10">
        <f t="shared" si="396"/>
        <v>1</v>
      </c>
      <c r="BT84" s="10">
        <f t="shared" si="396"/>
        <v>1</v>
      </c>
      <c r="BU84" s="117"/>
    </row>
    <row r="85" spans="1:73" s="7" customFormat="1" ht="11.4" hidden="1" x14ac:dyDescent="0.2">
      <c r="C85" s="7">
        <f>C11</f>
        <v>0</v>
      </c>
      <c r="D85" s="7">
        <f>C85+1</f>
        <v>1</v>
      </c>
      <c r="E85" s="7">
        <f t="shared" ref="E85" si="397">D85+1</f>
        <v>2</v>
      </c>
      <c r="F85" s="7">
        <f t="shared" ref="F85" si="398">E85+1</f>
        <v>3</v>
      </c>
      <c r="G85" s="7">
        <f t="shared" ref="G85" si="399">F85+1</f>
        <v>4</v>
      </c>
      <c r="H85" s="7">
        <f t="shared" ref="H85" si="400">G85+1</f>
        <v>5</v>
      </c>
      <c r="I85" s="7">
        <f>H85+1</f>
        <v>6</v>
      </c>
      <c r="J85" s="7">
        <f t="shared" ref="J85" si="401">I85+1</f>
        <v>7</v>
      </c>
      <c r="K85" s="7">
        <f t="shared" ref="K85" si="402">J85+1</f>
        <v>8</v>
      </c>
      <c r="L85" s="7">
        <f t="shared" ref="L85" si="403">K85+1</f>
        <v>9</v>
      </c>
      <c r="M85" s="7">
        <f t="shared" ref="M85" si="404">L85+1</f>
        <v>10</v>
      </c>
      <c r="N85" s="7">
        <f>M85+1</f>
        <v>11</v>
      </c>
      <c r="O85" s="7">
        <f t="shared" ref="O85" si="405">N85+1</f>
        <v>12</v>
      </c>
      <c r="P85" s="7">
        <f t="shared" ref="P85" si="406">O85+1</f>
        <v>13</v>
      </c>
      <c r="Q85" s="7">
        <f t="shared" ref="Q85" si="407">P85+1</f>
        <v>14</v>
      </c>
      <c r="R85" s="7">
        <f t="shared" ref="R85" si="408">Q85+1</f>
        <v>15</v>
      </c>
      <c r="S85" s="7">
        <f t="shared" ref="S85" si="409">R85+1</f>
        <v>16</v>
      </c>
      <c r="T85" s="7">
        <f t="shared" ref="T85" si="410">S85+1</f>
        <v>17</v>
      </c>
      <c r="U85" s="7">
        <f t="shared" ref="U85" si="411">T85+1</f>
        <v>18</v>
      </c>
      <c r="V85" s="7">
        <f t="shared" ref="V85" si="412">U85+1</f>
        <v>19</v>
      </c>
      <c r="W85" s="7">
        <f t="shared" ref="W85" si="413">V85+1</f>
        <v>20</v>
      </c>
      <c r="X85" s="7">
        <f t="shared" ref="X85" si="414">W85+1</f>
        <v>21</v>
      </c>
      <c r="Y85" s="7">
        <f t="shared" ref="Y85" si="415">X85+1</f>
        <v>22</v>
      </c>
      <c r="Z85" s="7">
        <f t="shared" ref="Z85" si="416">Y85+1</f>
        <v>23</v>
      </c>
      <c r="AA85" s="7">
        <f t="shared" ref="AA85" si="417">Z85+1</f>
        <v>24</v>
      </c>
      <c r="AB85" s="7">
        <f t="shared" ref="AB85" si="418">AA85+1</f>
        <v>25</v>
      </c>
      <c r="AC85" s="7">
        <f t="shared" ref="AC85" si="419">AB85+1</f>
        <v>26</v>
      </c>
      <c r="AD85" s="7">
        <f t="shared" ref="AD85" si="420">AC85+1</f>
        <v>27</v>
      </c>
      <c r="AE85" s="7">
        <f t="shared" ref="AE85" si="421">AD85+1</f>
        <v>28</v>
      </c>
      <c r="AF85" s="7">
        <f t="shared" ref="AF85" si="422">AE85+1</f>
        <v>29</v>
      </c>
      <c r="AG85" s="7">
        <f t="shared" ref="AG85" si="423">AF85+1</f>
        <v>30</v>
      </c>
      <c r="AH85" s="7">
        <f t="shared" ref="AH85" si="424">AG85+1</f>
        <v>31</v>
      </c>
      <c r="AI85" s="7">
        <f t="shared" ref="AI85" si="425">AH85+1</f>
        <v>32</v>
      </c>
      <c r="AJ85" s="7">
        <f t="shared" ref="AJ85" si="426">AI85+1</f>
        <v>33</v>
      </c>
      <c r="AK85" s="7">
        <f t="shared" ref="AK85" si="427">AJ85+1</f>
        <v>34</v>
      </c>
      <c r="AL85" s="7">
        <f t="shared" ref="AL85" si="428">AK85+1</f>
        <v>35</v>
      </c>
      <c r="AM85" s="7">
        <f t="shared" ref="AM85" si="429">AL85+1</f>
        <v>36</v>
      </c>
      <c r="AN85" s="7">
        <f t="shared" ref="AN85" si="430">AM85+1</f>
        <v>37</v>
      </c>
      <c r="AO85" s="7">
        <f t="shared" ref="AO85" si="431">AN85+1</f>
        <v>38</v>
      </c>
      <c r="AP85" s="7">
        <f t="shared" ref="AP85" si="432">AO85+1</f>
        <v>39</v>
      </c>
      <c r="AQ85" s="7">
        <f t="shared" ref="AQ85" si="433">AP85+1</f>
        <v>40</v>
      </c>
      <c r="AR85" s="7">
        <f t="shared" ref="AR85" si="434">AQ85+1</f>
        <v>41</v>
      </c>
      <c r="AS85" s="7">
        <f t="shared" ref="AS85" si="435">AR85+1</f>
        <v>42</v>
      </c>
      <c r="AT85" s="7">
        <f t="shared" ref="AT85" si="436">AS85+1</f>
        <v>43</v>
      </c>
      <c r="AU85" s="7">
        <f t="shared" ref="AU85" si="437">AT85+1</f>
        <v>44</v>
      </c>
      <c r="AV85" s="7">
        <f t="shared" ref="AV85" si="438">AU85+1</f>
        <v>45</v>
      </c>
      <c r="AW85" s="7">
        <f t="shared" ref="AW85" si="439">AV85+1</f>
        <v>46</v>
      </c>
      <c r="AX85" s="7">
        <f t="shared" ref="AX85" si="440">AW85+1</f>
        <v>47</v>
      </c>
      <c r="AY85" s="7">
        <f t="shared" ref="AY85" si="441">AX85+1</f>
        <v>48</v>
      </c>
      <c r="AZ85" s="7">
        <f t="shared" ref="AZ85" si="442">AY85+1</f>
        <v>49</v>
      </c>
      <c r="BA85" s="7">
        <f t="shared" ref="BA85" si="443">AZ85+1</f>
        <v>50</v>
      </c>
      <c r="BB85" s="7">
        <f t="shared" ref="BB85" si="444">BA85+1</f>
        <v>51</v>
      </c>
      <c r="BC85" s="7">
        <f t="shared" ref="BC85" si="445">BB85+1</f>
        <v>52</v>
      </c>
      <c r="BD85" s="7">
        <f t="shared" ref="BD85" si="446">BC85+1</f>
        <v>53</v>
      </c>
      <c r="BE85" s="7">
        <f t="shared" ref="BE85" si="447">BD85+1</f>
        <v>54</v>
      </c>
      <c r="BF85" s="7">
        <f t="shared" ref="BF85" si="448">BE85+1</f>
        <v>55</v>
      </c>
      <c r="BG85" s="7">
        <f t="shared" ref="BG85" si="449">BF85+1</f>
        <v>56</v>
      </c>
      <c r="BH85" s="7">
        <f t="shared" ref="BH85" si="450">BG85+1</f>
        <v>57</v>
      </c>
      <c r="BI85" s="7">
        <f t="shared" ref="BI85" si="451">BH85+1</f>
        <v>58</v>
      </c>
      <c r="BJ85" s="7">
        <f t="shared" ref="BJ85" si="452">BI85+1</f>
        <v>59</v>
      </c>
      <c r="BK85" s="7">
        <f t="shared" ref="BK85" si="453">BJ85+1</f>
        <v>60</v>
      </c>
      <c r="BL85" s="7">
        <f t="shared" ref="BL85" si="454">BK85+1</f>
        <v>61</v>
      </c>
      <c r="BM85" s="7">
        <f t="shared" ref="BM85" si="455">BL85+1</f>
        <v>62</v>
      </c>
      <c r="BN85" s="7">
        <f t="shared" ref="BN85" si="456">BM85+1</f>
        <v>63</v>
      </c>
      <c r="BO85" s="7">
        <f t="shared" ref="BO85" si="457">BN85+1</f>
        <v>64</v>
      </c>
      <c r="BP85" s="7">
        <f t="shared" ref="BP85" si="458">BO85+1</f>
        <v>65</v>
      </c>
      <c r="BQ85" s="7">
        <f t="shared" ref="BQ85" si="459">BP85+1</f>
        <v>66</v>
      </c>
      <c r="BR85" s="7">
        <f t="shared" ref="BR85" si="460">BQ85+1</f>
        <v>67</v>
      </c>
      <c r="BS85" s="7">
        <f t="shared" ref="BS85" si="461">BR85+1</f>
        <v>68</v>
      </c>
      <c r="BT85" s="7">
        <f t="shared" ref="BT85" si="462">BS85+1</f>
        <v>69</v>
      </c>
    </row>
    <row r="86" spans="1:73" s="7" customFormat="1" ht="11.4" hidden="1" x14ac:dyDescent="0.2">
      <c r="C86" s="7">
        <f>(RIGHT(C85,2)*1)+1</f>
        <v>1</v>
      </c>
      <c r="D86" s="7">
        <f t="shared" ref="D86:BO86" si="463">(RIGHT(D85,2)*1)+1</f>
        <v>2</v>
      </c>
      <c r="E86" s="7">
        <f t="shared" si="463"/>
        <v>3</v>
      </c>
      <c r="F86" s="7">
        <f t="shared" si="463"/>
        <v>4</v>
      </c>
      <c r="G86" s="7">
        <f t="shared" si="463"/>
        <v>5</v>
      </c>
      <c r="H86" s="7">
        <f t="shared" si="463"/>
        <v>6</v>
      </c>
      <c r="I86" s="7">
        <f t="shared" si="463"/>
        <v>7</v>
      </c>
      <c r="J86" s="7">
        <f t="shared" si="463"/>
        <v>8</v>
      </c>
      <c r="K86" s="7">
        <f t="shared" si="463"/>
        <v>9</v>
      </c>
      <c r="L86" s="7">
        <f t="shared" si="463"/>
        <v>10</v>
      </c>
      <c r="M86" s="7">
        <f t="shared" si="463"/>
        <v>11</v>
      </c>
      <c r="N86" s="7">
        <f t="shared" si="463"/>
        <v>12</v>
      </c>
      <c r="O86" s="7">
        <f t="shared" si="463"/>
        <v>13</v>
      </c>
      <c r="P86" s="7">
        <f t="shared" si="463"/>
        <v>14</v>
      </c>
      <c r="Q86" s="7">
        <f t="shared" si="463"/>
        <v>15</v>
      </c>
      <c r="R86" s="7">
        <f t="shared" si="463"/>
        <v>16</v>
      </c>
      <c r="S86" s="7">
        <f t="shared" si="463"/>
        <v>17</v>
      </c>
      <c r="T86" s="7">
        <f t="shared" si="463"/>
        <v>18</v>
      </c>
      <c r="U86" s="7">
        <f t="shared" si="463"/>
        <v>19</v>
      </c>
      <c r="V86" s="7">
        <f t="shared" si="463"/>
        <v>20</v>
      </c>
      <c r="W86" s="7">
        <f t="shared" si="463"/>
        <v>21</v>
      </c>
      <c r="X86" s="7">
        <f t="shared" si="463"/>
        <v>22</v>
      </c>
      <c r="Y86" s="7">
        <f t="shared" si="463"/>
        <v>23</v>
      </c>
      <c r="Z86" s="7">
        <f t="shared" si="463"/>
        <v>24</v>
      </c>
      <c r="AA86" s="7">
        <f t="shared" si="463"/>
        <v>25</v>
      </c>
      <c r="AB86" s="7">
        <f t="shared" si="463"/>
        <v>26</v>
      </c>
      <c r="AC86" s="7">
        <f t="shared" si="463"/>
        <v>27</v>
      </c>
      <c r="AD86" s="7">
        <f t="shared" si="463"/>
        <v>28</v>
      </c>
      <c r="AE86" s="7">
        <f t="shared" si="463"/>
        <v>29</v>
      </c>
      <c r="AF86" s="7">
        <f t="shared" si="463"/>
        <v>30</v>
      </c>
      <c r="AG86" s="7">
        <f t="shared" si="463"/>
        <v>31</v>
      </c>
      <c r="AH86" s="7">
        <f t="shared" si="463"/>
        <v>32</v>
      </c>
      <c r="AI86" s="7">
        <f t="shared" si="463"/>
        <v>33</v>
      </c>
      <c r="AJ86" s="7">
        <f t="shared" si="463"/>
        <v>34</v>
      </c>
      <c r="AK86" s="7">
        <f t="shared" si="463"/>
        <v>35</v>
      </c>
      <c r="AL86" s="7">
        <f t="shared" si="463"/>
        <v>36</v>
      </c>
      <c r="AM86" s="7">
        <f t="shared" si="463"/>
        <v>37</v>
      </c>
      <c r="AN86" s="7">
        <f t="shared" si="463"/>
        <v>38</v>
      </c>
      <c r="AO86" s="7">
        <f t="shared" si="463"/>
        <v>39</v>
      </c>
      <c r="AP86" s="7">
        <f t="shared" si="463"/>
        <v>40</v>
      </c>
      <c r="AQ86" s="7">
        <f t="shared" si="463"/>
        <v>41</v>
      </c>
      <c r="AR86" s="7">
        <f t="shared" si="463"/>
        <v>42</v>
      </c>
      <c r="AS86" s="7">
        <f t="shared" si="463"/>
        <v>43</v>
      </c>
      <c r="AT86" s="7">
        <f t="shared" si="463"/>
        <v>44</v>
      </c>
      <c r="AU86" s="7">
        <f t="shared" si="463"/>
        <v>45</v>
      </c>
      <c r="AV86" s="7">
        <f t="shared" si="463"/>
        <v>46</v>
      </c>
      <c r="AW86" s="7">
        <f t="shared" si="463"/>
        <v>47</v>
      </c>
      <c r="AX86" s="7">
        <f t="shared" si="463"/>
        <v>48</v>
      </c>
      <c r="AY86" s="7">
        <f t="shared" si="463"/>
        <v>49</v>
      </c>
      <c r="AZ86" s="7">
        <f t="shared" si="463"/>
        <v>50</v>
      </c>
      <c r="BA86" s="7">
        <f t="shared" si="463"/>
        <v>51</v>
      </c>
      <c r="BB86" s="7">
        <f t="shared" si="463"/>
        <v>52</v>
      </c>
      <c r="BC86" s="7">
        <f t="shared" si="463"/>
        <v>53</v>
      </c>
      <c r="BD86" s="7">
        <f t="shared" si="463"/>
        <v>54</v>
      </c>
      <c r="BE86" s="7">
        <f t="shared" si="463"/>
        <v>55</v>
      </c>
      <c r="BF86" s="7">
        <f t="shared" si="463"/>
        <v>56</v>
      </c>
      <c r="BG86" s="7">
        <f t="shared" si="463"/>
        <v>57</v>
      </c>
      <c r="BH86" s="7">
        <f t="shared" si="463"/>
        <v>58</v>
      </c>
      <c r="BI86" s="7">
        <f t="shared" si="463"/>
        <v>59</v>
      </c>
      <c r="BJ86" s="7">
        <f t="shared" si="463"/>
        <v>60</v>
      </c>
      <c r="BK86" s="7">
        <f t="shared" si="463"/>
        <v>61</v>
      </c>
      <c r="BL86" s="7">
        <f t="shared" si="463"/>
        <v>62</v>
      </c>
      <c r="BM86" s="7">
        <f t="shared" si="463"/>
        <v>63</v>
      </c>
      <c r="BN86" s="7">
        <f t="shared" si="463"/>
        <v>64</v>
      </c>
      <c r="BO86" s="7">
        <f t="shared" si="463"/>
        <v>65</v>
      </c>
      <c r="BP86" s="7">
        <f t="shared" ref="BP86:BT86" si="464">(RIGHT(BP85,2)*1)+1</f>
        <v>66</v>
      </c>
      <c r="BQ86" s="7">
        <f t="shared" si="464"/>
        <v>67</v>
      </c>
      <c r="BR86" s="7">
        <f t="shared" si="464"/>
        <v>68</v>
      </c>
      <c r="BS86" s="7">
        <f t="shared" si="464"/>
        <v>69</v>
      </c>
      <c r="BT86" s="7">
        <f t="shared" si="464"/>
        <v>70</v>
      </c>
    </row>
    <row r="88" spans="1:73" x14ac:dyDescent="0.3">
      <c r="A88" s="585" t="s">
        <v>17</v>
      </c>
      <c r="B88" s="585"/>
      <c r="C88" s="9">
        <v>0</v>
      </c>
      <c r="D88" s="9">
        <v>1</v>
      </c>
      <c r="E88" s="9">
        <v>2</v>
      </c>
      <c r="F88" s="9">
        <v>3</v>
      </c>
      <c r="G88" s="9">
        <v>4</v>
      </c>
      <c r="H88" s="9">
        <v>5</v>
      </c>
      <c r="I88" s="9">
        <v>6</v>
      </c>
      <c r="J88" s="9">
        <v>7</v>
      </c>
      <c r="K88" s="9">
        <v>8</v>
      </c>
      <c r="L88" s="9">
        <v>9</v>
      </c>
      <c r="M88" s="9">
        <v>10</v>
      </c>
      <c r="N88" s="9">
        <v>11</v>
      </c>
      <c r="O88" s="9">
        <v>12</v>
      </c>
      <c r="P88" s="9">
        <v>13</v>
      </c>
      <c r="Q88" s="9">
        <v>14</v>
      </c>
      <c r="R88" s="9">
        <v>15</v>
      </c>
      <c r="S88" s="9">
        <v>16</v>
      </c>
      <c r="T88" s="9">
        <v>17</v>
      </c>
      <c r="U88" s="9">
        <v>18</v>
      </c>
      <c r="V88" s="9">
        <v>19</v>
      </c>
      <c r="W88" s="9">
        <v>20</v>
      </c>
      <c r="X88" s="9">
        <v>21</v>
      </c>
      <c r="Y88" s="9">
        <v>22</v>
      </c>
      <c r="Z88" s="9">
        <v>23</v>
      </c>
      <c r="AA88" s="9">
        <v>24</v>
      </c>
      <c r="AB88" s="9">
        <v>25</v>
      </c>
      <c r="AC88" s="9">
        <v>26</v>
      </c>
      <c r="AD88" s="9">
        <v>27</v>
      </c>
      <c r="AE88" s="9">
        <v>28</v>
      </c>
      <c r="AF88" s="9">
        <v>29</v>
      </c>
      <c r="AG88" s="9">
        <v>30</v>
      </c>
      <c r="AH88" s="9">
        <v>31</v>
      </c>
      <c r="AI88" s="9">
        <v>32</v>
      </c>
      <c r="AJ88" s="9">
        <v>33</v>
      </c>
      <c r="AK88" s="9">
        <v>34</v>
      </c>
      <c r="AL88" s="9">
        <v>35</v>
      </c>
      <c r="AM88" s="9">
        <v>36</v>
      </c>
      <c r="AN88" s="9">
        <v>37</v>
      </c>
      <c r="AO88" s="9">
        <v>38</v>
      </c>
      <c r="AP88" s="9">
        <v>39</v>
      </c>
      <c r="AQ88" s="9">
        <v>40</v>
      </c>
      <c r="AR88" s="9">
        <v>41</v>
      </c>
      <c r="AS88" s="9">
        <v>42</v>
      </c>
      <c r="AT88" s="9">
        <v>43</v>
      </c>
      <c r="AU88" s="9">
        <v>44</v>
      </c>
      <c r="AV88" s="9">
        <v>45</v>
      </c>
      <c r="AW88" s="9">
        <v>46</v>
      </c>
      <c r="AX88" s="9">
        <v>47</v>
      </c>
      <c r="AY88" s="9">
        <v>48</v>
      </c>
      <c r="AZ88" s="9">
        <v>49</v>
      </c>
      <c r="BA88" s="9">
        <v>50</v>
      </c>
      <c r="BB88" s="9">
        <v>51</v>
      </c>
      <c r="BC88" s="9">
        <v>52</v>
      </c>
      <c r="BD88" s="9">
        <v>53</v>
      </c>
      <c r="BE88" s="9">
        <v>54</v>
      </c>
      <c r="BF88" s="9">
        <v>55</v>
      </c>
      <c r="BG88" s="9">
        <v>56</v>
      </c>
      <c r="BH88" s="9">
        <v>57</v>
      </c>
      <c r="BI88" s="9">
        <v>58</v>
      </c>
      <c r="BJ88" s="9">
        <v>59</v>
      </c>
      <c r="BK88" s="9">
        <v>60</v>
      </c>
      <c r="BL88" s="9">
        <v>61</v>
      </c>
      <c r="BM88" s="9">
        <v>62</v>
      </c>
      <c r="BN88" s="9">
        <v>63</v>
      </c>
      <c r="BO88" s="9">
        <v>64</v>
      </c>
      <c r="BP88" s="9">
        <v>65</v>
      </c>
      <c r="BQ88" s="9">
        <v>66</v>
      </c>
      <c r="BR88" s="9">
        <v>67</v>
      </c>
      <c r="BS88" s="9">
        <v>68</v>
      </c>
      <c r="BT88" s="9">
        <v>69</v>
      </c>
      <c r="BU88" s="581" t="s">
        <v>19</v>
      </c>
    </row>
    <row r="89" spans="1:73" x14ac:dyDescent="0.3">
      <c r="A89" s="585"/>
      <c r="B89" s="585"/>
      <c r="C89" s="134" t="str">
        <f>IF($C$11="","",IF(C92=1,C93&amp;"/"&amp;C94,"-"))</f>
        <v/>
      </c>
      <c r="D89" s="134" t="str">
        <f t="shared" ref="D89:BO89" si="465">IF($C$11="","",IF(D92=1,D93&amp;"/"&amp;D94,"-"))</f>
        <v/>
      </c>
      <c r="E89" s="134" t="str">
        <f t="shared" si="465"/>
        <v/>
      </c>
      <c r="F89" s="134" t="str">
        <f t="shared" si="465"/>
        <v/>
      </c>
      <c r="G89" s="134" t="str">
        <f t="shared" si="465"/>
        <v/>
      </c>
      <c r="H89" s="134" t="str">
        <f t="shared" si="465"/>
        <v/>
      </c>
      <c r="I89" s="134" t="str">
        <f t="shared" si="465"/>
        <v/>
      </c>
      <c r="J89" s="134" t="str">
        <f t="shared" si="465"/>
        <v/>
      </c>
      <c r="K89" s="134" t="str">
        <f t="shared" si="465"/>
        <v/>
      </c>
      <c r="L89" s="134" t="str">
        <f t="shared" si="465"/>
        <v/>
      </c>
      <c r="M89" s="134" t="str">
        <f t="shared" si="465"/>
        <v/>
      </c>
      <c r="N89" s="134" t="str">
        <f t="shared" si="465"/>
        <v/>
      </c>
      <c r="O89" s="134" t="str">
        <f t="shared" si="465"/>
        <v/>
      </c>
      <c r="P89" s="134" t="str">
        <f t="shared" si="465"/>
        <v/>
      </c>
      <c r="Q89" s="134" t="str">
        <f t="shared" si="465"/>
        <v/>
      </c>
      <c r="R89" s="134" t="str">
        <f t="shared" si="465"/>
        <v/>
      </c>
      <c r="S89" s="134" t="str">
        <f t="shared" si="465"/>
        <v/>
      </c>
      <c r="T89" s="134" t="str">
        <f t="shared" si="465"/>
        <v/>
      </c>
      <c r="U89" s="134" t="str">
        <f t="shared" si="465"/>
        <v/>
      </c>
      <c r="V89" s="134" t="str">
        <f t="shared" si="465"/>
        <v/>
      </c>
      <c r="W89" s="134" t="str">
        <f t="shared" si="465"/>
        <v/>
      </c>
      <c r="X89" s="134" t="str">
        <f t="shared" si="465"/>
        <v/>
      </c>
      <c r="Y89" s="134" t="str">
        <f t="shared" si="465"/>
        <v/>
      </c>
      <c r="Z89" s="134" t="str">
        <f t="shared" si="465"/>
        <v/>
      </c>
      <c r="AA89" s="134" t="str">
        <f t="shared" si="465"/>
        <v/>
      </c>
      <c r="AB89" s="134" t="str">
        <f t="shared" si="465"/>
        <v/>
      </c>
      <c r="AC89" s="134" t="str">
        <f t="shared" si="465"/>
        <v/>
      </c>
      <c r="AD89" s="134" t="str">
        <f t="shared" si="465"/>
        <v/>
      </c>
      <c r="AE89" s="134" t="str">
        <f t="shared" si="465"/>
        <v/>
      </c>
      <c r="AF89" s="134" t="str">
        <f t="shared" si="465"/>
        <v/>
      </c>
      <c r="AG89" s="134" t="str">
        <f t="shared" si="465"/>
        <v/>
      </c>
      <c r="AH89" s="134" t="str">
        <f t="shared" si="465"/>
        <v/>
      </c>
      <c r="AI89" s="134" t="str">
        <f t="shared" si="465"/>
        <v/>
      </c>
      <c r="AJ89" s="134" t="str">
        <f t="shared" si="465"/>
        <v/>
      </c>
      <c r="AK89" s="134" t="str">
        <f t="shared" si="465"/>
        <v/>
      </c>
      <c r="AL89" s="134" t="str">
        <f t="shared" si="465"/>
        <v/>
      </c>
      <c r="AM89" s="134" t="str">
        <f t="shared" si="465"/>
        <v/>
      </c>
      <c r="AN89" s="134" t="str">
        <f t="shared" si="465"/>
        <v/>
      </c>
      <c r="AO89" s="134" t="str">
        <f t="shared" si="465"/>
        <v/>
      </c>
      <c r="AP89" s="134" t="str">
        <f t="shared" si="465"/>
        <v/>
      </c>
      <c r="AQ89" s="134" t="str">
        <f t="shared" si="465"/>
        <v/>
      </c>
      <c r="AR89" s="134" t="str">
        <f t="shared" si="465"/>
        <v/>
      </c>
      <c r="AS89" s="134" t="str">
        <f t="shared" si="465"/>
        <v/>
      </c>
      <c r="AT89" s="134" t="str">
        <f t="shared" si="465"/>
        <v/>
      </c>
      <c r="AU89" s="134" t="str">
        <f t="shared" si="465"/>
        <v/>
      </c>
      <c r="AV89" s="134" t="str">
        <f t="shared" si="465"/>
        <v/>
      </c>
      <c r="AW89" s="134" t="str">
        <f t="shared" si="465"/>
        <v/>
      </c>
      <c r="AX89" s="134" t="str">
        <f t="shared" si="465"/>
        <v/>
      </c>
      <c r="AY89" s="134" t="str">
        <f t="shared" si="465"/>
        <v/>
      </c>
      <c r="AZ89" s="134" t="str">
        <f t="shared" si="465"/>
        <v/>
      </c>
      <c r="BA89" s="134" t="str">
        <f t="shared" si="465"/>
        <v/>
      </c>
      <c r="BB89" s="134" t="str">
        <f t="shared" si="465"/>
        <v/>
      </c>
      <c r="BC89" s="134" t="str">
        <f t="shared" si="465"/>
        <v/>
      </c>
      <c r="BD89" s="134" t="str">
        <f t="shared" si="465"/>
        <v/>
      </c>
      <c r="BE89" s="134" t="str">
        <f t="shared" si="465"/>
        <v/>
      </c>
      <c r="BF89" s="134" t="str">
        <f t="shared" si="465"/>
        <v/>
      </c>
      <c r="BG89" s="134" t="str">
        <f t="shared" si="465"/>
        <v/>
      </c>
      <c r="BH89" s="134" t="str">
        <f t="shared" si="465"/>
        <v/>
      </c>
      <c r="BI89" s="134" t="str">
        <f t="shared" si="465"/>
        <v/>
      </c>
      <c r="BJ89" s="134" t="str">
        <f t="shared" si="465"/>
        <v/>
      </c>
      <c r="BK89" s="134" t="str">
        <f t="shared" si="465"/>
        <v/>
      </c>
      <c r="BL89" s="134" t="str">
        <f t="shared" si="465"/>
        <v/>
      </c>
      <c r="BM89" s="134" t="str">
        <f t="shared" si="465"/>
        <v/>
      </c>
      <c r="BN89" s="134" t="str">
        <f t="shared" si="465"/>
        <v/>
      </c>
      <c r="BO89" s="134" t="str">
        <f t="shared" si="465"/>
        <v/>
      </c>
      <c r="BP89" s="134" t="str">
        <f t="shared" ref="BP89:BT89" si="466">IF($C$11="","",IF(BP92=1,BP93&amp;"/"&amp;BP94,"-"))</f>
        <v/>
      </c>
      <c r="BQ89" s="134" t="str">
        <f t="shared" si="466"/>
        <v/>
      </c>
      <c r="BR89" s="134" t="str">
        <f t="shared" si="466"/>
        <v/>
      </c>
      <c r="BS89" s="134" t="str">
        <f t="shared" si="466"/>
        <v/>
      </c>
      <c r="BT89" s="134" t="str">
        <f t="shared" si="466"/>
        <v/>
      </c>
      <c r="BU89" s="582"/>
    </row>
    <row r="90" spans="1:73" x14ac:dyDescent="0.3">
      <c r="A90" s="580" t="s">
        <v>467</v>
      </c>
      <c r="B90" s="580"/>
      <c r="C90" s="149">
        <v>1</v>
      </c>
      <c r="D90" s="10">
        <f>(C90/(1+$C$35))*D92</f>
        <v>0.96618357487922713</v>
      </c>
      <c r="E90" s="10">
        <f t="shared" ref="E90:AG90" si="467">(D90/(1+$C$35))*E92</f>
        <v>0.93351070036640305</v>
      </c>
      <c r="F90" s="10">
        <f t="shared" si="467"/>
        <v>0.90194270566802237</v>
      </c>
      <c r="G90" s="10">
        <f t="shared" si="467"/>
        <v>0.87144222769857238</v>
      </c>
      <c r="H90" s="10">
        <f t="shared" si="467"/>
        <v>0.84197316685852408</v>
      </c>
      <c r="I90" s="10">
        <f t="shared" si="467"/>
        <v>0.81350064430775282</v>
      </c>
      <c r="J90" s="10">
        <f t="shared" si="467"/>
        <v>0.78599096068381924</v>
      </c>
      <c r="K90" s="10">
        <f t="shared" si="467"/>
        <v>0.75941155621625056</v>
      </c>
      <c r="L90" s="10">
        <f t="shared" si="467"/>
        <v>0.73373097218961414</v>
      </c>
      <c r="M90" s="10">
        <f t="shared" si="467"/>
        <v>0.70891881370977217</v>
      </c>
      <c r="N90" s="10">
        <f t="shared" si="467"/>
        <v>0.68494571372924851</v>
      </c>
      <c r="O90" s="10">
        <f t="shared" si="467"/>
        <v>0.66178329828912907</v>
      </c>
      <c r="P90" s="10">
        <f t="shared" si="467"/>
        <v>0.63940415293635666</v>
      </c>
      <c r="Q90" s="10">
        <f t="shared" si="467"/>
        <v>0.61778179027667313</v>
      </c>
      <c r="R90" s="10">
        <f t="shared" si="467"/>
        <v>0.59689061862480497</v>
      </c>
      <c r="S90" s="10">
        <f t="shared" si="467"/>
        <v>0.57670591171478747</v>
      </c>
      <c r="T90" s="10">
        <f t="shared" si="467"/>
        <v>0.55720377943457733</v>
      </c>
      <c r="U90" s="10">
        <f t="shared" si="467"/>
        <v>0.53836113955031628</v>
      </c>
      <c r="V90" s="10">
        <f t="shared" si="467"/>
        <v>0.520155690386779</v>
      </c>
      <c r="W90" s="10">
        <f t="shared" si="467"/>
        <v>0.50256588443167061</v>
      </c>
      <c r="X90" s="10">
        <f t="shared" si="467"/>
        <v>0.48557090283253201</v>
      </c>
      <c r="Y90" s="10">
        <f t="shared" si="467"/>
        <v>0.46915063075606961</v>
      </c>
      <c r="Z90" s="10">
        <f t="shared" si="467"/>
        <v>0.45328563358074364</v>
      </c>
      <c r="AA90" s="10">
        <f t="shared" si="467"/>
        <v>0.43795713389443836</v>
      </c>
      <c r="AB90" s="10">
        <f t="shared" si="467"/>
        <v>0.42314698926998878</v>
      </c>
      <c r="AC90" s="10">
        <f t="shared" si="467"/>
        <v>0.40883767079225974</v>
      </c>
      <c r="AD90" s="10">
        <f t="shared" si="467"/>
        <v>0.39501224231136212</v>
      </c>
      <c r="AE90" s="10">
        <f t="shared" si="467"/>
        <v>0.38165434039745133</v>
      </c>
      <c r="AF90" s="10">
        <f t="shared" si="467"/>
        <v>0.36874815497338298</v>
      </c>
      <c r="AG90" s="10">
        <f t="shared" si="467"/>
        <v>0.35627841060230242</v>
      </c>
      <c r="AH90" s="10">
        <f>(AG90/(1+$C$36))*AH92</f>
        <v>0.34590136951679845</v>
      </c>
      <c r="AI90" s="10">
        <f t="shared" ref="AI90:BO90" si="468">(AH90/(1+$C$36))*AI92</f>
        <v>0.33582657234640628</v>
      </c>
      <c r="AJ90" s="10">
        <f t="shared" si="468"/>
        <v>0.32604521587029733</v>
      </c>
      <c r="AK90" s="10">
        <f t="shared" si="468"/>
        <v>0.31654875327213333</v>
      </c>
      <c r="AL90" s="10">
        <f t="shared" si="468"/>
        <v>0.30732888667197411</v>
      </c>
      <c r="AM90" s="10">
        <f t="shared" si="468"/>
        <v>0.29837755987570302</v>
      </c>
      <c r="AN90" s="10">
        <f t="shared" si="468"/>
        <v>0.28968695133563399</v>
      </c>
      <c r="AO90" s="10">
        <f t="shared" si="468"/>
        <v>0.28124946731614953</v>
      </c>
      <c r="AP90" s="10">
        <f t="shared" si="468"/>
        <v>0.2730577352583976</v>
      </c>
      <c r="AQ90" s="10">
        <f t="shared" si="468"/>
        <v>0.26510459733825009</v>
      </c>
      <c r="AR90" s="10">
        <f t="shared" si="468"/>
        <v>0.25738310421189331</v>
      </c>
      <c r="AS90" s="10">
        <f t="shared" si="468"/>
        <v>0.24988650894358574</v>
      </c>
      <c r="AT90" s="10">
        <f t="shared" si="468"/>
        <v>0.24260826111027742</v>
      </c>
      <c r="AU90" s="10">
        <f t="shared" si="468"/>
        <v>0.23554200107793924</v>
      </c>
      <c r="AV90" s="10">
        <f t="shared" si="468"/>
        <v>0.2286815544446012</v>
      </c>
      <c r="AW90" s="10">
        <f t="shared" si="468"/>
        <v>0.22202092664524387</v>
      </c>
      <c r="AX90" s="10">
        <f t="shared" si="468"/>
        <v>0.215554297713829</v>
      </c>
      <c r="AY90" s="10">
        <f t="shared" si="468"/>
        <v>0.20927601719789224</v>
      </c>
      <c r="AZ90" s="10">
        <f t="shared" si="468"/>
        <v>0.20318059922125459</v>
      </c>
      <c r="BA90" s="10">
        <f t="shared" si="468"/>
        <v>0.19726271769053844</v>
      </c>
      <c r="BB90" s="10">
        <f t="shared" si="468"/>
        <v>0.19151720164129946</v>
      </c>
      <c r="BC90" s="10">
        <f t="shared" si="468"/>
        <v>0.18593903071970821</v>
      </c>
      <c r="BD90" s="10">
        <f t="shared" si="468"/>
        <v>0.18052333079583321</v>
      </c>
      <c r="BE90" s="10">
        <f t="shared" si="468"/>
        <v>0.17526536970469245</v>
      </c>
      <c r="BF90" s="10">
        <f t="shared" si="468"/>
        <v>0.17016055311135189</v>
      </c>
      <c r="BG90" s="10">
        <f t="shared" si="468"/>
        <v>0.16520442049645814</v>
      </c>
      <c r="BH90" s="10">
        <f t="shared" si="468"/>
        <v>0.16039264125869723</v>
      </c>
      <c r="BI90" s="10">
        <f t="shared" si="468"/>
        <v>0.15572101093077401</v>
      </c>
      <c r="BJ90" s="10">
        <f t="shared" si="468"/>
        <v>0.15118544750560584</v>
      </c>
      <c r="BK90" s="10">
        <f t="shared" si="468"/>
        <v>0.14678198786952024</v>
      </c>
      <c r="BL90" s="10">
        <f t="shared" si="468"/>
        <v>0.14250678433934003</v>
      </c>
      <c r="BM90" s="10">
        <f t="shared" si="468"/>
        <v>0.13835610130033013</v>
      </c>
      <c r="BN90" s="10">
        <f t="shared" si="468"/>
        <v>0.13432631194206809</v>
      </c>
      <c r="BO90" s="10">
        <f t="shared" si="468"/>
        <v>0.1304138950893865</v>
      </c>
      <c r="BP90" s="10">
        <f t="shared" ref="BP90" si="469">(BO90/(1+$C$36))*BP92</f>
        <v>0.12661543212561796</v>
      </c>
      <c r="BQ90" s="10">
        <f t="shared" ref="BQ90" si="470">(BP90/(1+$C$36))*BQ92</f>
        <v>0.12292760400545433</v>
      </c>
      <c r="BR90" s="10">
        <f t="shared" ref="BR90" si="471">(BQ90/(1+$C$36))*BR92</f>
        <v>0.11934718835481002</v>
      </c>
      <c r="BS90" s="10">
        <f t="shared" ref="BS90" si="472">(BR90/(1+$C$36))*BS92</f>
        <v>0.11587105665515536</v>
      </c>
      <c r="BT90" s="10">
        <f t="shared" ref="BT90" si="473">(BS90/(1+$C$36))*BT92</f>
        <v>0.11249617150985958</v>
      </c>
      <c r="BU90" s="150">
        <f>SUM(C90:BT90)</f>
        <v>27.5181200477776</v>
      </c>
    </row>
    <row r="91" spans="1:73" x14ac:dyDescent="0.3">
      <c r="A91" s="580" t="s">
        <v>578</v>
      </c>
      <c r="B91" s="580"/>
      <c r="C91" s="149">
        <v>1</v>
      </c>
      <c r="D91" s="10">
        <f>(C91/(1+$C$37))*D92</f>
        <v>0.98522167487684742</v>
      </c>
      <c r="E91" s="10">
        <f t="shared" ref="E91:AG91" si="474">(D91/(1+$C$37))*E92</f>
        <v>0.97066174864714039</v>
      </c>
      <c r="F91" s="10">
        <f t="shared" si="474"/>
        <v>0.95631699374102508</v>
      </c>
      <c r="G91" s="10">
        <f t="shared" si="474"/>
        <v>0.94218423028672427</v>
      </c>
      <c r="H91" s="10">
        <f t="shared" si="474"/>
        <v>0.92826032540563974</v>
      </c>
      <c r="I91" s="10">
        <f t="shared" si="474"/>
        <v>0.91454219251787172</v>
      </c>
      <c r="J91" s="10">
        <f t="shared" si="474"/>
        <v>0.90102679065800173</v>
      </c>
      <c r="K91" s="10">
        <f t="shared" si="474"/>
        <v>0.88771112380098705</v>
      </c>
      <c r="L91" s="10">
        <f t="shared" si="474"/>
        <v>0.87459224019801685</v>
      </c>
      <c r="M91" s="10">
        <f t="shared" si="474"/>
        <v>0.86166723172218418</v>
      </c>
      <c r="N91" s="10">
        <f t="shared" si="474"/>
        <v>0.84893323322382686</v>
      </c>
      <c r="O91" s="10">
        <f t="shared" si="474"/>
        <v>0.83638742189539594</v>
      </c>
      <c r="P91" s="10">
        <f t="shared" si="474"/>
        <v>0.82402701664571032</v>
      </c>
      <c r="Q91" s="10">
        <f t="shared" si="474"/>
        <v>0.81184927748345848</v>
      </c>
      <c r="R91" s="10">
        <f t="shared" si="474"/>
        <v>0.79985150490981138</v>
      </c>
      <c r="S91" s="10">
        <f t="shared" si="474"/>
        <v>0.78803103932001128</v>
      </c>
      <c r="T91" s="10">
        <f t="shared" si="474"/>
        <v>0.77638526041380429</v>
      </c>
      <c r="U91" s="10">
        <f t="shared" si="474"/>
        <v>0.76491158661458558</v>
      </c>
      <c r="V91" s="10">
        <f t="shared" si="474"/>
        <v>0.75360747449712873</v>
      </c>
      <c r="W91" s="10">
        <f t="shared" si="474"/>
        <v>0.74247041822377224</v>
      </c>
      <c r="X91" s="10">
        <f t="shared" si="474"/>
        <v>0.73149794898893827</v>
      </c>
      <c r="Y91" s="10">
        <f t="shared" si="474"/>
        <v>0.72068763447186046</v>
      </c>
      <c r="Z91" s="10">
        <f t="shared" si="474"/>
        <v>0.71003707829739948</v>
      </c>
      <c r="AA91" s="10">
        <f t="shared" si="474"/>
        <v>0.69954391950482719</v>
      </c>
      <c r="AB91" s="10">
        <f t="shared" si="474"/>
        <v>0.6892058320244604</v>
      </c>
      <c r="AC91" s="10">
        <f t="shared" si="474"/>
        <v>0.67902052416202996</v>
      </c>
      <c r="AD91" s="10">
        <f t="shared" si="474"/>
        <v>0.66898573809066997</v>
      </c>
      <c r="AE91" s="10">
        <f t="shared" si="474"/>
        <v>0.65909924935041386</v>
      </c>
      <c r="AF91" s="10">
        <f t="shared" si="474"/>
        <v>0.64935886635508766</v>
      </c>
      <c r="AG91" s="10">
        <f t="shared" si="474"/>
        <v>0.63976242990649035</v>
      </c>
      <c r="AH91" s="10">
        <f>(AG91/(1+$C$38))*AH92</f>
        <v>0.63164132712911603</v>
      </c>
      <c r="AI91" s="10">
        <f t="shared" ref="AI91:BO91" si="475">(AH91/(1+$C$38))*AI92</f>
        <v>0.62362331310349961</v>
      </c>
      <c r="AJ91" s="10">
        <f t="shared" si="475"/>
        <v>0.61570707922771473</v>
      </c>
      <c r="AK91" s="10">
        <f t="shared" si="475"/>
        <v>0.60789133351114288</v>
      </c>
      <c r="AL91" s="10">
        <f t="shared" si="475"/>
        <v>0.60017480036361071</v>
      </c>
      <c r="AM91" s="10">
        <f t="shared" si="475"/>
        <v>0.59255622038720379</v>
      </c>
      <c r="AN91" s="10">
        <f t="shared" si="475"/>
        <v>0.58503435017072303</v>
      </c>
      <c r="AO91" s="10">
        <f t="shared" si="475"/>
        <v>0.57760796208675047</v>
      </c>
      <c r="AP91" s="10">
        <f t="shared" si="475"/>
        <v>0.57027584409129095</v>
      </c>
      <c r="AQ91" s="10">
        <f t="shared" si="475"/>
        <v>0.5630367995259572</v>
      </c>
      <c r="AR91" s="10">
        <f t="shared" si="475"/>
        <v>0.55588964692266574</v>
      </c>
      <c r="AS91" s="10">
        <f t="shared" si="475"/>
        <v>0.54883321981081246</v>
      </c>
      <c r="AT91" s="10">
        <f t="shared" si="475"/>
        <v>0.54186636652689524</v>
      </c>
      <c r="AU91" s="10">
        <f t="shared" si="475"/>
        <v>0.53498795002655386</v>
      </c>
      <c r="AV91" s="10">
        <f t="shared" si="475"/>
        <v>0.52819684769899533</v>
      </c>
      <c r="AW91" s="10">
        <f t="shared" si="475"/>
        <v>0.52149195118377534</v>
      </c>
      <c r="AX91" s="10">
        <f t="shared" si="475"/>
        <v>0.51487216618990506</v>
      </c>
      <c r="AY91" s="10">
        <f t="shared" si="475"/>
        <v>0.50833641231725457</v>
      </c>
      <c r="AZ91" s="10">
        <f t="shared" si="475"/>
        <v>0.50188362288022315</v>
      </c>
      <c r="BA91" s="10">
        <f t="shared" si="475"/>
        <v>0.49551274473364765</v>
      </c>
      <c r="BB91" s="10">
        <f t="shared" si="475"/>
        <v>0.48922273810092148</v>
      </c>
      <c r="BC91" s="10">
        <f t="shared" si="475"/>
        <v>0.48301257640429479</v>
      </c>
      <c r="BD91" s="10">
        <f t="shared" si="475"/>
        <v>0.47688124609732913</v>
      </c>
      <c r="BE91" s="10">
        <f t="shared" si="475"/>
        <v>0.47082774649947867</v>
      </c>
      <c r="BF91" s="10">
        <f t="shared" si="475"/>
        <v>0.46485108963277161</v>
      </c>
      <c r="BG91" s="10">
        <f t="shared" si="475"/>
        <v>0.45895030006056431</v>
      </c>
      <c r="BH91" s="10">
        <f t="shared" si="475"/>
        <v>0.45312441472834275</v>
      </c>
      <c r="BI91" s="10">
        <f t="shared" si="475"/>
        <v>0.44737248280654429</v>
      </c>
      <c r="BJ91" s="10">
        <f t="shared" si="475"/>
        <v>0.44169356553537514</v>
      </c>
      <c r="BK91" s="10">
        <f t="shared" si="475"/>
        <v>0.43608673607159743</v>
      </c>
      <c r="BL91" s="10">
        <f t="shared" si="475"/>
        <v>0.43055107933726117</v>
      </c>
      <c r="BM91" s="10">
        <f t="shared" si="475"/>
        <v>0.42508569187035655</v>
      </c>
      <c r="BN91" s="10">
        <f t="shared" si="475"/>
        <v>0.41968968167736187</v>
      </c>
      <c r="BO91" s="10">
        <f t="shared" si="475"/>
        <v>0.4143621680876633</v>
      </c>
      <c r="BP91" s="10">
        <f t="shared" ref="BP91" si="476">(BO91/(1+$C$38))*BP92</f>
        <v>0.4091022816098227</v>
      </c>
      <c r="BQ91" s="10">
        <f t="shared" ref="BQ91" si="477">(BP91/(1+$C$38))*BQ92</f>
        <v>0.40390916378966979</v>
      </c>
      <c r="BR91" s="10">
        <f t="shared" ref="BR91" si="478">(BQ91/(1+$C$38))*BR92</f>
        <v>0.39878196707019581</v>
      </c>
      <c r="BS91" s="10">
        <f t="shared" ref="BS91" si="479">(BR91/(1+$C$38))*BS92</f>
        <v>0.39371985465322573</v>
      </c>
      <c r="BT91" s="10">
        <f t="shared" ref="BT91" si="480">(BS91/(1+$C$38))*BT92</f>
        <v>0.38872200036284627</v>
      </c>
      <c r="BU91" s="150">
        <f>SUM(C91:BT91)</f>
        <v>44.54120474851748</v>
      </c>
    </row>
    <row r="92" spans="1:73" x14ac:dyDescent="0.3">
      <c r="A92" s="583" t="s">
        <v>20</v>
      </c>
      <c r="B92" s="584"/>
      <c r="C92" s="10">
        <f>IF(H21="",0,1)</f>
        <v>1</v>
      </c>
      <c r="D92" s="10">
        <f t="shared" ref="D92:BO92" si="481">N(D88&lt;$H$21)</f>
        <v>1</v>
      </c>
      <c r="E92" s="10">
        <f t="shared" si="481"/>
        <v>1</v>
      </c>
      <c r="F92" s="10">
        <f t="shared" si="481"/>
        <v>1</v>
      </c>
      <c r="G92" s="10">
        <f t="shared" si="481"/>
        <v>1</v>
      </c>
      <c r="H92" s="10">
        <f t="shared" si="481"/>
        <v>1</v>
      </c>
      <c r="I92" s="10">
        <f t="shared" si="481"/>
        <v>1</v>
      </c>
      <c r="J92" s="10">
        <f t="shared" si="481"/>
        <v>1</v>
      </c>
      <c r="K92" s="10">
        <f t="shared" si="481"/>
        <v>1</v>
      </c>
      <c r="L92" s="10">
        <f t="shared" si="481"/>
        <v>1</v>
      </c>
      <c r="M92" s="10">
        <f t="shared" si="481"/>
        <v>1</v>
      </c>
      <c r="N92" s="10">
        <f t="shared" si="481"/>
        <v>1</v>
      </c>
      <c r="O92" s="10">
        <f t="shared" si="481"/>
        <v>1</v>
      </c>
      <c r="P92" s="10">
        <f t="shared" si="481"/>
        <v>1</v>
      </c>
      <c r="Q92" s="10">
        <f t="shared" si="481"/>
        <v>1</v>
      </c>
      <c r="R92" s="10">
        <f t="shared" si="481"/>
        <v>1</v>
      </c>
      <c r="S92" s="10">
        <f t="shared" si="481"/>
        <v>1</v>
      </c>
      <c r="T92" s="10">
        <f t="shared" si="481"/>
        <v>1</v>
      </c>
      <c r="U92" s="10">
        <f t="shared" si="481"/>
        <v>1</v>
      </c>
      <c r="V92" s="10">
        <f t="shared" si="481"/>
        <v>1</v>
      </c>
      <c r="W92" s="10">
        <f t="shared" si="481"/>
        <v>1</v>
      </c>
      <c r="X92" s="10">
        <f t="shared" si="481"/>
        <v>1</v>
      </c>
      <c r="Y92" s="10">
        <f t="shared" si="481"/>
        <v>1</v>
      </c>
      <c r="Z92" s="10">
        <f t="shared" si="481"/>
        <v>1</v>
      </c>
      <c r="AA92" s="10">
        <f t="shared" si="481"/>
        <v>1</v>
      </c>
      <c r="AB92" s="10">
        <f t="shared" si="481"/>
        <v>1</v>
      </c>
      <c r="AC92" s="10">
        <f t="shared" si="481"/>
        <v>1</v>
      </c>
      <c r="AD92" s="10">
        <f t="shared" si="481"/>
        <v>1</v>
      </c>
      <c r="AE92" s="10">
        <f t="shared" si="481"/>
        <v>1</v>
      </c>
      <c r="AF92" s="10">
        <f t="shared" si="481"/>
        <v>1</v>
      </c>
      <c r="AG92" s="10">
        <f t="shared" si="481"/>
        <v>1</v>
      </c>
      <c r="AH92" s="10">
        <f t="shared" si="481"/>
        <v>1</v>
      </c>
      <c r="AI92" s="10">
        <f t="shared" si="481"/>
        <v>1</v>
      </c>
      <c r="AJ92" s="10">
        <f t="shared" si="481"/>
        <v>1</v>
      </c>
      <c r="AK92" s="10">
        <f t="shared" si="481"/>
        <v>1</v>
      </c>
      <c r="AL92" s="10">
        <f t="shared" si="481"/>
        <v>1</v>
      </c>
      <c r="AM92" s="10">
        <f t="shared" si="481"/>
        <v>1</v>
      </c>
      <c r="AN92" s="10">
        <f t="shared" si="481"/>
        <v>1</v>
      </c>
      <c r="AO92" s="10">
        <f t="shared" si="481"/>
        <v>1</v>
      </c>
      <c r="AP92" s="10">
        <f t="shared" si="481"/>
        <v>1</v>
      </c>
      <c r="AQ92" s="10">
        <f t="shared" si="481"/>
        <v>1</v>
      </c>
      <c r="AR92" s="10">
        <f t="shared" si="481"/>
        <v>1</v>
      </c>
      <c r="AS92" s="10">
        <f t="shared" si="481"/>
        <v>1</v>
      </c>
      <c r="AT92" s="10">
        <f t="shared" si="481"/>
        <v>1</v>
      </c>
      <c r="AU92" s="10">
        <f t="shared" si="481"/>
        <v>1</v>
      </c>
      <c r="AV92" s="10">
        <f t="shared" si="481"/>
        <v>1</v>
      </c>
      <c r="AW92" s="10">
        <f t="shared" si="481"/>
        <v>1</v>
      </c>
      <c r="AX92" s="10">
        <f t="shared" si="481"/>
        <v>1</v>
      </c>
      <c r="AY92" s="10">
        <f t="shared" si="481"/>
        <v>1</v>
      </c>
      <c r="AZ92" s="10">
        <f t="shared" si="481"/>
        <v>1</v>
      </c>
      <c r="BA92" s="10">
        <f t="shared" si="481"/>
        <v>1</v>
      </c>
      <c r="BB92" s="10">
        <f t="shared" si="481"/>
        <v>1</v>
      </c>
      <c r="BC92" s="10">
        <f t="shared" si="481"/>
        <v>1</v>
      </c>
      <c r="BD92" s="10">
        <f t="shared" si="481"/>
        <v>1</v>
      </c>
      <c r="BE92" s="10">
        <f t="shared" si="481"/>
        <v>1</v>
      </c>
      <c r="BF92" s="10">
        <f t="shared" si="481"/>
        <v>1</v>
      </c>
      <c r="BG92" s="10">
        <f t="shared" si="481"/>
        <v>1</v>
      </c>
      <c r="BH92" s="10">
        <f t="shared" si="481"/>
        <v>1</v>
      </c>
      <c r="BI92" s="10">
        <f t="shared" si="481"/>
        <v>1</v>
      </c>
      <c r="BJ92" s="10">
        <f t="shared" si="481"/>
        <v>1</v>
      </c>
      <c r="BK92" s="10">
        <f t="shared" si="481"/>
        <v>1</v>
      </c>
      <c r="BL92" s="10">
        <f t="shared" si="481"/>
        <v>1</v>
      </c>
      <c r="BM92" s="10">
        <f t="shared" si="481"/>
        <v>1</v>
      </c>
      <c r="BN92" s="10">
        <f t="shared" si="481"/>
        <v>1</v>
      </c>
      <c r="BO92" s="10">
        <f t="shared" si="481"/>
        <v>1</v>
      </c>
      <c r="BP92" s="10">
        <f t="shared" ref="BP92:BT92" si="482">N(BP88&lt;$H$21)</f>
        <v>1</v>
      </c>
      <c r="BQ92" s="10">
        <f t="shared" si="482"/>
        <v>1</v>
      </c>
      <c r="BR92" s="10">
        <f t="shared" si="482"/>
        <v>1</v>
      </c>
      <c r="BS92" s="10">
        <f t="shared" si="482"/>
        <v>1</v>
      </c>
      <c r="BT92" s="10">
        <f t="shared" si="482"/>
        <v>1</v>
      </c>
      <c r="BU92" s="117"/>
    </row>
    <row r="93" spans="1:73" s="7" customFormat="1" ht="11.4" hidden="1" x14ac:dyDescent="0.2">
      <c r="C93" s="7">
        <f>C11</f>
        <v>0</v>
      </c>
      <c r="D93" s="7">
        <f>C93+1</f>
        <v>1</v>
      </c>
      <c r="E93" s="7">
        <f t="shared" ref="E93" si="483">D93+1</f>
        <v>2</v>
      </c>
      <c r="F93" s="7">
        <f t="shared" ref="F93" si="484">E93+1</f>
        <v>3</v>
      </c>
      <c r="G93" s="7">
        <f t="shared" ref="G93" si="485">F93+1</f>
        <v>4</v>
      </c>
      <c r="H93" s="7">
        <f t="shared" ref="H93" si="486">G93+1</f>
        <v>5</v>
      </c>
      <c r="I93" s="7">
        <f>H93+1</f>
        <v>6</v>
      </c>
      <c r="J93" s="7">
        <f t="shared" ref="J93" si="487">I93+1</f>
        <v>7</v>
      </c>
      <c r="K93" s="7">
        <f t="shared" ref="K93" si="488">J93+1</f>
        <v>8</v>
      </c>
      <c r="L93" s="7">
        <f t="shared" ref="L93" si="489">K93+1</f>
        <v>9</v>
      </c>
      <c r="M93" s="7">
        <f t="shared" ref="M93" si="490">L93+1</f>
        <v>10</v>
      </c>
      <c r="N93" s="7">
        <f>M93+1</f>
        <v>11</v>
      </c>
      <c r="O93" s="7">
        <f t="shared" ref="O93" si="491">N93+1</f>
        <v>12</v>
      </c>
      <c r="P93" s="7">
        <f t="shared" ref="P93" si="492">O93+1</f>
        <v>13</v>
      </c>
      <c r="Q93" s="7">
        <f t="shared" ref="Q93" si="493">P93+1</f>
        <v>14</v>
      </c>
      <c r="R93" s="7">
        <f t="shared" ref="R93" si="494">Q93+1</f>
        <v>15</v>
      </c>
      <c r="S93" s="7">
        <f t="shared" ref="S93" si="495">R93+1</f>
        <v>16</v>
      </c>
      <c r="T93" s="7">
        <f t="shared" ref="T93" si="496">S93+1</f>
        <v>17</v>
      </c>
      <c r="U93" s="7">
        <f t="shared" ref="U93" si="497">T93+1</f>
        <v>18</v>
      </c>
      <c r="V93" s="7">
        <f t="shared" ref="V93" si="498">U93+1</f>
        <v>19</v>
      </c>
      <c r="W93" s="7">
        <f t="shared" ref="W93" si="499">V93+1</f>
        <v>20</v>
      </c>
      <c r="X93" s="7">
        <f t="shared" ref="X93" si="500">W93+1</f>
        <v>21</v>
      </c>
      <c r="Y93" s="7">
        <f t="shared" ref="Y93" si="501">X93+1</f>
        <v>22</v>
      </c>
      <c r="Z93" s="7">
        <f t="shared" ref="Z93" si="502">Y93+1</f>
        <v>23</v>
      </c>
      <c r="AA93" s="7">
        <f t="shared" ref="AA93" si="503">Z93+1</f>
        <v>24</v>
      </c>
      <c r="AB93" s="7">
        <f t="shared" ref="AB93" si="504">AA93+1</f>
        <v>25</v>
      </c>
      <c r="AC93" s="7">
        <f t="shared" ref="AC93" si="505">AB93+1</f>
        <v>26</v>
      </c>
      <c r="AD93" s="7">
        <f t="shared" ref="AD93" si="506">AC93+1</f>
        <v>27</v>
      </c>
      <c r="AE93" s="7">
        <f t="shared" ref="AE93" si="507">AD93+1</f>
        <v>28</v>
      </c>
      <c r="AF93" s="7">
        <f t="shared" ref="AF93" si="508">AE93+1</f>
        <v>29</v>
      </c>
      <c r="AG93" s="7">
        <f t="shared" ref="AG93" si="509">AF93+1</f>
        <v>30</v>
      </c>
      <c r="AH93" s="7">
        <f t="shared" ref="AH93" si="510">AG93+1</f>
        <v>31</v>
      </c>
      <c r="AI93" s="7">
        <f t="shared" ref="AI93" si="511">AH93+1</f>
        <v>32</v>
      </c>
      <c r="AJ93" s="7">
        <f t="shared" ref="AJ93" si="512">AI93+1</f>
        <v>33</v>
      </c>
      <c r="AK93" s="7">
        <f t="shared" ref="AK93" si="513">AJ93+1</f>
        <v>34</v>
      </c>
      <c r="AL93" s="7">
        <f t="shared" ref="AL93" si="514">AK93+1</f>
        <v>35</v>
      </c>
      <c r="AM93" s="7">
        <f t="shared" ref="AM93" si="515">AL93+1</f>
        <v>36</v>
      </c>
      <c r="AN93" s="7">
        <f t="shared" ref="AN93" si="516">AM93+1</f>
        <v>37</v>
      </c>
      <c r="AO93" s="7">
        <f t="shared" ref="AO93" si="517">AN93+1</f>
        <v>38</v>
      </c>
      <c r="AP93" s="7">
        <f t="shared" ref="AP93" si="518">AO93+1</f>
        <v>39</v>
      </c>
      <c r="AQ93" s="7">
        <f t="shared" ref="AQ93" si="519">AP93+1</f>
        <v>40</v>
      </c>
      <c r="AR93" s="7">
        <f t="shared" ref="AR93" si="520">AQ93+1</f>
        <v>41</v>
      </c>
      <c r="AS93" s="7">
        <f t="shared" ref="AS93" si="521">AR93+1</f>
        <v>42</v>
      </c>
      <c r="AT93" s="7">
        <f t="shared" ref="AT93" si="522">AS93+1</f>
        <v>43</v>
      </c>
      <c r="AU93" s="7">
        <f t="shared" ref="AU93" si="523">AT93+1</f>
        <v>44</v>
      </c>
      <c r="AV93" s="7">
        <f t="shared" ref="AV93" si="524">AU93+1</f>
        <v>45</v>
      </c>
      <c r="AW93" s="7">
        <f t="shared" ref="AW93" si="525">AV93+1</f>
        <v>46</v>
      </c>
      <c r="AX93" s="7">
        <f t="shared" ref="AX93" si="526">AW93+1</f>
        <v>47</v>
      </c>
      <c r="AY93" s="7">
        <f t="shared" ref="AY93" si="527">AX93+1</f>
        <v>48</v>
      </c>
      <c r="AZ93" s="7">
        <f t="shared" ref="AZ93" si="528">AY93+1</f>
        <v>49</v>
      </c>
      <c r="BA93" s="7">
        <f t="shared" ref="BA93" si="529">AZ93+1</f>
        <v>50</v>
      </c>
      <c r="BB93" s="7">
        <f t="shared" ref="BB93" si="530">BA93+1</f>
        <v>51</v>
      </c>
      <c r="BC93" s="7">
        <f t="shared" ref="BC93" si="531">BB93+1</f>
        <v>52</v>
      </c>
      <c r="BD93" s="7">
        <f t="shared" ref="BD93" si="532">BC93+1</f>
        <v>53</v>
      </c>
      <c r="BE93" s="7">
        <f t="shared" ref="BE93" si="533">BD93+1</f>
        <v>54</v>
      </c>
      <c r="BF93" s="7">
        <f t="shared" ref="BF93" si="534">BE93+1</f>
        <v>55</v>
      </c>
      <c r="BG93" s="7">
        <f t="shared" ref="BG93" si="535">BF93+1</f>
        <v>56</v>
      </c>
      <c r="BH93" s="7">
        <f t="shared" ref="BH93" si="536">BG93+1</f>
        <v>57</v>
      </c>
      <c r="BI93" s="7">
        <f t="shared" ref="BI93" si="537">BH93+1</f>
        <v>58</v>
      </c>
      <c r="BJ93" s="7">
        <f t="shared" ref="BJ93" si="538">BI93+1</f>
        <v>59</v>
      </c>
      <c r="BK93" s="7">
        <f t="shared" ref="BK93" si="539">BJ93+1</f>
        <v>60</v>
      </c>
      <c r="BL93" s="7">
        <f t="shared" ref="BL93" si="540">BK93+1</f>
        <v>61</v>
      </c>
      <c r="BM93" s="7">
        <f t="shared" ref="BM93" si="541">BL93+1</f>
        <v>62</v>
      </c>
      <c r="BN93" s="7">
        <f t="shared" ref="BN93" si="542">BM93+1</f>
        <v>63</v>
      </c>
      <c r="BO93" s="7">
        <f t="shared" ref="BO93" si="543">BN93+1</f>
        <v>64</v>
      </c>
      <c r="BP93" s="7">
        <f t="shared" ref="BP93" si="544">BO93+1</f>
        <v>65</v>
      </c>
      <c r="BQ93" s="7">
        <f t="shared" ref="BQ93" si="545">BP93+1</f>
        <v>66</v>
      </c>
      <c r="BR93" s="7">
        <f t="shared" ref="BR93" si="546">BQ93+1</f>
        <v>67</v>
      </c>
      <c r="BS93" s="7">
        <f t="shared" ref="BS93" si="547">BR93+1</f>
        <v>68</v>
      </c>
      <c r="BT93" s="7">
        <f t="shared" ref="BT93" si="548">BS93+1</f>
        <v>69</v>
      </c>
    </row>
    <row r="94" spans="1:73" s="7" customFormat="1" ht="11.4" hidden="1" x14ac:dyDescent="0.2">
      <c r="C94" s="7">
        <f>(RIGHT(C93,2)*1)+1</f>
        <v>1</v>
      </c>
      <c r="D94" s="7">
        <f t="shared" ref="D94:BO94" si="549">(RIGHT(D93,2)*1)+1</f>
        <v>2</v>
      </c>
      <c r="E94" s="7">
        <f t="shared" si="549"/>
        <v>3</v>
      </c>
      <c r="F94" s="7">
        <f t="shared" si="549"/>
        <v>4</v>
      </c>
      <c r="G94" s="7">
        <f t="shared" si="549"/>
        <v>5</v>
      </c>
      <c r="H94" s="7">
        <f t="shared" si="549"/>
        <v>6</v>
      </c>
      <c r="I94" s="7">
        <f t="shared" si="549"/>
        <v>7</v>
      </c>
      <c r="J94" s="7">
        <f t="shared" si="549"/>
        <v>8</v>
      </c>
      <c r="K94" s="7">
        <f t="shared" si="549"/>
        <v>9</v>
      </c>
      <c r="L94" s="7">
        <f t="shared" si="549"/>
        <v>10</v>
      </c>
      <c r="M94" s="7">
        <f t="shared" si="549"/>
        <v>11</v>
      </c>
      <c r="N94" s="7">
        <f t="shared" si="549"/>
        <v>12</v>
      </c>
      <c r="O94" s="7">
        <f t="shared" si="549"/>
        <v>13</v>
      </c>
      <c r="P94" s="7">
        <f t="shared" si="549"/>
        <v>14</v>
      </c>
      <c r="Q94" s="7">
        <f t="shared" si="549"/>
        <v>15</v>
      </c>
      <c r="R94" s="7">
        <f t="shared" si="549"/>
        <v>16</v>
      </c>
      <c r="S94" s="7">
        <f t="shared" si="549"/>
        <v>17</v>
      </c>
      <c r="T94" s="7">
        <f t="shared" si="549"/>
        <v>18</v>
      </c>
      <c r="U94" s="7">
        <f t="shared" si="549"/>
        <v>19</v>
      </c>
      <c r="V94" s="7">
        <f t="shared" si="549"/>
        <v>20</v>
      </c>
      <c r="W94" s="7">
        <f t="shared" si="549"/>
        <v>21</v>
      </c>
      <c r="X94" s="7">
        <f t="shared" si="549"/>
        <v>22</v>
      </c>
      <c r="Y94" s="7">
        <f t="shared" si="549"/>
        <v>23</v>
      </c>
      <c r="Z94" s="7">
        <f t="shared" si="549"/>
        <v>24</v>
      </c>
      <c r="AA94" s="7">
        <f t="shared" si="549"/>
        <v>25</v>
      </c>
      <c r="AB94" s="7">
        <f t="shared" si="549"/>
        <v>26</v>
      </c>
      <c r="AC94" s="7">
        <f t="shared" si="549"/>
        <v>27</v>
      </c>
      <c r="AD94" s="7">
        <f t="shared" si="549"/>
        <v>28</v>
      </c>
      <c r="AE94" s="7">
        <f t="shared" si="549"/>
        <v>29</v>
      </c>
      <c r="AF94" s="7">
        <f t="shared" si="549"/>
        <v>30</v>
      </c>
      <c r="AG94" s="7">
        <f t="shared" si="549"/>
        <v>31</v>
      </c>
      <c r="AH94" s="7">
        <f t="shared" si="549"/>
        <v>32</v>
      </c>
      <c r="AI94" s="7">
        <f t="shared" si="549"/>
        <v>33</v>
      </c>
      <c r="AJ94" s="7">
        <f t="shared" si="549"/>
        <v>34</v>
      </c>
      <c r="AK94" s="7">
        <f t="shared" si="549"/>
        <v>35</v>
      </c>
      <c r="AL94" s="7">
        <f t="shared" si="549"/>
        <v>36</v>
      </c>
      <c r="AM94" s="7">
        <f t="shared" si="549"/>
        <v>37</v>
      </c>
      <c r="AN94" s="7">
        <f t="shared" si="549"/>
        <v>38</v>
      </c>
      <c r="AO94" s="7">
        <f t="shared" si="549"/>
        <v>39</v>
      </c>
      <c r="AP94" s="7">
        <f t="shared" si="549"/>
        <v>40</v>
      </c>
      <c r="AQ94" s="7">
        <f t="shared" si="549"/>
        <v>41</v>
      </c>
      <c r="AR94" s="7">
        <f t="shared" si="549"/>
        <v>42</v>
      </c>
      <c r="AS94" s="7">
        <f t="shared" si="549"/>
        <v>43</v>
      </c>
      <c r="AT94" s="7">
        <f t="shared" si="549"/>
        <v>44</v>
      </c>
      <c r="AU94" s="7">
        <f t="shared" si="549"/>
        <v>45</v>
      </c>
      <c r="AV94" s="7">
        <f t="shared" si="549"/>
        <v>46</v>
      </c>
      <c r="AW94" s="7">
        <f t="shared" si="549"/>
        <v>47</v>
      </c>
      <c r="AX94" s="7">
        <f t="shared" si="549"/>
        <v>48</v>
      </c>
      <c r="AY94" s="7">
        <f t="shared" si="549"/>
        <v>49</v>
      </c>
      <c r="AZ94" s="7">
        <f t="shared" si="549"/>
        <v>50</v>
      </c>
      <c r="BA94" s="7">
        <f t="shared" si="549"/>
        <v>51</v>
      </c>
      <c r="BB94" s="7">
        <f t="shared" si="549"/>
        <v>52</v>
      </c>
      <c r="BC94" s="7">
        <f t="shared" si="549"/>
        <v>53</v>
      </c>
      <c r="BD94" s="7">
        <f t="shared" si="549"/>
        <v>54</v>
      </c>
      <c r="BE94" s="7">
        <f t="shared" si="549"/>
        <v>55</v>
      </c>
      <c r="BF94" s="7">
        <f t="shared" si="549"/>
        <v>56</v>
      </c>
      <c r="BG94" s="7">
        <f t="shared" si="549"/>
        <v>57</v>
      </c>
      <c r="BH94" s="7">
        <f t="shared" si="549"/>
        <v>58</v>
      </c>
      <c r="BI94" s="7">
        <f t="shared" si="549"/>
        <v>59</v>
      </c>
      <c r="BJ94" s="7">
        <f t="shared" si="549"/>
        <v>60</v>
      </c>
      <c r="BK94" s="7">
        <f t="shared" si="549"/>
        <v>61</v>
      </c>
      <c r="BL94" s="7">
        <f t="shared" si="549"/>
        <v>62</v>
      </c>
      <c r="BM94" s="7">
        <f t="shared" si="549"/>
        <v>63</v>
      </c>
      <c r="BN94" s="7">
        <f t="shared" si="549"/>
        <v>64</v>
      </c>
      <c r="BO94" s="7">
        <f t="shared" si="549"/>
        <v>65</v>
      </c>
      <c r="BP94" s="7">
        <f t="shared" ref="BP94:BT94" si="550">(RIGHT(BP93,2)*1)+1</f>
        <v>66</v>
      </c>
      <c r="BQ94" s="7">
        <f t="shared" si="550"/>
        <v>67</v>
      </c>
      <c r="BR94" s="7">
        <f t="shared" si="550"/>
        <v>68</v>
      </c>
      <c r="BS94" s="7">
        <f t="shared" si="550"/>
        <v>69</v>
      </c>
      <c r="BT94" s="7">
        <f t="shared" si="550"/>
        <v>70</v>
      </c>
    </row>
  </sheetData>
  <sheetProtection algorithmName="SHA-512" hashValue="tzT4CwfGVTPAspNPTClobXZfr5aErGPAzbK9b8iIOyjBvgchqu/o7yT80I7x1BbCBiV/jCbTsOfn/EwHaUqTFQ==" saltValue="ITgUQ1kJVla+AmH9PchuxA==" spinCount="100000" sheet="1" objects="1" scenarios="1"/>
  <mergeCells count="79">
    <mergeCell ref="A48:B49"/>
    <mergeCell ref="A23:G23"/>
    <mergeCell ref="B20:G20"/>
    <mergeCell ref="B21:G21"/>
    <mergeCell ref="H18:I18"/>
    <mergeCell ref="H21:I21"/>
    <mergeCell ref="H20:I20"/>
    <mergeCell ref="H19:I19"/>
    <mergeCell ref="B19:G19"/>
    <mergeCell ref="A68:B68"/>
    <mergeCell ref="A76:B76"/>
    <mergeCell ref="A84:B84"/>
    <mergeCell ref="A82:B82"/>
    <mergeCell ref="A83:B83"/>
    <mergeCell ref="BU88:BU89"/>
    <mergeCell ref="A92:B92"/>
    <mergeCell ref="A72:B73"/>
    <mergeCell ref="BU72:BU73"/>
    <mergeCell ref="A74:B74"/>
    <mergeCell ref="A75:B75"/>
    <mergeCell ref="A80:B81"/>
    <mergeCell ref="BU80:BU81"/>
    <mergeCell ref="A90:B90"/>
    <mergeCell ref="A91:B91"/>
    <mergeCell ref="A88:B89"/>
    <mergeCell ref="BU64:BU65"/>
    <mergeCell ref="A66:B66"/>
    <mergeCell ref="A67:B67"/>
    <mergeCell ref="A60:B60"/>
    <mergeCell ref="A50:B50"/>
    <mergeCell ref="A51:B51"/>
    <mergeCell ref="A56:B57"/>
    <mergeCell ref="BU56:BU57"/>
    <mergeCell ref="A58:B58"/>
    <mergeCell ref="A52:B52"/>
    <mergeCell ref="A59:B59"/>
    <mergeCell ref="A64:B65"/>
    <mergeCell ref="BU48:BU49"/>
    <mergeCell ref="A44:B44"/>
    <mergeCell ref="A40:B41"/>
    <mergeCell ref="B24:G24"/>
    <mergeCell ref="B25:G25"/>
    <mergeCell ref="B26:G26"/>
    <mergeCell ref="A42:B42"/>
    <mergeCell ref="A43:B43"/>
    <mergeCell ref="A34:C34"/>
    <mergeCell ref="BU40:BU41"/>
    <mergeCell ref="B32:G32"/>
    <mergeCell ref="B27:G27"/>
    <mergeCell ref="B28:G28"/>
    <mergeCell ref="B29:G29"/>
    <mergeCell ref="B30:G30"/>
    <mergeCell ref="B31:G31"/>
    <mergeCell ref="A9:C9"/>
    <mergeCell ref="A3:F3"/>
    <mergeCell ref="B4:F4"/>
    <mergeCell ref="B5:F5"/>
    <mergeCell ref="B18:G18"/>
    <mergeCell ref="B14:G14"/>
    <mergeCell ref="B6:F6"/>
    <mergeCell ref="B7:F7"/>
    <mergeCell ref="A11:B11"/>
    <mergeCell ref="A10:B10"/>
    <mergeCell ref="B15:G15"/>
    <mergeCell ref="B16:G16"/>
    <mergeCell ref="B17:G17"/>
    <mergeCell ref="A13:K13"/>
    <mergeCell ref="H17:I17"/>
    <mergeCell ref="H16:I16"/>
    <mergeCell ref="H14:I14"/>
    <mergeCell ref="H15:I15"/>
    <mergeCell ref="J18:K18"/>
    <mergeCell ref="J17:K17"/>
    <mergeCell ref="J21:K21"/>
    <mergeCell ref="J20:K20"/>
    <mergeCell ref="J19:K19"/>
    <mergeCell ref="J14:K14"/>
    <mergeCell ref="J16:K16"/>
    <mergeCell ref="J15:K15"/>
  </mergeCells>
  <dataValidations count="4">
    <dataValidation type="list" allowBlank="1" showInputMessage="1" showErrorMessage="1" sqref="C10" xr:uid="{00000000-0002-0000-0200-000000000000}">
      <formula1>"£,£'000,£m"</formula1>
    </dataValidation>
    <dataValidation type="textLength" operator="equal" allowBlank="1" showInputMessage="1" showErrorMessage="1" sqref="C11" xr:uid="{00000000-0002-0000-0200-000001000000}">
      <formula1>4</formula1>
    </dataValidation>
    <dataValidation type="list" allowBlank="1" showInputMessage="1" showErrorMessage="1" sqref="B15:G15" xr:uid="{00000000-0002-0000-0200-000002000000}">
      <formula1>"Business as Usual,Do Minimum"</formula1>
    </dataValidation>
    <dataValidation type="list" allowBlank="1" showInputMessage="1" showErrorMessage="1" sqref="H15:H21" xr:uid="{00000000-0002-0000-0200-000003000000}">
      <formula1>"1,2,3,4,5,6,7,8,9,10,11,12,13,14,15,16,17,18,19,20,21,22,23,24,25,26,27,28,29,30,31,32,33,34,35,36,37,38,39,40,41,42,43,44,45,46,47,48,49,50,51,52,53,54,55,56,57,58,59,60,61,62,63,64,65,66,67,68,69,70"</formula1>
    </dataValidation>
  </dataValidations>
  <hyperlinks>
    <hyperlink ref="D1" location="'User Instructions'!A1" display="Back to User Instructions" xr:uid="{00000000-0004-0000-0200-000000000000}"/>
    <hyperlink ref="D2" location="'Model Structure'!A1" display="Back to Model Structure" xr:uid="{00000000-0004-0000-0200-000001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9">
    <tabColor rgb="FF00B0F0"/>
  </sheetPr>
  <dimension ref="A1:AO92"/>
  <sheetViews>
    <sheetView zoomScaleNormal="100" workbookViewId="0">
      <pane xSplit="2" ySplit="5" topLeftCell="AB30" activePane="bottomRight" state="frozen"/>
      <selection activeCell="D83" sqref="D83"/>
      <selection pane="topRight" activeCell="D83" sqref="D83"/>
      <selection pane="bottomLeft" activeCell="D83" sqref="D83"/>
      <selection pane="bottomRight" activeCell="D83" sqref="D83"/>
    </sheetView>
  </sheetViews>
  <sheetFormatPr defaultRowHeight="14.4" x14ac:dyDescent="0.3"/>
  <cols>
    <col min="1" max="1" width="13.6640625" style="13" bestFit="1" customWidth="1"/>
    <col min="2" max="2" width="45.5546875" customWidth="1"/>
    <col min="3" max="3" width="47.6640625" customWidth="1"/>
    <col min="4" max="4" width="49.88671875" customWidth="1"/>
    <col min="5" max="5" width="65.109375" customWidth="1"/>
    <col min="6" max="6" width="9.33203125" customWidth="1"/>
    <col min="7" max="8" width="7.5546875" customWidth="1"/>
    <col min="9" max="9" width="7" customWidth="1"/>
    <col min="10" max="10" width="8.5546875" bestFit="1" customWidth="1"/>
    <col min="11" max="11" width="9.44140625" customWidth="1"/>
    <col min="12" max="12" width="7.109375" customWidth="1"/>
    <col min="13" max="13" width="8" customWidth="1"/>
    <col min="14" max="14" width="7.109375" customWidth="1"/>
    <col min="15" max="15" width="8.5546875" bestFit="1" customWidth="1"/>
    <col min="16" max="16" width="9.33203125" customWidth="1"/>
    <col min="17" max="17" width="7.109375" customWidth="1"/>
    <col min="18" max="18" width="7.6640625" customWidth="1"/>
    <col min="19" max="19" width="7.109375" customWidth="1"/>
    <col min="20" max="20" width="8.5546875" bestFit="1" customWidth="1"/>
    <col min="21" max="21" width="9.33203125" customWidth="1"/>
    <col min="22" max="22" width="7.109375" customWidth="1"/>
    <col min="23" max="23" width="7.5546875" customWidth="1"/>
    <col min="24" max="24" width="7.109375" customWidth="1"/>
    <col min="25" max="25" width="8.5546875" bestFit="1" customWidth="1"/>
    <col min="26" max="26" width="9.5546875" customWidth="1"/>
    <col min="27" max="27" width="7.109375" customWidth="1"/>
    <col min="28" max="28" width="7.44140625" customWidth="1"/>
    <col min="29" max="29" width="7.109375" customWidth="1"/>
    <col min="30" max="30" width="8.5546875" bestFit="1" customWidth="1"/>
    <col min="31" max="31" width="9.88671875" customWidth="1"/>
    <col min="32" max="33" width="7.44140625" customWidth="1"/>
    <col min="34" max="34" width="7.109375" customWidth="1"/>
    <col min="35" max="35" width="8.5546875" bestFit="1" customWidth="1"/>
    <col min="36" max="36" width="9.44140625" customWidth="1"/>
    <col min="37" max="37" width="7.109375" customWidth="1"/>
    <col min="38" max="38" width="7.44140625" customWidth="1"/>
    <col min="39" max="39" width="7.109375" customWidth="1"/>
    <col min="40" max="40" width="8.5546875" bestFit="1" customWidth="1"/>
  </cols>
  <sheetData>
    <row r="1" spans="1:40" s="89" customFormat="1" x14ac:dyDescent="0.3">
      <c r="A1" s="385" t="s">
        <v>521</v>
      </c>
      <c r="B1" s="386"/>
      <c r="C1" s="321" t="s">
        <v>421</v>
      </c>
      <c r="D1" s="384"/>
      <c r="E1" s="384"/>
      <c r="F1" s="384"/>
      <c r="G1" s="384"/>
      <c r="H1" s="384"/>
      <c r="I1" s="384"/>
      <c r="J1" s="384"/>
      <c r="K1" s="384"/>
      <c r="L1" s="384"/>
      <c r="M1" s="384"/>
      <c r="N1" s="384"/>
      <c r="O1" s="384"/>
      <c r="P1" s="384"/>
      <c r="Q1" s="384"/>
      <c r="R1" s="384"/>
      <c r="S1" s="384"/>
      <c r="T1" s="384"/>
      <c r="U1" s="384"/>
      <c r="V1" s="384"/>
      <c r="W1" s="384"/>
      <c r="X1" s="384"/>
      <c r="Y1" s="384"/>
      <c r="Z1" s="384"/>
      <c r="AA1" s="384"/>
      <c r="AB1" s="384"/>
      <c r="AC1" s="384"/>
      <c r="AD1" s="384"/>
      <c r="AE1" s="384"/>
      <c r="AF1" s="384"/>
      <c r="AG1" s="384"/>
      <c r="AH1" s="384"/>
      <c r="AI1" s="384"/>
      <c r="AJ1" s="384"/>
      <c r="AK1" s="384"/>
      <c r="AL1" s="384"/>
      <c r="AM1" s="384"/>
      <c r="AN1" s="384"/>
    </row>
    <row r="2" spans="1:40" s="89" customFormat="1" x14ac:dyDescent="0.3">
      <c r="A2" s="383"/>
      <c r="B2" s="384"/>
      <c r="C2" s="382" t="s">
        <v>573</v>
      </c>
      <c r="D2" s="384"/>
      <c r="E2" s="384"/>
      <c r="F2" s="384"/>
      <c r="G2" s="384"/>
      <c r="H2" s="384"/>
      <c r="I2" s="384"/>
      <c r="J2" s="384"/>
      <c r="K2" s="384"/>
      <c r="L2" s="384"/>
      <c r="M2" s="384"/>
      <c r="N2" s="384"/>
      <c r="O2" s="384"/>
      <c r="P2" s="384"/>
      <c r="Q2" s="384"/>
      <c r="R2" s="384"/>
      <c r="S2" s="384"/>
      <c r="T2" s="384"/>
      <c r="U2" s="384"/>
      <c r="V2" s="384"/>
      <c r="W2" s="384"/>
      <c r="X2" s="384"/>
      <c r="Y2" s="384"/>
      <c r="Z2" s="384"/>
      <c r="AA2" s="384"/>
      <c r="AB2" s="384"/>
      <c r="AC2" s="384"/>
      <c r="AD2" s="384"/>
      <c r="AE2" s="384"/>
      <c r="AF2" s="384"/>
      <c r="AG2" s="384"/>
      <c r="AH2" s="384"/>
      <c r="AI2" s="384"/>
      <c r="AJ2" s="384"/>
      <c r="AK2" s="384"/>
      <c r="AL2" s="384"/>
      <c r="AM2" s="384"/>
      <c r="AN2" s="384"/>
    </row>
    <row r="3" spans="1:40" s="417" customFormat="1" ht="33.75" customHeight="1" x14ac:dyDescent="0.3">
      <c r="A3" s="415"/>
      <c r="B3" s="416"/>
      <c r="C3" s="416"/>
      <c r="D3" s="416"/>
      <c r="E3" s="416"/>
      <c r="F3" s="689" t="str">
        <f>"Option 0 -" &amp;Factors!B15</f>
        <v>Option 0 -</v>
      </c>
      <c r="G3" s="690"/>
      <c r="H3" s="690"/>
      <c r="I3" s="690"/>
      <c r="J3" s="691"/>
      <c r="K3" s="689" t="str">
        <f>"Option 1 -" &amp;Factors!B16</f>
        <v>Option 1 -</v>
      </c>
      <c r="L3" s="690"/>
      <c r="M3" s="690"/>
      <c r="N3" s="690"/>
      <c r="O3" s="690"/>
      <c r="P3" s="690" t="str">
        <f>"Option 2 -" &amp;Factors!B17</f>
        <v>Option 2 -</v>
      </c>
      <c r="Q3" s="690"/>
      <c r="R3" s="690"/>
      <c r="S3" s="690"/>
      <c r="T3" s="691"/>
      <c r="U3" s="689" t="str">
        <f>"Option 3 -" &amp;Factors!B18</f>
        <v>Option 3 -</v>
      </c>
      <c r="V3" s="690"/>
      <c r="W3" s="690"/>
      <c r="X3" s="690"/>
      <c r="Y3" s="691"/>
      <c r="Z3" s="689" t="str">
        <f>"Option 4 -" &amp;Factors!B19</f>
        <v>Option 4 -</v>
      </c>
      <c r="AA3" s="690"/>
      <c r="AB3" s="690"/>
      <c r="AC3" s="690"/>
      <c r="AD3" s="691"/>
      <c r="AE3" s="689" t="str">
        <f>"Option 5 -" &amp;Factors!B20</f>
        <v>Option 5 -</v>
      </c>
      <c r="AF3" s="690"/>
      <c r="AG3" s="690"/>
      <c r="AH3" s="690"/>
      <c r="AI3" s="691"/>
      <c r="AJ3" s="689" t="str">
        <f>"Option 6 -" &amp;Factors!B21</f>
        <v>Option 6 -</v>
      </c>
      <c r="AK3" s="690"/>
      <c r="AL3" s="690"/>
      <c r="AM3" s="690"/>
      <c r="AN3" s="691"/>
    </row>
    <row r="4" spans="1:40" ht="36.75" customHeight="1" x14ac:dyDescent="0.3">
      <c r="A4" s="181" t="s">
        <v>360</v>
      </c>
      <c r="B4" s="182" t="s">
        <v>162</v>
      </c>
      <c r="C4" s="183" t="s">
        <v>163</v>
      </c>
      <c r="D4" s="183" t="s">
        <v>164</v>
      </c>
      <c r="E4" s="183" t="s">
        <v>470</v>
      </c>
      <c r="F4" s="183" t="s">
        <v>369</v>
      </c>
      <c r="G4" s="183" t="s">
        <v>370</v>
      </c>
      <c r="H4" s="183" t="s">
        <v>371</v>
      </c>
      <c r="I4" s="183" t="s">
        <v>471</v>
      </c>
      <c r="J4" s="183" t="s">
        <v>312</v>
      </c>
      <c r="K4" s="183" t="s">
        <v>369</v>
      </c>
      <c r="L4" s="183" t="s">
        <v>370</v>
      </c>
      <c r="M4" s="183" t="s">
        <v>371</v>
      </c>
      <c r="N4" s="183" t="s">
        <v>471</v>
      </c>
      <c r="O4" s="183" t="s">
        <v>312</v>
      </c>
      <c r="P4" s="183" t="s">
        <v>369</v>
      </c>
      <c r="Q4" s="183" t="s">
        <v>370</v>
      </c>
      <c r="R4" s="183" t="s">
        <v>371</v>
      </c>
      <c r="S4" s="183" t="s">
        <v>471</v>
      </c>
      <c r="T4" s="183" t="s">
        <v>312</v>
      </c>
      <c r="U4" s="183" t="s">
        <v>369</v>
      </c>
      <c r="V4" s="183" t="s">
        <v>370</v>
      </c>
      <c r="W4" s="183" t="s">
        <v>371</v>
      </c>
      <c r="X4" s="183" t="s">
        <v>471</v>
      </c>
      <c r="Y4" s="183" t="s">
        <v>312</v>
      </c>
      <c r="Z4" s="183" t="s">
        <v>369</v>
      </c>
      <c r="AA4" s="183" t="s">
        <v>370</v>
      </c>
      <c r="AB4" s="183" t="s">
        <v>371</v>
      </c>
      <c r="AC4" s="183" t="s">
        <v>471</v>
      </c>
      <c r="AD4" s="183" t="s">
        <v>312</v>
      </c>
      <c r="AE4" s="183" t="s">
        <v>369</v>
      </c>
      <c r="AF4" s="183" t="s">
        <v>370</v>
      </c>
      <c r="AG4" s="183" t="s">
        <v>371</v>
      </c>
      <c r="AH4" s="183" t="s">
        <v>471</v>
      </c>
      <c r="AI4" s="183" t="s">
        <v>312</v>
      </c>
      <c r="AJ4" s="183" t="s">
        <v>369</v>
      </c>
      <c r="AK4" s="183" t="s">
        <v>370</v>
      </c>
      <c r="AL4" s="183" t="s">
        <v>371</v>
      </c>
      <c r="AM4" s="183" t="s">
        <v>471</v>
      </c>
      <c r="AN4" s="183" t="s">
        <v>312</v>
      </c>
    </row>
    <row r="5" spans="1:40" x14ac:dyDescent="0.3">
      <c r="A5" s="105" t="s">
        <v>165</v>
      </c>
      <c r="B5" s="106"/>
      <c r="C5" s="106"/>
      <c r="D5" s="106"/>
      <c r="E5" s="106"/>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7"/>
    </row>
    <row r="6" spans="1:40" ht="15" customHeight="1" x14ac:dyDescent="0.3">
      <c r="A6" s="121" t="s">
        <v>166</v>
      </c>
      <c r="B6" s="173"/>
      <c r="C6" s="173"/>
      <c r="D6" s="173"/>
      <c r="E6" s="173"/>
      <c r="F6" s="476"/>
      <c r="G6" s="177"/>
      <c r="H6" s="177"/>
      <c r="I6" s="177"/>
      <c r="J6" s="154">
        <f>SUM(G6:I6)*$F6</f>
        <v>0</v>
      </c>
      <c r="K6" s="476"/>
      <c r="L6" s="177"/>
      <c r="M6" s="177"/>
      <c r="N6" s="177"/>
      <c r="O6" s="154">
        <f>SUM(L6:N6)*$K6</f>
        <v>0</v>
      </c>
      <c r="P6" s="476"/>
      <c r="Q6" s="177"/>
      <c r="R6" s="177"/>
      <c r="S6" s="177"/>
      <c r="T6" s="154">
        <f>SUM(Q6:S6)*$P6</f>
        <v>0</v>
      </c>
      <c r="U6" s="476"/>
      <c r="V6" s="177"/>
      <c r="W6" s="177"/>
      <c r="X6" s="177"/>
      <c r="Y6" s="154">
        <f>SUM(V6:X6)*$U6</f>
        <v>0</v>
      </c>
      <c r="Z6" s="476"/>
      <c r="AA6" s="177"/>
      <c r="AB6" s="177"/>
      <c r="AC6" s="177"/>
      <c r="AD6" s="154">
        <f>SUM(AA6:AC6)*$Z6</f>
        <v>0</v>
      </c>
      <c r="AE6" s="476"/>
      <c r="AF6" s="177"/>
      <c r="AG6" s="177"/>
      <c r="AH6" s="177"/>
      <c r="AI6" s="154">
        <f>SUM(AF6:AH6)*$AE6</f>
        <v>0</v>
      </c>
      <c r="AJ6" s="476"/>
      <c r="AK6" s="177"/>
      <c r="AL6" s="177"/>
      <c r="AM6" s="177"/>
      <c r="AN6" s="154">
        <f>SUM(AK6:AM6)*$AJ6</f>
        <v>0</v>
      </c>
    </row>
    <row r="7" spans="1:40" x14ac:dyDescent="0.3">
      <c r="A7" s="121" t="s">
        <v>168</v>
      </c>
      <c r="B7" s="173"/>
      <c r="C7" s="173"/>
      <c r="D7" s="173"/>
      <c r="E7" s="173"/>
      <c r="F7" s="476"/>
      <c r="G7" s="177"/>
      <c r="H7" s="177"/>
      <c r="I7" s="177"/>
      <c r="J7" s="154">
        <f t="shared" ref="J7:J9" si="0">SUM(G7:I7)*$F7</f>
        <v>0</v>
      </c>
      <c r="K7" s="476"/>
      <c r="L7" s="177"/>
      <c r="M7" s="177"/>
      <c r="N7" s="177"/>
      <c r="O7" s="154">
        <f t="shared" ref="O7:O9" si="1">SUM(L7:N7)*$K7</f>
        <v>0</v>
      </c>
      <c r="P7" s="476"/>
      <c r="Q7" s="177"/>
      <c r="R7" s="177"/>
      <c r="S7" s="177"/>
      <c r="T7" s="154">
        <f t="shared" ref="T7:T9" si="2">SUM(Q7:S7)*$P7</f>
        <v>0</v>
      </c>
      <c r="U7" s="476"/>
      <c r="V7" s="177"/>
      <c r="W7" s="177"/>
      <c r="X7" s="177"/>
      <c r="Y7" s="154">
        <f t="shared" ref="Y7:Y9" si="3">SUM(V7:X7)*$U7</f>
        <v>0</v>
      </c>
      <c r="Z7" s="476"/>
      <c r="AA7" s="177"/>
      <c r="AB7" s="177"/>
      <c r="AC7" s="177"/>
      <c r="AD7" s="154">
        <f t="shared" ref="AD7:AD9" si="4">SUM(AA7:AC7)*$Z7</f>
        <v>0</v>
      </c>
      <c r="AE7" s="476"/>
      <c r="AF7" s="177"/>
      <c r="AG7" s="177"/>
      <c r="AH7" s="177"/>
      <c r="AI7" s="154">
        <f t="shared" ref="AI7:AI9" si="5">SUM(AF7:AH7)*$AE7</f>
        <v>0</v>
      </c>
      <c r="AJ7" s="476"/>
      <c r="AK7" s="177"/>
      <c r="AL7" s="177"/>
      <c r="AM7" s="177"/>
      <c r="AN7" s="154">
        <f t="shared" ref="AN7:AN9" si="6">SUM(AK7:AM7)*$AJ7</f>
        <v>0</v>
      </c>
    </row>
    <row r="8" spans="1:40" x14ac:dyDescent="0.3">
      <c r="A8" s="121" t="s">
        <v>170</v>
      </c>
      <c r="B8" s="173"/>
      <c r="C8" s="173"/>
      <c r="D8" s="173"/>
      <c r="E8" s="173"/>
      <c r="F8" s="476"/>
      <c r="G8" s="177"/>
      <c r="H8" s="177"/>
      <c r="I8" s="177"/>
      <c r="J8" s="154">
        <f t="shared" si="0"/>
        <v>0</v>
      </c>
      <c r="K8" s="476"/>
      <c r="L8" s="177"/>
      <c r="M8" s="177"/>
      <c r="N8" s="177"/>
      <c r="O8" s="154">
        <f t="shared" si="1"/>
        <v>0</v>
      </c>
      <c r="P8" s="476"/>
      <c r="Q8" s="177"/>
      <c r="R8" s="177"/>
      <c r="S8" s="177"/>
      <c r="T8" s="154">
        <f t="shared" si="2"/>
        <v>0</v>
      </c>
      <c r="U8" s="476"/>
      <c r="V8" s="177"/>
      <c r="W8" s="177"/>
      <c r="X8" s="177"/>
      <c r="Y8" s="154">
        <f t="shared" si="3"/>
        <v>0</v>
      </c>
      <c r="Z8" s="476"/>
      <c r="AA8" s="177"/>
      <c r="AB8" s="177"/>
      <c r="AC8" s="177"/>
      <c r="AD8" s="154">
        <f t="shared" si="4"/>
        <v>0</v>
      </c>
      <c r="AE8" s="476"/>
      <c r="AF8" s="177"/>
      <c r="AG8" s="177"/>
      <c r="AH8" s="177"/>
      <c r="AI8" s="154">
        <f t="shared" si="5"/>
        <v>0</v>
      </c>
      <c r="AJ8" s="476"/>
      <c r="AK8" s="177"/>
      <c r="AL8" s="177"/>
      <c r="AM8" s="177"/>
      <c r="AN8" s="154">
        <f t="shared" si="6"/>
        <v>0</v>
      </c>
    </row>
    <row r="9" spans="1:40" x14ac:dyDescent="0.3">
      <c r="A9" s="121" t="s">
        <v>172</v>
      </c>
      <c r="B9" s="173"/>
      <c r="C9" s="173"/>
      <c r="D9" s="173"/>
      <c r="E9" s="173"/>
      <c r="F9" s="476"/>
      <c r="G9" s="177"/>
      <c r="H9" s="177"/>
      <c r="I9" s="177"/>
      <c r="J9" s="154">
        <f t="shared" si="0"/>
        <v>0</v>
      </c>
      <c r="K9" s="476"/>
      <c r="L9" s="177"/>
      <c r="M9" s="177"/>
      <c r="N9" s="177"/>
      <c r="O9" s="154">
        <f t="shared" si="1"/>
        <v>0</v>
      </c>
      <c r="P9" s="476"/>
      <c r="Q9" s="177"/>
      <c r="R9" s="177"/>
      <c r="S9" s="177"/>
      <c r="T9" s="154">
        <f t="shared" si="2"/>
        <v>0</v>
      </c>
      <c r="U9" s="476"/>
      <c r="V9" s="177"/>
      <c r="W9" s="177"/>
      <c r="X9" s="177"/>
      <c r="Y9" s="154">
        <f t="shared" si="3"/>
        <v>0</v>
      </c>
      <c r="Z9" s="476"/>
      <c r="AA9" s="177"/>
      <c r="AB9" s="177"/>
      <c r="AC9" s="177"/>
      <c r="AD9" s="154">
        <f t="shared" si="4"/>
        <v>0</v>
      </c>
      <c r="AE9" s="476"/>
      <c r="AF9" s="177"/>
      <c r="AG9" s="177"/>
      <c r="AH9" s="177"/>
      <c r="AI9" s="154">
        <f t="shared" si="5"/>
        <v>0</v>
      </c>
      <c r="AJ9" s="476"/>
      <c r="AK9" s="177"/>
      <c r="AL9" s="177"/>
      <c r="AM9" s="177"/>
      <c r="AN9" s="154">
        <f t="shared" si="6"/>
        <v>0</v>
      </c>
    </row>
    <row r="10" spans="1:40" s="1" customFormat="1" x14ac:dyDescent="0.3">
      <c r="A10" s="157"/>
      <c r="B10" s="157"/>
      <c r="C10" s="157"/>
      <c r="D10" s="158"/>
      <c r="E10" s="88" t="s">
        <v>56</v>
      </c>
      <c r="F10" s="157"/>
      <c r="G10" s="157"/>
      <c r="H10" s="157"/>
      <c r="I10" s="158"/>
      <c r="J10" s="159">
        <f>SUM(J6:J9)</f>
        <v>0</v>
      </c>
      <c r="K10" s="157"/>
      <c r="L10" s="157"/>
      <c r="M10" s="157"/>
      <c r="N10" s="158"/>
      <c r="O10" s="159">
        <f>SUM(O6:O9)</f>
        <v>0</v>
      </c>
      <c r="P10" s="178"/>
      <c r="Q10" s="178"/>
      <c r="R10" s="178"/>
      <c r="S10" s="179"/>
      <c r="T10" s="159">
        <f>SUM(T6:T9)</f>
        <v>0</v>
      </c>
      <c r="U10" s="178"/>
      <c r="V10" s="178"/>
      <c r="W10" s="178"/>
      <c r="X10" s="179"/>
      <c r="Y10" s="159">
        <f>SUM(Y6:Y9)</f>
        <v>0</v>
      </c>
      <c r="Z10" s="178"/>
      <c r="AA10" s="178"/>
      <c r="AB10" s="178"/>
      <c r="AC10" s="179"/>
      <c r="AD10" s="159">
        <f>SUM(AD6:AD9)</f>
        <v>0</v>
      </c>
      <c r="AE10" s="178"/>
      <c r="AF10" s="178"/>
      <c r="AG10" s="178"/>
      <c r="AH10" s="179"/>
      <c r="AI10" s="159">
        <f>SUM(AI6:AI9)</f>
        <v>0</v>
      </c>
      <c r="AJ10" s="178"/>
      <c r="AK10" s="178"/>
      <c r="AL10" s="178"/>
      <c r="AM10" s="179"/>
      <c r="AN10" s="159">
        <f>SUM(AN6:AN9)</f>
        <v>0</v>
      </c>
    </row>
    <row r="11" spans="1:40" x14ac:dyDescent="0.3">
      <c r="A11" s="105" t="s">
        <v>178</v>
      </c>
      <c r="B11" s="106"/>
      <c r="C11" s="106"/>
      <c r="D11" s="106"/>
      <c r="E11" s="106"/>
      <c r="F11" s="106"/>
      <c r="G11" s="106"/>
      <c r="H11" s="106"/>
      <c r="I11" s="106"/>
      <c r="J11" s="106"/>
      <c r="K11" s="106"/>
      <c r="L11" s="106"/>
      <c r="M11" s="106"/>
      <c r="N11" s="106"/>
      <c r="O11" s="106"/>
      <c r="P11" s="180"/>
      <c r="Q11" s="180"/>
      <c r="R11" s="180"/>
      <c r="S11" s="180"/>
      <c r="T11" s="106"/>
      <c r="U11" s="180"/>
      <c r="V11" s="180"/>
      <c r="W11" s="180"/>
      <c r="X11" s="180"/>
      <c r="Y11" s="106"/>
      <c r="Z11" s="180"/>
      <c r="AA11" s="180"/>
      <c r="AB11" s="180"/>
      <c r="AC11" s="180"/>
      <c r="AD11" s="106"/>
      <c r="AE11" s="180"/>
      <c r="AF11" s="180"/>
      <c r="AG11" s="180"/>
      <c r="AH11" s="180"/>
      <c r="AI11" s="106"/>
      <c r="AJ11" s="180"/>
      <c r="AK11" s="180"/>
      <c r="AL11" s="180"/>
      <c r="AM11" s="180"/>
      <c r="AN11" s="107"/>
    </row>
    <row r="12" spans="1:40" ht="15" customHeight="1" x14ac:dyDescent="0.3">
      <c r="A12" s="121" t="s">
        <v>179</v>
      </c>
      <c r="B12" s="173"/>
      <c r="C12" s="173"/>
      <c r="D12" s="173"/>
      <c r="E12" s="173"/>
      <c r="F12" s="476"/>
      <c r="G12" s="177"/>
      <c r="H12" s="177"/>
      <c r="I12" s="177"/>
      <c r="J12" s="154">
        <f t="shared" ref="J12:J15" si="7">SUM(G12:I12)*$F12</f>
        <v>0</v>
      </c>
      <c r="K12" s="476"/>
      <c r="L12" s="177"/>
      <c r="M12" s="177"/>
      <c r="N12" s="177"/>
      <c r="O12" s="154">
        <f t="shared" ref="O12:O15" si="8">SUM(L12:N12)*$K12</f>
        <v>0</v>
      </c>
      <c r="P12" s="476"/>
      <c r="Q12" s="177"/>
      <c r="R12" s="177"/>
      <c r="S12" s="177"/>
      <c r="T12" s="154">
        <f t="shared" ref="T12:T15" si="9">SUM(Q12:S12)*$P12</f>
        <v>0</v>
      </c>
      <c r="U12" s="476"/>
      <c r="V12" s="177"/>
      <c r="W12" s="177"/>
      <c r="X12" s="177"/>
      <c r="Y12" s="154">
        <f t="shared" ref="Y12:Y15" si="10">SUM(V12:X12)*$U12</f>
        <v>0</v>
      </c>
      <c r="Z12" s="476"/>
      <c r="AA12" s="177"/>
      <c r="AB12" s="177"/>
      <c r="AC12" s="177"/>
      <c r="AD12" s="154">
        <f t="shared" ref="AD12:AD15" si="11">SUM(AA12:AC12)*$Z12</f>
        <v>0</v>
      </c>
      <c r="AE12" s="476"/>
      <c r="AF12" s="177"/>
      <c r="AG12" s="177"/>
      <c r="AH12" s="177"/>
      <c r="AI12" s="154">
        <f t="shared" ref="AI12:AI15" si="12">SUM(AF12:AH12)*$AE12</f>
        <v>0</v>
      </c>
      <c r="AJ12" s="476"/>
      <c r="AK12" s="177"/>
      <c r="AL12" s="177"/>
      <c r="AM12" s="177"/>
      <c r="AN12" s="154">
        <f t="shared" ref="AN12:AN15" si="13">SUM(AK12:AM12)*$AJ12</f>
        <v>0</v>
      </c>
    </row>
    <row r="13" spans="1:40" x14ac:dyDescent="0.3">
      <c r="A13" s="121" t="s">
        <v>181</v>
      </c>
      <c r="B13" s="173"/>
      <c r="C13" s="173"/>
      <c r="D13" s="173"/>
      <c r="E13" s="173"/>
      <c r="F13" s="476"/>
      <c r="G13" s="177"/>
      <c r="H13" s="177"/>
      <c r="I13" s="177"/>
      <c r="J13" s="154">
        <f t="shared" si="7"/>
        <v>0</v>
      </c>
      <c r="K13" s="476"/>
      <c r="L13" s="177"/>
      <c r="M13" s="177"/>
      <c r="N13" s="177"/>
      <c r="O13" s="154">
        <f t="shared" si="8"/>
        <v>0</v>
      </c>
      <c r="P13" s="476"/>
      <c r="Q13" s="177"/>
      <c r="R13" s="177"/>
      <c r="S13" s="177"/>
      <c r="T13" s="154">
        <f t="shared" si="9"/>
        <v>0</v>
      </c>
      <c r="U13" s="476"/>
      <c r="V13" s="177"/>
      <c r="W13" s="177"/>
      <c r="X13" s="177"/>
      <c r="Y13" s="154">
        <f t="shared" si="10"/>
        <v>0</v>
      </c>
      <c r="Z13" s="476"/>
      <c r="AA13" s="177"/>
      <c r="AB13" s="177"/>
      <c r="AC13" s="177"/>
      <c r="AD13" s="154">
        <f t="shared" si="11"/>
        <v>0</v>
      </c>
      <c r="AE13" s="476"/>
      <c r="AF13" s="177"/>
      <c r="AG13" s="177"/>
      <c r="AH13" s="177"/>
      <c r="AI13" s="154">
        <f t="shared" si="12"/>
        <v>0</v>
      </c>
      <c r="AJ13" s="476"/>
      <c r="AK13" s="177"/>
      <c r="AL13" s="177"/>
      <c r="AM13" s="177"/>
      <c r="AN13" s="154">
        <f t="shared" si="13"/>
        <v>0</v>
      </c>
    </row>
    <row r="14" spans="1:40" x14ac:dyDescent="0.3">
      <c r="A14" s="121" t="s">
        <v>183</v>
      </c>
      <c r="B14" s="173"/>
      <c r="C14" s="173"/>
      <c r="D14" s="173"/>
      <c r="E14" s="173"/>
      <c r="F14" s="476"/>
      <c r="G14" s="177"/>
      <c r="H14" s="177"/>
      <c r="I14" s="177"/>
      <c r="J14" s="154">
        <f t="shared" si="7"/>
        <v>0</v>
      </c>
      <c r="K14" s="476"/>
      <c r="L14" s="177"/>
      <c r="M14" s="177"/>
      <c r="N14" s="177"/>
      <c r="O14" s="154">
        <f t="shared" si="8"/>
        <v>0</v>
      </c>
      <c r="P14" s="476"/>
      <c r="Q14" s="177"/>
      <c r="R14" s="177"/>
      <c r="S14" s="177"/>
      <c r="T14" s="154">
        <f t="shared" si="9"/>
        <v>0</v>
      </c>
      <c r="U14" s="476"/>
      <c r="V14" s="177"/>
      <c r="W14" s="177"/>
      <c r="X14" s="177"/>
      <c r="Y14" s="154">
        <f t="shared" si="10"/>
        <v>0</v>
      </c>
      <c r="Z14" s="476"/>
      <c r="AA14" s="177"/>
      <c r="AB14" s="177"/>
      <c r="AC14" s="177"/>
      <c r="AD14" s="154">
        <f t="shared" si="11"/>
        <v>0</v>
      </c>
      <c r="AE14" s="476"/>
      <c r="AF14" s="177"/>
      <c r="AG14" s="177"/>
      <c r="AH14" s="177"/>
      <c r="AI14" s="154">
        <f t="shared" si="12"/>
        <v>0</v>
      </c>
      <c r="AJ14" s="476"/>
      <c r="AK14" s="177"/>
      <c r="AL14" s="177"/>
      <c r="AM14" s="177"/>
      <c r="AN14" s="154">
        <f t="shared" si="13"/>
        <v>0</v>
      </c>
    </row>
    <row r="15" spans="1:40" x14ac:dyDescent="0.3">
      <c r="A15" s="121" t="s">
        <v>185</v>
      </c>
      <c r="B15" s="173"/>
      <c r="C15" s="173"/>
      <c r="D15" s="173"/>
      <c r="E15" s="173"/>
      <c r="F15" s="476"/>
      <c r="G15" s="177"/>
      <c r="H15" s="177"/>
      <c r="I15" s="177"/>
      <c r="J15" s="154">
        <f t="shared" si="7"/>
        <v>0</v>
      </c>
      <c r="K15" s="476"/>
      <c r="L15" s="177"/>
      <c r="M15" s="177"/>
      <c r="N15" s="177"/>
      <c r="O15" s="154">
        <f t="shared" si="8"/>
        <v>0</v>
      </c>
      <c r="P15" s="476"/>
      <c r="Q15" s="177"/>
      <c r="R15" s="177"/>
      <c r="S15" s="177"/>
      <c r="T15" s="154">
        <f t="shared" si="9"/>
        <v>0</v>
      </c>
      <c r="U15" s="476"/>
      <c r="V15" s="177"/>
      <c r="W15" s="177"/>
      <c r="X15" s="177"/>
      <c r="Y15" s="154">
        <f t="shared" si="10"/>
        <v>0</v>
      </c>
      <c r="Z15" s="476"/>
      <c r="AA15" s="177"/>
      <c r="AB15" s="177"/>
      <c r="AC15" s="177"/>
      <c r="AD15" s="154">
        <f t="shared" si="11"/>
        <v>0</v>
      </c>
      <c r="AE15" s="476"/>
      <c r="AF15" s="177"/>
      <c r="AG15" s="177"/>
      <c r="AH15" s="177"/>
      <c r="AI15" s="154">
        <f t="shared" si="12"/>
        <v>0</v>
      </c>
      <c r="AJ15" s="476"/>
      <c r="AK15" s="177"/>
      <c r="AL15" s="177"/>
      <c r="AM15" s="177"/>
      <c r="AN15" s="154">
        <f t="shared" si="13"/>
        <v>0</v>
      </c>
    </row>
    <row r="16" spans="1:40" s="1" customFormat="1" x14ac:dyDescent="0.3">
      <c r="A16" s="157"/>
      <c r="B16" s="157"/>
      <c r="C16" s="157"/>
      <c r="D16" s="158"/>
      <c r="E16" s="88" t="s">
        <v>56</v>
      </c>
      <c r="F16" s="157"/>
      <c r="G16" s="157"/>
      <c r="H16" s="157"/>
      <c r="I16" s="158"/>
      <c r="J16" s="159">
        <f>SUM(J12:J15)</f>
        <v>0</v>
      </c>
      <c r="K16" s="157"/>
      <c r="L16" s="157"/>
      <c r="M16" s="157"/>
      <c r="N16" s="158"/>
      <c r="O16" s="159">
        <f>SUM(O12:O15)</f>
        <v>0</v>
      </c>
      <c r="P16" s="178"/>
      <c r="Q16" s="178"/>
      <c r="R16" s="178"/>
      <c r="S16" s="179"/>
      <c r="T16" s="159">
        <f>SUM(T12:T15)</f>
        <v>0</v>
      </c>
      <c r="U16" s="178"/>
      <c r="V16" s="178"/>
      <c r="W16" s="178"/>
      <c r="X16" s="179"/>
      <c r="Y16" s="159">
        <f>SUM(Y12:Y15)</f>
        <v>0</v>
      </c>
      <c r="Z16" s="178"/>
      <c r="AA16" s="178"/>
      <c r="AB16" s="178"/>
      <c r="AC16" s="179"/>
      <c r="AD16" s="159">
        <f>SUM(AD12:AD15)</f>
        <v>0</v>
      </c>
      <c r="AE16" s="178"/>
      <c r="AF16" s="178"/>
      <c r="AG16" s="178"/>
      <c r="AH16" s="179"/>
      <c r="AI16" s="159">
        <f>SUM(AI12:AI15)</f>
        <v>0</v>
      </c>
      <c r="AJ16" s="178"/>
      <c r="AK16" s="178"/>
      <c r="AL16" s="178"/>
      <c r="AM16" s="179"/>
      <c r="AN16" s="159">
        <f>SUM(AN12:AN15)</f>
        <v>0</v>
      </c>
    </row>
    <row r="17" spans="1:40" x14ac:dyDescent="0.3">
      <c r="A17" s="105" t="s">
        <v>218</v>
      </c>
      <c r="B17" s="106"/>
      <c r="C17" s="106"/>
      <c r="D17" s="106"/>
      <c r="E17" s="106"/>
      <c r="F17" s="106"/>
      <c r="G17" s="106"/>
      <c r="H17" s="106"/>
      <c r="I17" s="106"/>
      <c r="J17" s="106"/>
      <c r="K17" s="106"/>
      <c r="L17" s="106"/>
      <c r="M17" s="106"/>
      <c r="N17" s="106"/>
      <c r="O17" s="106"/>
      <c r="P17" s="180"/>
      <c r="Q17" s="180"/>
      <c r="R17" s="180"/>
      <c r="S17" s="180"/>
      <c r="T17" s="106"/>
      <c r="U17" s="180"/>
      <c r="V17" s="180"/>
      <c r="W17" s="180"/>
      <c r="X17" s="180"/>
      <c r="Y17" s="106"/>
      <c r="Z17" s="180"/>
      <c r="AA17" s="180"/>
      <c r="AB17" s="180"/>
      <c r="AC17" s="180"/>
      <c r="AD17" s="106"/>
      <c r="AE17" s="180"/>
      <c r="AF17" s="180"/>
      <c r="AG17" s="180"/>
      <c r="AH17" s="180"/>
      <c r="AI17" s="106"/>
      <c r="AJ17" s="180"/>
      <c r="AK17" s="180"/>
      <c r="AL17" s="180"/>
      <c r="AM17" s="180"/>
      <c r="AN17" s="107"/>
    </row>
    <row r="18" spans="1:40" x14ac:dyDescent="0.3">
      <c r="A18" s="145" t="s">
        <v>219</v>
      </c>
      <c r="B18" s="173"/>
      <c r="C18" s="173"/>
      <c r="D18" s="173"/>
      <c r="E18" s="173"/>
      <c r="F18" s="476"/>
      <c r="G18" s="177"/>
      <c r="H18" s="177"/>
      <c r="I18" s="177"/>
      <c r="J18" s="154">
        <f t="shared" ref="J18:J21" si="14">SUM(G18:I18)*$F18</f>
        <v>0</v>
      </c>
      <c r="K18" s="476"/>
      <c r="L18" s="177"/>
      <c r="M18" s="177"/>
      <c r="N18" s="177"/>
      <c r="O18" s="154">
        <f t="shared" ref="O18:O21" si="15">SUM(L18:N18)*$K18</f>
        <v>0</v>
      </c>
      <c r="P18" s="476"/>
      <c r="Q18" s="177"/>
      <c r="R18" s="177"/>
      <c r="S18" s="177"/>
      <c r="T18" s="154">
        <f t="shared" ref="T18:T21" si="16">SUM(Q18:S18)*$P18</f>
        <v>0</v>
      </c>
      <c r="U18" s="476"/>
      <c r="V18" s="177"/>
      <c r="W18" s="177"/>
      <c r="X18" s="177"/>
      <c r="Y18" s="154">
        <f t="shared" ref="Y18:Y21" si="17">SUM(V18:X18)*$U18</f>
        <v>0</v>
      </c>
      <c r="Z18" s="476"/>
      <c r="AA18" s="177"/>
      <c r="AB18" s="177"/>
      <c r="AC18" s="177"/>
      <c r="AD18" s="154">
        <f t="shared" ref="AD18:AD21" si="18">SUM(AA18:AC18)*$Z18</f>
        <v>0</v>
      </c>
      <c r="AE18" s="476"/>
      <c r="AF18" s="177"/>
      <c r="AG18" s="177"/>
      <c r="AH18" s="177"/>
      <c r="AI18" s="154">
        <f t="shared" ref="AI18:AI21" si="19">SUM(AF18:AH18)*$AE18</f>
        <v>0</v>
      </c>
      <c r="AJ18" s="476"/>
      <c r="AK18" s="177"/>
      <c r="AL18" s="177"/>
      <c r="AM18" s="177"/>
      <c r="AN18" s="154">
        <f t="shared" ref="AN18:AN21" si="20">SUM(AK18:AM18)*$AJ18</f>
        <v>0</v>
      </c>
    </row>
    <row r="19" spans="1:40" x14ac:dyDescent="0.3">
      <c r="A19" s="145" t="s">
        <v>221</v>
      </c>
      <c r="B19" s="173"/>
      <c r="C19" s="173"/>
      <c r="D19" s="173"/>
      <c r="E19" s="173"/>
      <c r="F19" s="476"/>
      <c r="G19" s="177"/>
      <c r="H19" s="177"/>
      <c r="I19" s="177"/>
      <c r="J19" s="154">
        <f t="shared" si="14"/>
        <v>0</v>
      </c>
      <c r="K19" s="476"/>
      <c r="L19" s="177"/>
      <c r="M19" s="177"/>
      <c r="N19" s="177"/>
      <c r="O19" s="154">
        <f t="shared" si="15"/>
        <v>0</v>
      </c>
      <c r="P19" s="476"/>
      <c r="Q19" s="177"/>
      <c r="R19" s="177"/>
      <c r="S19" s="177"/>
      <c r="T19" s="154">
        <f t="shared" si="16"/>
        <v>0</v>
      </c>
      <c r="U19" s="476"/>
      <c r="V19" s="177"/>
      <c r="W19" s="177"/>
      <c r="X19" s="177"/>
      <c r="Y19" s="154">
        <f t="shared" si="17"/>
        <v>0</v>
      </c>
      <c r="Z19" s="476"/>
      <c r="AA19" s="177"/>
      <c r="AB19" s="177"/>
      <c r="AC19" s="177"/>
      <c r="AD19" s="154">
        <f t="shared" si="18"/>
        <v>0</v>
      </c>
      <c r="AE19" s="476"/>
      <c r="AF19" s="177"/>
      <c r="AG19" s="177"/>
      <c r="AH19" s="177"/>
      <c r="AI19" s="154">
        <f t="shared" si="19"/>
        <v>0</v>
      </c>
      <c r="AJ19" s="476"/>
      <c r="AK19" s="177"/>
      <c r="AL19" s="177"/>
      <c r="AM19" s="177"/>
      <c r="AN19" s="154">
        <f t="shared" si="20"/>
        <v>0</v>
      </c>
    </row>
    <row r="20" spans="1:40" x14ac:dyDescent="0.3">
      <c r="A20" s="145" t="s">
        <v>222</v>
      </c>
      <c r="B20" s="173"/>
      <c r="C20" s="173"/>
      <c r="D20" s="173"/>
      <c r="E20" s="173"/>
      <c r="F20" s="476"/>
      <c r="G20" s="177"/>
      <c r="H20" s="177"/>
      <c r="I20" s="177"/>
      <c r="J20" s="154">
        <f t="shared" si="14"/>
        <v>0</v>
      </c>
      <c r="K20" s="476"/>
      <c r="L20" s="177"/>
      <c r="M20" s="177"/>
      <c r="N20" s="177"/>
      <c r="O20" s="154">
        <f t="shared" si="15"/>
        <v>0</v>
      </c>
      <c r="P20" s="476"/>
      <c r="Q20" s="177"/>
      <c r="R20" s="177"/>
      <c r="S20" s="177"/>
      <c r="T20" s="154">
        <f t="shared" si="16"/>
        <v>0</v>
      </c>
      <c r="U20" s="476"/>
      <c r="V20" s="177"/>
      <c r="W20" s="177"/>
      <c r="X20" s="177"/>
      <c r="Y20" s="154">
        <f t="shared" si="17"/>
        <v>0</v>
      </c>
      <c r="Z20" s="476"/>
      <c r="AA20" s="177"/>
      <c r="AB20" s="177"/>
      <c r="AC20" s="177"/>
      <c r="AD20" s="154">
        <f t="shared" si="18"/>
        <v>0</v>
      </c>
      <c r="AE20" s="476"/>
      <c r="AF20" s="177"/>
      <c r="AG20" s="177"/>
      <c r="AH20" s="177"/>
      <c r="AI20" s="154">
        <f t="shared" si="19"/>
        <v>0</v>
      </c>
      <c r="AJ20" s="476"/>
      <c r="AK20" s="177"/>
      <c r="AL20" s="177"/>
      <c r="AM20" s="177"/>
      <c r="AN20" s="154">
        <f t="shared" si="20"/>
        <v>0</v>
      </c>
    </row>
    <row r="21" spans="1:40" x14ac:dyDescent="0.3">
      <c r="A21" s="145" t="s">
        <v>224</v>
      </c>
      <c r="B21" s="173"/>
      <c r="C21" s="173"/>
      <c r="D21" s="173"/>
      <c r="E21" s="173"/>
      <c r="F21" s="476"/>
      <c r="G21" s="177"/>
      <c r="H21" s="177"/>
      <c r="I21" s="177"/>
      <c r="J21" s="154">
        <f t="shared" si="14"/>
        <v>0</v>
      </c>
      <c r="K21" s="476"/>
      <c r="L21" s="177"/>
      <c r="M21" s="177"/>
      <c r="N21" s="177"/>
      <c r="O21" s="154">
        <f t="shared" si="15"/>
        <v>0</v>
      </c>
      <c r="P21" s="476"/>
      <c r="Q21" s="177"/>
      <c r="R21" s="177"/>
      <c r="S21" s="177"/>
      <c r="T21" s="154">
        <f t="shared" si="16"/>
        <v>0</v>
      </c>
      <c r="U21" s="476"/>
      <c r="V21" s="177"/>
      <c r="W21" s="177"/>
      <c r="X21" s="177"/>
      <c r="Y21" s="154">
        <f t="shared" si="17"/>
        <v>0</v>
      </c>
      <c r="Z21" s="476"/>
      <c r="AA21" s="177"/>
      <c r="AB21" s="177"/>
      <c r="AC21" s="177"/>
      <c r="AD21" s="154">
        <f t="shared" si="18"/>
        <v>0</v>
      </c>
      <c r="AE21" s="476"/>
      <c r="AF21" s="177"/>
      <c r="AG21" s="177"/>
      <c r="AH21" s="177"/>
      <c r="AI21" s="154">
        <f t="shared" si="19"/>
        <v>0</v>
      </c>
      <c r="AJ21" s="476"/>
      <c r="AK21" s="177"/>
      <c r="AL21" s="177"/>
      <c r="AM21" s="177"/>
      <c r="AN21" s="154">
        <f t="shared" si="20"/>
        <v>0</v>
      </c>
    </row>
    <row r="22" spans="1:40" s="1" customFormat="1" x14ac:dyDescent="0.3">
      <c r="A22" s="687"/>
      <c r="B22" s="687"/>
      <c r="C22" s="687"/>
      <c r="D22" s="688"/>
      <c r="E22" s="88" t="s">
        <v>56</v>
      </c>
      <c r="F22" s="157"/>
      <c r="G22" s="157"/>
      <c r="H22" s="157"/>
      <c r="I22" s="158"/>
      <c r="J22" s="159">
        <f>SUM(J18:J21)</f>
        <v>0</v>
      </c>
      <c r="K22" s="157"/>
      <c r="L22" s="157"/>
      <c r="M22" s="157"/>
      <c r="N22" s="158"/>
      <c r="O22" s="159">
        <f>SUM(O18:O21)</f>
        <v>0</v>
      </c>
      <c r="P22" s="178"/>
      <c r="Q22" s="178"/>
      <c r="R22" s="178"/>
      <c r="S22" s="179"/>
      <c r="T22" s="159">
        <f>SUM(T18:T21)</f>
        <v>0</v>
      </c>
      <c r="U22" s="178"/>
      <c r="V22" s="178"/>
      <c r="W22" s="178"/>
      <c r="X22" s="179"/>
      <c r="Y22" s="159">
        <f>SUM(Y18:Y21)</f>
        <v>0</v>
      </c>
      <c r="Z22" s="178"/>
      <c r="AA22" s="178"/>
      <c r="AB22" s="178"/>
      <c r="AC22" s="179"/>
      <c r="AD22" s="159">
        <f>SUM(AD18:AD21)</f>
        <v>0</v>
      </c>
      <c r="AE22" s="178"/>
      <c r="AF22" s="178"/>
      <c r="AG22" s="178"/>
      <c r="AH22" s="179"/>
      <c r="AI22" s="159">
        <f>SUM(AI18:AI21)</f>
        <v>0</v>
      </c>
      <c r="AJ22" s="178"/>
      <c r="AK22" s="178"/>
      <c r="AL22" s="178"/>
      <c r="AM22" s="179"/>
      <c r="AN22" s="159">
        <f>SUM(AN18:AN21)</f>
        <v>0</v>
      </c>
    </row>
    <row r="23" spans="1:40" x14ac:dyDescent="0.3">
      <c r="A23" s="105" t="s">
        <v>237</v>
      </c>
      <c r="B23" s="106"/>
      <c r="C23" s="106"/>
      <c r="D23" s="106"/>
      <c r="E23" s="106"/>
      <c r="F23" s="106"/>
      <c r="G23" s="106"/>
      <c r="H23" s="106"/>
      <c r="I23" s="106"/>
      <c r="J23" s="106"/>
      <c r="K23" s="106"/>
      <c r="L23" s="106"/>
      <c r="M23" s="106"/>
      <c r="N23" s="106"/>
      <c r="O23" s="106"/>
      <c r="P23" s="180"/>
      <c r="Q23" s="180"/>
      <c r="R23" s="180"/>
      <c r="S23" s="180"/>
      <c r="T23" s="106"/>
      <c r="U23" s="180"/>
      <c r="V23" s="180"/>
      <c r="W23" s="180"/>
      <c r="X23" s="180"/>
      <c r="Y23" s="106"/>
      <c r="Z23" s="180"/>
      <c r="AA23" s="180"/>
      <c r="AB23" s="180"/>
      <c r="AC23" s="180"/>
      <c r="AD23" s="106"/>
      <c r="AE23" s="180"/>
      <c r="AF23" s="180"/>
      <c r="AG23" s="180"/>
      <c r="AH23" s="180"/>
      <c r="AI23" s="106"/>
      <c r="AJ23" s="180"/>
      <c r="AK23" s="180"/>
      <c r="AL23" s="180"/>
      <c r="AM23" s="180"/>
      <c r="AN23" s="107"/>
    </row>
    <row r="24" spans="1:40" x14ac:dyDescent="0.3">
      <c r="A24" s="145" t="s">
        <v>238</v>
      </c>
      <c r="B24" s="173"/>
      <c r="C24" s="173"/>
      <c r="D24" s="173"/>
      <c r="E24" s="173"/>
      <c r="F24" s="476"/>
      <c r="G24" s="177"/>
      <c r="H24" s="177"/>
      <c r="I24" s="177"/>
      <c r="J24" s="154">
        <f t="shared" ref="J24:J27" si="21">SUM(G24:I24)*$F24</f>
        <v>0</v>
      </c>
      <c r="K24" s="476"/>
      <c r="L24" s="177"/>
      <c r="M24" s="177"/>
      <c r="N24" s="177"/>
      <c r="O24" s="154">
        <f t="shared" ref="O24:O27" si="22">SUM(L24:N24)*$K24</f>
        <v>0</v>
      </c>
      <c r="P24" s="476"/>
      <c r="Q24" s="177"/>
      <c r="R24" s="177"/>
      <c r="S24" s="177"/>
      <c r="T24" s="154">
        <f t="shared" ref="T24:T27" si="23">SUM(Q24:S24)*$P24</f>
        <v>0</v>
      </c>
      <c r="U24" s="476"/>
      <c r="V24" s="177"/>
      <c r="W24" s="177"/>
      <c r="X24" s="177"/>
      <c r="Y24" s="154">
        <f t="shared" ref="Y24:Y27" si="24">SUM(V24:X24)*$U24</f>
        <v>0</v>
      </c>
      <c r="Z24" s="476"/>
      <c r="AA24" s="177"/>
      <c r="AB24" s="177"/>
      <c r="AC24" s="177"/>
      <c r="AD24" s="154">
        <f t="shared" ref="AD24:AD27" si="25">SUM(AA24:AC24)*$Z24</f>
        <v>0</v>
      </c>
      <c r="AE24" s="476"/>
      <c r="AF24" s="177"/>
      <c r="AG24" s="177"/>
      <c r="AH24" s="177"/>
      <c r="AI24" s="154">
        <f t="shared" ref="AI24:AI27" si="26">SUM(AF24:AH24)*$AE24</f>
        <v>0</v>
      </c>
      <c r="AJ24" s="476"/>
      <c r="AK24" s="177"/>
      <c r="AL24" s="177"/>
      <c r="AM24" s="177"/>
      <c r="AN24" s="154">
        <f t="shared" ref="AN24:AN27" si="27">SUM(AK24:AM24)*$AJ24</f>
        <v>0</v>
      </c>
    </row>
    <row r="25" spans="1:40" x14ac:dyDescent="0.3">
      <c r="A25" s="145" t="s">
        <v>240</v>
      </c>
      <c r="B25" s="173"/>
      <c r="C25" s="173"/>
      <c r="D25" s="173"/>
      <c r="E25" s="173"/>
      <c r="F25" s="476"/>
      <c r="G25" s="177"/>
      <c r="H25" s="177"/>
      <c r="I25" s="177"/>
      <c r="J25" s="154">
        <f t="shared" si="21"/>
        <v>0</v>
      </c>
      <c r="K25" s="476"/>
      <c r="L25" s="177"/>
      <c r="M25" s="177"/>
      <c r="N25" s="177"/>
      <c r="O25" s="154">
        <f t="shared" si="22"/>
        <v>0</v>
      </c>
      <c r="P25" s="476"/>
      <c r="Q25" s="177"/>
      <c r="R25" s="177"/>
      <c r="S25" s="177"/>
      <c r="T25" s="154">
        <f t="shared" si="23"/>
        <v>0</v>
      </c>
      <c r="U25" s="476"/>
      <c r="V25" s="177"/>
      <c r="W25" s="177"/>
      <c r="X25" s="177"/>
      <c r="Y25" s="154">
        <f t="shared" si="24"/>
        <v>0</v>
      </c>
      <c r="Z25" s="476"/>
      <c r="AA25" s="177"/>
      <c r="AB25" s="177"/>
      <c r="AC25" s="177"/>
      <c r="AD25" s="154">
        <f t="shared" si="25"/>
        <v>0</v>
      </c>
      <c r="AE25" s="476"/>
      <c r="AF25" s="177"/>
      <c r="AG25" s="177"/>
      <c r="AH25" s="177"/>
      <c r="AI25" s="154">
        <f t="shared" si="26"/>
        <v>0</v>
      </c>
      <c r="AJ25" s="476"/>
      <c r="AK25" s="177"/>
      <c r="AL25" s="177"/>
      <c r="AM25" s="177"/>
      <c r="AN25" s="154">
        <f t="shared" si="27"/>
        <v>0</v>
      </c>
    </row>
    <row r="26" spans="1:40" x14ac:dyDescent="0.3">
      <c r="A26" s="145" t="s">
        <v>242</v>
      </c>
      <c r="B26" s="173"/>
      <c r="C26" s="173"/>
      <c r="D26" s="173"/>
      <c r="E26" s="173"/>
      <c r="F26" s="476"/>
      <c r="G26" s="177"/>
      <c r="H26" s="177"/>
      <c r="I26" s="177"/>
      <c r="J26" s="154">
        <f t="shared" si="21"/>
        <v>0</v>
      </c>
      <c r="K26" s="476"/>
      <c r="L26" s="177"/>
      <c r="M26" s="177"/>
      <c r="N26" s="177"/>
      <c r="O26" s="154">
        <f t="shared" si="22"/>
        <v>0</v>
      </c>
      <c r="P26" s="476"/>
      <c r="Q26" s="177"/>
      <c r="R26" s="177"/>
      <c r="S26" s="177"/>
      <c r="T26" s="154">
        <f t="shared" si="23"/>
        <v>0</v>
      </c>
      <c r="U26" s="476"/>
      <c r="V26" s="177"/>
      <c r="W26" s="177"/>
      <c r="X26" s="177"/>
      <c r="Y26" s="154">
        <f t="shared" si="24"/>
        <v>0</v>
      </c>
      <c r="Z26" s="476"/>
      <c r="AA26" s="177"/>
      <c r="AB26" s="177"/>
      <c r="AC26" s="177"/>
      <c r="AD26" s="154">
        <f t="shared" si="25"/>
        <v>0</v>
      </c>
      <c r="AE26" s="476"/>
      <c r="AF26" s="177"/>
      <c r="AG26" s="177"/>
      <c r="AH26" s="177"/>
      <c r="AI26" s="154">
        <f t="shared" si="26"/>
        <v>0</v>
      </c>
      <c r="AJ26" s="476"/>
      <c r="AK26" s="177"/>
      <c r="AL26" s="177"/>
      <c r="AM26" s="177"/>
      <c r="AN26" s="154">
        <f t="shared" si="27"/>
        <v>0</v>
      </c>
    </row>
    <row r="27" spans="1:40" x14ac:dyDescent="0.3">
      <c r="A27" s="145" t="s">
        <v>244</v>
      </c>
      <c r="B27" s="173"/>
      <c r="C27" s="173"/>
      <c r="D27" s="173"/>
      <c r="E27" s="173"/>
      <c r="F27" s="476"/>
      <c r="G27" s="177"/>
      <c r="H27" s="177"/>
      <c r="I27" s="177"/>
      <c r="J27" s="154">
        <f t="shared" si="21"/>
        <v>0</v>
      </c>
      <c r="K27" s="476"/>
      <c r="L27" s="177"/>
      <c r="M27" s="177"/>
      <c r="N27" s="177"/>
      <c r="O27" s="154">
        <f t="shared" si="22"/>
        <v>0</v>
      </c>
      <c r="P27" s="476"/>
      <c r="Q27" s="177"/>
      <c r="R27" s="177"/>
      <c r="S27" s="177"/>
      <c r="T27" s="154">
        <f t="shared" si="23"/>
        <v>0</v>
      </c>
      <c r="U27" s="476"/>
      <c r="V27" s="177"/>
      <c r="W27" s="177"/>
      <c r="X27" s="177"/>
      <c r="Y27" s="154">
        <f t="shared" si="24"/>
        <v>0</v>
      </c>
      <c r="Z27" s="476"/>
      <c r="AA27" s="177"/>
      <c r="AB27" s="177"/>
      <c r="AC27" s="177"/>
      <c r="AD27" s="154">
        <f t="shared" si="25"/>
        <v>0</v>
      </c>
      <c r="AE27" s="476"/>
      <c r="AF27" s="177"/>
      <c r="AG27" s="177"/>
      <c r="AH27" s="177"/>
      <c r="AI27" s="154">
        <f t="shared" si="26"/>
        <v>0</v>
      </c>
      <c r="AJ27" s="476"/>
      <c r="AK27" s="177"/>
      <c r="AL27" s="177"/>
      <c r="AM27" s="177"/>
      <c r="AN27" s="154">
        <f t="shared" si="27"/>
        <v>0</v>
      </c>
    </row>
    <row r="28" spans="1:40" s="1" customFormat="1" x14ac:dyDescent="0.3">
      <c r="A28" s="687"/>
      <c r="B28" s="687"/>
      <c r="C28" s="687"/>
      <c r="D28" s="688"/>
      <c r="E28" s="88" t="s">
        <v>56</v>
      </c>
      <c r="F28" s="157"/>
      <c r="G28" s="157"/>
      <c r="H28" s="157"/>
      <c r="I28" s="158"/>
      <c r="J28" s="159">
        <f>SUM(J24:J27)</f>
        <v>0</v>
      </c>
      <c r="K28" s="157"/>
      <c r="L28" s="157"/>
      <c r="M28" s="157"/>
      <c r="N28" s="158"/>
      <c r="O28" s="159">
        <f>SUM(O24:O27)</f>
        <v>0</v>
      </c>
      <c r="P28" s="178"/>
      <c r="Q28" s="178"/>
      <c r="R28" s="178"/>
      <c r="S28" s="179"/>
      <c r="T28" s="159">
        <f>SUM(T24:T27)</f>
        <v>0</v>
      </c>
      <c r="U28" s="178"/>
      <c r="V28" s="178"/>
      <c r="W28" s="178"/>
      <c r="X28" s="179"/>
      <c r="Y28" s="159">
        <f>SUM(Y24:Y27)</f>
        <v>0</v>
      </c>
      <c r="Z28" s="178"/>
      <c r="AA28" s="178"/>
      <c r="AB28" s="178"/>
      <c r="AC28" s="179"/>
      <c r="AD28" s="159">
        <f>SUM(AD24:AD27)</f>
        <v>0</v>
      </c>
      <c r="AE28" s="178"/>
      <c r="AF28" s="178"/>
      <c r="AG28" s="178"/>
      <c r="AH28" s="179"/>
      <c r="AI28" s="159">
        <f>SUM(AI24:AI27)</f>
        <v>0</v>
      </c>
      <c r="AJ28" s="178"/>
      <c r="AK28" s="178"/>
      <c r="AL28" s="178"/>
      <c r="AM28" s="179"/>
      <c r="AN28" s="159">
        <f>SUM(AN24:AN27)</f>
        <v>0</v>
      </c>
    </row>
    <row r="29" spans="1:40" x14ac:dyDescent="0.3">
      <c r="A29" s="105" t="s">
        <v>259</v>
      </c>
      <c r="B29" s="106"/>
      <c r="C29" s="106"/>
      <c r="D29" s="106"/>
      <c r="E29" s="106"/>
      <c r="F29" s="106"/>
      <c r="G29" s="106"/>
      <c r="H29" s="106"/>
      <c r="I29" s="106"/>
      <c r="J29" s="106"/>
      <c r="K29" s="106"/>
      <c r="L29" s="106"/>
      <c r="M29" s="106"/>
      <c r="N29" s="106"/>
      <c r="O29" s="106"/>
      <c r="P29" s="180"/>
      <c r="Q29" s="180"/>
      <c r="R29" s="180"/>
      <c r="S29" s="180"/>
      <c r="T29" s="106"/>
      <c r="U29" s="180"/>
      <c r="V29" s="180"/>
      <c r="W29" s="180"/>
      <c r="X29" s="180"/>
      <c r="Y29" s="106"/>
      <c r="Z29" s="180"/>
      <c r="AA29" s="180"/>
      <c r="AB29" s="180"/>
      <c r="AC29" s="180"/>
      <c r="AD29" s="106"/>
      <c r="AE29" s="180"/>
      <c r="AF29" s="180"/>
      <c r="AG29" s="180"/>
      <c r="AH29" s="180"/>
      <c r="AI29" s="106"/>
      <c r="AJ29" s="180"/>
      <c r="AK29" s="180"/>
      <c r="AL29" s="180"/>
      <c r="AM29" s="180"/>
      <c r="AN29" s="107"/>
    </row>
    <row r="30" spans="1:40" x14ac:dyDescent="0.3">
      <c r="A30" s="145" t="s">
        <v>260</v>
      </c>
      <c r="B30" s="173"/>
      <c r="C30" s="173"/>
      <c r="D30" s="173"/>
      <c r="E30" s="173"/>
      <c r="F30" s="476"/>
      <c r="G30" s="177"/>
      <c r="H30" s="177"/>
      <c r="I30" s="177"/>
      <c r="J30" s="154">
        <f t="shared" ref="J30:J33" si="28">SUM(G30:I30)*$F30</f>
        <v>0</v>
      </c>
      <c r="K30" s="476"/>
      <c r="L30" s="177"/>
      <c r="M30" s="177"/>
      <c r="N30" s="177"/>
      <c r="O30" s="154">
        <f t="shared" ref="O30:O33" si="29">SUM(L30:N30)*$K30</f>
        <v>0</v>
      </c>
      <c r="P30" s="476"/>
      <c r="Q30" s="177"/>
      <c r="R30" s="177"/>
      <c r="S30" s="177"/>
      <c r="T30" s="154">
        <f t="shared" ref="T30:T33" si="30">SUM(Q30:S30)*$P30</f>
        <v>0</v>
      </c>
      <c r="U30" s="476"/>
      <c r="V30" s="177"/>
      <c r="W30" s="177"/>
      <c r="X30" s="177"/>
      <c r="Y30" s="154">
        <f t="shared" ref="Y30:Y33" si="31">SUM(V30:X30)*$U30</f>
        <v>0</v>
      </c>
      <c r="Z30" s="476"/>
      <c r="AA30" s="177"/>
      <c r="AB30" s="177"/>
      <c r="AC30" s="177"/>
      <c r="AD30" s="154">
        <f t="shared" ref="AD30:AD33" si="32">SUM(AA30:AC30)*$Z30</f>
        <v>0</v>
      </c>
      <c r="AE30" s="476"/>
      <c r="AF30" s="177"/>
      <c r="AG30" s="177"/>
      <c r="AH30" s="177"/>
      <c r="AI30" s="154">
        <f t="shared" ref="AI30:AI33" si="33">SUM(AF30:AH30)*$AE30</f>
        <v>0</v>
      </c>
      <c r="AJ30" s="476"/>
      <c r="AK30" s="177"/>
      <c r="AL30" s="177"/>
      <c r="AM30" s="177"/>
      <c r="AN30" s="154">
        <f t="shared" ref="AN30:AN33" si="34">SUM(AK30:AM30)*$AJ30</f>
        <v>0</v>
      </c>
    </row>
    <row r="31" spans="1:40" x14ac:dyDescent="0.3">
      <c r="A31" s="145" t="s">
        <v>262</v>
      </c>
      <c r="B31" s="173"/>
      <c r="C31" s="173"/>
      <c r="D31" s="173"/>
      <c r="E31" s="173"/>
      <c r="F31" s="476"/>
      <c r="G31" s="177"/>
      <c r="H31" s="177"/>
      <c r="I31" s="177"/>
      <c r="J31" s="154">
        <f t="shared" si="28"/>
        <v>0</v>
      </c>
      <c r="K31" s="476"/>
      <c r="L31" s="177"/>
      <c r="M31" s="177"/>
      <c r="N31" s="177"/>
      <c r="O31" s="154">
        <f t="shared" si="29"/>
        <v>0</v>
      </c>
      <c r="P31" s="476"/>
      <c r="Q31" s="177"/>
      <c r="R31" s="177"/>
      <c r="S31" s="177"/>
      <c r="T31" s="154">
        <f t="shared" si="30"/>
        <v>0</v>
      </c>
      <c r="U31" s="476"/>
      <c r="V31" s="177"/>
      <c r="W31" s="177"/>
      <c r="X31" s="177"/>
      <c r="Y31" s="154">
        <f t="shared" si="31"/>
        <v>0</v>
      </c>
      <c r="Z31" s="476"/>
      <c r="AA31" s="177"/>
      <c r="AB31" s="177"/>
      <c r="AC31" s="177"/>
      <c r="AD31" s="154">
        <f t="shared" si="32"/>
        <v>0</v>
      </c>
      <c r="AE31" s="476"/>
      <c r="AF31" s="177"/>
      <c r="AG31" s="177"/>
      <c r="AH31" s="177"/>
      <c r="AI31" s="154">
        <f t="shared" si="33"/>
        <v>0</v>
      </c>
      <c r="AJ31" s="476"/>
      <c r="AK31" s="177"/>
      <c r="AL31" s="177"/>
      <c r="AM31" s="177"/>
      <c r="AN31" s="154">
        <f t="shared" si="34"/>
        <v>0</v>
      </c>
    </row>
    <row r="32" spans="1:40" x14ac:dyDescent="0.3">
      <c r="A32" s="145" t="s">
        <v>264</v>
      </c>
      <c r="B32" s="173"/>
      <c r="C32" s="173"/>
      <c r="D32" s="173"/>
      <c r="E32" s="173"/>
      <c r="F32" s="476"/>
      <c r="G32" s="177"/>
      <c r="H32" s="177"/>
      <c r="I32" s="177"/>
      <c r="J32" s="154">
        <f t="shared" si="28"/>
        <v>0</v>
      </c>
      <c r="K32" s="476"/>
      <c r="L32" s="177"/>
      <c r="M32" s="177"/>
      <c r="N32" s="177"/>
      <c r="O32" s="154">
        <f t="shared" si="29"/>
        <v>0</v>
      </c>
      <c r="P32" s="476"/>
      <c r="Q32" s="177"/>
      <c r="R32" s="177"/>
      <c r="S32" s="177"/>
      <c r="T32" s="154">
        <f t="shared" si="30"/>
        <v>0</v>
      </c>
      <c r="U32" s="476"/>
      <c r="V32" s="177"/>
      <c r="W32" s="177"/>
      <c r="X32" s="177"/>
      <c r="Y32" s="154">
        <f t="shared" si="31"/>
        <v>0</v>
      </c>
      <c r="Z32" s="476"/>
      <c r="AA32" s="177"/>
      <c r="AB32" s="177"/>
      <c r="AC32" s="177"/>
      <c r="AD32" s="154">
        <f t="shared" si="32"/>
        <v>0</v>
      </c>
      <c r="AE32" s="476"/>
      <c r="AF32" s="177"/>
      <c r="AG32" s="177"/>
      <c r="AH32" s="177"/>
      <c r="AI32" s="154">
        <f t="shared" si="33"/>
        <v>0</v>
      </c>
      <c r="AJ32" s="476"/>
      <c r="AK32" s="177"/>
      <c r="AL32" s="177"/>
      <c r="AM32" s="177"/>
      <c r="AN32" s="154">
        <f t="shared" si="34"/>
        <v>0</v>
      </c>
    </row>
    <row r="33" spans="1:40" x14ac:dyDescent="0.3">
      <c r="A33" s="145" t="s">
        <v>266</v>
      </c>
      <c r="B33" s="173"/>
      <c r="C33" s="173"/>
      <c r="D33" s="173"/>
      <c r="E33" s="173"/>
      <c r="F33" s="476"/>
      <c r="G33" s="177"/>
      <c r="H33" s="177"/>
      <c r="I33" s="177"/>
      <c r="J33" s="154">
        <f t="shared" si="28"/>
        <v>0</v>
      </c>
      <c r="K33" s="476"/>
      <c r="L33" s="177"/>
      <c r="M33" s="177"/>
      <c r="N33" s="177"/>
      <c r="O33" s="154">
        <f t="shared" si="29"/>
        <v>0</v>
      </c>
      <c r="P33" s="476"/>
      <c r="Q33" s="177"/>
      <c r="R33" s="177"/>
      <c r="S33" s="177"/>
      <c r="T33" s="154">
        <f t="shared" si="30"/>
        <v>0</v>
      </c>
      <c r="U33" s="476"/>
      <c r="V33" s="177"/>
      <c r="W33" s="177"/>
      <c r="X33" s="177"/>
      <c r="Y33" s="154">
        <f t="shared" si="31"/>
        <v>0</v>
      </c>
      <c r="Z33" s="476"/>
      <c r="AA33" s="177"/>
      <c r="AB33" s="177"/>
      <c r="AC33" s="177"/>
      <c r="AD33" s="154">
        <f t="shared" si="32"/>
        <v>0</v>
      </c>
      <c r="AE33" s="476"/>
      <c r="AF33" s="177"/>
      <c r="AG33" s="177"/>
      <c r="AH33" s="177"/>
      <c r="AI33" s="154">
        <f t="shared" si="33"/>
        <v>0</v>
      </c>
      <c r="AJ33" s="476"/>
      <c r="AK33" s="177"/>
      <c r="AL33" s="177"/>
      <c r="AM33" s="177"/>
      <c r="AN33" s="154">
        <f t="shared" si="34"/>
        <v>0</v>
      </c>
    </row>
    <row r="34" spans="1:40" s="1" customFormat="1" x14ac:dyDescent="0.3">
      <c r="A34" s="687"/>
      <c r="B34" s="687"/>
      <c r="C34" s="687"/>
      <c r="D34" s="688"/>
      <c r="E34" s="88" t="s">
        <v>56</v>
      </c>
      <c r="F34" s="157"/>
      <c r="G34" s="157"/>
      <c r="H34" s="157"/>
      <c r="I34" s="158"/>
      <c r="J34" s="159">
        <f>SUM(J30:J33)</f>
        <v>0</v>
      </c>
      <c r="K34" s="157"/>
      <c r="L34" s="157"/>
      <c r="M34" s="157"/>
      <c r="N34" s="158"/>
      <c r="O34" s="159">
        <f>SUM(O30:O33)</f>
        <v>0</v>
      </c>
      <c r="P34" s="178"/>
      <c r="Q34" s="178"/>
      <c r="R34" s="178"/>
      <c r="S34" s="179"/>
      <c r="T34" s="159">
        <f>SUM(T30:T33)</f>
        <v>0</v>
      </c>
      <c r="U34" s="178"/>
      <c r="V34" s="178"/>
      <c r="W34" s="178"/>
      <c r="X34" s="179"/>
      <c r="Y34" s="159">
        <f>SUM(Y30:Y33)</f>
        <v>0</v>
      </c>
      <c r="Z34" s="178"/>
      <c r="AA34" s="178"/>
      <c r="AB34" s="178"/>
      <c r="AC34" s="179"/>
      <c r="AD34" s="159">
        <f>SUM(AD30:AD33)</f>
        <v>0</v>
      </c>
      <c r="AE34" s="178"/>
      <c r="AF34" s="178"/>
      <c r="AG34" s="178"/>
      <c r="AH34" s="179"/>
      <c r="AI34" s="159">
        <f>SUM(AI30:AI33)</f>
        <v>0</v>
      </c>
      <c r="AJ34" s="178"/>
      <c r="AK34" s="178"/>
      <c r="AL34" s="178"/>
      <c r="AM34" s="179"/>
      <c r="AN34" s="159">
        <f>SUM(AN30:AN33)</f>
        <v>0</v>
      </c>
    </row>
    <row r="35" spans="1:40" x14ac:dyDescent="0.3">
      <c r="A35" s="105" t="s">
        <v>276</v>
      </c>
      <c r="B35" s="106"/>
      <c r="C35" s="106"/>
      <c r="D35" s="106"/>
      <c r="E35" s="106"/>
      <c r="F35" s="106"/>
      <c r="G35" s="106"/>
      <c r="H35" s="106"/>
      <c r="I35" s="106"/>
      <c r="J35" s="106"/>
      <c r="K35" s="106"/>
      <c r="L35" s="106"/>
      <c r="M35" s="106"/>
      <c r="N35" s="106"/>
      <c r="O35" s="106"/>
      <c r="P35" s="180"/>
      <c r="Q35" s="180"/>
      <c r="R35" s="180"/>
      <c r="S35" s="180"/>
      <c r="T35" s="106"/>
      <c r="U35" s="180"/>
      <c r="V35" s="180"/>
      <c r="W35" s="180"/>
      <c r="X35" s="180"/>
      <c r="Y35" s="106"/>
      <c r="Z35" s="180"/>
      <c r="AA35" s="180"/>
      <c r="AB35" s="180"/>
      <c r="AC35" s="180"/>
      <c r="AD35" s="106"/>
      <c r="AE35" s="180"/>
      <c r="AF35" s="180"/>
      <c r="AG35" s="180"/>
      <c r="AH35" s="180"/>
      <c r="AI35" s="106"/>
      <c r="AJ35" s="180"/>
      <c r="AK35" s="180"/>
      <c r="AL35" s="180"/>
      <c r="AM35" s="180"/>
      <c r="AN35" s="107"/>
    </row>
    <row r="36" spans="1:40" x14ac:dyDescent="0.3">
      <c r="A36" s="145" t="s">
        <v>277</v>
      </c>
      <c r="B36" s="173"/>
      <c r="C36" s="173"/>
      <c r="D36" s="173"/>
      <c r="E36" s="173"/>
      <c r="F36" s="476"/>
      <c r="G36" s="177"/>
      <c r="H36" s="177"/>
      <c r="I36" s="177"/>
      <c r="J36" s="154">
        <f t="shared" ref="J36:J39" si="35">SUM(G36:I36)*$F36</f>
        <v>0</v>
      </c>
      <c r="K36" s="476"/>
      <c r="L36" s="177"/>
      <c r="M36" s="177"/>
      <c r="N36" s="177"/>
      <c r="O36" s="154">
        <f t="shared" ref="O36:O39" si="36">SUM(L36:N36)*$K36</f>
        <v>0</v>
      </c>
      <c r="P36" s="476"/>
      <c r="Q36" s="177"/>
      <c r="R36" s="177"/>
      <c r="S36" s="177"/>
      <c r="T36" s="154">
        <f t="shared" ref="T36:T39" si="37">SUM(Q36:S36)*$P36</f>
        <v>0</v>
      </c>
      <c r="U36" s="476"/>
      <c r="V36" s="177"/>
      <c r="W36" s="177"/>
      <c r="X36" s="177"/>
      <c r="Y36" s="154">
        <f t="shared" ref="Y36:Y39" si="38">SUM(V36:X36)*$U36</f>
        <v>0</v>
      </c>
      <c r="Z36" s="476"/>
      <c r="AA36" s="177"/>
      <c r="AB36" s="177"/>
      <c r="AC36" s="177"/>
      <c r="AD36" s="154">
        <f t="shared" ref="AD36:AD39" si="39">SUM(AA36:AC36)*$Z36</f>
        <v>0</v>
      </c>
      <c r="AE36" s="476"/>
      <c r="AF36" s="177"/>
      <c r="AG36" s="177"/>
      <c r="AH36" s="177"/>
      <c r="AI36" s="154">
        <f t="shared" ref="AI36:AI39" si="40">SUM(AF36:AH36)*$AE36</f>
        <v>0</v>
      </c>
      <c r="AJ36" s="476"/>
      <c r="AK36" s="177"/>
      <c r="AL36" s="177"/>
      <c r="AM36" s="177"/>
      <c r="AN36" s="154">
        <f t="shared" ref="AN36:AN39" si="41">SUM(AK36:AM36)*$AJ36</f>
        <v>0</v>
      </c>
    </row>
    <row r="37" spans="1:40" x14ac:dyDescent="0.3">
      <c r="A37" s="145" t="s">
        <v>279</v>
      </c>
      <c r="B37" s="173"/>
      <c r="C37" s="173"/>
      <c r="D37" s="173"/>
      <c r="E37" s="173"/>
      <c r="F37" s="476"/>
      <c r="G37" s="177"/>
      <c r="H37" s="177"/>
      <c r="I37" s="177"/>
      <c r="J37" s="154">
        <f t="shared" si="35"/>
        <v>0</v>
      </c>
      <c r="K37" s="476"/>
      <c r="L37" s="177"/>
      <c r="M37" s="177"/>
      <c r="N37" s="177"/>
      <c r="O37" s="154">
        <f t="shared" si="36"/>
        <v>0</v>
      </c>
      <c r="P37" s="476"/>
      <c r="Q37" s="177"/>
      <c r="R37" s="177"/>
      <c r="S37" s="177"/>
      <c r="T37" s="154">
        <f t="shared" si="37"/>
        <v>0</v>
      </c>
      <c r="U37" s="476"/>
      <c r="V37" s="177"/>
      <c r="W37" s="177"/>
      <c r="X37" s="177"/>
      <c r="Y37" s="154">
        <f t="shared" si="38"/>
        <v>0</v>
      </c>
      <c r="Z37" s="476"/>
      <c r="AA37" s="177"/>
      <c r="AB37" s="177"/>
      <c r="AC37" s="177"/>
      <c r="AD37" s="154">
        <f t="shared" si="39"/>
        <v>0</v>
      </c>
      <c r="AE37" s="476"/>
      <c r="AF37" s="177"/>
      <c r="AG37" s="177"/>
      <c r="AH37" s="177"/>
      <c r="AI37" s="154">
        <f t="shared" si="40"/>
        <v>0</v>
      </c>
      <c r="AJ37" s="476"/>
      <c r="AK37" s="177"/>
      <c r="AL37" s="177"/>
      <c r="AM37" s="177"/>
      <c r="AN37" s="154">
        <f t="shared" si="41"/>
        <v>0</v>
      </c>
    </row>
    <row r="38" spans="1:40" x14ac:dyDescent="0.3">
      <c r="A38" s="145" t="s">
        <v>281</v>
      </c>
      <c r="B38" s="173"/>
      <c r="C38" s="173"/>
      <c r="D38" s="173"/>
      <c r="E38" s="173"/>
      <c r="F38" s="476"/>
      <c r="G38" s="177"/>
      <c r="H38" s="177"/>
      <c r="I38" s="177"/>
      <c r="J38" s="154">
        <f t="shared" si="35"/>
        <v>0</v>
      </c>
      <c r="K38" s="476"/>
      <c r="L38" s="177"/>
      <c r="M38" s="177"/>
      <c r="N38" s="177"/>
      <c r="O38" s="154">
        <f t="shared" si="36"/>
        <v>0</v>
      </c>
      <c r="P38" s="476"/>
      <c r="Q38" s="177"/>
      <c r="R38" s="177"/>
      <c r="S38" s="177"/>
      <c r="T38" s="154">
        <f t="shared" si="37"/>
        <v>0</v>
      </c>
      <c r="U38" s="476"/>
      <c r="V38" s="177"/>
      <c r="W38" s="177"/>
      <c r="X38" s="177"/>
      <c r="Y38" s="154">
        <f t="shared" si="38"/>
        <v>0</v>
      </c>
      <c r="Z38" s="476"/>
      <c r="AA38" s="177"/>
      <c r="AB38" s="177"/>
      <c r="AC38" s="177"/>
      <c r="AD38" s="154">
        <f t="shared" si="39"/>
        <v>0</v>
      </c>
      <c r="AE38" s="476"/>
      <c r="AF38" s="177"/>
      <c r="AG38" s="177"/>
      <c r="AH38" s="177"/>
      <c r="AI38" s="154">
        <f t="shared" si="40"/>
        <v>0</v>
      </c>
      <c r="AJ38" s="476"/>
      <c r="AK38" s="177"/>
      <c r="AL38" s="177"/>
      <c r="AM38" s="177"/>
      <c r="AN38" s="154">
        <f t="shared" si="41"/>
        <v>0</v>
      </c>
    </row>
    <row r="39" spans="1:40" x14ac:dyDescent="0.3">
      <c r="A39" s="145" t="s">
        <v>283</v>
      </c>
      <c r="B39" s="173"/>
      <c r="C39" s="173"/>
      <c r="D39" s="173"/>
      <c r="E39" s="173"/>
      <c r="F39" s="476"/>
      <c r="G39" s="177"/>
      <c r="H39" s="177"/>
      <c r="I39" s="177"/>
      <c r="J39" s="154">
        <f t="shared" si="35"/>
        <v>0</v>
      </c>
      <c r="K39" s="476"/>
      <c r="L39" s="177"/>
      <c r="M39" s="177"/>
      <c r="N39" s="177"/>
      <c r="O39" s="154">
        <f t="shared" si="36"/>
        <v>0</v>
      </c>
      <c r="P39" s="476"/>
      <c r="Q39" s="177"/>
      <c r="R39" s="177"/>
      <c r="S39" s="177"/>
      <c r="T39" s="154">
        <f t="shared" si="37"/>
        <v>0</v>
      </c>
      <c r="U39" s="476"/>
      <c r="V39" s="177"/>
      <c r="W39" s="177"/>
      <c r="X39" s="177"/>
      <c r="Y39" s="154">
        <f t="shared" si="38"/>
        <v>0</v>
      </c>
      <c r="Z39" s="476"/>
      <c r="AA39" s="177"/>
      <c r="AB39" s="177"/>
      <c r="AC39" s="177"/>
      <c r="AD39" s="154">
        <f t="shared" si="39"/>
        <v>0</v>
      </c>
      <c r="AE39" s="476"/>
      <c r="AF39" s="177"/>
      <c r="AG39" s="177"/>
      <c r="AH39" s="177"/>
      <c r="AI39" s="154">
        <f t="shared" si="40"/>
        <v>0</v>
      </c>
      <c r="AJ39" s="476"/>
      <c r="AK39" s="177"/>
      <c r="AL39" s="177"/>
      <c r="AM39" s="177"/>
      <c r="AN39" s="154">
        <f t="shared" si="41"/>
        <v>0</v>
      </c>
    </row>
    <row r="40" spans="1:40" s="1" customFormat="1" x14ac:dyDescent="0.3">
      <c r="A40" s="687"/>
      <c r="B40" s="687"/>
      <c r="C40" s="687"/>
      <c r="D40" s="688"/>
      <c r="E40" s="88" t="s">
        <v>56</v>
      </c>
      <c r="F40" s="157"/>
      <c r="G40" s="157"/>
      <c r="H40" s="157"/>
      <c r="I40" s="158"/>
      <c r="J40" s="159">
        <f>SUM(J36:J39)</f>
        <v>0</v>
      </c>
      <c r="K40" s="157"/>
      <c r="L40" s="157"/>
      <c r="M40" s="157"/>
      <c r="N40" s="158"/>
      <c r="O40" s="159">
        <f>SUM(O36:O39)</f>
        <v>0</v>
      </c>
      <c r="P40" s="178"/>
      <c r="Q40" s="178"/>
      <c r="R40" s="178"/>
      <c r="S40" s="179"/>
      <c r="T40" s="159">
        <f>SUM(T36:T39)</f>
        <v>0</v>
      </c>
      <c r="U40" s="178"/>
      <c r="V40" s="178"/>
      <c r="W40" s="178"/>
      <c r="X40" s="179"/>
      <c r="Y40" s="159">
        <f>SUM(Y36:Y39)</f>
        <v>0</v>
      </c>
      <c r="Z40" s="178"/>
      <c r="AA40" s="178"/>
      <c r="AB40" s="178"/>
      <c r="AC40" s="179"/>
      <c r="AD40" s="159">
        <f>SUM(AD36:AD39)</f>
        <v>0</v>
      </c>
      <c r="AE40" s="178"/>
      <c r="AF40" s="178"/>
      <c r="AG40" s="178"/>
      <c r="AH40" s="179"/>
      <c r="AI40" s="159">
        <f>SUM(AI36:AI39)</f>
        <v>0</v>
      </c>
      <c r="AJ40" s="178"/>
      <c r="AK40" s="178"/>
      <c r="AL40" s="178"/>
      <c r="AM40" s="179"/>
      <c r="AN40" s="159">
        <f>SUM(AN36:AN39)</f>
        <v>0</v>
      </c>
    </row>
    <row r="41" spans="1:40" x14ac:dyDescent="0.3">
      <c r="A41" s="105" t="s">
        <v>284</v>
      </c>
      <c r="B41" s="106"/>
      <c r="C41" s="106"/>
      <c r="D41" s="106"/>
      <c r="E41" s="106"/>
      <c r="F41" s="106"/>
      <c r="G41" s="106"/>
      <c r="H41" s="106"/>
      <c r="I41" s="106"/>
      <c r="J41" s="106"/>
      <c r="K41" s="106"/>
      <c r="L41" s="106"/>
      <c r="M41" s="106"/>
      <c r="N41" s="106"/>
      <c r="O41" s="106"/>
      <c r="P41" s="180"/>
      <c r="Q41" s="180"/>
      <c r="R41" s="180"/>
      <c r="S41" s="180"/>
      <c r="T41" s="106"/>
      <c r="U41" s="180"/>
      <c r="V41" s="180"/>
      <c r="W41" s="180"/>
      <c r="X41" s="180"/>
      <c r="Y41" s="106"/>
      <c r="Z41" s="180"/>
      <c r="AA41" s="180"/>
      <c r="AB41" s="180"/>
      <c r="AC41" s="180"/>
      <c r="AD41" s="106"/>
      <c r="AE41" s="180"/>
      <c r="AF41" s="180"/>
      <c r="AG41" s="180"/>
      <c r="AH41" s="180"/>
      <c r="AI41" s="106"/>
      <c r="AJ41" s="180"/>
      <c r="AK41" s="180"/>
      <c r="AL41" s="180"/>
      <c r="AM41" s="180"/>
      <c r="AN41" s="107"/>
    </row>
    <row r="42" spans="1:40" x14ac:dyDescent="0.3">
      <c r="A42" s="145" t="s">
        <v>285</v>
      </c>
      <c r="B42" s="173"/>
      <c r="C42" s="173"/>
      <c r="D42" s="173"/>
      <c r="E42" s="173"/>
      <c r="F42" s="476"/>
      <c r="G42" s="177"/>
      <c r="H42" s="177"/>
      <c r="I42" s="177"/>
      <c r="J42" s="154">
        <f t="shared" ref="J42:J45" si="42">SUM(G42:I42)*$F42</f>
        <v>0</v>
      </c>
      <c r="K42" s="476"/>
      <c r="L42" s="177"/>
      <c r="M42" s="177"/>
      <c r="N42" s="177"/>
      <c r="O42" s="154">
        <f t="shared" ref="O42:O45" si="43">SUM(L42:N42)*$K42</f>
        <v>0</v>
      </c>
      <c r="P42" s="476"/>
      <c r="Q42" s="177"/>
      <c r="R42" s="177"/>
      <c r="S42" s="177"/>
      <c r="T42" s="154">
        <f t="shared" ref="T42:T45" si="44">SUM(Q42:S42)*$P42</f>
        <v>0</v>
      </c>
      <c r="U42" s="476"/>
      <c r="V42" s="177"/>
      <c r="W42" s="177"/>
      <c r="X42" s="177"/>
      <c r="Y42" s="154">
        <f t="shared" ref="Y42:Y45" si="45">SUM(V42:X42)*$U42</f>
        <v>0</v>
      </c>
      <c r="Z42" s="476"/>
      <c r="AA42" s="177"/>
      <c r="AB42" s="177"/>
      <c r="AC42" s="177"/>
      <c r="AD42" s="154">
        <f t="shared" ref="AD42:AD45" si="46">SUM(AA42:AC42)*$Z42</f>
        <v>0</v>
      </c>
      <c r="AE42" s="476"/>
      <c r="AF42" s="177"/>
      <c r="AG42" s="177"/>
      <c r="AH42" s="177"/>
      <c r="AI42" s="154">
        <f t="shared" ref="AI42:AI45" si="47">SUM(AF42:AH42)*$AE42</f>
        <v>0</v>
      </c>
      <c r="AJ42" s="476"/>
      <c r="AK42" s="177"/>
      <c r="AL42" s="177"/>
      <c r="AM42" s="177"/>
      <c r="AN42" s="154">
        <f t="shared" ref="AN42:AN45" si="48">SUM(AK42:AM42)*$AJ42</f>
        <v>0</v>
      </c>
    </row>
    <row r="43" spans="1:40" x14ac:dyDescent="0.3">
      <c r="A43" s="145" t="s">
        <v>287</v>
      </c>
      <c r="B43" s="173"/>
      <c r="C43" s="173"/>
      <c r="D43" s="173"/>
      <c r="E43" s="173"/>
      <c r="F43" s="476"/>
      <c r="G43" s="177"/>
      <c r="H43" s="177"/>
      <c r="I43" s="177"/>
      <c r="J43" s="154">
        <f t="shared" si="42"/>
        <v>0</v>
      </c>
      <c r="K43" s="476"/>
      <c r="L43" s="177"/>
      <c r="M43" s="177"/>
      <c r="N43" s="177"/>
      <c r="O43" s="154">
        <f t="shared" si="43"/>
        <v>0</v>
      </c>
      <c r="P43" s="476"/>
      <c r="Q43" s="177"/>
      <c r="R43" s="177"/>
      <c r="S43" s="177"/>
      <c r="T43" s="154">
        <f t="shared" si="44"/>
        <v>0</v>
      </c>
      <c r="U43" s="476"/>
      <c r="V43" s="177"/>
      <c r="W43" s="177"/>
      <c r="X43" s="177"/>
      <c r="Y43" s="154">
        <f t="shared" si="45"/>
        <v>0</v>
      </c>
      <c r="Z43" s="476"/>
      <c r="AA43" s="177"/>
      <c r="AB43" s="177"/>
      <c r="AC43" s="177"/>
      <c r="AD43" s="154">
        <f t="shared" si="46"/>
        <v>0</v>
      </c>
      <c r="AE43" s="476"/>
      <c r="AF43" s="177"/>
      <c r="AG43" s="177"/>
      <c r="AH43" s="177"/>
      <c r="AI43" s="154">
        <f t="shared" si="47"/>
        <v>0</v>
      </c>
      <c r="AJ43" s="476"/>
      <c r="AK43" s="177"/>
      <c r="AL43" s="177"/>
      <c r="AM43" s="177"/>
      <c r="AN43" s="154">
        <f t="shared" si="48"/>
        <v>0</v>
      </c>
    </row>
    <row r="44" spans="1:40" x14ac:dyDescent="0.3">
      <c r="A44" s="145" t="s">
        <v>289</v>
      </c>
      <c r="B44" s="173"/>
      <c r="C44" s="173"/>
      <c r="D44" s="173"/>
      <c r="E44" s="173"/>
      <c r="F44" s="476"/>
      <c r="G44" s="177"/>
      <c r="H44" s="177"/>
      <c r="I44" s="177"/>
      <c r="J44" s="154">
        <f t="shared" si="42"/>
        <v>0</v>
      </c>
      <c r="K44" s="476"/>
      <c r="L44" s="177"/>
      <c r="M44" s="177"/>
      <c r="N44" s="177"/>
      <c r="O44" s="154">
        <f t="shared" si="43"/>
        <v>0</v>
      </c>
      <c r="P44" s="476"/>
      <c r="Q44" s="177"/>
      <c r="R44" s="177"/>
      <c r="S44" s="177"/>
      <c r="T44" s="154">
        <f t="shared" si="44"/>
        <v>0</v>
      </c>
      <c r="U44" s="476"/>
      <c r="V44" s="177"/>
      <c r="W44" s="177"/>
      <c r="X44" s="177"/>
      <c r="Y44" s="154">
        <f t="shared" si="45"/>
        <v>0</v>
      </c>
      <c r="Z44" s="476"/>
      <c r="AA44" s="177"/>
      <c r="AB44" s="177"/>
      <c r="AC44" s="177"/>
      <c r="AD44" s="154">
        <f t="shared" si="46"/>
        <v>0</v>
      </c>
      <c r="AE44" s="476"/>
      <c r="AF44" s="177"/>
      <c r="AG44" s="177"/>
      <c r="AH44" s="177"/>
      <c r="AI44" s="154">
        <f t="shared" si="47"/>
        <v>0</v>
      </c>
      <c r="AJ44" s="476"/>
      <c r="AK44" s="177"/>
      <c r="AL44" s="177"/>
      <c r="AM44" s="177"/>
      <c r="AN44" s="154">
        <f t="shared" si="48"/>
        <v>0</v>
      </c>
    </row>
    <row r="45" spans="1:40" x14ac:dyDescent="0.3">
      <c r="A45" s="145" t="s">
        <v>290</v>
      </c>
      <c r="B45" s="173"/>
      <c r="C45" s="173"/>
      <c r="D45" s="173"/>
      <c r="E45" s="173"/>
      <c r="F45" s="476"/>
      <c r="G45" s="177"/>
      <c r="H45" s="177"/>
      <c r="I45" s="177"/>
      <c r="J45" s="154">
        <f t="shared" si="42"/>
        <v>0</v>
      </c>
      <c r="K45" s="476"/>
      <c r="L45" s="177"/>
      <c r="M45" s="177"/>
      <c r="N45" s="177"/>
      <c r="O45" s="154">
        <f t="shared" si="43"/>
        <v>0</v>
      </c>
      <c r="P45" s="476"/>
      <c r="Q45" s="177"/>
      <c r="R45" s="177"/>
      <c r="S45" s="177"/>
      <c r="T45" s="154">
        <f t="shared" si="44"/>
        <v>0</v>
      </c>
      <c r="U45" s="476"/>
      <c r="V45" s="177"/>
      <c r="W45" s="177"/>
      <c r="X45" s="177"/>
      <c r="Y45" s="154">
        <f t="shared" si="45"/>
        <v>0</v>
      </c>
      <c r="Z45" s="476"/>
      <c r="AA45" s="177"/>
      <c r="AB45" s="177"/>
      <c r="AC45" s="177"/>
      <c r="AD45" s="154">
        <f t="shared" si="46"/>
        <v>0</v>
      </c>
      <c r="AE45" s="476"/>
      <c r="AF45" s="177"/>
      <c r="AG45" s="177"/>
      <c r="AH45" s="177"/>
      <c r="AI45" s="154">
        <f t="shared" si="47"/>
        <v>0</v>
      </c>
      <c r="AJ45" s="476"/>
      <c r="AK45" s="177"/>
      <c r="AL45" s="177"/>
      <c r="AM45" s="177"/>
      <c r="AN45" s="154">
        <f t="shared" si="48"/>
        <v>0</v>
      </c>
    </row>
    <row r="46" spans="1:40" s="1" customFormat="1" x14ac:dyDescent="0.3">
      <c r="A46" s="687"/>
      <c r="B46" s="687"/>
      <c r="C46" s="687"/>
      <c r="D46" s="688"/>
      <c r="E46" s="88" t="s">
        <v>56</v>
      </c>
      <c r="F46" s="157"/>
      <c r="G46" s="157"/>
      <c r="H46" s="157"/>
      <c r="I46" s="158"/>
      <c r="J46" s="159">
        <f>SUM(J42:J45)</f>
        <v>0</v>
      </c>
      <c r="K46" s="157"/>
      <c r="L46" s="157"/>
      <c r="M46" s="157"/>
      <c r="N46" s="158"/>
      <c r="O46" s="159">
        <f>SUM(O42:O45)</f>
        <v>0</v>
      </c>
      <c r="P46" s="178"/>
      <c r="Q46" s="178"/>
      <c r="R46" s="178"/>
      <c r="S46" s="179"/>
      <c r="T46" s="159">
        <f>SUM(T42:T45)</f>
        <v>0</v>
      </c>
      <c r="U46" s="178"/>
      <c r="V46" s="178"/>
      <c r="W46" s="178"/>
      <c r="X46" s="179"/>
      <c r="Y46" s="159">
        <f>SUM(Y42:Y45)</f>
        <v>0</v>
      </c>
      <c r="Z46" s="178"/>
      <c r="AA46" s="178"/>
      <c r="AB46" s="178"/>
      <c r="AC46" s="179"/>
      <c r="AD46" s="159">
        <f>SUM(AD42:AD45)</f>
        <v>0</v>
      </c>
      <c r="AE46" s="178"/>
      <c r="AF46" s="178"/>
      <c r="AG46" s="178"/>
      <c r="AH46" s="179"/>
      <c r="AI46" s="159">
        <f>SUM(AI42:AI45)</f>
        <v>0</v>
      </c>
      <c r="AJ46" s="178"/>
      <c r="AK46" s="178"/>
      <c r="AL46" s="178"/>
      <c r="AM46" s="179"/>
      <c r="AN46" s="159">
        <f>SUM(AN42:AN45)</f>
        <v>0</v>
      </c>
    </row>
    <row r="47" spans="1:40" x14ac:dyDescent="0.3">
      <c r="A47" s="105" t="s">
        <v>291</v>
      </c>
      <c r="B47" s="106"/>
      <c r="C47" s="106"/>
      <c r="D47" s="106"/>
      <c r="E47" s="106"/>
      <c r="F47" s="106"/>
      <c r="G47" s="106"/>
      <c r="H47" s="106"/>
      <c r="I47" s="106"/>
      <c r="J47" s="106"/>
      <c r="K47" s="106"/>
      <c r="L47" s="106"/>
      <c r="M47" s="106"/>
      <c r="N47" s="106"/>
      <c r="O47" s="106"/>
      <c r="P47" s="180"/>
      <c r="Q47" s="180"/>
      <c r="R47" s="180"/>
      <c r="S47" s="180"/>
      <c r="T47" s="106"/>
      <c r="U47" s="180"/>
      <c r="V47" s="180"/>
      <c r="W47" s="180"/>
      <c r="X47" s="180"/>
      <c r="Y47" s="106"/>
      <c r="Z47" s="180"/>
      <c r="AA47" s="180"/>
      <c r="AB47" s="180"/>
      <c r="AC47" s="180"/>
      <c r="AD47" s="106"/>
      <c r="AE47" s="180"/>
      <c r="AF47" s="180"/>
      <c r="AG47" s="180"/>
      <c r="AH47" s="180"/>
      <c r="AI47" s="106"/>
      <c r="AJ47" s="180"/>
      <c r="AK47" s="180"/>
      <c r="AL47" s="180"/>
      <c r="AM47" s="180"/>
      <c r="AN47" s="107"/>
    </row>
    <row r="48" spans="1:40" x14ac:dyDescent="0.3">
      <c r="A48" s="145" t="s">
        <v>292</v>
      </c>
      <c r="B48" s="173"/>
      <c r="C48" s="173"/>
      <c r="D48" s="173"/>
      <c r="E48" s="173"/>
      <c r="F48" s="476"/>
      <c r="G48" s="177"/>
      <c r="H48" s="177"/>
      <c r="I48" s="177"/>
      <c r="J48" s="154">
        <f t="shared" ref="J48:J51" si="49">SUM(G48:I48)*$F48</f>
        <v>0</v>
      </c>
      <c r="K48" s="476"/>
      <c r="L48" s="177"/>
      <c r="M48" s="177"/>
      <c r="N48" s="177"/>
      <c r="O48" s="154">
        <f t="shared" ref="O48:O51" si="50">SUM(L48:N48)*$K48</f>
        <v>0</v>
      </c>
      <c r="P48" s="476"/>
      <c r="Q48" s="177"/>
      <c r="R48" s="177"/>
      <c r="S48" s="177"/>
      <c r="T48" s="154">
        <f t="shared" ref="T48:T51" si="51">SUM(Q48:S48)*$P48</f>
        <v>0</v>
      </c>
      <c r="U48" s="476"/>
      <c r="V48" s="177"/>
      <c r="W48" s="177"/>
      <c r="X48" s="177"/>
      <c r="Y48" s="154">
        <f t="shared" ref="Y48:Y51" si="52">SUM(V48:X48)*$U48</f>
        <v>0</v>
      </c>
      <c r="Z48" s="476"/>
      <c r="AA48" s="177"/>
      <c r="AB48" s="177"/>
      <c r="AC48" s="177"/>
      <c r="AD48" s="154">
        <f t="shared" ref="AD48:AD51" si="53">SUM(AA48:AC48)*$Z48</f>
        <v>0</v>
      </c>
      <c r="AE48" s="476"/>
      <c r="AF48" s="177"/>
      <c r="AG48" s="177"/>
      <c r="AH48" s="177"/>
      <c r="AI48" s="154">
        <f t="shared" ref="AI48:AI51" si="54">SUM(AF48:AH48)*$AE48</f>
        <v>0</v>
      </c>
      <c r="AJ48" s="476"/>
      <c r="AK48" s="177"/>
      <c r="AL48" s="177"/>
      <c r="AM48" s="177"/>
      <c r="AN48" s="154">
        <f t="shared" ref="AN48:AN51" si="55">SUM(AK48:AM48)*$AJ48</f>
        <v>0</v>
      </c>
    </row>
    <row r="49" spans="1:40" x14ac:dyDescent="0.3">
      <c r="A49" s="145" t="s">
        <v>294</v>
      </c>
      <c r="B49" s="173"/>
      <c r="C49" s="173"/>
      <c r="D49" s="173"/>
      <c r="E49" s="173"/>
      <c r="F49" s="476"/>
      <c r="G49" s="177"/>
      <c r="H49" s="177"/>
      <c r="I49" s="177"/>
      <c r="J49" s="154">
        <f t="shared" si="49"/>
        <v>0</v>
      </c>
      <c r="K49" s="476"/>
      <c r="L49" s="177"/>
      <c r="M49" s="177"/>
      <c r="N49" s="177"/>
      <c r="O49" s="154">
        <f t="shared" si="50"/>
        <v>0</v>
      </c>
      <c r="P49" s="476"/>
      <c r="Q49" s="177"/>
      <c r="R49" s="177"/>
      <c r="S49" s="177"/>
      <c r="T49" s="154">
        <f t="shared" si="51"/>
        <v>0</v>
      </c>
      <c r="U49" s="476"/>
      <c r="V49" s="177"/>
      <c r="W49" s="177"/>
      <c r="X49" s="177"/>
      <c r="Y49" s="154">
        <f t="shared" si="52"/>
        <v>0</v>
      </c>
      <c r="Z49" s="476"/>
      <c r="AA49" s="177"/>
      <c r="AB49" s="177"/>
      <c r="AC49" s="177"/>
      <c r="AD49" s="154">
        <f t="shared" si="53"/>
        <v>0</v>
      </c>
      <c r="AE49" s="476"/>
      <c r="AF49" s="177"/>
      <c r="AG49" s="177"/>
      <c r="AH49" s="177"/>
      <c r="AI49" s="154">
        <f t="shared" si="54"/>
        <v>0</v>
      </c>
      <c r="AJ49" s="476"/>
      <c r="AK49" s="177"/>
      <c r="AL49" s="177"/>
      <c r="AM49" s="177"/>
      <c r="AN49" s="154">
        <f t="shared" si="55"/>
        <v>0</v>
      </c>
    </row>
    <row r="50" spans="1:40" x14ac:dyDescent="0.3">
      <c r="A50" s="145" t="s">
        <v>296</v>
      </c>
      <c r="B50" s="173"/>
      <c r="C50" s="173"/>
      <c r="D50" s="173"/>
      <c r="E50" s="173"/>
      <c r="F50" s="476"/>
      <c r="G50" s="177"/>
      <c r="H50" s="177"/>
      <c r="I50" s="177"/>
      <c r="J50" s="154">
        <f t="shared" si="49"/>
        <v>0</v>
      </c>
      <c r="K50" s="476"/>
      <c r="L50" s="177"/>
      <c r="M50" s="177"/>
      <c r="N50" s="177"/>
      <c r="O50" s="154">
        <f t="shared" si="50"/>
        <v>0</v>
      </c>
      <c r="P50" s="476"/>
      <c r="Q50" s="177"/>
      <c r="R50" s="177"/>
      <c r="S50" s="177"/>
      <c r="T50" s="154">
        <f t="shared" si="51"/>
        <v>0</v>
      </c>
      <c r="U50" s="476"/>
      <c r="V50" s="177"/>
      <c r="W50" s="177"/>
      <c r="X50" s="177"/>
      <c r="Y50" s="154">
        <f t="shared" si="52"/>
        <v>0</v>
      </c>
      <c r="Z50" s="476"/>
      <c r="AA50" s="177"/>
      <c r="AB50" s="177"/>
      <c r="AC50" s="177"/>
      <c r="AD50" s="154">
        <f t="shared" si="53"/>
        <v>0</v>
      </c>
      <c r="AE50" s="476"/>
      <c r="AF50" s="177"/>
      <c r="AG50" s="177"/>
      <c r="AH50" s="177"/>
      <c r="AI50" s="154">
        <f t="shared" si="54"/>
        <v>0</v>
      </c>
      <c r="AJ50" s="476"/>
      <c r="AK50" s="177"/>
      <c r="AL50" s="177"/>
      <c r="AM50" s="177"/>
      <c r="AN50" s="154">
        <f t="shared" si="55"/>
        <v>0</v>
      </c>
    </row>
    <row r="51" spans="1:40" x14ac:dyDescent="0.3">
      <c r="A51" s="145" t="s">
        <v>297</v>
      </c>
      <c r="B51" s="173"/>
      <c r="C51" s="173"/>
      <c r="D51" s="173"/>
      <c r="E51" s="173"/>
      <c r="F51" s="476"/>
      <c r="G51" s="177"/>
      <c r="H51" s="177"/>
      <c r="I51" s="177"/>
      <c r="J51" s="154">
        <f t="shared" si="49"/>
        <v>0</v>
      </c>
      <c r="K51" s="476"/>
      <c r="L51" s="177"/>
      <c r="M51" s="177"/>
      <c r="N51" s="177"/>
      <c r="O51" s="154">
        <f t="shared" si="50"/>
        <v>0</v>
      </c>
      <c r="P51" s="476"/>
      <c r="Q51" s="177"/>
      <c r="R51" s="177"/>
      <c r="S51" s="177"/>
      <c r="T51" s="154">
        <f t="shared" si="51"/>
        <v>0</v>
      </c>
      <c r="U51" s="476"/>
      <c r="V51" s="177"/>
      <c r="W51" s="177"/>
      <c r="X51" s="177"/>
      <c r="Y51" s="154">
        <f t="shared" si="52"/>
        <v>0</v>
      </c>
      <c r="Z51" s="476"/>
      <c r="AA51" s="177"/>
      <c r="AB51" s="177"/>
      <c r="AC51" s="177"/>
      <c r="AD51" s="154">
        <f t="shared" si="53"/>
        <v>0</v>
      </c>
      <c r="AE51" s="476"/>
      <c r="AF51" s="177"/>
      <c r="AG51" s="177"/>
      <c r="AH51" s="177"/>
      <c r="AI51" s="154">
        <f t="shared" si="54"/>
        <v>0</v>
      </c>
      <c r="AJ51" s="476"/>
      <c r="AK51" s="177"/>
      <c r="AL51" s="177"/>
      <c r="AM51" s="177"/>
      <c r="AN51" s="154">
        <f t="shared" si="55"/>
        <v>0</v>
      </c>
    </row>
    <row r="52" spans="1:40" s="1" customFormat="1" x14ac:dyDescent="0.3">
      <c r="A52" s="687"/>
      <c r="B52" s="687"/>
      <c r="C52" s="687"/>
      <c r="D52" s="688"/>
      <c r="E52" s="88" t="s">
        <v>56</v>
      </c>
      <c r="F52" s="157"/>
      <c r="G52" s="157"/>
      <c r="H52" s="157"/>
      <c r="I52" s="158"/>
      <c r="J52" s="159">
        <f>SUM(J48:J51)</f>
        <v>0</v>
      </c>
      <c r="K52" s="157"/>
      <c r="L52" s="157"/>
      <c r="M52" s="157"/>
      <c r="N52" s="158"/>
      <c r="O52" s="159">
        <f>SUM(O48:O51)</f>
        <v>0</v>
      </c>
      <c r="P52" s="178"/>
      <c r="Q52" s="178"/>
      <c r="R52" s="178"/>
      <c r="S52" s="179"/>
      <c r="T52" s="159">
        <f>SUM(T48:T51)</f>
        <v>0</v>
      </c>
      <c r="U52" s="178"/>
      <c r="V52" s="178"/>
      <c r="W52" s="178"/>
      <c r="X52" s="179"/>
      <c r="Y52" s="159">
        <f>SUM(Y48:Y51)</f>
        <v>0</v>
      </c>
      <c r="Z52" s="178"/>
      <c r="AA52" s="178"/>
      <c r="AB52" s="178"/>
      <c r="AC52" s="179"/>
      <c r="AD52" s="159">
        <f>SUM(AD48:AD51)</f>
        <v>0</v>
      </c>
      <c r="AE52" s="178"/>
      <c r="AF52" s="178"/>
      <c r="AG52" s="178"/>
      <c r="AH52" s="179"/>
      <c r="AI52" s="159">
        <f>SUM(AI48:AI51)</f>
        <v>0</v>
      </c>
      <c r="AJ52" s="178"/>
      <c r="AK52" s="178"/>
      <c r="AL52" s="178"/>
      <c r="AM52" s="179"/>
      <c r="AN52" s="159">
        <f>SUM(AN48:AN51)</f>
        <v>0</v>
      </c>
    </row>
    <row r="53" spans="1:40" x14ac:dyDescent="0.3">
      <c r="A53" s="105" t="s">
        <v>298</v>
      </c>
      <c r="B53" s="106"/>
      <c r="C53" s="106"/>
      <c r="D53" s="106"/>
      <c r="E53" s="106"/>
      <c r="F53" s="106"/>
      <c r="G53" s="106"/>
      <c r="H53" s="106"/>
      <c r="I53" s="106"/>
      <c r="J53" s="106"/>
      <c r="K53" s="106"/>
      <c r="L53" s="106"/>
      <c r="M53" s="106"/>
      <c r="N53" s="106"/>
      <c r="O53" s="106"/>
      <c r="P53" s="180"/>
      <c r="Q53" s="180"/>
      <c r="R53" s="180"/>
      <c r="S53" s="180"/>
      <c r="T53" s="106"/>
      <c r="U53" s="180"/>
      <c r="V53" s="180"/>
      <c r="W53" s="180"/>
      <c r="X53" s="180"/>
      <c r="Y53" s="106"/>
      <c r="Z53" s="180"/>
      <c r="AA53" s="180"/>
      <c r="AB53" s="180"/>
      <c r="AC53" s="180"/>
      <c r="AD53" s="106"/>
      <c r="AE53" s="180"/>
      <c r="AF53" s="180"/>
      <c r="AG53" s="180"/>
      <c r="AH53" s="180"/>
      <c r="AI53" s="106"/>
      <c r="AJ53" s="180"/>
      <c r="AK53" s="180"/>
      <c r="AL53" s="180"/>
      <c r="AM53" s="180"/>
      <c r="AN53" s="107"/>
    </row>
    <row r="54" spans="1:40" x14ac:dyDescent="0.3">
      <c r="A54" s="145" t="s">
        <v>299</v>
      </c>
      <c r="B54" s="173"/>
      <c r="C54" s="173"/>
      <c r="D54" s="173"/>
      <c r="E54" s="173"/>
      <c r="F54" s="476"/>
      <c r="G54" s="177"/>
      <c r="H54" s="177"/>
      <c r="I54" s="177"/>
      <c r="J54" s="154">
        <f t="shared" ref="J54:J57" si="56">SUM(G54:I54)*$F54</f>
        <v>0</v>
      </c>
      <c r="K54" s="476"/>
      <c r="L54" s="177"/>
      <c r="M54" s="177"/>
      <c r="N54" s="177"/>
      <c r="O54" s="154">
        <f t="shared" ref="O54:O57" si="57">SUM(L54:N54)*$K54</f>
        <v>0</v>
      </c>
      <c r="P54" s="476"/>
      <c r="Q54" s="177"/>
      <c r="R54" s="177"/>
      <c r="S54" s="177"/>
      <c r="T54" s="154">
        <f t="shared" ref="T54:T57" si="58">SUM(Q54:S54)*$P54</f>
        <v>0</v>
      </c>
      <c r="U54" s="476"/>
      <c r="V54" s="177"/>
      <c r="W54" s="177"/>
      <c r="X54" s="177"/>
      <c r="Y54" s="154">
        <f t="shared" ref="Y54:Y57" si="59">SUM(V54:X54)*$U54</f>
        <v>0</v>
      </c>
      <c r="Z54" s="476"/>
      <c r="AA54" s="177"/>
      <c r="AB54" s="177"/>
      <c r="AC54" s="177"/>
      <c r="AD54" s="154">
        <f t="shared" ref="AD54:AD57" si="60">SUM(AA54:AC54)*$Z54</f>
        <v>0</v>
      </c>
      <c r="AE54" s="476"/>
      <c r="AF54" s="177"/>
      <c r="AG54" s="177"/>
      <c r="AH54" s="177"/>
      <c r="AI54" s="154">
        <f t="shared" ref="AI54:AI57" si="61">SUM(AF54:AH54)*$AE54</f>
        <v>0</v>
      </c>
      <c r="AJ54" s="476"/>
      <c r="AK54" s="177"/>
      <c r="AL54" s="177"/>
      <c r="AM54" s="177"/>
      <c r="AN54" s="154">
        <f t="shared" ref="AN54:AN57" si="62">SUM(AK54:AM54)*$AJ54</f>
        <v>0</v>
      </c>
    </row>
    <row r="55" spans="1:40" x14ac:dyDescent="0.3">
      <c r="A55" s="145" t="s">
        <v>301</v>
      </c>
      <c r="B55" s="173"/>
      <c r="C55" s="173"/>
      <c r="D55" s="173"/>
      <c r="E55" s="173"/>
      <c r="F55" s="476"/>
      <c r="G55" s="177"/>
      <c r="H55" s="177"/>
      <c r="I55" s="177"/>
      <c r="J55" s="154">
        <f t="shared" si="56"/>
        <v>0</v>
      </c>
      <c r="K55" s="476"/>
      <c r="L55" s="177"/>
      <c r="M55" s="177"/>
      <c r="N55" s="177"/>
      <c r="O55" s="154">
        <f t="shared" si="57"/>
        <v>0</v>
      </c>
      <c r="P55" s="476"/>
      <c r="Q55" s="177"/>
      <c r="R55" s="177"/>
      <c r="S55" s="177"/>
      <c r="T55" s="154">
        <f t="shared" si="58"/>
        <v>0</v>
      </c>
      <c r="U55" s="476"/>
      <c r="V55" s="177"/>
      <c r="W55" s="177"/>
      <c r="X55" s="177"/>
      <c r="Y55" s="154">
        <f t="shared" si="59"/>
        <v>0</v>
      </c>
      <c r="Z55" s="476"/>
      <c r="AA55" s="177"/>
      <c r="AB55" s="177"/>
      <c r="AC55" s="177"/>
      <c r="AD55" s="154">
        <f t="shared" si="60"/>
        <v>0</v>
      </c>
      <c r="AE55" s="476"/>
      <c r="AF55" s="177"/>
      <c r="AG55" s="177"/>
      <c r="AH55" s="177"/>
      <c r="AI55" s="154">
        <f t="shared" si="61"/>
        <v>0</v>
      </c>
      <c r="AJ55" s="476"/>
      <c r="AK55" s="177"/>
      <c r="AL55" s="177"/>
      <c r="AM55" s="177"/>
      <c r="AN55" s="154">
        <f t="shared" si="62"/>
        <v>0</v>
      </c>
    </row>
    <row r="56" spans="1:40" x14ac:dyDescent="0.3">
      <c r="A56" s="145" t="s">
        <v>302</v>
      </c>
      <c r="B56" s="173"/>
      <c r="C56" s="173"/>
      <c r="D56" s="173"/>
      <c r="E56" s="173"/>
      <c r="F56" s="476"/>
      <c r="G56" s="177"/>
      <c r="H56" s="177"/>
      <c r="I56" s="177"/>
      <c r="J56" s="154">
        <f t="shared" si="56"/>
        <v>0</v>
      </c>
      <c r="K56" s="476"/>
      <c r="L56" s="177"/>
      <c r="M56" s="177"/>
      <c r="N56" s="177"/>
      <c r="O56" s="154">
        <f t="shared" si="57"/>
        <v>0</v>
      </c>
      <c r="P56" s="476"/>
      <c r="Q56" s="177"/>
      <c r="R56" s="177"/>
      <c r="S56" s="177"/>
      <c r="T56" s="154">
        <f t="shared" si="58"/>
        <v>0</v>
      </c>
      <c r="U56" s="476"/>
      <c r="V56" s="177"/>
      <c r="W56" s="177"/>
      <c r="X56" s="177"/>
      <c r="Y56" s="154">
        <f t="shared" si="59"/>
        <v>0</v>
      </c>
      <c r="Z56" s="476"/>
      <c r="AA56" s="177"/>
      <c r="AB56" s="177"/>
      <c r="AC56" s="177"/>
      <c r="AD56" s="154">
        <f t="shared" si="60"/>
        <v>0</v>
      </c>
      <c r="AE56" s="476"/>
      <c r="AF56" s="177"/>
      <c r="AG56" s="177"/>
      <c r="AH56" s="177"/>
      <c r="AI56" s="154">
        <f t="shared" si="61"/>
        <v>0</v>
      </c>
      <c r="AJ56" s="476"/>
      <c r="AK56" s="177"/>
      <c r="AL56" s="177"/>
      <c r="AM56" s="177"/>
      <c r="AN56" s="154">
        <f t="shared" si="62"/>
        <v>0</v>
      </c>
    </row>
    <row r="57" spans="1:40" x14ac:dyDescent="0.3">
      <c r="A57" s="145" t="s">
        <v>303</v>
      </c>
      <c r="B57" s="173"/>
      <c r="C57" s="173"/>
      <c r="D57" s="173"/>
      <c r="E57" s="173"/>
      <c r="F57" s="476"/>
      <c r="G57" s="177"/>
      <c r="H57" s="177"/>
      <c r="I57" s="177"/>
      <c r="J57" s="154">
        <f t="shared" si="56"/>
        <v>0</v>
      </c>
      <c r="K57" s="476"/>
      <c r="L57" s="177"/>
      <c r="M57" s="177"/>
      <c r="N57" s="177"/>
      <c r="O57" s="154">
        <f t="shared" si="57"/>
        <v>0</v>
      </c>
      <c r="P57" s="476"/>
      <c r="Q57" s="177"/>
      <c r="R57" s="177"/>
      <c r="S57" s="177"/>
      <c r="T57" s="154">
        <f t="shared" si="58"/>
        <v>0</v>
      </c>
      <c r="U57" s="476"/>
      <c r="V57" s="177"/>
      <c r="W57" s="177"/>
      <c r="X57" s="177"/>
      <c r="Y57" s="154">
        <f t="shared" si="59"/>
        <v>0</v>
      </c>
      <c r="Z57" s="476"/>
      <c r="AA57" s="177"/>
      <c r="AB57" s="177"/>
      <c r="AC57" s="177"/>
      <c r="AD57" s="154">
        <f t="shared" si="60"/>
        <v>0</v>
      </c>
      <c r="AE57" s="476"/>
      <c r="AF57" s="177"/>
      <c r="AG57" s="177"/>
      <c r="AH57" s="177"/>
      <c r="AI57" s="154">
        <f t="shared" si="61"/>
        <v>0</v>
      </c>
      <c r="AJ57" s="476"/>
      <c r="AK57" s="177"/>
      <c r="AL57" s="177"/>
      <c r="AM57" s="177"/>
      <c r="AN57" s="154">
        <f t="shared" si="62"/>
        <v>0</v>
      </c>
    </row>
    <row r="58" spans="1:40" s="1" customFormat="1" x14ac:dyDescent="0.3">
      <c r="A58" s="687"/>
      <c r="B58" s="687"/>
      <c r="C58" s="687"/>
      <c r="D58" s="688"/>
      <c r="E58" s="88" t="s">
        <v>56</v>
      </c>
      <c r="F58" s="157"/>
      <c r="G58" s="157"/>
      <c r="H58" s="157"/>
      <c r="I58" s="158"/>
      <c r="J58" s="159">
        <f>SUM(J54:J57)</f>
        <v>0</v>
      </c>
      <c r="K58" s="157"/>
      <c r="L58" s="157"/>
      <c r="M58" s="157"/>
      <c r="N58" s="158"/>
      <c r="O58" s="159">
        <f>SUM(O54:O57)</f>
        <v>0</v>
      </c>
      <c r="P58" s="178"/>
      <c r="Q58" s="178"/>
      <c r="R58" s="178"/>
      <c r="S58" s="179"/>
      <c r="T58" s="159">
        <f>SUM(T54:T57)</f>
        <v>0</v>
      </c>
      <c r="U58" s="178"/>
      <c r="V58" s="178"/>
      <c r="W58" s="178"/>
      <c r="X58" s="179"/>
      <c r="Y58" s="159">
        <f>SUM(Y54:Y57)</f>
        <v>0</v>
      </c>
      <c r="Z58" s="178"/>
      <c r="AA58" s="178"/>
      <c r="AB58" s="178"/>
      <c r="AC58" s="179"/>
      <c r="AD58" s="159">
        <f>SUM(AD54:AD57)</f>
        <v>0</v>
      </c>
      <c r="AE58" s="178"/>
      <c r="AF58" s="178"/>
      <c r="AG58" s="178"/>
      <c r="AH58" s="179"/>
      <c r="AI58" s="159">
        <f>SUM(AI54:AI57)</f>
        <v>0</v>
      </c>
      <c r="AJ58" s="178"/>
      <c r="AK58" s="178"/>
      <c r="AL58" s="178"/>
      <c r="AM58" s="179"/>
      <c r="AN58" s="159">
        <f>SUM(AN54:AN57)</f>
        <v>0</v>
      </c>
    </row>
    <row r="59" spans="1:40" x14ac:dyDescent="0.3">
      <c r="A59" s="105" t="s">
        <v>304</v>
      </c>
      <c r="B59" s="106"/>
      <c r="C59" s="106"/>
      <c r="D59" s="106"/>
      <c r="E59" s="106"/>
      <c r="F59" s="106"/>
      <c r="G59" s="106"/>
      <c r="H59" s="106"/>
      <c r="I59" s="106"/>
      <c r="J59" s="106"/>
      <c r="K59" s="106"/>
      <c r="L59" s="106"/>
      <c r="M59" s="106"/>
      <c r="N59" s="106"/>
      <c r="O59" s="106"/>
      <c r="P59" s="180"/>
      <c r="Q59" s="180"/>
      <c r="R59" s="180"/>
      <c r="S59" s="180"/>
      <c r="T59" s="106"/>
      <c r="U59" s="180"/>
      <c r="V59" s="180"/>
      <c r="W59" s="180"/>
      <c r="X59" s="180"/>
      <c r="Y59" s="106"/>
      <c r="Z59" s="180"/>
      <c r="AA59" s="180"/>
      <c r="AB59" s="180"/>
      <c r="AC59" s="180"/>
      <c r="AD59" s="106"/>
      <c r="AE59" s="180"/>
      <c r="AF59" s="180"/>
      <c r="AG59" s="180"/>
      <c r="AH59" s="180"/>
      <c r="AI59" s="106"/>
      <c r="AJ59" s="180"/>
      <c r="AK59" s="180"/>
      <c r="AL59" s="180"/>
      <c r="AM59" s="180"/>
      <c r="AN59" s="107"/>
    </row>
    <row r="60" spans="1:40" x14ac:dyDescent="0.3">
      <c r="A60" s="145" t="s">
        <v>305</v>
      </c>
      <c r="B60" s="173"/>
      <c r="C60" s="173"/>
      <c r="D60" s="173"/>
      <c r="E60" s="173"/>
      <c r="F60" s="476"/>
      <c r="G60" s="177"/>
      <c r="H60" s="177"/>
      <c r="I60" s="177"/>
      <c r="J60" s="154">
        <f t="shared" ref="J60:J63" si="63">SUM(G60:I60)*$F60</f>
        <v>0</v>
      </c>
      <c r="K60" s="476"/>
      <c r="L60" s="177"/>
      <c r="M60" s="177"/>
      <c r="N60" s="177"/>
      <c r="O60" s="154">
        <f t="shared" ref="O60:O63" si="64">SUM(L60:N60)*$K60</f>
        <v>0</v>
      </c>
      <c r="P60" s="476"/>
      <c r="Q60" s="177"/>
      <c r="R60" s="177"/>
      <c r="S60" s="177"/>
      <c r="T60" s="154">
        <f t="shared" ref="T60:T63" si="65">SUM(Q60:S60)*$P60</f>
        <v>0</v>
      </c>
      <c r="U60" s="476"/>
      <c r="V60" s="177"/>
      <c r="W60" s="177"/>
      <c r="X60" s="177"/>
      <c r="Y60" s="154">
        <f t="shared" ref="Y60:Y63" si="66">SUM(V60:X60)*$U60</f>
        <v>0</v>
      </c>
      <c r="Z60" s="476"/>
      <c r="AA60" s="177"/>
      <c r="AB60" s="177"/>
      <c r="AC60" s="177"/>
      <c r="AD60" s="154">
        <f t="shared" ref="AD60:AD63" si="67">SUM(AA60:AC60)*$Z60</f>
        <v>0</v>
      </c>
      <c r="AE60" s="476"/>
      <c r="AF60" s="177"/>
      <c r="AG60" s="177"/>
      <c r="AH60" s="177"/>
      <c r="AI60" s="154">
        <f t="shared" ref="AI60:AI63" si="68">SUM(AF60:AH60)*$AE60</f>
        <v>0</v>
      </c>
      <c r="AJ60" s="476"/>
      <c r="AK60" s="177"/>
      <c r="AL60" s="177"/>
      <c r="AM60" s="177"/>
      <c r="AN60" s="154">
        <f t="shared" ref="AN60:AN63" si="69">SUM(AK60:AM60)*$AJ60</f>
        <v>0</v>
      </c>
    </row>
    <row r="61" spans="1:40" x14ac:dyDescent="0.3">
      <c r="A61" s="145" t="s">
        <v>307</v>
      </c>
      <c r="B61" s="173"/>
      <c r="C61" s="173"/>
      <c r="D61" s="173"/>
      <c r="E61" s="173"/>
      <c r="F61" s="476"/>
      <c r="G61" s="177"/>
      <c r="H61" s="177"/>
      <c r="I61" s="177"/>
      <c r="J61" s="154">
        <f t="shared" si="63"/>
        <v>0</v>
      </c>
      <c r="K61" s="476"/>
      <c r="L61" s="177"/>
      <c r="M61" s="177"/>
      <c r="N61" s="177"/>
      <c r="O61" s="154">
        <f t="shared" si="64"/>
        <v>0</v>
      </c>
      <c r="P61" s="476"/>
      <c r="Q61" s="177"/>
      <c r="R61" s="177"/>
      <c r="S61" s="177"/>
      <c r="T61" s="154">
        <f t="shared" si="65"/>
        <v>0</v>
      </c>
      <c r="U61" s="476"/>
      <c r="V61" s="177"/>
      <c r="W61" s="177"/>
      <c r="X61" s="177"/>
      <c r="Y61" s="154">
        <f t="shared" si="66"/>
        <v>0</v>
      </c>
      <c r="Z61" s="476"/>
      <c r="AA61" s="177"/>
      <c r="AB61" s="177"/>
      <c r="AC61" s="177"/>
      <c r="AD61" s="154">
        <f t="shared" si="67"/>
        <v>0</v>
      </c>
      <c r="AE61" s="476"/>
      <c r="AF61" s="177"/>
      <c r="AG61" s="177"/>
      <c r="AH61" s="177"/>
      <c r="AI61" s="154">
        <f t="shared" si="68"/>
        <v>0</v>
      </c>
      <c r="AJ61" s="476"/>
      <c r="AK61" s="177"/>
      <c r="AL61" s="177"/>
      <c r="AM61" s="177"/>
      <c r="AN61" s="154">
        <f t="shared" si="69"/>
        <v>0</v>
      </c>
    </row>
    <row r="62" spans="1:40" x14ac:dyDescent="0.3">
      <c r="A62" s="145" t="s">
        <v>309</v>
      </c>
      <c r="B62" s="173"/>
      <c r="C62" s="173"/>
      <c r="D62" s="173"/>
      <c r="E62" s="173"/>
      <c r="F62" s="476"/>
      <c r="G62" s="177"/>
      <c r="H62" s="177"/>
      <c r="I62" s="177"/>
      <c r="J62" s="154">
        <f t="shared" si="63"/>
        <v>0</v>
      </c>
      <c r="K62" s="476"/>
      <c r="L62" s="177"/>
      <c r="M62" s="177"/>
      <c r="N62" s="177"/>
      <c r="O62" s="154">
        <f t="shared" si="64"/>
        <v>0</v>
      </c>
      <c r="P62" s="476"/>
      <c r="Q62" s="177"/>
      <c r="R62" s="177"/>
      <c r="S62" s="177"/>
      <c r="T62" s="154">
        <f t="shared" si="65"/>
        <v>0</v>
      </c>
      <c r="U62" s="476"/>
      <c r="V62" s="177"/>
      <c r="W62" s="177"/>
      <c r="X62" s="177"/>
      <c r="Y62" s="154">
        <f t="shared" si="66"/>
        <v>0</v>
      </c>
      <c r="Z62" s="476"/>
      <c r="AA62" s="177"/>
      <c r="AB62" s="177"/>
      <c r="AC62" s="177"/>
      <c r="AD62" s="154">
        <f t="shared" si="67"/>
        <v>0</v>
      </c>
      <c r="AE62" s="476"/>
      <c r="AF62" s="177"/>
      <c r="AG62" s="177"/>
      <c r="AH62" s="177"/>
      <c r="AI62" s="154">
        <f t="shared" si="68"/>
        <v>0</v>
      </c>
      <c r="AJ62" s="476"/>
      <c r="AK62" s="177"/>
      <c r="AL62" s="177"/>
      <c r="AM62" s="177"/>
      <c r="AN62" s="154">
        <f t="shared" si="69"/>
        <v>0</v>
      </c>
    </row>
    <row r="63" spans="1:40" x14ac:dyDescent="0.3">
      <c r="A63" s="145" t="s">
        <v>311</v>
      </c>
      <c r="B63" s="173"/>
      <c r="C63" s="173"/>
      <c r="D63" s="173"/>
      <c r="E63" s="173"/>
      <c r="F63" s="476"/>
      <c r="G63" s="177"/>
      <c r="H63" s="177"/>
      <c r="I63" s="177"/>
      <c r="J63" s="154">
        <f t="shared" si="63"/>
        <v>0</v>
      </c>
      <c r="K63" s="476"/>
      <c r="L63" s="177"/>
      <c r="M63" s="177"/>
      <c r="N63" s="177"/>
      <c r="O63" s="154">
        <f t="shared" si="64"/>
        <v>0</v>
      </c>
      <c r="P63" s="476"/>
      <c r="Q63" s="177"/>
      <c r="R63" s="177"/>
      <c r="S63" s="177"/>
      <c r="T63" s="154">
        <f t="shared" si="65"/>
        <v>0</v>
      </c>
      <c r="U63" s="476"/>
      <c r="V63" s="177"/>
      <c r="W63" s="177"/>
      <c r="X63" s="177"/>
      <c r="Y63" s="154">
        <f t="shared" si="66"/>
        <v>0</v>
      </c>
      <c r="Z63" s="476"/>
      <c r="AA63" s="177"/>
      <c r="AB63" s="177"/>
      <c r="AC63" s="177"/>
      <c r="AD63" s="154">
        <f t="shared" si="67"/>
        <v>0</v>
      </c>
      <c r="AE63" s="476"/>
      <c r="AF63" s="177"/>
      <c r="AG63" s="177"/>
      <c r="AH63" s="177"/>
      <c r="AI63" s="154">
        <f t="shared" si="68"/>
        <v>0</v>
      </c>
      <c r="AJ63" s="476"/>
      <c r="AK63" s="177"/>
      <c r="AL63" s="177"/>
      <c r="AM63" s="177"/>
      <c r="AN63" s="154">
        <f t="shared" si="69"/>
        <v>0</v>
      </c>
    </row>
    <row r="64" spans="1:40" s="1" customFormat="1" x14ac:dyDescent="0.3">
      <c r="A64" s="160"/>
      <c r="B64" s="160"/>
      <c r="C64" s="160"/>
      <c r="D64" s="161"/>
      <c r="E64" s="88" t="s">
        <v>56</v>
      </c>
      <c r="F64" s="157"/>
      <c r="G64" s="157"/>
      <c r="H64" s="157"/>
      <c r="I64" s="158"/>
      <c r="J64" s="159">
        <f>SUM(J60:J63)</f>
        <v>0</v>
      </c>
      <c r="K64" s="157"/>
      <c r="L64" s="157"/>
      <c r="M64" s="157"/>
      <c r="N64" s="158"/>
      <c r="O64" s="159">
        <f>SUM(O60:O63)</f>
        <v>0</v>
      </c>
      <c r="P64" s="178"/>
      <c r="Q64" s="178"/>
      <c r="R64" s="178"/>
      <c r="S64" s="179"/>
      <c r="T64" s="159">
        <f>SUM(T60:T63)</f>
        <v>0</v>
      </c>
      <c r="U64" s="178"/>
      <c r="V64" s="178"/>
      <c r="W64" s="178"/>
      <c r="X64" s="179"/>
      <c r="Y64" s="159">
        <f>SUM(Y60:Y63)</f>
        <v>0</v>
      </c>
      <c r="Z64" s="178"/>
      <c r="AA64" s="178"/>
      <c r="AB64" s="178"/>
      <c r="AC64" s="179"/>
      <c r="AD64" s="159">
        <f>SUM(AD60:AD63)</f>
        <v>0</v>
      </c>
      <c r="AE64" s="178"/>
      <c r="AF64" s="178"/>
      <c r="AG64" s="178"/>
      <c r="AH64" s="179"/>
      <c r="AI64" s="159">
        <f>SUM(AI60:AI63)</f>
        <v>0</v>
      </c>
      <c r="AJ64" s="178"/>
      <c r="AK64" s="178"/>
      <c r="AL64" s="178"/>
      <c r="AM64" s="179"/>
      <c r="AN64" s="159">
        <f>SUM(AN60:AN63)</f>
        <v>0</v>
      </c>
    </row>
    <row r="65" spans="1:40" x14ac:dyDescent="0.3">
      <c r="A65" s="105" t="s">
        <v>328</v>
      </c>
      <c r="B65" s="106"/>
      <c r="C65" s="106"/>
      <c r="D65" s="106"/>
      <c r="E65" s="106"/>
      <c r="F65" s="106"/>
      <c r="G65" s="106"/>
      <c r="H65" s="106"/>
      <c r="I65" s="106"/>
      <c r="J65" s="106"/>
      <c r="K65" s="106"/>
      <c r="L65" s="106"/>
      <c r="M65" s="106"/>
      <c r="N65" s="106"/>
      <c r="O65" s="106"/>
      <c r="P65" s="180"/>
      <c r="Q65" s="180"/>
      <c r="R65" s="180"/>
      <c r="S65" s="180"/>
      <c r="T65" s="106"/>
      <c r="U65" s="180"/>
      <c r="V65" s="180"/>
      <c r="W65" s="180"/>
      <c r="X65" s="180"/>
      <c r="Y65" s="106"/>
      <c r="Z65" s="180"/>
      <c r="AA65" s="180"/>
      <c r="AB65" s="180"/>
      <c r="AC65" s="180"/>
      <c r="AD65" s="106"/>
      <c r="AE65" s="180"/>
      <c r="AF65" s="180"/>
      <c r="AG65" s="180"/>
      <c r="AH65" s="180"/>
      <c r="AI65" s="106"/>
      <c r="AJ65" s="180"/>
      <c r="AK65" s="180"/>
      <c r="AL65" s="180"/>
      <c r="AM65" s="180"/>
      <c r="AN65" s="107"/>
    </row>
    <row r="66" spans="1:40" x14ac:dyDescent="0.3">
      <c r="A66" s="145" t="s">
        <v>333</v>
      </c>
      <c r="B66" s="173"/>
      <c r="C66" s="173"/>
      <c r="D66" s="173"/>
      <c r="E66" s="173"/>
      <c r="F66" s="476"/>
      <c r="G66" s="177"/>
      <c r="H66" s="177"/>
      <c r="I66" s="177"/>
      <c r="J66" s="154">
        <f t="shared" ref="J66:J90" si="70">SUM(G66:I66)*$F66</f>
        <v>0</v>
      </c>
      <c r="K66" s="476"/>
      <c r="L66" s="177"/>
      <c r="M66" s="177"/>
      <c r="N66" s="177"/>
      <c r="O66" s="154">
        <f t="shared" ref="O66:O90" si="71">SUM(L66:N66)*$K66</f>
        <v>0</v>
      </c>
      <c r="P66" s="476"/>
      <c r="Q66" s="177"/>
      <c r="R66" s="177"/>
      <c r="S66" s="177"/>
      <c r="T66" s="154">
        <f t="shared" ref="T66:T90" si="72">SUM(Q66:S66)*$P66</f>
        <v>0</v>
      </c>
      <c r="U66" s="476"/>
      <c r="V66" s="177"/>
      <c r="W66" s="177"/>
      <c r="X66" s="177"/>
      <c r="Y66" s="154">
        <f t="shared" ref="Y66:Y90" si="73">SUM(V66:X66)*$U66</f>
        <v>0</v>
      </c>
      <c r="Z66" s="476"/>
      <c r="AA66" s="177"/>
      <c r="AB66" s="177"/>
      <c r="AC66" s="177"/>
      <c r="AD66" s="154">
        <f t="shared" ref="AD66:AD90" si="74">SUM(AA66:AC66)*$Z66</f>
        <v>0</v>
      </c>
      <c r="AE66" s="476"/>
      <c r="AF66" s="177"/>
      <c r="AG66" s="177"/>
      <c r="AH66" s="177"/>
      <c r="AI66" s="154">
        <f t="shared" ref="AI66:AI90" si="75">SUM(AF66:AH66)*$AE66</f>
        <v>0</v>
      </c>
      <c r="AJ66" s="476"/>
      <c r="AK66" s="177"/>
      <c r="AL66" s="177"/>
      <c r="AM66" s="177"/>
      <c r="AN66" s="154">
        <f t="shared" ref="AN66:AN90" si="76">SUM(AK66:AM66)*$AJ66</f>
        <v>0</v>
      </c>
    </row>
    <row r="67" spans="1:40" x14ac:dyDescent="0.3">
      <c r="A67" s="145" t="s">
        <v>334</v>
      </c>
      <c r="B67" s="173"/>
      <c r="C67" s="173"/>
      <c r="D67" s="173"/>
      <c r="E67" s="173"/>
      <c r="F67" s="476"/>
      <c r="G67" s="177"/>
      <c r="H67" s="177"/>
      <c r="I67" s="177"/>
      <c r="J67" s="154">
        <f t="shared" si="70"/>
        <v>0</v>
      </c>
      <c r="K67" s="476"/>
      <c r="L67" s="177"/>
      <c r="M67" s="177"/>
      <c r="N67" s="177"/>
      <c r="O67" s="154">
        <f t="shared" si="71"/>
        <v>0</v>
      </c>
      <c r="P67" s="476"/>
      <c r="Q67" s="177"/>
      <c r="R67" s="177"/>
      <c r="S67" s="177"/>
      <c r="T67" s="154">
        <f t="shared" si="72"/>
        <v>0</v>
      </c>
      <c r="U67" s="476"/>
      <c r="V67" s="177"/>
      <c r="W67" s="177"/>
      <c r="X67" s="177"/>
      <c r="Y67" s="154">
        <f t="shared" si="73"/>
        <v>0</v>
      </c>
      <c r="Z67" s="476"/>
      <c r="AA67" s="177"/>
      <c r="AB67" s="177"/>
      <c r="AC67" s="177"/>
      <c r="AD67" s="154">
        <f t="shared" si="74"/>
        <v>0</v>
      </c>
      <c r="AE67" s="476"/>
      <c r="AF67" s="177"/>
      <c r="AG67" s="177"/>
      <c r="AH67" s="177"/>
      <c r="AI67" s="154">
        <f t="shared" si="75"/>
        <v>0</v>
      </c>
      <c r="AJ67" s="476"/>
      <c r="AK67" s="177"/>
      <c r="AL67" s="177"/>
      <c r="AM67" s="177"/>
      <c r="AN67" s="154">
        <f t="shared" si="76"/>
        <v>0</v>
      </c>
    </row>
    <row r="68" spans="1:40" x14ac:dyDescent="0.3">
      <c r="A68" s="145" t="s">
        <v>335</v>
      </c>
      <c r="B68" s="173"/>
      <c r="C68" s="173"/>
      <c r="D68" s="173"/>
      <c r="E68" s="173"/>
      <c r="F68" s="476"/>
      <c r="G68" s="177"/>
      <c r="H68" s="177"/>
      <c r="I68" s="177"/>
      <c r="J68" s="154">
        <f t="shared" si="70"/>
        <v>0</v>
      </c>
      <c r="K68" s="476"/>
      <c r="L68" s="177"/>
      <c r="M68" s="177"/>
      <c r="N68" s="177"/>
      <c r="O68" s="154">
        <f t="shared" si="71"/>
        <v>0</v>
      </c>
      <c r="P68" s="476"/>
      <c r="Q68" s="177"/>
      <c r="R68" s="177"/>
      <c r="S68" s="177"/>
      <c r="T68" s="154">
        <f t="shared" si="72"/>
        <v>0</v>
      </c>
      <c r="U68" s="476"/>
      <c r="V68" s="177"/>
      <c r="W68" s="177"/>
      <c r="X68" s="177"/>
      <c r="Y68" s="154">
        <f t="shared" si="73"/>
        <v>0</v>
      </c>
      <c r="Z68" s="476"/>
      <c r="AA68" s="177"/>
      <c r="AB68" s="177"/>
      <c r="AC68" s="177"/>
      <c r="AD68" s="154">
        <f t="shared" si="74"/>
        <v>0</v>
      </c>
      <c r="AE68" s="476"/>
      <c r="AF68" s="177"/>
      <c r="AG68" s="177"/>
      <c r="AH68" s="177"/>
      <c r="AI68" s="154">
        <f t="shared" si="75"/>
        <v>0</v>
      </c>
      <c r="AJ68" s="476"/>
      <c r="AK68" s="177"/>
      <c r="AL68" s="177"/>
      <c r="AM68" s="177"/>
      <c r="AN68" s="154">
        <f t="shared" si="76"/>
        <v>0</v>
      </c>
    </row>
    <row r="69" spans="1:40" x14ac:dyDescent="0.3">
      <c r="A69" s="145" t="s">
        <v>329</v>
      </c>
      <c r="B69" s="173"/>
      <c r="C69" s="173"/>
      <c r="D69" s="173"/>
      <c r="E69" s="173"/>
      <c r="F69" s="476"/>
      <c r="G69" s="177"/>
      <c r="H69" s="177"/>
      <c r="I69" s="177"/>
      <c r="J69" s="154">
        <f t="shared" si="70"/>
        <v>0</v>
      </c>
      <c r="K69" s="476"/>
      <c r="L69" s="177"/>
      <c r="M69" s="177"/>
      <c r="N69" s="177"/>
      <c r="O69" s="154">
        <f t="shared" si="71"/>
        <v>0</v>
      </c>
      <c r="P69" s="476"/>
      <c r="Q69" s="177"/>
      <c r="R69" s="177"/>
      <c r="S69" s="177"/>
      <c r="T69" s="154">
        <f t="shared" si="72"/>
        <v>0</v>
      </c>
      <c r="U69" s="476"/>
      <c r="V69" s="177"/>
      <c r="W69" s="177"/>
      <c r="X69" s="177"/>
      <c r="Y69" s="154">
        <f t="shared" si="73"/>
        <v>0</v>
      </c>
      <c r="Z69" s="476"/>
      <c r="AA69" s="177"/>
      <c r="AB69" s="177"/>
      <c r="AC69" s="177"/>
      <c r="AD69" s="154">
        <f t="shared" si="74"/>
        <v>0</v>
      </c>
      <c r="AE69" s="476"/>
      <c r="AF69" s="177"/>
      <c r="AG69" s="177"/>
      <c r="AH69" s="177"/>
      <c r="AI69" s="154">
        <f t="shared" si="75"/>
        <v>0</v>
      </c>
      <c r="AJ69" s="476"/>
      <c r="AK69" s="177"/>
      <c r="AL69" s="177"/>
      <c r="AM69" s="177"/>
      <c r="AN69" s="154">
        <f t="shared" si="76"/>
        <v>0</v>
      </c>
    </row>
    <row r="70" spans="1:40" x14ac:dyDescent="0.3">
      <c r="A70" s="145" t="s">
        <v>330</v>
      </c>
      <c r="B70" s="173"/>
      <c r="C70" s="173"/>
      <c r="D70" s="173"/>
      <c r="E70" s="173"/>
      <c r="F70" s="476"/>
      <c r="G70" s="177"/>
      <c r="H70" s="177"/>
      <c r="I70" s="177"/>
      <c r="J70" s="154">
        <f t="shared" si="70"/>
        <v>0</v>
      </c>
      <c r="K70" s="476"/>
      <c r="L70" s="177"/>
      <c r="M70" s="177"/>
      <c r="N70" s="177"/>
      <c r="O70" s="154">
        <f t="shared" si="71"/>
        <v>0</v>
      </c>
      <c r="P70" s="476"/>
      <c r="Q70" s="177"/>
      <c r="R70" s="177"/>
      <c r="S70" s="177"/>
      <c r="T70" s="154">
        <f t="shared" si="72"/>
        <v>0</v>
      </c>
      <c r="U70" s="476"/>
      <c r="V70" s="177"/>
      <c r="W70" s="177"/>
      <c r="X70" s="177"/>
      <c r="Y70" s="154">
        <f t="shared" si="73"/>
        <v>0</v>
      </c>
      <c r="Z70" s="476"/>
      <c r="AA70" s="177"/>
      <c r="AB70" s="177"/>
      <c r="AC70" s="177"/>
      <c r="AD70" s="154">
        <f t="shared" si="74"/>
        <v>0</v>
      </c>
      <c r="AE70" s="476"/>
      <c r="AF70" s="177"/>
      <c r="AG70" s="177"/>
      <c r="AH70" s="177"/>
      <c r="AI70" s="154">
        <f t="shared" si="75"/>
        <v>0</v>
      </c>
      <c r="AJ70" s="476"/>
      <c r="AK70" s="177"/>
      <c r="AL70" s="177"/>
      <c r="AM70" s="177"/>
      <c r="AN70" s="154">
        <f t="shared" si="76"/>
        <v>0</v>
      </c>
    </row>
    <row r="71" spans="1:40" x14ac:dyDescent="0.3">
      <c r="A71" s="145" t="s">
        <v>331</v>
      </c>
      <c r="B71" s="173"/>
      <c r="C71" s="173"/>
      <c r="D71" s="173"/>
      <c r="E71" s="173"/>
      <c r="F71" s="476"/>
      <c r="G71" s="177"/>
      <c r="H71" s="177"/>
      <c r="I71" s="177"/>
      <c r="J71" s="154"/>
      <c r="K71" s="476"/>
      <c r="L71" s="177"/>
      <c r="M71" s="177"/>
      <c r="N71" s="177"/>
      <c r="O71" s="154">
        <f t="shared" si="71"/>
        <v>0</v>
      </c>
      <c r="P71" s="476"/>
      <c r="Q71" s="177"/>
      <c r="R71" s="177"/>
      <c r="S71" s="177"/>
      <c r="T71" s="154">
        <f t="shared" si="72"/>
        <v>0</v>
      </c>
      <c r="U71" s="476"/>
      <c r="V71" s="177"/>
      <c r="W71" s="177"/>
      <c r="X71" s="177"/>
      <c r="Y71" s="154">
        <f t="shared" si="73"/>
        <v>0</v>
      </c>
      <c r="Z71" s="476"/>
      <c r="AA71" s="177"/>
      <c r="AB71" s="177"/>
      <c r="AC71" s="177"/>
      <c r="AD71" s="154">
        <f t="shared" si="74"/>
        <v>0</v>
      </c>
      <c r="AE71" s="476"/>
      <c r="AF71" s="177"/>
      <c r="AG71" s="177"/>
      <c r="AH71" s="177"/>
      <c r="AI71" s="154">
        <f t="shared" si="75"/>
        <v>0</v>
      </c>
      <c r="AJ71" s="476"/>
      <c r="AK71" s="177"/>
      <c r="AL71" s="177"/>
      <c r="AM71" s="177"/>
      <c r="AN71" s="154">
        <f t="shared" si="76"/>
        <v>0</v>
      </c>
    </row>
    <row r="72" spans="1:40" x14ac:dyDescent="0.3">
      <c r="A72" s="145" t="s">
        <v>332</v>
      </c>
      <c r="B72" s="173"/>
      <c r="C72" s="173"/>
      <c r="D72" s="173"/>
      <c r="E72" s="173"/>
      <c r="F72" s="476"/>
      <c r="G72" s="177"/>
      <c r="H72" s="177"/>
      <c r="I72" s="177"/>
      <c r="J72" s="154"/>
      <c r="K72" s="476"/>
      <c r="L72" s="177"/>
      <c r="M72" s="177"/>
      <c r="N72" s="177"/>
      <c r="O72" s="154">
        <f t="shared" si="71"/>
        <v>0</v>
      </c>
      <c r="P72" s="476"/>
      <c r="Q72" s="177"/>
      <c r="R72" s="177"/>
      <c r="S72" s="177"/>
      <c r="T72" s="154">
        <f t="shared" si="72"/>
        <v>0</v>
      </c>
      <c r="U72" s="476"/>
      <c r="V72" s="177"/>
      <c r="W72" s="177"/>
      <c r="X72" s="177"/>
      <c r="Y72" s="154">
        <f t="shared" si="73"/>
        <v>0</v>
      </c>
      <c r="Z72" s="476"/>
      <c r="AA72" s="177"/>
      <c r="AB72" s="177"/>
      <c r="AC72" s="177"/>
      <c r="AD72" s="154">
        <f t="shared" si="74"/>
        <v>0</v>
      </c>
      <c r="AE72" s="476"/>
      <c r="AF72" s="177"/>
      <c r="AG72" s="177"/>
      <c r="AH72" s="177"/>
      <c r="AI72" s="154">
        <f t="shared" si="75"/>
        <v>0</v>
      </c>
      <c r="AJ72" s="476"/>
      <c r="AK72" s="177"/>
      <c r="AL72" s="177"/>
      <c r="AM72" s="177"/>
      <c r="AN72" s="154">
        <f t="shared" si="76"/>
        <v>0</v>
      </c>
    </row>
    <row r="73" spans="1:40" x14ac:dyDescent="0.3">
      <c r="A73" s="145" t="s">
        <v>368</v>
      </c>
      <c r="B73" s="173"/>
      <c r="C73" s="173"/>
      <c r="D73" s="173"/>
      <c r="E73" s="173"/>
      <c r="F73" s="476"/>
      <c r="G73" s="177"/>
      <c r="H73" s="177"/>
      <c r="I73" s="177"/>
      <c r="J73" s="154"/>
      <c r="K73" s="476"/>
      <c r="L73" s="177"/>
      <c r="M73" s="177"/>
      <c r="N73" s="177"/>
      <c r="O73" s="154">
        <f t="shared" si="71"/>
        <v>0</v>
      </c>
      <c r="P73" s="476"/>
      <c r="Q73" s="177"/>
      <c r="R73" s="177"/>
      <c r="S73" s="177"/>
      <c r="T73" s="154">
        <f t="shared" si="72"/>
        <v>0</v>
      </c>
      <c r="U73" s="476"/>
      <c r="V73" s="177"/>
      <c r="W73" s="177"/>
      <c r="X73" s="177"/>
      <c r="Y73" s="154">
        <f t="shared" si="73"/>
        <v>0</v>
      </c>
      <c r="Z73" s="476"/>
      <c r="AA73" s="177"/>
      <c r="AB73" s="177"/>
      <c r="AC73" s="177"/>
      <c r="AD73" s="154">
        <f t="shared" si="74"/>
        <v>0</v>
      </c>
      <c r="AE73" s="476"/>
      <c r="AF73" s="177"/>
      <c r="AG73" s="177"/>
      <c r="AH73" s="177"/>
      <c r="AI73" s="154">
        <f t="shared" si="75"/>
        <v>0</v>
      </c>
      <c r="AJ73" s="476"/>
      <c r="AK73" s="177"/>
      <c r="AL73" s="177"/>
      <c r="AM73" s="177"/>
      <c r="AN73" s="154">
        <f t="shared" si="76"/>
        <v>0</v>
      </c>
    </row>
    <row r="74" spans="1:40" x14ac:dyDescent="0.3">
      <c r="A74" s="145" t="s">
        <v>558</v>
      </c>
      <c r="B74" s="173"/>
      <c r="C74" s="173"/>
      <c r="D74" s="173"/>
      <c r="E74" s="173"/>
      <c r="F74" s="476"/>
      <c r="G74" s="177"/>
      <c r="H74" s="177"/>
      <c r="I74" s="177"/>
      <c r="J74" s="154"/>
      <c r="K74" s="476"/>
      <c r="L74" s="177"/>
      <c r="M74" s="177"/>
      <c r="N74" s="177"/>
      <c r="O74" s="154">
        <f t="shared" si="71"/>
        <v>0</v>
      </c>
      <c r="P74" s="476"/>
      <c r="Q74" s="177"/>
      <c r="R74" s="177"/>
      <c r="S74" s="177"/>
      <c r="T74" s="154">
        <f t="shared" si="72"/>
        <v>0</v>
      </c>
      <c r="U74" s="476"/>
      <c r="V74" s="177"/>
      <c r="W74" s="177"/>
      <c r="X74" s="177"/>
      <c r="Y74" s="154">
        <f t="shared" si="73"/>
        <v>0</v>
      </c>
      <c r="Z74" s="476"/>
      <c r="AA74" s="177"/>
      <c r="AB74" s="177"/>
      <c r="AC74" s="177"/>
      <c r="AD74" s="154">
        <f t="shared" si="74"/>
        <v>0</v>
      </c>
      <c r="AE74" s="476"/>
      <c r="AF74" s="177"/>
      <c r="AG74" s="177"/>
      <c r="AH74" s="177"/>
      <c r="AI74" s="154">
        <f t="shared" si="75"/>
        <v>0</v>
      </c>
      <c r="AJ74" s="476"/>
      <c r="AK74" s="177"/>
      <c r="AL74" s="177"/>
      <c r="AM74" s="177"/>
      <c r="AN74" s="154">
        <f t="shared" si="76"/>
        <v>0</v>
      </c>
    </row>
    <row r="75" spans="1:40" x14ac:dyDescent="0.3">
      <c r="A75" s="145" t="s">
        <v>559</v>
      </c>
      <c r="B75" s="173"/>
      <c r="C75" s="173"/>
      <c r="D75" s="173"/>
      <c r="E75" s="173"/>
      <c r="F75" s="476"/>
      <c r="G75" s="177"/>
      <c r="H75" s="177"/>
      <c r="I75" s="177"/>
      <c r="J75" s="154"/>
      <c r="K75" s="476"/>
      <c r="L75" s="177"/>
      <c r="M75" s="177"/>
      <c r="N75" s="177"/>
      <c r="O75" s="154">
        <f t="shared" si="71"/>
        <v>0</v>
      </c>
      <c r="P75" s="476"/>
      <c r="Q75" s="177"/>
      <c r="R75" s="177"/>
      <c r="S75" s="177"/>
      <c r="T75" s="154">
        <f t="shared" si="72"/>
        <v>0</v>
      </c>
      <c r="U75" s="476"/>
      <c r="V75" s="177"/>
      <c r="W75" s="177"/>
      <c r="X75" s="177"/>
      <c r="Y75" s="154">
        <f t="shared" si="73"/>
        <v>0</v>
      </c>
      <c r="Z75" s="476"/>
      <c r="AA75" s="177"/>
      <c r="AB75" s="177"/>
      <c r="AC75" s="177"/>
      <c r="AD75" s="154">
        <f t="shared" si="74"/>
        <v>0</v>
      </c>
      <c r="AE75" s="476"/>
      <c r="AF75" s="177"/>
      <c r="AG75" s="177"/>
      <c r="AH75" s="177"/>
      <c r="AI75" s="154">
        <f t="shared" si="75"/>
        <v>0</v>
      </c>
      <c r="AJ75" s="476"/>
      <c r="AK75" s="177"/>
      <c r="AL75" s="177"/>
      <c r="AM75" s="177"/>
      <c r="AN75" s="154">
        <f t="shared" si="76"/>
        <v>0</v>
      </c>
    </row>
    <row r="76" spans="1:40" x14ac:dyDescent="0.3">
      <c r="A76" s="145" t="s">
        <v>560</v>
      </c>
      <c r="B76" s="173"/>
      <c r="C76" s="173"/>
      <c r="D76" s="173"/>
      <c r="E76" s="173"/>
      <c r="F76" s="476"/>
      <c r="G76" s="177"/>
      <c r="H76" s="177"/>
      <c r="I76" s="177"/>
      <c r="J76" s="154"/>
      <c r="K76" s="476"/>
      <c r="L76" s="177"/>
      <c r="M76" s="177"/>
      <c r="N76" s="177"/>
      <c r="O76" s="154">
        <f t="shared" si="71"/>
        <v>0</v>
      </c>
      <c r="P76" s="476"/>
      <c r="Q76" s="177"/>
      <c r="R76" s="177"/>
      <c r="S76" s="177"/>
      <c r="T76" s="154">
        <f t="shared" si="72"/>
        <v>0</v>
      </c>
      <c r="U76" s="476"/>
      <c r="V76" s="177"/>
      <c r="W76" s="177"/>
      <c r="X76" s="177"/>
      <c r="Y76" s="154">
        <f t="shared" si="73"/>
        <v>0</v>
      </c>
      <c r="Z76" s="476"/>
      <c r="AA76" s="177"/>
      <c r="AB76" s="177"/>
      <c r="AC76" s="177"/>
      <c r="AD76" s="154">
        <f t="shared" si="74"/>
        <v>0</v>
      </c>
      <c r="AE76" s="476"/>
      <c r="AF76" s="177"/>
      <c r="AG76" s="177"/>
      <c r="AH76" s="177"/>
      <c r="AI76" s="154">
        <f t="shared" si="75"/>
        <v>0</v>
      </c>
      <c r="AJ76" s="476"/>
      <c r="AK76" s="177"/>
      <c r="AL76" s="177"/>
      <c r="AM76" s="177"/>
      <c r="AN76" s="154">
        <f t="shared" si="76"/>
        <v>0</v>
      </c>
    </row>
    <row r="77" spans="1:40" x14ac:dyDescent="0.3">
      <c r="A77" s="145" t="s">
        <v>561</v>
      </c>
      <c r="B77" s="173"/>
      <c r="C77" s="173"/>
      <c r="D77" s="173"/>
      <c r="E77" s="173"/>
      <c r="F77" s="476"/>
      <c r="G77" s="177"/>
      <c r="H77" s="177"/>
      <c r="I77" s="177"/>
      <c r="J77" s="154"/>
      <c r="K77" s="476"/>
      <c r="L77" s="177"/>
      <c r="M77" s="177"/>
      <c r="N77" s="177"/>
      <c r="O77" s="154">
        <f t="shared" si="71"/>
        <v>0</v>
      </c>
      <c r="P77" s="476"/>
      <c r="Q77" s="177"/>
      <c r="R77" s="177"/>
      <c r="S77" s="177"/>
      <c r="T77" s="154">
        <f t="shared" si="72"/>
        <v>0</v>
      </c>
      <c r="U77" s="476"/>
      <c r="V77" s="177"/>
      <c r="W77" s="177"/>
      <c r="X77" s="177"/>
      <c r="Y77" s="154">
        <f t="shared" si="73"/>
        <v>0</v>
      </c>
      <c r="Z77" s="476"/>
      <c r="AA77" s="177"/>
      <c r="AB77" s="177"/>
      <c r="AC77" s="177"/>
      <c r="AD77" s="154">
        <f t="shared" si="74"/>
        <v>0</v>
      </c>
      <c r="AE77" s="476"/>
      <c r="AF77" s="177"/>
      <c r="AG77" s="177"/>
      <c r="AH77" s="177"/>
      <c r="AI77" s="154">
        <f t="shared" si="75"/>
        <v>0</v>
      </c>
      <c r="AJ77" s="476"/>
      <c r="AK77" s="177"/>
      <c r="AL77" s="177"/>
      <c r="AM77" s="177"/>
      <c r="AN77" s="154">
        <f t="shared" si="76"/>
        <v>0</v>
      </c>
    </row>
    <row r="78" spans="1:40" x14ac:dyDescent="0.3">
      <c r="A78" s="145" t="s">
        <v>562</v>
      </c>
      <c r="B78" s="173"/>
      <c r="C78" s="173"/>
      <c r="D78" s="173"/>
      <c r="E78" s="173"/>
      <c r="F78" s="476"/>
      <c r="G78" s="177"/>
      <c r="H78" s="177"/>
      <c r="I78" s="177"/>
      <c r="J78" s="154"/>
      <c r="K78" s="476"/>
      <c r="L78" s="177"/>
      <c r="M78" s="177"/>
      <c r="N78" s="177"/>
      <c r="O78" s="154">
        <f t="shared" si="71"/>
        <v>0</v>
      </c>
      <c r="P78" s="476"/>
      <c r="Q78" s="177"/>
      <c r="R78" s="177"/>
      <c r="S78" s="177"/>
      <c r="T78" s="154">
        <f t="shared" si="72"/>
        <v>0</v>
      </c>
      <c r="U78" s="476"/>
      <c r="V78" s="177"/>
      <c r="W78" s="177"/>
      <c r="X78" s="177"/>
      <c r="Y78" s="154">
        <f t="shared" si="73"/>
        <v>0</v>
      </c>
      <c r="Z78" s="476"/>
      <c r="AA78" s="177"/>
      <c r="AB78" s="177"/>
      <c r="AC78" s="177"/>
      <c r="AD78" s="154">
        <f t="shared" si="74"/>
        <v>0</v>
      </c>
      <c r="AE78" s="476"/>
      <c r="AF78" s="177"/>
      <c r="AG78" s="177"/>
      <c r="AH78" s="177"/>
      <c r="AI78" s="154">
        <f t="shared" si="75"/>
        <v>0</v>
      </c>
      <c r="AJ78" s="476"/>
      <c r="AK78" s="177"/>
      <c r="AL78" s="177"/>
      <c r="AM78" s="177"/>
      <c r="AN78" s="154">
        <f t="shared" si="76"/>
        <v>0</v>
      </c>
    </row>
    <row r="79" spans="1:40" x14ac:dyDescent="0.3">
      <c r="A79" s="145" t="s">
        <v>563</v>
      </c>
      <c r="B79" s="173"/>
      <c r="C79" s="173"/>
      <c r="D79" s="173"/>
      <c r="E79" s="173"/>
      <c r="F79" s="476"/>
      <c r="G79" s="177"/>
      <c r="H79" s="177"/>
      <c r="I79" s="177"/>
      <c r="J79" s="154"/>
      <c r="K79" s="476"/>
      <c r="L79" s="177"/>
      <c r="M79" s="177"/>
      <c r="N79" s="177"/>
      <c r="O79" s="154">
        <f t="shared" si="71"/>
        <v>0</v>
      </c>
      <c r="P79" s="476"/>
      <c r="Q79" s="177"/>
      <c r="R79" s="177"/>
      <c r="S79" s="177"/>
      <c r="T79" s="154">
        <f t="shared" si="72"/>
        <v>0</v>
      </c>
      <c r="U79" s="476"/>
      <c r="V79" s="177"/>
      <c r="W79" s="177"/>
      <c r="X79" s="177"/>
      <c r="Y79" s="154">
        <f t="shared" si="73"/>
        <v>0</v>
      </c>
      <c r="Z79" s="476"/>
      <c r="AA79" s="177"/>
      <c r="AB79" s="177"/>
      <c r="AC79" s="177"/>
      <c r="AD79" s="154">
        <f t="shared" si="74"/>
        <v>0</v>
      </c>
      <c r="AE79" s="476"/>
      <c r="AF79" s="177"/>
      <c r="AG79" s="177"/>
      <c r="AH79" s="177"/>
      <c r="AI79" s="154">
        <f t="shared" si="75"/>
        <v>0</v>
      </c>
      <c r="AJ79" s="476"/>
      <c r="AK79" s="177"/>
      <c r="AL79" s="177"/>
      <c r="AM79" s="177"/>
      <c r="AN79" s="154">
        <f t="shared" si="76"/>
        <v>0</v>
      </c>
    </row>
    <row r="80" spans="1:40" x14ac:dyDescent="0.3">
      <c r="A80" s="145" t="s">
        <v>564</v>
      </c>
      <c r="B80" s="173"/>
      <c r="C80" s="173"/>
      <c r="D80" s="173"/>
      <c r="E80" s="173"/>
      <c r="F80" s="476"/>
      <c r="G80" s="177"/>
      <c r="H80" s="177"/>
      <c r="I80" s="177"/>
      <c r="J80" s="154"/>
      <c r="K80" s="476"/>
      <c r="L80" s="177"/>
      <c r="M80" s="177"/>
      <c r="N80" s="177"/>
      <c r="O80" s="154">
        <f t="shared" si="71"/>
        <v>0</v>
      </c>
      <c r="P80" s="476"/>
      <c r="Q80" s="177"/>
      <c r="R80" s="177"/>
      <c r="S80" s="177"/>
      <c r="T80" s="154">
        <f t="shared" si="72"/>
        <v>0</v>
      </c>
      <c r="U80" s="476"/>
      <c r="V80" s="177"/>
      <c r="W80" s="177"/>
      <c r="X80" s="177"/>
      <c r="Y80" s="154">
        <f t="shared" si="73"/>
        <v>0</v>
      </c>
      <c r="Z80" s="476"/>
      <c r="AA80" s="177"/>
      <c r="AB80" s="177"/>
      <c r="AC80" s="177"/>
      <c r="AD80" s="154">
        <f t="shared" si="74"/>
        <v>0</v>
      </c>
      <c r="AE80" s="476"/>
      <c r="AF80" s="177"/>
      <c r="AG80" s="177"/>
      <c r="AH80" s="177"/>
      <c r="AI80" s="154">
        <f t="shared" si="75"/>
        <v>0</v>
      </c>
      <c r="AJ80" s="476"/>
      <c r="AK80" s="177"/>
      <c r="AL80" s="177"/>
      <c r="AM80" s="177"/>
      <c r="AN80" s="154">
        <f t="shared" si="76"/>
        <v>0</v>
      </c>
    </row>
    <row r="81" spans="1:41" x14ac:dyDescent="0.3">
      <c r="A81" s="145" t="s">
        <v>645</v>
      </c>
      <c r="B81" s="173"/>
      <c r="C81" s="173"/>
      <c r="D81" s="173"/>
      <c r="E81" s="173"/>
      <c r="F81" s="476"/>
      <c r="G81" s="177"/>
      <c r="H81" s="177"/>
      <c r="I81" s="177"/>
      <c r="J81" s="154">
        <f t="shared" si="70"/>
        <v>0</v>
      </c>
      <c r="K81" s="476"/>
      <c r="L81" s="177"/>
      <c r="M81" s="177"/>
      <c r="N81" s="177"/>
      <c r="O81" s="154">
        <f t="shared" si="71"/>
        <v>0</v>
      </c>
      <c r="P81" s="476"/>
      <c r="Q81" s="177"/>
      <c r="R81" s="177"/>
      <c r="S81" s="177"/>
      <c r="T81" s="154">
        <f t="shared" si="72"/>
        <v>0</v>
      </c>
      <c r="U81" s="476"/>
      <c r="V81" s="177"/>
      <c r="W81" s="177"/>
      <c r="X81" s="177"/>
      <c r="Y81" s="154">
        <f t="shared" si="73"/>
        <v>0</v>
      </c>
      <c r="Z81" s="476"/>
      <c r="AA81" s="177"/>
      <c r="AB81" s="177"/>
      <c r="AC81" s="177"/>
      <c r="AD81" s="154">
        <f t="shared" si="74"/>
        <v>0</v>
      </c>
      <c r="AE81" s="476"/>
      <c r="AF81" s="177"/>
      <c r="AG81" s="177"/>
      <c r="AH81" s="177"/>
      <c r="AI81" s="154">
        <f t="shared" si="75"/>
        <v>0</v>
      </c>
      <c r="AJ81" s="476"/>
      <c r="AK81" s="177"/>
      <c r="AL81" s="177"/>
      <c r="AM81" s="177"/>
      <c r="AN81" s="154">
        <f t="shared" si="76"/>
        <v>0</v>
      </c>
    </row>
    <row r="82" spans="1:41" x14ac:dyDescent="0.3">
      <c r="A82" s="145" t="s">
        <v>646</v>
      </c>
      <c r="B82" s="173"/>
      <c r="C82" s="173"/>
      <c r="D82" s="173"/>
      <c r="E82" s="173"/>
      <c r="F82" s="476"/>
      <c r="G82" s="177"/>
      <c r="H82" s="177"/>
      <c r="I82" s="177"/>
      <c r="J82" s="154">
        <f t="shared" si="70"/>
        <v>0</v>
      </c>
      <c r="K82" s="476"/>
      <c r="L82" s="177"/>
      <c r="M82" s="177"/>
      <c r="N82" s="177"/>
      <c r="O82" s="154">
        <f t="shared" si="71"/>
        <v>0</v>
      </c>
      <c r="P82" s="476"/>
      <c r="Q82" s="177"/>
      <c r="R82" s="177"/>
      <c r="S82" s="177"/>
      <c r="T82" s="154">
        <f t="shared" si="72"/>
        <v>0</v>
      </c>
      <c r="U82" s="476"/>
      <c r="V82" s="177"/>
      <c r="W82" s="177"/>
      <c r="X82" s="177"/>
      <c r="Y82" s="154">
        <f t="shared" si="73"/>
        <v>0</v>
      </c>
      <c r="Z82" s="476"/>
      <c r="AA82" s="177"/>
      <c r="AB82" s="177"/>
      <c r="AC82" s="177"/>
      <c r="AD82" s="154">
        <f t="shared" si="74"/>
        <v>0</v>
      </c>
      <c r="AE82" s="476"/>
      <c r="AF82" s="177"/>
      <c r="AG82" s="177"/>
      <c r="AH82" s="177"/>
      <c r="AI82" s="154">
        <f t="shared" si="75"/>
        <v>0</v>
      </c>
      <c r="AJ82" s="476"/>
      <c r="AK82" s="177"/>
      <c r="AL82" s="177"/>
      <c r="AM82" s="177"/>
      <c r="AN82" s="154">
        <f t="shared" si="76"/>
        <v>0</v>
      </c>
    </row>
    <row r="83" spans="1:41" x14ac:dyDescent="0.3">
      <c r="A83" s="145" t="s">
        <v>647</v>
      </c>
      <c r="B83" s="173"/>
      <c r="C83" s="173"/>
      <c r="D83" s="173"/>
      <c r="E83" s="173"/>
      <c r="F83" s="476"/>
      <c r="G83" s="177"/>
      <c r="H83" s="177"/>
      <c r="I83" s="177"/>
      <c r="J83" s="154">
        <f t="shared" ref="J83:J89" si="77">SUM(G83:I83)*$F83</f>
        <v>0</v>
      </c>
      <c r="K83" s="476"/>
      <c r="L83" s="177"/>
      <c r="M83" s="177"/>
      <c r="N83" s="177"/>
      <c r="O83" s="154">
        <f t="shared" si="71"/>
        <v>0</v>
      </c>
      <c r="P83" s="476"/>
      <c r="Q83" s="177"/>
      <c r="R83" s="177"/>
      <c r="S83" s="177"/>
      <c r="T83" s="154">
        <f t="shared" si="72"/>
        <v>0</v>
      </c>
      <c r="U83" s="476"/>
      <c r="V83" s="177"/>
      <c r="W83" s="177"/>
      <c r="X83" s="177"/>
      <c r="Y83" s="154">
        <f t="shared" si="73"/>
        <v>0</v>
      </c>
      <c r="Z83" s="476"/>
      <c r="AA83" s="177"/>
      <c r="AB83" s="177"/>
      <c r="AC83" s="177"/>
      <c r="AD83" s="154">
        <f t="shared" si="74"/>
        <v>0</v>
      </c>
      <c r="AE83" s="476"/>
      <c r="AF83" s="177"/>
      <c r="AG83" s="177"/>
      <c r="AH83" s="177"/>
      <c r="AI83" s="154">
        <f t="shared" si="75"/>
        <v>0</v>
      </c>
      <c r="AJ83" s="476"/>
      <c r="AK83" s="177"/>
      <c r="AL83" s="177"/>
      <c r="AM83" s="177"/>
      <c r="AN83" s="154">
        <f t="shared" si="76"/>
        <v>0</v>
      </c>
    </row>
    <row r="84" spans="1:41" x14ac:dyDescent="0.3">
      <c r="A84" s="145" t="s">
        <v>648</v>
      </c>
      <c r="B84" s="173"/>
      <c r="C84" s="173"/>
      <c r="D84" s="173"/>
      <c r="E84" s="173"/>
      <c r="F84" s="476"/>
      <c r="G84" s="177"/>
      <c r="H84" s="177"/>
      <c r="I84" s="177"/>
      <c r="J84" s="154">
        <f t="shared" si="77"/>
        <v>0</v>
      </c>
      <c r="K84" s="476"/>
      <c r="L84" s="177"/>
      <c r="M84" s="177"/>
      <c r="N84" s="177"/>
      <c r="O84" s="154">
        <f t="shared" si="71"/>
        <v>0</v>
      </c>
      <c r="P84" s="476"/>
      <c r="Q84" s="177"/>
      <c r="R84" s="177"/>
      <c r="S84" s="177"/>
      <c r="T84" s="154">
        <f t="shared" si="72"/>
        <v>0</v>
      </c>
      <c r="U84" s="476"/>
      <c r="V84" s="177"/>
      <c r="W84" s="177"/>
      <c r="X84" s="177"/>
      <c r="Y84" s="154">
        <f t="shared" si="73"/>
        <v>0</v>
      </c>
      <c r="Z84" s="476"/>
      <c r="AA84" s="177"/>
      <c r="AB84" s="177"/>
      <c r="AC84" s="177"/>
      <c r="AD84" s="154">
        <f t="shared" si="74"/>
        <v>0</v>
      </c>
      <c r="AE84" s="476"/>
      <c r="AF84" s="177"/>
      <c r="AG84" s="177"/>
      <c r="AH84" s="177"/>
      <c r="AI84" s="154">
        <f t="shared" si="75"/>
        <v>0</v>
      </c>
      <c r="AJ84" s="476"/>
      <c r="AK84" s="177"/>
      <c r="AL84" s="177"/>
      <c r="AM84" s="177"/>
      <c r="AN84" s="154">
        <f t="shared" si="76"/>
        <v>0</v>
      </c>
    </row>
    <row r="85" spans="1:41" x14ac:dyDescent="0.3">
      <c r="A85" s="145" t="s">
        <v>649</v>
      </c>
      <c r="B85" s="173"/>
      <c r="C85" s="173"/>
      <c r="D85" s="173"/>
      <c r="E85" s="173"/>
      <c r="F85" s="476"/>
      <c r="G85" s="177"/>
      <c r="H85" s="177"/>
      <c r="I85" s="177"/>
      <c r="J85" s="154">
        <f t="shared" si="77"/>
        <v>0</v>
      </c>
      <c r="K85" s="476"/>
      <c r="L85" s="177"/>
      <c r="M85" s="177"/>
      <c r="N85" s="177"/>
      <c r="O85" s="154">
        <f t="shared" si="71"/>
        <v>0</v>
      </c>
      <c r="P85" s="476"/>
      <c r="Q85" s="177"/>
      <c r="R85" s="177"/>
      <c r="S85" s="177"/>
      <c r="T85" s="154">
        <f t="shared" si="72"/>
        <v>0</v>
      </c>
      <c r="U85" s="476"/>
      <c r="V85" s="177"/>
      <c r="W85" s="177"/>
      <c r="X85" s="177"/>
      <c r="Y85" s="154">
        <f t="shared" si="73"/>
        <v>0</v>
      </c>
      <c r="Z85" s="476"/>
      <c r="AA85" s="177"/>
      <c r="AB85" s="177"/>
      <c r="AC85" s="177"/>
      <c r="AD85" s="154">
        <f t="shared" si="74"/>
        <v>0</v>
      </c>
      <c r="AE85" s="476"/>
      <c r="AF85" s="177"/>
      <c r="AG85" s="177"/>
      <c r="AH85" s="177"/>
      <c r="AI85" s="154">
        <f t="shared" si="75"/>
        <v>0</v>
      </c>
      <c r="AJ85" s="476"/>
      <c r="AK85" s="177"/>
      <c r="AL85" s="177"/>
      <c r="AM85" s="177"/>
      <c r="AN85" s="154">
        <f t="shared" si="76"/>
        <v>0</v>
      </c>
    </row>
    <row r="86" spans="1:41" x14ac:dyDescent="0.3">
      <c r="A86" s="145" t="s">
        <v>650</v>
      </c>
      <c r="B86" s="173"/>
      <c r="C86" s="173"/>
      <c r="D86" s="173"/>
      <c r="E86" s="173"/>
      <c r="F86" s="476"/>
      <c r="G86" s="177"/>
      <c r="H86" s="177"/>
      <c r="I86" s="177"/>
      <c r="J86" s="154">
        <f t="shared" si="77"/>
        <v>0</v>
      </c>
      <c r="K86" s="476"/>
      <c r="L86" s="177"/>
      <c r="M86" s="177"/>
      <c r="N86" s="177"/>
      <c r="O86" s="154">
        <f t="shared" si="71"/>
        <v>0</v>
      </c>
      <c r="P86" s="476"/>
      <c r="Q86" s="177"/>
      <c r="R86" s="177"/>
      <c r="S86" s="177"/>
      <c r="T86" s="154">
        <f t="shared" si="72"/>
        <v>0</v>
      </c>
      <c r="U86" s="476"/>
      <c r="V86" s="177"/>
      <c r="W86" s="177"/>
      <c r="X86" s="177"/>
      <c r="Y86" s="154">
        <f t="shared" si="73"/>
        <v>0</v>
      </c>
      <c r="Z86" s="476"/>
      <c r="AA86" s="177"/>
      <c r="AB86" s="177"/>
      <c r="AC86" s="177"/>
      <c r="AD86" s="154">
        <f t="shared" si="74"/>
        <v>0</v>
      </c>
      <c r="AE86" s="476"/>
      <c r="AF86" s="177"/>
      <c r="AG86" s="177"/>
      <c r="AH86" s="177"/>
      <c r="AI86" s="154">
        <f t="shared" si="75"/>
        <v>0</v>
      </c>
      <c r="AJ86" s="476"/>
      <c r="AK86" s="177"/>
      <c r="AL86" s="177"/>
      <c r="AM86" s="177"/>
      <c r="AN86" s="154">
        <f t="shared" si="76"/>
        <v>0</v>
      </c>
    </row>
    <row r="87" spans="1:41" x14ac:dyDescent="0.3">
      <c r="A87" s="145" t="s">
        <v>651</v>
      </c>
      <c r="B87" s="173"/>
      <c r="C87" s="173"/>
      <c r="D87" s="173"/>
      <c r="E87" s="173"/>
      <c r="F87" s="476"/>
      <c r="G87" s="177"/>
      <c r="H87" s="177"/>
      <c r="I87" s="177"/>
      <c r="J87" s="154">
        <f t="shared" si="77"/>
        <v>0</v>
      </c>
      <c r="K87" s="476"/>
      <c r="L87" s="177"/>
      <c r="M87" s="177"/>
      <c r="N87" s="177"/>
      <c r="O87" s="154">
        <f t="shared" si="71"/>
        <v>0</v>
      </c>
      <c r="P87" s="476"/>
      <c r="Q87" s="177"/>
      <c r="R87" s="177"/>
      <c r="S87" s="177"/>
      <c r="T87" s="154">
        <f t="shared" si="72"/>
        <v>0</v>
      </c>
      <c r="U87" s="476"/>
      <c r="V87" s="177"/>
      <c r="W87" s="177"/>
      <c r="X87" s="177"/>
      <c r="Y87" s="154">
        <f t="shared" si="73"/>
        <v>0</v>
      </c>
      <c r="Z87" s="476"/>
      <c r="AA87" s="177"/>
      <c r="AB87" s="177"/>
      <c r="AC87" s="177"/>
      <c r="AD87" s="154">
        <f t="shared" si="74"/>
        <v>0</v>
      </c>
      <c r="AE87" s="476"/>
      <c r="AF87" s="177"/>
      <c r="AG87" s="177"/>
      <c r="AH87" s="177"/>
      <c r="AI87" s="154">
        <f t="shared" si="75"/>
        <v>0</v>
      </c>
      <c r="AJ87" s="476"/>
      <c r="AK87" s="177"/>
      <c r="AL87" s="177"/>
      <c r="AM87" s="177"/>
      <c r="AN87" s="154">
        <f t="shared" si="76"/>
        <v>0</v>
      </c>
    </row>
    <row r="88" spans="1:41" x14ac:dyDescent="0.3">
      <c r="A88" s="145" t="s">
        <v>652</v>
      </c>
      <c r="B88" s="173"/>
      <c r="C88" s="173"/>
      <c r="D88" s="173"/>
      <c r="E88" s="173"/>
      <c r="F88" s="476"/>
      <c r="G88" s="177"/>
      <c r="H88" s="177"/>
      <c r="I88" s="177"/>
      <c r="J88" s="154">
        <f t="shared" si="77"/>
        <v>0</v>
      </c>
      <c r="K88" s="476"/>
      <c r="L88" s="177"/>
      <c r="M88" s="177"/>
      <c r="N88" s="177"/>
      <c r="O88" s="154">
        <f t="shared" si="71"/>
        <v>0</v>
      </c>
      <c r="P88" s="476"/>
      <c r="Q88" s="177"/>
      <c r="R88" s="177"/>
      <c r="S88" s="177"/>
      <c r="T88" s="154">
        <f t="shared" si="72"/>
        <v>0</v>
      </c>
      <c r="U88" s="476"/>
      <c r="V88" s="177"/>
      <c r="W88" s="177"/>
      <c r="X88" s="177"/>
      <c r="Y88" s="154">
        <f t="shared" si="73"/>
        <v>0</v>
      </c>
      <c r="Z88" s="476"/>
      <c r="AA88" s="177"/>
      <c r="AB88" s="177"/>
      <c r="AC88" s="177"/>
      <c r="AD88" s="154">
        <f t="shared" si="74"/>
        <v>0</v>
      </c>
      <c r="AE88" s="476"/>
      <c r="AF88" s="177"/>
      <c r="AG88" s="177"/>
      <c r="AH88" s="177"/>
      <c r="AI88" s="154">
        <f t="shared" si="75"/>
        <v>0</v>
      </c>
      <c r="AJ88" s="476"/>
      <c r="AK88" s="177"/>
      <c r="AL88" s="177"/>
      <c r="AM88" s="177"/>
      <c r="AN88" s="154">
        <f t="shared" si="76"/>
        <v>0</v>
      </c>
    </row>
    <row r="89" spans="1:41" x14ac:dyDescent="0.3">
      <c r="A89" s="145" t="s">
        <v>653</v>
      </c>
      <c r="B89" s="173"/>
      <c r="C89" s="173"/>
      <c r="D89" s="173"/>
      <c r="E89" s="173"/>
      <c r="F89" s="476"/>
      <c r="G89" s="177"/>
      <c r="H89" s="177"/>
      <c r="I89" s="177"/>
      <c r="J89" s="154">
        <f t="shared" si="77"/>
        <v>0</v>
      </c>
      <c r="K89" s="476"/>
      <c r="L89" s="177"/>
      <c r="M89" s="177"/>
      <c r="N89" s="177"/>
      <c r="O89" s="154">
        <f t="shared" si="71"/>
        <v>0</v>
      </c>
      <c r="P89" s="476"/>
      <c r="Q89" s="177"/>
      <c r="R89" s="177"/>
      <c r="S89" s="177"/>
      <c r="T89" s="154">
        <f t="shared" si="72"/>
        <v>0</v>
      </c>
      <c r="U89" s="476"/>
      <c r="V89" s="177"/>
      <c r="W89" s="177"/>
      <c r="X89" s="177"/>
      <c r="Y89" s="154">
        <f t="shared" si="73"/>
        <v>0</v>
      </c>
      <c r="Z89" s="476"/>
      <c r="AA89" s="177"/>
      <c r="AB89" s="177"/>
      <c r="AC89" s="177"/>
      <c r="AD89" s="154">
        <f t="shared" si="74"/>
        <v>0</v>
      </c>
      <c r="AE89" s="476"/>
      <c r="AF89" s="177"/>
      <c r="AG89" s="177"/>
      <c r="AH89" s="177"/>
      <c r="AI89" s="154">
        <f t="shared" si="75"/>
        <v>0</v>
      </c>
      <c r="AJ89" s="476"/>
      <c r="AK89" s="177"/>
      <c r="AL89" s="177"/>
      <c r="AM89" s="177"/>
      <c r="AN89" s="154">
        <f t="shared" si="76"/>
        <v>0</v>
      </c>
    </row>
    <row r="90" spans="1:41" s="1" customFormat="1" x14ac:dyDescent="0.3">
      <c r="A90" s="145" t="s">
        <v>654</v>
      </c>
      <c r="B90" s="173"/>
      <c r="C90" s="173"/>
      <c r="D90" s="173"/>
      <c r="E90" s="173"/>
      <c r="F90" s="476"/>
      <c r="G90" s="177"/>
      <c r="H90" s="177"/>
      <c r="I90" s="177"/>
      <c r="J90" s="154">
        <f t="shared" si="70"/>
        <v>0</v>
      </c>
      <c r="K90" s="476"/>
      <c r="L90" s="177"/>
      <c r="M90" s="177"/>
      <c r="N90" s="177"/>
      <c r="O90" s="154">
        <f t="shared" si="71"/>
        <v>0</v>
      </c>
      <c r="P90" s="476"/>
      <c r="Q90" s="177"/>
      <c r="R90" s="177"/>
      <c r="S90" s="177"/>
      <c r="T90" s="154">
        <f t="shared" si="72"/>
        <v>0</v>
      </c>
      <c r="U90" s="476"/>
      <c r="V90" s="177"/>
      <c r="W90" s="177"/>
      <c r="X90" s="177"/>
      <c r="Y90" s="154">
        <f t="shared" si="73"/>
        <v>0</v>
      </c>
      <c r="Z90" s="476"/>
      <c r="AA90" s="177"/>
      <c r="AB90" s="177"/>
      <c r="AC90" s="177"/>
      <c r="AD90" s="154">
        <f t="shared" si="74"/>
        <v>0</v>
      </c>
      <c r="AE90" s="476"/>
      <c r="AF90" s="177"/>
      <c r="AG90" s="177"/>
      <c r="AH90" s="177"/>
      <c r="AI90" s="154">
        <f t="shared" si="75"/>
        <v>0</v>
      </c>
      <c r="AJ90" s="476"/>
      <c r="AK90" s="177"/>
      <c r="AL90" s="177"/>
      <c r="AM90" s="177"/>
      <c r="AN90" s="154">
        <f t="shared" si="76"/>
        <v>0</v>
      </c>
      <c r="AO90" s="163"/>
    </row>
    <row r="91" spans="1:41" s="1" customFormat="1" x14ac:dyDescent="0.3">
      <c r="A91" s="160"/>
      <c r="B91" s="160"/>
      <c r="C91" s="160"/>
      <c r="D91" s="161"/>
      <c r="E91" s="88" t="s">
        <v>56</v>
      </c>
      <c r="F91" s="157"/>
      <c r="G91" s="157"/>
      <c r="H91" s="157"/>
      <c r="I91" s="158"/>
      <c r="J91" s="162">
        <f>SUM(J66:J90)</f>
        <v>0</v>
      </c>
      <c r="K91" s="157"/>
      <c r="L91" s="157"/>
      <c r="M91" s="157"/>
      <c r="N91" s="158"/>
      <c r="O91" s="162">
        <f>SUM(O66:O90)</f>
        <v>0</v>
      </c>
      <c r="P91" s="157"/>
      <c r="Q91" s="157"/>
      <c r="R91" s="157"/>
      <c r="S91" s="158"/>
      <c r="T91" s="162">
        <f>SUM(T66:T90)</f>
        <v>0</v>
      </c>
      <c r="U91" s="157"/>
      <c r="V91" s="157"/>
      <c r="W91" s="157"/>
      <c r="X91" s="158"/>
      <c r="Y91" s="162">
        <f>SUM(Y66:Y90)</f>
        <v>0</v>
      </c>
      <c r="Z91" s="157"/>
      <c r="AA91" s="157"/>
      <c r="AB91" s="157"/>
      <c r="AC91" s="158"/>
      <c r="AD91" s="162">
        <f>SUM(AD66:AD90)</f>
        <v>0</v>
      </c>
      <c r="AE91" s="157"/>
      <c r="AF91" s="157"/>
      <c r="AG91" s="157"/>
      <c r="AH91" s="158"/>
      <c r="AI91" s="162">
        <f>SUM(AI66:AI90)</f>
        <v>0</v>
      </c>
      <c r="AJ91" s="157"/>
      <c r="AK91" s="157"/>
      <c r="AL91" s="157"/>
      <c r="AM91" s="158"/>
      <c r="AN91" s="162">
        <f>SUM(AN66:AN90)</f>
        <v>0</v>
      </c>
    </row>
    <row r="92" spans="1:41" x14ac:dyDescent="0.3">
      <c r="A92" s="110"/>
      <c r="B92" s="110"/>
      <c r="C92" s="110"/>
      <c r="D92" s="111"/>
      <c r="E92" s="116" t="s">
        <v>313</v>
      </c>
      <c r="F92" s="126"/>
      <c r="G92" s="126"/>
      <c r="H92" s="126"/>
      <c r="I92" s="126"/>
      <c r="J92" s="155">
        <f>SUM(J91,J64,J58,J46,J52,J40,J34,J28,J22,J16,J10)</f>
        <v>0</v>
      </c>
      <c r="K92" s="156"/>
      <c r="L92" s="156"/>
      <c r="M92" s="156"/>
      <c r="N92" s="156"/>
      <c r="O92" s="155">
        <f>SUM(O91,O64,O58,O46,O52,O40,O34,O28,O22,O16,O10)</f>
        <v>0</v>
      </c>
      <c r="P92" s="156"/>
      <c r="Q92" s="156"/>
      <c r="R92" s="156"/>
      <c r="S92" s="156"/>
      <c r="T92" s="155">
        <f>SUM(T91,T64,T58,T46,T52,T40,T34,T28,T22,T16,T10)</f>
        <v>0</v>
      </c>
      <c r="U92" s="156"/>
      <c r="V92" s="156"/>
      <c r="W92" s="156"/>
      <c r="X92" s="156"/>
      <c r="Y92" s="155">
        <f>SUM(Y91,Y64,Y58,Y46,Y52,Y40,Y34,Y28,Y22,Y16,Y10)</f>
        <v>0</v>
      </c>
      <c r="Z92" s="156"/>
      <c r="AA92" s="156"/>
      <c r="AB92" s="156"/>
      <c r="AC92" s="156"/>
      <c r="AD92" s="155">
        <f>SUM(AD91,AD64,AD58,AD46,AD52,AD40,AD34,AD28,AD22,AD16,AD10)</f>
        <v>0</v>
      </c>
      <c r="AE92" s="156"/>
      <c r="AF92" s="156"/>
      <c r="AG92" s="156"/>
      <c r="AH92" s="156"/>
      <c r="AI92" s="155">
        <f>SUM(AI91,AI64,AI58,AI46,AI52,AI40,AI34,AI28,AI22,AI16,AI10)</f>
        <v>0</v>
      </c>
      <c r="AJ92" s="156"/>
      <c r="AK92" s="156"/>
      <c r="AL92" s="156"/>
      <c r="AM92" s="156"/>
      <c r="AN92" s="155">
        <f>SUM(AN91,AN64,AN58,AN46,AN52,AN40,AN34,AN28,AN22,AN16,AN10)</f>
        <v>0</v>
      </c>
    </row>
  </sheetData>
  <sheetProtection algorithmName="SHA-512" hashValue="rtNZnEePU7M7zAiylG09HIe1zGDz4SasA9SP/IIuaUjWb1zlCAYnaM+VZfDAH2/dLuBXZINqAJZtuHERb41pxQ==" saltValue="JiAGaqYi4vGVI1BEmuxD/A==" spinCount="100000" sheet="1" objects="1" scenarios="1"/>
  <mergeCells count="14">
    <mergeCell ref="AE3:AI3"/>
    <mergeCell ref="AJ3:AN3"/>
    <mergeCell ref="U3:Y3"/>
    <mergeCell ref="K3:O3"/>
    <mergeCell ref="P3:T3"/>
    <mergeCell ref="Z3:AD3"/>
    <mergeCell ref="A28:D28"/>
    <mergeCell ref="A22:D22"/>
    <mergeCell ref="F3:J3"/>
    <mergeCell ref="A58:D58"/>
    <mergeCell ref="A52:D52"/>
    <mergeCell ref="A46:D46"/>
    <mergeCell ref="A40:D40"/>
    <mergeCell ref="A34:D34"/>
  </mergeCells>
  <dataValidations xWindow="1030" yWindow="400" count="2">
    <dataValidation type="list" allowBlank="1" showInputMessage="1" showErrorMessage="1" promptTitle="Impact of risk" prompt="Select a value from the drop-down list which represents the impact of the risk occurring._x000a_1 - Very Low_x000a_2 - Low_x000a_3 - Medium_x000a_6 - High _x000a_10 - Very High" sqref="AK60:AM63 L60:N63 Q60:S63 V60:X63 AA60:AC63 AF60:AH63 G12:I15 G18:I21 G24:I27 G30:I33 G36:I39 G42:I45 G48:I51 G54:I57 G60:I63 L6:N9 L12:N15 L18:N21 L24:N27 L30:N33 L36:N39 L42:N45 L48:N51 L54:N57 Q6:S9 Q12:S15 Q18:S21 Q24:S27 Q30:S33 Q36:S39 Q42:S45 Q48:S51 Q54:S57 V6:X9 V12:X15 V18:X21 V24:X27 V30:X33 V36:X39 V42:X45 V48:X51 V54:X57 AA6:AC9 AA12:AC15 AA18:AC21 AA24:AC27 AA30:AC33 AA36:AC39 AA42:AC45 AA48:AC51 AA54:AC57 AF6:AH9 AF12:AH15 AF18:AH21 AF24:AH27 AF30:AH33 AF36:AH39 AF42:AH45 AF48:AH51 AF54:AH57 AK6:AM9 G6:I9 AK12:AM15 AK18:AM21 AK24:AM27 AK30:AM33 AK36:AM39 AK42:AM45 AK48:AM51 AK54:AM57 AK66:AM90 AF66:AH90 AA66:AC90 V66:X90 Q66:S90 L66:N90 G66:I90" xr:uid="{00000000-0002-0000-1D00-000000000000}">
      <formula1>"1,2,3,6,10"</formula1>
    </dataValidation>
    <dataValidation type="decimal" allowBlank="1" showInputMessage="1" showErrorMessage="1" errorTitle="Invalid probability percentage" error="This should be a figure expressed as a percentage between 1% and 99%. If the likelihood is zero, the risk should not be logged." promptTitle="Probability of risk occurring" prompt="Enter a percentage between 1% and 99% to represent the likelihood of the risk occurring." sqref="F6:F9 K6:K9 P6:P9 F12:F15 F18:F21 F24:F27 F30:F33 F36:F39 F42:F45 F48:F51 F54:F57 F60:F63 F66:F90 K12:K15 K18:K21 K24:K27 K30:K33 K36:K39 K42:K45 K48:K51 K54:K57 K60:K63 K66:K90 P12:P15 P18:P21 P24:P27 P30:P33 P36:P39 P42:P45 P48:P51 P54:P57 P60:P63 P66:P90 U6:U9 U12:U15 U18:U21 U24:U27 U30:U33 U36:U39 U42:U45 U48:U51 U54:U57 U60:U63 U66:U90 Z66:Z90 Z60:Z63 Z48:Z51 Z54:Z57 Z42:Z45 Z36:Z39 Z30:Z33 Z24:Z27 Z18:Z21 Z12:Z15 Z6:Z9 AE6:AE9 AJ6:AJ9 AJ12:AJ15 AE12:AE15 AE18:AE21 AJ18:AJ21 AE24:AE27 AJ24:AJ27 AE30:AE33 AJ30:AJ33 AJ36:AJ39 AE36:AE39 AE42:AE45 AJ42:AJ45 AE48:AE51 AJ48:AJ51 AE54:AE57 AJ54:AJ57 AE60:AE63 AJ60:AJ63 AE66:AE90 AJ66:AJ90" xr:uid="{00000000-0002-0000-1D00-000001000000}">
      <formula1>0.01</formula1>
      <formula2>0.99</formula2>
    </dataValidation>
  </dataValidations>
  <hyperlinks>
    <hyperlink ref="C1" location="'User Instructions'!A1" display="Back to User Instructions" xr:uid="{00000000-0004-0000-1D00-000000000000}"/>
    <hyperlink ref="C2" location="'Model Structure'!A1" display="Back to Model Structure" xr:uid="{00000000-0004-0000-1D00-000001000000}"/>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
    <tabColor rgb="FF92D050"/>
    <pageSetUpPr fitToPage="1"/>
  </sheetPr>
  <dimension ref="A1:XFD38"/>
  <sheetViews>
    <sheetView topLeftCell="A16" zoomScaleNormal="100" workbookViewId="0">
      <pane xSplit="2" topLeftCell="C1" activePane="topRight" state="frozen"/>
      <selection activeCell="D83" sqref="D83"/>
      <selection pane="topRight" activeCell="D83" sqref="D83"/>
    </sheetView>
  </sheetViews>
  <sheetFormatPr defaultColWidth="9.109375" defaultRowHeight="12" x14ac:dyDescent="0.25"/>
  <cols>
    <col min="1" max="1" width="45.44140625" style="7" customWidth="1"/>
    <col min="2" max="2" width="13.5546875" style="7" customWidth="1"/>
    <col min="3" max="7" width="28" style="24" customWidth="1"/>
    <col min="8" max="9" width="28" style="7" customWidth="1"/>
    <col min="10" max="76" width="10.88671875" style="7" customWidth="1"/>
    <col min="77" max="16384" width="9.109375" style="7"/>
  </cols>
  <sheetData>
    <row r="1" spans="1:16384" ht="15" customHeight="1" x14ac:dyDescent="0.25">
      <c r="A1" s="14" t="str">
        <f>"ECONOMIC BENEFITS ANALYSIS - " &amp; Factors!$C$10</f>
        <v xml:space="preserve">ECONOMIC BENEFITS ANALYSIS - </v>
      </c>
      <c r="B1" s="14"/>
      <c r="C1" s="700" t="s">
        <v>421</v>
      </c>
      <c r="D1" s="700"/>
      <c r="E1" s="15"/>
      <c r="F1" s="15"/>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row>
    <row r="2" spans="1:16384" ht="11.4" x14ac:dyDescent="0.2">
      <c r="C2" s="382" t="s">
        <v>573</v>
      </c>
      <c r="D2" s="7"/>
      <c r="E2" s="7"/>
      <c r="F2" s="7"/>
      <c r="G2" s="7"/>
    </row>
    <row r="3" spans="1:16384" s="418" customFormat="1" ht="45" customHeight="1" x14ac:dyDescent="0.3">
      <c r="A3" s="664" t="str">
        <f>"Summary (Discounted) - " &amp;Factors!$C$10</f>
        <v xml:space="preserve">Summary (Discounted) - </v>
      </c>
      <c r="B3" s="665"/>
      <c r="C3" s="414" t="str">
        <f xml:space="preserve"> Factors!$A$15&amp; "- " &amp; Factors!$B$15</f>
        <v xml:space="preserve">Option 0 - </v>
      </c>
      <c r="D3" s="414" t="str">
        <f xml:space="preserve"> Factors!$A$16 &amp; "- " &amp; Factors!$B$16</f>
        <v xml:space="preserve">Option 1 - </v>
      </c>
      <c r="E3" s="414" t="str">
        <f xml:space="preserve"> Factors!$A$17 &amp; "- " &amp; Factors!$B$17</f>
        <v xml:space="preserve">Option 2- </v>
      </c>
      <c r="F3" s="414" t="str">
        <f xml:space="preserve"> Factors!$A$18 &amp; "- " &amp; Factors!$B$18</f>
        <v xml:space="preserve">Option 3- </v>
      </c>
      <c r="G3" s="414" t="str">
        <f xml:space="preserve"> Factors!$A$19 &amp; "- " &amp; Factors!$B$19</f>
        <v xml:space="preserve">Option 4- </v>
      </c>
      <c r="H3" s="414" t="str">
        <f xml:space="preserve"> Factors!$A$20 &amp; "- " &amp; Factors!$B$20</f>
        <v xml:space="preserve">Option 5- </v>
      </c>
      <c r="I3" s="414" t="str">
        <f xml:space="preserve"> Factors!$A$21 &amp; "- " &amp; Factors!$B$21</f>
        <v xml:space="preserve">Option 6- </v>
      </c>
    </row>
    <row r="4" spans="1:16384" ht="15" customHeight="1" x14ac:dyDescent="0.2">
      <c r="A4" s="608" t="s">
        <v>26</v>
      </c>
      <c r="B4" s="701"/>
      <c r="C4" s="309">
        <f>C11</f>
        <v>0</v>
      </c>
      <c r="D4" s="309">
        <f>C12</f>
        <v>0</v>
      </c>
      <c r="E4" s="309">
        <f>C13</f>
        <v>0</v>
      </c>
      <c r="F4" s="309">
        <f>C14</f>
        <v>0</v>
      </c>
      <c r="G4" s="309">
        <f>C15</f>
        <v>0</v>
      </c>
      <c r="H4" s="309">
        <f>C16</f>
        <v>0</v>
      </c>
      <c r="I4" s="309">
        <f>C17</f>
        <v>0</v>
      </c>
    </row>
    <row r="5" spans="1:16384" ht="15" customHeight="1" x14ac:dyDescent="0.2">
      <c r="A5" s="608" t="s">
        <v>27</v>
      </c>
      <c r="B5" s="701"/>
      <c r="C5" s="309">
        <f>$C21</f>
        <v>0</v>
      </c>
      <c r="D5" s="309">
        <f>$C22</f>
        <v>0</v>
      </c>
      <c r="E5" s="309">
        <f>$C23</f>
        <v>0</v>
      </c>
      <c r="F5" s="309">
        <f>$C24</f>
        <v>0</v>
      </c>
      <c r="G5" s="309">
        <f>$C25</f>
        <v>0</v>
      </c>
      <c r="H5" s="309">
        <f>$C26</f>
        <v>0</v>
      </c>
      <c r="I5" s="309">
        <f>$C27</f>
        <v>0</v>
      </c>
    </row>
    <row r="6" spans="1:16384" ht="15" customHeight="1" x14ac:dyDescent="0.2">
      <c r="A6" s="608" t="s">
        <v>28</v>
      </c>
      <c r="B6" s="701"/>
      <c r="C6" s="309">
        <f>$C31</f>
        <v>0</v>
      </c>
      <c r="D6" s="309">
        <f>$C32</f>
        <v>0</v>
      </c>
      <c r="E6" s="309">
        <f>$C33</f>
        <v>0</v>
      </c>
      <c r="F6" s="309">
        <f>$C34</f>
        <v>0</v>
      </c>
      <c r="G6" s="309">
        <f>$C35</f>
        <v>0</v>
      </c>
      <c r="H6" s="309">
        <f>$C36</f>
        <v>0</v>
      </c>
      <c r="I6" s="309">
        <f>$C37</f>
        <v>0</v>
      </c>
    </row>
    <row r="7" spans="1:16384" ht="12.75" customHeight="1" x14ac:dyDescent="0.2">
      <c r="A7" s="698" t="s">
        <v>29</v>
      </c>
      <c r="B7" s="699"/>
      <c r="C7" s="310">
        <f>SUM(C4:C6)</f>
        <v>0</v>
      </c>
      <c r="D7" s="310">
        <f t="shared" ref="D7:F7" si="0">SUM(D4:D6)</f>
        <v>0</v>
      </c>
      <c r="E7" s="310">
        <f t="shared" si="0"/>
        <v>0</v>
      </c>
      <c r="F7" s="310">
        <f t="shared" si="0"/>
        <v>0</v>
      </c>
      <c r="G7" s="310">
        <f>SUM(G4:G6)</f>
        <v>0</v>
      </c>
      <c r="H7" s="310">
        <f>SUM(H4:H6)</f>
        <v>0</v>
      </c>
      <c r="I7" s="310">
        <f>SUM(I4:I6)</f>
        <v>0</v>
      </c>
    </row>
    <row r="8" spans="1:16384" ht="17.25" customHeight="1" x14ac:dyDescent="0.25">
      <c r="A8" s="17"/>
      <c r="B8" s="8"/>
      <c r="C8" s="18"/>
      <c r="D8" s="18"/>
      <c r="E8" s="18"/>
      <c r="F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row>
    <row r="9" spans="1:16384" s="8" customFormat="1" x14ac:dyDescent="0.25">
      <c r="A9" s="692" t="str">
        <f>"Cash Releasing Benefits - " &amp;Factors!$C$10</f>
        <v xml:space="preserve">Cash Releasing Benefits - </v>
      </c>
      <c r="B9" s="692"/>
      <c r="C9" s="695"/>
      <c r="D9" s="695"/>
      <c r="E9" s="695"/>
      <c r="G9" s="514" t="s">
        <v>593</v>
      </c>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c r="ACF9" s="7"/>
      <c r="ACG9" s="7"/>
      <c r="ACH9" s="7"/>
      <c r="ACI9" s="7"/>
      <c r="ACJ9" s="7"/>
      <c r="ACK9" s="7"/>
      <c r="ACL9" s="7"/>
      <c r="ACM9" s="7"/>
      <c r="ACN9" s="7"/>
      <c r="ACO9" s="7"/>
      <c r="ACP9" s="7"/>
      <c r="ACQ9" s="7"/>
      <c r="ACR9" s="7"/>
      <c r="ACS9" s="7"/>
      <c r="ACT9" s="7"/>
      <c r="ACU9" s="7"/>
      <c r="ACV9" s="7"/>
      <c r="ACW9" s="7"/>
      <c r="ACX9" s="7"/>
      <c r="ACY9" s="7"/>
      <c r="ACZ9" s="7"/>
      <c r="ADA9" s="7"/>
      <c r="ADB9" s="7"/>
      <c r="ADC9" s="7"/>
      <c r="ADD9" s="7"/>
      <c r="ADE9" s="7"/>
      <c r="ADF9" s="7"/>
      <c r="ADG9" s="7"/>
      <c r="ADH9" s="7"/>
      <c r="ADI9" s="7"/>
      <c r="ADJ9" s="7"/>
      <c r="ADK9" s="7"/>
      <c r="ADL9" s="7"/>
      <c r="ADM9" s="7"/>
      <c r="ADN9" s="7"/>
      <c r="ADO9" s="7"/>
      <c r="ADP9" s="7"/>
      <c r="ADQ9" s="7"/>
      <c r="ADR9" s="7"/>
      <c r="ADS9" s="7"/>
      <c r="ADT9" s="7"/>
      <c r="ADU9" s="7"/>
      <c r="ADV9" s="7"/>
      <c r="ADW9" s="7"/>
      <c r="ADX9" s="7"/>
      <c r="ADY9" s="7"/>
      <c r="ADZ9" s="7"/>
      <c r="AEA9" s="7"/>
      <c r="AEB9" s="7"/>
      <c r="AEC9" s="7"/>
      <c r="AED9" s="7"/>
      <c r="AEE9" s="7"/>
      <c r="AEF9" s="7"/>
      <c r="AEG9" s="7"/>
      <c r="AEH9" s="7"/>
      <c r="AEI9" s="7"/>
      <c r="AEJ9" s="7"/>
      <c r="AEK9" s="7"/>
      <c r="AEL9" s="7"/>
      <c r="AEM9" s="7"/>
      <c r="AEN9" s="7"/>
      <c r="AEO9" s="7"/>
      <c r="AEP9" s="7"/>
      <c r="AEQ9" s="7"/>
      <c r="AER9" s="7"/>
      <c r="AES9" s="7"/>
      <c r="AET9" s="7"/>
      <c r="AEU9" s="7"/>
      <c r="AEV9" s="7"/>
      <c r="AEW9" s="7"/>
      <c r="AEX9" s="7"/>
      <c r="AEY9" s="7"/>
      <c r="AEZ9" s="7"/>
      <c r="AFA9" s="7"/>
      <c r="AFB9" s="7"/>
      <c r="AFC9" s="7"/>
      <c r="AFD9" s="7"/>
      <c r="AFE9" s="7"/>
      <c r="AFF9" s="7"/>
      <c r="AFG9" s="7"/>
      <c r="AFH9" s="7"/>
      <c r="AFI9" s="7"/>
      <c r="AFJ9" s="7"/>
      <c r="AFK9" s="7"/>
      <c r="AFL9" s="7"/>
      <c r="AFM9" s="7"/>
      <c r="AFN9" s="7"/>
      <c r="AFO9" s="7"/>
      <c r="AFP9" s="7"/>
      <c r="AFQ9" s="7"/>
      <c r="AFR9" s="7"/>
      <c r="AFS9" s="7"/>
      <c r="AFT9" s="7"/>
      <c r="AFU9" s="7"/>
      <c r="AFV9" s="7"/>
      <c r="AFW9" s="7"/>
      <c r="AFX9" s="7"/>
      <c r="AFY9" s="7"/>
      <c r="AFZ9" s="7"/>
      <c r="AGA9" s="7"/>
      <c r="AGB9" s="7"/>
      <c r="AGC9" s="7"/>
      <c r="AGD9" s="7"/>
      <c r="AGE9" s="7"/>
      <c r="AGF9" s="7"/>
      <c r="AGG9" s="7"/>
      <c r="AGH9" s="7"/>
      <c r="AGI9" s="7"/>
      <c r="AGJ9" s="7"/>
      <c r="AGK9" s="7"/>
      <c r="AGL9" s="7"/>
      <c r="AGM9" s="7"/>
      <c r="AGN9" s="7"/>
      <c r="AGO9" s="7"/>
      <c r="AGP9" s="7"/>
      <c r="AGQ9" s="7"/>
      <c r="AGR9" s="7"/>
      <c r="AGS9" s="7"/>
      <c r="AGT9" s="7"/>
      <c r="AGU9" s="7"/>
      <c r="AGV9" s="7"/>
      <c r="AGW9" s="7"/>
      <c r="AGX9" s="7"/>
      <c r="AGY9" s="7"/>
      <c r="AGZ9" s="7"/>
      <c r="AHA9" s="7"/>
      <c r="AHB9" s="7"/>
      <c r="AHC9" s="7"/>
      <c r="AHD9" s="7"/>
      <c r="AHE9" s="7"/>
      <c r="AHF9" s="7"/>
      <c r="AHG9" s="7"/>
      <c r="AHH9" s="7"/>
      <c r="AHI9" s="7"/>
      <c r="AHJ9" s="7"/>
      <c r="AHK9" s="7"/>
      <c r="AHL9" s="7"/>
      <c r="AHM9" s="7"/>
      <c r="AHN9" s="7"/>
      <c r="AHO9" s="7"/>
      <c r="AHP9" s="7"/>
      <c r="AHQ9" s="7"/>
      <c r="AHR9" s="7"/>
      <c r="AHS9" s="7"/>
      <c r="AHT9" s="7"/>
      <c r="AHU9" s="7"/>
      <c r="AHV9" s="7"/>
      <c r="AHW9" s="7"/>
      <c r="AHX9" s="7"/>
      <c r="AHY9" s="7"/>
      <c r="AHZ9" s="7"/>
      <c r="AIA9" s="7"/>
      <c r="AIB9" s="7"/>
      <c r="AIC9" s="7"/>
      <c r="AID9" s="7"/>
      <c r="AIE9" s="7"/>
      <c r="AIF9" s="7"/>
      <c r="AIG9" s="7"/>
      <c r="AIH9" s="7"/>
      <c r="AII9" s="7"/>
      <c r="AIJ9" s="7"/>
      <c r="AIK9" s="7"/>
      <c r="AIL9" s="7"/>
      <c r="AIM9" s="7"/>
      <c r="AIN9" s="7"/>
      <c r="AIO9" s="7"/>
      <c r="AIP9" s="7"/>
      <c r="AIQ9" s="7"/>
      <c r="AIR9" s="7"/>
      <c r="AIS9" s="7"/>
      <c r="AIT9" s="7"/>
      <c r="AIU9" s="7"/>
      <c r="AIV9" s="7"/>
      <c r="AIW9" s="7"/>
      <c r="AIX9" s="7"/>
      <c r="AIY9" s="7"/>
      <c r="AIZ9" s="7"/>
      <c r="AJA9" s="7"/>
      <c r="AJB9" s="7"/>
      <c r="AJC9" s="7"/>
      <c r="AJD9" s="7"/>
      <c r="AJE9" s="7"/>
      <c r="AJF9" s="7"/>
      <c r="AJG9" s="7"/>
      <c r="AJH9" s="7"/>
      <c r="AJI9" s="7"/>
      <c r="AJJ9" s="7"/>
      <c r="AJK9" s="7"/>
      <c r="AJL9" s="7"/>
      <c r="AJM9" s="7"/>
      <c r="AJN9" s="7"/>
      <c r="AJO9" s="7"/>
      <c r="AJP9" s="7"/>
      <c r="AJQ9" s="7"/>
      <c r="AJR9" s="7"/>
      <c r="AJS9" s="7"/>
      <c r="AJT9" s="7"/>
      <c r="AJU9" s="7"/>
      <c r="AJV9" s="7"/>
      <c r="AJW9" s="7"/>
      <c r="AJX9" s="7"/>
      <c r="AJY9" s="7"/>
      <c r="AJZ9" s="7"/>
      <c r="AKA9" s="7"/>
      <c r="AKB9" s="7"/>
      <c r="AKC9" s="7"/>
      <c r="AKD9" s="7"/>
      <c r="AKE9" s="7"/>
      <c r="AKF9" s="7"/>
      <c r="AKG9" s="7"/>
      <c r="AKH9" s="7"/>
      <c r="AKI9" s="7"/>
      <c r="AKJ9" s="7"/>
      <c r="AKK9" s="7"/>
      <c r="AKL9" s="7"/>
      <c r="AKM9" s="7"/>
      <c r="AKN9" s="7"/>
      <c r="AKO9" s="7"/>
      <c r="AKP9" s="7"/>
      <c r="AKQ9" s="7"/>
      <c r="AKR9" s="7"/>
      <c r="AKS9" s="7"/>
      <c r="AKT9" s="7"/>
      <c r="AKU9" s="7"/>
      <c r="AKV9" s="7"/>
      <c r="AKW9" s="7"/>
      <c r="AKX9" s="7"/>
      <c r="AKY9" s="7"/>
      <c r="AKZ9" s="7"/>
      <c r="ALA9" s="7"/>
      <c r="ALB9" s="7"/>
      <c r="ALC9" s="7"/>
      <c r="ALD9" s="7"/>
      <c r="ALE9" s="7"/>
      <c r="ALF9" s="7"/>
      <c r="ALG9" s="7"/>
      <c r="ALH9" s="7"/>
      <c r="ALI9" s="7"/>
      <c r="ALJ9" s="7"/>
      <c r="ALK9" s="7"/>
      <c r="ALL9" s="7"/>
      <c r="ALM9" s="7"/>
      <c r="ALN9" s="7"/>
      <c r="ALO9" s="7"/>
      <c r="ALP9" s="7"/>
      <c r="ALQ9" s="7"/>
      <c r="ALR9" s="7"/>
      <c r="ALS9" s="7"/>
      <c r="ALT9" s="7"/>
      <c r="ALU9" s="7"/>
      <c r="ALV9" s="7"/>
      <c r="ALW9" s="7"/>
      <c r="ALX9" s="7"/>
      <c r="ALY9" s="7"/>
      <c r="ALZ9" s="7"/>
      <c r="AMA9" s="7"/>
      <c r="AMB9" s="7"/>
      <c r="AMC9" s="7"/>
      <c r="AMD9" s="7"/>
      <c r="AME9" s="7"/>
      <c r="AMF9" s="7"/>
      <c r="AMG9" s="7"/>
      <c r="AMH9" s="7"/>
      <c r="AMI9" s="7"/>
      <c r="AMJ9" s="7"/>
      <c r="AMK9" s="7"/>
      <c r="AML9" s="7"/>
      <c r="AMM9" s="7"/>
      <c r="AMN9" s="7"/>
      <c r="AMO9" s="7"/>
      <c r="AMP9" s="7"/>
      <c r="AMQ9" s="7"/>
      <c r="AMR9" s="7"/>
      <c r="AMS9" s="7"/>
      <c r="AMT9" s="7"/>
      <c r="AMU9" s="7"/>
      <c r="AMV9" s="7"/>
      <c r="AMW9" s="7"/>
      <c r="AMX9" s="7"/>
      <c r="AMY9" s="7"/>
      <c r="AMZ9" s="7"/>
      <c r="ANA9" s="7"/>
      <c r="ANB9" s="7"/>
      <c r="ANC9" s="7"/>
      <c r="AND9" s="7"/>
      <c r="ANE9" s="7"/>
      <c r="ANF9" s="7"/>
      <c r="ANG9" s="7"/>
      <c r="ANH9" s="7"/>
      <c r="ANI9" s="7"/>
      <c r="ANJ9" s="7"/>
      <c r="ANK9" s="7"/>
      <c r="ANL9" s="7"/>
      <c r="ANM9" s="7"/>
      <c r="ANN9" s="7"/>
      <c r="ANO9" s="7"/>
      <c r="ANP9" s="7"/>
      <c r="ANQ9" s="7"/>
      <c r="ANR9" s="7"/>
      <c r="ANS9" s="7"/>
      <c r="ANT9" s="7"/>
      <c r="ANU9" s="7"/>
      <c r="ANV9" s="7"/>
      <c r="ANW9" s="7"/>
      <c r="ANX9" s="7"/>
      <c r="ANY9" s="7"/>
      <c r="ANZ9" s="7"/>
      <c r="AOA9" s="7"/>
      <c r="AOB9" s="7"/>
      <c r="AOC9" s="7"/>
      <c r="AOD9" s="7"/>
      <c r="AOE9" s="7"/>
      <c r="AOF9" s="7"/>
      <c r="AOG9" s="7"/>
      <c r="AOH9" s="7"/>
      <c r="AOI9" s="7"/>
      <c r="AOJ9" s="7"/>
      <c r="AOK9" s="7"/>
      <c r="AOL9" s="7"/>
      <c r="AOM9" s="7"/>
      <c r="AON9" s="7"/>
      <c r="AOO9" s="7"/>
      <c r="AOP9" s="7"/>
      <c r="AOQ9" s="7"/>
      <c r="AOR9" s="7"/>
      <c r="AOS9" s="7"/>
      <c r="AOT9" s="7"/>
      <c r="AOU9" s="7"/>
      <c r="AOV9" s="7"/>
      <c r="AOW9" s="7"/>
      <c r="AOX9" s="7"/>
      <c r="AOY9" s="7"/>
      <c r="AOZ9" s="7"/>
      <c r="APA9" s="7"/>
      <c r="APB9" s="7"/>
      <c r="APC9" s="7"/>
      <c r="APD9" s="7"/>
      <c r="APE9" s="7"/>
      <c r="APF9" s="7"/>
      <c r="APG9" s="7"/>
      <c r="APH9" s="7"/>
      <c r="API9" s="7"/>
      <c r="APJ9" s="7"/>
      <c r="APK9" s="7"/>
      <c r="APL9" s="7"/>
      <c r="APM9" s="7"/>
      <c r="APN9" s="7"/>
      <c r="APO9" s="7"/>
      <c r="APP9" s="7"/>
      <c r="APQ9" s="7"/>
      <c r="APR9" s="7"/>
      <c r="APS9" s="7"/>
      <c r="APT9" s="7"/>
      <c r="APU9" s="7"/>
      <c r="APV9" s="7"/>
      <c r="APW9" s="7"/>
      <c r="APX9" s="7"/>
      <c r="APY9" s="7"/>
      <c r="APZ9" s="7"/>
      <c r="AQA9" s="7"/>
      <c r="AQB9" s="7"/>
      <c r="AQC9" s="7"/>
      <c r="AQD9" s="7"/>
      <c r="AQE9" s="7"/>
      <c r="AQF9" s="7"/>
      <c r="AQG9" s="7"/>
      <c r="AQH9" s="7"/>
      <c r="AQI9" s="7"/>
      <c r="AQJ9" s="7"/>
      <c r="AQK9" s="7"/>
      <c r="AQL9" s="7"/>
      <c r="AQM9" s="7"/>
      <c r="AQN9" s="7"/>
      <c r="AQO9" s="7"/>
      <c r="AQP9" s="7"/>
      <c r="AQQ9" s="7"/>
      <c r="AQR9" s="7"/>
      <c r="AQS9" s="7"/>
      <c r="AQT9" s="7"/>
      <c r="AQU9" s="7"/>
      <c r="AQV9" s="7"/>
      <c r="AQW9" s="7"/>
      <c r="AQX9" s="7"/>
      <c r="AQY9" s="7"/>
      <c r="AQZ9" s="7"/>
      <c r="ARA9" s="7"/>
      <c r="ARB9" s="7"/>
      <c r="ARC9" s="7"/>
      <c r="ARD9" s="7"/>
      <c r="ARE9" s="7"/>
      <c r="ARF9" s="7"/>
      <c r="ARG9" s="7"/>
      <c r="ARH9" s="7"/>
      <c r="ARI9" s="7"/>
      <c r="ARJ9" s="7"/>
      <c r="ARK9" s="7"/>
      <c r="ARL9" s="7"/>
      <c r="ARM9" s="7"/>
      <c r="ARN9" s="7"/>
      <c r="ARO9" s="7"/>
      <c r="ARP9" s="7"/>
      <c r="ARQ9" s="7"/>
      <c r="ARR9" s="7"/>
      <c r="ARS9" s="7"/>
      <c r="ART9" s="7"/>
      <c r="ARU9" s="7"/>
      <c r="ARV9" s="7"/>
      <c r="ARW9" s="7"/>
      <c r="ARX9" s="7"/>
      <c r="ARY9" s="7"/>
      <c r="ARZ9" s="7"/>
      <c r="ASA9" s="7"/>
      <c r="ASB9" s="7"/>
      <c r="ASC9" s="7"/>
      <c r="ASD9" s="7"/>
      <c r="ASE9" s="7"/>
      <c r="ASF9" s="7"/>
      <c r="ASG9" s="7"/>
      <c r="ASH9" s="7"/>
      <c r="ASI9" s="7"/>
      <c r="ASJ9" s="7"/>
      <c r="ASK9" s="7"/>
      <c r="ASL9" s="7"/>
      <c r="ASM9" s="7"/>
      <c r="ASN9" s="7"/>
      <c r="ASO9" s="7"/>
      <c r="ASP9" s="7"/>
      <c r="ASQ9" s="7"/>
      <c r="ASR9" s="7"/>
      <c r="ASS9" s="7"/>
      <c r="AST9" s="7"/>
      <c r="ASU9" s="7"/>
      <c r="ASV9" s="7"/>
      <c r="ASW9" s="7"/>
      <c r="ASX9" s="7"/>
      <c r="ASY9" s="7"/>
      <c r="ASZ9" s="7"/>
      <c r="ATA9" s="7"/>
      <c r="ATB9" s="7"/>
      <c r="ATC9" s="7"/>
      <c r="ATD9" s="7"/>
      <c r="ATE9" s="7"/>
      <c r="ATF9" s="7"/>
      <c r="ATG9" s="7"/>
      <c r="ATH9" s="7"/>
      <c r="ATI9" s="7"/>
      <c r="ATJ9" s="7"/>
      <c r="ATK9" s="7"/>
      <c r="ATL9" s="7"/>
      <c r="ATM9" s="7"/>
      <c r="ATN9" s="7"/>
      <c r="ATO9" s="7"/>
      <c r="ATP9" s="7"/>
      <c r="ATQ9" s="7"/>
      <c r="ATR9" s="7"/>
      <c r="ATS9" s="7"/>
      <c r="ATT9" s="7"/>
      <c r="ATU9" s="7"/>
      <c r="ATV9" s="7"/>
      <c r="ATW9" s="7"/>
      <c r="ATX9" s="7"/>
      <c r="ATY9" s="7"/>
      <c r="ATZ9" s="7"/>
      <c r="AUA9" s="7"/>
      <c r="AUB9" s="7"/>
      <c r="AUC9" s="7"/>
      <c r="AUD9" s="7"/>
      <c r="AUE9" s="7"/>
      <c r="AUF9" s="7"/>
      <c r="AUG9" s="7"/>
      <c r="AUH9" s="7"/>
      <c r="AUI9" s="7"/>
      <c r="AUJ9" s="7"/>
      <c r="AUK9" s="7"/>
      <c r="AUL9" s="7"/>
      <c r="AUM9" s="7"/>
      <c r="AUN9" s="7"/>
      <c r="AUO9" s="7"/>
      <c r="AUP9" s="7"/>
      <c r="AUQ9" s="7"/>
      <c r="AUR9" s="7"/>
      <c r="AUS9" s="7"/>
      <c r="AUT9" s="7"/>
      <c r="AUU9" s="7"/>
      <c r="AUV9" s="7"/>
      <c r="AUW9" s="7"/>
      <c r="AUX9" s="7"/>
      <c r="AUY9" s="7"/>
      <c r="AUZ9" s="7"/>
      <c r="AVA9" s="7"/>
      <c r="AVB9" s="7"/>
      <c r="AVC9" s="7"/>
      <c r="AVD9" s="7"/>
      <c r="AVE9" s="7"/>
      <c r="AVF9" s="7"/>
      <c r="AVG9" s="7"/>
      <c r="AVH9" s="7"/>
      <c r="AVI9" s="7"/>
      <c r="AVJ9" s="7"/>
      <c r="AVK9" s="7"/>
      <c r="AVL9" s="7"/>
      <c r="AVM9" s="7"/>
      <c r="AVN9" s="7"/>
      <c r="AVO9" s="7"/>
      <c r="AVP9" s="7"/>
      <c r="AVQ9" s="7"/>
      <c r="AVR9" s="7"/>
      <c r="AVS9" s="7"/>
      <c r="AVT9" s="7"/>
      <c r="AVU9" s="7"/>
      <c r="AVV9" s="7"/>
      <c r="AVW9" s="7"/>
      <c r="AVX9" s="7"/>
      <c r="AVY9" s="7"/>
      <c r="AVZ9" s="7"/>
      <c r="AWA9" s="7"/>
      <c r="AWB9" s="7"/>
      <c r="AWC9" s="7"/>
      <c r="AWD9" s="7"/>
      <c r="AWE9" s="7"/>
      <c r="AWF9" s="7"/>
      <c r="AWG9" s="7"/>
      <c r="AWH9" s="7"/>
      <c r="AWI9" s="7"/>
      <c r="AWJ9" s="7"/>
      <c r="AWK9" s="7"/>
      <c r="AWL9" s="7"/>
      <c r="AWM9" s="7"/>
      <c r="AWN9" s="7"/>
      <c r="AWO9" s="7"/>
      <c r="AWP9" s="7"/>
      <c r="AWQ9" s="7"/>
      <c r="AWR9" s="7"/>
      <c r="AWS9" s="7"/>
      <c r="AWT9" s="7"/>
      <c r="AWU9" s="7"/>
      <c r="AWV9" s="7"/>
      <c r="AWW9" s="7"/>
      <c r="AWX9" s="7"/>
      <c r="AWY9" s="7"/>
      <c r="AWZ9" s="7"/>
      <c r="AXA9" s="7"/>
      <c r="AXB9" s="7"/>
      <c r="AXC9" s="7"/>
      <c r="AXD9" s="7"/>
      <c r="AXE9" s="7"/>
      <c r="AXF9" s="7"/>
      <c r="AXG9" s="7"/>
      <c r="AXH9" s="7"/>
      <c r="AXI9" s="7"/>
      <c r="AXJ9" s="7"/>
      <c r="AXK9" s="7"/>
      <c r="AXL9" s="7"/>
      <c r="AXM9" s="7"/>
      <c r="AXN9" s="7"/>
      <c r="AXO9" s="7"/>
      <c r="AXP9" s="7"/>
      <c r="AXQ9" s="7"/>
      <c r="AXR9" s="7"/>
      <c r="AXS9" s="7"/>
      <c r="AXT9" s="7"/>
      <c r="AXU9" s="7"/>
      <c r="AXV9" s="7"/>
      <c r="AXW9" s="7"/>
      <c r="AXX9" s="7"/>
      <c r="AXY9" s="7"/>
      <c r="AXZ9" s="7"/>
      <c r="AYA9" s="7"/>
      <c r="AYB9" s="7"/>
      <c r="AYC9" s="7"/>
      <c r="AYD9" s="7"/>
      <c r="AYE9" s="7"/>
      <c r="AYF9" s="7"/>
      <c r="AYG9" s="7"/>
      <c r="AYH9" s="7"/>
      <c r="AYI9" s="7"/>
      <c r="AYJ9" s="7"/>
      <c r="AYK9" s="7"/>
      <c r="AYL9" s="7"/>
      <c r="AYM9" s="7"/>
      <c r="AYN9" s="7"/>
      <c r="AYO9" s="7"/>
      <c r="AYP9" s="7"/>
      <c r="AYQ9" s="7"/>
      <c r="AYR9" s="7"/>
      <c r="AYS9" s="7"/>
      <c r="AYT9" s="7"/>
      <c r="AYU9" s="7"/>
      <c r="AYV9" s="7"/>
      <c r="AYW9" s="7"/>
      <c r="AYX9" s="7"/>
      <c r="AYY9" s="7"/>
      <c r="AYZ9" s="7"/>
      <c r="AZA9" s="7"/>
      <c r="AZB9" s="7"/>
      <c r="AZC9" s="7"/>
      <c r="AZD9" s="7"/>
      <c r="AZE9" s="7"/>
      <c r="AZF9" s="7"/>
      <c r="AZG9" s="7"/>
      <c r="AZH9" s="7"/>
      <c r="AZI9" s="7"/>
      <c r="AZJ9" s="7"/>
      <c r="AZK9" s="7"/>
      <c r="AZL9" s="7"/>
      <c r="AZM9" s="7"/>
      <c r="AZN9" s="7"/>
      <c r="AZO9" s="7"/>
      <c r="AZP9" s="7"/>
      <c r="AZQ9" s="7"/>
      <c r="AZR9" s="7"/>
      <c r="AZS9" s="7"/>
      <c r="AZT9" s="7"/>
      <c r="AZU9" s="7"/>
      <c r="AZV9" s="7"/>
      <c r="AZW9" s="7"/>
      <c r="AZX9" s="7"/>
      <c r="AZY9" s="7"/>
      <c r="AZZ9" s="7"/>
      <c r="BAA9" s="7"/>
      <c r="BAB9" s="7"/>
      <c r="BAC9" s="7"/>
      <c r="BAD9" s="7"/>
      <c r="BAE9" s="7"/>
      <c r="BAF9" s="7"/>
      <c r="BAG9" s="7"/>
      <c r="BAH9" s="7"/>
      <c r="BAI9" s="7"/>
      <c r="BAJ9" s="7"/>
      <c r="BAK9" s="7"/>
      <c r="BAL9" s="7"/>
      <c r="BAM9" s="7"/>
      <c r="BAN9" s="7"/>
      <c r="BAO9" s="7"/>
      <c r="BAP9" s="7"/>
      <c r="BAQ9" s="7"/>
      <c r="BAR9" s="7"/>
      <c r="BAS9" s="7"/>
      <c r="BAT9" s="7"/>
      <c r="BAU9" s="7"/>
      <c r="BAV9" s="7"/>
      <c r="BAW9" s="7"/>
      <c r="BAX9" s="7"/>
      <c r="BAY9" s="7"/>
      <c r="BAZ9" s="7"/>
      <c r="BBA9" s="7"/>
      <c r="BBB9" s="7"/>
      <c r="BBC9" s="7"/>
      <c r="BBD9" s="7"/>
      <c r="BBE9" s="7"/>
      <c r="BBF9" s="7"/>
      <c r="BBG9" s="7"/>
      <c r="BBH9" s="7"/>
      <c r="BBI9" s="7"/>
      <c r="BBJ9" s="7"/>
      <c r="BBK9" s="7"/>
      <c r="BBL9" s="7"/>
      <c r="BBM9" s="7"/>
      <c r="BBN9" s="7"/>
      <c r="BBO9" s="7"/>
      <c r="BBP9" s="7"/>
      <c r="BBQ9" s="7"/>
      <c r="BBR9" s="7"/>
      <c r="BBS9" s="7"/>
      <c r="BBT9" s="7"/>
      <c r="BBU9" s="7"/>
      <c r="BBV9" s="7"/>
      <c r="BBW9" s="7"/>
      <c r="BBX9" s="7"/>
      <c r="BBY9" s="7"/>
      <c r="BBZ9" s="7"/>
      <c r="BCA9" s="7"/>
      <c r="BCB9" s="7"/>
      <c r="BCC9" s="7"/>
      <c r="BCD9" s="7"/>
      <c r="BCE9" s="7"/>
      <c r="BCF9" s="7"/>
      <c r="BCG9" s="7"/>
      <c r="BCH9" s="7"/>
      <c r="BCI9" s="7"/>
      <c r="BCJ9" s="7"/>
      <c r="BCK9" s="7"/>
      <c r="BCL9" s="7"/>
      <c r="BCM9" s="7"/>
      <c r="BCN9" s="7"/>
      <c r="BCO9" s="7"/>
      <c r="BCP9" s="7"/>
      <c r="BCQ9" s="7"/>
      <c r="BCR9" s="7"/>
      <c r="BCS9" s="7"/>
      <c r="BCT9" s="7"/>
      <c r="BCU9" s="7"/>
      <c r="BCV9" s="7"/>
      <c r="BCW9" s="7"/>
      <c r="BCX9" s="7"/>
      <c r="BCY9" s="7"/>
      <c r="BCZ9" s="7"/>
      <c r="BDA9" s="7"/>
      <c r="BDB9" s="7"/>
      <c r="BDC9" s="7"/>
      <c r="BDD9" s="7"/>
      <c r="BDE9" s="7"/>
      <c r="BDF9" s="7"/>
      <c r="BDG9" s="7"/>
      <c r="BDH9" s="7"/>
      <c r="BDI9" s="7"/>
      <c r="BDJ9" s="7"/>
      <c r="BDK9" s="7"/>
      <c r="BDL9" s="7"/>
      <c r="BDM9" s="7"/>
      <c r="BDN9" s="7"/>
      <c r="BDO9" s="7"/>
      <c r="BDP9" s="7"/>
      <c r="BDQ9" s="7"/>
      <c r="BDR9" s="7"/>
      <c r="BDS9" s="7"/>
      <c r="BDT9" s="7"/>
      <c r="BDU9" s="7"/>
      <c r="BDV9" s="7"/>
      <c r="BDW9" s="7"/>
      <c r="BDX9" s="7"/>
      <c r="BDY9" s="7"/>
      <c r="BDZ9" s="7"/>
      <c r="BEA9" s="7"/>
      <c r="BEB9" s="7"/>
      <c r="BEC9" s="7"/>
      <c r="BED9" s="7"/>
      <c r="BEE9" s="7"/>
      <c r="BEF9" s="7"/>
      <c r="BEG9" s="7"/>
      <c r="BEH9" s="7"/>
      <c r="BEI9" s="7"/>
      <c r="BEJ9" s="7"/>
      <c r="BEK9" s="7"/>
      <c r="BEL9" s="7"/>
      <c r="BEM9" s="7"/>
      <c r="BEN9" s="7"/>
      <c r="BEO9" s="7"/>
      <c r="BEP9" s="7"/>
      <c r="BEQ9" s="7"/>
      <c r="BER9" s="7"/>
      <c r="BES9" s="7"/>
      <c r="BET9" s="7"/>
      <c r="BEU9" s="7"/>
      <c r="BEV9" s="7"/>
      <c r="BEW9" s="7"/>
      <c r="BEX9" s="7"/>
      <c r="BEY9" s="7"/>
      <c r="BEZ9" s="7"/>
      <c r="BFA9" s="7"/>
      <c r="BFB9" s="7"/>
      <c r="BFC9" s="7"/>
      <c r="BFD9" s="7"/>
      <c r="BFE9" s="7"/>
      <c r="BFF9" s="7"/>
      <c r="BFG9" s="7"/>
      <c r="BFH9" s="7"/>
      <c r="BFI9" s="7"/>
      <c r="BFJ9" s="7"/>
      <c r="BFK9" s="7"/>
      <c r="BFL9" s="7"/>
      <c r="BFM9" s="7"/>
      <c r="BFN9" s="7"/>
      <c r="BFO9" s="7"/>
      <c r="BFP9" s="7"/>
      <c r="BFQ9" s="7"/>
      <c r="BFR9" s="7"/>
      <c r="BFS9" s="7"/>
      <c r="BFT9" s="7"/>
      <c r="BFU9" s="7"/>
      <c r="BFV9" s="7"/>
      <c r="BFW9" s="7"/>
      <c r="BFX9" s="7"/>
      <c r="BFY9" s="7"/>
      <c r="BFZ9" s="7"/>
      <c r="BGA9" s="7"/>
      <c r="BGB9" s="7"/>
      <c r="BGC9" s="7"/>
      <c r="BGD9" s="7"/>
      <c r="BGE9" s="7"/>
      <c r="BGF9" s="7"/>
      <c r="BGG9" s="7"/>
      <c r="BGH9" s="7"/>
      <c r="BGI9" s="7"/>
      <c r="BGJ9" s="7"/>
      <c r="BGK9" s="7"/>
      <c r="BGL9" s="7"/>
      <c r="BGM9" s="7"/>
      <c r="BGN9" s="7"/>
      <c r="BGO9" s="7"/>
      <c r="BGP9" s="7"/>
      <c r="BGQ9" s="7"/>
      <c r="BGR9" s="7"/>
      <c r="BGS9" s="7"/>
      <c r="BGT9" s="7"/>
      <c r="BGU9" s="7"/>
      <c r="BGV9" s="7"/>
      <c r="BGW9" s="7"/>
      <c r="BGX9" s="7"/>
      <c r="BGY9" s="7"/>
      <c r="BGZ9" s="7"/>
      <c r="BHA9" s="7"/>
      <c r="BHB9" s="7"/>
      <c r="BHC9" s="7"/>
      <c r="BHD9" s="7"/>
      <c r="BHE9" s="7"/>
      <c r="BHF9" s="7"/>
      <c r="BHG9" s="7"/>
      <c r="BHH9" s="7"/>
      <c r="BHI9" s="7"/>
      <c r="BHJ9" s="7"/>
      <c r="BHK9" s="7"/>
      <c r="BHL9" s="7"/>
      <c r="BHM9" s="7"/>
      <c r="BHN9" s="7"/>
      <c r="BHO9" s="7"/>
      <c r="BHP9" s="7"/>
      <c r="BHQ9" s="7"/>
      <c r="BHR9" s="7"/>
      <c r="BHS9" s="7"/>
      <c r="BHT9" s="7"/>
      <c r="BHU9" s="7"/>
      <c r="BHV9" s="7"/>
      <c r="BHW9" s="7"/>
      <c r="BHX9" s="7"/>
      <c r="BHY9" s="7"/>
      <c r="BHZ9" s="7"/>
      <c r="BIA9" s="7"/>
      <c r="BIB9" s="7"/>
      <c r="BIC9" s="7"/>
      <c r="BID9" s="7"/>
      <c r="BIE9" s="7"/>
      <c r="BIF9" s="7"/>
      <c r="BIG9" s="7"/>
      <c r="BIH9" s="7"/>
      <c r="BII9" s="7"/>
      <c r="BIJ9" s="7"/>
      <c r="BIK9" s="7"/>
      <c r="BIL9" s="7"/>
      <c r="BIM9" s="7"/>
      <c r="BIN9" s="7"/>
      <c r="BIO9" s="7"/>
      <c r="BIP9" s="7"/>
      <c r="BIQ9" s="7"/>
      <c r="BIR9" s="7"/>
      <c r="BIS9" s="7"/>
      <c r="BIT9" s="7"/>
      <c r="BIU9" s="7"/>
      <c r="BIV9" s="7"/>
      <c r="BIW9" s="7"/>
      <c r="BIX9" s="7"/>
      <c r="BIY9" s="7"/>
      <c r="BIZ9" s="7"/>
      <c r="BJA9" s="7"/>
      <c r="BJB9" s="7"/>
      <c r="BJC9" s="7"/>
      <c r="BJD9" s="7"/>
      <c r="BJE9" s="7"/>
      <c r="BJF9" s="7"/>
      <c r="BJG9" s="7"/>
      <c r="BJH9" s="7"/>
      <c r="BJI9" s="7"/>
      <c r="BJJ9" s="7"/>
      <c r="BJK9" s="7"/>
      <c r="BJL9" s="7"/>
      <c r="BJM9" s="7"/>
      <c r="BJN9" s="7"/>
      <c r="BJO9" s="7"/>
      <c r="BJP9" s="7"/>
      <c r="BJQ9" s="7"/>
      <c r="BJR9" s="7"/>
      <c r="BJS9" s="7"/>
      <c r="BJT9" s="7"/>
      <c r="BJU9" s="7"/>
      <c r="BJV9" s="7"/>
      <c r="BJW9" s="7"/>
      <c r="BJX9" s="7"/>
      <c r="BJY9" s="7"/>
      <c r="BJZ9" s="7"/>
      <c r="BKA9" s="7"/>
      <c r="BKB9" s="7"/>
      <c r="BKC9" s="7"/>
      <c r="BKD9" s="7"/>
      <c r="BKE9" s="7"/>
      <c r="BKF9" s="7"/>
      <c r="BKG9" s="7"/>
      <c r="BKH9" s="7"/>
      <c r="BKI9" s="7"/>
      <c r="BKJ9" s="7"/>
      <c r="BKK9" s="7"/>
      <c r="BKL9" s="7"/>
      <c r="BKM9" s="7"/>
      <c r="BKN9" s="7"/>
      <c r="BKO9" s="7"/>
      <c r="BKP9" s="7"/>
      <c r="BKQ9" s="7"/>
      <c r="BKR9" s="7"/>
      <c r="BKS9" s="7"/>
      <c r="BKT9" s="7"/>
      <c r="BKU9" s="7"/>
      <c r="BKV9" s="7"/>
      <c r="BKW9" s="7"/>
      <c r="BKX9" s="7"/>
      <c r="BKY9" s="7"/>
      <c r="BKZ9" s="7"/>
      <c r="BLA9" s="7"/>
      <c r="BLB9" s="7"/>
      <c r="BLC9" s="7"/>
      <c r="BLD9" s="7"/>
      <c r="BLE9" s="7"/>
      <c r="BLF9" s="7"/>
      <c r="BLG9" s="7"/>
      <c r="BLH9" s="7"/>
      <c r="BLI9" s="7"/>
      <c r="BLJ9" s="7"/>
      <c r="BLK9" s="7"/>
      <c r="BLL9" s="7"/>
      <c r="BLM9" s="7"/>
      <c r="BLN9" s="7"/>
      <c r="BLO9" s="7"/>
      <c r="BLP9" s="7"/>
      <c r="BLQ9" s="7"/>
      <c r="BLR9" s="7"/>
      <c r="BLS9" s="7"/>
      <c r="BLT9" s="7"/>
      <c r="BLU9" s="7"/>
      <c r="BLV9" s="7"/>
      <c r="BLW9" s="7"/>
      <c r="BLX9" s="7"/>
      <c r="BLY9" s="7"/>
      <c r="BLZ9" s="7"/>
      <c r="BMA9" s="7"/>
      <c r="BMB9" s="7"/>
      <c r="BMC9" s="7"/>
      <c r="BMD9" s="7"/>
      <c r="BME9" s="7"/>
      <c r="BMF9" s="7"/>
      <c r="BMG9" s="7"/>
      <c r="BMH9" s="7"/>
      <c r="BMI9" s="7"/>
      <c r="BMJ9" s="7"/>
      <c r="BMK9" s="7"/>
      <c r="BML9" s="7"/>
      <c r="BMM9" s="7"/>
      <c r="BMN9" s="7"/>
      <c r="BMO9" s="7"/>
      <c r="BMP9" s="7"/>
      <c r="BMQ9" s="7"/>
      <c r="BMR9" s="7"/>
      <c r="BMS9" s="7"/>
      <c r="BMT9" s="7"/>
      <c r="BMU9" s="7"/>
      <c r="BMV9" s="7"/>
      <c r="BMW9" s="7"/>
      <c r="BMX9" s="7"/>
      <c r="BMY9" s="7"/>
      <c r="BMZ9" s="7"/>
      <c r="BNA9" s="7"/>
      <c r="BNB9" s="7"/>
      <c r="BNC9" s="7"/>
      <c r="BND9" s="7"/>
      <c r="BNE9" s="7"/>
      <c r="BNF9" s="7"/>
      <c r="BNG9" s="7"/>
      <c r="BNH9" s="7"/>
      <c r="BNI9" s="7"/>
      <c r="BNJ9" s="7"/>
      <c r="BNK9" s="7"/>
      <c r="BNL9" s="7"/>
      <c r="BNM9" s="7"/>
      <c r="BNN9" s="7"/>
      <c r="BNO9" s="7"/>
      <c r="BNP9" s="7"/>
      <c r="BNQ9" s="7"/>
      <c r="BNR9" s="7"/>
      <c r="BNS9" s="7"/>
      <c r="BNT9" s="7"/>
      <c r="BNU9" s="7"/>
      <c r="BNV9" s="7"/>
      <c r="BNW9" s="7"/>
      <c r="BNX9" s="7"/>
      <c r="BNY9" s="7"/>
      <c r="BNZ9" s="7"/>
      <c r="BOA9" s="7"/>
      <c r="BOB9" s="7"/>
      <c r="BOC9" s="7"/>
      <c r="BOD9" s="7"/>
      <c r="BOE9" s="7"/>
      <c r="BOF9" s="7"/>
      <c r="BOG9" s="7"/>
      <c r="BOH9" s="7"/>
      <c r="BOI9" s="7"/>
      <c r="BOJ9" s="7"/>
      <c r="BOK9" s="7"/>
      <c r="BOL9" s="7"/>
      <c r="BOM9" s="7"/>
      <c r="BON9" s="7"/>
      <c r="BOO9" s="7"/>
      <c r="BOP9" s="7"/>
      <c r="BOQ9" s="7"/>
      <c r="BOR9" s="7"/>
      <c r="BOS9" s="7"/>
      <c r="BOT9" s="7"/>
      <c r="BOU9" s="7"/>
      <c r="BOV9" s="7"/>
      <c r="BOW9" s="7"/>
      <c r="BOX9" s="7"/>
      <c r="BOY9" s="7"/>
      <c r="BOZ9" s="7"/>
      <c r="BPA9" s="7"/>
      <c r="BPB9" s="7"/>
      <c r="BPC9" s="7"/>
      <c r="BPD9" s="7"/>
      <c r="BPE9" s="7"/>
      <c r="BPF9" s="7"/>
      <c r="BPG9" s="7"/>
      <c r="BPH9" s="7"/>
      <c r="BPI9" s="7"/>
      <c r="BPJ9" s="7"/>
      <c r="BPK9" s="7"/>
      <c r="BPL9" s="7"/>
      <c r="BPM9" s="7"/>
      <c r="BPN9" s="7"/>
      <c r="BPO9" s="7"/>
      <c r="BPP9" s="7"/>
      <c r="BPQ9" s="7"/>
      <c r="BPR9" s="7"/>
      <c r="BPS9" s="7"/>
      <c r="BPT9" s="7"/>
      <c r="BPU9" s="7"/>
      <c r="BPV9" s="7"/>
      <c r="BPW9" s="7"/>
      <c r="BPX9" s="7"/>
      <c r="BPY9" s="7"/>
      <c r="BPZ9" s="7"/>
      <c r="BQA9" s="7"/>
      <c r="BQB9" s="7"/>
      <c r="BQC9" s="7"/>
      <c r="BQD9" s="7"/>
      <c r="BQE9" s="7"/>
      <c r="BQF9" s="7"/>
      <c r="BQG9" s="7"/>
      <c r="BQH9" s="7"/>
      <c r="BQI9" s="7"/>
      <c r="BQJ9" s="7"/>
      <c r="BQK9" s="7"/>
      <c r="BQL9" s="7"/>
      <c r="BQM9" s="7"/>
      <c r="BQN9" s="7"/>
      <c r="BQO9" s="7"/>
      <c r="BQP9" s="7"/>
      <c r="BQQ9" s="7"/>
      <c r="BQR9" s="7"/>
      <c r="BQS9" s="7"/>
      <c r="BQT9" s="7"/>
      <c r="BQU9" s="7"/>
      <c r="BQV9" s="7"/>
      <c r="BQW9" s="7"/>
      <c r="BQX9" s="7"/>
      <c r="BQY9" s="7"/>
      <c r="BQZ9" s="7"/>
      <c r="BRA9" s="7"/>
      <c r="BRB9" s="7"/>
      <c r="BRC9" s="7"/>
      <c r="BRD9" s="7"/>
      <c r="BRE9" s="7"/>
      <c r="BRF9" s="7"/>
      <c r="BRG9" s="7"/>
      <c r="BRH9" s="7"/>
      <c r="BRI9" s="7"/>
      <c r="BRJ9" s="7"/>
      <c r="BRK9" s="7"/>
      <c r="BRL9" s="7"/>
      <c r="BRM9" s="7"/>
      <c r="BRN9" s="7"/>
      <c r="BRO9" s="7"/>
      <c r="BRP9" s="7"/>
      <c r="BRQ9" s="7"/>
      <c r="BRR9" s="7"/>
      <c r="BRS9" s="7"/>
      <c r="BRT9" s="7"/>
      <c r="BRU9" s="7"/>
      <c r="BRV9" s="7"/>
      <c r="BRW9" s="7"/>
      <c r="BRX9" s="7"/>
      <c r="BRY9" s="7"/>
      <c r="BRZ9" s="7"/>
      <c r="BSA9" s="7"/>
      <c r="BSB9" s="7"/>
      <c r="BSC9" s="7"/>
      <c r="BSD9" s="7"/>
      <c r="BSE9" s="7"/>
      <c r="BSF9" s="7"/>
      <c r="BSG9" s="7"/>
      <c r="BSH9" s="7"/>
      <c r="BSI9" s="7"/>
      <c r="BSJ9" s="7"/>
      <c r="BSK9" s="7"/>
      <c r="BSL9" s="7"/>
      <c r="BSM9" s="7"/>
      <c r="BSN9" s="7"/>
      <c r="BSO9" s="7"/>
      <c r="BSP9" s="7"/>
      <c r="BSQ9" s="7"/>
      <c r="BSR9" s="7"/>
      <c r="BSS9" s="7"/>
      <c r="BST9" s="7"/>
      <c r="BSU9" s="7"/>
      <c r="BSV9" s="7"/>
      <c r="BSW9" s="7"/>
      <c r="BSX9" s="7"/>
      <c r="BSY9" s="7"/>
      <c r="BSZ9" s="7"/>
      <c r="BTA9" s="7"/>
      <c r="BTB9" s="7"/>
      <c r="BTC9" s="7"/>
      <c r="BTD9" s="7"/>
      <c r="BTE9" s="7"/>
      <c r="BTF9" s="7"/>
      <c r="BTG9" s="7"/>
      <c r="BTH9" s="7"/>
      <c r="BTI9" s="7"/>
      <c r="BTJ9" s="7"/>
      <c r="BTK9" s="7"/>
      <c r="BTL9" s="7"/>
      <c r="BTM9" s="7"/>
      <c r="BTN9" s="7"/>
      <c r="BTO9" s="7"/>
      <c r="BTP9" s="7"/>
      <c r="BTQ9" s="7"/>
      <c r="BTR9" s="7"/>
      <c r="BTS9" s="7"/>
      <c r="BTT9" s="7"/>
      <c r="BTU9" s="7"/>
      <c r="BTV9" s="7"/>
      <c r="BTW9" s="7"/>
      <c r="BTX9" s="7"/>
      <c r="BTY9" s="7"/>
      <c r="BTZ9" s="7"/>
      <c r="BUA9" s="7"/>
      <c r="BUB9" s="7"/>
      <c r="BUC9" s="7"/>
      <c r="BUD9" s="7"/>
      <c r="BUE9" s="7"/>
      <c r="BUF9" s="7"/>
      <c r="BUG9" s="7"/>
      <c r="BUH9" s="7"/>
      <c r="BUI9" s="7"/>
      <c r="BUJ9" s="7"/>
      <c r="BUK9" s="7"/>
      <c r="BUL9" s="7"/>
      <c r="BUM9" s="7"/>
      <c r="BUN9" s="7"/>
      <c r="BUO9" s="7"/>
      <c r="BUP9" s="7"/>
      <c r="BUQ9" s="7"/>
      <c r="BUR9" s="7"/>
      <c r="BUS9" s="7"/>
      <c r="BUT9" s="7"/>
      <c r="BUU9" s="7"/>
      <c r="BUV9" s="7"/>
      <c r="BUW9" s="7"/>
      <c r="BUX9" s="7"/>
      <c r="BUY9" s="7"/>
      <c r="BUZ9" s="7"/>
      <c r="BVA9" s="7"/>
      <c r="BVB9" s="7"/>
      <c r="BVC9" s="7"/>
      <c r="BVD9" s="7"/>
      <c r="BVE9" s="7"/>
      <c r="BVF9" s="7"/>
      <c r="BVG9" s="7"/>
      <c r="BVH9" s="7"/>
      <c r="BVI9" s="7"/>
      <c r="BVJ9" s="7"/>
      <c r="BVK9" s="7"/>
      <c r="BVL9" s="7"/>
      <c r="BVM9" s="7"/>
      <c r="BVN9" s="7"/>
      <c r="BVO9" s="7"/>
      <c r="BVP9" s="7"/>
      <c r="BVQ9" s="7"/>
      <c r="BVR9" s="7"/>
      <c r="BVS9" s="7"/>
      <c r="BVT9" s="7"/>
      <c r="BVU9" s="7"/>
      <c r="BVV9" s="7"/>
      <c r="BVW9" s="7"/>
      <c r="BVX9" s="7"/>
      <c r="BVY9" s="7"/>
      <c r="BVZ9" s="7"/>
      <c r="BWA9" s="7"/>
      <c r="BWB9" s="7"/>
      <c r="BWC9" s="7"/>
      <c r="BWD9" s="7"/>
      <c r="BWE9" s="7"/>
      <c r="BWF9" s="7"/>
      <c r="BWG9" s="7"/>
      <c r="BWH9" s="7"/>
      <c r="BWI9" s="7"/>
      <c r="BWJ9" s="7"/>
      <c r="BWK9" s="7"/>
      <c r="BWL9" s="7"/>
      <c r="BWM9" s="7"/>
      <c r="BWN9" s="7"/>
      <c r="BWO9" s="7"/>
      <c r="BWP9" s="7"/>
      <c r="BWQ9" s="7"/>
      <c r="BWR9" s="7"/>
      <c r="BWS9" s="7"/>
      <c r="BWT9" s="7"/>
      <c r="BWU9" s="7"/>
      <c r="BWV9" s="7"/>
      <c r="BWW9" s="7"/>
      <c r="BWX9" s="7"/>
      <c r="BWY9" s="7"/>
      <c r="BWZ9" s="7"/>
      <c r="BXA9" s="7"/>
      <c r="BXB9" s="7"/>
      <c r="BXC9" s="7"/>
      <c r="BXD9" s="7"/>
      <c r="BXE9" s="7"/>
      <c r="BXF9" s="7"/>
      <c r="BXG9" s="7"/>
      <c r="BXH9" s="7"/>
      <c r="BXI9" s="7"/>
      <c r="BXJ9" s="7"/>
      <c r="BXK9" s="7"/>
      <c r="BXL9" s="7"/>
      <c r="BXM9" s="7"/>
      <c r="BXN9" s="7"/>
      <c r="BXO9" s="7"/>
      <c r="BXP9" s="7"/>
      <c r="BXQ9" s="7"/>
      <c r="BXR9" s="7"/>
      <c r="BXS9" s="7"/>
      <c r="BXT9" s="7"/>
      <c r="BXU9" s="7"/>
      <c r="BXV9" s="7"/>
      <c r="BXW9" s="7"/>
      <c r="BXX9" s="7"/>
      <c r="BXY9" s="7"/>
      <c r="BXZ9" s="7"/>
      <c r="BYA9" s="7"/>
      <c r="BYB9" s="7"/>
      <c r="BYC9" s="7"/>
      <c r="BYD9" s="7"/>
      <c r="BYE9" s="7"/>
      <c r="BYF9" s="7"/>
      <c r="BYG9" s="7"/>
      <c r="BYH9" s="7"/>
      <c r="BYI9" s="7"/>
      <c r="BYJ9" s="7"/>
      <c r="BYK9" s="7"/>
      <c r="BYL9" s="7"/>
      <c r="BYM9" s="7"/>
      <c r="BYN9" s="7"/>
      <c r="BYO9" s="7"/>
      <c r="BYP9" s="7"/>
      <c r="BYQ9" s="7"/>
      <c r="BYR9" s="7"/>
      <c r="BYS9" s="7"/>
      <c r="BYT9" s="7"/>
      <c r="BYU9" s="7"/>
      <c r="BYV9" s="7"/>
      <c r="BYW9" s="7"/>
      <c r="BYX9" s="7"/>
      <c r="BYY9" s="7"/>
      <c r="BYZ9" s="7"/>
      <c r="BZA9" s="7"/>
      <c r="BZB9" s="7"/>
      <c r="BZC9" s="7"/>
      <c r="BZD9" s="7"/>
      <c r="BZE9" s="7"/>
      <c r="BZF9" s="7"/>
      <c r="BZG9" s="7"/>
      <c r="BZH9" s="7"/>
      <c r="BZI9" s="7"/>
      <c r="BZJ9" s="7"/>
      <c r="BZK9" s="7"/>
      <c r="BZL9" s="7"/>
      <c r="BZM9" s="7"/>
      <c r="BZN9" s="7"/>
      <c r="BZO9" s="7"/>
      <c r="BZP9" s="7"/>
      <c r="BZQ9" s="7"/>
      <c r="BZR9" s="7"/>
      <c r="BZS9" s="7"/>
      <c r="BZT9" s="7"/>
      <c r="BZU9" s="7"/>
      <c r="BZV9" s="7"/>
      <c r="BZW9" s="7"/>
      <c r="BZX9" s="7"/>
      <c r="BZY9" s="7"/>
      <c r="BZZ9" s="7"/>
      <c r="CAA9" s="7"/>
      <c r="CAB9" s="7"/>
      <c r="CAC9" s="7"/>
      <c r="CAD9" s="7"/>
      <c r="CAE9" s="7"/>
      <c r="CAF9" s="7"/>
      <c r="CAG9" s="7"/>
      <c r="CAH9" s="7"/>
      <c r="CAI9" s="7"/>
      <c r="CAJ9" s="7"/>
      <c r="CAK9" s="7"/>
      <c r="CAL9" s="7"/>
      <c r="CAM9" s="7"/>
      <c r="CAN9" s="7"/>
      <c r="CAO9" s="7"/>
      <c r="CAP9" s="7"/>
      <c r="CAQ9" s="7"/>
      <c r="CAR9" s="7"/>
      <c r="CAS9" s="7"/>
      <c r="CAT9" s="7"/>
      <c r="CAU9" s="7"/>
      <c r="CAV9" s="7"/>
      <c r="CAW9" s="7"/>
      <c r="CAX9" s="7"/>
      <c r="CAY9" s="7"/>
      <c r="CAZ9" s="7"/>
      <c r="CBA9" s="7"/>
      <c r="CBB9" s="7"/>
      <c r="CBC9" s="7"/>
      <c r="CBD9" s="7"/>
      <c r="CBE9" s="7"/>
      <c r="CBF9" s="7"/>
      <c r="CBG9" s="7"/>
      <c r="CBH9" s="7"/>
      <c r="CBI9" s="7"/>
      <c r="CBJ9" s="7"/>
      <c r="CBK9" s="7"/>
      <c r="CBL9" s="7"/>
      <c r="CBM9" s="7"/>
      <c r="CBN9" s="7"/>
      <c r="CBO9" s="7"/>
      <c r="CBP9" s="7"/>
      <c r="CBQ9" s="7"/>
      <c r="CBR9" s="7"/>
      <c r="CBS9" s="7"/>
      <c r="CBT9" s="7"/>
      <c r="CBU9" s="7"/>
      <c r="CBV9" s="7"/>
      <c r="CBW9" s="7"/>
      <c r="CBX9" s="7"/>
      <c r="CBY9" s="7"/>
      <c r="CBZ9" s="7"/>
      <c r="CCA9" s="7"/>
      <c r="CCB9" s="7"/>
      <c r="CCC9" s="7"/>
      <c r="CCD9" s="7"/>
      <c r="CCE9" s="7"/>
      <c r="CCF9" s="7"/>
      <c r="CCG9" s="7"/>
      <c r="CCH9" s="7"/>
      <c r="CCI9" s="7"/>
      <c r="CCJ9" s="7"/>
      <c r="CCK9" s="7"/>
      <c r="CCL9" s="7"/>
      <c r="CCM9" s="7"/>
      <c r="CCN9" s="7"/>
      <c r="CCO9" s="7"/>
      <c r="CCP9" s="7"/>
      <c r="CCQ9" s="7"/>
      <c r="CCR9" s="7"/>
      <c r="CCS9" s="7"/>
      <c r="CCT9" s="7"/>
      <c r="CCU9" s="7"/>
      <c r="CCV9" s="7"/>
      <c r="CCW9" s="7"/>
      <c r="CCX9" s="7"/>
      <c r="CCY9" s="7"/>
      <c r="CCZ9" s="7"/>
      <c r="CDA9" s="7"/>
      <c r="CDB9" s="7"/>
      <c r="CDC9" s="7"/>
      <c r="CDD9" s="7"/>
      <c r="CDE9" s="7"/>
      <c r="CDF9" s="7"/>
      <c r="CDG9" s="7"/>
      <c r="CDH9" s="7"/>
      <c r="CDI9" s="7"/>
      <c r="CDJ9" s="7"/>
      <c r="CDK9" s="7"/>
      <c r="CDL9" s="7"/>
      <c r="CDM9" s="7"/>
      <c r="CDN9" s="7"/>
      <c r="CDO9" s="7"/>
      <c r="CDP9" s="7"/>
      <c r="CDQ9" s="7"/>
      <c r="CDR9" s="7"/>
      <c r="CDS9" s="7"/>
      <c r="CDT9" s="7"/>
      <c r="CDU9" s="7"/>
      <c r="CDV9" s="7"/>
      <c r="CDW9" s="7"/>
      <c r="CDX9" s="7"/>
      <c r="CDY9" s="7"/>
      <c r="CDZ9" s="7"/>
      <c r="CEA9" s="7"/>
      <c r="CEB9" s="7"/>
      <c r="CEC9" s="7"/>
      <c r="CED9" s="7"/>
      <c r="CEE9" s="7"/>
      <c r="CEF9" s="7"/>
      <c r="CEG9" s="7"/>
      <c r="CEH9" s="7"/>
      <c r="CEI9" s="7"/>
      <c r="CEJ9" s="7"/>
      <c r="CEK9" s="7"/>
      <c r="CEL9" s="7"/>
      <c r="CEM9" s="7"/>
      <c r="CEN9" s="7"/>
      <c r="CEO9" s="7"/>
      <c r="CEP9" s="7"/>
      <c r="CEQ9" s="7"/>
      <c r="CER9" s="7"/>
      <c r="CES9" s="7"/>
      <c r="CET9" s="7"/>
      <c r="CEU9" s="7"/>
      <c r="CEV9" s="7"/>
      <c r="CEW9" s="7"/>
      <c r="CEX9" s="7"/>
      <c r="CEY9" s="7"/>
      <c r="CEZ9" s="7"/>
      <c r="CFA9" s="7"/>
      <c r="CFB9" s="7"/>
      <c r="CFC9" s="7"/>
      <c r="CFD9" s="7"/>
      <c r="CFE9" s="7"/>
      <c r="CFF9" s="7"/>
      <c r="CFG9" s="7"/>
      <c r="CFH9" s="7"/>
      <c r="CFI9" s="7"/>
      <c r="CFJ9" s="7"/>
      <c r="CFK9" s="7"/>
      <c r="CFL9" s="7"/>
      <c r="CFM9" s="7"/>
      <c r="CFN9" s="7"/>
      <c r="CFO9" s="7"/>
      <c r="CFP9" s="7"/>
      <c r="CFQ9" s="7"/>
      <c r="CFR9" s="7"/>
      <c r="CFS9" s="7"/>
      <c r="CFT9" s="7"/>
      <c r="CFU9" s="7"/>
      <c r="CFV9" s="7"/>
      <c r="CFW9" s="7"/>
      <c r="CFX9" s="7"/>
      <c r="CFY9" s="7"/>
      <c r="CFZ9" s="7"/>
      <c r="CGA9" s="7"/>
      <c r="CGB9" s="7"/>
      <c r="CGC9" s="7"/>
      <c r="CGD9" s="7"/>
      <c r="CGE9" s="7"/>
      <c r="CGF9" s="7"/>
      <c r="CGG9" s="7"/>
      <c r="CGH9" s="7"/>
      <c r="CGI9" s="7"/>
      <c r="CGJ9" s="7"/>
      <c r="CGK9" s="7"/>
      <c r="CGL9" s="7"/>
      <c r="CGM9" s="7"/>
      <c r="CGN9" s="7"/>
      <c r="CGO9" s="7"/>
      <c r="CGP9" s="7"/>
      <c r="CGQ9" s="7"/>
      <c r="CGR9" s="7"/>
      <c r="CGS9" s="7"/>
      <c r="CGT9" s="7"/>
      <c r="CGU9" s="7"/>
      <c r="CGV9" s="7"/>
      <c r="CGW9" s="7"/>
      <c r="CGX9" s="7"/>
      <c r="CGY9" s="7"/>
      <c r="CGZ9" s="7"/>
      <c r="CHA9" s="7"/>
      <c r="CHB9" s="7"/>
      <c r="CHC9" s="7"/>
      <c r="CHD9" s="7"/>
      <c r="CHE9" s="7"/>
      <c r="CHF9" s="7"/>
      <c r="CHG9" s="7"/>
      <c r="CHH9" s="7"/>
      <c r="CHI9" s="7"/>
      <c r="CHJ9" s="7"/>
      <c r="CHK9" s="7"/>
      <c r="CHL9" s="7"/>
      <c r="CHM9" s="7"/>
      <c r="CHN9" s="7"/>
      <c r="CHO9" s="7"/>
      <c r="CHP9" s="7"/>
      <c r="CHQ9" s="7"/>
      <c r="CHR9" s="7"/>
      <c r="CHS9" s="7"/>
      <c r="CHT9" s="7"/>
      <c r="CHU9" s="7"/>
      <c r="CHV9" s="7"/>
      <c r="CHW9" s="7"/>
      <c r="CHX9" s="7"/>
      <c r="CHY9" s="7"/>
      <c r="CHZ9" s="7"/>
      <c r="CIA9" s="7"/>
      <c r="CIB9" s="7"/>
      <c r="CIC9" s="7"/>
      <c r="CID9" s="7"/>
      <c r="CIE9" s="7"/>
      <c r="CIF9" s="7"/>
      <c r="CIG9" s="7"/>
      <c r="CIH9" s="7"/>
      <c r="CII9" s="7"/>
      <c r="CIJ9" s="7"/>
      <c r="CIK9" s="7"/>
      <c r="CIL9" s="7"/>
      <c r="CIM9" s="7"/>
      <c r="CIN9" s="7"/>
      <c r="CIO9" s="7"/>
      <c r="CIP9" s="7"/>
      <c r="CIQ9" s="7"/>
      <c r="CIR9" s="7"/>
      <c r="CIS9" s="7"/>
      <c r="CIT9" s="7"/>
      <c r="CIU9" s="7"/>
      <c r="CIV9" s="7"/>
      <c r="CIW9" s="7"/>
      <c r="CIX9" s="7"/>
      <c r="CIY9" s="7"/>
      <c r="CIZ9" s="7"/>
      <c r="CJA9" s="7"/>
      <c r="CJB9" s="7"/>
      <c r="CJC9" s="7"/>
      <c r="CJD9" s="7"/>
      <c r="CJE9" s="7"/>
      <c r="CJF9" s="7"/>
      <c r="CJG9" s="7"/>
      <c r="CJH9" s="7"/>
      <c r="CJI9" s="7"/>
      <c r="CJJ9" s="7"/>
      <c r="CJK9" s="7"/>
      <c r="CJL9" s="7"/>
      <c r="CJM9" s="7"/>
      <c r="CJN9" s="7"/>
      <c r="CJO9" s="7"/>
      <c r="CJP9" s="7"/>
      <c r="CJQ9" s="7"/>
      <c r="CJR9" s="7"/>
      <c r="CJS9" s="7"/>
      <c r="CJT9" s="7"/>
      <c r="CJU9" s="7"/>
      <c r="CJV9" s="7"/>
      <c r="CJW9" s="7"/>
      <c r="CJX9" s="7"/>
      <c r="CJY9" s="7"/>
      <c r="CJZ9" s="7"/>
      <c r="CKA9" s="7"/>
      <c r="CKB9" s="7"/>
      <c r="CKC9" s="7"/>
      <c r="CKD9" s="7"/>
      <c r="CKE9" s="7"/>
      <c r="CKF9" s="7"/>
      <c r="CKG9" s="7"/>
      <c r="CKH9" s="7"/>
      <c r="CKI9" s="7"/>
      <c r="CKJ9" s="7"/>
      <c r="CKK9" s="7"/>
      <c r="CKL9" s="7"/>
      <c r="CKM9" s="7"/>
      <c r="CKN9" s="7"/>
      <c r="CKO9" s="7"/>
      <c r="CKP9" s="7"/>
      <c r="CKQ9" s="7"/>
      <c r="CKR9" s="7"/>
      <c r="CKS9" s="7"/>
      <c r="CKT9" s="7"/>
      <c r="CKU9" s="7"/>
      <c r="CKV9" s="7"/>
      <c r="CKW9" s="7"/>
      <c r="CKX9" s="7"/>
      <c r="CKY9" s="7"/>
      <c r="CKZ9" s="7"/>
      <c r="CLA9" s="7"/>
      <c r="CLB9" s="7"/>
      <c r="CLC9" s="7"/>
      <c r="CLD9" s="7"/>
      <c r="CLE9" s="7"/>
      <c r="CLF9" s="7"/>
      <c r="CLG9" s="7"/>
      <c r="CLH9" s="7"/>
      <c r="CLI9" s="7"/>
      <c r="CLJ9" s="7"/>
      <c r="CLK9" s="7"/>
      <c r="CLL9" s="7"/>
      <c r="CLM9" s="7"/>
      <c r="CLN9" s="7"/>
      <c r="CLO9" s="7"/>
      <c r="CLP9" s="7"/>
      <c r="CLQ9" s="7"/>
      <c r="CLR9" s="7"/>
      <c r="CLS9" s="7"/>
      <c r="CLT9" s="7"/>
      <c r="CLU9" s="7"/>
      <c r="CLV9" s="7"/>
      <c r="CLW9" s="7"/>
      <c r="CLX9" s="7"/>
      <c r="CLY9" s="7"/>
      <c r="CLZ9" s="7"/>
      <c r="CMA9" s="7"/>
      <c r="CMB9" s="7"/>
      <c r="CMC9" s="7"/>
      <c r="CMD9" s="7"/>
      <c r="CME9" s="7"/>
      <c r="CMF9" s="7"/>
      <c r="CMG9" s="7"/>
      <c r="CMH9" s="7"/>
      <c r="CMI9" s="7"/>
      <c r="CMJ9" s="7"/>
      <c r="CMK9" s="7"/>
      <c r="CML9" s="7"/>
      <c r="CMM9" s="7"/>
      <c r="CMN9" s="7"/>
      <c r="CMO9" s="7"/>
      <c r="CMP9" s="7"/>
      <c r="CMQ9" s="7"/>
      <c r="CMR9" s="7"/>
      <c r="CMS9" s="7"/>
      <c r="CMT9" s="7"/>
      <c r="CMU9" s="7"/>
      <c r="CMV9" s="7"/>
      <c r="CMW9" s="7"/>
      <c r="CMX9" s="7"/>
      <c r="CMY9" s="7"/>
      <c r="CMZ9" s="7"/>
      <c r="CNA9" s="7"/>
      <c r="CNB9" s="7"/>
      <c r="CNC9" s="7"/>
      <c r="CND9" s="7"/>
      <c r="CNE9" s="7"/>
      <c r="CNF9" s="7"/>
      <c r="CNG9" s="7"/>
      <c r="CNH9" s="7"/>
      <c r="CNI9" s="7"/>
      <c r="CNJ9" s="7"/>
      <c r="CNK9" s="7"/>
      <c r="CNL9" s="7"/>
      <c r="CNM9" s="7"/>
      <c r="CNN9" s="7"/>
      <c r="CNO9" s="7"/>
      <c r="CNP9" s="7"/>
      <c r="CNQ9" s="7"/>
      <c r="CNR9" s="7"/>
      <c r="CNS9" s="7"/>
      <c r="CNT9" s="7"/>
      <c r="CNU9" s="7"/>
      <c r="CNV9" s="7"/>
      <c r="CNW9" s="7"/>
      <c r="CNX9" s="7"/>
      <c r="CNY9" s="7"/>
      <c r="CNZ9" s="7"/>
      <c r="COA9" s="7"/>
      <c r="COB9" s="7"/>
      <c r="COC9" s="7"/>
      <c r="COD9" s="7"/>
      <c r="COE9" s="7"/>
      <c r="COF9" s="7"/>
      <c r="COG9" s="7"/>
      <c r="COH9" s="7"/>
      <c r="COI9" s="7"/>
      <c r="COJ9" s="7"/>
      <c r="COK9" s="7"/>
      <c r="COL9" s="7"/>
      <c r="COM9" s="7"/>
      <c r="CON9" s="7"/>
      <c r="COO9" s="7"/>
      <c r="COP9" s="7"/>
      <c r="COQ9" s="7"/>
      <c r="COR9" s="7"/>
      <c r="COS9" s="7"/>
      <c r="COT9" s="7"/>
      <c r="COU9" s="7"/>
      <c r="COV9" s="7"/>
      <c r="COW9" s="7"/>
      <c r="COX9" s="7"/>
      <c r="COY9" s="7"/>
      <c r="COZ9" s="7"/>
      <c r="CPA9" s="7"/>
      <c r="CPB9" s="7"/>
      <c r="CPC9" s="7"/>
      <c r="CPD9" s="7"/>
      <c r="CPE9" s="7"/>
      <c r="CPF9" s="7"/>
      <c r="CPG9" s="7"/>
      <c r="CPH9" s="7"/>
      <c r="CPI9" s="7"/>
      <c r="CPJ9" s="7"/>
      <c r="CPK9" s="7"/>
      <c r="CPL9" s="7"/>
      <c r="CPM9" s="7"/>
      <c r="CPN9" s="7"/>
      <c r="CPO9" s="7"/>
      <c r="CPP9" s="7"/>
      <c r="CPQ9" s="7"/>
      <c r="CPR9" s="7"/>
      <c r="CPS9" s="7"/>
      <c r="CPT9" s="7"/>
      <c r="CPU9" s="7"/>
      <c r="CPV9" s="7"/>
      <c r="CPW9" s="7"/>
      <c r="CPX9" s="7"/>
      <c r="CPY9" s="7"/>
      <c r="CPZ9" s="7"/>
      <c r="CQA9" s="7"/>
      <c r="CQB9" s="7"/>
      <c r="CQC9" s="7"/>
      <c r="CQD9" s="7"/>
      <c r="CQE9" s="7"/>
      <c r="CQF9" s="7"/>
      <c r="CQG9" s="7"/>
      <c r="CQH9" s="7"/>
      <c r="CQI9" s="7"/>
      <c r="CQJ9" s="7"/>
      <c r="CQK9" s="7"/>
      <c r="CQL9" s="7"/>
      <c r="CQM9" s="7"/>
      <c r="CQN9" s="7"/>
      <c r="CQO9" s="7"/>
      <c r="CQP9" s="7"/>
      <c r="CQQ9" s="7"/>
      <c r="CQR9" s="7"/>
      <c r="CQS9" s="7"/>
      <c r="CQT9" s="7"/>
      <c r="CQU9" s="7"/>
      <c r="CQV9" s="7"/>
      <c r="CQW9" s="7"/>
      <c r="CQX9" s="7"/>
      <c r="CQY9" s="7"/>
      <c r="CQZ9" s="7"/>
      <c r="CRA9" s="7"/>
      <c r="CRB9" s="7"/>
      <c r="CRC9" s="7"/>
      <c r="CRD9" s="7"/>
      <c r="CRE9" s="7"/>
      <c r="CRF9" s="7"/>
      <c r="CRG9" s="7"/>
      <c r="CRH9" s="7"/>
      <c r="CRI9" s="7"/>
      <c r="CRJ9" s="7"/>
      <c r="CRK9" s="7"/>
      <c r="CRL9" s="7"/>
      <c r="CRM9" s="7"/>
      <c r="CRN9" s="7"/>
      <c r="CRO9" s="7"/>
      <c r="CRP9" s="7"/>
      <c r="CRQ9" s="7"/>
      <c r="CRR9" s="7"/>
      <c r="CRS9" s="7"/>
      <c r="CRT9" s="7"/>
      <c r="CRU9" s="7"/>
      <c r="CRV9" s="7"/>
      <c r="CRW9" s="7"/>
      <c r="CRX9" s="7"/>
      <c r="CRY9" s="7"/>
      <c r="CRZ9" s="7"/>
      <c r="CSA9" s="7"/>
      <c r="CSB9" s="7"/>
      <c r="CSC9" s="7"/>
      <c r="CSD9" s="7"/>
      <c r="CSE9" s="7"/>
      <c r="CSF9" s="7"/>
      <c r="CSG9" s="7"/>
      <c r="CSH9" s="7"/>
      <c r="CSI9" s="7"/>
      <c r="CSJ9" s="7"/>
      <c r="CSK9" s="7"/>
      <c r="CSL9" s="7"/>
      <c r="CSM9" s="7"/>
      <c r="CSN9" s="7"/>
      <c r="CSO9" s="7"/>
      <c r="CSP9" s="7"/>
      <c r="CSQ9" s="7"/>
      <c r="CSR9" s="7"/>
      <c r="CSS9" s="7"/>
      <c r="CST9" s="7"/>
      <c r="CSU9" s="7"/>
      <c r="CSV9" s="7"/>
      <c r="CSW9" s="7"/>
      <c r="CSX9" s="7"/>
      <c r="CSY9" s="7"/>
      <c r="CSZ9" s="7"/>
      <c r="CTA9" s="7"/>
      <c r="CTB9" s="7"/>
      <c r="CTC9" s="7"/>
      <c r="CTD9" s="7"/>
      <c r="CTE9" s="7"/>
      <c r="CTF9" s="7"/>
      <c r="CTG9" s="7"/>
      <c r="CTH9" s="7"/>
      <c r="CTI9" s="7"/>
      <c r="CTJ9" s="7"/>
      <c r="CTK9" s="7"/>
      <c r="CTL9" s="7"/>
      <c r="CTM9" s="7"/>
      <c r="CTN9" s="7"/>
      <c r="CTO9" s="7"/>
      <c r="CTP9" s="7"/>
      <c r="CTQ9" s="7"/>
      <c r="CTR9" s="7"/>
      <c r="CTS9" s="7"/>
      <c r="CTT9" s="7"/>
      <c r="CTU9" s="7"/>
      <c r="CTV9" s="7"/>
      <c r="CTW9" s="7"/>
      <c r="CTX9" s="7"/>
      <c r="CTY9" s="7"/>
      <c r="CTZ9" s="7"/>
      <c r="CUA9" s="7"/>
      <c r="CUB9" s="7"/>
      <c r="CUC9" s="7"/>
      <c r="CUD9" s="7"/>
      <c r="CUE9" s="7"/>
      <c r="CUF9" s="7"/>
      <c r="CUG9" s="7"/>
      <c r="CUH9" s="7"/>
      <c r="CUI9" s="7"/>
      <c r="CUJ9" s="7"/>
      <c r="CUK9" s="7"/>
      <c r="CUL9" s="7"/>
      <c r="CUM9" s="7"/>
      <c r="CUN9" s="7"/>
      <c r="CUO9" s="7"/>
      <c r="CUP9" s="7"/>
      <c r="CUQ9" s="7"/>
      <c r="CUR9" s="7"/>
      <c r="CUS9" s="7"/>
      <c r="CUT9" s="7"/>
      <c r="CUU9" s="7"/>
      <c r="CUV9" s="7"/>
      <c r="CUW9" s="7"/>
      <c r="CUX9" s="7"/>
      <c r="CUY9" s="7"/>
      <c r="CUZ9" s="7"/>
      <c r="CVA9" s="7"/>
      <c r="CVB9" s="7"/>
      <c r="CVC9" s="7"/>
      <c r="CVD9" s="7"/>
      <c r="CVE9" s="7"/>
      <c r="CVF9" s="7"/>
      <c r="CVG9" s="7"/>
      <c r="CVH9" s="7"/>
      <c r="CVI9" s="7"/>
      <c r="CVJ9" s="7"/>
      <c r="CVK9" s="7"/>
      <c r="CVL9" s="7"/>
      <c r="CVM9" s="7"/>
      <c r="CVN9" s="7"/>
      <c r="CVO9" s="7"/>
      <c r="CVP9" s="7"/>
      <c r="CVQ9" s="7"/>
      <c r="CVR9" s="7"/>
      <c r="CVS9" s="7"/>
      <c r="CVT9" s="7"/>
      <c r="CVU9" s="7"/>
      <c r="CVV9" s="7"/>
      <c r="CVW9" s="7"/>
      <c r="CVX9" s="7"/>
      <c r="CVY9" s="7"/>
      <c r="CVZ9" s="7"/>
      <c r="CWA9" s="7"/>
      <c r="CWB9" s="7"/>
      <c r="CWC9" s="7"/>
      <c r="CWD9" s="7"/>
      <c r="CWE9" s="7"/>
      <c r="CWF9" s="7"/>
      <c r="CWG9" s="7"/>
      <c r="CWH9" s="7"/>
      <c r="CWI9" s="7"/>
      <c r="CWJ9" s="7"/>
      <c r="CWK9" s="7"/>
      <c r="CWL9" s="7"/>
      <c r="CWM9" s="7"/>
      <c r="CWN9" s="7"/>
      <c r="CWO9" s="7"/>
      <c r="CWP9" s="7"/>
      <c r="CWQ9" s="7"/>
      <c r="CWR9" s="7"/>
      <c r="CWS9" s="7"/>
      <c r="CWT9" s="7"/>
      <c r="CWU9" s="7"/>
      <c r="CWV9" s="7"/>
      <c r="CWW9" s="7"/>
      <c r="CWX9" s="7"/>
      <c r="CWY9" s="7"/>
      <c r="CWZ9" s="7"/>
      <c r="CXA9" s="7"/>
      <c r="CXB9" s="7"/>
      <c r="CXC9" s="7"/>
      <c r="CXD9" s="7"/>
      <c r="CXE9" s="7"/>
      <c r="CXF9" s="7"/>
      <c r="CXG9" s="7"/>
      <c r="CXH9" s="7"/>
      <c r="CXI9" s="7"/>
      <c r="CXJ9" s="7"/>
      <c r="CXK9" s="7"/>
      <c r="CXL9" s="7"/>
      <c r="CXM9" s="7"/>
      <c r="CXN9" s="7"/>
      <c r="CXO9" s="7"/>
      <c r="CXP9" s="7"/>
      <c r="CXQ9" s="7"/>
      <c r="CXR9" s="7"/>
      <c r="CXS9" s="7"/>
      <c r="CXT9" s="7"/>
      <c r="CXU9" s="7"/>
      <c r="CXV9" s="7"/>
      <c r="CXW9" s="7"/>
      <c r="CXX9" s="7"/>
      <c r="CXY9" s="7"/>
      <c r="CXZ9" s="7"/>
      <c r="CYA9" s="7"/>
      <c r="CYB9" s="7"/>
      <c r="CYC9" s="7"/>
      <c r="CYD9" s="7"/>
      <c r="CYE9" s="7"/>
      <c r="CYF9" s="7"/>
      <c r="CYG9" s="7"/>
      <c r="CYH9" s="7"/>
      <c r="CYI9" s="7"/>
      <c r="CYJ9" s="7"/>
      <c r="CYK9" s="7"/>
      <c r="CYL9" s="7"/>
      <c r="CYM9" s="7"/>
      <c r="CYN9" s="7"/>
      <c r="CYO9" s="7"/>
      <c r="CYP9" s="7"/>
      <c r="CYQ9" s="7"/>
      <c r="CYR9" s="7"/>
      <c r="CYS9" s="7"/>
      <c r="CYT9" s="7"/>
      <c r="CYU9" s="7"/>
      <c r="CYV9" s="7"/>
      <c r="CYW9" s="7"/>
      <c r="CYX9" s="7"/>
      <c r="CYY9" s="7"/>
      <c r="CYZ9" s="7"/>
      <c r="CZA9" s="7"/>
      <c r="CZB9" s="7"/>
      <c r="CZC9" s="7"/>
      <c r="CZD9" s="7"/>
      <c r="CZE9" s="7"/>
      <c r="CZF9" s="7"/>
      <c r="CZG9" s="7"/>
      <c r="CZH9" s="7"/>
      <c r="CZI9" s="7"/>
      <c r="CZJ9" s="7"/>
      <c r="CZK9" s="7"/>
      <c r="CZL9" s="7"/>
      <c r="CZM9" s="7"/>
      <c r="CZN9" s="7"/>
      <c r="CZO9" s="7"/>
      <c r="CZP9" s="7"/>
      <c r="CZQ9" s="7"/>
      <c r="CZR9" s="7"/>
      <c r="CZS9" s="7"/>
      <c r="CZT9" s="7"/>
      <c r="CZU9" s="7"/>
      <c r="CZV9" s="7"/>
      <c r="CZW9" s="7"/>
      <c r="CZX9" s="7"/>
      <c r="CZY9" s="7"/>
      <c r="CZZ9" s="7"/>
      <c r="DAA9" s="7"/>
      <c r="DAB9" s="7"/>
      <c r="DAC9" s="7"/>
      <c r="DAD9" s="7"/>
      <c r="DAE9" s="7"/>
      <c r="DAF9" s="7"/>
      <c r="DAG9" s="7"/>
      <c r="DAH9" s="7"/>
      <c r="DAI9" s="7"/>
      <c r="DAJ9" s="7"/>
      <c r="DAK9" s="7"/>
      <c r="DAL9" s="7"/>
      <c r="DAM9" s="7"/>
      <c r="DAN9" s="7"/>
      <c r="DAO9" s="7"/>
      <c r="DAP9" s="7"/>
      <c r="DAQ9" s="7"/>
      <c r="DAR9" s="7"/>
      <c r="DAS9" s="7"/>
      <c r="DAT9" s="7"/>
      <c r="DAU9" s="7"/>
      <c r="DAV9" s="7"/>
      <c r="DAW9" s="7"/>
      <c r="DAX9" s="7"/>
      <c r="DAY9" s="7"/>
      <c r="DAZ9" s="7"/>
      <c r="DBA9" s="7"/>
      <c r="DBB9" s="7"/>
      <c r="DBC9" s="7"/>
      <c r="DBD9" s="7"/>
      <c r="DBE9" s="7"/>
      <c r="DBF9" s="7"/>
      <c r="DBG9" s="7"/>
      <c r="DBH9" s="7"/>
      <c r="DBI9" s="7"/>
      <c r="DBJ9" s="7"/>
      <c r="DBK9" s="7"/>
      <c r="DBL9" s="7"/>
      <c r="DBM9" s="7"/>
      <c r="DBN9" s="7"/>
      <c r="DBO9" s="7"/>
      <c r="DBP9" s="7"/>
      <c r="DBQ9" s="7"/>
      <c r="DBR9" s="7"/>
      <c r="DBS9" s="7"/>
      <c r="DBT9" s="7"/>
      <c r="DBU9" s="7"/>
      <c r="DBV9" s="7"/>
      <c r="DBW9" s="7"/>
      <c r="DBX9" s="7"/>
      <c r="DBY9" s="7"/>
      <c r="DBZ9" s="7"/>
      <c r="DCA9" s="7"/>
      <c r="DCB9" s="7"/>
      <c r="DCC9" s="7"/>
      <c r="DCD9" s="7"/>
      <c r="DCE9" s="7"/>
      <c r="DCF9" s="7"/>
      <c r="DCG9" s="7"/>
      <c r="DCH9" s="7"/>
      <c r="DCI9" s="7"/>
      <c r="DCJ9" s="7"/>
      <c r="DCK9" s="7"/>
      <c r="DCL9" s="7"/>
      <c r="DCM9" s="7"/>
      <c r="DCN9" s="7"/>
      <c r="DCO9" s="7"/>
      <c r="DCP9" s="7"/>
      <c r="DCQ9" s="7"/>
      <c r="DCR9" s="7"/>
      <c r="DCS9" s="7"/>
      <c r="DCT9" s="7"/>
      <c r="DCU9" s="7"/>
      <c r="DCV9" s="7"/>
      <c r="DCW9" s="7"/>
      <c r="DCX9" s="7"/>
      <c r="DCY9" s="7"/>
      <c r="DCZ9" s="7"/>
      <c r="DDA9" s="7"/>
      <c r="DDB9" s="7"/>
      <c r="DDC9" s="7"/>
      <c r="DDD9" s="7"/>
      <c r="DDE9" s="7"/>
      <c r="DDF9" s="7"/>
      <c r="DDG9" s="7"/>
      <c r="DDH9" s="7"/>
      <c r="DDI9" s="7"/>
      <c r="DDJ9" s="7"/>
      <c r="DDK9" s="7"/>
      <c r="DDL9" s="7"/>
      <c r="DDM9" s="7"/>
      <c r="DDN9" s="7"/>
      <c r="DDO9" s="7"/>
      <c r="DDP9" s="7"/>
      <c r="DDQ9" s="7"/>
      <c r="DDR9" s="7"/>
      <c r="DDS9" s="7"/>
      <c r="DDT9" s="7"/>
      <c r="DDU9" s="7"/>
      <c r="DDV9" s="7"/>
      <c r="DDW9" s="7"/>
      <c r="DDX9" s="7"/>
      <c r="DDY9" s="7"/>
      <c r="DDZ9" s="7"/>
      <c r="DEA9" s="7"/>
      <c r="DEB9" s="7"/>
      <c r="DEC9" s="7"/>
      <c r="DED9" s="7"/>
      <c r="DEE9" s="7"/>
      <c r="DEF9" s="7"/>
      <c r="DEG9" s="7"/>
      <c r="DEH9" s="7"/>
      <c r="DEI9" s="7"/>
      <c r="DEJ9" s="7"/>
      <c r="DEK9" s="7"/>
      <c r="DEL9" s="7"/>
      <c r="DEM9" s="7"/>
      <c r="DEN9" s="7"/>
      <c r="DEO9" s="7"/>
      <c r="DEP9" s="7"/>
      <c r="DEQ9" s="7"/>
      <c r="DER9" s="7"/>
      <c r="DES9" s="7"/>
      <c r="DET9" s="7"/>
      <c r="DEU9" s="7"/>
      <c r="DEV9" s="7"/>
      <c r="DEW9" s="7"/>
      <c r="DEX9" s="7"/>
      <c r="DEY9" s="7"/>
      <c r="DEZ9" s="7"/>
      <c r="DFA9" s="7"/>
      <c r="DFB9" s="7"/>
      <c r="DFC9" s="7"/>
      <c r="DFD9" s="7"/>
      <c r="DFE9" s="7"/>
      <c r="DFF9" s="7"/>
      <c r="DFG9" s="7"/>
      <c r="DFH9" s="7"/>
      <c r="DFI9" s="7"/>
      <c r="DFJ9" s="7"/>
      <c r="DFK9" s="7"/>
      <c r="DFL9" s="7"/>
      <c r="DFM9" s="7"/>
      <c r="DFN9" s="7"/>
      <c r="DFO9" s="7"/>
      <c r="DFP9" s="7"/>
      <c r="DFQ9" s="7"/>
      <c r="DFR9" s="7"/>
      <c r="DFS9" s="7"/>
      <c r="DFT9" s="7"/>
      <c r="DFU9" s="7"/>
      <c r="DFV9" s="7"/>
      <c r="DFW9" s="7"/>
      <c r="DFX9" s="7"/>
      <c r="DFY9" s="7"/>
      <c r="DFZ9" s="7"/>
      <c r="DGA9" s="7"/>
      <c r="DGB9" s="7"/>
      <c r="DGC9" s="7"/>
      <c r="DGD9" s="7"/>
      <c r="DGE9" s="7"/>
      <c r="DGF9" s="7"/>
      <c r="DGG9" s="7"/>
      <c r="DGH9" s="7"/>
      <c r="DGI9" s="7"/>
      <c r="DGJ9" s="7"/>
      <c r="DGK9" s="7"/>
      <c r="DGL9" s="7"/>
      <c r="DGM9" s="7"/>
      <c r="DGN9" s="7"/>
      <c r="DGO9" s="7"/>
      <c r="DGP9" s="7"/>
      <c r="DGQ9" s="7"/>
      <c r="DGR9" s="7"/>
      <c r="DGS9" s="7"/>
      <c r="DGT9" s="7"/>
      <c r="DGU9" s="7"/>
      <c r="DGV9" s="7"/>
      <c r="DGW9" s="7"/>
      <c r="DGX9" s="7"/>
      <c r="DGY9" s="7"/>
      <c r="DGZ9" s="7"/>
      <c r="DHA9" s="7"/>
      <c r="DHB9" s="7"/>
      <c r="DHC9" s="7"/>
      <c r="DHD9" s="7"/>
      <c r="DHE9" s="7"/>
      <c r="DHF9" s="7"/>
      <c r="DHG9" s="7"/>
      <c r="DHH9" s="7"/>
      <c r="DHI9" s="7"/>
      <c r="DHJ9" s="7"/>
      <c r="DHK9" s="7"/>
      <c r="DHL9" s="7"/>
      <c r="DHM9" s="7"/>
      <c r="DHN9" s="7"/>
      <c r="DHO9" s="7"/>
      <c r="DHP9" s="7"/>
      <c r="DHQ9" s="7"/>
      <c r="DHR9" s="7"/>
      <c r="DHS9" s="7"/>
      <c r="DHT9" s="7"/>
      <c r="DHU9" s="7"/>
      <c r="DHV9" s="7"/>
      <c r="DHW9" s="7"/>
      <c r="DHX9" s="7"/>
      <c r="DHY9" s="7"/>
      <c r="DHZ9" s="7"/>
      <c r="DIA9" s="7"/>
      <c r="DIB9" s="7"/>
      <c r="DIC9" s="7"/>
      <c r="DID9" s="7"/>
      <c r="DIE9" s="7"/>
      <c r="DIF9" s="7"/>
      <c r="DIG9" s="7"/>
      <c r="DIH9" s="7"/>
      <c r="DII9" s="7"/>
      <c r="DIJ9" s="7"/>
      <c r="DIK9" s="7"/>
      <c r="DIL9" s="7"/>
      <c r="DIM9" s="7"/>
      <c r="DIN9" s="7"/>
      <c r="DIO9" s="7"/>
      <c r="DIP9" s="7"/>
      <c r="DIQ9" s="7"/>
      <c r="DIR9" s="7"/>
      <c r="DIS9" s="7"/>
      <c r="DIT9" s="7"/>
      <c r="DIU9" s="7"/>
      <c r="DIV9" s="7"/>
      <c r="DIW9" s="7"/>
      <c r="DIX9" s="7"/>
      <c r="DIY9" s="7"/>
      <c r="DIZ9" s="7"/>
      <c r="DJA9" s="7"/>
      <c r="DJB9" s="7"/>
      <c r="DJC9" s="7"/>
      <c r="DJD9" s="7"/>
      <c r="DJE9" s="7"/>
      <c r="DJF9" s="7"/>
      <c r="DJG9" s="7"/>
      <c r="DJH9" s="7"/>
      <c r="DJI9" s="7"/>
      <c r="DJJ9" s="7"/>
      <c r="DJK9" s="7"/>
      <c r="DJL9" s="7"/>
      <c r="DJM9" s="7"/>
      <c r="DJN9" s="7"/>
      <c r="DJO9" s="7"/>
      <c r="DJP9" s="7"/>
      <c r="DJQ9" s="7"/>
      <c r="DJR9" s="7"/>
      <c r="DJS9" s="7"/>
      <c r="DJT9" s="7"/>
      <c r="DJU9" s="7"/>
      <c r="DJV9" s="7"/>
      <c r="DJW9" s="7"/>
      <c r="DJX9" s="7"/>
      <c r="DJY9" s="7"/>
      <c r="DJZ9" s="7"/>
      <c r="DKA9" s="7"/>
      <c r="DKB9" s="7"/>
      <c r="DKC9" s="7"/>
      <c r="DKD9" s="7"/>
      <c r="DKE9" s="7"/>
      <c r="DKF9" s="7"/>
      <c r="DKG9" s="7"/>
      <c r="DKH9" s="7"/>
      <c r="DKI9" s="7"/>
      <c r="DKJ9" s="7"/>
      <c r="DKK9" s="7"/>
      <c r="DKL9" s="7"/>
      <c r="DKM9" s="7"/>
      <c r="DKN9" s="7"/>
      <c r="DKO9" s="7"/>
      <c r="DKP9" s="7"/>
      <c r="DKQ9" s="7"/>
      <c r="DKR9" s="7"/>
      <c r="DKS9" s="7"/>
      <c r="DKT9" s="7"/>
      <c r="DKU9" s="7"/>
      <c r="DKV9" s="7"/>
      <c r="DKW9" s="7"/>
      <c r="DKX9" s="7"/>
      <c r="DKY9" s="7"/>
      <c r="DKZ9" s="7"/>
      <c r="DLA9" s="7"/>
      <c r="DLB9" s="7"/>
      <c r="DLC9" s="7"/>
      <c r="DLD9" s="7"/>
      <c r="DLE9" s="7"/>
      <c r="DLF9" s="7"/>
      <c r="DLG9" s="7"/>
      <c r="DLH9" s="7"/>
      <c r="DLI9" s="7"/>
      <c r="DLJ9" s="7"/>
      <c r="DLK9" s="7"/>
      <c r="DLL9" s="7"/>
      <c r="DLM9" s="7"/>
      <c r="DLN9" s="7"/>
      <c r="DLO9" s="7"/>
      <c r="DLP9" s="7"/>
      <c r="DLQ9" s="7"/>
      <c r="DLR9" s="7"/>
      <c r="DLS9" s="7"/>
      <c r="DLT9" s="7"/>
      <c r="DLU9" s="7"/>
      <c r="DLV9" s="7"/>
      <c r="DLW9" s="7"/>
      <c r="DLX9" s="7"/>
      <c r="DLY9" s="7"/>
      <c r="DLZ9" s="7"/>
      <c r="DMA9" s="7"/>
      <c r="DMB9" s="7"/>
      <c r="DMC9" s="7"/>
      <c r="DMD9" s="7"/>
      <c r="DME9" s="7"/>
      <c r="DMF9" s="7"/>
      <c r="DMG9" s="7"/>
      <c r="DMH9" s="7"/>
      <c r="DMI9" s="7"/>
      <c r="DMJ9" s="7"/>
      <c r="DMK9" s="7"/>
      <c r="DML9" s="7"/>
      <c r="DMM9" s="7"/>
      <c r="DMN9" s="7"/>
      <c r="DMO9" s="7"/>
      <c r="DMP9" s="7"/>
      <c r="DMQ9" s="7"/>
      <c r="DMR9" s="7"/>
      <c r="DMS9" s="7"/>
      <c r="DMT9" s="7"/>
      <c r="DMU9" s="7"/>
      <c r="DMV9" s="7"/>
      <c r="DMW9" s="7"/>
      <c r="DMX9" s="7"/>
      <c r="DMY9" s="7"/>
      <c r="DMZ9" s="7"/>
      <c r="DNA9" s="7"/>
      <c r="DNB9" s="7"/>
      <c r="DNC9" s="7"/>
      <c r="DND9" s="7"/>
      <c r="DNE9" s="7"/>
      <c r="DNF9" s="7"/>
      <c r="DNG9" s="7"/>
      <c r="DNH9" s="7"/>
      <c r="DNI9" s="7"/>
      <c r="DNJ9" s="7"/>
      <c r="DNK9" s="7"/>
      <c r="DNL9" s="7"/>
      <c r="DNM9" s="7"/>
      <c r="DNN9" s="7"/>
      <c r="DNO9" s="7"/>
      <c r="DNP9" s="7"/>
      <c r="DNQ9" s="7"/>
      <c r="DNR9" s="7"/>
      <c r="DNS9" s="7"/>
      <c r="DNT9" s="7"/>
      <c r="DNU9" s="7"/>
      <c r="DNV9" s="7"/>
      <c r="DNW9" s="7"/>
      <c r="DNX9" s="7"/>
      <c r="DNY9" s="7"/>
      <c r="DNZ9" s="7"/>
      <c r="DOA9" s="7"/>
      <c r="DOB9" s="7"/>
      <c r="DOC9" s="7"/>
      <c r="DOD9" s="7"/>
      <c r="DOE9" s="7"/>
      <c r="DOF9" s="7"/>
      <c r="DOG9" s="7"/>
      <c r="DOH9" s="7"/>
      <c r="DOI9" s="7"/>
      <c r="DOJ9" s="7"/>
      <c r="DOK9" s="7"/>
      <c r="DOL9" s="7"/>
      <c r="DOM9" s="7"/>
      <c r="DON9" s="7"/>
      <c r="DOO9" s="7"/>
      <c r="DOP9" s="7"/>
      <c r="DOQ9" s="7"/>
      <c r="DOR9" s="7"/>
      <c r="DOS9" s="7"/>
      <c r="DOT9" s="7"/>
      <c r="DOU9" s="7"/>
      <c r="DOV9" s="7"/>
      <c r="DOW9" s="7"/>
      <c r="DOX9" s="7"/>
      <c r="DOY9" s="7"/>
      <c r="DOZ9" s="7"/>
      <c r="DPA9" s="7"/>
      <c r="DPB9" s="7"/>
      <c r="DPC9" s="7"/>
      <c r="DPD9" s="7"/>
      <c r="DPE9" s="7"/>
      <c r="DPF9" s="7"/>
      <c r="DPG9" s="7"/>
      <c r="DPH9" s="7"/>
      <c r="DPI9" s="7"/>
      <c r="DPJ9" s="7"/>
      <c r="DPK9" s="7"/>
      <c r="DPL9" s="7"/>
      <c r="DPM9" s="7"/>
      <c r="DPN9" s="7"/>
      <c r="DPO9" s="7"/>
      <c r="DPP9" s="7"/>
      <c r="DPQ9" s="7"/>
      <c r="DPR9" s="7"/>
      <c r="DPS9" s="7"/>
      <c r="DPT9" s="7"/>
      <c r="DPU9" s="7"/>
      <c r="DPV9" s="7"/>
      <c r="DPW9" s="7"/>
      <c r="DPX9" s="7"/>
      <c r="DPY9" s="7"/>
      <c r="DPZ9" s="7"/>
      <c r="DQA9" s="7"/>
      <c r="DQB9" s="7"/>
      <c r="DQC9" s="7"/>
      <c r="DQD9" s="7"/>
      <c r="DQE9" s="7"/>
      <c r="DQF9" s="7"/>
      <c r="DQG9" s="7"/>
      <c r="DQH9" s="7"/>
      <c r="DQI9" s="7"/>
      <c r="DQJ9" s="7"/>
      <c r="DQK9" s="7"/>
      <c r="DQL9" s="7"/>
      <c r="DQM9" s="7"/>
      <c r="DQN9" s="7"/>
      <c r="DQO9" s="7"/>
      <c r="DQP9" s="7"/>
      <c r="DQQ9" s="7"/>
      <c r="DQR9" s="7"/>
      <c r="DQS9" s="7"/>
      <c r="DQT9" s="7"/>
      <c r="DQU9" s="7"/>
      <c r="DQV9" s="7"/>
      <c r="DQW9" s="7"/>
      <c r="DQX9" s="7"/>
      <c r="DQY9" s="7"/>
      <c r="DQZ9" s="7"/>
      <c r="DRA9" s="7"/>
      <c r="DRB9" s="7"/>
      <c r="DRC9" s="7"/>
      <c r="DRD9" s="7"/>
      <c r="DRE9" s="7"/>
      <c r="DRF9" s="7"/>
      <c r="DRG9" s="7"/>
      <c r="DRH9" s="7"/>
      <c r="DRI9" s="7"/>
      <c r="DRJ9" s="7"/>
      <c r="DRK9" s="7"/>
      <c r="DRL9" s="7"/>
      <c r="DRM9" s="7"/>
      <c r="DRN9" s="7"/>
      <c r="DRO9" s="7"/>
      <c r="DRP9" s="7"/>
      <c r="DRQ9" s="7"/>
      <c r="DRR9" s="7"/>
      <c r="DRS9" s="7"/>
      <c r="DRT9" s="7"/>
      <c r="DRU9" s="7"/>
      <c r="DRV9" s="7"/>
      <c r="DRW9" s="7"/>
      <c r="DRX9" s="7"/>
      <c r="DRY9" s="7"/>
      <c r="DRZ9" s="7"/>
      <c r="DSA9" s="7"/>
      <c r="DSB9" s="7"/>
      <c r="DSC9" s="7"/>
      <c r="DSD9" s="7"/>
      <c r="DSE9" s="7"/>
      <c r="DSF9" s="7"/>
      <c r="DSG9" s="7"/>
      <c r="DSH9" s="7"/>
      <c r="DSI9" s="7"/>
      <c r="DSJ9" s="7"/>
      <c r="DSK9" s="7"/>
      <c r="DSL9" s="7"/>
      <c r="DSM9" s="7"/>
      <c r="DSN9" s="7"/>
      <c r="DSO9" s="7"/>
      <c r="DSP9" s="7"/>
      <c r="DSQ9" s="7"/>
      <c r="DSR9" s="7"/>
      <c r="DSS9" s="7"/>
      <c r="DST9" s="7"/>
      <c r="DSU9" s="7"/>
      <c r="DSV9" s="7"/>
      <c r="DSW9" s="7"/>
      <c r="DSX9" s="7"/>
      <c r="DSY9" s="7"/>
      <c r="DSZ9" s="7"/>
      <c r="DTA9" s="7"/>
      <c r="DTB9" s="7"/>
      <c r="DTC9" s="7"/>
      <c r="DTD9" s="7"/>
      <c r="DTE9" s="7"/>
      <c r="DTF9" s="7"/>
      <c r="DTG9" s="7"/>
      <c r="DTH9" s="7"/>
      <c r="DTI9" s="7"/>
      <c r="DTJ9" s="7"/>
      <c r="DTK9" s="7"/>
      <c r="DTL9" s="7"/>
      <c r="DTM9" s="7"/>
      <c r="DTN9" s="7"/>
      <c r="DTO9" s="7"/>
      <c r="DTP9" s="7"/>
      <c r="DTQ9" s="7"/>
      <c r="DTR9" s="7"/>
      <c r="DTS9" s="7"/>
      <c r="DTT9" s="7"/>
      <c r="DTU9" s="7"/>
      <c r="DTV9" s="7"/>
      <c r="DTW9" s="7"/>
      <c r="DTX9" s="7"/>
      <c r="DTY9" s="7"/>
      <c r="DTZ9" s="7"/>
      <c r="DUA9" s="7"/>
      <c r="DUB9" s="7"/>
      <c r="DUC9" s="7"/>
      <c r="DUD9" s="7"/>
      <c r="DUE9" s="7"/>
      <c r="DUF9" s="7"/>
      <c r="DUG9" s="7"/>
      <c r="DUH9" s="7"/>
      <c r="DUI9" s="7"/>
      <c r="DUJ9" s="7"/>
      <c r="DUK9" s="7"/>
      <c r="DUL9" s="7"/>
      <c r="DUM9" s="7"/>
      <c r="DUN9" s="7"/>
      <c r="DUO9" s="7"/>
      <c r="DUP9" s="7"/>
      <c r="DUQ9" s="7"/>
      <c r="DUR9" s="7"/>
      <c r="DUS9" s="7"/>
      <c r="DUT9" s="7"/>
      <c r="DUU9" s="7"/>
      <c r="DUV9" s="7"/>
      <c r="DUW9" s="7"/>
      <c r="DUX9" s="7"/>
      <c r="DUY9" s="7"/>
      <c r="DUZ9" s="7"/>
      <c r="DVA9" s="7"/>
      <c r="DVB9" s="7"/>
      <c r="DVC9" s="7"/>
      <c r="DVD9" s="7"/>
      <c r="DVE9" s="7"/>
      <c r="DVF9" s="7"/>
      <c r="DVG9" s="7"/>
      <c r="DVH9" s="7"/>
      <c r="DVI9" s="7"/>
      <c r="DVJ9" s="7"/>
      <c r="DVK9" s="7"/>
      <c r="DVL9" s="7"/>
      <c r="DVM9" s="7"/>
      <c r="DVN9" s="7"/>
      <c r="DVO9" s="7"/>
      <c r="DVP9" s="7"/>
      <c r="DVQ9" s="7"/>
      <c r="DVR9" s="7"/>
      <c r="DVS9" s="7"/>
      <c r="DVT9" s="7"/>
      <c r="DVU9" s="7"/>
      <c r="DVV9" s="7"/>
      <c r="DVW9" s="7"/>
      <c r="DVX9" s="7"/>
      <c r="DVY9" s="7"/>
      <c r="DVZ9" s="7"/>
      <c r="DWA9" s="7"/>
      <c r="DWB9" s="7"/>
      <c r="DWC9" s="7"/>
      <c r="DWD9" s="7"/>
      <c r="DWE9" s="7"/>
      <c r="DWF9" s="7"/>
      <c r="DWG9" s="7"/>
      <c r="DWH9" s="7"/>
      <c r="DWI9" s="7"/>
      <c r="DWJ9" s="7"/>
      <c r="DWK9" s="7"/>
      <c r="DWL9" s="7"/>
      <c r="DWM9" s="7"/>
      <c r="DWN9" s="7"/>
      <c r="DWO9" s="7"/>
      <c r="DWP9" s="7"/>
      <c r="DWQ9" s="7"/>
      <c r="DWR9" s="7"/>
      <c r="DWS9" s="7"/>
      <c r="DWT9" s="7"/>
      <c r="DWU9" s="7"/>
      <c r="DWV9" s="7"/>
      <c r="DWW9" s="7"/>
      <c r="DWX9" s="7"/>
      <c r="DWY9" s="7"/>
      <c r="DWZ9" s="7"/>
      <c r="DXA9" s="7"/>
      <c r="DXB9" s="7"/>
      <c r="DXC9" s="7"/>
      <c r="DXD9" s="7"/>
      <c r="DXE9" s="7"/>
      <c r="DXF9" s="7"/>
      <c r="DXG9" s="7"/>
      <c r="DXH9" s="7"/>
      <c r="DXI9" s="7"/>
      <c r="DXJ9" s="7"/>
      <c r="DXK9" s="7"/>
      <c r="DXL9" s="7"/>
      <c r="DXM9" s="7"/>
      <c r="DXN9" s="7"/>
      <c r="DXO9" s="7"/>
      <c r="DXP9" s="7"/>
      <c r="DXQ9" s="7"/>
      <c r="DXR9" s="7"/>
      <c r="DXS9" s="7"/>
      <c r="DXT9" s="7"/>
      <c r="DXU9" s="7"/>
      <c r="DXV9" s="7"/>
      <c r="DXW9" s="7"/>
      <c r="DXX9" s="7"/>
      <c r="DXY9" s="7"/>
      <c r="DXZ9" s="7"/>
      <c r="DYA9" s="7"/>
      <c r="DYB9" s="7"/>
      <c r="DYC9" s="7"/>
      <c r="DYD9" s="7"/>
      <c r="DYE9" s="7"/>
      <c r="DYF9" s="7"/>
      <c r="DYG9" s="7"/>
      <c r="DYH9" s="7"/>
      <c r="DYI9" s="7"/>
      <c r="DYJ9" s="7"/>
      <c r="DYK9" s="7"/>
      <c r="DYL9" s="7"/>
      <c r="DYM9" s="7"/>
      <c r="DYN9" s="7"/>
      <c r="DYO9" s="7"/>
      <c r="DYP9" s="7"/>
      <c r="DYQ9" s="7"/>
      <c r="DYR9" s="7"/>
      <c r="DYS9" s="7"/>
      <c r="DYT9" s="7"/>
      <c r="DYU9" s="7"/>
      <c r="DYV9" s="7"/>
      <c r="DYW9" s="7"/>
      <c r="DYX9" s="7"/>
      <c r="DYY9" s="7"/>
      <c r="DYZ9" s="7"/>
      <c r="DZA9" s="7"/>
      <c r="DZB9" s="7"/>
      <c r="DZC9" s="7"/>
      <c r="DZD9" s="7"/>
      <c r="DZE9" s="7"/>
      <c r="DZF9" s="7"/>
      <c r="DZG9" s="7"/>
      <c r="DZH9" s="7"/>
      <c r="DZI9" s="7"/>
      <c r="DZJ9" s="7"/>
      <c r="DZK9" s="7"/>
      <c r="DZL9" s="7"/>
      <c r="DZM9" s="7"/>
      <c r="DZN9" s="7"/>
      <c r="DZO9" s="7"/>
      <c r="DZP9" s="7"/>
      <c r="DZQ9" s="7"/>
      <c r="DZR9" s="7"/>
      <c r="DZS9" s="7"/>
      <c r="DZT9" s="7"/>
      <c r="DZU9" s="7"/>
      <c r="DZV9" s="7"/>
      <c r="DZW9" s="7"/>
      <c r="DZX9" s="7"/>
      <c r="DZY9" s="7"/>
      <c r="DZZ9" s="7"/>
      <c r="EAA9" s="7"/>
      <c r="EAB9" s="7"/>
      <c r="EAC9" s="7"/>
      <c r="EAD9" s="7"/>
      <c r="EAE9" s="7"/>
      <c r="EAF9" s="7"/>
      <c r="EAG9" s="7"/>
      <c r="EAH9" s="7"/>
      <c r="EAI9" s="7"/>
      <c r="EAJ9" s="7"/>
      <c r="EAK9" s="7"/>
      <c r="EAL9" s="7"/>
      <c r="EAM9" s="7"/>
      <c r="EAN9" s="7"/>
      <c r="EAO9" s="7"/>
      <c r="EAP9" s="7"/>
      <c r="EAQ9" s="7"/>
      <c r="EAR9" s="7"/>
      <c r="EAS9" s="7"/>
      <c r="EAT9" s="7"/>
      <c r="EAU9" s="7"/>
      <c r="EAV9" s="7"/>
      <c r="EAW9" s="7"/>
      <c r="EAX9" s="7"/>
      <c r="EAY9" s="7"/>
      <c r="EAZ9" s="7"/>
      <c r="EBA9" s="7"/>
      <c r="EBB9" s="7"/>
      <c r="EBC9" s="7"/>
      <c r="EBD9" s="7"/>
      <c r="EBE9" s="7"/>
      <c r="EBF9" s="7"/>
      <c r="EBG9" s="7"/>
      <c r="EBH9" s="7"/>
      <c r="EBI9" s="7"/>
      <c r="EBJ9" s="7"/>
      <c r="EBK9" s="7"/>
      <c r="EBL9" s="7"/>
      <c r="EBM9" s="7"/>
      <c r="EBN9" s="7"/>
      <c r="EBO9" s="7"/>
      <c r="EBP9" s="7"/>
      <c r="EBQ9" s="7"/>
      <c r="EBR9" s="7"/>
      <c r="EBS9" s="7"/>
      <c r="EBT9" s="7"/>
      <c r="EBU9" s="7"/>
      <c r="EBV9" s="7"/>
      <c r="EBW9" s="7"/>
      <c r="EBX9" s="7"/>
      <c r="EBY9" s="7"/>
      <c r="EBZ9" s="7"/>
      <c r="ECA9" s="7"/>
      <c r="ECB9" s="7"/>
      <c r="ECC9" s="7"/>
      <c r="ECD9" s="7"/>
      <c r="ECE9" s="7"/>
      <c r="ECF9" s="7"/>
      <c r="ECG9" s="7"/>
      <c r="ECH9" s="7"/>
      <c r="ECI9" s="7"/>
      <c r="ECJ9" s="7"/>
      <c r="ECK9" s="7"/>
      <c r="ECL9" s="7"/>
      <c r="ECM9" s="7"/>
      <c r="ECN9" s="7"/>
      <c r="ECO9" s="7"/>
      <c r="ECP9" s="7"/>
      <c r="ECQ9" s="7"/>
      <c r="ECR9" s="7"/>
      <c r="ECS9" s="7"/>
      <c r="ECT9" s="7"/>
      <c r="ECU9" s="7"/>
      <c r="ECV9" s="7"/>
      <c r="ECW9" s="7"/>
      <c r="ECX9" s="7"/>
      <c r="ECY9" s="7"/>
      <c r="ECZ9" s="7"/>
      <c r="EDA9" s="7"/>
      <c r="EDB9" s="7"/>
      <c r="EDC9" s="7"/>
      <c r="EDD9" s="7"/>
      <c r="EDE9" s="7"/>
      <c r="EDF9" s="7"/>
      <c r="EDG9" s="7"/>
      <c r="EDH9" s="7"/>
      <c r="EDI9" s="7"/>
      <c r="EDJ9" s="7"/>
      <c r="EDK9" s="7"/>
      <c r="EDL9" s="7"/>
      <c r="EDM9" s="7"/>
      <c r="EDN9" s="7"/>
      <c r="EDO9" s="7"/>
      <c r="EDP9" s="7"/>
      <c r="EDQ9" s="7"/>
      <c r="EDR9" s="7"/>
      <c r="EDS9" s="7"/>
      <c r="EDT9" s="7"/>
      <c r="EDU9" s="7"/>
      <c r="EDV9" s="7"/>
      <c r="EDW9" s="7"/>
      <c r="EDX9" s="7"/>
      <c r="EDY9" s="7"/>
      <c r="EDZ9" s="7"/>
      <c r="EEA9" s="7"/>
      <c r="EEB9" s="7"/>
      <c r="EEC9" s="7"/>
      <c r="EED9" s="7"/>
      <c r="EEE9" s="7"/>
      <c r="EEF9" s="7"/>
      <c r="EEG9" s="7"/>
      <c r="EEH9" s="7"/>
      <c r="EEI9" s="7"/>
      <c r="EEJ9" s="7"/>
      <c r="EEK9" s="7"/>
      <c r="EEL9" s="7"/>
      <c r="EEM9" s="7"/>
      <c r="EEN9" s="7"/>
      <c r="EEO9" s="7"/>
      <c r="EEP9" s="7"/>
      <c r="EEQ9" s="7"/>
      <c r="EER9" s="7"/>
      <c r="EES9" s="7"/>
      <c r="EET9" s="7"/>
      <c r="EEU9" s="7"/>
      <c r="EEV9" s="7"/>
      <c r="EEW9" s="7"/>
      <c r="EEX9" s="7"/>
      <c r="EEY9" s="7"/>
      <c r="EEZ9" s="7"/>
      <c r="EFA9" s="7"/>
      <c r="EFB9" s="7"/>
      <c r="EFC9" s="7"/>
      <c r="EFD9" s="7"/>
      <c r="EFE9" s="7"/>
      <c r="EFF9" s="7"/>
      <c r="EFG9" s="7"/>
      <c r="EFH9" s="7"/>
      <c r="EFI9" s="7"/>
      <c r="EFJ9" s="7"/>
      <c r="EFK9" s="7"/>
      <c r="EFL9" s="7"/>
      <c r="EFM9" s="7"/>
      <c r="EFN9" s="7"/>
      <c r="EFO9" s="7"/>
      <c r="EFP9" s="7"/>
      <c r="EFQ9" s="7"/>
      <c r="EFR9" s="7"/>
      <c r="EFS9" s="7"/>
      <c r="EFT9" s="7"/>
      <c r="EFU9" s="7"/>
      <c r="EFV9" s="7"/>
      <c r="EFW9" s="7"/>
      <c r="EFX9" s="7"/>
      <c r="EFY9" s="7"/>
      <c r="EFZ9" s="7"/>
      <c r="EGA9" s="7"/>
      <c r="EGB9" s="7"/>
      <c r="EGC9" s="7"/>
      <c r="EGD9" s="7"/>
      <c r="EGE9" s="7"/>
      <c r="EGF9" s="7"/>
      <c r="EGG9" s="7"/>
      <c r="EGH9" s="7"/>
      <c r="EGI9" s="7"/>
      <c r="EGJ9" s="7"/>
      <c r="EGK9" s="7"/>
      <c r="EGL9" s="7"/>
      <c r="EGM9" s="7"/>
      <c r="EGN9" s="7"/>
      <c r="EGO9" s="7"/>
      <c r="EGP9" s="7"/>
      <c r="EGQ9" s="7"/>
      <c r="EGR9" s="7"/>
      <c r="EGS9" s="7"/>
      <c r="EGT9" s="7"/>
      <c r="EGU9" s="7"/>
      <c r="EGV9" s="7"/>
      <c r="EGW9" s="7"/>
      <c r="EGX9" s="7"/>
      <c r="EGY9" s="7"/>
      <c r="EGZ9" s="7"/>
      <c r="EHA9" s="7"/>
      <c r="EHB9" s="7"/>
      <c r="EHC9" s="7"/>
      <c r="EHD9" s="7"/>
      <c r="EHE9" s="7"/>
      <c r="EHF9" s="7"/>
      <c r="EHG9" s="7"/>
      <c r="EHH9" s="7"/>
      <c r="EHI9" s="7"/>
      <c r="EHJ9" s="7"/>
      <c r="EHK9" s="7"/>
      <c r="EHL9" s="7"/>
      <c r="EHM9" s="7"/>
      <c r="EHN9" s="7"/>
      <c r="EHO9" s="7"/>
      <c r="EHP9" s="7"/>
      <c r="EHQ9" s="7"/>
      <c r="EHR9" s="7"/>
      <c r="EHS9" s="7"/>
      <c r="EHT9" s="7"/>
      <c r="EHU9" s="7"/>
      <c r="EHV9" s="7"/>
      <c r="EHW9" s="7"/>
      <c r="EHX9" s="7"/>
      <c r="EHY9" s="7"/>
      <c r="EHZ9" s="7"/>
      <c r="EIA9" s="7"/>
      <c r="EIB9" s="7"/>
      <c r="EIC9" s="7"/>
      <c r="EID9" s="7"/>
      <c r="EIE9" s="7"/>
      <c r="EIF9" s="7"/>
      <c r="EIG9" s="7"/>
      <c r="EIH9" s="7"/>
      <c r="EII9" s="7"/>
      <c r="EIJ9" s="7"/>
      <c r="EIK9" s="7"/>
      <c r="EIL9" s="7"/>
      <c r="EIM9" s="7"/>
      <c r="EIN9" s="7"/>
      <c r="EIO9" s="7"/>
      <c r="EIP9" s="7"/>
      <c r="EIQ9" s="7"/>
      <c r="EIR9" s="7"/>
      <c r="EIS9" s="7"/>
      <c r="EIT9" s="7"/>
      <c r="EIU9" s="7"/>
      <c r="EIV9" s="7"/>
      <c r="EIW9" s="7"/>
      <c r="EIX9" s="7"/>
      <c r="EIY9" s="7"/>
      <c r="EIZ9" s="7"/>
      <c r="EJA9" s="7"/>
      <c r="EJB9" s="7"/>
      <c r="EJC9" s="7"/>
      <c r="EJD9" s="7"/>
      <c r="EJE9" s="7"/>
      <c r="EJF9" s="7"/>
      <c r="EJG9" s="7"/>
      <c r="EJH9" s="7"/>
      <c r="EJI9" s="7"/>
      <c r="EJJ9" s="7"/>
      <c r="EJK9" s="7"/>
      <c r="EJL9" s="7"/>
      <c r="EJM9" s="7"/>
      <c r="EJN9" s="7"/>
      <c r="EJO9" s="7"/>
      <c r="EJP9" s="7"/>
      <c r="EJQ9" s="7"/>
      <c r="EJR9" s="7"/>
      <c r="EJS9" s="7"/>
      <c r="EJT9" s="7"/>
      <c r="EJU9" s="7"/>
      <c r="EJV9" s="7"/>
      <c r="EJW9" s="7"/>
      <c r="EJX9" s="7"/>
      <c r="EJY9" s="7"/>
      <c r="EJZ9" s="7"/>
      <c r="EKA9" s="7"/>
      <c r="EKB9" s="7"/>
      <c r="EKC9" s="7"/>
      <c r="EKD9" s="7"/>
      <c r="EKE9" s="7"/>
      <c r="EKF9" s="7"/>
      <c r="EKG9" s="7"/>
      <c r="EKH9" s="7"/>
      <c r="EKI9" s="7"/>
      <c r="EKJ9" s="7"/>
      <c r="EKK9" s="7"/>
      <c r="EKL9" s="7"/>
      <c r="EKM9" s="7"/>
      <c r="EKN9" s="7"/>
      <c r="EKO9" s="7"/>
      <c r="EKP9" s="7"/>
      <c r="EKQ9" s="7"/>
      <c r="EKR9" s="7"/>
      <c r="EKS9" s="7"/>
      <c r="EKT9" s="7"/>
      <c r="EKU9" s="7"/>
      <c r="EKV9" s="7"/>
      <c r="EKW9" s="7"/>
      <c r="EKX9" s="7"/>
      <c r="EKY9" s="7"/>
      <c r="EKZ9" s="7"/>
      <c r="ELA9" s="7"/>
      <c r="ELB9" s="7"/>
      <c r="ELC9" s="7"/>
      <c r="ELD9" s="7"/>
      <c r="ELE9" s="7"/>
      <c r="ELF9" s="7"/>
      <c r="ELG9" s="7"/>
      <c r="ELH9" s="7"/>
      <c r="ELI9" s="7"/>
      <c r="ELJ9" s="7"/>
      <c r="ELK9" s="7"/>
      <c r="ELL9" s="7"/>
      <c r="ELM9" s="7"/>
      <c r="ELN9" s="7"/>
      <c r="ELO9" s="7"/>
      <c r="ELP9" s="7"/>
      <c r="ELQ9" s="7"/>
      <c r="ELR9" s="7"/>
      <c r="ELS9" s="7"/>
      <c r="ELT9" s="7"/>
      <c r="ELU9" s="7"/>
      <c r="ELV9" s="7"/>
      <c r="ELW9" s="7"/>
      <c r="ELX9" s="7"/>
      <c r="ELY9" s="7"/>
      <c r="ELZ9" s="7"/>
      <c r="EMA9" s="7"/>
      <c r="EMB9" s="7"/>
      <c r="EMC9" s="7"/>
      <c r="EMD9" s="7"/>
      <c r="EME9" s="7"/>
      <c r="EMF9" s="7"/>
      <c r="EMG9" s="7"/>
      <c r="EMH9" s="7"/>
      <c r="EMI9" s="7"/>
      <c r="EMJ9" s="7"/>
      <c r="EMK9" s="7"/>
      <c r="EML9" s="7"/>
      <c r="EMM9" s="7"/>
      <c r="EMN9" s="7"/>
      <c r="EMO9" s="7"/>
      <c r="EMP9" s="7"/>
      <c r="EMQ9" s="7"/>
      <c r="EMR9" s="7"/>
      <c r="EMS9" s="7"/>
      <c r="EMT9" s="7"/>
      <c r="EMU9" s="7"/>
      <c r="EMV9" s="7"/>
      <c r="EMW9" s="7"/>
      <c r="EMX9" s="7"/>
      <c r="EMY9" s="7"/>
      <c r="EMZ9" s="7"/>
      <c r="ENA9" s="7"/>
      <c r="ENB9" s="7"/>
      <c r="ENC9" s="7"/>
      <c r="END9" s="7"/>
      <c r="ENE9" s="7"/>
      <c r="ENF9" s="7"/>
      <c r="ENG9" s="7"/>
      <c r="ENH9" s="7"/>
      <c r="ENI9" s="7"/>
      <c r="ENJ9" s="7"/>
      <c r="ENK9" s="7"/>
      <c r="ENL9" s="7"/>
      <c r="ENM9" s="7"/>
      <c r="ENN9" s="7"/>
      <c r="ENO9" s="7"/>
      <c r="ENP9" s="7"/>
      <c r="ENQ9" s="7"/>
      <c r="ENR9" s="7"/>
      <c r="ENS9" s="7"/>
      <c r="ENT9" s="7"/>
      <c r="ENU9" s="7"/>
      <c r="ENV9" s="7"/>
      <c r="ENW9" s="7"/>
      <c r="ENX9" s="7"/>
      <c r="ENY9" s="7"/>
      <c r="ENZ9" s="7"/>
      <c r="EOA9" s="7"/>
      <c r="EOB9" s="7"/>
      <c r="EOC9" s="7"/>
      <c r="EOD9" s="7"/>
      <c r="EOE9" s="7"/>
      <c r="EOF9" s="7"/>
      <c r="EOG9" s="7"/>
      <c r="EOH9" s="7"/>
      <c r="EOI9" s="7"/>
      <c r="EOJ9" s="7"/>
      <c r="EOK9" s="7"/>
      <c r="EOL9" s="7"/>
      <c r="EOM9" s="7"/>
      <c r="EON9" s="7"/>
      <c r="EOO9" s="7"/>
      <c r="EOP9" s="7"/>
      <c r="EOQ9" s="7"/>
      <c r="EOR9" s="7"/>
      <c r="EOS9" s="7"/>
      <c r="EOT9" s="7"/>
      <c r="EOU9" s="7"/>
      <c r="EOV9" s="7"/>
      <c r="EOW9" s="7"/>
      <c r="EOX9" s="7"/>
      <c r="EOY9" s="7"/>
      <c r="EOZ9" s="7"/>
      <c r="EPA9" s="7"/>
      <c r="EPB9" s="7"/>
      <c r="EPC9" s="7"/>
      <c r="EPD9" s="7"/>
      <c r="EPE9" s="7"/>
      <c r="EPF9" s="7"/>
      <c r="EPG9" s="7"/>
      <c r="EPH9" s="7"/>
      <c r="EPI9" s="7"/>
      <c r="EPJ9" s="7"/>
      <c r="EPK9" s="7"/>
      <c r="EPL9" s="7"/>
      <c r="EPM9" s="7"/>
      <c r="EPN9" s="7"/>
      <c r="EPO9" s="7"/>
      <c r="EPP9" s="7"/>
      <c r="EPQ9" s="7"/>
      <c r="EPR9" s="7"/>
      <c r="EPS9" s="7"/>
      <c r="EPT9" s="7"/>
      <c r="EPU9" s="7"/>
      <c r="EPV9" s="7"/>
      <c r="EPW9" s="7"/>
      <c r="EPX9" s="7"/>
      <c r="EPY9" s="7"/>
      <c r="EPZ9" s="7"/>
      <c r="EQA9" s="7"/>
      <c r="EQB9" s="7"/>
      <c r="EQC9" s="7"/>
      <c r="EQD9" s="7"/>
      <c r="EQE9" s="7"/>
      <c r="EQF9" s="7"/>
      <c r="EQG9" s="7"/>
      <c r="EQH9" s="7"/>
      <c r="EQI9" s="7"/>
      <c r="EQJ9" s="7"/>
      <c r="EQK9" s="7"/>
      <c r="EQL9" s="7"/>
      <c r="EQM9" s="7"/>
      <c r="EQN9" s="7"/>
      <c r="EQO9" s="7"/>
      <c r="EQP9" s="7"/>
      <c r="EQQ9" s="7"/>
      <c r="EQR9" s="7"/>
      <c r="EQS9" s="7"/>
      <c r="EQT9" s="7"/>
      <c r="EQU9" s="7"/>
      <c r="EQV9" s="7"/>
      <c r="EQW9" s="7"/>
      <c r="EQX9" s="7"/>
      <c r="EQY9" s="7"/>
      <c r="EQZ9" s="7"/>
      <c r="ERA9" s="7"/>
      <c r="ERB9" s="7"/>
      <c r="ERC9" s="7"/>
      <c r="ERD9" s="7"/>
      <c r="ERE9" s="7"/>
      <c r="ERF9" s="7"/>
      <c r="ERG9" s="7"/>
      <c r="ERH9" s="7"/>
      <c r="ERI9" s="7"/>
      <c r="ERJ9" s="7"/>
      <c r="ERK9" s="7"/>
      <c r="ERL9" s="7"/>
      <c r="ERM9" s="7"/>
      <c r="ERN9" s="7"/>
      <c r="ERO9" s="7"/>
      <c r="ERP9" s="7"/>
      <c r="ERQ9" s="7"/>
      <c r="ERR9" s="7"/>
      <c r="ERS9" s="7"/>
      <c r="ERT9" s="7"/>
      <c r="ERU9" s="7"/>
      <c r="ERV9" s="7"/>
      <c r="ERW9" s="7"/>
      <c r="ERX9" s="7"/>
      <c r="ERY9" s="7"/>
      <c r="ERZ9" s="7"/>
      <c r="ESA9" s="7"/>
      <c r="ESB9" s="7"/>
      <c r="ESC9" s="7"/>
      <c r="ESD9" s="7"/>
      <c r="ESE9" s="7"/>
      <c r="ESF9" s="7"/>
      <c r="ESG9" s="7"/>
      <c r="ESH9" s="7"/>
      <c r="ESI9" s="7"/>
      <c r="ESJ9" s="7"/>
      <c r="ESK9" s="7"/>
      <c r="ESL9" s="7"/>
      <c r="ESM9" s="7"/>
      <c r="ESN9" s="7"/>
      <c r="ESO9" s="7"/>
      <c r="ESP9" s="7"/>
      <c r="ESQ9" s="7"/>
      <c r="ESR9" s="7"/>
      <c r="ESS9" s="7"/>
      <c r="EST9" s="7"/>
      <c r="ESU9" s="7"/>
      <c r="ESV9" s="7"/>
      <c r="ESW9" s="7"/>
      <c r="ESX9" s="7"/>
      <c r="ESY9" s="7"/>
      <c r="ESZ9" s="7"/>
      <c r="ETA9" s="7"/>
      <c r="ETB9" s="7"/>
      <c r="ETC9" s="7"/>
      <c r="ETD9" s="7"/>
      <c r="ETE9" s="7"/>
      <c r="ETF9" s="7"/>
      <c r="ETG9" s="7"/>
      <c r="ETH9" s="7"/>
      <c r="ETI9" s="7"/>
      <c r="ETJ9" s="7"/>
      <c r="ETK9" s="7"/>
      <c r="ETL9" s="7"/>
      <c r="ETM9" s="7"/>
      <c r="ETN9" s="7"/>
      <c r="ETO9" s="7"/>
      <c r="ETP9" s="7"/>
      <c r="ETQ9" s="7"/>
      <c r="ETR9" s="7"/>
      <c r="ETS9" s="7"/>
      <c r="ETT9" s="7"/>
      <c r="ETU9" s="7"/>
      <c r="ETV9" s="7"/>
      <c r="ETW9" s="7"/>
      <c r="ETX9" s="7"/>
      <c r="ETY9" s="7"/>
      <c r="ETZ9" s="7"/>
      <c r="EUA9" s="7"/>
      <c r="EUB9" s="7"/>
      <c r="EUC9" s="7"/>
      <c r="EUD9" s="7"/>
      <c r="EUE9" s="7"/>
      <c r="EUF9" s="7"/>
      <c r="EUG9" s="7"/>
      <c r="EUH9" s="7"/>
      <c r="EUI9" s="7"/>
      <c r="EUJ9" s="7"/>
      <c r="EUK9" s="7"/>
      <c r="EUL9" s="7"/>
      <c r="EUM9" s="7"/>
      <c r="EUN9" s="7"/>
      <c r="EUO9" s="7"/>
      <c r="EUP9" s="7"/>
      <c r="EUQ9" s="7"/>
      <c r="EUR9" s="7"/>
      <c r="EUS9" s="7"/>
      <c r="EUT9" s="7"/>
      <c r="EUU9" s="7"/>
      <c r="EUV9" s="7"/>
      <c r="EUW9" s="7"/>
      <c r="EUX9" s="7"/>
      <c r="EUY9" s="7"/>
      <c r="EUZ9" s="7"/>
      <c r="EVA9" s="7"/>
      <c r="EVB9" s="7"/>
      <c r="EVC9" s="7"/>
      <c r="EVD9" s="7"/>
      <c r="EVE9" s="7"/>
      <c r="EVF9" s="7"/>
      <c r="EVG9" s="7"/>
      <c r="EVH9" s="7"/>
      <c r="EVI9" s="7"/>
      <c r="EVJ9" s="7"/>
      <c r="EVK9" s="7"/>
      <c r="EVL9" s="7"/>
      <c r="EVM9" s="7"/>
      <c r="EVN9" s="7"/>
      <c r="EVO9" s="7"/>
      <c r="EVP9" s="7"/>
      <c r="EVQ9" s="7"/>
      <c r="EVR9" s="7"/>
      <c r="EVS9" s="7"/>
      <c r="EVT9" s="7"/>
      <c r="EVU9" s="7"/>
      <c r="EVV9" s="7"/>
      <c r="EVW9" s="7"/>
      <c r="EVX9" s="7"/>
      <c r="EVY9" s="7"/>
      <c r="EVZ9" s="7"/>
      <c r="EWA9" s="7"/>
      <c r="EWB9" s="7"/>
      <c r="EWC9" s="7"/>
      <c r="EWD9" s="7"/>
      <c r="EWE9" s="7"/>
      <c r="EWF9" s="7"/>
      <c r="EWG9" s="7"/>
      <c r="EWH9" s="7"/>
      <c r="EWI9" s="7"/>
      <c r="EWJ9" s="7"/>
      <c r="EWK9" s="7"/>
      <c r="EWL9" s="7"/>
      <c r="EWM9" s="7"/>
      <c r="EWN9" s="7"/>
      <c r="EWO9" s="7"/>
      <c r="EWP9" s="7"/>
      <c r="EWQ9" s="7"/>
      <c r="EWR9" s="7"/>
      <c r="EWS9" s="7"/>
      <c r="EWT9" s="7"/>
      <c r="EWU9" s="7"/>
      <c r="EWV9" s="7"/>
      <c r="EWW9" s="7"/>
      <c r="EWX9" s="7"/>
      <c r="EWY9" s="7"/>
      <c r="EWZ9" s="7"/>
      <c r="EXA9" s="7"/>
      <c r="EXB9" s="7"/>
      <c r="EXC9" s="7"/>
      <c r="EXD9" s="7"/>
      <c r="EXE9" s="7"/>
      <c r="EXF9" s="7"/>
      <c r="EXG9" s="7"/>
      <c r="EXH9" s="7"/>
      <c r="EXI9" s="7"/>
      <c r="EXJ9" s="7"/>
      <c r="EXK9" s="7"/>
      <c r="EXL9" s="7"/>
      <c r="EXM9" s="7"/>
      <c r="EXN9" s="7"/>
      <c r="EXO9" s="7"/>
      <c r="EXP9" s="7"/>
      <c r="EXQ9" s="7"/>
      <c r="EXR9" s="7"/>
      <c r="EXS9" s="7"/>
      <c r="EXT9" s="7"/>
      <c r="EXU9" s="7"/>
      <c r="EXV9" s="7"/>
      <c r="EXW9" s="7"/>
      <c r="EXX9" s="7"/>
      <c r="EXY9" s="7"/>
      <c r="EXZ9" s="7"/>
      <c r="EYA9" s="7"/>
      <c r="EYB9" s="7"/>
      <c r="EYC9" s="7"/>
      <c r="EYD9" s="7"/>
      <c r="EYE9" s="7"/>
      <c r="EYF9" s="7"/>
      <c r="EYG9" s="7"/>
      <c r="EYH9" s="7"/>
      <c r="EYI9" s="7"/>
      <c r="EYJ9" s="7"/>
      <c r="EYK9" s="7"/>
      <c r="EYL9" s="7"/>
      <c r="EYM9" s="7"/>
      <c r="EYN9" s="7"/>
      <c r="EYO9" s="7"/>
      <c r="EYP9" s="7"/>
      <c r="EYQ9" s="7"/>
      <c r="EYR9" s="7"/>
      <c r="EYS9" s="7"/>
      <c r="EYT9" s="7"/>
      <c r="EYU9" s="7"/>
      <c r="EYV9" s="7"/>
      <c r="EYW9" s="7"/>
      <c r="EYX9" s="7"/>
      <c r="EYY9" s="7"/>
      <c r="EYZ9" s="7"/>
      <c r="EZA9" s="7"/>
      <c r="EZB9" s="7"/>
      <c r="EZC9" s="7"/>
      <c r="EZD9" s="7"/>
      <c r="EZE9" s="7"/>
      <c r="EZF9" s="7"/>
      <c r="EZG9" s="7"/>
      <c r="EZH9" s="7"/>
      <c r="EZI9" s="7"/>
      <c r="EZJ9" s="7"/>
      <c r="EZK9" s="7"/>
      <c r="EZL9" s="7"/>
      <c r="EZM9" s="7"/>
      <c r="EZN9" s="7"/>
      <c r="EZO9" s="7"/>
      <c r="EZP9" s="7"/>
      <c r="EZQ9" s="7"/>
      <c r="EZR9" s="7"/>
      <c r="EZS9" s="7"/>
      <c r="EZT9" s="7"/>
      <c r="EZU9" s="7"/>
      <c r="EZV9" s="7"/>
      <c r="EZW9" s="7"/>
      <c r="EZX9" s="7"/>
      <c r="EZY9" s="7"/>
      <c r="EZZ9" s="7"/>
      <c r="FAA9" s="7"/>
      <c r="FAB9" s="7"/>
      <c r="FAC9" s="7"/>
      <c r="FAD9" s="7"/>
      <c r="FAE9" s="7"/>
      <c r="FAF9" s="7"/>
      <c r="FAG9" s="7"/>
      <c r="FAH9" s="7"/>
      <c r="FAI9" s="7"/>
      <c r="FAJ9" s="7"/>
      <c r="FAK9" s="7"/>
      <c r="FAL9" s="7"/>
      <c r="FAM9" s="7"/>
      <c r="FAN9" s="7"/>
      <c r="FAO9" s="7"/>
      <c r="FAP9" s="7"/>
      <c r="FAQ9" s="7"/>
      <c r="FAR9" s="7"/>
      <c r="FAS9" s="7"/>
      <c r="FAT9" s="7"/>
      <c r="FAU9" s="7"/>
      <c r="FAV9" s="7"/>
      <c r="FAW9" s="7"/>
      <c r="FAX9" s="7"/>
      <c r="FAY9" s="7"/>
      <c r="FAZ9" s="7"/>
      <c r="FBA9" s="7"/>
      <c r="FBB9" s="7"/>
      <c r="FBC9" s="7"/>
      <c r="FBD9" s="7"/>
      <c r="FBE9" s="7"/>
      <c r="FBF9" s="7"/>
      <c r="FBG9" s="7"/>
      <c r="FBH9" s="7"/>
      <c r="FBI9" s="7"/>
      <c r="FBJ9" s="7"/>
      <c r="FBK9" s="7"/>
      <c r="FBL9" s="7"/>
      <c r="FBM9" s="7"/>
      <c r="FBN9" s="7"/>
      <c r="FBO9" s="7"/>
      <c r="FBP9" s="7"/>
      <c r="FBQ9" s="7"/>
      <c r="FBR9" s="7"/>
      <c r="FBS9" s="7"/>
      <c r="FBT9" s="7"/>
      <c r="FBU9" s="7"/>
      <c r="FBV9" s="7"/>
      <c r="FBW9" s="7"/>
      <c r="FBX9" s="7"/>
      <c r="FBY9" s="7"/>
      <c r="FBZ9" s="7"/>
      <c r="FCA9" s="7"/>
      <c r="FCB9" s="7"/>
      <c r="FCC9" s="7"/>
      <c r="FCD9" s="7"/>
      <c r="FCE9" s="7"/>
      <c r="FCF9" s="7"/>
      <c r="FCG9" s="7"/>
      <c r="FCH9" s="7"/>
      <c r="FCI9" s="7"/>
      <c r="FCJ9" s="7"/>
      <c r="FCK9" s="7"/>
      <c r="FCL9" s="7"/>
      <c r="FCM9" s="7"/>
      <c r="FCN9" s="7"/>
      <c r="FCO9" s="7"/>
      <c r="FCP9" s="7"/>
      <c r="FCQ9" s="7"/>
      <c r="FCR9" s="7"/>
      <c r="FCS9" s="7"/>
      <c r="FCT9" s="7"/>
      <c r="FCU9" s="7"/>
      <c r="FCV9" s="7"/>
      <c r="FCW9" s="7"/>
      <c r="FCX9" s="7"/>
      <c r="FCY9" s="7"/>
      <c r="FCZ9" s="7"/>
      <c r="FDA9" s="7"/>
      <c r="FDB9" s="7"/>
      <c r="FDC9" s="7"/>
      <c r="FDD9" s="7"/>
      <c r="FDE9" s="7"/>
      <c r="FDF9" s="7"/>
      <c r="FDG9" s="7"/>
      <c r="FDH9" s="7"/>
      <c r="FDI9" s="7"/>
      <c r="FDJ9" s="7"/>
      <c r="FDK9" s="7"/>
      <c r="FDL9" s="7"/>
      <c r="FDM9" s="7"/>
      <c r="FDN9" s="7"/>
      <c r="FDO9" s="7"/>
      <c r="FDP9" s="7"/>
      <c r="FDQ9" s="7"/>
      <c r="FDR9" s="7"/>
      <c r="FDS9" s="7"/>
      <c r="FDT9" s="7"/>
      <c r="FDU9" s="7"/>
      <c r="FDV9" s="7"/>
      <c r="FDW9" s="7"/>
      <c r="FDX9" s="7"/>
      <c r="FDY9" s="7"/>
      <c r="FDZ9" s="7"/>
      <c r="FEA9" s="7"/>
      <c r="FEB9" s="7"/>
      <c r="FEC9" s="7"/>
      <c r="FED9" s="7"/>
      <c r="FEE9" s="7"/>
      <c r="FEF9" s="7"/>
      <c r="FEG9" s="7"/>
      <c r="FEH9" s="7"/>
      <c r="FEI9" s="7"/>
      <c r="FEJ9" s="7"/>
      <c r="FEK9" s="7"/>
      <c r="FEL9" s="7"/>
      <c r="FEM9" s="7"/>
      <c r="FEN9" s="7"/>
      <c r="FEO9" s="7"/>
      <c r="FEP9" s="7"/>
      <c r="FEQ9" s="7"/>
      <c r="FER9" s="7"/>
      <c r="FES9" s="7"/>
      <c r="FET9" s="7"/>
      <c r="FEU9" s="7"/>
      <c r="FEV9" s="7"/>
      <c r="FEW9" s="7"/>
      <c r="FEX9" s="7"/>
      <c r="FEY9" s="7"/>
      <c r="FEZ9" s="7"/>
      <c r="FFA9" s="7"/>
      <c r="FFB9" s="7"/>
      <c r="FFC9" s="7"/>
      <c r="FFD9" s="7"/>
      <c r="FFE9" s="7"/>
      <c r="FFF9" s="7"/>
      <c r="FFG9" s="7"/>
      <c r="FFH9" s="7"/>
      <c r="FFI9" s="7"/>
      <c r="FFJ9" s="7"/>
      <c r="FFK9" s="7"/>
      <c r="FFL9" s="7"/>
      <c r="FFM9" s="7"/>
      <c r="FFN9" s="7"/>
      <c r="FFO9" s="7"/>
      <c r="FFP9" s="7"/>
      <c r="FFQ9" s="7"/>
      <c r="FFR9" s="7"/>
      <c r="FFS9" s="7"/>
      <c r="FFT9" s="7"/>
      <c r="FFU9" s="7"/>
      <c r="FFV9" s="7"/>
      <c r="FFW9" s="7"/>
      <c r="FFX9" s="7"/>
      <c r="FFY9" s="7"/>
      <c r="FFZ9" s="7"/>
      <c r="FGA9" s="7"/>
      <c r="FGB9" s="7"/>
      <c r="FGC9" s="7"/>
      <c r="FGD9" s="7"/>
      <c r="FGE9" s="7"/>
      <c r="FGF9" s="7"/>
      <c r="FGG9" s="7"/>
      <c r="FGH9" s="7"/>
      <c r="FGI9" s="7"/>
      <c r="FGJ9" s="7"/>
      <c r="FGK9" s="7"/>
      <c r="FGL9" s="7"/>
      <c r="FGM9" s="7"/>
      <c r="FGN9" s="7"/>
      <c r="FGO9" s="7"/>
      <c r="FGP9" s="7"/>
      <c r="FGQ9" s="7"/>
      <c r="FGR9" s="7"/>
      <c r="FGS9" s="7"/>
      <c r="FGT9" s="7"/>
      <c r="FGU9" s="7"/>
      <c r="FGV9" s="7"/>
      <c r="FGW9" s="7"/>
      <c r="FGX9" s="7"/>
      <c r="FGY9" s="7"/>
      <c r="FGZ9" s="7"/>
      <c r="FHA9" s="7"/>
      <c r="FHB9" s="7"/>
      <c r="FHC9" s="7"/>
      <c r="FHD9" s="7"/>
      <c r="FHE9" s="7"/>
      <c r="FHF9" s="7"/>
      <c r="FHG9" s="7"/>
      <c r="FHH9" s="7"/>
      <c r="FHI9" s="7"/>
      <c r="FHJ9" s="7"/>
      <c r="FHK9" s="7"/>
      <c r="FHL9" s="7"/>
      <c r="FHM9" s="7"/>
      <c r="FHN9" s="7"/>
      <c r="FHO9" s="7"/>
      <c r="FHP9" s="7"/>
      <c r="FHQ9" s="7"/>
      <c r="FHR9" s="7"/>
      <c r="FHS9" s="7"/>
      <c r="FHT9" s="7"/>
      <c r="FHU9" s="7"/>
      <c r="FHV9" s="7"/>
      <c r="FHW9" s="7"/>
      <c r="FHX9" s="7"/>
      <c r="FHY9" s="7"/>
      <c r="FHZ9" s="7"/>
      <c r="FIA9" s="7"/>
      <c r="FIB9" s="7"/>
      <c r="FIC9" s="7"/>
      <c r="FID9" s="7"/>
      <c r="FIE9" s="7"/>
      <c r="FIF9" s="7"/>
      <c r="FIG9" s="7"/>
      <c r="FIH9" s="7"/>
      <c r="FII9" s="7"/>
      <c r="FIJ9" s="7"/>
      <c r="FIK9" s="7"/>
      <c r="FIL9" s="7"/>
      <c r="FIM9" s="7"/>
      <c r="FIN9" s="7"/>
      <c r="FIO9" s="7"/>
      <c r="FIP9" s="7"/>
      <c r="FIQ9" s="7"/>
      <c r="FIR9" s="7"/>
      <c r="FIS9" s="7"/>
      <c r="FIT9" s="7"/>
      <c r="FIU9" s="7"/>
      <c r="FIV9" s="7"/>
      <c r="FIW9" s="7"/>
      <c r="FIX9" s="7"/>
      <c r="FIY9" s="7"/>
      <c r="FIZ9" s="7"/>
      <c r="FJA9" s="7"/>
      <c r="FJB9" s="7"/>
      <c r="FJC9" s="7"/>
      <c r="FJD9" s="7"/>
      <c r="FJE9" s="7"/>
      <c r="FJF9" s="7"/>
      <c r="FJG9" s="7"/>
      <c r="FJH9" s="7"/>
      <c r="FJI9" s="7"/>
      <c r="FJJ9" s="7"/>
      <c r="FJK9" s="7"/>
      <c r="FJL9" s="7"/>
      <c r="FJM9" s="7"/>
      <c r="FJN9" s="7"/>
      <c r="FJO9" s="7"/>
      <c r="FJP9" s="7"/>
      <c r="FJQ9" s="7"/>
      <c r="FJR9" s="7"/>
      <c r="FJS9" s="7"/>
      <c r="FJT9" s="7"/>
      <c r="FJU9" s="7"/>
      <c r="FJV9" s="7"/>
      <c r="FJW9" s="7"/>
      <c r="FJX9" s="7"/>
      <c r="FJY9" s="7"/>
      <c r="FJZ9" s="7"/>
      <c r="FKA9" s="7"/>
      <c r="FKB9" s="7"/>
      <c r="FKC9" s="7"/>
      <c r="FKD9" s="7"/>
      <c r="FKE9" s="7"/>
      <c r="FKF9" s="7"/>
      <c r="FKG9" s="7"/>
      <c r="FKH9" s="7"/>
      <c r="FKI9" s="7"/>
      <c r="FKJ9" s="7"/>
      <c r="FKK9" s="7"/>
      <c r="FKL9" s="7"/>
      <c r="FKM9" s="7"/>
      <c r="FKN9" s="7"/>
      <c r="FKO9" s="7"/>
      <c r="FKP9" s="7"/>
      <c r="FKQ9" s="7"/>
      <c r="FKR9" s="7"/>
      <c r="FKS9" s="7"/>
      <c r="FKT9" s="7"/>
      <c r="FKU9" s="7"/>
      <c r="FKV9" s="7"/>
      <c r="FKW9" s="7"/>
      <c r="FKX9" s="7"/>
      <c r="FKY9" s="7"/>
      <c r="FKZ9" s="7"/>
      <c r="FLA9" s="7"/>
      <c r="FLB9" s="7"/>
      <c r="FLC9" s="7"/>
      <c r="FLD9" s="7"/>
      <c r="FLE9" s="7"/>
      <c r="FLF9" s="7"/>
      <c r="FLG9" s="7"/>
      <c r="FLH9" s="7"/>
      <c r="FLI9" s="7"/>
      <c r="FLJ9" s="7"/>
      <c r="FLK9" s="7"/>
      <c r="FLL9" s="7"/>
      <c r="FLM9" s="7"/>
      <c r="FLN9" s="7"/>
      <c r="FLO9" s="7"/>
      <c r="FLP9" s="7"/>
      <c r="FLQ9" s="7"/>
      <c r="FLR9" s="7"/>
      <c r="FLS9" s="7"/>
      <c r="FLT9" s="7"/>
      <c r="FLU9" s="7"/>
      <c r="FLV9" s="7"/>
      <c r="FLW9" s="7"/>
      <c r="FLX9" s="7"/>
      <c r="FLY9" s="7"/>
      <c r="FLZ9" s="7"/>
      <c r="FMA9" s="7"/>
      <c r="FMB9" s="7"/>
      <c r="FMC9" s="7"/>
      <c r="FMD9" s="7"/>
      <c r="FME9" s="7"/>
      <c r="FMF9" s="7"/>
      <c r="FMG9" s="7"/>
      <c r="FMH9" s="7"/>
      <c r="FMI9" s="7"/>
      <c r="FMJ9" s="7"/>
      <c r="FMK9" s="7"/>
      <c r="FML9" s="7"/>
      <c r="FMM9" s="7"/>
      <c r="FMN9" s="7"/>
      <c r="FMO9" s="7"/>
      <c r="FMP9" s="7"/>
      <c r="FMQ9" s="7"/>
      <c r="FMR9" s="7"/>
      <c r="FMS9" s="7"/>
      <c r="FMT9" s="7"/>
      <c r="FMU9" s="7"/>
      <c r="FMV9" s="7"/>
      <c r="FMW9" s="7"/>
      <c r="FMX9" s="7"/>
      <c r="FMY9" s="7"/>
      <c r="FMZ9" s="7"/>
      <c r="FNA9" s="7"/>
      <c r="FNB9" s="7"/>
      <c r="FNC9" s="7"/>
      <c r="FND9" s="7"/>
      <c r="FNE9" s="7"/>
      <c r="FNF9" s="7"/>
      <c r="FNG9" s="7"/>
      <c r="FNH9" s="7"/>
      <c r="FNI9" s="7"/>
      <c r="FNJ9" s="7"/>
      <c r="FNK9" s="7"/>
      <c r="FNL9" s="7"/>
      <c r="FNM9" s="7"/>
      <c r="FNN9" s="7"/>
      <c r="FNO9" s="7"/>
      <c r="FNP9" s="7"/>
      <c r="FNQ9" s="7"/>
      <c r="FNR9" s="7"/>
      <c r="FNS9" s="7"/>
      <c r="FNT9" s="7"/>
      <c r="FNU9" s="7"/>
      <c r="FNV9" s="7"/>
      <c r="FNW9" s="7"/>
      <c r="FNX9" s="7"/>
      <c r="FNY9" s="7"/>
      <c r="FNZ9" s="7"/>
      <c r="FOA9" s="7"/>
      <c r="FOB9" s="7"/>
      <c r="FOC9" s="7"/>
      <c r="FOD9" s="7"/>
      <c r="FOE9" s="7"/>
      <c r="FOF9" s="7"/>
      <c r="FOG9" s="7"/>
      <c r="FOH9" s="7"/>
      <c r="FOI9" s="7"/>
      <c r="FOJ9" s="7"/>
      <c r="FOK9" s="7"/>
      <c r="FOL9" s="7"/>
      <c r="FOM9" s="7"/>
      <c r="FON9" s="7"/>
      <c r="FOO9" s="7"/>
      <c r="FOP9" s="7"/>
      <c r="FOQ9" s="7"/>
      <c r="FOR9" s="7"/>
      <c r="FOS9" s="7"/>
      <c r="FOT9" s="7"/>
      <c r="FOU9" s="7"/>
      <c r="FOV9" s="7"/>
      <c r="FOW9" s="7"/>
      <c r="FOX9" s="7"/>
      <c r="FOY9" s="7"/>
      <c r="FOZ9" s="7"/>
      <c r="FPA9" s="7"/>
      <c r="FPB9" s="7"/>
      <c r="FPC9" s="7"/>
      <c r="FPD9" s="7"/>
      <c r="FPE9" s="7"/>
      <c r="FPF9" s="7"/>
      <c r="FPG9" s="7"/>
      <c r="FPH9" s="7"/>
      <c r="FPI9" s="7"/>
      <c r="FPJ9" s="7"/>
      <c r="FPK9" s="7"/>
      <c r="FPL9" s="7"/>
      <c r="FPM9" s="7"/>
      <c r="FPN9" s="7"/>
      <c r="FPO9" s="7"/>
      <c r="FPP9" s="7"/>
      <c r="FPQ9" s="7"/>
      <c r="FPR9" s="7"/>
      <c r="FPS9" s="7"/>
      <c r="FPT9" s="7"/>
      <c r="FPU9" s="7"/>
      <c r="FPV9" s="7"/>
      <c r="FPW9" s="7"/>
      <c r="FPX9" s="7"/>
      <c r="FPY9" s="7"/>
      <c r="FPZ9" s="7"/>
      <c r="FQA9" s="7"/>
      <c r="FQB9" s="7"/>
      <c r="FQC9" s="7"/>
      <c r="FQD9" s="7"/>
      <c r="FQE9" s="7"/>
      <c r="FQF9" s="7"/>
      <c r="FQG9" s="7"/>
      <c r="FQH9" s="7"/>
      <c r="FQI9" s="7"/>
      <c r="FQJ9" s="7"/>
      <c r="FQK9" s="7"/>
      <c r="FQL9" s="7"/>
      <c r="FQM9" s="7"/>
      <c r="FQN9" s="7"/>
      <c r="FQO9" s="7"/>
      <c r="FQP9" s="7"/>
      <c r="FQQ9" s="7"/>
      <c r="FQR9" s="7"/>
      <c r="FQS9" s="7"/>
      <c r="FQT9" s="7"/>
      <c r="FQU9" s="7"/>
      <c r="FQV9" s="7"/>
      <c r="FQW9" s="7"/>
      <c r="FQX9" s="7"/>
      <c r="FQY9" s="7"/>
      <c r="FQZ9" s="7"/>
      <c r="FRA9" s="7"/>
      <c r="FRB9" s="7"/>
      <c r="FRC9" s="7"/>
      <c r="FRD9" s="7"/>
      <c r="FRE9" s="7"/>
      <c r="FRF9" s="7"/>
      <c r="FRG9" s="7"/>
      <c r="FRH9" s="7"/>
      <c r="FRI9" s="7"/>
      <c r="FRJ9" s="7"/>
      <c r="FRK9" s="7"/>
      <c r="FRL9" s="7"/>
      <c r="FRM9" s="7"/>
      <c r="FRN9" s="7"/>
      <c r="FRO9" s="7"/>
      <c r="FRP9" s="7"/>
      <c r="FRQ9" s="7"/>
      <c r="FRR9" s="7"/>
      <c r="FRS9" s="7"/>
      <c r="FRT9" s="7"/>
      <c r="FRU9" s="7"/>
      <c r="FRV9" s="7"/>
      <c r="FRW9" s="7"/>
      <c r="FRX9" s="7"/>
      <c r="FRY9" s="7"/>
      <c r="FRZ9" s="7"/>
      <c r="FSA9" s="7"/>
      <c r="FSB9" s="7"/>
      <c r="FSC9" s="7"/>
      <c r="FSD9" s="7"/>
      <c r="FSE9" s="7"/>
      <c r="FSF9" s="7"/>
      <c r="FSG9" s="7"/>
      <c r="FSH9" s="7"/>
      <c r="FSI9" s="7"/>
      <c r="FSJ9" s="7"/>
      <c r="FSK9" s="7"/>
      <c r="FSL9" s="7"/>
      <c r="FSM9" s="7"/>
      <c r="FSN9" s="7"/>
      <c r="FSO9" s="7"/>
      <c r="FSP9" s="7"/>
      <c r="FSQ9" s="7"/>
      <c r="FSR9" s="7"/>
      <c r="FSS9" s="7"/>
      <c r="FST9" s="7"/>
      <c r="FSU9" s="7"/>
      <c r="FSV9" s="7"/>
      <c r="FSW9" s="7"/>
      <c r="FSX9" s="7"/>
      <c r="FSY9" s="7"/>
      <c r="FSZ9" s="7"/>
      <c r="FTA9" s="7"/>
      <c r="FTB9" s="7"/>
      <c r="FTC9" s="7"/>
      <c r="FTD9" s="7"/>
      <c r="FTE9" s="7"/>
      <c r="FTF9" s="7"/>
      <c r="FTG9" s="7"/>
      <c r="FTH9" s="7"/>
      <c r="FTI9" s="7"/>
      <c r="FTJ9" s="7"/>
      <c r="FTK9" s="7"/>
      <c r="FTL9" s="7"/>
      <c r="FTM9" s="7"/>
      <c r="FTN9" s="7"/>
      <c r="FTO9" s="7"/>
      <c r="FTP9" s="7"/>
      <c r="FTQ9" s="7"/>
      <c r="FTR9" s="7"/>
      <c r="FTS9" s="7"/>
      <c r="FTT9" s="7"/>
      <c r="FTU9" s="7"/>
      <c r="FTV9" s="7"/>
      <c r="FTW9" s="7"/>
      <c r="FTX9" s="7"/>
      <c r="FTY9" s="7"/>
      <c r="FTZ9" s="7"/>
      <c r="FUA9" s="7"/>
      <c r="FUB9" s="7"/>
      <c r="FUC9" s="7"/>
      <c r="FUD9" s="7"/>
      <c r="FUE9" s="7"/>
      <c r="FUF9" s="7"/>
      <c r="FUG9" s="7"/>
      <c r="FUH9" s="7"/>
      <c r="FUI9" s="7"/>
      <c r="FUJ9" s="7"/>
      <c r="FUK9" s="7"/>
      <c r="FUL9" s="7"/>
      <c r="FUM9" s="7"/>
      <c r="FUN9" s="7"/>
      <c r="FUO9" s="7"/>
      <c r="FUP9" s="7"/>
      <c r="FUQ9" s="7"/>
      <c r="FUR9" s="7"/>
      <c r="FUS9" s="7"/>
      <c r="FUT9" s="7"/>
      <c r="FUU9" s="7"/>
      <c r="FUV9" s="7"/>
      <c r="FUW9" s="7"/>
      <c r="FUX9" s="7"/>
      <c r="FUY9" s="7"/>
      <c r="FUZ9" s="7"/>
      <c r="FVA9" s="7"/>
      <c r="FVB9" s="7"/>
      <c r="FVC9" s="7"/>
      <c r="FVD9" s="7"/>
      <c r="FVE9" s="7"/>
      <c r="FVF9" s="7"/>
      <c r="FVG9" s="7"/>
      <c r="FVH9" s="7"/>
      <c r="FVI9" s="7"/>
      <c r="FVJ9" s="7"/>
      <c r="FVK9" s="7"/>
      <c r="FVL9" s="7"/>
      <c r="FVM9" s="7"/>
      <c r="FVN9" s="7"/>
      <c r="FVO9" s="7"/>
      <c r="FVP9" s="7"/>
      <c r="FVQ9" s="7"/>
      <c r="FVR9" s="7"/>
      <c r="FVS9" s="7"/>
      <c r="FVT9" s="7"/>
      <c r="FVU9" s="7"/>
      <c r="FVV9" s="7"/>
      <c r="FVW9" s="7"/>
      <c r="FVX9" s="7"/>
      <c r="FVY9" s="7"/>
      <c r="FVZ9" s="7"/>
      <c r="FWA9" s="7"/>
      <c r="FWB9" s="7"/>
      <c r="FWC9" s="7"/>
      <c r="FWD9" s="7"/>
      <c r="FWE9" s="7"/>
      <c r="FWF9" s="7"/>
      <c r="FWG9" s="7"/>
      <c r="FWH9" s="7"/>
      <c r="FWI9" s="7"/>
      <c r="FWJ9" s="7"/>
      <c r="FWK9" s="7"/>
      <c r="FWL9" s="7"/>
      <c r="FWM9" s="7"/>
      <c r="FWN9" s="7"/>
      <c r="FWO9" s="7"/>
      <c r="FWP9" s="7"/>
      <c r="FWQ9" s="7"/>
      <c r="FWR9" s="7"/>
      <c r="FWS9" s="7"/>
      <c r="FWT9" s="7"/>
      <c r="FWU9" s="7"/>
      <c r="FWV9" s="7"/>
      <c r="FWW9" s="7"/>
      <c r="FWX9" s="7"/>
      <c r="FWY9" s="7"/>
      <c r="FWZ9" s="7"/>
      <c r="FXA9" s="7"/>
      <c r="FXB9" s="7"/>
      <c r="FXC9" s="7"/>
      <c r="FXD9" s="7"/>
      <c r="FXE9" s="7"/>
      <c r="FXF9" s="7"/>
      <c r="FXG9" s="7"/>
      <c r="FXH9" s="7"/>
      <c r="FXI9" s="7"/>
      <c r="FXJ9" s="7"/>
      <c r="FXK9" s="7"/>
      <c r="FXL9" s="7"/>
      <c r="FXM9" s="7"/>
      <c r="FXN9" s="7"/>
      <c r="FXO9" s="7"/>
      <c r="FXP9" s="7"/>
      <c r="FXQ9" s="7"/>
      <c r="FXR9" s="7"/>
      <c r="FXS9" s="7"/>
      <c r="FXT9" s="7"/>
      <c r="FXU9" s="7"/>
      <c r="FXV9" s="7"/>
      <c r="FXW9" s="7"/>
      <c r="FXX9" s="7"/>
      <c r="FXY9" s="7"/>
      <c r="FXZ9" s="7"/>
      <c r="FYA9" s="7"/>
      <c r="FYB9" s="7"/>
      <c r="FYC9" s="7"/>
      <c r="FYD9" s="7"/>
      <c r="FYE9" s="7"/>
      <c r="FYF9" s="7"/>
      <c r="FYG9" s="7"/>
      <c r="FYH9" s="7"/>
      <c r="FYI9" s="7"/>
      <c r="FYJ9" s="7"/>
      <c r="FYK9" s="7"/>
      <c r="FYL9" s="7"/>
      <c r="FYM9" s="7"/>
      <c r="FYN9" s="7"/>
      <c r="FYO9" s="7"/>
      <c r="FYP9" s="7"/>
      <c r="FYQ9" s="7"/>
      <c r="FYR9" s="7"/>
      <c r="FYS9" s="7"/>
      <c r="FYT9" s="7"/>
      <c r="FYU9" s="7"/>
      <c r="FYV9" s="7"/>
      <c r="FYW9" s="7"/>
      <c r="FYX9" s="7"/>
      <c r="FYY9" s="7"/>
      <c r="FYZ9" s="7"/>
      <c r="FZA9" s="7"/>
      <c r="FZB9" s="7"/>
      <c r="FZC9" s="7"/>
      <c r="FZD9" s="7"/>
      <c r="FZE9" s="7"/>
      <c r="FZF9" s="7"/>
      <c r="FZG9" s="7"/>
      <c r="FZH9" s="7"/>
      <c r="FZI9" s="7"/>
      <c r="FZJ9" s="7"/>
      <c r="FZK9" s="7"/>
      <c r="FZL9" s="7"/>
      <c r="FZM9" s="7"/>
      <c r="FZN9" s="7"/>
      <c r="FZO9" s="7"/>
      <c r="FZP9" s="7"/>
      <c r="FZQ9" s="7"/>
      <c r="FZR9" s="7"/>
      <c r="FZS9" s="7"/>
      <c r="FZT9" s="7"/>
      <c r="FZU9" s="7"/>
      <c r="FZV9" s="7"/>
      <c r="FZW9" s="7"/>
      <c r="FZX9" s="7"/>
      <c r="FZY9" s="7"/>
      <c r="FZZ9" s="7"/>
      <c r="GAA9" s="7"/>
      <c r="GAB9" s="7"/>
      <c r="GAC9" s="7"/>
      <c r="GAD9" s="7"/>
      <c r="GAE9" s="7"/>
      <c r="GAF9" s="7"/>
      <c r="GAG9" s="7"/>
      <c r="GAH9" s="7"/>
      <c r="GAI9" s="7"/>
      <c r="GAJ9" s="7"/>
      <c r="GAK9" s="7"/>
      <c r="GAL9" s="7"/>
      <c r="GAM9" s="7"/>
      <c r="GAN9" s="7"/>
      <c r="GAO9" s="7"/>
      <c r="GAP9" s="7"/>
      <c r="GAQ9" s="7"/>
      <c r="GAR9" s="7"/>
      <c r="GAS9" s="7"/>
      <c r="GAT9" s="7"/>
      <c r="GAU9" s="7"/>
      <c r="GAV9" s="7"/>
      <c r="GAW9" s="7"/>
      <c r="GAX9" s="7"/>
      <c r="GAY9" s="7"/>
      <c r="GAZ9" s="7"/>
      <c r="GBA9" s="7"/>
      <c r="GBB9" s="7"/>
      <c r="GBC9" s="7"/>
      <c r="GBD9" s="7"/>
      <c r="GBE9" s="7"/>
      <c r="GBF9" s="7"/>
      <c r="GBG9" s="7"/>
      <c r="GBH9" s="7"/>
      <c r="GBI9" s="7"/>
      <c r="GBJ9" s="7"/>
      <c r="GBK9" s="7"/>
      <c r="GBL9" s="7"/>
      <c r="GBM9" s="7"/>
      <c r="GBN9" s="7"/>
      <c r="GBO9" s="7"/>
      <c r="GBP9" s="7"/>
      <c r="GBQ9" s="7"/>
      <c r="GBR9" s="7"/>
      <c r="GBS9" s="7"/>
      <c r="GBT9" s="7"/>
      <c r="GBU9" s="7"/>
      <c r="GBV9" s="7"/>
      <c r="GBW9" s="7"/>
      <c r="GBX9" s="7"/>
      <c r="GBY9" s="7"/>
      <c r="GBZ9" s="7"/>
      <c r="GCA9" s="7"/>
      <c r="GCB9" s="7"/>
      <c r="GCC9" s="7"/>
      <c r="GCD9" s="7"/>
      <c r="GCE9" s="7"/>
      <c r="GCF9" s="7"/>
      <c r="GCG9" s="7"/>
      <c r="GCH9" s="7"/>
      <c r="GCI9" s="7"/>
      <c r="GCJ9" s="7"/>
      <c r="GCK9" s="7"/>
      <c r="GCL9" s="7"/>
      <c r="GCM9" s="7"/>
      <c r="GCN9" s="7"/>
      <c r="GCO9" s="7"/>
      <c r="GCP9" s="7"/>
      <c r="GCQ9" s="7"/>
      <c r="GCR9" s="7"/>
      <c r="GCS9" s="7"/>
      <c r="GCT9" s="7"/>
      <c r="GCU9" s="7"/>
      <c r="GCV9" s="7"/>
      <c r="GCW9" s="7"/>
      <c r="GCX9" s="7"/>
      <c r="GCY9" s="7"/>
      <c r="GCZ9" s="7"/>
      <c r="GDA9" s="7"/>
      <c r="GDB9" s="7"/>
      <c r="GDC9" s="7"/>
      <c r="GDD9" s="7"/>
      <c r="GDE9" s="7"/>
      <c r="GDF9" s="7"/>
      <c r="GDG9" s="7"/>
      <c r="GDH9" s="7"/>
      <c r="GDI9" s="7"/>
      <c r="GDJ9" s="7"/>
      <c r="GDK9" s="7"/>
      <c r="GDL9" s="7"/>
      <c r="GDM9" s="7"/>
      <c r="GDN9" s="7"/>
      <c r="GDO9" s="7"/>
      <c r="GDP9" s="7"/>
      <c r="GDQ9" s="7"/>
      <c r="GDR9" s="7"/>
      <c r="GDS9" s="7"/>
      <c r="GDT9" s="7"/>
      <c r="GDU9" s="7"/>
      <c r="GDV9" s="7"/>
      <c r="GDW9" s="7"/>
      <c r="GDX9" s="7"/>
      <c r="GDY9" s="7"/>
      <c r="GDZ9" s="7"/>
      <c r="GEA9" s="7"/>
      <c r="GEB9" s="7"/>
      <c r="GEC9" s="7"/>
      <c r="GED9" s="7"/>
      <c r="GEE9" s="7"/>
      <c r="GEF9" s="7"/>
      <c r="GEG9" s="7"/>
      <c r="GEH9" s="7"/>
      <c r="GEI9" s="7"/>
      <c r="GEJ9" s="7"/>
      <c r="GEK9" s="7"/>
      <c r="GEL9" s="7"/>
      <c r="GEM9" s="7"/>
      <c r="GEN9" s="7"/>
      <c r="GEO9" s="7"/>
      <c r="GEP9" s="7"/>
      <c r="GEQ9" s="7"/>
      <c r="GER9" s="7"/>
      <c r="GES9" s="7"/>
      <c r="GET9" s="7"/>
      <c r="GEU9" s="7"/>
      <c r="GEV9" s="7"/>
      <c r="GEW9" s="7"/>
      <c r="GEX9" s="7"/>
      <c r="GEY9" s="7"/>
      <c r="GEZ9" s="7"/>
      <c r="GFA9" s="7"/>
      <c r="GFB9" s="7"/>
      <c r="GFC9" s="7"/>
      <c r="GFD9" s="7"/>
      <c r="GFE9" s="7"/>
      <c r="GFF9" s="7"/>
      <c r="GFG9" s="7"/>
      <c r="GFH9" s="7"/>
      <c r="GFI9" s="7"/>
      <c r="GFJ9" s="7"/>
      <c r="GFK9" s="7"/>
      <c r="GFL9" s="7"/>
      <c r="GFM9" s="7"/>
      <c r="GFN9" s="7"/>
      <c r="GFO9" s="7"/>
      <c r="GFP9" s="7"/>
      <c r="GFQ9" s="7"/>
      <c r="GFR9" s="7"/>
      <c r="GFS9" s="7"/>
      <c r="GFT9" s="7"/>
      <c r="GFU9" s="7"/>
      <c r="GFV9" s="7"/>
      <c r="GFW9" s="7"/>
      <c r="GFX9" s="7"/>
      <c r="GFY9" s="7"/>
      <c r="GFZ9" s="7"/>
      <c r="GGA9" s="7"/>
      <c r="GGB9" s="7"/>
      <c r="GGC9" s="7"/>
      <c r="GGD9" s="7"/>
      <c r="GGE9" s="7"/>
      <c r="GGF9" s="7"/>
      <c r="GGG9" s="7"/>
      <c r="GGH9" s="7"/>
      <c r="GGI9" s="7"/>
      <c r="GGJ9" s="7"/>
      <c r="GGK9" s="7"/>
      <c r="GGL9" s="7"/>
      <c r="GGM9" s="7"/>
      <c r="GGN9" s="7"/>
      <c r="GGO9" s="7"/>
      <c r="GGP9" s="7"/>
      <c r="GGQ9" s="7"/>
      <c r="GGR9" s="7"/>
      <c r="GGS9" s="7"/>
      <c r="GGT9" s="7"/>
      <c r="GGU9" s="7"/>
      <c r="GGV9" s="7"/>
      <c r="GGW9" s="7"/>
      <c r="GGX9" s="7"/>
      <c r="GGY9" s="7"/>
      <c r="GGZ9" s="7"/>
      <c r="GHA9" s="7"/>
      <c r="GHB9" s="7"/>
      <c r="GHC9" s="7"/>
      <c r="GHD9" s="7"/>
      <c r="GHE9" s="7"/>
      <c r="GHF9" s="7"/>
      <c r="GHG9" s="7"/>
      <c r="GHH9" s="7"/>
      <c r="GHI9" s="7"/>
      <c r="GHJ9" s="7"/>
      <c r="GHK9" s="7"/>
      <c r="GHL9" s="7"/>
      <c r="GHM9" s="7"/>
      <c r="GHN9" s="7"/>
      <c r="GHO9" s="7"/>
      <c r="GHP9" s="7"/>
      <c r="GHQ9" s="7"/>
      <c r="GHR9" s="7"/>
      <c r="GHS9" s="7"/>
      <c r="GHT9" s="7"/>
      <c r="GHU9" s="7"/>
      <c r="GHV9" s="7"/>
      <c r="GHW9" s="7"/>
      <c r="GHX9" s="7"/>
      <c r="GHY9" s="7"/>
      <c r="GHZ9" s="7"/>
      <c r="GIA9" s="7"/>
      <c r="GIB9" s="7"/>
      <c r="GIC9" s="7"/>
      <c r="GID9" s="7"/>
      <c r="GIE9" s="7"/>
      <c r="GIF9" s="7"/>
      <c r="GIG9" s="7"/>
      <c r="GIH9" s="7"/>
      <c r="GII9" s="7"/>
      <c r="GIJ9" s="7"/>
      <c r="GIK9" s="7"/>
      <c r="GIL9" s="7"/>
      <c r="GIM9" s="7"/>
      <c r="GIN9" s="7"/>
      <c r="GIO9" s="7"/>
      <c r="GIP9" s="7"/>
      <c r="GIQ9" s="7"/>
      <c r="GIR9" s="7"/>
      <c r="GIS9" s="7"/>
      <c r="GIT9" s="7"/>
      <c r="GIU9" s="7"/>
      <c r="GIV9" s="7"/>
      <c r="GIW9" s="7"/>
      <c r="GIX9" s="7"/>
      <c r="GIY9" s="7"/>
      <c r="GIZ9" s="7"/>
      <c r="GJA9" s="7"/>
      <c r="GJB9" s="7"/>
      <c r="GJC9" s="7"/>
      <c r="GJD9" s="7"/>
      <c r="GJE9" s="7"/>
      <c r="GJF9" s="7"/>
      <c r="GJG9" s="7"/>
      <c r="GJH9" s="7"/>
      <c r="GJI9" s="7"/>
      <c r="GJJ9" s="7"/>
      <c r="GJK9" s="7"/>
      <c r="GJL9" s="7"/>
      <c r="GJM9" s="7"/>
      <c r="GJN9" s="7"/>
      <c r="GJO9" s="7"/>
      <c r="GJP9" s="7"/>
      <c r="GJQ9" s="7"/>
      <c r="GJR9" s="7"/>
      <c r="GJS9" s="7"/>
      <c r="GJT9" s="7"/>
      <c r="GJU9" s="7"/>
      <c r="GJV9" s="7"/>
      <c r="GJW9" s="7"/>
      <c r="GJX9" s="7"/>
      <c r="GJY9" s="7"/>
      <c r="GJZ9" s="7"/>
      <c r="GKA9" s="7"/>
      <c r="GKB9" s="7"/>
      <c r="GKC9" s="7"/>
      <c r="GKD9" s="7"/>
      <c r="GKE9" s="7"/>
      <c r="GKF9" s="7"/>
      <c r="GKG9" s="7"/>
      <c r="GKH9" s="7"/>
      <c r="GKI9" s="7"/>
      <c r="GKJ9" s="7"/>
      <c r="GKK9" s="7"/>
      <c r="GKL9" s="7"/>
      <c r="GKM9" s="7"/>
      <c r="GKN9" s="7"/>
      <c r="GKO9" s="7"/>
      <c r="GKP9" s="7"/>
      <c r="GKQ9" s="7"/>
      <c r="GKR9" s="7"/>
      <c r="GKS9" s="7"/>
      <c r="GKT9" s="7"/>
      <c r="GKU9" s="7"/>
      <c r="GKV9" s="7"/>
      <c r="GKW9" s="7"/>
      <c r="GKX9" s="7"/>
      <c r="GKY9" s="7"/>
      <c r="GKZ9" s="7"/>
      <c r="GLA9" s="7"/>
      <c r="GLB9" s="7"/>
      <c r="GLC9" s="7"/>
      <c r="GLD9" s="7"/>
      <c r="GLE9" s="7"/>
      <c r="GLF9" s="7"/>
      <c r="GLG9" s="7"/>
      <c r="GLH9" s="7"/>
      <c r="GLI9" s="7"/>
      <c r="GLJ9" s="7"/>
      <c r="GLK9" s="7"/>
      <c r="GLL9" s="7"/>
      <c r="GLM9" s="7"/>
      <c r="GLN9" s="7"/>
      <c r="GLO9" s="7"/>
      <c r="GLP9" s="7"/>
      <c r="GLQ9" s="7"/>
      <c r="GLR9" s="7"/>
      <c r="GLS9" s="7"/>
      <c r="GLT9" s="7"/>
      <c r="GLU9" s="7"/>
      <c r="GLV9" s="7"/>
      <c r="GLW9" s="7"/>
      <c r="GLX9" s="7"/>
      <c r="GLY9" s="7"/>
      <c r="GLZ9" s="7"/>
      <c r="GMA9" s="7"/>
      <c r="GMB9" s="7"/>
      <c r="GMC9" s="7"/>
      <c r="GMD9" s="7"/>
      <c r="GME9" s="7"/>
      <c r="GMF9" s="7"/>
      <c r="GMG9" s="7"/>
      <c r="GMH9" s="7"/>
      <c r="GMI9" s="7"/>
      <c r="GMJ9" s="7"/>
      <c r="GMK9" s="7"/>
      <c r="GML9" s="7"/>
      <c r="GMM9" s="7"/>
      <c r="GMN9" s="7"/>
      <c r="GMO9" s="7"/>
      <c r="GMP9" s="7"/>
      <c r="GMQ9" s="7"/>
      <c r="GMR9" s="7"/>
      <c r="GMS9" s="7"/>
      <c r="GMT9" s="7"/>
      <c r="GMU9" s="7"/>
      <c r="GMV9" s="7"/>
      <c r="GMW9" s="7"/>
      <c r="GMX9" s="7"/>
      <c r="GMY9" s="7"/>
      <c r="GMZ9" s="7"/>
      <c r="GNA9" s="7"/>
      <c r="GNB9" s="7"/>
      <c r="GNC9" s="7"/>
      <c r="GND9" s="7"/>
      <c r="GNE9" s="7"/>
      <c r="GNF9" s="7"/>
      <c r="GNG9" s="7"/>
      <c r="GNH9" s="7"/>
      <c r="GNI9" s="7"/>
      <c r="GNJ9" s="7"/>
      <c r="GNK9" s="7"/>
      <c r="GNL9" s="7"/>
      <c r="GNM9" s="7"/>
      <c r="GNN9" s="7"/>
      <c r="GNO9" s="7"/>
      <c r="GNP9" s="7"/>
      <c r="GNQ9" s="7"/>
      <c r="GNR9" s="7"/>
      <c r="GNS9" s="7"/>
      <c r="GNT9" s="7"/>
      <c r="GNU9" s="7"/>
      <c r="GNV9" s="7"/>
      <c r="GNW9" s="7"/>
      <c r="GNX9" s="7"/>
      <c r="GNY9" s="7"/>
      <c r="GNZ9" s="7"/>
      <c r="GOA9" s="7"/>
      <c r="GOB9" s="7"/>
      <c r="GOC9" s="7"/>
      <c r="GOD9" s="7"/>
      <c r="GOE9" s="7"/>
      <c r="GOF9" s="7"/>
      <c r="GOG9" s="7"/>
      <c r="GOH9" s="7"/>
      <c r="GOI9" s="7"/>
      <c r="GOJ9" s="7"/>
      <c r="GOK9" s="7"/>
      <c r="GOL9" s="7"/>
      <c r="GOM9" s="7"/>
      <c r="GON9" s="7"/>
      <c r="GOO9" s="7"/>
      <c r="GOP9" s="7"/>
      <c r="GOQ9" s="7"/>
      <c r="GOR9" s="7"/>
      <c r="GOS9" s="7"/>
      <c r="GOT9" s="7"/>
      <c r="GOU9" s="7"/>
      <c r="GOV9" s="7"/>
      <c r="GOW9" s="7"/>
      <c r="GOX9" s="7"/>
      <c r="GOY9" s="7"/>
      <c r="GOZ9" s="7"/>
      <c r="GPA9" s="7"/>
      <c r="GPB9" s="7"/>
      <c r="GPC9" s="7"/>
      <c r="GPD9" s="7"/>
      <c r="GPE9" s="7"/>
      <c r="GPF9" s="7"/>
      <c r="GPG9" s="7"/>
      <c r="GPH9" s="7"/>
      <c r="GPI9" s="7"/>
      <c r="GPJ9" s="7"/>
      <c r="GPK9" s="7"/>
      <c r="GPL9" s="7"/>
      <c r="GPM9" s="7"/>
      <c r="GPN9" s="7"/>
      <c r="GPO9" s="7"/>
      <c r="GPP9" s="7"/>
      <c r="GPQ9" s="7"/>
      <c r="GPR9" s="7"/>
      <c r="GPS9" s="7"/>
      <c r="GPT9" s="7"/>
      <c r="GPU9" s="7"/>
      <c r="GPV9" s="7"/>
      <c r="GPW9" s="7"/>
      <c r="GPX9" s="7"/>
      <c r="GPY9" s="7"/>
      <c r="GPZ9" s="7"/>
      <c r="GQA9" s="7"/>
      <c r="GQB9" s="7"/>
      <c r="GQC9" s="7"/>
      <c r="GQD9" s="7"/>
      <c r="GQE9" s="7"/>
      <c r="GQF9" s="7"/>
      <c r="GQG9" s="7"/>
      <c r="GQH9" s="7"/>
      <c r="GQI9" s="7"/>
      <c r="GQJ9" s="7"/>
      <c r="GQK9" s="7"/>
      <c r="GQL9" s="7"/>
      <c r="GQM9" s="7"/>
      <c r="GQN9" s="7"/>
      <c r="GQO9" s="7"/>
      <c r="GQP9" s="7"/>
      <c r="GQQ9" s="7"/>
      <c r="GQR9" s="7"/>
      <c r="GQS9" s="7"/>
      <c r="GQT9" s="7"/>
      <c r="GQU9" s="7"/>
      <c r="GQV9" s="7"/>
      <c r="GQW9" s="7"/>
      <c r="GQX9" s="7"/>
      <c r="GQY9" s="7"/>
      <c r="GQZ9" s="7"/>
      <c r="GRA9" s="7"/>
      <c r="GRB9" s="7"/>
      <c r="GRC9" s="7"/>
      <c r="GRD9" s="7"/>
      <c r="GRE9" s="7"/>
      <c r="GRF9" s="7"/>
      <c r="GRG9" s="7"/>
      <c r="GRH9" s="7"/>
      <c r="GRI9" s="7"/>
      <c r="GRJ9" s="7"/>
      <c r="GRK9" s="7"/>
      <c r="GRL9" s="7"/>
      <c r="GRM9" s="7"/>
      <c r="GRN9" s="7"/>
      <c r="GRO9" s="7"/>
      <c r="GRP9" s="7"/>
      <c r="GRQ9" s="7"/>
      <c r="GRR9" s="7"/>
      <c r="GRS9" s="7"/>
      <c r="GRT9" s="7"/>
      <c r="GRU9" s="7"/>
      <c r="GRV9" s="7"/>
      <c r="GRW9" s="7"/>
      <c r="GRX9" s="7"/>
      <c r="GRY9" s="7"/>
      <c r="GRZ9" s="7"/>
      <c r="GSA9" s="7"/>
      <c r="GSB9" s="7"/>
      <c r="GSC9" s="7"/>
      <c r="GSD9" s="7"/>
      <c r="GSE9" s="7"/>
      <c r="GSF9" s="7"/>
      <c r="GSG9" s="7"/>
      <c r="GSH9" s="7"/>
      <c r="GSI9" s="7"/>
      <c r="GSJ9" s="7"/>
      <c r="GSK9" s="7"/>
      <c r="GSL9" s="7"/>
      <c r="GSM9" s="7"/>
      <c r="GSN9" s="7"/>
      <c r="GSO9" s="7"/>
      <c r="GSP9" s="7"/>
      <c r="GSQ9" s="7"/>
      <c r="GSR9" s="7"/>
      <c r="GSS9" s="7"/>
      <c r="GST9" s="7"/>
      <c r="GSU9" s="7"/>
      <c r="GSV9" s="7"/>
      <c r="GSW9" s="7"/>
      <c r="GSX9" s="7"/>
      <c r="GSY9" s="7"/>
      <c r="GSZ9" s="7"/>
      <c r="GTA9" s="7"/>
      <c r="GTB9" s="7"/>
      <c r="GTC9" s="7"/>
      <c r="GTD9" s="7"/>
      <c r="GTE9" s="7"/>
      <c r="GTF9" s="7"/>
      <c r="GTG9" s="7"/>
      <c r="GTH9" s="7"/>
      <c r="GTI9" s="7"/>
      <c r="GTJ9" s="7"/>
      <c r="GTK9" s="7"/>
      <c r="GTL9" s="7"/>
      <c r="GTM9" s="7"/>
      <c r="GTN9" s="7"/>
      <c r="GTO9" s="7"/>
      <c r="GTP9" s="7"/>
      <c r="GTQ9" s="7"/>
      <c r="GTR9" s="7"/>
      <c r="GTS9" s="7"/>
      <c r="GTT9" s="7"/>
      <c r="GTU9" s="7"/>
      <c r="GTV9" s="7"/>
      <c r="GTW9" s="7"/>
      <c r="GTX9" s="7"/>
      <c r="GTY9" s="7"/>
      <c r="GTZ9" s="7"/>
      <c r="GUA9" s="7"/>
      <c r="GUB9" s="7"/>
      <c r="GUC9" s="7"/>
      <c r="GUD9" s="7"/>
      <c r="GUE9" s="7"/>
      <c r="GUF9" s="7"/>
      <c r="GUG9" s="7"/>
      <c r="GUH9" s="7"/>
      <c r="GUI9" s="7"/>
      <c r="GUJ9" s="7"/>
      <c r="GUK9" s="7"/>
      <c r="GUL9" s="7"/>
      <c r="GUM9" s="7"/>
      <c r="GUN9" s="7"/>
      <c r="GUO9" s="7"/>
      <c r="GUP9" s="7"/>
      <c r="GUQ9" s="7"/>
      <c r="GUR9" s="7"/>
      <c r="GUS9" s="7"/>
      <c r="GUT9" s="7"/>
      <c r="GUU9" s="7"/>
      <c r="GUV9" s="7"/>
      <c r="GUW9" s="7"/>
      <c r="GUX9" s="7"/>
      <c r="GUY9" s="7"/>
      <c r="GUZ9" s="7"/>
      <c r="GVA9" s="7"/>
      <c r="GVB9" s="7"/>
      <c r="GVC9" s="7"/>
      <c r="GVD9" s="7"/>
      <c r="GVE9" s="7"/>
      <c r="GVF9" s="7"/>
      <c r="GVG9" s="7"/>
      <c r="GVH9" s="7"/>
      <c r="GVI9" s="7"/>
      <c r="GVJ9" s="7"/>
      <c r="GVK9" s="7"/>
      <c r="GVL9" s="7"/>
      <c r="GVM9" s="7"/>
      <c r="GVN9" s="7"/>
      <c r="GVO9" s="7"/>
      <c r="GVP9" s="7"/>
      <c r="GVQ9" s="7"/>
      <c r="GVR9" s="7"/>
      <c r="GVS9" s="7"/>
      <c r="GVT9" s="7"/>
      <c r="GVU9" s="7"/>
      <c r="GVV9" s="7"/>
      <c r="GVW9" s="7"/>
      <c r="GVX9" s="7"/>
      <c r="GVY9" s="7"/>
      <c r="GVZ9" s="7"/>
      <c r="GWA9" s="7"/>
      <c r="GWB9" s="7"/>
      <c r="GWC9" s="7"/>
      <c r="GWD9" s="7"/>
      <c r="GWE9" s="7"/>
      <c r="GWF9" s="7"/>
      <c r="GWG9" s="7"/>
      <c r="GWH9" s="7"/>
      <c r="GWI9" s="7"/>
      <c r="GWJ9" s="7"/>
      <c r="GWK9" s="7"/>
      <c r="GWL9" s="7"/>
      <c r="GWM9" s="7"/>
      <c r="GWN9" s="7"/>
      <c r="GWO9" s="7"/>
      <c r="GWP9" s="7"/>
      <c r="GWQ9" s="7"/>
      <c r="GWR9" s="7"/>
      <c r="GWS9" s="7"/>
      <c r="GWT9" s="7"/>
      <c r="GWU9" s="7"/>
      <c r="GWV9" s="7"/>
      <c r="GWW9" s="7"/>
      <c r="GWX9" s="7"/>
      <c r="GWY9" s="7"/>
      <c r="GWZ9" s="7"/>
      <c r="GXA9" s="7"/>
      <c r="GXB9" s="7"/>
      <c r="GXC9" s="7"/>
      <c r="GXD9" s="7"/>
      <c r="GXE9" s="7"/>
      <c r="GXF9" s="7"/>
      <c r="GXG9" s="7"/>
      <c r="GXH9" s="7"/>
      <c r="GXI9" s="7"/>
      <c r="GXJ9" s="7"/>
      <c r="GXK9" s="7"/>
      <c r="GXL9" s="7"/>
      <c r="GXM9" s="7"/>
      <c r="GXN9" s="7"/>
      <c r="GXO9" s="7"/>
      <c r="GXP9" s="7"/>
      <c r="GXQ9" s="7"/>
      <c r="GXR9" s="7"/>
      <c r="GXS9" s="7"/>
      <c r="GXT9" s="7"/>
      <c r="GXU9" s="7"/>
      <c r="GXV9" s="7"/>
      <c r="GXW9" s="7"/>
      <c r="GXX9" s="7"/>
      <c r="GXY9" s="7"/>
      <c r="GXZ9" s="7"/>
      <c r="GYA9" s="7"/>
      <c r="GYB9" s="7"/>
      <c r="GYC9" s="7"/>
      <c r="GYD9" s="7"/>
      <c r="GYE9" s="7"/>
      <c r="GYF9" s="7"/>
      <c r="GYG9" s="7"/>
      <c r="GYH9" s="7"/>
      <c r="GYI9" s="7"/>
      <c r="GYJ9" s="7"/>
      <c r="GYK9" s="7"/>
      <c r="GYL9" s="7"/>
      <c r="GYM9" s="7"/>
      <c r="GYN9" s="7"/>
      <c r="GYO9" s="7"/>
      <c r="GYP9" s="7"/>
      <c r="GYQ9" s="7"/>
      <c r="GYR9" s="7"/>
      <c r="GYS9" s="7"/>
      <c r="GYT9" s="7"/>
      <c r="GYU9" s="7"/>
      <c r="GYV9" s="7"/>
      <c r="GYW9" s="7"/>
      <c r="GYX9" s="7"/>
      <c r="GYY9" s="7"/>
      <c r="GYZ9" s="7"/>
      <c r="GZA9" s="7"/>
      <c r="GZB9" s="7"/>
      <c r="GZC9" s="7"/>
      <c r="GZD9" s="7"/>
      <c r="GZE9" s="7"/>
      <c r="GZF9" s="7"/>
      <c r="GZG9" s="7"/>
      <c r="GZH9" s="7"/>
      <c r="GZI9" s="7"/>
      <c r="GZJ9" s="7"/>
      <c r="GZK9" s="7"/>
      <c r="GZL9" s="7"/>
      <c r="GZM9" s="7"/>
      <c r="GZN9" s="7"/>
      <c r="GZO9" s="7"/>
      <c r="GZP9" s="7"/>
      <c r="GZQ9" s="7"/>
      <c r="GZR9" s="7"/>
      <c r="GZS9" s="7"/>
      <c r="GZT9" s="7"/>
      <c r="GZU9" s="7"/>
      <c r="GZV9" s="7"/>
      <c r="GZW9" s="7"/>
      <c r="GZX9" s="7"/>
      <c r="GZY9" s="7"/>
      <c r="GZZ9" s="7"/>
      <c r="HAA9" s="7"/>
      <c r="HAB9" s="7"/>
      <c r="HAC9" s="7"/>
      <c r="HAD9" s="7"/>
      <c r="HAE9" s="7"/>
      <c r="HAF9" s="7"/>
      <c r="HAG9" s="7"/>
      <c r="HAH9" s="7"/>
      <c r="HAI9" s="7"/>
      <c r="HAJ9" s="7"/>
      <c r="HAK9" s="7"/>
      <c r="HAL9" s="7"/>
      <c r="HAM9" s="7"/>
      <c r="HAN9" s="7"/>
      <c r="HAO9" s="7"/>
      <c r="HAP9" s="7"/>
      <c r="HAQ9" s="7"/>
      <c r="HAR9" s="7"/>
      <c r="HAS9" s="7"/>
      <c r="HAT9" s="7"/>
      <c r="HAU9" s="7"/>
      <c r="HAV9" s="7"/>
      <c r="HAW9" s="7"/>
      <c r="HAX9" s="7"/>
      <c r="HAY9" s="7"/>
      <c r="HAZ9" s="7"/>
      <c r="HBA9" s="7"/>
      <c r="HBB9" s="7"/>
      <c r="HBC9" s="7"/>
      <c r="HBD9" s="7"/>
      <c r="HBE9" s="7"/>
      <c r="HBF9" s="7"/>
      <c r="HBG9" s="7"/>
      <c r="HBH9" s="7"/>
      <c r="HBI9" s="7"/>
      <c r="HBJ9" s="7"/>
      <c r="HBK9" s="7"/>
      <c r="HBL9" s="7"/>
      <c r="HBM9" s="7"/>
      <c r="HBN9" s="7"/>
      <c r="HBO9" s="7"/>
      <c r="HBP9" s="7"/>
      <c r="HBQ9" s="7"/>
      <c r="HBR9" s="7"/>
      <c r="HBS9" s="7"/>
      <c r="HBT9" s="7"/>
      <c r="HBU9" s="7"/>
      <c r="HBV9" s="7"/>
      <c r="HBW9" s="7"/>
      <c r="HBX9" s="7"/>
      <c r="HBY9" s="7"/>
      <c r="HBZ9" s="7"/>
      <c r="HCA9" s="7"/>
      <c r="HCB9" s="7"/>
      <c r="HCC9" s="7"/>
      <c r="HCD9" s="7"/>
      <c r="HCE9" s="7"/>
      <c r="HCF9" s="7"/>
      <c r="HCG9" s="7"/>
      <c r="HCH9" s="7"/>
      <c r="HCI9" s="7"/>
      <c r="HCJ9" s="7"/>
      <c r="HCK9" s="7"/>
      <c r="HCL9" s="7"/>
      <c r="HCM9" s="7"/>
      <c r="HCN9" s="7"/>
      <c r="HCO9" s="7"/>
      <c r="HCP9" s="7"/>
      <c r="HCQ9" s="7"/>
      <c r="HCR9" s="7"/>
      <c r="HCS9" s="7"/>
      <c r="HCT9" s="7"/>
      <c r="HCU9" s="7"/>
      <c r="HCV9" s="7"/>
      <c r="HCW9" s="7"/>
      <c r="HCX9" s="7"/>
      <c r="HCY9" s="7"/>
      <c r="HCZ9" s="7"/>
      <c r="HDA9" s="7"/>
      <c r="HDB9" s="7"/>
      <c r="HDC9" s="7"/>
      <c r="HDD9" s="7"/>
      <c r="HDE9" s="7"/>
      <c r="HDF9" s="7"/>
      <c r="HDG9" s="7"/>
      <c r="HDH9" s="7"/>
      <c r="HDI9" s="7"/>
      <c r="HDJ9" s="7"/>
      <c r="HDK9" s="7"/>
      <c r="HDL9" s="7"/>
      <c r="HDM9" s="7"/>
      <c r="HDN9" s="7"/>
      <c r="HDO9" s="7"/>
      <c r="HDP9" s="7"/>
      <c r="HDQ9" s="7"/>
      <c r="HDR9" s="7"/>
      <c r="HDS9" s="7"/>
      <c r="HDT9" s="7"/>
      <c r="HDU9" s="7"/>
      <c r="HDV9" s="7"/>
      <c r="HDW9" s="7"/>
      <c r="HDX9" s="7"/>
      <c r="HDY9" s="7"/>
      <c r="HDZ9" s="7"/>
      <c r="HEA9" s="7"/>
      <c r="HEB9" s="7"/>
      <c r="HEC9" s="7"/>
      <c r="HED9" s="7"/>
      <c r="HEE9" s="7"/>
      <c r="HEF9" s="7"/>
      <c r="HEG9" s="7"/>
      <c r="HEH9" s="7"/>
      <c r="HEI9" s="7"/>
      <c r="HEJ9" s="7"/>
      <c r="HEK9" s="7"/>
      <c r="HEL9" s="7"/>
      <c r="HEM9" s="7"/>
      <c r="HEN9" s="7"/>
      <c r="HEO9" s="7"/>
      <c r="HEP9" s="7"/>
      <c r="HEQ9" s="7"/>
      <c r="HER9" s="7"/>
      <c r="HES9" s="7"/>
      <c r="HET9" s="7"/>
      <c r="HEU9" s="7"/>
      <c r="HEV9" s="7"/>
      <c r="HEW9" s="7"/>
      <c r="HEX9" s="7"/>
      <c r="HEY9" s="7"/>
      <c r="HEZ9" s="7"/>
      <c r="HFA9" s="7"/>
      <c r="HFB9" s="7"/>
      <c r="HFC9" s="7"/>
      <c r="HFD9" s="7"/>
      <c r="HFE9" s="7"/>
      <c r="HFF9" s="7"/>
      <c r="HFG9" s="7"/>
      <c r="HFH9" s="7"/>
      <c r="HFI9" s="7"/>
      <c r="HFJ9" s="7"/>
      <c r="HFK9" s="7"/>
      <c r="HFL9" s="7"/>
      <c r="HFM9" s="7"/>
      <c r="HFN9" s="7"/>
      <c r="HFO9" s="7"/>
      <c r="HFP9" s="7"/>
      <c r="HFQ9" s="7"/>
      <c r="HFR9" s="7"/>
      <c r="HFS9" s="7"/>
      <c r="HFT9" s="7"/>
      <c r="HFU9" s="7"/>
      <c r="HFV9" s="7"/>
      <c r="HFW9" s="7"/>
      <c r="HFX9" s="7"/>
      <c r="HFY9" s="7"/>
      <c r="HFZ9" s="7"/>
      <c r="HGA9" s="7"/>
      <c r="HGB9" s="7"/>
      <c r="HGC9" s="7"/>
      <c r="HGD9" s="7"/>
      <c r="HGE9" s="7"/>
      <c r="HGF9" s="7"/>
      <c r="HGG9" s="7"/>
      <c r="HGH9" s="7"/>
      <c r="HGI9" s="7"/>
      <c r="HGJ9" s="7"/>
      <c r="HGK9" s="7"/>
      <c r="HGL9" s="7"/>
      <c r="HGM9" s="7"/>
      <c r="HGN9" s="7"/>
      <c r="HGO9" s="7"/>
      <c r="HGP9" s="7"/>
      <c r="HGQ9" s="7"/>
      <c r="HGR9" s="7"/>
      <c r="HGS9" s="7"/>
      <c r="HGT9" s="7"/>
      <c r="HGU9" s="7"/>
      <c r="HGV9" s="7"/>
      <c r="HGW9" s="7"/>
      <c r="HGX9" s="7"/>
      <c r="HGY9" s="7"/>
      <c r="HGZ9" s="7"/>
      <c r="HHA9" s="7"/>
      <c r="HHB9" s="7"/>
      <c r="HHC9" s="7"/>
      <c r="HHD9" s="7"/>
      <c r="HHE9" s="7"/>
      <c r="HHF9" s="7"/>
      <c r="HHG9" s="7"/>
      <c r="HHH9" s="7"/>
      <c r="HHI9" s="7"/>
      <c r="HHJ9" s="7"/>
      <c r="HHK9" s="7"/>
      <c r="HHL9" s="7"/>
      <c r="HHM9" s="7"/>
      <c r="HHN9" s="7"/>
      <c r="HHO9" s="7"/>
      <c r="HHP9" s="7"/>
      <c r="HHQ9" s="7"/>
      <c r="HHR9" s="7"/>
      <c r="HHS9" s="7"/>
      <c r="HHT9" s="7"/>
      <c r="HHU9" s="7"/>
      <c r="HHV9" s="7"/>
      <c r="HHW9" s="7"/>
      <c r="HHX9" s="7"/>
      <c r="HHY9" s="7"/>
      <c r="HHZ9" s="7"/>
      <c r="HIA9" s="7"/>
      <c r="HIB9" s="7"/>
      <c r="HIC9" s="7"/>
      <c r="HID9" s="7"/>
      <c r="HIE9" s="7"/>
      <c r="HIF9" s="7"/>
      <c r="HIG9" s="7"/>
      <c r="HIH9" s="7"/>
      <c r="HII9" s="7"/>
      <c r="HIJ9" s="7"/>
      <c r="HIK9" s="7"/>
      <c r="HIL9" s="7"/>
      <c r="HIM9" s="7"/>
      <c r="HIN9" s="7"/>
      <c r="HIO9" s="7"/>
      <c r="HIP9" s="7"/>
      <c r="HIQ9" s="7"/>
      <c r="HIR9" s="7"/>
      <c r="HIS9" s="7"/>
      <c r="HIT9" s="7"/>
      <c r="HIU9" s="7"/>
      <c r="HIV9" s="7"/>
      <c r="HIW9" s="7"/>
      <c r="HIX9" s="7"/>
      <c r="HIY9" s="7"/>
      <c r="HIZ9" s="7"/>
      <c r="HJA9" s="7"/>
      <c r="HJB9" s="7"/>
      <c r="HJC9" s="7"/>
      <c r="HJD9" s="7"/>
      <c r="HJE9" s="7"/>
      <c r="HJF9" s="7"/>
      <c r="HJG9" s="7"/>
      <c r="HJH9" s="7"/>
      <c r="HJI9" s="7"/>
      <c r="HJJ9" s="7"/>
      <c r="HJK9" s="7"/>
      <c r="HJL9" s="7"/>
      <c r="HJM9" s="7"/>
      <c r="HJN9" s="7"/>
      <c r="HJO9" s="7"/>
      <c r="HJP9" s="7"/>
      <c r="HJQ9" s="7"/>
      <c r="HJR9" s="7"/>
      <c r="HJS9" s="7"/>
      <c r="HJT9" s="7"/>
      <c r="HJU9" s="7"/>
      <c r="HJV9" s="7"/>
      <c r="HJW9" s="7"/>
      <c r="HJX9" s="7"/>
      <c r="HJY9" s="7"/>
      <c r="HJZ9" s="7"/>
      <c r="HKA9" s="7"/>
      <c r="HKB9" s="7"/>
      <c r="HKC9" s="7"/>
      <c r="HKD9" s="7"/>
      <c r="HKE9" s="7"/>
      <c r="HKF9" s="7"/>
      <c r="HKG9" s="7"/>
      <c r="HKH9" s="7"/>
      <c r="HKI9" s="7"/>
      <c r="HKJ9" s="7"/>
      <c r="HKK9" s="7"/>
      <c r="HKL9" s="7"/>
      <c r="HKM9" s="7"/>
      <c r="HKN9" s="7"/>
      <c r="HKO9" s="7"/>
      <c r="HKP9" s="7"/>
      <c r="HKQ9" s="7"/>
      <c r="HKR9" s="7"/>
      <c r="HKS9" s="7"/>
      <c r="HKT9" s="7"/>
      <c r="HKU9" s="7"/>
      <c r="HKV9" s="7"/>
      <c r="HKW9" s="7"/>
      <c r="HKX9" s="7"/>
      <c r="HKY9" s="7"/>
      <c r="HKZ9" s="7"/>
      <c r="HLA9" s="7"/>
      <c r="HLB9" s="7"/>
      <c r="HLC9" s="7"/>
      <c r="HLD9" s="7"/>
      <c r="HLE9" s="7"/>
      <c r="HLF9" s="7"/>
      <c r="HLG9" s="7"/>
      <c r="HLH9" s="7"/>
      <c r="HLI9" s="7"/>
      <c r="HLJ9" s="7"/>
      <c r="HLK9" s="7"/>
      <c r="HLL9" s="7"/>
      <c r="HLM9" s="7"/>
      <c r="HLN9" s="7"/>
      <c r="HLO9" s="7"/>
      <c r="HLP9" s="7"/>
      <c r="HLQ9" s="7"/>
      <c r="HLR9" s="7"/>
      <c r="HLS9" s="7"/>
      <c r="HLT9" s="7"/>
      <c r="HLU9" s="7"/>
      <c r="HLV9" s="7"/>
      <c r="HLW9" s="7"/>
      <c r="HLX9" s="7"/>
      <c r="HLY9" s="7"/>
      <c r="HLZ9" s="7"/>
      <c r="HMA9" s="7"/>
      <c r="HMB9" s="7"/>
      <c r="HMC9" s="7"/>
      <c r="HMD9" s="7"/>
      <c r="HME9" s="7"/>
      <c r="HMF9" s="7"/>
      <c r="HMG9" s="7"/>
      <c r="HMH9" s="7"/>
      <c r="HMI9" s="7"/>
      <c r="HMJ9" s="7"/>
      <c r="HMK9" s="7"/>
      <c r="HML9" s="7"/>
      <c r="HMM9" s="7"/>
      <c r="HMN9" s="7"/>
      <c r="HMO9" s="7"/>
      <c r="HMP9" s="7"/>
      <c r="HMQ9" s="7"/>
      <c r="HMR9" s="7"/>
      <c r="HMS9" s="7"/>
      <c r="HMT9" s="7"/>
      <c r="HMU9" s="7"/>
      <c r="HMV9" s="7"/>
      <c r="HMW9" s="7"/>
      <c r="HMX9" s="7"/>
      <c r="HMY9" s="7"/>
      <c r="HMZ9" s="7"/>
      <c r="HNA9" s="7"/>
      <c r="HNB9" s="7"/>
      <c r="HNC9" s="7"/>
      <c r="HND9" s="7"/>
      <c r="HNE9" s="7"/>
      <c r="HNF9" s="7"/>
      <c r="HNG9" s="7"/>
      <c r="HNH9" s="7"/>
      <c r="HNI9" s="7"/>
      <c r="HNJ9" s="7"/>
      <c r="HNK9" s="7"/>
      <c r="HNL9" s="7"/>
      <c r="HNM9" s="7"/>
      <c r="HNN9" s="7"/>
      <c r="HNO9" s="7"/>
      <c r="HNP9" s="7"/>
      <c r="HNQ9" s="7"/>
      <c r="HNR9" s="7"/>
      <c r="HNS9" s="7"/>
      <c r="HNT9" s="7"/>
      <c r="HNU9" s="7"/>
      <c r="HNV9" s="7"/>
      <c r="HNW9" s="7"/>
      <c r="HNX9" s="7"/>
      <c r="HNY9" s="7"/>
      <c r="HNZ9" s="7"/>
      <c r="HOA9" s="7"/>
      <c r="HOB9" s="7"/>
      <c r="HOC9" s="7"/>
      <c r="HOD9" s="7"/>
      <c r="HOE9" s="7"/>
      <c r="HOF9" s="7"/>
      <c r="HOG9" s="7"/>
      <c r="HOH9" s="7"/>
      <c r="HOI9" s="7"/>
      <c r="HOJ9" s="7"/>
      <c r="HOK9" s="7"/>
      <c r="HOL9" s="7"/>
      <c r="HOM9" s="7"/>
      <c r="HON9" s="7"/>
      <c r="HOO9" s="7"/>
      <c r="HOP9" s="7"/>
      <c r="HOQ9" s="7"/>
      <c r="HOR9" s="7"/>
      <c r="HOS9" s="7"/>
      <c r="HOT9" s="7"/>
      <c r="HOU9" s="7"/>
      <c r="HOV9" s="7"/>
      <c r="HOW9" s="7"/>
      <c r="HOX9" s="7"/>
      <c r="HOY9" s="7"/>
      <c r="HOZ9" s="7"/>
      <c r="HPA9" s="7"/>
      <c r="HPB9" s="7"/>
      <c r="HPC9" s="7"/>
      <c r="HPD9" s="7"/>
      <c r="HPE9" s="7"/>
      <c r="HPF9" s="7"/>
      <c r="HPG9" s="7"/>
      <c r="HPH9" s="7"/>
      <c r="HPI9" s="7"/>
      <c r="HPJ9" s="7"/>
      <c r="HPK9" s="7"/>
      <c r="HPL9" s="7"/>
      <c r="HPM9" s="7"/>
      <c r="HPN9" s="7"/>
      <c r="HPO9" s="7"/>
      <c r="HPP9" s="7"/>
      <c r="HPQ9" s="7"/>
      <c r="HPR9" s="7"/>
      <c r="HPS9" s="7"/>
      <c r="HPT9" s="7"/>
      <c r="HPU9" s="7"/>
      <c r="HPV9" s="7"/>
      <c r="HPW9" s="7"/>
      <c r="HPX9" s="7"/>
      <c r="HPY9" s="7"/>
      <c r="HPZ9" s="7"/>
      <c r="HQA9" s="7"/>
      <c r="HQB9" s="7"/>
      <c r="HQC9" s="7"/>
      <c r="HQD9" s="7"/>
      <c r="HQE9" s="7"/>
      <c r="HQF9" s="7"/>
      <c r="HQG9" s="7"/>
      <c r="HQH9" s="7"/>
      <c r="HQI9" s="7"/>
      <c r="HQJ9" s="7"/>
      <c r="HQK9" s="7"/>
      <c r="HQL9" s="7"/>
      <c r="HQM9" s="7"/>
      <c r="HQN9" s="7"/>
      <c r="HQO9" s="7"/>
      <c r="HQP9" s="7"/>
      <c r="HQQ9" s="7"/>
      <c r="HQR9" s="7"/>
      <c r="HQS9" s="7"/>
      <c r="HQT9" s="7"/>
      <c r="HQU9" s="7"/>
      <c r="HQV9" s="7"/>
      <c r="HQW9" s="7"/>
      <c r="HQX9" s="7"/>
      <c r="HQY9" s="7"/>
      <c r="HQZ9" s="7"/>
      <c r="HRA9" s="7"/>
      <c r="HRB9" s="7"/>
      <c r="HRC9" s="7"/>
      <c r="HRD9" s="7"/>
      <c r="HRE9" s="7"/>
      <c r="HRF9" s="7"/>
      <c r="HRG9" s="7"/>
      <c r="HRH9" s="7"/>
      <c r="HRI9" s="7"/>
      <c r="HRJ9" s="7"/>
      <c r="HRK9" s="7"/>
      <c r="HRL9" s="7"/>
      <c r="HRM9" s="7"/>
      <c r="HRN9" s="7"/>
      <c r="HRO9" s="7"/>
      <c r="HRP9" s="7"/>
      <c r="HRQ9" s="7"/>
      <c r="HRR9" s="7"/>
      <c r="HRS9" s="7"/>
      <c r="HRT9" s="7"/>
      <c r="HRU9" s="7"/>
      <c r="HRV9" s="7"/>
      <c r="HRW9" s="7"/>
      <c r="HRX9" s="7"/>
      <c r="HRY9" s="7"/>
      <c r="HRZ9" s="7"/>
      <c r="HSA9" s="7"/>
      <c r="HSB9" s="7"/>
      <c r="HSC9" s="7"/>
      <c r="HSD9" s="7"/>
      <c r="HSE9" s="7"/>
      <c r="HSF9" s="7"/>
      <c r="HSG9" s="7"/>
      <c r="HSH9" s="7"/>
      <c r="HSI9" s="7"/>
      <c r="HSJ9" s="7"/>
      <c r="HSK9" s="7"/>
      <c r="HSL9" s="7"/>
      <c r="HSM9" s="7"/>
      <c r="HSN9" s="7"/>
      <c r="HSO9" s="7"/>
      <c r="HSP9" s="7"/>
      <c r="HSQ9" s="7"/>
      <c r="HSR9" s="7"/>
      <c r="HSS9" s="7"/>
      <c r="HST9" s="7"/>
      <c r="HSU9" s="7"/>
      <c r="HSV9" s="7"/>
      <c r="HSW9" s="7"/>
      <c r="HSX9" s="7"/>
      <c r="HSY9" s="7"/>
      <c r="HSZ9" s="7"/>
      <c r="HTA9" s="7"/>
      <c r="HTB9" s="7"/>
      <c r="HTC9" s="7"/>
      <c r="HTD9" s="7"/>
      <c r="HTE9" s="7"/>
      <c r="HTF9" s="7"/>
      <c r="HTG9" s="7"/>
      <c r="HTH9" s="7"/>
      <c r="HTI9" s="7"/>
      <c r="HTJ9" s="7"/>
      <c r="HTK9" s="7"/>
      <c r="HTL9" s="7"/>
      <c r="HTM9" s="7"/>
      <c r="HTN9" s="7"/>
      <c r="HTO9" s="7"/>
      <c r="HTP9" s="7"/>
      <c r="HTQ9" s="7"/>
      <c r="HTR9" s="7"/>
      <c r="HTS9" s="7"/>
      <c r="HTT9" s="7"/>
      <c r="HTU9" s="7"/>
      <c r="HTV9" s="7"/>
      <c r="HTW9" s="7"/>
      <c r="HTX9" s="7"/>
      <c r="HTY9" s="7"/>
      <c r="HTZ9" s="7"/>
      <c r="HUA9" s="7"/>
      <c r="HUB9" s="7"/>
      <c r="HUC9" s="7"/>
      <c r="HUD9" s="7"/>
      <c r="HUE9" s="7"/>
      <c r="HUF9" s="7"/>
      <c r="HUG9" s="7"/>
      <c r="HUH9" s="7"/>
      <c r="HUI9" s="7"/>
      <c r="HUJ9" s="7"/>
      <c r="HUK9" s="7"/>
      <c r="HUL9" s="7"/>
      <c r="HUM9" s="7"/>
      <c r="HUN9" s="7"/>
      <c r="HUO9" s="7"/>
      <c r="HUP9" s="7"/>
      <c r="HUQ9" s="7"/>
      <c r="HUR9" s="7"/>
      <c r="HUS9" s="7"/>
      <c r="HUT9" s="7"/>
      <c r="HUU9" s="7"/>
      <c r="HUV9" s="7"/>
      <c r="HUW9" s="7"/>
      <c r="HUX9" s="7"/>
      <c r="HUY9" s="7"/>
      <c r="HUZ9" s="7"/>
      <c r="HVA9" s="7"/>
      <c r="HVB9" s="7"/>
      <c r="HVC9" s="7"/>
      <c r="HVD9" s="7"/>
      <c r="HVE9" s="7"/>
      <c r="HVF9" s="7"/>
      <c r="HVG9" s="7"/>
      <c r="HVH9" s="7"/>
      <c r="HVI9" s="7"/>
      <c r="HVJ9" s="7"/>
      <c r="HVK9" s="7"/>
      <c r="HVL9" s="7"/>
      <c r="HVM9" s="7"/>
      <c r="HVN9" s="7"/>
      <c r="HVO9" s="7"/>
      <c r="HVP9" s="7"/>
      <c r="HVQ9" s="7"/>
      <c r="HVR9" s="7"/>
      <c r="HVS9" s="7"/>
      <c r="HVT9" s="7"/>
      <c r="HVU9" s="7"/>
      <c r="HVV9" s="7"/>
      <c r="HVW9" s="7"/>
      <c r="HVX9" s="7"/>
      <c r="HVY9" s="7"/>
      <c r="HVZ9" s="7"/>
      <c r="HWA9" s="7"/>
      <c r="HWB9" s="7"/>
      <c r="HWC9" s="7"/>
      <c r="HWD9" s="7"/>
      <c r="HWE9" s="7"/>
      <c r="HWF9" s="7"/>
      <c r="HWG9" s="7"/>
      <c r="HWH9" s="7"/>
      <c r="HWI9" s="7"/>
      <c r="HWJ9" s="7"/>
      <c r="HWK9" s="7"/>
      <c r="HWL9" s="7"/>
      <c r="HWM9" s="7"/>
      <c r="HWN9" s="7"/>
      <c r="HWO9" s="7"/>
      <c r="HWP9" s="7"/>
      <c r="HWQ9" s="7"/>
      <c r="HWR9" s="7"/>
      <c r="HWS9" s="7"/>
      <c r="HWT9" s="7"/>
      <c r="HWU9" s="7"/>
      <c r="HWV9" s="7"/>
      <c r="HWW9" s="7"/>
      <c r="HWX9" s="7"/>
      <c r="HWY9" s="7"/>
      <c r="HWZ9" s="7"/>
      <c r="HXA9" s="7"/>
      <c r="HXB9" s="7"/>
      <c r="HXC9" s="7"/>
      <c r="HXD9" s="7"/>
      <c r="HXE9" s="7"/>
      <c r="HXF9" s="7"/>
      <c r="HXG9" s="7"/>
      <c r="HXH9" s="7"/>
      <c r="HXI9" s="7"/>
      <c r="HXJ9" s="7"/>
      <c r="HXK9" s="7"/>
      <c r="HXL9" s="7"/>
      <c r="HXM9" s="7"/>
      <c r="HXN9" s="7"/>
      <c r="HXO9" s="7"/>
      <c r="HXP9" s="7"/>
      <c r="HXQ9" s="7"/>
      <c r="HXR9" s="7"/>
      <c r="HXS9" s="7"/>
      <c r="HXT9" s="7"/>
      <c r="HXU9" s="7"/>
      <c r="HXV9" s="7"/>
      <c r="HXW9" s="7"/>
      <c r="HXX9" s="7"/>
      <c r="HXY9" s="7"/>
      <c r="HXZ9" s="7"/>
      <c r="HYA9" s="7"/>
      <c r="HYB9" s="7"/>
      <c r="HYC9" s="7"/>
      <c r="HYD9" s="7"/>
      <c r="HYE9" s="7"/>
      <c r="HYF9" s="7"/>
      <c r="HYG9" s="7"/>
      <c r="HYH9" s="7"/>
      <c r="HYI9" s="7"/>
      <c r="HYJ9" s="7"/>
      <c r="HYK9" s="7"/>
      <c r="HYL9" s="7"/>
      <c r="HYM9" s="7"/>
      <c r="HYN9" s="7"/>
      <c r="HYO9" s="7"/>
      <c r="HYP9" s="7"/>
      <c r="HYQ9" s="7"/>
      <c r="HYR9" s="7"/>
      <c r="HYS9" s="7"/>
      <c r="HYT9" s="7"/>
      <c r="HYU9" s="7"/>
      <c r="HYV9" s="7"/>
      <c r="HYW9" s="7"/>
      <c r="HYX9" s="7"/>
      <c r="HYY9" s="7"/>
      <c r="HYZ9" s="7"/>
      <c r="HZA9" s="7"/>
      <c r="HZB9" s="7"/>
      <c r="HZC9" s="7"/>
      <c r="HZD9" s="7"/>
      <c r="HZE9" s="7"/>
      <c r="HZF9" s="7"/>
      <c r="HZG9" s="7"/>
      <c r="HZH9" s="7"/>
      <c r="HZI9" s="7"/>
      <c r="HZJ9" s="7"/>
      <c r="HZK9" s="7"/>
      <c r="HZL9" s="7"/>
      <c r="HZM9" s="7"/>
      <c r="HZN9" s="7"/>
      <c r="HZO9" s="7"/>
      <c r="HZP9" s="7"/>
      <c r="HZQ9" s="7"/>
      <c r="HZR9" s="7"/>
      <c r="HZS9" s="7"/>
      <c r="HZT9" s="7"/>
      <c r="HZU9" s="7"/>
      <c r="HZV9" s="7"/>
      <c r="HZW9" s="7"/>
      <c r="HZX9" s="7"/>
      <c r="HZY9" s="7"/>
      <c r="HZZ9" s="7"/>
      <c r="IAA9" s="7"/>
      <c r="IAB9" s="7"/>
      <c r="IAC9" s="7"/>
      <c r="IAD9" s="7"/>
      <c r="IAE9" s="7"/>
      <c r="IAF9" s="7"/>
      <c r="IAG9" s="7"/>
      <c r="IAH9" s="7"/>
      <c r="IAI9" s="7"/>
      <c r="IAJ9" s="7"/>
      <c r="IAK9" s="7"/>
      <c r="IAL9" s="7"/>
      <c r="IAM9" s="7"/>
      <c r="IAN9" s="7"/>
      <c r="IAO9" s="7"/>
      <c r="IAP9" s="7"/>
      <c r="IAQ9" s="7"/>
      <c r="IAR9" s="7"/>
      <c r="IAS9" s="7"/>
      <c r="IAT9" s="7"/>
      <c r="IAU9" s="7"/>
      <c r="IAV9" s="7"/>
      <c r="IAW9" s="7"/>
      <c r="IAX9" s="7"/>
      <c r="IAY9" s="7"/>
      <c r="IAZ9" s="7"/>
      <c r="IBA9" s="7"/>
      <c r="IBB9" s="7"/>
      <c r="IBC9" s="7"/>
      <c r="IBD9" s="7"/>
      <c r="IBE9" s="7"/>
      <c r="IBF9" s="7"/>
      <c r="IBG9" s="7"/>
      <c r="IBH9" s="7"/>
      <c r="IBI9" s="7"/>
      <c r="IBJ9" s="7"/>
      <c r="IBK9" s="7"/>
      <c r="IBL9" s="7"/>
      <c r="IBM9" s="7"/>
      <c r="IBN9" s="7"/>
      <c r="IBO9" s="7"/>
      <c r="IBP9" s="7"/>
      <c r="IBQ9" s="7"/>
      <c r="IBR9" s="7"/>
      <c r="IBS9" s="7"/>
      <c r="IBT9" s="7"/>
      <c r="IBU9" s="7"/>
      <c r="IBV9" s="7"/>
      <c r="IBW9" s="7"/>
      <c r="IBX9" s="7"/>
      <c r="IBY9" s="7"/>
      <c r="IBZ9" s="7"/>
      <c r="ICA9" s="7"/>
      <c r="ICB9" s="7"/>
      <c r="ICC9" s="7"/>
      <c r="ICD9" s="7"/>
      <c r="ICE9" s="7"/>
      <c r="ICF9" s="7"/>
      <c r="ICG9" s="7"/>
      <c r="ICH9" s="7"/>
      <c r="ICI9" s="7"/>
      <c r="ICJ9" s="7"/>
      <c r="ICK9" s="7"/>
      <c r="ICL9" s="7"/>
      <c r="ICM9" s="7"/>
      <c r="ICN9" s="7"/>
      <c r="ICO9" s="7"/>
      <c r="ICP9" s="7"/>
      <c r="ICQ9" s="7"/>
      <c r="ICR9" s="7"/>
      <c r="ICS9" s="7"/>
      <c r="ICT9" s="7"/>
      <c r="ICU9" s="7"/>
      <c r="ICV9" s="7"/>
      <c r="ICW9" s="7"/>
      <c r="ICX9" s="7"/>
      <c r="ICY9" s="7"/>
      <c r="ICZ9" s="7"/>
      <c r="IDA9" s="7"/>
      <c r="IDB9" s="7"/>
      <c r="IDC9" s="7"/>
      <c r="IDD9" s="7"/>
      <c r="IDE9" s="7"/>
      <c r="IDF9" s="7"/>
      <c r="IDG9" s="7"/>
      <c r="IDH9" s="7"/>
      <c r="IDI9" s="7"/>
      <c r="IDJ9" s="7"/>
      <c r="IDK9" s="7"/>
      <c r="IDL9" s="7"/>
      <c r="IDM9" s="7"/>
      <c r="IDN9" s="7"/>
      <c r="IDO9" s="7"/>
      <c r="IDP9" s="7"/>
      <c r="IDQ9" s="7"/>
      <c r="IDR9" s="7"/>
      <c r="IDS9" s="7"/>
      <c r="IDT9" s="7"/>
      <c r="IDU9" s="7"/>
      <c r="IDV9" s="7"/>
      <c r="IDW9" s="7"/>
      <c r="IDX9" s="7"/>
      <c r="IDY9" s="7"/>
      <c r="IDZ9" s="7"/>
      <c r="IEA9" s="7"/>
      <c r="IEB9" s="7"/>
      <c r="IEC9" s="7"/>
      <c r="IED9" s="7"/>
      <c r="IEE9" s="7"/>
      <c r="IEF9" s="7"/>
      <c r="IEG9" s="7"/>
      <c r="IEH9" s="7"/>
      <c r="IEI9" s="7"/>
      <c r="IEJ9" s="7"/>
      <c r="IEK9" s="7"/>
      <c r="IEL9" s="7"/>
      <c r="IEM9" s="7"/>
      <c r="IEN9" s="7"/>
      <c r="IEO9" s="7"/>
      <c r="IEP9" s="7"/>
      <c r="IEQ9" s="7"/>
      <c r="IER9" s="7"/>
      <c r="IES9" s="7"/>
      <c r="IET9" s="7"/>
      <c r="IEU9" s="7"/>
      <c r="IEV9" s="7"/>
      <c r="IEW9" s="7"/>
      <c r="IEX9" s="7"/>
      <c r="IEY9" s="7"/>
      <c r="IEZ9" s="7"/>
      <c r="IFA9" s="7"/>
      <c r="IFB9" s="7"/>
      <c r="IFC9" s="7"/>
      <c r="IFD9" s="7"/>
      <c r="IFE9" s="7"/>
      <c r="IFF9" s="7"/>
      <c r="IFG9" s="7"/>
      <c r="IFH9" s="7"/>
      <c r="IFI9" s="7"/>
      <c r="IFJ9" s="7"/>
      <c r="IFK9" s="7"/>
      <c r="IFL9" s="7"/>
      <c r="IFM9" s="7"/>
      <c r="IFN9" s="7"/>
      <c r="IFO9" s="7"/>
      <c r="IFP9" s="7"/>
      <c r="IFQ9" s="7"/>
      <c r="IFR9" s="7"/>
      <c r="IFS9" s="7"/>
      <c r="IFT9" s="7"/>
      <c r="IFU9" s="7"/>
      <c r="IFV9" s="7"/>
      <c r="IFW9" s="7"/>
      <c r="IFX9" s="7"/>
      <c r="IFY9" s="7"/>
      <c r="IFZ9" s="7"/>
      <c r="IGA9" s="7"/>
      <c r="IGB9" s="7"/>
      <c r="IGC9" s="7"/>
      <c r="IGD9" s="7"/>
      <c r="IGE9" s="7"/>
      <c r="IGF9" s="7"/>
      <c r="IGG9" s="7"/>
      <c r="IGH9" s="7"/>
      <c r="IGI9" s="7"/>
      <c r="IGJ9" s="7"/>
      <c r="IGK9" s="7"/>
      <c r="IGL9" s="7"/>
      <c r="IGM9" s="7"/>
      <c r="IGN9" s="7"/>
      <c r="IGO9" s="7"/>
      <c r="IGP9" s="7"/>
      <c r="IGQ9" s="7"/>
      <c r="IGR9" s="7"/>
      <c r="IGS9" s="7"/>
      <c r="IGT9" s="7"/>
      <c r="IGU9" s="7"/>
      <c r="IGV9" s="7"/>
      <c r="IGW9" s="7"/>
      <c r="IGX9" s="7"/>
      <c r="IGY9" s="7"/>
      <c r="IGZ9" s="7"/>
      <c r="IHA9" s="7"/>
      <c r="IHB9" s="7"/>
      <c r="IHC9" s="7"/>
      <c r="IHD9" s="7"/>
      <c r="IHE9" s="7"/>
      <c r="IHF9" s="7"/>
      <c r="IHG9" s="7"/>
      <c r="IHH9" s="7"/>
      <c r="IHI9" s="7"/>
      <c r="IHJ9" s="7"/>
      <c r="IHK9" s="7"/>
      <c r="IHL9" s="7"/>
      <c r="IHM9" s="7"/>
      <c r="IHN9" s="7"/>
      <c r="IHO9" s="7"/>
      <c r="IHP9" s="7"/>
      <c r="IHQ9" s="7"/>
      <c r="IHR9" s="7"/>
      <c r="IHS9" s="7"/>
      <c r="IHT9" s="7"/>
      <c r="IHU9" s="7"/>
      <c r="IHV9" s="7"/>
      <c r="IHW9" s="7"/>
      <c r="IHX9" s="7"/>
      <c r="IHY9" s="7"/>
      <c r="IHZ9" s="7"/>
      <c r="IIA9" s="7"/>
      <c r="IIB9" s="7"/>
      <c r="IIC9" s="7"/>
      <c r="IID9" s="7"/>
      <c r="IIE9" s="7"/>
      <c r="IIF9" s="7"/>
      <c r="IIG9" s="7"/>
      <c r="IIH9" s="7"/>
      <c r="III9" s="7"/>
      <c r="IIJ9" s="7"/>
      <c r="IIK9" s="7"/>
      <c r="IIL9" s="7"/>
      <c r="IIM9" s="7"/>
      <c r="IIN9" s="7"/>
      <c r="IIO9" s="7"/>
      <c r="IIP9" s="7"/>
      <c r="IIQ9" s="7"/>
      <c r="IIR9" s="7"/>
      <c r="IIS9" s="7"/>
      <c r="IIT9" s="7"/>
      <c r="IIU9" s="7"/>
      <c r="IIV9" s="7"/>
      <c r="IIW9" s="7"/>
      <c r="IIX9" s="7"/>
      <c r="IIY9" s="7"/>
      <c r="IIZ9" s="7"/>
      <c r="IJA9" s="7"/>
      <c r="IJB9" s="7"/>
      <c r="IJC9" s="7"/>
      <c r="IJD9" s="7"/>
      <c r="IJE9" s="7"/>
      <c r="IJF9" s="7"/>
      <c r="IJG9" s="7"/>
      <c r="IJH9" s="7"/>
      <c r="IJI9" s="7"/>
      <c r="IJJ9" s="7"/>
      <c r="IJK9" s="7"/>
      <c r="IJL9" s="7"/>
      <c r="IJM9" s="7"/>
      <c r="IJN9" s="7"/>
      <c r="IJO9" s="7"/>
      <c r="IJP9" s="7"/>
      <c r="IJQ9" s="7"/>
      <c r="IJR9" s="7"/>
      <c r="IJS9" s="7"/>
      <c r="IJT9" s="7"/>
      <c r="IJU9" s="7"/>
      <c r="IJV9" s="7"/>
      <c r="IJW9" s="7"/>
      <c r="IJX9" s="7"/>
      <c r="IJY9" s="7"/>
      <c r="IJZ9" s="7"/>
      <c r="IKA9" s="7"/>
      <c r="IKB9" s="7"/>
      <c r="IKC9" s="7"/>
      <c r="IKD9" s="7"/>
      <c r="IKE9" s="7"/>
      <c r="IKF9" s="7"/>
      <c r="IKG9" s="7"/>
      <c r="IKH9" s="7"/>
      <c r="IKI9" s="7"/>
      <c r="IKJ9" s="7"/>
      <c r="IKK9" s="7"/>
      <c r="IKL9" s="7"/>
      <c r="IKM9" s="7"/>
      <c r="IKN9" s="7"/>
      <c r="IKO9" s="7"/>
      <c r="IKP9" s="7"/>
      <c r="IKQ9" s="7"/>
      <c r="IKR9" s="7"/>
      <c r="IKS9" s="7"/>
      <c r="IKT9" s="7"/>
      <c r="IKU9" s="7"/>
      <c r="IKV9" s="7"/>
      <c r="IKW9" s="7"/>
      <c r="IKX9" s="7"/>
      <c r="IKY9" s="7"/>
      <c r="IKZ9" s="7"/>
      <c r="ILA9" s="7"/>
      <c r="ILB9" s="7"/>
      <c r="ILC9" s="7"/>
      <c r="ILD9" s="7"/>
      <c r="ILE9" s="7"/>
      <c r="ILF9" s="7"/>
      <c r="ILG9" s="7"/>
      <c r="ILH9" s="7"/>
      <c r="ILI9" s="7"/>
      <c r="ILJ9" s="7"/>
      <c r="ILK9" s="7"/>
      <c r="ILL9" s="7"/>
      <c r="ILM9" s="7"/>
      <c r="ILN9" s="7"/>
      <c r="ILO9" s="7"/>
      <c r="ILP9" s="7"/>
      <c r="ILQ9" s="7"/>
      <c r="ILR9" s="7"/>
      <c r="ILS9" s="7"/>
      <c r="ILT9" s="7"/>
      <c r="ILU9" s="7"/>
      <c r="ILV9" s="7"/>
      <c r="ILW9" s="7"/>
      <c r="ILX9" s="7"/>
      <c r="ILY9" s="7"/>
      <c r="ILZ9" s="7"/>
      <c r="IMA9" s="7"/>
      <c r="IMB9" s="7"/>
      <c r="IMC9" s="7"/>
      <c r="IMD9" s="7"/>
      <c r="IME9" s="7"/>
      <c r="IMF9" s="7"/>
      <c r="IMG9" s="7"/>
      <c r="IMH9" s="7"/>
      <c r="IMI9" s="7"/>
      <c r="IMJ9" s="7"/>
      <c r="IMK9" s="7"/>
      <c r="IML9" s="7"/>
      <c r="IMM9" s="7"/>
      <c r="IMN9" s="7"/>
      <c r="IMO9" s="7"/>
      <c r="IMP9" s="7"/>
      <c r="IMQ9" s="7"/>
      <c r="IMR9" s="7"/>
      <c r="IMS9" s="7"/>
      <c r="IMT9" s="7"/>
      <c r="IMU9" s="7"/>
      <c r="IMV9" s="7"/>
      <c r="IMW9" s="7"/>
      <c r="IMX9" s="7"/>
      <c r="IMY9" s="7"/>
      <c r="IMZ9" s="7"/>
      <c r="INA9" s="7"/>
      <c r="INB9" s="7"/>
      <c r="INC9" s="7"/>
      <c r="IND9" s="7"/>
      <c r="INE9" s="7"/>
      <c r="INF9" s="7"/>
      <c r="ING9" s="7"/>
      <c r="INH9" s="7"/>
      <c r="INI9" s="7"/>
      <c r="INJ9" s="7"/>
      <c r="INK9" s="7"/>
      <c r="INL9" s="7"/>
      <c r="INM9" s="7"/>
      <c r="INN9" s="7"/>
      <c r="INO9" s="7"/>
      <c r="INP9" s="7"/>
      <c r="INQ9" s="7"/>
      <c r="INR9" s="7"/>
      <c r="INS9" s="7"/>
      <c r="INT9" s="7"/>
      <c r="INU9" s="7"/>
      <c r="INV9" s="7"/>
      <c r="INW9" s="7"/>
      <c r="INX9" s="7"/>
      <c r="INY9" s="7"/>
      <c r="INZ9" s="7"/>
      <c r="IOA9" s="7"/>
      <c r="IOB9" s="7"/>
      <c r="IOC9" s="7"/>
      <c r="IOD9" s="7"/>
      <c r="IOE9" s="7"/>
      <c r="IOF9" s="7"/>
      <c r="IOG9" s="7"/>
      <c r="IOH9" s="7"/>
      <c r="IOI9" s="7"/>
      <c r="IOJ9" s="7"/>
      <c r="IOK9" s="7"/>
      <c r="IOL9" s="7"/>
      <c r="IOM9" s="7"/>
      <c r="ION9" s="7"/>
      <c r="IOO9" s="7"/>
      <c r="IOP9" s="7"/>
      <c r="IOQ9" s="7"/>
      <c r="IOR9" s="7"/>
      <c r="IOS9" s="7"/>
      <c r="IOT9" s="7"/>
      <c r="IOU9" s="7"/>
      <c r="IOV9" s="7"/>
      <c r="IOW9" s="7"/>
      <c r="IOX9" s="7"/>
      <c r="IOY9" s="7"/>
      <c r="IOZ9" s="7"/>
      <c r="IPA9" s="7"/>
      <c r="IPB9" s="7"/>
      <c r="IPC9" s="7"/>
      <c r="IPD9" s="7"/>
      <c r="IPE9" s="7"/>
      <c r="IPF9" s="7"/>
      <c r="IPG9" s="7"/>
      <c r="IPH9" s="7"/>
      <c r="IPI9" s="7"/>
      <c r="IPJ9" s="7"/>
      <c r="IPK9" s="7"/>
      <c r="IPL9" s="7"/>
      <c r="IPM9" s="7"/>
      <c r="IPN9" s="7"/>
      <c r="IPO9" s="7"/>
      <c r="IPP9" s="7"/>
      <c r="IPQ9" s="7"/>
      <c r="IPR9" s="7"/>
      <c r="IPS9" s="7"/>
      <c r="IPT9" s="7"/>
      <c r="IPU9" s="7"/>
      <c r="IPV9" s="7"/>
      <c r="IPW9" s="7"/>
      <c r="IPX9" s="7"/>
      <c r="IPY9" s="7"/>
      <c r="IPZ9" s="7"/>
      <c r="IQA9" s="7"/>
      <c r="IQB9" s="7"/>
      <c r="IQC9" s="7"/>
      <c r="IQD9" s="7"/>
      <c r="IQE9" s="7"/>
      <c r="IQF9" s="7"/>
      <c r="IQG9" s="7"/>
      <c r="IQH9" s="7"/>
      <c r="IQI9" s="7"/>
      <c r="IQJ9" s="7"/>
      <c r="IQK9" s="7"/>
      <c r="IQL9" s="7"/>
      <c r="IQM9" s="7"/>
      <c r="IQN9" s="7"/>
      <c r="IQO9" s="7"/>
      <c r="IQP9" s="7"/>
      <c r="IQQ9" s="7"/>
      <c r="IQR9" s="7"/>
      <c r="IQS9" s="7"/>
      <c r="IQT9" s="7"/>
      <c r="IQU9" s="7"/>
      <c r="IQV9" s="7"/>
      <c r="IQW9" s="7"/>
      <c r="IQX9" s="7"/>
      <c r="IQY9" s="7"/>
      <c r="IQZ9" s="7"/>
      <c r="IRA9" s="7"/>
      <c r="IRB9" s="7"/>
      <c r="IRC9" s="7"/>
      <c r="IRD9" s="7"/>
      <c r="IRE9" s="7"/>
      <c r="IRF9" s="7"/>
      <c r="IRG9" s="7"/>
      <c r="IRH9" s="7"/>
      <c r="IRI9" s="7"/>
      <c r="IRJ9" s="7"/>
      <c r="IRK9" s="7"/>
      <c r="IRL9" s="7"/>
      <c r="IRM9" s="7"/>
      <c r="IRN9" s="7"/>
      <c r="IRO9" s="7"/>
      <c r="IRP9" s="7"/>
      <c r="IRQ9" s="7"/>
      <c r="IRR9" s="7"/>
      <c r="IRS9" s="7"/>
      <c r="IRT9" s="7"/>
      <c r="IRU9" s="7"/>
      <c r="IRV9" s="7"/>
      <c r="IRW9" s="7"/>
      <c r="IRX9" s="7"/>
      <c r="IRY9" s="7"/>
      <c r="IRZ9" s="7"/>
      <c r="ISA9" s="7"/>
      <c r="ISB9" s="7"/>
      <c r="ISC9" s="7"/>
      <c r="ISD9" s="7"/>
      <c r="ISE9" s="7"/>
      <c r="ISF9" s="7"/>
      <c r="ISG9" s="7"/>
      <c r="ISH9" s="7"/>
      <c r="ISI9" s="7"/>
      <c r="ISJ9" s="7"/>
      <c r="ISK9" s="7"/>
      <c r="ISL9" s="7"/>
      <c r="ISM9" s="7"/>
      <c r="ISN9" s="7"/>
      <c r="ISO9" s="7"/>
      <c r="ISP9" s="7"/>
      <c r="ISQ9" s="7"/>
      <c r="ISR9" s="7"/>
      <c r="ISS9" s="7"/>
      <c r="IST9" s="7"/>
      <c r="ISU9" s="7"/>
      <c r="ISV9" s="7"/>
      <c r="ISW9" s="7"/>
      <c r="ISX9" s="7"/>
      <c r="ISY9" s="7"/>
      <c r="ISZ9" s="7"/>
      <c r="ITA9" s="7"/>
      <c r="ITB9" s="7"/>
      <c r="ITC9" s="7"/>
      <c r="ITD9" s="7"/>
      <c r="ITE9" s="7"/>
      <c r="ITF9" s="7"/>
      <c r="ITG9" s="7"/>
      <c r="ITH9" s="7"/>
      <c r="ITI9" s="7"/>
      <c r="ITJ9" s="7"/>
      <c r="ITK9" s="7"/>
      <c r="ITL9" s="7"/>
      <c r="ITM9" s="7"/>
      <c r="ITN9" s="7"/>
      <c r="ITO9" s="7"/>
      <c r="ITP9" s="7"/>
      <c r="ITQ9" s="7"/>
      <c r="ITR9" s="7"/>
      <c r="ITS9" s="7"/>
      <c r="ITT9" s="7"/>
      <c r="ITU9" s="7"/>
      <c r="ITV9" s="7"/>
      <c r="ITW9" s="7"/>
      <c r="ITX9" s="7"/>
      <c r="ITY9" s="7"/>
      <c r="ITZ9" s="7"/>
      <c r="IUA9" s="7"/>
      <c r="IUB9" s="7"/>
      <c r="IUC9" s="7"/>
      <c r="IUD9" s="7"/>
      <c r="IUE9" s="7"/>
      <c r="IUF9" s="7"/>
      <c r="IUG9" s="7"/>
      <c r="IUH9" s="7"/>
      <c r="IUI9" s="7"/>
      <c r="IUJ9" s="7"/>
      <c r="IUK9" s="7"/>
      <c r="IUL9" s="7"/>
      <c r="IUM9" s="7"/>
      <c r="IUN9" s="7"/>
      <c r="IUO9" s="7"/>
      <c r="IUP9" s="7"/>
      <c r="IUQ9" s="7"/>
      <c r="IUR9" s="7"/>
      <c r="IUS9" s="7"/>
      <c r="IUT9" s="7"/>
      <c r="IUU9" s="7"/>
      <c r="IUV9" s="7"/>
      <c r="IUW9" s="7"/>
      <c r="IUX9" s="7"/>
      <c r="IUY9" s="7"/>
      <c r="IUZ9" s="7"/>
      <c r="IVA9" s="7"/>
      <c r="IVB9" s="7"/>
      <c r="IVC9" s="7"/>
      <c r="IVD9" s="7"/>
      <c r="IVE9" s="7"/>
      <c r="IVF9" s="7"/>
      <c r="IVG9" s="7"/>
      <c r="IVH9" s="7"/>
      <c r="IVI9" s="7"/>
      <c r="IVJ9" s="7"/>
      <c r="IVK9" s="7"/>
      <c r="IVL9" s="7"/>
      <c r="IVM9" s="7"/>
      <c r="IVN9" s="7"/>
      <c r="IVO9" s="7"/>
      <c r="IVP9" s="7"/>
      <c r="IVQ9" s="7"/>
      <c r="IVR9" s="7"/>
      <c r="IVS9" s="7"/>
      <c r="IVT9" s="7"/>
      <c r="IVU9" s="7"/>
      <c r="IVV9" s="7"/>
      <c r="IVW9" s="7"/>
      <c r="IVX9" s="7"/>
      <c r="IVY9" s="7"/>
      <c r="IVZ9" s="7"/>
      <c r="IWA9" s="7"/>
      <c r="IWB9" s="7"/>
      <c r="IWC9" s="7"/>
      <c r="IWD9" s="7"/>
      <c r="IWE9" s="7"/>
      <c r="IWF9" s="7"/>
      <c r="IWG9" s="7"/>
      <c r="IWH9" s="7"/>
      <c r="IWI9" s="7"/>
      <c r="IWJ9" s="7"/>
      <c r="IWK9" s="7"/>
      <c r="IWL9" s="7"/>
      <c r="IWM9" s="7"/>
      <c r="IWN9" s="7"/>
      <c r="IWO9" s="7"/>
      <c r="IWP9" s="7"/>
      <c r="IWQ9" s="7"/>
      <c r="IWR9" s="7"/>
      <c r="IWS9" s="7"/>
      <c r="IWT9" s="7"/>
      <c r="IWU9" s="7"/>
      <c r="IWV9" s="7"/>
      <c r="IWW9" s="7"/>
      <c r="IWX9" s="7"/>
      <c r="IWY9" s="7"/>
      <c r="IWZ9" s="7"/>
      <c r="IXA9" s="7"/>
      <c r="IXB9" s="7"/>
      <c r="IXC9" s="7"/>
      <c r="IXD9" s="7"/>
      <c r="IXE9" s="7"/>
      <c r="IXF9" s="7"/>
      <c r="IXG9" s="7"/>
      <c r="IXH9" s="7"/>
      <c r="IXI9" s="7"/>
      <c r="IXJ9" s="7"/>
      <c r="IXK9" s="7"/>
      <c r="IXL9" s="7"/>
      <c r="IXM9" s="7"/>
      <c r="IXN9" s="7"/>
      <c r="IXO9" s="7"/>
      <c r="IXP9" s="7"/>
      <c r="IXQ9" s="7"/>
      <c r="IXR9" s="7"/>
      <c r="IXS9" s="7"/>
      <c r="IXT9" s="7"/>
      <c r="IXU9" s="7"/>
      <c r="IXV9" s="7"/>
      <c r="IXW9" s="7"/>
      <c r="IXX9" s="7"/>
      <c r="IXY9" s="7"/>
      <c r="IXZ9" s="7"/>
      <c r="IYA9" s="7"/>
      <c r="IYB9" s="7"/>
      <c r="IYC9" s="7"/>
      <c r="IYD9" s="7"/>
      <c r="IYE9" s="7"/>
      <c r="IYF9" s="7"/>
      <c r="IYG9" s="7"/>
      <c r="IYH9" s="7"/>
      <c r="IYI9" s="7"/>
      <c r="IYJ9" s="7"/>
      <c r="IYK9" s="7"/>
      <c r="IYL9" s="7"/>
      <c r="IYM9" s="7"/>
      <c r="IYN9" s="7"/>
      <c r="IYO9" s="7"/>
      <c r="IYP9" s="7"/>
      <c r="IYQ9" s="7"/>
      <c r="IYR9" s="7"/>
      <c r="IYS9" s="7"/>
      <c r="IYT9" s="7"/>
      <c r="IYU9" s="7"/>
      <c r="IYV9" s="7"/>
      <c r="IYW9" s="7"/>
      <c r="IYX9" s="7"/>
      <c r="IYY9" s="7"/>
      <c r="IYZ9" s="7"/>
      <c r="IZA9" s="7"/>
      <c r="IZB9" s="7"/>
      <c r="IZC9" s="7"/>
      <c r="IZD9" s="7"/>
      <c r="IZE9" s="7"/>
      <c r="IZF9" s="7"/>
      <c r="IZG9" s="7"/>
      <c r="IZH9" s="7"/>
      <c r="IZI9" s="7"/>
      <c r="IZJ9" s="7"/>
      <c r="IZK9" s="7"/>
      <c r="IZL9" s="7"/>
      <c r="IZM9" s="7"/>
      <c r="IZN9" s="7"/>
      <c r="IZO9" s="7"/>
      <c r="IZP9" s="7"/>
      <c r="IZQ9" s="7"/>
      <c r="IZR9" s="7"/>
      <c r="IZS9" s="7"/>
      <c r="IZT9" s="7"/>
      <c r="IZU9" s="7"/>
      <c r="IZV9" s="7"/>
      <c r="IZW9" s="7"/>
      <c r="IZX9" s="7"/>
      <c r="IZY9" s="7"/>
      <c r="IZZ9" s="7"/>
      <c r="JAA9" s="7"/>
      <c r="JAB9" s="7"/>
      <c r="JAC9" s="7"/>
      <c r="JAD9" s="7"/>
      <c r="JAE9" s="7"/>
      <c r="JAF9" s="7"/>
      <c r="JAG9" s="7"/>
      <c r="JAH9" s="7"/>
      <c r="JAI9" s="7"/>
      <c r="JAJ9" s="7"/>
      <c r="JAK9" s="7"/>
      <c r="JAL9" s="7"/>
      <c r="JAM9" s="7"/>
      <c r="JAN9" s="7"/>
      <c r="JAO9" s="7"/>
      <c r="JAP9" s="7"/>
      <c r="JAQ9" s="7"/>
      <c r="JAR9" s="7"/>
      <c r="JAS9" s="7"/>
      <c r="JAT9" s="7"/>
      <c r="JAU9" s="7"/>
      <c r="JAV9" s="7"/>
      <c r="JAW9" s="7"/>
      <c r="JAX9" s="7"/>
      <c r="JAY9" s="7"/>
      <c r="JAZ9" s="7"/>
      <c r="JBA9" s="7"/>
      <c r="JBB9" s="7"/>
      <c r="JBC9" s="7"/>
      <c r="JBD9" s="7"/>
      <c r="JBE9" s="7"/>
      <c r="JBF9" s="7"/>
      <c r="JBG9" s="7"/>
      <c r="JBH9" s="7"/>
      <c r="JBI9" s="7"/>
      <c r="JBJ9" s="7"/>
      <c r="JBK9" s="7"/>
      <c r="JBL9" s="7"/>
      <c r="JBM9" s="7"/>
      <c r="JBN9" s="7"/>
      <c r="JBO9" s="7"/>
      <c r="JBP9" s="7"/>
      <c r="JBQ9" s="7"/>
      <c r="JBR9" s="7"/>
      <c r="JBS9" s="7"/>
      <c r="JBT9" s="7"/>
      <c r="JBU9" s="7"/>
      <c r="JBV9" s="7"/>
      <c r="JBW9" s="7"/>
      <c r="JBX9" s="7"/>
      <c r="JBY9" s="7"/>
      <c r="JBZ9" s="7"/>
      <c r="JCA9" s="7"/>
      <c r="JCB9" s="7"/>
      <c r="JCC9" s="7"/>
      <c r="JCD9" s="7"/>
      <c r="JCE9" s="7"/>
      <c r="JCF9" s="7"/>
      <c r="JCG9" s="7"/>
      <c r="JCH9" s="7"/>
      <c r="JCI9" s="7"/>
      <c r="JCJ9" s="7"/>
      <c r="JCK9" s="7"/>
      <c r="JCL9" s="7"/>
      <c r="JCM9" s="7"/>
      <c r="JCN9" s="7"/>
      <c r="JCO9" s="7"/>
      <c r="JCP9" s="7"/>
      <c r="JCQ9" s="7"/>
      <c r="JCR9" s="7"/>
      <c r="JCS9" s="7"/>
      <c r="JCT9" s="7"/>
      <c r="JCU9" s="7"/>
      <c r="JCV9" s="7"/>
      <c r="JCW9" s="7"/>
      <c r="JCX9" s="7"/>
      <c r="JCY9" s="7"/>
      <c r="JCZ9" s="7"/>
      <c r="JDA9" s="7"/>
      <c r="JDB9" s="7"/>
      <c r="JDC9" s="7"/>
      <c r="JDD9" s="7"/>
      <c r="JDE9" s="7"/>
      <c r="JDF9" s="7"/>
      <c r="JDG9" s="7"/>
      <c r="JDH9" s="7"/>
      <c r="JDI9" s="7"/>
      <c r="JDJ9" s="7"/>
      <c r="JDK9" s="7"/>
      <c r="JDL9" s="7"/>
      <c r="JDM9" s="7"/>
      <c r="JDN9" s="7"/>
      <c r="JDO9" s="7"/>
      <c r="JDP9" s="7"/>
      <c r="JDQ9" s="7"/>
      <c r="JDR9" s="7"/>
      <c r="JDS9" s="7"/>
      <c r="JDT9" s="7"/>
      <c r="JDU9" s="7"/>
      <c r="JDV9" s="7"/>
      <c r="JDW9" s="7"/>
      <c r="JDX9" s="7"/>
      <c r="JDY9" s="7"/>
      <c r="JDZ9" s="7"/>
      <c r="JEA9" s="7"/>
      <c r="JEB9" s="7"/>
      <c r="JEC9" s="7"/>
      <c r="JED9" s="7"/>
      <c r="JEE9" s="7"/>
      <c r="JEF9" s="7"/>
      <c r="JEG9" s="7"/>
      <c r="JEH9" s="7"/>
      <c r="JEI9" s="7"/>
      <c r="JEJ9" s="7"/>
      <c r="JEK9" s="7"/>
      <c r="JEL9" s="7"/>
      <c r="JEM9" s="7"/>
      <c r="JEN9" s="7"/>
      <c r="JEO9" s="7"/>
      <c r="JEP9" s="7"/>
      <c r="JEQ9" s="7"/>
      <c r="JER9" s="7"/>
      <c r="JES9" s="7"/>
      <c r="JET9" s="7"/>
      <c r="JEU9" s="7"/>
      <c r="JEV9" s="7"/>
      <c r="JEW9" s="7"/>
      <c r="JEX9" s="7"/>
      <c r="JEY9" s="7"/>
      <c r="JEZ9" s="7"/>
      <c r="JFA9" s="7"/>
      <c r="JFB9" s="7"/>
      <c r="JFC9" s="7"/>
      <c r="JFD9" s="7"/>
      <c r="JFE9" s="7"/>
      <c r="JFF9" s="7"/>
      <c r="JFG9" s="7"/>
      <c r="JFH9" s="7"/>
      <c r="JFI9" s="7"/>
      <c r="JFJ9" s="7"/>
      <c r="JFK9" s="7"/>
      <c r="JFL9" s="7"/>
      <c r="JFM9" s="7"/>
      <c r="JFN9" s="7"/>
      <c r="JFO9" s="7"/>
      <c r="JFP9" s="7"/>
      <c r="JFQ9" s="7"/>
      <c r="JFR9" s="7"/>
      <c r="JFS9" s="7"/>
      <c r="JFT9" s="7"/>
      <c r="JFU9" s="7"/>
      <c r="JFV9" s="7"/>
      <c r="JFW9" s="7"/>
      <c r="JFX9" s="7"/>
      <c r="JFY9" s="7"/>
      <c r="JFZ9" s="7"/>
      <c r="JGA9" s="7"/>
      <c r="JGB9" s="7"/>
      <c r="JGC9" s="7"/>
      <c r="JGD9" s="7"/>
      <c r="JGE9" s="7"/>
      <c r="JGF9" s="7"/>
      <c r="JGG9" s="7"/>
      <c r="JGH9" s="7"/>
      <c r="JGI9" s="7"/>
      <c r="JGJ9" s="7"/>
      <c r="JGK9" s="7"/>
      <c r="JGL9" s="7"/>
      <c r="JGM9" s="7"/>
      <c r="JGN9" s="7"/>
      <c r="JGO9" s="7"/>
      <c r="JGP9" s="7"/>
      <c r="JGQ9" s="7"/>
      <c r="JGR9" s="7"/>
      <c r="JGS9" s="7"/>
      <c r="JGT9" s="7"/>
      <c r="JGU9" s="7"/>
      <c r="JGV9" s="7"/>
      <c r="JGW9" s="7"/>
      <c r="JGX9" s="7"/>
      <c r="JGY9" s="7"/>
      <c r="JGZ9" s="7"/>
      <c r="JHA9" s="7"/>
      <c r="JHB9" s="7"/>
      <c r="JHC9" s="7"/>
      <c r="JHD9" s="7"/>
      <c r="JHE9" s="7"/>
      <c r="JHF9" s="7"/>
      <c r="JHG9" s="7"/>
      <c r="JHH9" s="7"/>
      <c r="JHI9" s="7"/>
      <c r="JHJ9" s="7"/>
      <c r="JHK9" s="7"/>
      <c r="JHL9" s="7"/>
      <c r="JHM9" s="7"/>
      <c r="JHN9" s="7"/>
      <c r="JHO9" s="7"/>
      <c r="JHP9" s="7"/>
      <c r="JHQ9" s="7"/>
      <c r="JHR9" s="7"/>
      <c r="JHS9" s="7"/>
      <c r="JHT9" s="7"/>
      <c r="JHU9" s="7"/>
      <c r="JHV9" s="7"/>
      <c r="JHW9" s="7"/>
      <c r="JHX9" s="7"/>
      <c r="JHY9" s="7"/>
      <c r="JHZ9" s="7"/>
      <c r="JIA9" s="7"/>
      <c r="JIB9" s="7"/>
      <c r="JIC9" s="7"/>
      <c r="JID9" s="7"/>
      <c r="JIE9" s="7"/>
      <c r="JIF9" s="7"/>
      <c r="JIG9" s="7"/>
      <c r="JIH9" s="7"/>
      <c r="JII9" s="7"/>
      <c r="JIJ9" s="7"/>
      <c r="JIK9" s="7"/>
      <c r="JIL9" s="7"/>
      <c r="JIM9" s="7"/>
      <c r="JIN9" s="7"/>
      <c r="JIO9" s="7"/>
      <c r="JIP9" s="7"/>
      <c r="JIQ9" s="7"/>
      <c r="JIR9" s="7"/>
      <c r="JIS9" s="7"/>
      <c r="JIT9" s="7"/>
      <c r="JIU9" s="7"/>
      <c r="JIV9" s="7"/>
      <c r="JIW9" s="7"/>
      <c r="JIX9" s="7"/>
      <c r="JIY9" s="7"/>
      <c r="JIZ9" s="7"/>
      <c r="JJA9" s="7"/>
      <c r="JJB9" s="7"/>
      <c r="JJC9" s="7"/>
      <c r="JJD9" s="7"/>
      <c r="JJE9" s="7"/>
      <c r="JJF9" s="7"/>
      <c r="JJG9" s="7"/>
      <c r="JJH9" s="7"/>
      <c r="JJI9" s="7"/>
      <c r="JJJ9" s="7"/>
      <c r="JJK9" s="7"/>
      <c r="JJL9" s="7"/>
      <c r="JJM9" s="7"/>
      <c r="JJN9" s="7"/>
      <c r="JJO9" s="7"/>
      <c r="JJP9" s="7"/>
      <c r="JJQ9" s="7"/>
      <c r="JJR9" s="7"/>
      <c r="JJS9" s="7"/>
      <c r="JJT9" s="7"/>
      <c r="JJU9" s="7"/>
      <c r="JJV9" s="7"/>
      <c r="JJW9" s="7"/>
      <c r="JJX9" s="7"/>
      <c r="JJY9" s="7"/>
      <c r="JJZ9" s="7"/>
      <c r="JKA9" s="7"/>
      <c r="JKB9" s="7"/>
      <c r="JKC9" s="7"/>
      <c r="JKD9" s="7"/>
      <c r="JKE9" s="7"/>
      <c r="JKF9" s="7"/>
      <c r="JKG9" s="7"/>
      <c r="JKH9" s="7"/>
      <c r="JKI9" s="7"/>
      <c r="JKJ9" s="7"/>
      <c r="JKK9" s="7"/>
      <c r="JKL9" s="7"/>
      <c r="JKM9" s="7"/>
      <c r="JKN9" s="7"/>
      <c r="JKO9" s="7"/>
      <c r="JKP9" s="7"/>
      <c r="JKQ9" s="7"/>
      <c r="JKR9" s="7"/>
      <c r="JKS9" s="7"/>
      <c r="JKT9" s="7"/>
      <c r="JKU9" s="7"/>
      <c r="JKV9" s="7"/>
      <c r="JKW9" s="7"/>
      <c r="JKX9" s="7"/>
      <c r="JKY9" s="7"/>
      <c r="JKZ9" s="7"/>
      <c r="JLA9" s="7"/>
      <c r="JLB9" s="7"/>
      <c r="JLC9" s="7"/>
      <c r="JLD9" s="7"/>
      <c r="JLE9" s="7"/>
      <c r="JLF9" s="7"/>
      <c r="JLG9" s="7"/>
      <c r="JLH9" s="7"/>
      <c r="JLI9" s="7"/>
      <c r="JLJ9" s="7"/>
      <c r="JLK9" s="7"/>
      <c r="JLL9" s="7"/>
      <c r="JLM9" s="7"/>
      <c r="JLN9" s="7"/>
      <c r="JLO9" s="7"/>
      <c r="JLP9" s="7"/>
      <c r="JLQ9" s="7"/>
      <c r="JLR9" s="7"/>
      <c r="JLS9" s="7"/>
      <c r="JLT9" s="7"/>
      <c r="JLU9" s="7"/>
      <c r="JLV9" s="7"/>
      <c r="JLW9" s="7"/>
      <c r="JLX9" s="7"/>
      <c r="JLY9" s="7"/>
      <c r="JLZ9" s="7"/>
      <c r="JMA9" s="7"/>
      <c r="JMB9" s="7"/>
      <c r="JMC9" s="7"/>
      <c r="JMD9" s="7"/>
      <c r="JME9" s="7"/>
      <c r="JMF9" s="7"/>
      <c r="JMG9" s="7"/>
      <c r="JMH9" s="7"/>
      <c r="JMI9" s="7"/>
      <c r="JMJ9" s="7"/>
      <c r="JMK9" s="7"/>
      <c r="JML9" s="7"/>
      <c r="JMM9" s="7"/>
      <c r="JMN9" s="7"/>
      <c r="JMO9" s="7"/>
      <c r="JMP9" s="7"/>
      <c r="JMQ9" s="7"/>
      <c r="JMR9" s="7"/>
      <c r="JMS9" s="7"/>
      <c r="JMT9" s="7"/>
      <c r="JMU9" s="7"/>
      <c r="JMV9" s="7"/>
      <c r="JMW9" s="7"/>
      <c r="JMX9" s="7"/>
      <c r="JMY9" s="7"/>
      <c r="JMZ9" s="7"/>
      <c r="JNA9" s="7"/>
      <c r="JNB9" s="7"/>
      <c r="JNC9" s="7"/>
      <c r="JND9" s="7"/>
      <c r="JNE9" s="7"/>
      <c r="JNF9" s="7"/>
      <c r="JNG9" s="7"/>
      <c r="JNH9" s="7"/>
      <c r="JNI9" s="7"/>
      <c r="JNJ9" s="7"/>
      <c r="JNK9" s="7"/>
      <c r="JNL9" s="7"/>
      <c r="JNM9" s="7"/>
      <c r="JNN9" s="7"/>
      <c r="JNO9" s="7"/>
      <c r="JNP9" s="7"/>
      <c r="JNQ9" s="7"/>
      <c r="JNR9" s="7"/>
      <c r="JNS9" s="7"/>
      <c r="JNT9" s="7"/>
      <c r="JNU9" s="7"/>
      <c r="JNV9" s="7"/>
      <c r="JNW9" s="7"/>
      <c r="JNX9" s="7"/>
      <c r="JNY9" s="7"/>
      <c r="JNZ9" s="7"/>
      <c r="JOA9" s="7"/>
      <c r="JOB9" s="7"/>
      <c r="JOC9" s="7"/>
      <c r="JOD9" s="7"/>
      <c r="JOE9" s="7"/>
      <c r="JOF9" s="7"/>
      <c r="JOG9" s="7"/>
      <c r="JOH9" s="7"/>
      <c r="JOI9" s="7"/>
      <c r="JOJ9" s="7"/>
      <c r="JOK9" s="7"/>
      <c r="JOL9" s="7"/>
      <c r="JOM9" s="7"/>
      <c r="JON9" s="7"/>
      <c r="JOO9" s="7"/>
      <c r="JOP9" s="7"/>
      <c r="JOQ9" s="7"/>
      <c r="JOR9" s="7"/>
      <c r="JOS9" s="7"/>
      <c r="JOT9" s="7"/>
      <c r="JOU9" s="7"/>
      <c r="JOV9" s="7"/>
      <c r="JOW9" s="7"/>
      <c r="JOX9" s="7"/>
      <c r="JOY9" s="7"/>
      <c r="JOZ9" s="7"/>
      <c r="JPA9" s="7"/>
      <c r="JPB9" s="7"/>
      <c r="JPC9" s="7"/>
      <c r="JPD9" s="7"/>
      <c r="JPE9" s="7"/>
      <c r="JPF9" s="7"/>
      <c r="JPG9" s="7"/>
      <c r="JPH9" s="7"/>
      <c r="JPI9" s="7"/>
      <c r="JPJ9" s="7"/>
      <c r="JPK9" s="7"/>
      <c r="JPL9" s="7"/>
      <c r="JPM9" s="7"/>
      <c r="JPN9" s="7"/>
      <c r="JPO9" s="7"/>
      <c r="JPP9" s="7"/>
      <c r="JPQ9" s="7"/>
      <c r="JPR9" s="7"/>
      <c r="JPS9" s="7"/>
      <c r="JPT9" s="7"/>
      <c r="JPU9" s="7"/>
      <c r="JPV9" s="7"/>
      <c r="JPW9" s="7"/>
      <c r="JPX9" s="7"/>
      <c r="JPY9" s="7"/>
      <c r="JPZ9" s="7"/>
      <c r="JQA9" s="7"/>
      <c r="JQB9" s="7"/>
      <c r="JQC9" s="7"/>
      <c r="JQD9" s="7"/>
      <c r="JQE9" s="7"/>
      <c r="JQF9" s="7"/>
      <c r="JQG9" s="7"/>
      <c r="JQH9" s="7"/>
      <c r="JQI9" s="7"/>
      <c r="JQJ9" s="7"/>
      <c r="JQK9" s="7"/>
      <c r="JQL9" s="7"/>
      <c r="JQM9" s="7"/>
      <c r="JQN9" s="7"/>
      <c r="JQO9" s="7"/>
      <c r="JQP9" s="7"/>
      <c r="JQQ9" s="7"/>
      <c r="JQR9" s="7"/>
      <c r="JQS9" s="7"/>
      <c r="JQT9" s="7"/>
      <c r="JQU9" s="7"/>
      <c r="JQV9" s="7"/>
      <c r="JQW9" s="7"/>
      <c r="JQX9" s="7"/>
      <c r="JQY9" s="7"/>
      <c r="JQZ9" s="7"/>
      <c r="JRA9" s="7"/>
      <c r="JRB9" s="7"/>
      <c r="JRC9" s="7"/>
      <c r="JRD9" s="7"/>
      <c r="JRE9" s="7"/>
      <c r="JRF9" s="7"/>
      <c r="JRG9" s="7"/>
      <c r="JRH9" s="7"/>
      <c r="JRI9" s="7"/>
      <c r="JRJ9" s="7"/>
      <c r="JRK9" s="7"/>
      <c r="JRL9" s="7"/>
      <c r="JRM9" s="7"/>
      <c r="JRN9" s="7"/>
      <c r="JRO9" s="7"/>
      <c r="JRP9" s="7"/>
      <c r="JRQ9" s="7"/>
      <c r="JRR9" s="7"/>
      <c r="JRS9" s="7"/>
      <c r="JRT9" s="7"/>
      <c r="JRU9" s="7"/>
      <c r="JRV9" s="7"/>
      <c r="JRW9" s="7"/>
      <c r="JRX9" s="7"/>
      <c r="JRY9" s="7"/>
      <c r="JRZ9" s="7"/>
      <c r="JSA9" s="7"/>
      <c r="JSB9" s="7"/>
      <c r="JSC9" s="7"/>
      <c r="JSD9" s="7"/>
      <c r="JSE9" s="7"/>
      <c r="JSF9" s="7"/>
      <c r="JSG9" s="7"/>
      <c r="JSH9" s="7"/>
      <c r="JSI9" s="7"/>
      <c r="JSJ9" s="7"/>
      <c r="JSK9" s="7"/>
      <c r="JSL9" s="7"/>
      <c r="JSM9" s="7"/>
      <c r="JSN9" s="7"/>
      <c r="JSO9" s="7"/>
      <c r="JSP9" s="7"/>
      <c r="JSQ9" s="7"/>
      <c r="JSR9" s="7"/>
      <c r="JSS9" s="7"/>
      <c r="JST9" s="7"/>
      <c r="JSU9" s="7"/>
      <c r="JSV9" s="7"/>
      <c r="JSW9" s="7"/>
      <c r="JSX9" s="7"/>
      <c r="JSY9" s="7"/>
      <c r="JSZ9" s="7"/>
      <c r="JTA9" s="7"/>
      <c r="JTB9" s="7"/>
      <c r="JTC9" s="7"/>
      <c r="JTD9" s="7"/>
      <c r="JTE9" s="7"/>
      <c r="JTF9" s="7"/>
      <c r="JTG9" s="7"/>
      <c r="JTH9" s="7"/>
      <c r="JTI9" s="7"/>
      <c r="JTJ9" s="7"/>
      <c r="JTK9" s="7"/>
      <c r="JTL9" s="7"/>
      <c r="JTM9" s="7"/>
      <c r="JTN9" s="7"/>
      <c r="JTO9" s="7"/>
      <c r="JTP9" s="7"/>
      <c r="JTQ9" s="7"/>
      <c r="JTR9" s="7"/>
      <c r="JTS9" s="7"/>
      <c r="JTT9" s="7"/>
      <c r="JTU9" s="7"/>
      <c r="JTV9" s="7"/>
      <c r="JTW9" s="7"/>
      <c r="JTX9" s="7"/>
      <c r="JTY9" s="7"/>
      <c r="JTZ9" s="7"/>
      <c r="JUA9" s="7"/>
      <c r="JUB9" s="7"/>
      <c r="JUC9" s="7"/>
      <c r="JUD9" s="7"/>
      <c r="JUE9" s="7"/>
      <c r="JUF9" s="7"/>
      <c r="JUG9" s="7"/>
      <c r="JUH9" s="7"/>
      <c r="JUI9" s="7"/>
      <c r="JUJ9" s="7"/>
      <c r="JUK9" s="7"/>
      <c r="JUL9" s="7"/>
      <c r="JUM9" s="7"/>
      <c r="JUN9" s="7"/>
      <c r="JUO9" s="7"/>
      <c r="JUP9" s="7"/>
      <c r="JUQ9" s="7"/>
      <c r="JUR9" s="7"/>
      <c r="JUS9" s="7"/>
      <c r="JUT9" s="7"/>
      <c r="JUU9" s="7"/>
      <c r="JUV9" s="7"/>
      <c r="JUW9" s="7"/>
      <c r="JUX9" s="7"/>
      <c r="JUY9" s="7"/>
      <c r="JUZ9" s="7"/>
      <c r="JVA9" s="7"/>
      <c r="JVB9" s="7"/>
      <c r="JVC9" s="7"/>
      <c r="JVD9" s="7"/>
      <c r="JVE9" s="7"/>
      <c r="JVF9" s="7"/>
      <c r="JVG9" s="7"/>
      <c r="JVH9" s="7"/>
      <c r="JVI9" s="7"/>
      <c r="JVJ9" s="7"/>
      <c r="JVK9" s="7"/>
      <c r="JVL9" s="7"/>
      <c r="JVM9" s="7"/>
      <c r="JVN9" s="7"/>
      <c r="JVO9" s="7"/>
      <c r="JVP9" s="7"/>
      <c r="JVQ9" s="7"/>
      <c r="JVR9" s="7"/>
      <c r="JVS9" s="7"/>
      <c r="JVT9" s="7"/>
      <c r="JVU9" s="7"/>
      <c r="JVV9" s="7"/>
      <c r="JVW9" s="7"/>
      <c r="JVX9" s="7"/>
      <c r="JVY9" s="7"/>
      <c r="JVZ9" s="7"/>
      <c r="JWA9" s="7"/>
      <c r="JWB9" s="7"/>
      <c r="JWC9" s="7"/>
      <c r="JWD9" s="7"/>
      <c r="JWE9" s="7"/>
      <c r="JWF9" s="7"/>
      <c r="JWG9" s="7"/>
      <c r="JWH9" s="7"/>
      <c r="JWI9" s="7"/>
      <c r="JWJ9" s="7"/>
      <c r="JWK9" s="7"/>
      <c r="JWL9" s="7"/>
      <c r="JWM9" s="7"/>
      <c r="JWN9" s="7"/>
      <c r="JWO9" s="7"/>
      <c r="JWP9" s="7"/>
      <c r="JWQ9" s="7"/>
      <c r="JWR9" s="7"/>
      <c r="JWS9" s="7"/>
      <c r="JWT9" s="7"/>
      <c r="JWU9" s="7"/>
      <c r="JWV9" s="7"/>
      <c r="JWW9" s="7"/>
      <c r="JWX9" s="7"/>
      <c r="JWY9" s="7"/>
      <c r="JWZ9" s="7"/>
      <c r="JXA9" s="7"/>
      <c r="JXB9" s="7"/>
      <c r="JXC9" s="7"/>
      <c r="JXD9" s="7"/>
      <c r="JXE9" s="7"/>
      <c r="JXF9" s="7"/>
      <c r="JXG9" s="7"/>
      <c r="JXH9" s="7"/>
      <c r="JXI9" s="7"/>
      <c r="JXJ9" s="7"/>
      <c r="JXK9" s="7"/>
      <c r="JXL9" s="7"/>
      <c r="JXM9" s="7"/>
      <c r="JXN9" s="7"/>
      <c r="JXO9" s="7"/>
      <c r="JXP9" s="7"/>
      <c r="JXQ9" s="7"/>
      <c r="JXR9" s="7"/>
      <c r="JXS9" s="7"/>
      <c r="JXT9" s="7"/>
      <c r="JXU9" s="7"/>
      <c r="JXV9" s="7"/>
      <c r="JXW9" s="7"/>
      <c r="JXX9" s="7"/>
      <c r="JXY9" s="7"/>
      <c r="JXZ9" s="7"/>
      <c r="JYA9" s="7"/>
      <c r="JYB9" s="7"/>
      <c r="JYC9" s="7"/>
      <c r="JYD9" s="7"/>
      <c r="JYE9" s="7"/>
      <c r="JYF9" s="7"/>
      <c r="JYG9" s="7"/>
      <c r="JYH9" s="7"/>
      <c r="JYI9" s="7"/>
      <c r="JYJ9" s="7"/>
      <c r="JYK9" s="7"/>
      <c r="JYL9" s="7"/>
      <c r="JYM9" s="7"/>
      <c r="JYN9" s="7"/>
      <c r="JYO9" s="7"/>
      <c r="JYP9" s="7"/>
      <c r="JYQ9" s="7"/>
      <c r="JYR9" s="7"/>
      <c r="JYS9" s="7"/>
      <c r="JYT9" s="7"/>
      <c r="JYU9" s="7"/>
      <c r="JYV9" s="7"/>
      <c r="JYW9" s="7"/>
      <c r="JYX9" s="7"/>
      <c r="JYY9" s="7"/>
      <c r="JYZ9" s="7"/>
      <c r="JZA9" s="7"/>
      <c r="JZB9" s="7"/>
      <c r="JZC9" s="7"/>
      <c r="JZD9" s="7"/>
      <c r="JZE9" s="7"/>
      <c r="JZF9" s="7"/>
      <c r="JZG9" s="7"/>
      <c r="JZH9" s="7"/>
      <c r="JZI9" s="7"/>
      <c r="JZJ9" s="7"/>
      <c r="JZK9" s="7"/>
      <c r="JZL9" s="7"/>
      <c r="JZM9" s="7"/>
      <c r="JZN9" s="7"/>
      <c r="JZO9" s="7"/>
      <c r="JZP9" s="7"/>
      <c r="JZQ9" s="7"/>
      <c r="JZR9" s="7"/>
      <c r="JZS9" s="7"/>
      <c r="JZT9" s="7"/>
      <c r="JZU9" s="7"/>
      <c r="JZV9" s="7"/>
      <c r="JZW9" s="7"/>
      <c r="JZX9" s="7"/>
      <c r="JZY9" s="7"/>
      <c r="JZZ9" s="7"/>
      <c r="KAA9" s="7"/>
      <c r="KAB9" s="7"/>
      <c r="KAC9" s="7"/>
      <c r="KAD9" s="7"/>
      <c r="KAE9" s="7"/>
      <c r="KAF9" s="7"/>
      <c r="KAG9" s="7"/>
      <c r="KAH9" s="7"/>
      <c r="KAI9" s="7"/>
      <c r="KAJ9" s="7"/>
      <c r="KAK9" s="7"/>
      <c r="KAL9" s="7"/>
      <c r="KAM9" s="7"/>
      <c r="KAN9" s="7"/>
      <c r="KAO9" s="7"/>
      <c r="KAP9" s="7"/>
      <c r="KAQ9" s="7"/>
      <c r="KAR9" s="7"/>
      <c r="KAS9" s="7"/>
      <c r="KAT9" s="7"/>
      <c r="KAU9" s="7"/>
      <c r="KAV9" s="7"/>
      <c r="KAW9" s="7"/>
      <c r="KAX9" s="7"/>
      <c r="KAY9" s="7"/>
      <c r="KAZ9" s="7"/>
      <c r="KBA9" s="7"/>
      <c r="KBB9" s="7"/>
      <c r="KBC9" s="7"/>
      <c r="KBD9" s="7"/>
      <c r="KBE9" s="7"/>
      <c r="KBF9" s="7"/>
      <c r="KBG9" s="7"/>
      <c r="KBH9" s="7"/>
      <c r="KBI9" s="7"/>
      <c r="KBJ9" s="7"/>
      <c r="KBK9" s="7"/>
      <c r="KBL9" s="7"/>
      <c r="KBM9" s="7"/>
      <c r="KBN9" s="7"/>
      <c r="KBO9" s="7"/>
      <c r="KBP9" s="7"/>
      <c r="KBQ9" s="7"/>
      <c r="KBR9" s="7"/>
      <c r="KBS9" s="7"/>
      <c r="KBT9" s="7"/>
      <c r="KBU9" s="7"/>
      <c r="KBV9" s="7"/>
      <c r="KBW9" s="7"/>
      <c r="KBX9" s="7"/>
      <c r="KBY9" s="7"/>
      <c r="KBZ9" s="7"/>
      <c r="KCA9" s="7"/>
      <c r="KCB9" s="7"/>
      <c r="KCC9" s="7"/>
      <c r="KCD9" s="7"/>
      <c r="KCE9" s="7"/>
      <c r="KCF9" s="7"/>
      <c r="KCG9" s="7"/>
      <c r="KCH9" s="7"/>
      <c r="KCI9" s="7"/>
      <c r="KCJ9" s="7"/>
      <c r="KCK9" s="7"/>
      <c r="KCL9" s="7"/>
      <c r="KCM9" s="7"/>
      <c r="KCN9" s="7"/>
      <c r="KCO9" s="7"/>
      <c r="KCP9" s="7"/>
      <c r="KCQ9" s="7"/>
      <c r="KCR9" s="7"/>
      <c r="KCS9" s="7"/>
      <c r="KCT9" s="7"/>
      <c r="KCU9" s="7"/>
      <c r="KCV9" s="7"/>
      <c r="KCW9" s="7"/>
      <c r="KCX9" s="7"/>
      <c r="KCY9" s="7"/>
      <c r="KCZ9" s="7"/>
      <c r="KDA9" s="7"/>
      <c r="KDB9" s="7"/>
      <c r="KDC9" s="7"/>
      <c r="KDD9" s="7"/>
      <c r="KDE9" s="7"/>
      <c r="KDF9" s="7"/>
      <c r="KDG9" s="7"/>
      <c r="KDH9" s="7"/>
      <c r="KDI9" s="7"/>
      <c r="KDJ9" s="7"/>
      <c r="KDK9" s="7"/>
      <c r="KDL9" s="7"/>
      <c r="KDM9" s="7"/>
      <c r="KDN9" s="7"/>
      <c r="KDO9" s="7"/>
      <c r="KDP9" s="7"/>
      <c r="KDQ9" s="7"/>
      <c r="KDR9" s="7"/>
      <c r="KDS9" s="7"/>
      <c r="KDT9" s="7"/>
      <c r="KDU9" s="7"/>
      <c r="KDV9" s="7"/>
      <c r="KDW9" s="7"/>
      <c r="KDX9" s="7"/>
      <c r="KDY9" s="7"/>
      <c r="KDZ9" s="7"/>
      <c r="KEA9" s="7"/>
      <c r="KEB9" s="7"/>
      <c r="KEC9" s="7"/>
      <c r="KED9" s="7"/>
      <c r="KEE9" s="7"/>
      <c r="KEF9" s="7"/>
      <c r="KEG9" s="7"/>
      <c r="KEH9" s="7"/>
      <c r="KEI9" s="7"/>
      <c r="KEJ9" s="7"/>
      <c r="KEK9" s="7"/>
      <c r="KEL9" s="7"/>
      <c r="KEM9" s="7"/>
      <c r="KEN9" s="7"/>
      <c r="KEO9" s="7"/>
      <c r="KEP9" s="7"/>
      <c r="KEQ9" s="7"/>
      <c r="KER9" s="7"/>
      <c r="KES9" s="7"/>
      <c r="KET9" s="7"/>
      <c r="KEU9" s="7"/>
      <c r="KEV9" s="7"/>
      <c r="KEW9" s="7"/>
      <c r="KEX9" s="7"/>
      <c r="KEY9" s="7"/>
      <c r="KEZ9" s="7"/>
      <c r="KFA9" s="7"/>
      <c r="KFB9" s="7"/>
      <c r="KFC9" s="7"/>
      <c r="KFD9" s="7"/>
      <c r="KFE9" s="7"/>
      <c r="KFF9" s="7"/>
      <c r="KFG9" s="7"/>
      <c r="KFH9" s="7"/>
      <c r="KFI9" s="7"/>
      <c r="KFJ9" s="7"/>
      <c r="KFK9" s="7"/>
      <c r="KFL9" s="7"/>
      <c r="KFM9" s="7"/>
      <c r="KFN9" s="7"/>
      <c r="KFO9" s="7"/>
      <c r="KFP9" s="7"/>
      <c r="KFQ9" s="7"/>
      <c r="KFR9" s="7"/>
      <c r="KFS9" s="7"/>
      <c r="KFT9" s="7"/>
      <c r="KFU9" s="7"/>
      <c r="KFV9" s="7"/>
      <c r="KFW9" s="7"/>
      <c r="KFX9" s="7"/>
      <c r="KFY9" s="7"/>
      <c r="KFZ9" s="7"/>
      <c r="KGA9" s="7"/>
      <c r="KGB9" s="7"/>
      <c r="KGC9" s="7"/>
      <c r="KGD9" s="7"/>
      <c r="KGE9" s="7"/>
      <c r="KGF9" s="7"/>
      <c r="KGG9" s="7"/>
      <c r="KGH9" s="7"/>
      <c r="KGI9" s="7"/>
      <c r="KGJ9" s="7"/>
      <c r="KGK9" s="7"/>
      <c r="KGL9" s="7"/>
      <c r="KGM9" s="7"/>
      <c r="KGN9" s="7"/>
      <c r="KGO9" s="7"/>
      <c r="KGP9" s="7"/>
      <c r="KGQ9" s="7"/>
      <c r="KGR9" s="7"/>
      <c r="KGS9" s="7"/>
      <c r="KGT9" s="7"/>
      <c r="KGU9" s="7"/>
      <c r="KGV9" s="7"/>
      <c r="KGW9" s="7"/>
      <c r="KGX9" s="7"/>
      <c r="KGY9" s="7"/>
      <c r="KGZ9" s="7"/>
      <c r="KHA9" s="7"/>
      <c r="KHB9" s="7"/>
      <c r="KHC9" s="7"/>
      <c r="KHD9" s="7"/>
      <c r="KHE9" s="7"/>
      <c r="KHF9" s="7"/>
      <c r="KHG9" s="7"/>
      <c r="KHH9" s="7"/>
      <c r="KHI9" s="7"/>
      <c r="KHJ9" s="7"/>
      <c r="KHK9" s="7"/>
      <c r="KHL9" s="7"/>
      <c r="KHM9" s="7"/>
      <c r="KHN9" s="7"/>
      <c r="KHO9" s="7"/>
      <c r="KHP9" s="7"/>
      <c r="KHQ9" s="7"/>
      <c r="KHR9" s="7"/>
      <c r="KHS9" s="7"/>
      <c r="KHT9" s="7"/>
      <c r="KHU9" s="7"/>
      <c r="KHV9" s="7"/>
      <c r="KHW9" s="7"/>
      <c r="KHX9" s="7"/>
      <c r="KHY9" s="7"/>
      <c r="KHZ9" s="7"/>
      <c r="KIA9" s="7"/>
      <c r="KIB9" s="7"/>
      <c r="KIC9" s="7"/>
      <c r="KID9" s="7"/>
      <c r="KIE9" s="7"/>
      <c r="KIF9" s="7"/>
      <c r="KIG9" s="7"/>
      <c r="KIH9" s="7"/>
      <c r="KII9" s="7"/>
      <c r="KIJ9" s="7"/>
      <c r="KIK9" s="7"/>
      <c r="KIL9" s="7"/>
      <c r="KIM9" s="7"/>
      <c r="KIN9" s="7"/>
      <c r="KIO9" s="7"/>
      <c r="KIP9" s="7"/>
      <c r="KIQ9" s="7"/>
      <c r="KIR9" s="7"/>
      <c r="KIS9" s="7"/>
      <c r="KIT9" s="7"/>
      <c r="KIU9" s="7"/>
      <c r="KIV9" s="7"/>
      <c r="KIW9" s="7"/>
      <c r="KIX9" s="7"/>
      <c r="KIY9" s="7"/>
      <c r="KIZ9" s="7"/>
      <c r="KJA9" s="7"/>
      <c r="KJB9" s="7"/>
      <c r="KJC9" s="7"/>
      <c r="KJD9" s="7"/>
      <c r="KJE9" s="7"/>
      <c r="KJF9" s="7"/>
      <c r="KJG9" s="7"/>
      <c r="KJH9" s="7"/>
      <c r="KJI9" s="7"/>
      <c r="KJJ9" s="7"/>
      <c r="KJK9" s="7"/>
      <c r="KJL9" s="7"/>
      <c r="KJM9" s="7"/>
      <c r="KJN9" s="7"/>
      <c r="KJO9" s="7"/>
      <c r="KJP9" s="7"/>
      <c r="KJQ9" s="7"/>
      <c r="KJR9" s="7"/>
      <c r="KJS9" s="7"/>
      <c r="KJT9" s="7"/>
      <c r="KJU9" s="7"/>
      <c r="KJV9" s="7"/>
      <c r="KJW9" s="7"/>
      <c r="KJX9" s="7"/>
      <c r="KJY9" s="7"/>
      <c r="KJZ9" s="7"/>
      <c r="KKA9" s="7"/>
      <c r="KKB9" s="7"/>
      <c r="KKC9" s="7"/>
      <c r="KKD9" s="7"/>
      <c r="KKE9" s="7"/>
      <c r="KKF9" s="7"/>
      <c r="KKG9" s="7"/>
      <c r="KKH9" s="7"/>
      <c r="KKI9" s="7"/>
      <c r="KKJ9" s="7"/>
      <c r="KKK9" s="7"/>
      <c r="KKL9" s="7"/>
      <c r="KKM9" s="7"/>
      <c r="KKN9" s="7"/>
      <c r="KKO9" s="7"/>
      <c r="KKP9" s="7"/>
      <c r="KKQ9" s="7"/>
      <c r="KKR9" s="7"/>
      <c r="KKS9" s="7"/>
      <c r="KKT9" s="7"/>
      <c r="KKU9" s="7"/>
      <c r="KKV9" s="7"/>
      <c r="KKW9" s="7"/>
      <c r="KKX9" s="7"/>
      <c r="KKY9" s="7"/>
      <c r="KKZ9" s="7"/>
      <c r="KLA9" s="7"/>
      <c r="KLB9" s="7"/>
      <c r="KLC9" s="7"/>
      <c r="KLD9" s="7"/>
      <c r="KLE9" s="7"/>
      <c r="KLF9" s="7"/>
      <c r="KLG9" s="7"/>
      <c r="KLH9" s="7"/>
      <c r="KLI9" s="7"/>
      <c r="KLJ9" s="7"/>
      <c r="KLK9" s="7"/>
      <c r="KLL9" s="7"/>
      <c r="KLM9" s="7"/>
      <c r="KLN9" s="7"/>
      <c r="KLO9" s="7"/>
      <c r="KLP9" s="7"/>
      <c r="KLQ9" s="7"/>
      <c r="KLR9" s="7"/>
      <c r="KLS9" s="7"/>
      <c r="KLT9" s="7"/>
      <c r="KLU9" s="7"/>
      <c r="KLV9" s="7"/>
      <c r="KLW9" s="7"/>
      <c r="KLX9" s="7"/>
      <c r="KLY9" s="7"/>
      <c r="KLZ9" s="7"/>
      <c r="KMA9" s="7"/>
      <c r="KMB9" s="7"/>
      <c r="KMC9" s="7"/>
      <c r="KMD9" s="7"/>
      <c r="KME9" s="7"/>
      <c r="KMF9" s="7"/>
      <c r="KMG9" s="7"/>
      <c r="KMH9" s="7"/>
      <c r="KMI9" s="7"/>
      <c r="KMJ9" s="7"/>
      <c r="KMK9" s="7"/>
      <c r="KML9" s="7"/>
      <c r="KMM9" s="7"/>
      <c r="KMN9" s="7"/>
      <c r="KMO9" s="7"/>
      <c r="KMP9" s="7"/>
      <c r="KMQ9" s="7"/>
      <c r="KMR9" s="7"/>
      <c r="KMS9" s="7"/>
      <c r="KMT9" s="7"/>
      <c r="KMU9" s="7"/>
      <c r="KMV9" s="7"/>
      <c r="KMW9" s="7"/>
      <c r="KMX9" s="7"/>
      <c r="KMY9" s="7"/>
      <c r="KMZ9" s="7"/>
      <c r="KNA9" s="7"/>
      <c r="KNB9" s="7"/>
      <c r="KNC9" s="7"/>
      <c r="KND9" s="7"/>
      <c r="KNE9" s="7"/>
      <c r="KNF9" s="7"/>
      <c r="KNG9" s="7"/>
      <c r="KNH9" s="7"/>
      <c r="KNI9" s="7"/>
      <c r="KNJ9" s="7"/>
      <c r="KNK9" s="7"/>
      <c r="KNL9" s="7"/>
      <c r="KNM9" s="7"/>
      <c r="KNN9" s="7"/>
      <c r="KNO9" s="7"/>
      <c r="KNP9" s="7"/>
      <c r="KNQ9" s="7"/>
      <c r="KNR9" s="7"/>
      <c r="KNS9" s="7"/>
      <c r="KNT9" s="7"/>
      <c r="KNU9" s="7"/>
      <c r="KNV9" s="7"/>
      <c r="KNW9" s="7"/>
      <c r="KNX9" s="7"/>
      <c r="KNY9" s="7"/>
      <c r="KNZ9" s="7"/>
      <c r="KOA9" s="7"/>
      <c r="KOB9" s="7"/>
      <c r="KOC9" s="7"/>
      <c r="KOD9" s="7"/>
      <c r="KOE9" s="7"/>
      <c r="KOF9" s="7"/>
      <c r="KOG9" s="7"/>
      <c r="KOH9" s="7"/>
      <c r="KOI9" s="7"/>
      <c r="KOJ9" s="7"/>
      <c r="KOK9" s="7"/>
      <c r="KOL9" s="7"/>
      <c r="KOM9" s="7"/>
      <c r="KON9" s="7"/>
      <c r="KOO9" s="7"/>
      <c r="KOP9" s="7"/>
      <c r="KOQ9" s="7"/>
      <c r="KOR9" s="7"/>
      <c r="KOS9" s="7"/>
      <c r="KOT9" s="7"/>
      <c r="KOU9" s="7"/>
      <c r="KOV9" s="7"/>
      <c r="KOW9" s="7"/>
      <c r="KOX9" s="7"/>
      <c r="KOY9" s="7"/>
      <c r="KOZ9" s="7"/>
      <c r="KPA9" s="7"/>
      <c r="KPB9" s="7"/>
      <c r="KPC9" s="7"/>
      <c r="KPD9" s="7"/>
      <c r="KPE9" s="7"/>
      <c r="KPF9" s="7"/>
      <c r="KPG9" s="7"/>
      <c r="KPH9" s="7"/>
      <c r="KPI9" s="7"/>
      <c r="KPJ9" s="7"/>
      <c r="KPK9" s="7"/>
      <c r="KPL9" s="7"/>
      <c r="KPM9" s="7"/>
      <c r="KPN9" s="7"/>
      <c r="KPO9" s="7"/>
      <c r="KPP9" s="7"/>
      <c r="KPQ9" s="7"/>
      <c r="KPR9" s="7"/>
      <c r="KPS9" s="7"/>
      <c r="KPT9" s="7"/>
      <c r="KPU9" s="7"/>
      <c r="KPV9" s="7"/>
      <c r="KPW9" s="7"/>
      <c r="KPX9" s="7"/>
      <c r="KPY9" s="7"/>
      <c r="KPZ9" s="7"/>
      <c r="KQA9" s="7"/>
      <c r="KQB9" s="7"/>
      <c r="KQC9" s="7"/>
      <c r="KQD9" s="7"/>
      <c r="KQE9" s="7"/>
      <c r="KQF9" s="7"/>
      <c r="KQG9" s="7"/>
      <c r="KQH9" s="7"/>
      <c r="KQI9" s="7"/>
      <c r="KQJ9" s="7"/>
      <c r="KQK9" s="7"/>
      <c r="KQL9" s="7"/>
      <c r="KQM9" s="7"/>
      <c r="KQN9" s="7"/>
      <c r="KQO9" s="7"/>
      <c r="KQP9" s="7"/>
      <c r="KQQ9" s="7"/>
      <c r="KQR9" s="7"/>
      <c r="KQS9" s="7"/>
      <c r="KQT9" s="7"/>
      <c r="KQU9" s="7"/>
      <c r="KQV9" s="7"/>
      <c r="KQW9" s="7"/>
      <c r="KQX9" s="7"/>
      <c r="KQY9" s="7"/>
      <c r="KQZ9" s="7"/>
      <c r="KRA9" s="7"/>
      <c r="KRB9" s="7"/>
      <c r="KRC9" s="7"/>
      <c r="KRD9" s="7"/>
      <c r="KRE9" s="7"/>
      <c r="KRF9" s="7"/>
      <c r="KRG9" s="7"/>
      <c r="KRH9" s="7"/>
      <c r="KRI9" s="7"/>
      <c r="KRJ9" s="7"/>
      <c r="KRK9" s="7"/>
      <c r="KRL9" s="7"/>
      <c r="KRM9" s="7"/>
      <c r="KRN9" s="7"/>
      <c r="KRO9" s="7"/>
      <c r="KRP9" s="7"/>
      <c r="KRQ9" s="7"/>
      <c r="KRR9" s="7"/>
      <c r="KRS9" s="7"/>
      <c r="KRT9" s="7"/>
      <c r="KRU9" s="7"/>
      <c r="KRV9" s="7"/>
      <c r="KRW9" s="7"/>
      <c r="KRX9" s="7"/>
      <c r="KRY9" s="7"/>
      <c r="KRZ9" s="7"/>
      <c r="KSA9" s="7"/>
      <c r="KSB9" s="7"/>
      <c r="KSC9" s="7"/>
      <c r="KSD9" s="7"/>
      <c r="KSE9" s="7"/>
      <c r="KSF9" s="7"/>
      <c r="KSG9" s="7"/>
      <c r="KSH9" s="7"/>
      <c r="KSI9" s="7"/>
      <c r="KSJ9" s="7"/>
      <c r="KSK9" s="7"/>
      <c r="KSL9" s="7"/>
      <c r="KSM9" s="7"/>
      <c r="KSN9" s="7"/>
      <c r="KSO9" s="7"/>
      <c r="KSP9" s="7"/>
      <c r="KSQ9" s="7"/>
      <c r="KSR9" s="7"/>
      <c r="KSS9" s="7"/>
      <c r="KST9" s="7"/>
      <c r="KSU9" s="7"/>
      <c r="KSV9" s="7"/>
      <c r="KSW9" s="7"/>
      <c r="KSX9" s="7"/>
      <c r="KSY9" s="7"/>
      <c r="KSZ9" s="7"/>
      <c r="KTA9" s="7"/>
      <c r="KTB9" s="7"/>
      <c r="KTC9" s="7"/>
      <c r="KTD9" s="7"/>
      <c r="KTE9" s="7"/>
      <c r="KTF9" s="7"/>
      <c r="KTG9" s="7"/>
      <c r="KTH9" s="7"/>
      <c r="KTI9" s="7"/>
      <c r="KTJ9" s="7"/>
      <c r="KTK9" s="7"/>
      <c r="KTL9" s="7"/>
      <c r="KTM9" s="7"/>
      <c r="KTN9" s="7"/>
      <c r="KTO9" s="7"/>
      <c r="KTP9" s="7"/>
      <c r="KTQ9" s="7"/>
      <c r="KTR9" s="7"/>
      <c r="KTS9" s="7"/>
      <c r="KTT9" s="7"/>
      <c r="KTU9" s="7"/>
      <c r="KTV9" s="7"/>
      <c r="KTW9" s="7"/>
      <c r="KTX9" s="7"/>
      <c r="KTY9" s="7"/>
      <c r="KTZ9" s="7"/>
      <c r="KUA9" s="7"/>
      <c r="KUB9" s="7"/>
      <c r="KUC9" s="7"/>
      <c r="KUD9" s="7"/>
      <c r="KUE9" s="7"/>
      <c r="KUF9" s="7"/>
      <c r="KUG9" s="7"/>
      <c r="KUH9" s="7"/>
      <c r="KUI9" s="7"/>
      <c r="KUJ9" s="7"/>
      <c r="KUK9" s="7"/>
      <c r="KUL9" s="7"/>
      <c r="KUM9" s="7"/>
      <c r="KUN9" s="7"/>
      <c r="KUO9" s="7"/>
      <c r="KUP9" s="7"/>
      <c r="KUQ9" s="7"/>
      <c r="KUR9" s="7"/>
      <c r="KUS9" s="7"/>
      <c r="KUT9" s="7"/>
      <c r="KUU9" s="7"/>
      <c r="KUV9" s="7"/>
      <c r="KUW9" s="7"/>
      <c r="KUX9" s="7"/>
      <c r="KUY9" s="7"/>
      <c r="KUZ9" s="7"/>
      <c r="KVA9" s="7"/>
      <c r="KVB9" s="7"/>
      <c r="KVC9" s="7"/>
      <c r="KVD9" s="7"/>
      <c r="KVE9" s="7"/>
      <c r="KVF9" s="7"/>
      <c r="KVG9" s="7"/>
      <c r="KVH9" s="7"/>
      <c r="KVI9" s="7"/>
      <c r="KVJ9" s="7"/>
      <c r="KVK9" s="7"/>
      <c r="KVL9" s="7"/>
      <c r="KVM9" s="7"/>
      <c r="KVN9" s="7"/>
      <c r="KVO9" s="7"/>
      <c r="KVP9" s="7"/>
      <c r="KVQ9" s="7"/>
      <c r="KVR9" s="7"/>
      <c r="KVS9" s="7"/>
      <c r="KVT9" s="7"/>
      <c r="KVU9" s="7"/>
      <c r="KVV9" s="7"/>
      <c r="KVW9" s="7"/>
      <c r="KVX9" s="7"/>
      <c r="KVY9" s="7"/>
      <c r="KVZ9" s="7"/>
      <c r="KWA9" s="7"/>
      <c r="KWB9" s="7"/>
      <c r="KWC9" s="7"/>
      <c r="KWD9" s="7"/>
      <c r="KWE9" s="7"/>
      <c r="KWF9" s="7"/>
      <c r="KWG9" s="7"/>
      <c r="KWH9" s="7"/>
      <c r="KWI9" s="7"/>
      <c r="KWJ9" s="7"/>
      <c r="KWK9" s="7"/>
      <c r="KWL9" s="7"/>
      <c r="KWM9" s="7"/>
      <c r="KWN9" s="7"/>
      <c r="KWO9" s="7"/>
      <c r="KWP9" s="7"/>
      <c r="KWQ9" s="7"/>
      <c r="KWR9" s="7"/>
      <c r="KWS9" s="7"/>
      <c r="KWT9" s="7"/>
      <c r="KWU9" s="7"/>
      <c r="KWV9" s="7"/>
      <c r="KWW9" s="7"/>
      <c r="KWX9" s="7"/>
      <c r="KWY9" s="7"/>
      <c r="KWZ9" s="7"/>
      <c r="KXA9" s="7"/>
      <c r="KXB9" s="7"/>
      <c r="KXC9" s="7"/>
      <c r="KXD9" s="7"/>
      <c r="KXE9" s="7"/>
      <c r="KXF9" s="7"/>
      <c r="KXG9" s="7"/>
      <c r="KXH9" s="7"/>
      <c r="KXI9" s="7"/>
      <c r="KXJ9" s="7"/>
      <c r="KXK9" s="7"/>
      <c r="KXL9" s="7"/>
      <c r="KXM9" s="7"/>
      <c r="KXN9" s="7"/>
      <c r="KXO9" s="7"/>
      <c r="KXP9" s="7"/>
      <c r="KXQ9" s="7"/>
      <c r="KXR9" s="7"/>
      <c r="KXS9" s="7"/>
      <c r="KXT9" s="7"/>
      <c r="KXU9" s="7"/>
      <c r="KXV9" s="7"/>
      <c r="KXW9" s="7"/>
      <c r="KXX9" s="7"/>
      <c r="KXY9" s="7"/>
      <c r="KXZ9" s="7"/>
      <c r="KYA9" s="7"/>
      <c r="KYB9" s="7"/>
      <c r="KYC9" s="7"/>
      <c r="KYD9" s="7"/>
      <c r="KYE9" s="7"/>
      <c r="KYF9" s="7"/>
      <c r="KYG9" s="7"/>
      <c r="KYH9" s="7"/>
      <c r="KYI9" s="7"/>
      <c r="KYJ9" s="7"/>
      <c r="KYK9" s="7"/>
      <c r="KYL9" s="7"/>
      <c r="KYM9" s="7"/>
      <c r="KYN9" s="7"/>
      <c r="KYO9" s="7"/>
      <c r="KYP9" s="7"/>
      <c r="KYQ9" s="7"/>
      <c r="KYR9" s="7"/>
      <c r="KYS9" s="7"/>
      <c r="KYT9" s="7"/>
      <c r="KYU9" s="7"/>
      <c r="KYV9" s="7"/>
      <c r="KYW9" s="7"/>
      <c r="KYX9" s="7"/>
      <c r="KYY9" s="7"/>
      <c r="KYZ9" s="7"/>
      <c r="KZA9" s="7"/>
      <c r="KZB9" s="7"/>
      <c r="KZC9" s="7"/>
      <c r="KZD9" s="7"/>
      <c r="KZE9" s="7"/>
      <c r="KZF9" s="7"/>
      <c r="KZG9" s="7"/>
      <c r="KZH9" s="7"/>
      <c r="KZI9" s="7"/>
      <c r="KZJ9" s="7"/>
      <c r="KZK9" s="7"/>
      <c r="KZL9" s="7"/>
      <c r="KZM9" s="7"/>
      <c r="KZN9" s="7"/>
      <c r="KZO9" s="7"/>
      <c r="KZP9" s="7"/>
      <c r="KZQ9" s="7"/>
      <c r="KZR9" s="7"/>
      <c r="KZS9" s="7"/>
      <c r="KZT9" s="7"/>
      <c r="KZU9" s="7"/>
      <c r="KZV9" s="7"/>
      <c r="KZW9" s="7"/>
      <c r="KZX9" s="7"/>
      <c r="KZY9" s="7"/>
      <c r="KZZ9" s="7"/>
      <c r="LAA9" s="7"/>
      <c r="LAB9" s="7"/>
      <c r="LAC9" s="7"/>
      <c r="LAD9" s="7"/>
      <c r="LAE9" s="7"/>
      <c r="LAF9" s="7"/>
      <c r="LAG9" s="7"/>
      <c r="LAH9" s="7"/>
      <c r="LAI9" s="7"/>
      <c r="LAJ9" s="7"/>
      <c r="LAK9" s="7"/>
      <c r="LAL9" s="7"/>
      <c r="LAM9" s="7"/>
      <c r="LAN9" s="7"/>
      <c r="LAO9" s="7"/>
      <c r="LAP9" s="7"/>
      <c r="LAQ9" s="7"/>
      <c r="LAR9" s="7"/>
      <c r="LAS9" s="7"/>
      <c r="LAT9" s="7"/>
      <c r="LAU9" s="7"/>
      <c r="LAV9" s="7"/>
      <c r="LAW9" s="7"/>
      <c r="LAX9" s="7"/>
      <c r="LAY9" s="7"/>
      <c r="LAZ9" s="7"/>
      <c r="LBA9" s="7"/>
      <c r="LBB9" s="7"/>
      <c r="LBC9" s="7"/>
      <c r="LBD9" s="7"/>
      <c r="LBE9" s="7"/>
      <c r="LBF9" s="7"/>
      <c r="LBG9" s="7"/>
      <c r="LBH9" s="7"/>
      <c r="LBI9" s="7"/>
      <c r="LBJ9" s="7"/>
      <c r="LBK9" s="7"/>
      <c r="LBL9" s="7"/>
      <c r="LBM9" s="7"/>
      <c r="LBN9" s="7"/>
      <c r="LBO9" s="7"/>
      <c r="LBP9" s="7"/>
      <c r="LBQ9" s="7"/>
      <c r="LBR9" s="7"/>
      <c r="LBS9" s="7"/>
      <c r="LBT9" s="7"/>
      <c r="LBU9" s="7"/>
      <c r="LBV9" s="7"/>
      <c r="LBW9" s="7"/>
      <c r="LBX9" s="7"/>
      <c r="LBY9" s="7"/>
      <c r="LBZ9" s="7"/>
      <c r="LCA9" s="7"/>
      <c r="LCB9" s="7"/>
      <c r="LCC9" s="7"/>
      <c r="LCD9" s="7"/>
      <c r="LCE9" s="7"/>
      <c r="LCF9" s="7"/>
      <c r="LCG9" s="7"/>
      <c r="LCH9" s="7"/>
      <c r="LCI9" s="7"/>
      <c r="LCJ9" s="7"/>
      <c r="LCK9" s="7"/>
      <c r="LCL9" s="7"/>
      <c r="LCM9" s="7"/>
      <c r="LCN9" s="7"/>
      <c r="LCO9" s="7"/>
      <c r="LCP9" s="7"/>
      <c r="LCQ9" s="7"/>
      <c r="LCR9" s="7"/>
      <c r="LCS9" s="7"/>
      <c r="LCT9" s="7"/>
      <c r="LCU9" s="7"/>
      <c r="LCV9" s="7"/>
      <c r="LCW9" s="7"/>
      <c r="LCX9" s="7"/>
      <c r="LCY9" s="7"/>
      <c r="LCZ9" s="7"/>
      <c r="LDA9" s="7"/>
      <c r="LDB9" s="7"/>
      <c r="LDC9" s="7"/>
      <c r="LDD9" s="7"/>
      <c r="LDE9" s="7"/>
      <c r="LDF9" s="7"/>
      <c r="LDG9" s="7"/>
      <c r="LDH9" s="7"/>
      <c r="LDI9" s="7"/>
      <c r="LDJ9" s="7"/>
      <c r="LDK9" s="7"/>
      <c r="LDL9" s="7"/>
      <c r="LDM9" s="7"/>
      <c r="LDN9" s="7"/>
      <c r="LDO9" s="7"/>
      <c r="LDP9" s="7"/>
      <c r="LDQ9" s="7"/>
      <c r="LDR9" s="7"/>
      <c r="LDS9" s="7"/>
      <c r="LDT9" s="7"/>
      <c r="LDU9" s="7"/>
      <c r="LDV9" s="7"/>
      <c r="LDW9" s="7"/>
      <c r="LDX9" s="7"/>
      <c r="LDY9" s="7"/>
      <c r="LDZ9" s="7"/>
      <c r="LEA9" s="7"/>
      <c r="LEB9" s="7"/>
      <c r="LEC9" s="7"/>
      <c r="LED9" s="7"/>
      <c r="LEE9" s="7"/>
      <c r="LEF9" s="7"/>
      <c r="LEG9" s="7"/>
      <c r="LEH9" s="7"/>
      <c r="LEI9" s="7"/>
      <c r="LEJ9" s="7"/>
      <c r="LEK9" s="7"/>
      <c r="LEL9" s="7"/>
      <c r="LEM9" s="7"/>
      <c r="LEN9" s="7"/>
      <c r="LEO9" s="7"/>
      <c r="LEP9" s="7"/>
      <c r="LEQ9" s="7"/>
      <c r="LER9" s="7"/>
      <c r="LES9" s="7"/>
      <c r="LET9" s="7"/>
      <c r="LEU9" s="7"/>
      <c r="LEV9" s="7"/>
      <c r="LEW9" s="7"/>
      <c r="LEX9" s="7"/>
      <c r="LEY9" s="7"/>
      <c r="LEZ9" s="7"/>
      <c r="LFA9" s="7"/>
      <c r="LFB9" s="7"/>
      <c r="LFC9" s="7"/>
      <c r="LFD9" s="7"/>
      <c r="LFE9" s="7"/>
      <c r="LFF9" s="7"/>
      <c r="LFG9" s="7"/>
      <c r="LFH9" s="7"/>
      <c r="LFI9" s="7"/>
      <c r="LFJ9" s="7"/>
      <c r="LFK9" s="7"/>
      <c r="LFL9" s="7"/>
      <c r="LFM9" s="7"/>
      <c r="LFN9" s="7"/>
      <c r="LFO9" s="7"/>
      <c r="LFP9" s="7"/>
      <c r="LFQ9" s="7"/>
      <c r="LFR9" s="7"/>
      <c r="LFS9" s="7"/>
      <c r="LFT9" s="7"/>
      <c r="LFU9" s="7"/>
      <c r="LFV9" s="7"/>
      <c r="LFW9" s="7"/>
      <c r="LFX9" s="7"/>
      <c r="LFY9" s="7"/>
      <c r="LFZ9" s="7"/>
      <c r="LGA9" s="7"/>
      <c r="LGB9" s="7"/>
      <c r="LGC9" s="7"/>
      <c r="LGD9" s="7"/>
      <c r="LGE9" s="7"/>
      <c r="LGF9" s="7"/>
      <c r="LGG9" s="7"/>
      <c r="LGH9" s="7"/>
      <c r="LGI9" s="7"/>
      <c r="LGJ9" s="7"/>
      <c r="LGK9" s="7"/>
      <c r="LGL9" s="7"/>
      <c r="LGM9" s="7"/>
      <c r="LGN9" s="7"/>
      <c r="LGO9" s="7"/>
      <c r="LGP9" s="7"/>
      <c r="LGQ9" s="7"/>
      <c r="LGR9" s="7"/>
      <c r="LGS9" s="7"/>
      <c r="LGT9" s="7"/>
      <c r="LGU9" s="7"/>
      <c r="LGV9" s="7"/>
      <c r="LGW9" s="7"/>
      <c r="LGX9" s="7"/>
      <c r="LGY9" s="7"/>
      <c r="LGZ9" s="7"/>
      <c r="LHA9" s="7"/>
      <c r="LHB9" s="7"/>
      <c r="LHC9" s="7"/>
      <c r="LHD9" s="7"/>
      <c r="LHE9" s="7"/>
      <c r="LHF9" s="7"/>
      <c r="LHG9" s="7"/>
      <c r="LHH9" s="7"/>
      <c r="LHI9" s="7"/>
      <c r="LHJ9" s="7"/>
      <c r="LHK9" s="7"/>
      <c r="LHL9" s="7"/>
      <c r="LHM9" s="7"/>
      <c r="LHN9" s="7"/>
      <c r="LHO9" s="7"/>
      <c r="LHP9" s="7"/>
      <c r="LHQ9" s="7"/>
      <c r="LHR9" s="7"/>
      <c r="LHS9" s="7"/>
      <c r="LHT9" s="7"/>
      <c r="LHU9" s="7"/>
      <c r="LHV9" s="7"/>
      <c r="LHW9" s="7"/>
      <c r="LHX9" s="7"/>
      <c r="LHY9" s="7"/>
      <c r="LHZ9" s="7"/>
      <c r="LIA9" s="7"/>
      <c r="LIB9" s="7"/>
      <c r="LIC9" s="7"/>
      <c r="LID9" s="7"/>
      <c r="LIE9" s="7"/>
      <c r="LIF9" s="7"/>
      <c r="LIG9" s="7"/>
      <c r="LIH9" s="7"/>
      <c r="LII9" s="7"/>
      <c r="LIJ9" s="7"/>
      <c r="LIK9" s="7"/>
      <c r="LIL9" s="7"/>
      <c r="LIM9" s="7"/>
      <c r="LIN9" s="7"/>
      <c r="LIO9" s="7"/>
      <c r="LIP9" s="7"/>
      <c r="LIQ9" s="7"/>
      <c r="LIR9" s="7"/>
      <c r="LIS9" s="7"/>
      <c r="LIT9" s="7"/>
      <c r="LIU9" s="7"/>
      <c r="LIV9" s="7"/>
      <c r="LIW9" s="7"/>
      <c r="LIX9" s="7"/>
      <c r="LIY9" s="7"/>
      <c r="LIZ9" s="7"/>
      <c r="LJA9" s="7"/>
      <c r="LJB9" s="7"/>
      <c r="LJC9" s="7"/>
      <c r="LJD9" s="7"/>
      <c r="LJE9" s="7"/>
      <c r="LJF9" s="7"/>
      <c r="LJG9" s="7"/>
      <c r="LJH9" s="7"/>
      <c r="LJI9" s="7"/>
      <c r="LJJ9" s="7"/>
      <c r="LJK9" s="7"/>
      <c r="LJL9" s="7"/>
      <c r="LJM9" s="7"/>
      <c r="LJN9" s="7"/>
      <c r="LJO9" s="7"/>
      <c r="LJP9" s="7"/>
      <c r="LJQ9" s="7"/>
      <c r="LJR9" s="7"/>
      <c r="LJS9" s="7"/>
      <c r="LJT9" s="7"/>
      <c r="LJU9" s="7"/>
      <c r="LJV9" s="7"/>
      <c r="LJW9" s="7"/>
      <c r="LJX9" s="7"/>
      <c r="LJY9" s="7"/>
      <c r="LJZ9" s="7"/>
      <c r="LKA9" s="7"/>
      <c r="LKB9" s="7"/>
      <c r="LKC9" s="7"/>
      <c r="LKD9" s="7"/>
      <c r="LKE9" s="7"/>
      <c r="LKF9" s="7"/>
      <c r="LKG9" s="7"/>
      <c r="LKH9" s="7"/>
      <c r="LKI9" s="7"/>
      <c r="LKJ9" s="7"/>
      <c r="LKK9" s="7"/>
      <c r="LKL9" s="7"/>
      <c r="LKM9" s="7"/>
      <c r="LKN9" s="7"/>
      <c r="LKO9" s="7"/>
      <c r="LKP9" s="7"/>
      <c r="LKQ9" s="7"/>
      <c r="LKR9" s="7"/>
      <c r="LKS9" s="7"/>
      <c r="LKT9" s="7"/>
      <c r="LKU9" s="7"/>
      <c r="LKV9" s="7"/>
      <c r="LKW9" s="7"/>
      <c r="LKX9" s="7"/>
      <c r="LKY9" s="7"/>
      <c r="LKZ9" s="7"/>
      <c r="LLA9" s="7"/>
      <c r="LLB9" s="7"/>
      <c r="LLC9" s="7"/>
      <c r="LLD9" s="7"/>
      <c r="LLE9" s="7"/>
      <c r="LLF9" s="7"/>
      <c r="LLG9" s="7"/>
      <c r="LLH9" s="7"/>
      <c r="LLI9" s="7"/>
      <c r="LLJ9" s="7"/>
      <c r="LLK9" s="7"/>
      <c r="LLL9" s="7"/>
      <c r="LLM9" s="7"/>
      <c r="LLN9" s="7"/>
      <c r="LLO9" s="7"/>
      <c r="LLP9" s="7"/>
      <c r="LLQ9" s="7"/>
      <c r="LLR9" s="7"/>
      <c r="LLS9" s="7"/>
      <c r="LLT9" s="7"/>
      <c r="LLU9" s="7"/>
      <c r="LLV9" s="7"/>
      <c r="LLW9" s="7"/>
      <c r="LLX9" s="7"/>
      <c r="LLY9" s="7"/>
      <c r="LLZ9" s="7"/>
      <c r="LMA9" s="7"/>
      <c r="LMB9" s="7"/>
      <c r="LMC9" s="7"/>
      <c r="LMD9" s="7"/>
      <c r="LME9" s="7"/>
      <c r="LMF9" s="7"/>
      <c r="LMG9" s="7"/>
      <c r="LMH9" s="7"/>
      <c r="LMI9" s="7"/>
      <c r="LMJ9" s="7"/>
      <c r="LMK9" s="7"/>
      <c r="LML9" s="7"/>
      <c r="LMM9" s="7"/>
      <c r="LMN9" s="7"/>
      <c r="LMO9" s="7"/>
      <c r="LMP9" s="7"/>
      <c r="LMQ9" s="7"/>
      <c r="LMR9" s="7"/>
      <c r="LMS9" s="7"/>
      <c r="LMT9" s="7"/>
      <c r="LMU9" s="7"/>
      <c r="LMV9" s="7"/>
      <c r="LMW9" s="7"/>
      <c r="LMX9" s="7"/>
      <c r="LMY9" s="7"/>
      <c r="LMZ9" s="7"/>
      <c r="LNA9" s="7"/>
      <c r="LNB9" s="7"/>
      <c r="LNC9" s="7"/>
      <c r="LND9" s="7"/>
      <c r="LNE9" s="7"/>
      <c r="LNF9" s="7"/>
      <c r="LNG9" s="7"/>
      <c r="LNH9" s="7"/>
      <c r="LNI9" s="7"/>
      <c r="LNJ9" s="7"/>
      <c r="LNK9" s="7"/>
      <c r="LNL9" s="7"/>
      <c r="LNM9" s="7"/>
      <c r="LNN9" s="7"/>
      <c r="LNO9" s="7"/>
      <c r="LNP9" s="7"/>
      <c r="LNQ9" s="7"/>
      <c r="LNR9" s="7"/>
      <c r="LNS9" s="7"/>
      <c r="LNT9" s="7"/>
      <c r="LNU9" s="7"/>
      <c r="LNV9" s="7"/>
      <c r="LNW9" s="7"/>
      <c r="LNX9" s="7"/>
      <c r="LNY9" s="7"/>
      <c r="LNZ9" s="7"/>
      <c r="LOA9" s="7"/>
      <c r="LOB9" s="7"/>
      <c r="LOC9" s="7"/>
      <c r="LOD9" s="7"/>
      <c r="LOE9" s="7"/>
      <c r="LOF9" s="7"/>
      <c r="LOG9" s="7"/>
      <c r="LOH9" s="7"/>
      <c r="LOI9" s="7"/>
      <c r="LOJ9" s="7"/>
      <c r="LOK9" s="7"/>
      <c r="LOL9" s="7"/>
      <c r="LOM9" s="7"/>
      <c r="LON9" s="7"/>
      <c r="LOO9" s="7"/>
      <c r="LOP9" s="7"/>
      <c r="LOQ9" s="7"/>
      <c r="LOR9" s="7"/>
      <c r="LOS9" s="7"/>
      <c r="LOT9" s="7"/>
      <c r="LOU9" s="7"/>
      <c r="LOV9" s="7"/>
      <c r="LOW9" s="7"/>
      <c r="LOX9" s="7"/>
      <c r="LOY9" s="7"/>
      <c r="LOZ9" s="7"/>
      <c r="LPA9" s="7"/>
      <c r="LPB9" s="7"/>
      <c r="LPC9" s="7"/>
      <c r="LPD9" s="7"/>
      <c r="LPE9" s="7"/>
      <c r="LPF9" s="7"/>
      <c r="LPG9" s="7"/>
      <c r="LPH9" s="7"/>
      <c r="LPI9" s="7"/>
      <c r="LPJ9" s="7"/>
      <c r="LPK9" s="7"/>
      <c r="LPL9" s="7"/>
      <c r="LPM9" s="7"/>
      <c r="LPN9" s="7"/>
      <c r="LPO9" s="7"/>
      <c r="LPP9" s="7"/>
      <c r="LPQ9" s="7"/>
      <c r="LPR9" s="7"/>
      <c r="LPS9" s="7"/>
      <c r="LPT9" s="7"/>
      <c r="LPU9" s="7"/>
      <c r="LPV9" s="7"/>
      <c r="LPW9" s="7"/>
      <c r="LPX9" s="7"/>
      <c r="LPY9" s="7"/>
      <c r="LPZ9" s="7"/>
      <c r="LQA9" s="7"/>
      <c r="LQB9" s="7"/>
      <c r="LQC9" s="7"/>
      <c r="LQD9" s="7"/>
      <c r="LQE9" s="7"/>
      <c r="LQF9" s="7"/>
      <c r="LQG9" s="7"/>
      <c r="LQH9" s="7"/>
      <c r="LQI9" s="7"/>
      <c r="LQJ9" s="7"/>
      <c r="LQK9" s="7"/>
      <c r="LQL9" s="7"/>
      <c r="LQM9" s="7"/>
      <c r="LQN9" s="7"/>
      <c r="LQO9" s="7"/>
      <c r="LQP9" s="7"/>
      <c r="LQQ9" s="7"/>
      <c r="LQR9" s="7"/>
      <c r="LQS9" s="7"/>
      <c r="LQT9" s="7"/>
      <c r="LQU9" s="7"/>
      <c r="LQV9" s="7"/>
      <c r="LQW9" s="7"/>
      <c r="LQX9" s="7"/>
      <c r="LQY9" s="7"/>
      <c r="LQZ9" s="7"/>
      <c r="LRA9" s="7"/>
      <c r="LRB9" s="7"/>
      <c r="LRC9" s="7"/>
      <c r="LRD9" s="7"/>
      <c r="LRE9" s="7"/>
      <c r="LRF9" s="7"/>
      <c r="LRG9" s="7"/>
      <c r="LRH9" s="7"/>
      <c r="LRI9" s="7"/>
      <c r="LRJ9" s="7"/>
      <c r="LRK9" s="7"/>
      <c r="LRL9" s="7"/>
      <c r="LRM9" s="7"/>
      <c r="LRN9" s="7"/>
      <c r="LRO9" s="7"/>
      <c r="LRP9" s="7"/>
      <c r="LRQ9" s="7"/>
      <c r="LRR9" s="7"/>
      <c r="LRS9" s="7"/>
      <c r="LRT9" s="7"/>
      <c r="LRU9" s="7"/>
      <c r="LRV9" s="7"/>
      <c r="LRW9" s="7"/>
      <c r="LRX9" s="7"/>
      <c r="LRY9" s="7"/>
      <c r="LRZ9" s="7"/>
      <c r="LSA9" s="7"/>
      <c r="LSB9" s="7"/>
      <c r="LSC9" s="7"/>
      <c r="LSD9" s="7"/>
      <c r="LSE9" s="7"/>
      <c r="LSF9" s="7"/>
      <c r="LSG9" s="7"/>
      <c r="LSH9" s="7"/>
      <c r="LSI9" s="7"/>
      <c r="LSJ9" s="7"/>
      <c r="LSK9" s="7"/>
      <c r="LSL9" s="7"/>
      <c r="LSM9" s="7"/>
      <c r="LSN9" s="7"/>
      <c r="LSO9" s="7"/>
      <c r="LSP9" s="7"/>
      <c r="LSQ9" s="7"/>
      <c r="LSR9" s="7"/>
      <c r="LSS9" s="7"/>
      <c r="LST9" s="7"/>
      <c r="LSU9" s="7"/>
      <c r="LSV9" s="7"/>
      <c r="LSW9" s="7"/>
      <c r="LSX9" s="7"/>
      <c r="LSY9" s="7"/>
      <c r="LSZ9" s="7"/>
      <c r="LTA9" s="7"/>
      <c r="LTB9" s="7"/>
      <c r="LTC9" s="7"/>
      <c r="LTD9" s="7"/>
      <c r="LTE9" s="7"/>
      <c r="LTF9" s="7"/>
      <c r="LTG9" s="7"/>
      <c r="LTH9" s="7"/>
      <c r="LTI9" s="7"/>
      <c r="LTJ9" s="7"/>
      <c r="LTK9" s="7"/>
      <c r="LTL9" s="7"/>
      <c r="LTM9" s="7"/>
      <c r="LTN9" s="7"/>
      <c r="LTO9" s="7"/>
      <c r="LTP9" s="7"/>
      <c r="LTQ9" s="7"/>
      <c r="LTR9" s="7"/>
      <c r="LTS9" s="7"/>
      <c r="LTT9" s="7"/>
      <c r="LTU9" s="7"/>
      <c r="LTV9" s="7"/>
      <c r="LTW9" s="7"/>
      <c r="LTX9" s="7"/>
      <c r="LTY9" s="7"/>
      <c r="LTZ9" s="7"/>
      <c r="LUA9" s="7"/>
      <c r="LUB9" s="7"/>
      <c r="LUC9" s="7"/>
      <c r="LUD9" s="7"/>
      <c r="LUE9" s="7"/>
      <c r="LUF9" s="7"/>
      <c r="LUG9" s="7"/>
      <c r="LUH9" s="7"/>
      <c r="LUI9" s="7"/>
      <c r="LUJ9" s="7"/>
      <c r="LUK9" s="7"/>
      <c r="LUL9" s="7"/>
      <c r="LUM9" s="7"/>
      <c r="LUN9" s="7"/>
      <c r="LUO9" s="7"/>
      <c r="LUP9" s="7"/>
      <c r="LUQ9" s="7"/>
      <c r="LUR9" s="7"/>
      <c r="LUS9" s="7"/>
      <c r="LUT9" s="7"/>
      <c r="LUU9" s="7"/>
      <c r="LUV9" s="7"/>
      <c r="LUW9" s="7"/>
      <c r="LUX9" s="7"/>
      <c r="LUY9" s="7"/>
      <c r="LUZ9" s="7"/>
      <c r="LVA9" s="7"/>
      <c r="LVB9" s="7"/>
      <c r="LVC9" s="7"/>
      <c r="LVD9" s="7"/>
      <c r="LVE9" s="7"/>
      <c r="LVF9" s="7"/>
      <c r="LVG9" s="7"/>
      <c r="LVH9" s="7"/>
      <c r="LVI9" s="7"/>
      <c r="LVJ9" s="7"/>
      <c r="LVK9" s="7"/>
      <c r="LVL9" s="7"/>
      <c r="LVM9" s="7"/>
      <c r="LVN9" s="7"/>
      <c r="LVO9" s="7"/>
      <c r="LVP9" s="7"/>
      <c r="LVQ9" s="7"/>
      <c r="LVR9" s="7"/>
      <c r="LVS9" s="7"/>
      <c r="LVT9" s="7"/>
      <c r="LVU9" s="7"/>
      <c r="LVV9" s="7"/>
      <c r="LVW9" s="7"/>
      <c r="LVX9" s="7"/>
      <c r="LVY9" s="7"/>
      <c r="LVZ9" s="7"/>
      <c r="LWA9" s="7"/>
      <c r="LWB9" s="7"/>
      <c r="LWC9" s="7"/>
      <c r="LWD9" s="7"/>
      <c r="LWE9" s="7"/>
      <c r="LWF9" s="7"/>
      <c r="LWG9" s="7"/>
      <c r="LWH9" s="7"/>
      <c r="LWI9" s="7"/>
      <c r="LWJ9" s="7"/>
      <c r="LWK9" s="7"/>
      <c r="LWL9" s="7"/>
      <c r="LWM9" s="7"/>
      <c r="LWN9" s="7"/>
      <c r="LWO9" s="7"/>
      <c r="LWP9" s="7"/>
      <c r="LWQ9" s="7"/>
      <c r="LWR9" s="7"/>
      <c r="LWS9" s="7"/>
      <c r="LWT9" s="7"/>
      <c r="LWU9" s="7"/>
      <c r="LWV9" s="7"/>
      <c r="LWW9" s="7"/>
      <c r="LWX9" s="7"/>
      <c r="LWY9" s="7"/>
      <c r="LWZ9" s="7"/>
      <c r="LXA9" s="7"/>
      <c r="LXB9" s="7"/>
      <c r="LXC9" s="7"/>
      <c r="LXD9" s="7"/>
      <c r="LXE9" s="7"/>
      <c r="LXF9" s="7"/>
      <c r="LXG9" s="7"/>
      <c r="LXH9" s="7"/>
      <c r="LXI9" s="7"/>
      <c r="LXJ9" s="7"/>
      <c r="LXK9" s="7"/>
      <c r="LXL9" s="7"/>
      <c r="LXM9" s="7"/>
      <c r="LXN9" s="7"/>
      <c r="LXO9" s="7"/>
      <c r="LXP9" s="7"/>
      <c r="LXQ9" s="7"/>
      <c r="LXR9" s="7"/>
      <c r="LXS9" s="7"/>
      <c r="LXT9" s="7"/>
      <c r="LXU9" s="7"/>
      <c r="LXV9" s="7"/>
      <c r="LXW9" s="7"/>
      <c r="LXX9" s="7"/>
      <c r="LXY9" s="7"/>
      <c r="LXZ9" s="7"/>
      <c r="LYA9" s="7"/>
      <c r="LYB9" s="7"/>
      <c r="LYC9" s="7"/>
      <c r="LYD9" s="7"/>
      <c r="LYE9" s="7"/>
      <c r="LYF9" s="7"/>
      <c r="LYG9" s="7"/>
      <c r="LYH9" s="7"/>
      <c r="LYI9" s="7"/>
      <c r="LYJ9" s="7"/>
      <c r="LYK9" s="7"/>
      <c r="LYL9" s="7"/>
      <c r="LYM9" s="7"/>
      <c r="LYN9" s="7"/>
      <c r="LYO9" s="7"/>
      <c r="LYP9" s="7"/>
      <c r="LYQ9" s="7"/>
      <c r="LYR9" s="7"/>
      <c r="LYS9" s="7"/>
      <c r="LYT9" s="7"/>
      <c r="LYU9" s="7"/>
      <c r="LYV9" s="7"/>
      <c r="LYW9" s="7"/>
      <c r="LYX9" s="7"/>
      <c r="LYY9" s="7"/>
      <c r="LYZ9" s="7"/>
      <c r="LZA9" s="7"/>
      <c r="LZB9" s="7"/>
      <c r="LZC9" s="7"/>
      <c r="LZD9" s="7"/>
      <c r="LZE9" s="7"/>
      <c r="LZF9" s="7"/>
      <c r="LZG9" s="7"/>
      <c r="LZH9" s="7"/>
      <c r="LZI9" s="7"/>
      <c r="LZJ9" s="7"/>
      <c r="LZK9" s="7"/>
      <c r="LZL9" s="7"/>
      <c r="LZM9" s="7"/>
      <c r="LZN9" s="7"/>
      <c r="LZO9" s="7"/>
      <c r="LZP9" s="7"/>
      <c r="LZQ9" s="7"/>
      <c r="LZR9" s="7"/>
      <c r="LZS9" s="7"/>
      <c r="LZT9" s="7"/>
      <c r="LZU9" s="7"/>
      <c r="LZV9" s="7"/>
      <c r="LZW9" s="7"/>
      <c r="LZX9" s="7"/>
      <c r="LZY9" s="7"/>
      <c r="LZZ9" s="7"/>
      <c r="MAA9" s="7"/>
      <c r="MAB9" s="7"/>
      <c r="MAC9" s="7"/>
      <c r="MAD9" s="7"/>
      <c r="MAE9" s="7"/>
      <c r="MAF9" s="7"/>
      <c r="MAG9" s="7"/>
      <c r="MAH9" s="7"/>
      <c r="MAI9" s="7"/>
      <c r="MAJ9" s="7"/>
      <c r="MAK9" s="7"/>
      <c r="MAL9" s="7"/>
      <c r="MAM9" s="7"/>
      <c r="MAN9" s="7"/>
      <c r="MAO9" s="7"/>
      <c r="MAP9" s="7"/>
      <c r="MAQ9" s="7"/>
      <c r="MAR9" s="7"/>
      <c r="MAS9" s="7"/>
      <c r="MAT9" s="7"/>
      <c r="MAU9" s="7"/>
      <c r="MAV9" s="7"/>
      <c r="MAW9" s="7"/>
      <c r="MAX9" s="7"/>
      <c r="MAY9" s="7"/>
      <c r="MAZ9" s="7"/>
      <c r="MBA9" s="7"/>
      <c r="MBB9" s="7"/>
      <c r="MBC9" s="7"/>
      <c r="MBD9" s="7"/>
      <c r="MBE9" s="7"/>
      <c r="MBF9" s="7"/>
      <c r="MBG9" s="7"/>
      <c r="MBH9" s="7"/>
      <c r="MBI9" s="7"/>
      <c r="MBJ9" s="7"/>
      <c r="MBK9" s="7"/>
      <c r="MBL9" s="7"/>
      <c r="MBM9" s="7"/>
      <c r="MBN9" s="7"/>
      <c r="MBO9" s="7"/>
      <c r="MBP9" s="7"/>
      <c r="MBQ9" s="7"/>
      <c r="MBR9" s="7"/>
      <c r="MBS9" s="7"/>
      <c r="MBT9" s="7"/>
      <c r="MBU9" s="7"/>
      <c r="MBV9" s="7"/>
      <c r="MBW9" s="7"/>
      <c r="MBX9" s="7"/>
      <c r="MBY9" s="7"/>
      <c r="MBZ9" s="7"/>
      <c r="MCA9" s="7"/>
      <c r="MCB9" s="7"/>
      <c r="MCC9" s="7"/>
      <c r="MCD9" s="7"/>
      <c r="MCE9" s="7"/>
      <c r="MCF9" s="7"/>
      <c r="MCG9" s="7"/>
      <c r="MCH9" s="7"/>
      <c r="MCI9" s="7"/>
      <c r="MCJ9" s="7"/>
      <c r="MCK9" s="7"/>
      <c r="MCL9" s="7"/>
      <c r="MCM9" s="7"/>
      <c r="MCN9" s="7"/>
      <c r="MCO9" s="7"/>
      <c r="MCP9" s="7"/>
      <c r="MCQ9" s="7"/>
      <c r="MCR9" s="7"/>
      <c r="MCS9" s="7"/>
      <c r="MCT9" s="7"/>
      <c r="MCU9" s="7"/>
      <c r="MCV9" s="7"/>
      <c r="MCW9" s="7"/>
      <c r="MCX9" s="7"/>
      <c r="MCY9" s="7"/>
      <c r="MCZ9" s="7"/>
      <c r="MDA9" s="7"/>
      <c r="MDB9" s="7"/>
      <c r="MDC9" s="7"/>
      <c r="MDD9" s="7"/>
      <c r="MDE9" s="7"/>
      <c r="MDF9" s="7"/>
      <c r="MDG9" s="7"/>
      <c r="MDH9" s="7"/>
      <c r="MDI9" s="7"/>
      <c r="MDJ9" s="7"/>
      <c r="MDK9" s="7"/>
      <c r="MDL9" s="7"/>
      <c r="MDM9" s="7"/>
      <c r="MDN9" s="7"/>
      <c r="MDO9" s="7"/>
      <c r="MDP9" s="7"/>
      <c r="MDQ9" s="7"/>
      <c r="MDR9" s="7"/>
      <c r="MDS9" s="7"/>
      <c r="MDT9" s="7"/>
      <c r="MDU9" s="7"/>
      <c r="MDV9" s="7"/>
      <c r="MDW9" s="7"/>
      <c r="MDX9" s="7"/>
      <c r="MDY9" s="7"/>
      <c r="MDZ9" s="7"/>
      <c r="MEA9" s="7"/>
      <c r="MEB9" s="7"/>
      <c r="MEC9" s="7"/>
      <c r="MED9" s="7"/>
      <c r="MEE9" s="7"/>
      <c r="MEF9" s="7"/>
      <c r="MEG9" s="7"/>
      <c r="MEH9" s="7"/>
      <c r="MEI9" s="7"/>
      <c r="MEJ9" s="7"/>
      <c r="MEK9" s="7"/>
      <c r="MEL9" s="7"/>
      <c r="MEM9" s="7"/>
      <c r="MEN9" s="7"/>
      <c r="MEO9" s="7"/>
      <c r="MEP9" s="7"/>
      <c r="MEQ9" s="7"/>
      <c r="MER9" s="7"/>
      <c r="MES9" s="7"/>
      <c r="MET9" s="7"/>
      <c r="MEU9" s="7"/>
      <c r="MEV9" s="7"/>
      <c r="MEW9" s="7"/>
      <c r="MEX9" s="7"/>
      <c r="MEY9" s="7"/>
      <c r="MEZ9" s="7"/>
      <c r="MFA9" s="7"/>
      <c r="MFB9" s="7"/>
      <c r="MFC9" s="7"/>
      <c r="MFD9" s="7"/>
      <c r="MFE9" s="7"/>
      <c r="MFF9" s="7"/>
      <c r="MFG9" s="7"/>
      <c r="MFH9" s="7"/>
      <c r="MFI9" s="7"/>
      <c r="MFJ9" s="7"/>
      <c r="MFK9" s="7"/>
      <c r="MFL9" s="7"/>
      <c r="MFM9" s="7"/>
      <c r="MFN9" s="7"/>
      <c r="MFO9" s="7"/>
      <c r="MFP9" s="7"/>
      <c r="MFQ9" s="7"/>
      <c r="MFR9" s="7"/>
      <c r="MFS9" s="7"/>
      <c r="MFT9" s="7"/>
      <c r="MFU9" s="7"/>
      <c r="MFV9" s="7"/>
      <c r="MFW9" s="7"/>
      <c r="MFX9" s="7"/>
      <c r="MFY9" s="7"/>
      <c r="MFZ9" s="7"/>
      <c r="MGA9" s="7"/>
      <c r="MGB9" s="7"/>
      <c r="MGC9" s="7"/>
      <c r="MGD9" s="7"/>
      <c r="MGE9" s="7"/>
      <c r="MGF9" s="7"/>
      <c r="MGG9" s="7"/>
      <c r="MGH9" s="7"/>
      <c r="MGI9" s="7"/>
      <c r="MGJ9" s="7"/>
      <c r="MGK9" s="7"/>
      <c r="MGL9" s="7"/>
      <c r="MGM9" s="7"/>
      <c r="MGN9" s="7"/>
      <c r="MGO9" s="7"/>
      <c r="MGP9" s="7"/>
      <c r="MGQ9" s="7"/>
      <c r="MGR9" s="7"/>
      <c r="MGS9" s="7"/>
      <c r="MGT9" s="7"/>
      <c r="MGU9" s="7"/>
      <c r="MGV9" s="7"/>
      <c r="MGW9" s="7"/>
      <c r="MGX9" s="7"/>
      <c r="MGY9" s="7"/>
      <c r="MGZ9" s="7"/>
      <c r="MHA9" s="7"/>
      <c r="MHB9" s="7"/>
      <c r="MHC9" s="7"/>
      <c r="MHD9" s="7"/>
      <c r="MHE9" s="7"/>
      <c r="MHF9" s="7"/>
      <c r="MHG9" s="7"/>
      <c r="MHH9" s="7"/>
      <c r="MHI9" s="7"/>
      <c r="MHJ9" s="7"/>
      <c r="MHK9" s="7"/>
      <c r="MHL9" s="7"/>
      <c r="MHM9" s="7"/>
      <c r="MHN9" s="7"/>
      <c r="MHO9" s="7"/>
      <c r="MHP9" s="7"/>
      <c r="MHQ9" s="7"/>
      <c r="MHR9" s="7"/>
      <c r="MHS9" s="7"/>
      <c r="MHT9" s="7"/>
      <c r="MHU9" s="7"/>
      <c r="MHV9" s="7"/>
      <c r="MHW9" s="7"/>
      <c r="MHX9" s="7"/>
      <c r="MHY9" s="7"/>
      <c r="MHZ9" s="7"/>
      <c r="MIA9" s="7"/>
      <c r="MIB9" s="7"/>
      <c r="MIC9" s="7"/>
      <c r="MID9" s="7"/>
      <c r="MIE9" s="7"/>
      <c r="MIF9" s="7"/>
      <c r="MIG9" s="7"/>
      <c r="MIH9" s="7"/>
      <c r="MII9" s="7"/>
      <c r="MIJ9" s="7"/>
      <c r="MIK9" s="7"/>
      <c r="MIL9" s="7"/>
      <c r="MIM9" s="7"/>
      <c r="MIN9" s="7"/>
      <c r="MIO9" s="7"/>
      <c r="MIP9" s="7"/>
      <c r="MIQ9" s="7"/>
      <c r="MIR9" s="7"/>
      <c r="MIS9" s="7"/>
      <c r="MIT9" s="7"/>
      <c r="MIU9" s="7"/>
      <c r="MIV9" s="7"/>
      <c r="MIW9" s="7"/>
      <c r="MIX9" s="7"/>
      <c r="MIY9" s="7"/>
      <c r="MIZ9" s="7"/>
      <c r="MJA9" s="7"/>
      <c r="MJB9" s="7"/>
      <c r="MJC9" s="7"/>
      <c r="MJD9" s="7"/>
      <c r="MJE9" s="7"/>
      <c r="MJF9" s="7"/>
      <c r="MJG9" s="7"/>
      <c r="MJH9" s="7"/>
      <c r="MJI9" s="7"/>
      <c r="MJJ9" s="7"/>
      <c r="MJK9" s="7"/>
      <c r="MJL9" s="7"/>
      <c r="MJM9" s="7"/>
      <c r="MJN9" s="7"/>
      <c r="MJO9" s="7"/>
      <c r="MJP9" s="7"/>
      <c r="MJQ9" s="7"/>
      <c r="MJR9" s="7"/>
      <c r="MJS9" s="7"/>
      <c r="MJT9" s="7"/>
      <c r="MJU9" s="7"/>
      <c r="MJV9" s="7"/>
      <c r="MJW9" s="7"/>
      <c r="MJX9" s="7"/>
      <c r="MJY9" s="7"/>
      <c r="MJZ9" s="7"/>
      <c r="MKA9" s="7"/>
      <c r="MKB9" s="7"/>
      <c r="MKC9" s="7"/>
      <c r="MKD9" s="7"/>
      <c r="MKE9" s="7"/>
      <c r="MKF9" s="7"/>
      <c r="MKG9" s="7"/>
      <c r="MKH9" s="7"/>
      <c r="MKI9" s="7"/>
      <c r="MKJ9" s="7"/>
      <c r="MKK9" s="7"/>
      <c r="MKL9" s="7"/>
      <c r="MKM9" s="7"/>
      <c r="MKN9" s="7"/>
      <c r="MKO9" s="7"/>
      <c r="MKP9" s="7"/>
      <c r="MKQ9" s="7"/>
      <c r="MKR9" s="7"/>
      <c r="MKS9" s="7"/>
      <c r="MKT9" s="7"/>
      <c r="MKU9" s="7"/>
      <c r="MKV9" s="7"/>
      <c r="MKW9" s="7"/>
      <c r="MKX9" s="7"/>
      <c r="MKY9" s="7"/>
      <c r="MKZ9" s="7"/>
      <c r="MLA9" s="7"/>
      <c r="MLB9" s="7"/>
      <c r="MLC9" s="7"/>
      <c r="MLD9" s="7"/>
      <c r="MLE9" s="7"/>
      <c r="MLF9" s="7"/>
      <c r="MLG9" s="7"/>
      <c r="MLH9" s="7"/>
      <c r="MLI9" s="7"/>
      <c r="MLJ9" s="7"/>
      <c r="MLK9" s="7"/>
      <c r="MLL9" s="7"/>
      <c r="MLM9" s="7"/>
      <c r="MLN9" s="7"/>
      <c r="MLO9" s="7"/>
      <c r="MLP9" s="7"/>
      <c r="MLQ9" s="7"/>
      <c r="MLR9" s="7"/>
      <c r="MLS9" s="7"/>
      <c r="MLT9" s="7"/>
      <c r="MLU9" s="7"/>
      <c r="MLV9" s="7"/>
      <c r="MLW9" s="7"/>
      <c r="MLX9" s="7"/>
      <c r="MLY9" s="7"/>
      <c r="MLZ9" s="7"/>
      <c r="MMA9" s="7"/>
      <c r="MMB9" s="7"/>
      <c r="MMC9" s="7"/>
      <c r="MMD9" s="7"/>
      <c r="MME9" s="7"/>
      <c r="MMF9" s="7"/>
      <c r="MMG9" s="7"/>
      <c r="MMH9" s="7"/>
      <c r="MMI9" s="7"/>
      <c r="MMJ9" s="7"/>
      <c r="MMK9" s="7"/>
      <c r="MML9" s="7"/>
      <c r="MMM9" s="7"/>
      <c r="MMN9" s="7"/>
      <c r="MMO9" s="7"/>
      <c r="MMP9" s="7"/>
      <c r="MMQ9" s="7"/>
      <c r="MMR9" s="7"/>
      <c r="MMS9" s="7"/>
      <c r="MMT9" s="7"/>
      <c r="MMU9" s="7"/>
      <c r="MMV9" s="7"/>
      <c r="MMW9" s="7"/>
      <c r="MMX9" s="7"/>
      <c r="MMY9" s="7"/>
      <c r="MMZ9" s="7"/>
      <c r="MNA9" s="7"/>
      <c r="MNB9" s="7"/>
      <c r="MNC9" s="7"/>
      <c r="MND9" s="7"/>
      <c r="MNE9" s="7"/>
      <c r="MNF9" s="7"/>
      <c r="MNG9" s="7"/>
      <c r="MNH9" s="7"/>
      <c r="MNI9" s="7"/>
      <c r="MNJ9" s="7"/>
      <c r="MNK9" s="7"/>
      <c r="MNL9" s="7"/>
      <c r="MNM9" s="7"/>
      <c r="MNN9" s="7"/>
      <c r="MNO9" s="7"/>
      <c r="MNP9" s="7"/>
      <c r="MNQ9" s="7"/>
      <c r="MNR9" s="7"/>
      <c r="MNS9" s="7"/>
      <c r="MNT9" s="7"/>
      <c r="MNU9" s="7"/>
      <c r="MNV9" s="7"/>
      <c r="MNW9" s="7"/>
      <c r="MNX9" s="7"/>
      <c r="MNY9" s="7"/>
      <c r="MNZ9" s="7"/>
      <c r="MOA9" s="7"/>
      <c r="MOB9" s="7"/>
      <c r="MOC9" s="7"/>
      <c r="MOD9" s="7"/>
      <c r="MOE9" s="7"/>
      <c r="MOF9" s="7"/>
      <c r="MOG9" s="7"/>
      <c r="MOH9" s="7"/>
      <c r="MOI9" s="7"/>
      <c r="MOJ9" s="7"/>
      <c r="MOK9" s="7"/>
      <c r="MOL9" s="7"/>
      <c r="MOM9" s="7"/>
      <c r="MON9" s="7"/>
      <c r="MOO9" s="7"/>
      <c r="MOP9" s="7"/>
      <c r="MOQ9" s="7"/>
      <c r="MOR9" s="7"/>
      <c r="MOS9" s="7"/>
      <c r="MOT9" s="7"/>
      <c r="MOU9" s="7"/>
      <c r="MOV9" s="7"/>
      <c r="MOW9" s="7"/>
      <c r="MOX9" s="7"/>
      <c r="MOY9" s="7"/>
      <c r="MOZ9" s="7"/>
      <c r="MPA9" s="7"/>
      <c r="MPB9" s="7"/>
      <c r="MPC9" s="7"/>
      <c r="MPD9" s="7"/>
      <c r="MPE9" s="7"/>
      <c r="MPF9" s="7"/>
      <c r="MPG9" s="7"/>
      <c r="MPH9" s="7"/>
      <c r="MPI9" s="7"/>
      <c r="MPJ9" s="7"/>
      <c r="MPK9" s="7"/>
      <c r="MPL9" s="7"/>
      <c r="MPM9" s="7"/>
      <c r="MPN9" s="7"/>
      <c r="MPO9" s="7"/>
      <c r="MPP9" s="7"/>
      <c r="MPQ9" s="7"/>
      <c r="MPR9" s="7"/>
      <c r="MPS9" s="7"/>
      <c r="MPT9" s="7"/>
      <c r="MPU9" s="7"/>
      <c r="MPV9" s="7"/>
      <c r="MPW9" s="7"/>
      <c r="MPX9" s="7"/>
      <c r="MPY9" s="7"/>
      <c r="MPZ9" s="7"/>
      <c r="MQA9" s="7"/>
      <c r="MQB9" s="7"/>
      <c r="MQC9" s="7"/>
      <c r="MQD9" s="7"/>
      <c r="MQE9" s="7"/>
      <c r="MQF9" s="7"/>
      <c r="MQG9" s="7"/>
      <c r="MQH9" s="7"/>
      <c r="MQI9" s="7"/>
      <c r="MQJ9" s="7"/>
      <c r="MQK9" s="7"/>
      <c r="MQL9" s="7"/>
      <c r="MQM9" s="7"/>
      <c r="MQN9" s="7"/>
      <c r="MQO9" s="7"/>
      <c r="MQP9" s="7"/>
      <c r="MQQ9" s="7"/>
      <c r="MQR9" s="7"/>
      <c r="MQS9" s="7"/>
      <c r="MQT9" s="7"/>
      <c r="MQU9" s="7"/>
      <c r="MQV9" s="7"/>
      <c r="MQW9" s="7"/>
      <c r="MQX9" s="7"/>
      <c r="MQY9" s="7"/>
      <c r="MQZ9" s="7"/>
      <c r="MRA9" s="7"/>
      <c r="MRB9" s="7"/>
      <c r="MRC9" s="7"/>
      <c r="MRD9" s="7"/>
      <c r="MRE9" s="7"/>
      <c r="MRF9" s="7"/>
      <c r="MRG9" s="7"/>
      <c r="MRH9" s="7"/>
      <c r="MRI9" s="7"/>
      <c r="MRJ9" s="7"/>
      <c r="MRK9" s="7"/>
      <c r="MRL9" s="7"/>
      <c r="MRM9" s="7"/>
      <c r="MRN9" s="7"/>
      <c r="MRO9" s="7"/>
      <c r="MRP9" s="7"/>
      <c r="MRQ9" s="7"/>
      <c r="MRR9" s="7"/>
      <c r="MRS9" s="7"/>
      <c r="MRT9" s="7"/>
      <c r="MRU9" s="7"/>
      <c r="MRV9" s="7"/>
      <c r="MRW9" s="7"/>
      <c r="MRX9" s="7"/>
      <c r="MRY9" s="7"/>
      <c r="MRZ9" s="7"/>
      <c r="MSA9" s="7"/>
      <c r="MSB9" s="7"/>
      <c r="MSC9" s="7"/>
      <c r="MSD9" s="7"/>
      <c r="MSE9" s="7"/>
      <c r="MSF9" s="7"/>
      <c r="MSG9" s="7"/>
      <c r="MSH9" s="7"/>
      <c r="MSI9" s="7"/>
      <c r="MSJ9" s="7"/>
      <c r="MSK9" s="7"/>
      <c r="MSL9" s="7"/>
      <c r="MSM9" s="7"/>
      <c r="MSN9" s="7"/>
      <c r="MSO9" s="7"/>
      <c r="MSP9" s="7"/>
      <c r="MSQ9" s="7"/>
      <c r="MSR9" s="7"/>
      <c r="MSS9" s="7"/>
      <c r="MST9" s="7"/>
      <c r="MSU9" s="7"/>
      <c r="MSV9" s="7"/>
      <c r="MSW9" s="7"/>
      <c r="MSX9" s="7"/>
      <c r="MSY9" s="7"/>
      <c r="MSZ9" s="7"/>
      <c r="MTA9" s="7"/>
      <c r="MTB9" s="7"/>
      <c r="MTC9" s="7"/>
      <c r="MTD9" s="7"/>
      <c r="MTE9" s="7"/>
      <c r="MTF9" s="7"/>
      <c r="MTG9" s="7"/>
      <c r="MTH9" s="7"/>
      <c r="MTI9" s="7"/>
      <c r="MTJ9" s="7"/>
      <c r="MTK9" s="7"/>
      <c r="MTL9" s="7"/>
      <c r="MTM9" s="7"/>
      <c r="MTN9" s="7"/>
      <c r="MTO9" s="7"/>
      <c r="MTP9" s="7"/>
      <c r="MTQ9" s="7"/>
      <c r="MTR9" s="7"/>
      <c r="MTS9" s="7"/>
      <c r="MTT9" s="7"/>
      <c r="MTU9" s="7"/>
      <c r="MTV9" s="7"/>
      <c r="MTW9" s="7"/>
      <c r="MTX9" s="7"/>
      <c r="MTY9" s="7"/>
      <c r="MTZ9" s="7"/>
      <c r="MUA9" s="7"/>
      <c r="MUB9" s="7"/>
      <c r="MUC9" s="7"/>
      <c r="MUD9" s="7"/>
      <c r="MUE9" s="7"/>
      <c r="MUF9" s="7"/>
      <c r="MUG9" s="7"/>
      <c r="MUH9" s="7"/>
      <c r="MUI9" s="7"/>
      <c r="MUJ9" s="7"/>
      <c r="MUK9" s="7"/>
      <c r="MUL9" s="7"/>
      <c r="MUM9" s="7"/>
      <c r="MUN9" s="7"/>
      <c r="MUO9" s="7"/>
      <c r="MUP9" s="7"/>
      <c r="MUQ9" s="7"/>
      <c r="MUR9" s="7"/>
      <c r="MUS9" s="7"/>
      <c r="MUT9" s="7"/>
      <c r="MUU9" s="7"/>
      <c r="MUV9" s="7"/>
      <c r="MUW9" s="7"/>
      <c r="MUX9" s="7"/>
      <c r="MUY9" s="7"/>
      <c r="MUZ9" s="7"/>
      <c r="MVA9" s="7"/>
      <c r="MVB9" s="7"/>
      <c r="MVC9" s="7"/>
      <c r="MVD9" s="7"/>
      <c r="MVE9" s="7"/>
      <c r="MVF9" s="7"/>
      <c r="MVG9" s="7"/>
      <c r="MVH9" s="7"/>
      <c r="MVI9" s="7"/>
      <c r="MVJ9" s="7"/>
      <c r="MVK9" s="7"/>
      <c r="MVL9" s="7"/>
      <c r="MVM9" s="7"/>
      <c r="MVN9" s="7"/>
      <c r="MVO9" s="7"/>
      <c r="MVP9" s="7"/>
      <c r="MVQ9" s="7"/>
      <c r="MVR9" s="7"/>
      <c r="MVS9" s="7"/>
      <c r="MVT9" s="7"/>
      <c r="MVU9" s="7"/>
      <c r="MVV9" s="7"/>
      <c r="MVW9" s="7"/>
      <c r="MVX9" s="7"/>
      <c r="MVY9" s="7"/>
      <c r="MVZ9" s="7"/>
      <c r="MWA9" s="7"/>
      <c r="MWB9" s="7"/>
      <c r="MWC9" s="7"/>
      <c r="MWD9" s="7"/>
      <c r="MWE9" s="7"/>
      <c r="MWF9" s="7"/>
      <c r="MWG9" s="7"/>
      <c r="MWH9" s="7"/>
      <c r="MWI9" s="7"/>
      <c r="MWJ9" s="7"/>
      <c r="MWK9" s="7"/>
      <c r="MWL9" s="7"/>
      <c r="MWM9" s="7"/>
      <c r="MWN9" s="7"/>
      <c r="MWO9" s="7"/>
      <c r="MWP9" s="7"/>
      <c r="MWQ9" s="7"/>
      <c r="MWR9" s="7"/>
      <c r="MWS9" s="7"/>
      <c r="MWT9" s="7"/>
      <c r="MWU9" s="7"/>
      <c r="MWV9" s="7"/>
      <c r="MWW9" s="7"/>
      <c r="MWX9" s="7"/>
      <c r="MWY9" s="7"/>
      <c r="MWZ9" s="7"/>
      <c r="MXA9" s="7"/>
      <c r="MXB9" s="7"/>
      <c r="MXC9" s="7"/>
      <c r="MXD9" s="7"/>
      <c r="MXE9" s="7"/>
      <c r="MXF9" s="7"/>
      <c r="MXG9" s="7"/>
      <c r="MXH9" s="7"/>
      <c r="MXI9" s="7"/>
      <c r="MXJ9" s="7"/>
      <c r="MXK9" s="7"/>
      <c r="MXL9" s="7"/>
      <c r="MXM9" s="7"/>
      <c r="MXN9" s="7"/>
      <c r="MXO9" s="7"/>
      <c r="MXP9" s="7"/>
      <c r="MXQ9" s="7"/>
      <c r="MXR9" s="7"/>
      <c r="MXS9" s="7"/>
      <c r="MXT9" s="7"/>
      <c r="MXU9" s="7"/>
      <c r="MXV9" s="7"/>
      <c r="MXW9" s="7"/>
      <c r="MXX9" s="7"/>
      <c r="MXY9" s="7"/>
      <c r="MXZ9" s="7"/>
      <c r="MYA9" s="7"/>
      <c r="MYB9" s="7"/>
      <c r="MYC9" s="7"/>
      <c r="MYD9" s="7"/>
      <c r="MYE9" s="7"/>
      <c r="MYF9" s="7"/>
      <c r="MYG9" s="7"/>
      <c r="MYH9" s="7"/>
      <c r="MYI9" s="7"/>
      <c r="MYJ9" s="7"/>
      <c r="MYK9" s="7"/>
      <c r="MYL9" s="7"/>
      <c r="MYM9" s="7"/>
      <c r="MYN9" s="7"/>
      <c r="MYO9" s="7"/>
      <c r="MYP9" s="7"/>
      <c r="MYQ9" s="7"/>
      <c r="MYR9" s="7"/>
      <c r="MYS9" s="7"/>
      <c r="MYT9" s="7"/>
      <c r="MYU9" s="7"/>
      <c r="MYV9" s="7"/>
      <c r="MYW9" s="7"/>
      <c r="MYX9" s="7"/>
      <c r="MYY9" s="7"/>
      <c r="MYZ9" s="7"/>
      <c r="MZA9" s="7"/>
      <c r="MZB9" s="7"/>
      <c r="MZC9" s="7"/>
      <c r="MZD9" s="7"/>
      <c r="MZE9" s="7"/>
      <c r="MZF9" s="7"/>
      <c r="MZG9" s="7"/>
      <c r="MZH9" s="7"/>
      <c r="MZI9" s="7"/>
      <c r="MZJ9" s="7"/>
      <c r="MZK9" s="7"/>
      <c r="MZL9" s="7"/>
      <c r="MZM9" s="7"/>
      <c r="MZN9" s="7"/>
      <c r="MZO9" s="7"/>
      <c r="MZP9" s="7"/>
      <c r="MZQ9" s="7"/>
      <c r="MZR9" s="7"/>
      <c r="MZS9" s="7"/>
      <c r="MZT9" s="7"/>
      <c r="MZU9" s="7"/>
      <c r="MZV9" s="7"/>
      <c r="MZW9" s="7"/>
      <c r="MZX9" s="7"/>
      <c r="MZY9" s="7"/>
      <c r="MZZ9" s="7"/>
      <c r="NAA9" s="7"/>
      <c r="NAB9" s="7"/>
      <c r="NAC9" s="7"/>
      <c r="NAD9" s="7"/>
      <c r="NAE9" s="7"/>
      <c r="NAF9" s="7"/>
      <c r="NAG9" s="7"/>
      <c r="NAH9" s="7"/>
      <c r="NAI9" s="7"/>
      <c r="NAJ9" s="7"/>
      <c r="NAK9" s="7"/>
      <c r="NAL9" s="7"/>
      <c r="NAM9" s="7"/>
      <c r="NAN9" s="7"/>
      <c r="NAO9" s="7"/>
      <c r="NAP9" s="7"/>
      <c r="NAQ9" s="7"/>
      <c r="NAR9" s="7"/>
      <c r="NAS9" s="7"/>
      <c r="NAT9" s="7"/>
      <c r="NAU9" s="7"/>
      <c r="NAV9" s="7"/>
      <c r="NAW9" s="7"/>
      <c r="NAX9" s="7"/>
      <c r="NAY9" s="7"/>
      <c r="NAZ9" s="7"/>
      <c r="NBA9" s="7"/>
      <c r="NBB9" s="7"/>
      <c r="NBC9" s="7"/>
      <c r="NBD9" s="7"/>
      <c r="NBE9" s="7"/>
      <c r="NBF9" s="7"/>
      <c r="NBG9" s="7"/>
      <c r="NBH9" s="7"/>
      <c r="NBI9" s="7"/>
      <c r="NBJ9" s="7"/>
      <c r="NBK9" s="7"/>
      <c r="NBL9" s="7"/>
      <c r="NBM9" s="7"/>
      <c r="NBN9" s="7"/>
      <c r="NBO9" s="7"/>
      <c r="NBP9" s="7"/>
      <c r="NBQ9" s="7"/>
      <c r="NBR9" s="7"/>
      <c r="NBS9" s="7"/>
      <c r="NBT9" s="7"/>
      <c r="NBU9" s="7"/>
      <c r="NBV9" s="7"/>
      <c r="NBW9" s="7"/>
      <c r="NBX9" s="7"/>
      <c r="NBY9" s="7"/>
      <c r="NBZ9" s="7"/>
      <c r="NCA9" s="7"/>
      <c r="NCB9" s="7"/>
      <c r="NCC9" s="7"/>
      <c r="NCD9" s="7"/>
      <c r="NCE9" s="7"/>
      <c r="NCF9" s="7"/>
      <c r="NCG9" s="7"/>
      <c r="NCH9" s="7"/>
      <c r="NCI9" s="7"/>
      <c r="NCJ9" s="7"/>
      <c r="NCK9" s="7"/>
      <c r="NCL9" s="7"/>
      <c r="NCM9" s="7"/>
      <c r="NCN9" s="7"/>
      <c r="NCO9" s="7"/>
      <c r="NCP9" s="7"/>
      <c r="NCQ9" s="7"/>
      <c r="NCR9" s="7"/>
      <c r="NCS9" s="7"/>
      <c r="NCT9" s="7"/>
      <c r="NCU9" s="7"/>
      <c r="NCV9" s="7"/>
      <c r="NCW9" s="7"/>
      <c r="NCX9" s="7"/>
      <c r="NCY9" s="7"/>
      <c r="NCZ9" s="7"/>
      <c r="NDA9" s="7"/>
      <c r="NDB9" s="7"/>
      <c r="NDC9" s="7"/>
      <c r="NDD9" s="7"/>
      <c r="NDE9" s="7"/>
      <c r="NDF9" s="7"/>
      <c r="NDG9" s="7"/>
      <c r="NDH9" s="7"/>
      <c r="NDI9" s="7"/>
      <c r="NDJ9" s="7"/>
      <c r="NDK9" s="7"/>
      <c r="NDL9" s="7"/>
      <c r="NDM9" s="7"/>
      <c r="NDN9" s="7"/>
      <c r="NDO9" s="7"/>
      <c r="NDP9" s="7"/>
      <c r="NDQ9" s="7"/>
      <c r="NDR9" s="7"/>
      <c r="NDS9" s="7"/>
      <c r="NDT9" s="7"/>
      <c r="NDU9" s="7"/>
      <c r="NDV9" s="7"/>
      <c r="NDW9" s="7"/>
      <c r="NDX9" s="7"/>
      <c r="NDY9" s="7"/>
      <c r="NDZ9" s="7"/>
      <c r="NEA9" s="7"/>
      <c r="NEB9" s="7"/>
      <c r="NEC9" s="7"/>
      <c r="NED9" s="7"/>
      <c r="NEE9" s="7"/>
      <c r="NEF9" s="7"/>
      <c r="NEG9" s="7"/>
      <c r="NEH9" s="7"/>
      <c r="NEI9" s="7"/>
      <c r="NEJ9" s="7"/>
      <c r="NEK9" s="7"/>
      <c r="NEL9" s="7"/>
      <c r="NEM9" s="7"/>
      <c r="NEN9" s="7"/>
      <c r="NEO9" s="7"/>
      <c r="NEP9" s="7"/>
      <c r="NEQ9" s="7"/>
      <c r="NER9" s="7"/>
      <c r="NES9" s="7"/>
      <c r="NET9" s="7"/>
      <c r="NEU9" s="7"/>
      <c r="NEV9" s="7"/>
      <c r="NEW9" s="7"/>
      <c r="NEX9" s="7"/>
      <c r="NEY9" s="7"/>
      <c r="NEZ9" s="7"/>
      <c r="NFA9" s="7"/>
      <c r="NFB9" s="7"/>
      <c r="NFC9" s="7"/>
      <c r="NFD9" s="7"/>
      <c r="NFE9" s="7"/>
      <c r="NFF9" s="7"/>
      <c r="NFG9" s="7"/>
      <c r="NFH9" s="7"/>
      <c r="NFI9" s="7"/>
      <c r="NFJ9" s="7"/>
      <c r="NFK9" s="7"/>
      <c r="NFL9" s="7"/>
      <c r="NFM9" s="7"/>
      <c r="NFN9" s="7"/>
      <c r="NFO9" s="7"/>
      <c r="NFP9" s="7"/>
      <c r="NFQ9" s="7"/>
      <c r="NFR9" s="7"/>
      <c r="NFS9" s="7"/>
      <c r="NFT9" s="7"/>
      <c r="NFU9" s="7"/>
      <c r="NFV9" s="7"/>
      <c r="NFW9" s="7"/>
      <c r="NFX9" s="7"/>
      <c r="NFY9" s="7"/>
      <c r="NFZ9" s="7"/>
      <c r="NGA9" s="7"/>
      <c r="NGB9" s="7"/>
      <c r="NGC9" s="7"/>
      <c r="NGD9" s="7"/>
      <c r="NGE9" s="7"/>
      <c r="NGF9" s="7"/>
      <c r="NGG9" s="7"/>
      <c r="NGH9" s="7"/>
      <c r="NGI9" s="7"/>
      <c r="NGJ9" s="7"/>
      <c r="NGK9" s="7"/>
      <c r="NGL9" s="7"/>
      <c r="NGM9" s="7"/>
      <c r="NGN9" s="7"/>
      <c r="NGO9" s="7"/>
      <c r="NGP9" s="7"/>
      <c r="NGQ9" s="7"/>
      <c r="NGR9" s="7"/>
      <c r="NGS9" s="7"/>
      <c r="NGT9" s="7"/>
      <c r="NGU9" s="7"/>
      <c r="NGV9" s="7"/>
      <c r="NGW9" s="7"/>
      <c r="NGX9" s="7"/>
      <c r="NGY9" s="7"/>
      <c r="NGZ9" s="7"/>
      <c r="NHA9" s="7"/>
      <c r="NHB9" s="7"/>
      <c r="NHC9" s="7"/>
      <c r="NHD9" s="7"/>
      <c r="NHE9" s="7"/>
      <c r="NHF9" s="7"/>
      <c r="NHG9" s="7"/>
      <c r="NHH9" s="7"/>
      <c r="NHI9" s="7"/>
      <c r="NHJ9" s="7"/>
      <c r="NHK9" s="7"/>
      <c r="NHL9" s="7"/>
      <c r="NHM9" s="7"/>
      <c r="NHN9" s="7"/>
      <c r="NHO9" s="7"/>
      <c r="NHP9" s="7"/>
      <c r="NHQ9" s="7"/>
      <c r="NHR9" s="7"/>
      <c r="NHS9" s="7"/>
      <c r="NHT9" s="7"/>
      <c r="NHU9" s="7"/>
      <c r="NHV9" s="7"/>
      <c r="NHW9" s="7"/>
      <c r="NHX9" s="7"/>
      <c r="NHY9" s="7"/>
      <c r="NHZ9" s="7"/>
      <c r="NIA9" s="7"/>
      <c r="NIB9" s="7"/>
      <c r="NIC9" s="7"/>
      <c r="NID9" s="7"/>
      <c r="NIE9" s="7"/>
      <c r="NIF9" s="7"/>
      <c r="NIG9" s="7"/>
      <c r="NIH9" s="7"/>
      <c r="NII9" s="7"/>
      <c r="NIJ9" s="7"/>
      <c r="NIK9" s="7"/>
      <c r="NIL9" s="7"/>
      <c r="NIM9" s="7"/>
      <c r="NIN9" s="7"/>
      <c r="NIO9" s="7"/>
      <c r="NIP9" s="7"/>
      <c r="NIQ9" s="7"/>
      <c r="NIR9" s="7"/>
      <c r="NIS9" s="7"/>
      <c r="NIT9" s="7"/>
      <c r="NIU9" s="7"/>
      <c r="NIV9" s="7"/>
      <c r="NIW9" s="7"/>
      <c r="NIX9" s="7"/>
      <c r="NIY9" s="7"/>
      <c r="NIZ9" s="7"/>
      <c r="NJA9" s="7"/>
      <c r="NJB9" s="7"/>
      <c r="NJC9" s="7"/>
      <c r="NJD9" s="7"/>
      <c r="NJE9" s="7"/>
      <c r="NJF9" s="7"/>
      <c r="NJG9" s="7"/>
      <c r="NJH9" s="7"/>
      <c r="NJI9" s="7"/>
      <c r="NJJ9" s="7"/>
      <c r="NJK9" s="7"/>
      <c r="NJL9" s="7"/>
      <c r="NJM9" s="7"/>
      <c r="NJN9" s="7"/>
      <c r="NJO9" s="7"/>
      <c r="NJP9" s="7"/>
      <c r="NJQ9" s="7"/>
      <c r="NJR9" s="7"/>
      <c r="NJS9" s="7"/>
      <c r="NJT9" s="7"/>
      <c r="NJU9" s="7"/>
      <c r="NJV9" s="7"/>
      <c r="NJW9" s="7"/>
      <c r="NJX9" s="7"/>
      <c r="NJY9" s="7"/>
      <c r="NJZ9" s="7"/>
      <c r="NKA9" s="7"/>
      <c r="NKB9" s="7"/>
      <c r="NKC9" s="7"/>
      <c r="NKD9" s="7"/>
      <c r="NKE9" s="7"/>
      <c r="NKF9" s="7"/>
      <c r="NKG9" s="7"/>
      <c r="NKH9" s="7"/>
      <c r="NKI9" s="7"/>
      <c r="NKJ9" s="7"/>
      <c r="NKK9" s="7"/>
      <c r="NKL9" s="7"/>
      <c r="NKM9" s="7"/>
      <c r="NKN9" s="7"/>
      <c r="NKO9" s="7"/>
      <c r="NKP9" s="7"/>
      <c r="NKQ9" s="7"/>
      <c r="NKR9" s="7"/>
      <c r="NKS9" s="7"/>
      <c r="NKT9" s="7"/>
      <c r="NKU9" s="7"/>
      <c r="NKV9" s="7"/>
      <c r="NKW9" s="7"/>
      <c r="NKX9" s="7"/>
      <c r="NKY9" s="7"/>
      <c r="NKZ9" s="7"/>
      <c r="NLA9" s="7"/>
      <c r="NLB9" s="7"/>
      <c r="NLC9" s="7"/>
      <c r="NLD9" s="7"/>
      <c r="NLE9" s="7"/>
      <c r="NLF9" s="7"/>
      <c r="NLG9" s="7"/>
      <c r="NLH9" s="7"/>
      <c r="NLI9" s="7"/>
      <c r="NLJ9" s="7"/>
      <c r="NLK9" s="7"/>
      <c r="NLL9" s="7"/>
      <c r="NLM9" s="7"/>
      <c r="NLN9" s="7"/>
      <c r="NLO9" s="7"/>
      <c r="NLP9" s="7"/>
      <c r="NLQ9" s="7"/>
      <c r="NLR9" s="7"/>
      <c r="NLS9" s="7"/>
      <c r="NLT9" s="7"/>
      <c r="NLU9" s="7"/>
      <c r="NLV9" s="7"/>
      <c r="NLW9" s="7"/>
      <c r="NLX9" s="7"/>
      <c r="NLY9" s="7"/>
      <c r="NLZ9" s="7"/>
      <c r="NMA9" s="7"/>
      <c r="NMB9" s="7"/>
      <c r="NMC9" s="7"/>
      <c r="NMD9" s="7"/>
      <c r="NME9" s="7"/>
      <c r="NMF9" s="7"/>
      <c r="NMG9" s="7"/>
      <c r="NMH9" s="7"/>
      <c r="NMI9" s="7"/>
      <c r="NMJ9" s="7"/>
      <c r="NMK9" s="7"/>
      <c r="NML9" s="7"/>
      <c r="NMM9" s="7"/>
      <c r="NMN9" s="7"/>
      <c r="NMO9" s="7"/>
      <c r="NMP9" s="7"/>
      <c r="NMQ9" s="7"/>
      <c r="NMR9" s="7"/>
      <c r="NMS9" s="7"/>
      <c r="NMT9" s="7"/>
      <c r="NMU9" s="7"/>
      <c r="NMV9" s="7"/>
      <c r="NMW9" s="7"/>
      <c r="NMX9" s="7"/>
      <c r="NMY9" s="7"/>
      <c r="NMZ9" s="7"/>
      <c r="NNA9" s="7"/>
      <c r="NNB9" s="7"/>
      <c r="NNC9" s="7"/>
      <c r="NND9" s="7"/>
      <c r="NNE9" s="7"/>
      <c r="NNF9" s="7"/>
      <c r="NNG9" s="7"/>
      <c r="NNH9" s="7"/>
      <c r="NNI9" s="7"/>
      <c r="NNJ9" s="7"/>
      <c r="NNK9" s="7"/>
      <c r="NNL9" s="7"/>
      <c r="NNM9" s="7"/>
      <c r="NNN9" s="7"/>
      <c r="NNO9" s="7"/>
      <c r="NNP9" s="7"/>
      <c r="NNQ9" s="7"/>
      <c r="NNR9" s="7"/>
      <c r="NNS9" s="7"/>
      <c r="NNT9" s="7"/>
      <c r="NNU9" s="7"/>
      <c r="NNV9" s="7"/>
      <c r="NNW9" s="7"/>
      <c r="NNX9" s="7"/>
      <c r="NNY9" s="7"/>
      <c r="NNZ9" s="7"/>
      <c r="NOA9" s="7"/>
      <c r="NOB9" s="7"/>
      <c r="NOC9" s="7"/>
      <c r="NOD9" s="7"/>
      <c r="NOE9" s="7"/>
      <c r="NOF9" s="7"/>
      <c r="NOG9" s="7"/>
      <c r="NOH9" s="7"/>
      <c r="NOI9" s="7"/>
      <c r="NOJ9" s="7"/>
      <c r="NOK9" s="7"/>
      <c r="NOL9" s="7"/>
      <c r="NOM9" s="7"/>
      <c r="NON9" s="7"/>
      <c r="NOO9" s="7"/>
      <c r="NOP9" s="7"/>
      <c r="NOQ9" s="7"/>
      <c r="NOR9" s="7"/>
      <c r="NOS9" s="7"/>
      <c r="NOT9" s="7"/>
      <c r="NOU9" s="7"/>
      <c r="NOV9" s="7"/>
      <c r="NOW9" s="7"/>
      <c r="NOX9" s="7"/>
      <c r="NOY9" s="7"/>
      <c r="NOZ9" s="7"/>
      <c r="NPA9" s="7"/>
      <c r="NPB9" s="7"/>
      <c r="NPC9" s="7"/>
      <c r="NPD9" s="7"/>
      <c r="NPE9" s="7"/>
      <c r="NPF9" s="7"/>
      <c r="NPG9" s="7"/>
      <c r="NPH9" s="7"/>
      <c r="NPI9" s="7"/>
      <c r="NPJ9" s="7"/>
      <c r="NPK9" s="7"/>
      <c r="NPL9" s="7"/>
      <c r="NPM9" s="7"/>
      <c r="NPN9" s="7"/>
      <c r="NPO9" s="7"/>
      <c r="NPP9" s="7"/>
      <c r="NPQ9" s="7"/>
      <c r="NPR9" s="7"/>
      <c r="NPS9" s="7"/>
      <c r="NPT9" s="7"/>
      <c r="NPU9" s="7"/>
      <c r="NPV9" s="7"/>
      <c r="NPW9" s="7"/>
      <c r="NPX9" s="7"/>
      <c r="NPY9" s="7"/>
      <c r="NPZ9" s="7"/>
      <c r="NQA9" s="7"/>
      <c r="NQB9" s="7"/>
      <c r="NQC9" s="7"/>
      <c r="NQD9" s="7"/>
      <c r="NQE9" s="7"/>
      <c r="NQF9" s="7"/>
      <c r="NQG9" s="7"/>
      <c r="NQH9" s="7"/>
      <c r="NQI9" s="7"/>
      <c r="NQJ9" s="7"/>
      <c r="NQK9" s="7"/>
      <c r="NQL9" s="7"/>
      <c r="NQM9" s="7"/>
      <c r="NQN9" s="7"/>
      <c r="NQO9" s="7"/>
      <c r="NQP9" s="7"/>
      <c r="NQQ9" s="7"/>
      <c r="NQR9" s="7"/>
      <c r="NQS9" s="7"/>
      <c r="NQT9" s="7"/>
      <c r="NQU9" s="7"/>
      <c r="NQV9" s="7"/>
      <c r="NQW9" s="7"/>
      <c r="NQX9" s="7"/>
      <c r="NQY9" s="7"/>
      <c r="NQZ9" s="7"/>
      <c r="NRA9" s="7"/>
      <c r="NRB9" s="7"/>
      <c r="NRC9" s="7"/>
      <c r="NRD9" s="7"/>
      <c r="NRE9" s="7"/>
      <c r="NRF9" s="7"/>
      <c r="NRG9" s="7"/>
      <c r="NRH9" s="7"/>
      <c r="NRI9" s="7"/>
      <c r="NRJ9" s="7"/>
      <c r="NRK9" s="7"/>
      <c r="NRL9" s="7"/>
      <c r="NRM9" s="7"/>
      <c r="NRN9" s="7"/>
      <c r="NRO9" s="7"/>
      <c r="NRP9" s="7"/>
      <c r="NRQ9" s="7"/>
      <c r="NRR9" s="7"/>
      <c r="NRS9" s="7"/>
      <c r="NRT9" s="7"/>
      <c r="NRU9" s="7"/>
      <c r="NRV9" s="7"/>
      <c r="NRW9" s="7"/>
      <c r="NRX9" s="7"/>
      <c r="NRY9" s="7"/>
      <c r="NRZ9" s="7"/>
      <c r="NSA9" s="7"/>
      <c r="NSB9" s="7"/>
      <c r="NSC9" s="7"/>
      <c r="NSD9" s="7"/>
      <c r="NSE9" s="7"/>
      <c r="NSF9" s="7"/>
      <c r="NSG9" s="7"/>
      <c r="NSH9" s="7"/>
      <c r="NSI9" s="7"/>
      <c r="NSJ9" s="7"/>
      <c r="NSK9" s="7"/>
      <c r="NSL9" s="7"/>
      <c r="NSM9" s="7"/>
      <c r="NSN9" s="7"/>
      <c r="NSO9" s="7"/>
      <c r="NSP9" s="7"/>
      <c r="NSQ9" s="7"/>
      <c r="NSR9" s="7"/>
      <c r="NSS9" s="7"/>
      <c r="NST9" s="7"/>
      <c r="NSU9" s="7"/>
      <c r="NSV9" s="7"/>
      <c r="NSW9" s="7"/>
      <c r="NSX9" s="7"/>
      <c r="NSY9" s="7"/>
      <c r="NSZ9" s="7"/>
      <c r="NTA9" s="7"/>
      <c r="NTB9" s="7"/>
      <c r="NTC9" s="7"/>
      <c r="NTD9" s="7"/>
      <c r="NTE9" s="7"/>
      <c r="NTF9" s="7"/>
      <c r="NTG9" s="7"/>
      <c r="NTH9" s="7"/>
      <c r="NTI9" s="7"/>
      <c r="NTJ9" s="7"/>
      <c r="NTK9" s="7"/>
      <c r="NTL9" s="7"/>
      <c r="NTM9" s="7"/>
      <c r="NTN9" s="7"/>
      <c r="NTO9" s="7"/>
      <c r="NTP9" s="7"/>
      <c r="NTQ9" s="7"/>
      <c r="NTR9" s="7"/>
      <c r="NTS9" s="7"/>
      <c r="NTT9" s="7"/>
      <c r="NTU9" s="7"/>
      <c r="NTV9" s="7"/>
      <c r="NTW9" s="7"/>
      <c r="NTX9" s="7"/>
      <c r="NTY9" s="7"/>
      <c r="NTZ9" s="7"/>
      <c r="NUA9" s="7"/>
      <c r="NUB9" s="7"/>
      <c r="NUC9" s="7"/>
      <c r="NUD9" s="7"/>
      <c r="NUE9" s="7"/>
      <c r="NUF9" s="7"/>
      <c r="NUG9" s="7"/>
      <c r="NUH9" s="7"/>
      <c r="NUI9" s="7"/>
      <c r="NUJ9" s="7"/>
      <c r="NUK9" s="7"/>
      <c r="NUL9" s="7"/>
      <c r="NUM9" s="7"/>
      <c r="NUN9" s="7"/>
      <c r="NUO9" s="7"/>
      <c r="NUP9" s="7"/>
      <c r="NUQ9" s="7"/>
      <c r="NUR9" s="7"/>
      <c r="NUS9" s="7"/>
      <c r="NUT9" s="7"/>
      <c r="NUU9" s="7"/>
      <c r="NUV9" s="7"/>
      <c r="NUW9" s="7"/>
      <c r="NUX9" s="7"/>
      <c r="NUY9" s="7"/>
      <c r="NUZ9" s="7"/>
      <c r="NVA9" s="7"/>
      <c r="NVB9" s="7"/>
      <c r="NVC9" s="7"/>
      <c r="NVD9" s="7"/>
      <c r="NVE9" s="7"/>
      <c r="NVF9" s="7"/>
      <c r="NVG9" s="7"/>
      <c r="NVH9" s="7"/>
      <c r="NVI9" s="7"/>
      <c r="NVJ9" s="7"/>
      <c r="NVK9" s="7"/>
      <c r="NVL9" s="7"/>
      <c r="NVM9" s="7"/>
      <c r="NVN9" s="7"/>
      <c r="NVO9" s="7"/>
      <c r="NVP9" s="7"/>
      <c r="NVQ9" s="7"/>
      <c r="NVR9" s="7"/>
      <c r="NVS9" s="7"/>
      <c r="NVT9" s="7"/>
      <c r="NVU9" s="7"/>
      <c r="NVV9" s="7"/>
      <c r="NVW9" s="7"/>
      <c r="NVX9" s="7"/>
      <c r="NVY9" s="7"/>
      <c r="NVZ9" s="7"/>
      <c r="NWA9" s="7"/>
      <c r="NWB9" s="7"/>
      <c r="NWC9" s="7"/>
      <c r="NWD9" s="7"/>
      <c r="NWE9" s="7"/>
      <c r="NWF9" s="7"/>
      <c r="NWG9" s="7"/>
      <c r="NWH9" s="7"/>
      <c r="NWI9" s="7"/>
      <c r="NWJ9" s="7"/>
      <c r="NWK9" s="7"/>
      <c r="NWL9" s="7"/>
      <c r="NWM9" s="7"/>
      <c r="NWN9" s="7"/>
      <c r="NWO9" s="7"/>
      <c r="NWP9" s="7"/>
      <c r="NWQ9" s="7"/>
      <c r="NWR9" s="7"/>
      <c r="NWS9" s="7"/>
      <c r="NWT9" s="7"/>
      <c r="NWU9" s="7"/>
      <c r="NWV9" s="7"/>
      <c r="NWW9" s="7"/>
      <c r="NWX9" s="7"/>
      <c r="NWY9" s="7"/>
      <c r="NWZ9" s="7"/>
      <c r="NXA9" s="7"/>
      <c r="NXB9" s="7"/>
      <c r="NXC9" s="7"/>
      <c r="NXD9" s="7"/>
      <c r="NXE9" s="7"/>
      <c r="NXF9" s="7"/>
      <c r="NXG9" s="7"/>
      <c r="NXH9" s="7"/>
      <c r="NXI9" s="7"/>
      <c r="NXJ9" s="7"/>
      <c r="NXK9" s="7"/>
      <c r="NXL9" s="7"/>
      <c r="NXM9" s="7"/>
      <c r="NXN9" s="7"/>
      <c r="NXO9" s="7"/>
      <c r="NXP9" s="7"/>
      <c r="NXQ9" s="7"/>
      <c r="NXR9" s="7"/>
      <c r="NXS9" s="7"/>
      <c r="NXT9" s="7"/>
      <c r="NXU9" s="7"/>
      <c r="NXV9" s="7"/>
      <c r="NXW9" s="7"/>
      <c r="NXX9" s="7"/>
      <c r="NXY9" s="7"/>
      <c r="NXZ9" s="7"/>
      <c r="NYA9" s="7"/>
      <c r="NYB9" s="7"/>
      <c r="NYC9" s="7"/>
      <c r="NYD9" s="7"/>
      <c r="NYE9" s="7"/>
      <c r="NYF9" s="7"/>
      <c r="NYG9" s="7"/>
      <c r="NYH9" s="7"/>
      <c r="NYI9" s="7"/>
      <c r="NYJ9" s="7"/>
      <c r="NYK9" s="7"/>
      <c r="NYL9" s="7"/>
      <c r="NYM9" s="7"/>
      <c r="NYN9" s="7"/>
      <c r="NYO9" s="7"/>
      <c r="NYP9" s="7"/>
      <c r="NYQ9" s="7"/>
      <c r="NYR9" s="7"/>
      <c r="NYS9" s="7"/>
      <c r="NYT9" s="7"/>
      <c r="NYU9" s="7"/>
      <c r="NYV9" s="7"/>
      <c r="NYW9" s="7"/>
      <c r="NYX9" s="7"/>
      <c r="NYY9" s="7"/>
      <c r="NYZ9" s="7"/>
      <c r="NZA9" s="7"/>
      <c r="NZB9" s="7"/>
      <c r="NZC9" s="7"/>
      <c r="NZD9" s="7"/>
      <c r="NZE9" s="7"/>
      <c r="NZF9" s="7"/>
      <c r="NZG9" s="7"/>
      <c r="NZH9" s="7"/>
      <c r="NZI9" s="7"/>
      <c r="NZJ9" s="7"/>
      <c r="NZK9" s="7"/>
      <c r="NZL9" s="7"/>
      <c r="NZM9" s="7"/>
      <c r="NZN9" s="7"/>
      <c r="NZO9" s="7"/>
      <c r="NZP9" s="7"/>
      <c r="NZQ9" s="7"/>
      <c r="NZR9" s="7"/>
      <c r="NZS9" s="7"/>
      <c r="NZT9" s="7"/>
      <c r="NZU9" s="7"/>
      <c r="NZV9" s="7"/>
      <c r="NZW9" s="7"/>
      <c r="NZX9" s="7"/>
      <c r="NZY9" s="7"/>
      <c r="NZZ9" s="7"/>
      <c r="OAA9" s="7"/>
      <c r="OAB9" s="7"/>
      <c r="OAC9" s="7"/>
      <c r="OAD9" s="7"/>
      <c r="OAE9" s="7"/>
      <c r="OAF9" s="7"/>
      <c r="OAG9" s="7"/>
      <c r="OAH9" s="7"/>
      <c r="OAI9" s="7"/>
      <c r="OAJ9" s="7"/>
      <c r="OAK9" s="7"/>
      <c r="OAL9" s="7"/>
      <c r="OAM9" s="7"/>
      <c r="OAN9" s="7"/>
      <c r="OAO9" s="7"/>
      <c r="OAP9" s="7"/>
      <c r="OAQ9" s="7"/>
      <c r="OAR9" s="7"/>
      <c r="OAS9" s="7"/>
      <c r="OAT9" s="7"/>
      <c r="OAU9" s="7"/>
      <c r="OAV9" s="7"/>
      <c r="OAW9" s="7"/>
      <c r="OAX9" s="7"/>
      <c r="OAY9" s="7"/>
      <c r="OAZ9" s="7"/>
      <c r="OBA9" s="7"/>
      <c r="OBB9" s="7"/>
      <c r="OBC9" s="7"/>
      <c r="OBD9" s="7"/>
      <c r="OBE9" s="7"/>
      <c r="OBF9" s="7"/>
      <c r="OBG9" s="7"/>
      <c r="OBH9" s="7"/>
      <c r="OBI9" s="7"/>
      <c r="OBJ9" s="7"/>
      <c r="OBK9" s="7"/>
      <c r="OBL9" s="7"/>
      <c r="OBM9" s="7"/>
      <c r="OBN9" s="7"/>
      <c r="OBO9" s="7"/>
      <c r="OBP9" s="7"/>
      <c r="OBQ9" s="7"/>
      <c r="OBR9" s="7"/>
      <c r="OBS9" s="7"/>
      <c r="OBT9" s="7"/>
      <c r="OBU9" s="7"/>
      <c r="OBV9" s="7"/>
      <c r="OBW9" s="7"/>
      <c r="OBX9" s="7"/>
      <c r="OBY9" s="7"/>
      <c r="OBZ9" s="7"/>
      <c r="OCA9" s="7"/>
      <c r="OCB9" s="7"/>
      <c r="OCC9" s="7"/>
      <c r="OCD9" s="7"/>
      <c r="OCE9" s="7"/>
      <c r="OCF9" s="7"/>
      <c r="OCG9" s="7"/>
      <c r="OCH9" s="7"/>
      <c r="OCI9" s="7"/>
      <c r="OCJ9" s="7"/>
      <c r="OCK9" s="7"/>
      <c r="OCL9" s="7"/>
      <c r="OCM9" s="7"/>
      <c r="OCN9" s="7"/>
      <c r="OCO9" s="7"/>
      <c r="OCP9" s="7"/>
      <c r="OCQ9" s="7"/>
      <c r="OCR9" s="7"/>
      <c r="OCS9" s="7"/>
      <c r="OCT9" s="7"/>
      <c r="OCU9" s="7"/>
      <c r="OCV9" s="7"/>
      <c r="OCW9" s="7"/>
      <c r="OCX9" s="7"/>
      <c r="OCY9" s="7"/>
      <c r="OCZ9" s="7"/>
      <c r="ODA9" s="7"/>
      <c r="ODB9" s="7"/>
      <c r="ODC9" s="7"/>
      <c r="ODD9" s="7"/>
      <c r="ODE9" s="7"/>
      <c r="ODF9" s="7"/>
      <c r="ODG9" s="7"/>
      <c r="ODH9" s="7"/>
      <c r="ODI9" s="7"/>
      <c r="ODJ9" s="7"/>
      <c r="ODK9" s="7"/>
      <c r="ODL9" s="7"/>
      <c r="ODM9" s="7"/>
      <c r="ODN9" s="7"/>
      <c r="ODO9" s="7"/>
      <c r="ODP9" s="7"/>
      <c r="ODQ9" s="7"/>
      <c r="ODR9" s="7"/>
      <c r="ODS9" s="7"/>
      <c r="ODT9" s="7"/>
      <c r="ODU9" s="7"/>
      <c r="ODV9" s="7"/>
      <c r="ODW9" s="7"/>
      <c r="ODX9" s="7"/>
      <c r="ODY9" s="7"/>
      <c r="ODZ9" s="7"/>
      <c r="OEA9" s="7"/>
      <c r="OEB9" s="7"/>
      <c r="OEC9" s="7"/>
      <c r="OED9" s="7"/>
      <c r="OEE9" s="7"/>
      <c r="OEF9" s="7"/>
      <c r="OEG9" s="7"/>
      <c r="OEH9" s="7"/>
      <c r="OEI9" s="7"/>
      <c r="OEJ9" s="7"/>
      <c r="OEK9" s="7"/>
      <c r="OEL9" s="7"/>
      <c r="OEM9" s="7"/>
      <c r="OEN9" s="7"/>
      <c r="OEO9" s="7"/>
      <c r="OEP9" s="7"/>
      <c r="OEQ9" s="7"/>
      <c r="OER9" s="7"/>
      <c r="OES9" s="7"/>
      <c r="OET9" s="7"/>
      <c r="OEU9" s="7"/>
      <c r="OEV9" s="7"/>
      <c r="OEW9" s="7"/>
      <c r="OEX9" s="7"/>
      <c r="OEY9" s="7"/>
      <c r="OEZ9" s="7"/>
      <c r="OFA9" s="7"/>
      <c r="OFB9" s="7"/>
      <c r="OFC9" s="7"/>
      <c r="OFD9" s="7"/>
      <c r="OFE9" s="7"/>
      <c r="OFF9" s="7"/>
      <c r="OFG9" s="7"/>
      <c r="OFH9" s="7"/>
      <c r="OFI9" s="7"/>
      <c r="OFJ9" s="7"/>
      <c r="OFK9" s="7"/>
      <c r="OFL9" s="7"/>
      <c r="OFM9" s="7"/>
      <c r="OFN9" s="7"/>
      <c r="OFO9" s="7"/>
      <c r="OFP9" s="7"/>
      <c r="OFQ9" s="7"/>
      <c r="OFR9" s="7"/>
      <c r="OFS9" s="7"/>
      <c r="OFT9" s="7"/>
      <c r="OFU9" s="7"/>
      <c r="OFV9" s="7"/>
      <c r="OFW9" s="7"/>
      <c r="OFX9" s="7"/>
      <c r="OFY9" s="7"/>
      <c r="OFZ9" s="7"/>
      <c r="OGA9" s="7"/>
      <c r="OGB9" s="7"/>
      <c r="OGC9" s="7"/>
      <c r="OGD9" s="7"/>
      <c r="OGE9" s="7"/>
      <c r="OGF9" s="7"/>
      <c r="OGG9" s="7"/>
      <c r="OGH9" s="7"/>
      <c r="OGI9" s="7"/>
      <c r="OGJ9" s="7"/>
      <c r="OGK9" s="7"/>
      <c r="OGL9" s="7"/>
      <c r="OGM9" s="7"/>
      <c r="OGN9" s="7"/>
      <c r="OGO9" s="7"/>
      <c r="OGP9" s="7"/>
      <c r="OGQ9" s="7"/>
      <c r="OGR9" s="7"/>
      <c r="OGS9" s="7"/>
      <c r="OGT9" s="7"/>
      <c r="OGU9" s="7"/>
      <c r="OGV9" s="7"/>
      <c r="OGW9" s="7"/>
      <c r="OGX9" s="7"/>
      <c r="OGY9" s="7"/>
      <c r="OGZ9" s="7"/>
      <c r="OHA9" s="7"/>
      <c r="OHB9" s="7"/>
      <c r="OHC9" s="7"/>
      <c r="OHD9" s="7"/>
      <c r="OHE9" s="7"/>
      <c r="OHF9" s="7"/>
      <c r="OHG9" s="7"/>
      <c r="OHH9" s="7"/>
      <c r="OHI9" s="7"/>
      <c r="OHJ9" s="7"/>
      <c r="OHK9" s="7"/>
      <c r="OHL9" s="7"/>
      <c r="OHM9" s="7"/>
      <c r="OHN9" s="7"/>
      <c r="OHO9" s="7"/>
      <c r="OHP9" s="7"/>
      <c r="OHQ9" s="7"/>
      <c r="OHR9" s="7"/>
      <c r="OHS9" s="7"/>
      <c r="OHT9" s="7"/>
      <c r="OHU9" s="7"/>
      <c r="OHV9" s="7"/>
      <c r="OHW9" s="7"/>
      <c r="OHX9" s="7"/>
      <c r="OHY9" s="7"/>
      <c r="OHZ9" s="7"/>
      <c r="OIA9" s="7"/>
      <c r="OIB9" s="7"/>
      <c r="OIC9" s="7"/>
      <c r="OID9" s="7"/>
      <c r="OIE9" s="7"/>
      <c r="OIF9" s="7"/>
      <c r="OIG9" s="7"/>
      <c r="OIH9" s="7"/>
      <c r="OII9" s="7"/>
      <c r="OIJ9" s="7"/>
      <c r="OIK9" s="7"/>
      <c r="OIL9" s="7"/>
      <c r="OIM9" s="7"/>
      <c r="OIN9" s="7"/>
      <c r="OIO9" s="7"/>
      <c r="OIP9" s="7"/>
      <c r="OIQ9" s="7"/>
      <c r="OIR9" s="7"/>
      <c r="OIS9" s="7"/>
      <c r="OIT9" s="7"/>
      <c r="OIU9" s="7"/>
      <c r="OIV9" s="7"/>
      <c r="OIW9" s="7"/>
      <c r="OIX9" s="7"/>
      <c r="OIY9" s="7"/>
      <c r="OIZ9" s="7"/>
      <c r="OJA9" s="7"/>
      <c r="OJB9" s="7"/>
      <c r="OJC9" s="7"/>
      <c r="OJD9" s="7"/>
      <c r="OJE9" s="7"/>
      <c r="OJF9" s="7"/>
      <c r="OJG9" s="7"/>
      <c r="OJH9" s="7"/>
      <c r="OJI9" s="7"/>
      <c r="OJJ9" s="7"/>
      <c r="OJK9" s="7"/>
      <c r="OJL9" s="7"/>
      <c r="OJM9" s="7"/>
      <c r="OJN9" s="7"/>
      <c r="OJO9" s="7"/>
      <c r="OJP9" s="7"/>
      <c r="OJQ9" s="7"/>
      <c r="OJR9" s="7"/>
      <c r="OJS9" s="7"/>
      <c r="OJT9" s="7"/>
      <c r="OJU9" s="7"/>
      <c r="OJV9" s="7"/>
      <c r="OJW9" s="7"/>
      <c r="OJX9" s="7"/>
      <c r="OJY9" s="7"/>
      <c r="OJZ9" s="7"/>
      <c r="OKA9" s="7"/>
      <c r="OKB9" s="7"/>
      <c r="OKC9" s="7"/>
      <c r="OKD9" s="7"/>
      <c r="OKE9" s="7"/>
      <c r="OKF9" s="7"/>
      <c r="OKG9" s="7"/>
      <c r="OKH9" s="7"/>
      <c r="OKI9" s="7"/>
      <c r="OKJ9" s="7"/>
      <c r="OKK9" s="7"/>
      <c r="OKL9" s="7"/>
      <c r="OKM9" s="7"/>
      <c r="OKN9" s="7"/>
      <c r="OKO9" s="7"/>
      <c r="OKP9" s="7"/>
      <c r="OKQ9" s="7"/>
      <c r="OKR9" s="7"/>
      <c r="OKS9" s="7"/>
      <c r="OKT9" s="7"/>
      <c r="OKU9" s="7"/>
      <c r="OKV9" s="7"/>
      <c r="OKW9" s="7"/>
      <c r="OKX9" s="7"/>
      <c r="OKY9" s="7"/>
      <c r="OKZ9" s="7"/>
      <c r="OLA9" s="7"/>
      <c r="OLB9" s="7"/>
      <c r="OLC9" s="7"/>
      <c r="OLD9" s="7"/>
      <c r="OLE9" s="7"/>
      <c r="OLF9" s="7"/>
      <c r="OLG9" s="7"/>
      <c r="OLH9" s="7"/>
      <c r="OLI9" s="7"/>
      <c r="OLJ9" s="7"/>
      <c r="OLK9" s="7"/>
      <c r="OLL9" s="7"/>
      <c r="OLM9" s="7"/>
      <c r="OLN9" s="7"/>
      <c r="OLO9" s="7"/>
      <c r="OLP9" s="7"/>
      <c r="OLQ9" s="7"/>
      <c r="OLR9" s="7"/>
      <c r="OLS9" s="7"/>
      <c r="OLT9" s="7"/>
      <c r="OLU9" s="7"/>
      <c r="OLV9" s="7"/>
      <c r="OLW9" s="7"/>
      <c r="OLX9" s="7"/>
      <c r="OLY9" s="7"/>
      <c r="OLZ9" s="7"/>
      <c r="OMA9" s="7"/>
      <c r="OMB9" s="7"/>
      <c r="OMC9" s="7"/>
      <c r="OMD9" s="7"/>
      <c r="OME9" s="7"/>
      <c r="OMF9" s="7"/>
      <c r="OMG9" s="7"/>
      <c r="OMH9" s="7"/>
      <c r="OMI9" s="7"/>
      <c r="OMJ9" s="7"/>
      <c r="OMK9" s="7"/>
      <c r="OML9" s="7"/>
      <c r="OMM9" s="7"/>
      <c r="OMN9" s="7"/>
      <c r="OMO9" s="7"/>
      <c r="OMP9" s="7"/>
      <c r="OMQ9" s="7"/>
      <c r="OMR9" s="7"/>
      <c r="OMS9" s="7"/>
      <c r="OMT9" s="7"/>
      <c r="OMU9" s="7"/>
      <c r="OMV9" s="7"/>
      <c r="OMW9" s="7"/>
      <c r="OMX9" s="7"/>
      <c r="OMY9" s="7"/>
      <c r="OMZ9" s="7"/>
      <c r="ONA9" s="7"/>
      <c r="ONB9" s="7"/>
      <c r="ONC9" s="7"/>
      <c r="OND9" s="7"/>
      <c r="ONE9" s="7"/>
      <c r="ONF9" s="7"/>
      <c r="ONG9" s="7"/>
      <c r="ONH9" s="7"/>
      <c r="ONI9" s="7"/>
      <c r="ONJ9" s="7"/>
      <c r="ONK9" s="7"/>
      <c r="ONL9" s="7"/>
      <c r="ONM9" s="7"/>
      <c r="ONN9" s="7"/>
      <c r="ONO9" s="7"/>
      <c r="ONP9" s="7"/>
      <c r="ONQ9" s="7"/>
      <c r="ONR9" s="7"/>
      <c r="ONS9" s="7"/>
      <c r="ONT9" s="7"/>
      <c r="ONU9" s="7"/>
      <c r="ONV9" s="7"/>
      <c r="ONW9" s="7"/>
      <c r="ONX9" s="7"/>
      <c r="ONY9" s="7"/>
      <c r="ONZ9" s="7"/>
      <c r="OOA9" s="7"/>
      <c r="OOB9" s="7"/>
      <c r="OOC9" s="7"/>
      <c r="OOD9" s="7"/>
      <c r="OOE9" s="7"/>
      <c r="OOF9" s="7"/>
      <c r="OOG9" s="7"/>
      <c r="OOH9" s="7"/>
      <c r="OOI9" s="7"/>
      <c r="OOJ9" s="7"/>
      <c r="OOK9" s="7"/>
      <c r="OOL9" s="7"/>
      <c r="OOM9" s="7"/>
      <c r="OON9" s="7"/>
      <c r="OOO9" s="7"/>
      <c r="OOP9" s="7"/>
      <c r="OOQ9" s="7"/>
      <c r="OOR9" s="7"/>
      <c r="OOS9" s="7"/>
      <c r="OOT9" s="7"/>
      <c r="OOU9" s="7"/>
      <c r="OOV9" s="7"/>
      <c r="OOW9" s="7"/>
      <c r="OOX9" s="7"/>
      <c r="OOY9" s="7"/>
      <c r="OOZ9" s="7"/>
      <c r="OPA9" s="7"/>
      <c r="OPB9" s="7"/>
      <c r="OPC9" s="7"/>
      <c r="OPD9" s="7"/>
      <c r="OPE9" s="7"/>
      <c r="OPF9" s="7"/>
      <c r="OPG9" s="7"/>
      <c r="OPH9" s="7"/>
      <c r="OPI9" s="7"/>
      <c r="OPJ9" s="7"/>
      <c r="OPK9" s="7"/>
      <c r="OPL9" s="7"/>
      <c r="OPM9" s="7"/>
      <c r="OPN9" s="7"/>
      <c r="OPO9" s="7"/>
      <c r="OPP9" s="7"/>
      <c r="OPQ9" s="7"/>
      <c r="OPR9" s="7"/>
      <c r="OPS9" s="7"/>
      <c r="OPT9" s="7"/>
      <c r="OPU9" s="7"/>
      <c r="OPV9" s="7"/>
      <c r="OPW9" s="7"/>
      <c r="OPX9" s="7"/>
      <c r="OPY9" s="7"/>
      <c r="OPZ9" s="7"/>
      <c r="OQA9" s="7"/>
      <c r="OQB9" s="7"/>
      <c r="OQC9" s="7"/>
      <c r="OQD9" s="7"/>
      <c r="OQE9" s="7"/>
      <c r="OQF9" s="7"/>
      <c r="OQG9" s="7"/>
      <c r="OQH9" s="7"/>
      <c r="OQI9" s="7"/>
      <c r="OQJ9" s="7"/>
      <c r="OQK9" s="7"/>
      <c r="OQL9" s="7"/>
      <c r="OQM9" s="7"/>
      <c r="OQN9" s="7"/>
      <c r="OQO9" s="7"/>
      <c r="OQP9" s="7"/>
      <c r="OQQ9" s="7"/>
      <c r="OQR9" s="7"/>
      <c r="OQS9" s="7"/>
      <c r="OQT9" s="7"/>
      <c r="OQU9" s="7"/>
      <c r="OQV9" s="7"/>
      <c r="OQW9" s="7"/>
      <c r="OQX9" s="7"/>
      <c r="OQY9" s="7"/>
      <c r="OQZ9" s="7"/>
      <c r="ORA9" s="7"/>
      <c r="ORB9" s="7"/>
      <c r="ORC9" s="7"/>
      <c r="ORD9" s="7"/>
      <c r="ORE9" s="7"/>
      <c r="ORF9" s="7"/>
      <c r="ORG9" s="7"/>
      <c r="ORH9" s="7"/>
      <c r="ORI9" s="7"/>
      <c r="ORJ9" s="7"/>
      <c r="ORK9" s="7"/>
      <c r="ORL9" s="7"/>
      <c r="ORM9" s="7"/>
      <c r="ORN9" s="7"/>
      <c r="ORO9" s="7"/>
      <c r="ORP9" s="7"/>
      <c r="ORQ9" s="7"/>
      <c r="ORR9" s="7"/>
      <c r="ORS9" s="7"/>
      <c r="ORT9" s="7"/>
      <c r="ORU9" s="7"/>
      <c r="ORV9" s="7"/>
      <c r="ORW9" s="7"/>
      <c r="ORX9" s="7"/>
      <c r="ORY9" s="7"/>
      <c r="ORZ9" s="7"/>
      <c r="OSA9" s="7"/>
      <c r="OSB9" s="7"/>
      <c r="OSC9" s="7"/>
      <c r="OSD9" s="7"/>
      <c r="OSE9" s="7"/>
      <c r="OSF9" s="7"/>
      <c r="OSG9" s="7"/>
      <c r="OSH9" s="7"/>
      <c r="OSI9" s="7"/>
      <c r="OSJ9" s="7"/>
      <c r="OSK9" s="7"/>
      <c r="OSL9" s="7"/>
      <c r="OSM9" s="7"/>
      <c r="OSN9" s="7"/>
      <c r="OSO9" s="7"/>
      <c r="OSP9" s="7"/>
      <c r="OSQ9" s="7"/>
      <c r="OSR9" s="7"/>
      <c r="OSS9" s="7"/>
      <c r="OST9" s="7"/>
      <c r="OSU9" s="7"/>
      <c r="OSV9" s="7"/>
      <c r="OSW9" s="7"/>
      <c r="OSX9" s="7"/>
      <c r="OSY9" s="7"/>
      <c r="OSZ9" s="7"/>
      <c r="OTA9" s="7"/>
      <c r="OTB9" s="7"/>
      <c r="OTC9" s="7"/>
      <c r="OTD9" s="7"/>
      <c r="OTE9" s="7"/>
      <c r="OTF9" s="7"/>
      <c r="OTG9" s="7"/>
      <c r="OTH9" s="7"/>
      <c r="OTI9" s="7"/>
      <c r="OTJ9" s="7"/>
      <c r="OTK9" s="7"/>
      <c r="OTL9" s="7"/>
      <c r="OTM9" s="7"/>
      <c r="OTN9" s="7"/>
      <c r="OTO9" s="7"/>
      <c r="OTP9" s="7"/>
      <c r="OTQ9" s="7"/>
      <c r="OTR9" s="7"/>
      <c r="OTS9" s="7"/>
      <c r="OTT9" s="7"/>
      <c r="OTU9" s="7"/>
      <c r="OTV9" s="7"/>
      <c r="OTW9" s="7"/>
      <c r="OTX9" s="7"/>
      <c r="OTY9" s="7"/>
      <c r="OTZ9" s="7"/>
      <c r="OUA9" s="7"/>
      <c r="OUB9" s="7"/>
      <c r="OUC9" s="7"/>
      <c r="OUD9" s="7"/>
      <c r="OUE9" s="7"/>
      <c r="OUF9" s="7"/>
      <c r="OUG9" s="7"/>
      <c r="OUH9" s="7"/>
      <c r="OUI9" s="7"/>
      <c r="OUJ9" s="7"/>
      <c r="OUK9" s="7"/>
      <c r="OUL9" s="7"/>
      <c r="OUM9" s="7"/>
      <c r="OUN9" s="7"/>
      <c r="OUO9" s="7"/>
      <c r="OUP9" s="7"/>
      <c r="OUQ9" s="7"/>
      <c r="OUR9" s="7"/>
      <c r="OUS9" s="7"/>
      <c r="OUT9" s="7"/>
      <c r="OUU9" s="7"/>
      <c r="OUV9" s="7"/>
      <c r="OUW9" s="7"/>
      <c r="OUX9" s="7"/>
      <c r="OUY9" s="7"/>
      <c r="OUZ9" s="7"/>
      <c r="OVA9" s="7"/>
      <c r="OVB9" s="7"/>
      <c r="OVC9" s="7"/>
      <c r="OVD9" s="7"/>
      <c r="OVE9" s="7"/>
      <c r="OVF9" s="7"/>
      <c r="OVG9" s="7"/>
      <c r="OVH9" s="7"/>
      <c r="OVI9" s="7"/>
      <c r="OVJ9" s="7"/>
      <c r="OVK9" s="7"/>
      <c r="OVL9" s="7"/>
      <c r="OVM9" s="7"/>
      <c r="OVN9" s="7"/>
      <c r="OVO9" s="7"/>
      <c r="OVP9" s="7"/>
      <c r="OVQ9" s="7"/>
      <c r="OVR9" s="7"/>
      <c r="OVS9" s="7"/>
      <c r="OVT9" s="7"/>
      <c r="OVU9" s="7"/>
      <c r="OVV9" s="7"/>
      <c r="OVW9" s="7"/>
      <c r="OVX9" s="7"/>
      <c r="OVY9" s="7"/>
      <c r="OVZ9" s="7"/>
      <c r="OWA9" s="7"/>
      <c r="OWB9" s="7"/>
      <c r="OWC9" s="7"/>
      <c r="OWD9" s="7"/>
      <c r="OWE9" s="7"/>
      <c r="OWF9" s="7"/>
      <c r="OWG9" s="7"/>
      <c r="OWH9" s="7"/>
      <c r="OWI9" s="7"/>
      <c r="OWJ9" s="7"/>
      <c r="OWK9" s="7"/>
      <c r="OWL9" s="7"/>
      <c r="OWM9" s="7"/>
      <c r="OWN9" s="7"/>
      <c r="OWO9" s="7"/>
      <c r="OWP9" s="7"/>
      <c r="OWQ9" s="7"/>
      <c r="OWR9" s="7"/>
      <c r="OWS9" s="7"/>
      <c r="OWT9" s="7"/>
      <c r="OWU9" s="7"/>
      <c r="OWV9" s="7"/>
      <c r="OWW9" s="7"/>
      <c r="OWX9" s="7"/>
      <c r="OWY9" s="7"/>
      <c r="OWZ9" s="7"/>
      <c r="OXA9" s="7"/>
      <c r="OXB9" s="7"/>
      <c r="OXC9" s="7"/>
      <c r="OXD9" s="7"/>
      <c r="OXE9" s="7"/>
      <c r="OXF9" s="7"/>
      <c r="OXG9" s="7"/>
      <c r="OXH9" s="7"/>
      <c r="OXI9" s="7"/>
      <c r="OXJ9" s="7"/>
      <c r="OXK9" s="7"/>
      <c r="OXL9" s="7"/>
      <c r="OXM9" s="7"/>
      <c r="OXN9" s="7"/>
      <c r="OXO9" s="7"/>
      <c r="OXP9" s="7"/>
      <c r="OXQ9" s="7"/>
      <c r="OXR9" s="7"/>
      <c r="OXS9" s="7"/>
      <c r="OXT9" s="7"/>
      <c r="OXU9" s="7"/>
      <c r="OXV9" s="7"/>
      <c r="OXW9" s="7"/>
      <c r="OXX9" s="7"/>
      <c r="OXY9" s="7"/>
      <c r="OXZ9" s="7"/>
      <c r="OYA9" s="7"/>
      <c r="OYB9" s="7"/>
      <c r="OYC9" s="7"/>
      <c r="OYD9" s="7"/>
      <c r="OYE9" s="7"/>
      <c r="OYF9" s="7"/>
      <c r="OYG9" s="7"/>
      <c r="OYH9" s="7"/>
      <c r="OYI9" s="7"/>
      <c r="OYJ9" s="7"/>
      <c r="OYK9" s="7"/>
      <c r="OYL9" s="7"/>
      <c r="OYM9" s="7"/>
      <c r="OYN9" s="7"/>
      <c r="OYO9" s="7"/>
      <c r="OYP9" s="7"/>
      <c r="OYQ9" s="7"/>
      <c r="OYR9" s="7"/>
      <c r="OYS9" s="7"/>
      <c r="OYT9" s="7"/>
      <c r="OYU9" s="7"/>
      <c r="OYV9" s="7"/>
      <c r="OYW9" s="7"/>
      <c r="OYX9" s="7"/>
      <c r="OYY9" s="7"/>
      <c r="OYZ9" s="7"/>
      <c r="OZA9" s="7"/>
      <c r="OZB9" s="7"/>
      <c r="OZC9" s="7"/>
      <c r="OZD9" s="7"/>
      <c r="OZE9" s="7"/>
      <c r="OZF9" s="7"/>
      <c r="OZG9" s="7"/>
      <c r="OZH9" s="7"/>
      <c r="OZI9" s="7"/>
      <c r="OZJ9" s="7"/>
      <c r="OZK9" s="7"/>
      <c r="OZL9" s="7"/>
      <c r="OZM9" s="7"/>
      <c r="OZN9" s="7"/>
      <c r="OZO9" s="7"/>
      <c r="OZP9" s="7"/>
      <c r="OZQ9" s="7"/>
      <c r="OZR9" s="7"/>
      <c r="OZS9" s="7"/>
      <c r="OZT9" s="7"/>
      <c r="OZU9" s="7"/>
      <c r="OZV9" s="7"/>
      <c r="OZW9" s="7"/>
      <c r="OZX9" s="7"/>
      <c r="OZY9" s="7"/>
      <c r="OZZ9" s="7"/>
      <c r="PAA9" s="7"/>
      <c r="PAB9" s="7"/>
      <c r="PAC9" s="7"/>
      <c r="PAD9" s="7"/>
      <c r="PAE9" s="7"/>
      <c r="PAF9" s="7"/>
      <c r="PAG9" s="7"/>
      <c r="PAH9" s="7"/>
      <c r="PAI9" s="7"/>
      <c r="PAJ9" s="7"/>
      <c r="PAK9" s="7"/>
      <c r="PAL9" s="7"/>
      <c r="PAM9" s="7"/>
      <c r="PAN9" s="7"/>
      <c r="PAO9" s="7"/>
      <c r="PAP9" s="7"/>
      <c r="PAQ9" s="7"/>
      <c r="PAR9" s="7"/>
      <c r="PAS9" s="7"/>
      <c r="PAT9" s="7"/>
      <c r="PAU9" s="7"/>
      <c r="PAV9" s="7"/>
      <c r="PAW9" s="7"/>
      <c r="PAX9" s="7"/>
      <c r="PAY9" s="7"/>
      <c r="PAZ9" s="7"/>
      <c r="PBA9" s="7"/>
      <c r="PBB9" s="7"/>
      <c r="PBC9" s="7"/>
      <c r="PBD9" s="7"/>
      <c r="PBE9" s="7"/>
      <c r="PBF9" s="7"/>
      <c r="PBG9" s="7"/>
      <c r="PBH9" s="7"/>
      <c r="PBI9" s="7"/>
      <c r="PBJ9" s="7"/>
      <c r="PBK9" s="7"/>
      <c r="PBL9" s="7"/>
      <c r="PBM9" s="7"/>
      <c r="PBN9" s="7"/>
      <c r="PBO9" s="7"/>
      <c r="PBP9" s="7"/>
      <c r="PBQ9" s="7"/>
      <c r="PBR9" s="7"/>
      <c r="PBS9" s="7"/>
      <c r="PBT9" s="7"/>
      <c r="PBU9" s="7"/>
      <c r="PBV9" s="7"/>
      <c r="PBW9" s="7"/>
      <c r="PBX9" s="7"/>
      <c r="PBY9" s="7"/>
      <c r="PBZ9" s="7"/>
      <c r="PCA9" s="7"/>
      <c r="PCB9" s="7"/>
      <c r="PCC9" s="7"/>
      <c r="PCD9" s="7"/>
      <c r="PCE9" s="7"/>
      <c r="PCF9" s="7"/>
      <c r="PCG9" s="7"/>
      <c r="PCH9" s="7"/>
      <c r="PCI9" s="7"/>
      <c r="PCJ9" s="7"/>
      <c r="PCK9" s="7"/>
      <c r="PCL9" s="7"/>
      <c r="PCM9" s="7"/>
      <c r="PCN9" s="7"/>
      <c r="PCO9" s="7"/>
      <c r="PCP9" s="7"/>
      <c r="PCQ9" s="7"/>
      <c r="PCR9" s="7"/>
      <c r="PCS9" s="7"/>
      <c r="PCT9" s="7"/>
      <c r="PCU9" s="7"/>
      <c r="PCV9" s="7"/>
      <c r="PCW9" s="7"/>
      <c r="PCX9" s="7"/>
      <c r="PCY9" s="7"/>
      <c r="PCZ9" s="7"/>
      <c r="PDA9" s="7"/>
      <c r="PDB9" s="7"/>
      <c r="PDC9" s="7"/>
      <c r="PDD9" s="7"/>
      <c r="PDE9" s="7"/>
      <c r="PDF9" s="7"/>
      <c r="PDG9" s="7"/>
      <c r="PDH9" s="7"/>
      <c r="PDI9" s="7"/>
      <c r="PDJ9" s="7"/>
      <c r="PDK9" s="7"/>
      <c r="PDL9" s="7"/>
      <c r="PDM9" s="7"/>
      <c r="PDN9" s="7"/>
      <c r="PDO9" s="7"/>
      <c r="PDP9" s="7"/>
      <c r="PDQ9" s="7"/>
      <c r="PDR9" s="7"/>
      <c r="PDS9" s="7"/>
      <c r="PDT9" s="7"/>
      <c r="PDU9" s="7"/>
      <c r="PDV9" s="7"/>
      <c r="PDW9" s="7"/>
      <c r="PDX9" s="7"/>
      <c r="PDY9" s="7"/>
      <c r="PDZ9" s="7"/>
      <c r="PEA9" s="7"/>
      <c r="PEB9" s="7"/>
      <c r="PEC9" s="7"/>
      <c r="PED9" s="7"/>
      <c r="PEE9" s="7"/>
      <c r="PEF9" s="7"/>
      <c r="PEG9" s="7"/>
      <c r="PEH9" s="7"/>
      <c r="PEI9" s="7"/>
      <c r="PEJ9" s="7"/>
      <c r="PEK9" s="7"/>
      <c r="PEL9" s="7"/>
      <c r="PEM9" s="7"/>
      <c r="PEN9" s="7"/>
      <c r="PEO9" s="7"/>
      <c r="PEP9" s="7"/>
      <c r="PEQ9" s="7"/>
      <c r="PER9" s="7"/>
      <c r="PES9" s="7"/>
      <c r="PET9" s="7"/>
      <c r="PEU9" s="7"/>
      <c r="PEV9" s="7"/>
      <c r="PEW9" s="7"/>
      <c r="PEX9" s="7"/>
      <c r="PEY9" s="7"/>
      <c r="PEZ9" s="7"/>
      <c r="PFA9" s="7"/>
      <c r="PFB9" s="7"/>
      <c r="PFC9" s="7"/>
      <c r="PFD9" s="7"/>
      <c r="PFE9" s="7"/>
      <c r="PFF9" s="7"/>
      <c r="PFG9" s="7"/>
      <c r="PFH9" s="7"/>
      <c r="PFI9" s="7"/>
      <c r="PFJ9" s="7"/>
      <c r="PFK9" s="7"/>
      <c r="PFL9" s="7"/>
      <c r="PFM9" s="7"/>
      <c r="PFN9" s="7"/>
      <c r="PFO9" s="7"/>
      <c r="PFP9" s="7"/>
      <c r="PFQ9" s="7"/>
      <c r="PFR9" s="7"/>
      <c r="PFS9" s="7"/>
      <c r="PFT9" s="7"/>
      <c r="PFU9" s="7"/>
      <c r="PFV9" s="7"/>
      <c r="PFW9" s="7"/>
      <c r="PFX9" s="7"/>
      <c r="PFY9" s="7"/>
      <c r="PFZ9" s="7"/>
      <c r="PGA9" s="7"/>
      <c r="PGB9" s="7"/>
      <c r="PGC9" s="7"/>
      <c r="PGD9" s="7"/>
      <c r="PGE9" s="7"/>
      <c r="PGF9" s="7"/>
      <c r="PGG9" s="7"/>
      <c r="PGH9" s="7"/>
      <c r="PGI9" s="7"/>
      <c r="PGJ9" s="7"/>
      <c r="PGK9" s="7"/>
      <c r="PGL9" s="7"/>
      <c r="PGM9" s="7"/>
      <c r="PGN9" s="7"/>
      <c r="PGO9" s="7"/>
      <c r="PGP9" s="7"/>
      <c r="PGQ9" s="7"/>
      <c r="PGR9" s="7"/>
      <c r="PGS9" s="7"/>
      <c r="PGT9" s="7"/>
      <c r="PGU9" s="7"/>
      <c r="PGV9" s="7"/>
      <c r="PGW9" s="7"/>
      <c r="PGX9" s="7"/>
      <c r="PGY9" s="7"/>
      <c r="PGZ9" s="7"/>
      <c r="PHA9" s="7"/>
      <c r="PHB9" s="7"/>
      <c r="PHC9" s="7"/>
      <c r="PHD9" s="7"/>
      <c r="PHE9" s="7"/>
      <c r="PHF9" s="7"/>
      <c r="PHG9" s="7"/>
      <c r="PHH9" s="7"/>
      <c r="PHI9" s="7"/>
      <c r="PHJ9" s="7"/>
      <c r="PHK9" s="7"/>
      <c r="PHL9" s="7"/>
      <c r="PHM9" s="7"/>
      <c r="PHN9" s="7"/>
      <c r="PHO9" s="7"/>
      <c r="PHP9" s="7"/>
      <c r="PHQ9" s="7"/>
      <c r="PHR9" s="7"/>
      <c r="PHS9" s="7"/>
      <c r="PHT9" s="7"/>
      <c r="PHU9" s="7"/>
      <c r="PHV9" s="7"/>
      <c r="PHW9" s="7"/>
      <c r="PHX9" s="7"/>
      <c r="PHY9" s="7"/>
      <c r="PHZ9" s="7"/>
      <c r="PIA9" s="7"/>
      <c r="PIB9" s="7"/>
      <c r="PIC9" s="7"/>
      <c r="PID9" s="7"/>
      <c r="PIE9" s="7"/>
      <c r="PIF9" s="7"/>
      <c r="PIG9" s="7"/>
      <c r="PIH9" s="7"/>
      <c r="PII9" s="7"/>
      <c r="PIJ9" s="7"/>
      <c r="PIK9" s="7"/>
      <c r="PIL9" s="7"/>
      <c r="PIM9" s="7"/>
      <c r="PIN9" s="7"/>
      <c r="PIO9" s="7"/>
      <c r="PIP9" s="7"/>
      <c r="PIQ9" s="7"/>
      <c r="PIR9" s="7"/>
      <c r="PIS9" s="7"/>
      <c r="PIT9" s="7"/>
      <c r="PIU9" s="7"/>
      <c r="PIV9" s="7"/>
      <c r="PIW9" s="7"/>
      <c r="PIX9" s="7"/>
      <c r="PIY9" s="7"/>
      <c r="PIZ9" s="7"/>
      <c r="PJA9" s="7"/>
      <c r="PJB9" s="7"/>
      <c r="PJC9" s="7"/>
      <c r="PJD9" s="7"/>
      <c r="PJE9" s="7"/>
      <c r="PJF9" s="7"/>
      <c r="PJG9" s="7"/>
      <c r="PJH9" s="7"/>
      <c r="PJI9" s="7"/>
      <c r="PJJ9" s="7"/>
      <c r="PJK9" s="7"/>
      <c r="PJL9" s="7"/>
      <c r="PJM9" s="7"/>
      <c r="PJN9" s="7"/>
      <c r="PJO9" s="7"/>
      <c r="PJP9" s="7"/>
      <c r="PJQ9" s="7"/>
      <c r="PJR9" s="7"/>
      <c r="PJS9" s="7"/>
      <c r="PJT9" s="7"/>
      <c r="PJU9" s="7"/>
      <c r="PJV9" s="7"/>
      <c r="PJW9" s="7"/>
      <c r="PJX9" s="7"/>
      <c r="PJY9" s="7"/>
      <c r="PJZ9" s="7"/>
      <c r="PKA9" s="7"/>
      <c r="PKB9" s="7"/>
      <c r="PKC9" s="7"/>
      <c r="PKD9" s="7"/>
      <c r="PKE9" s="7"/>
      <c r="PKF9" s="7"/>
      <c r="PKG9" s="7"/>
      <c r="PKH9" s="7"/>
      <c r="PKI9" s="7"/>
      <c r="PKJ9" s="7"/>
      <c r="PKK9" s="7"/>
      <c r="PKL9" s="7"/>
      <c r="PKM9" s="7"/>
      <c r="PKN9" s="7"/>
      <c r="PKO9" s="7"/>
      <c r="PKP9" s="7"/>
      <c r="PKQ9" s="7"/>
      <c r="PKR9" s="7"/>
      <c r="PKS9" s="7"/>
      <c r="PKT9" s="7"/>
      <c r="PKU9" s="7"/>
      <c r="PKV9" s="7"/>
      <c r="PKW9" s="7"/>
      <c r="PKX9" s="7"/>
      <c r="PKY9" s="7"/>
      <c r="PKZ9" s="7"/>
      <c r="PLA9" s="7"/>
      <c r="PLB9" s="7"/>
      <c r="PLC9" s="7"/>
      <c r="PLD9" s="7"/>
      <c r="PLE9" s="7"/>
      <c r="PLF9" s="7"/>
      <c r="PLG9" s="7"/>
      <c r="PLH9" s="7"/>
      <c r="PLI9" s="7"/>
      <c r="PLJ9" s="7"/>
      <c r="PLK9" s="7"/>
      <c r="PLL9" s="7"/>
      <c r="PLM9" s="7"/>
      <c r="PLN9" s="7"/>
      <c r="PLO9" s="7"/>
      <c r="PLP9" s="7"/>
      <c r="PLQ9" s="7"/>
      <c r="PLR9" s="7"/>
      <c r="PLS9" s="7"/>
      <c r="PLT9" s="7"/>
      <c r="PLU9" s="7"/>
      <c r="PLV9" s="7"/>
      <c r="PLW9" s="7"/>
      <c r="PLX9" s="7"/>
      <c r="PLY9" s="7"/>
      <c r="PLZ9" s="7"/>
      <c r="PMA9" s="7"/>
      <c r="PMB9" s="7"/>
      <c r="PMC9" s="7"/>
      <c r="PMD9" s="7"/>
      <c r="PME9" s="7"/>
      <c r="PMF9" s="7"/>
      <c r="PMG9" s="7"/>
      <c r="PMH9" s="7"/>
      <c r="PMI9" s="7"/>
      <c r="PMJ9" s="7"/>
      <c r="PMK9" s="7"/>
      <c r="PML9" s="7"/>
      <c r="PMM9" s="7"/>
      <c r="PMN9" s="7"/>
      <c r="PMO9" s="7"/>
      <c r="PMP9" s="7"/>
      <c r="PMQ9" s="7"/>
      <c r="PMR9" s="7"/>
      <c r="PMS9" s="7"/>
      <c r="PMT9" s="7"/>
      <c r="PMU9" s="7"/>
      <c r="PMV9" s="7"/>
      <c r="PMW9" s="7"/>
      <c r="PMX9" s="7"/>
      <c r="PMY9" s="7"/>
      <c r="PMZ9" s="7"/>
      <c r="PNA9" s="7"/>
      <c r="PNB9" s="7"/>
      <c r="PNC9" s="7"/>
      <c r="PND9" s="7"/>
      <c r="PNE9" s="7"/>
      <c r="PNF9" s="7"/>
      <c r="PNG9" s="7"/>
      <c r="PNH9" s="7"/>
      <c r="PNI9" s="7"/>
      <c r="PNJ9" s="7"/>
      <c r="PNK9" s="7"/>
      <c r="PNL9" s="7"/>
      <c r="PNM9" s="7"/>
      <c r="PNN9" s="7"/>
      <c r="PNO9" s="7"/>
      <c r="PNP9" s="7"/>
      <c r="PNQ9" s="7"/>
      <c r="PNR9" s="7"/>
      <c r="PNS9" s="7"/>
      <c r="PNT9" s="7"/>
      <c r="PNU9" s="7"/>
      <c r="PNV9" s="7"/>
      <c r="PNW9" s="7"/>
      <c r="PNX9" s="7"/>
      <c r="PNY9" s="7"/>
      <c r="PNZ9" s="7"/>
      <c r="POA9" s="7"/>
      <c r="POB9" s="7"/>
      <c r="POC9" s="7"/>
      <c r="POD9" s="7"/>
      <c r="POE9" s="7"/>
      <c r="POF9" s="7"/>
      <c r="POG9" s="7"/>
      <c r="POH9" s="7"/>
      <c r="POI9" s="7"/>
      <c r="POJ9" s="7"/>
      <c r="POK9" s="7"/>
      <c r="POL9" s="7"/>
      <c r="POM9" s="7"/>
      <c r="PON9" s="7"/>
      <c r="POO9" s="7"/>
      <c r="POP9" s="7"/>
      <c r="POQ9" s="7"/>
      <c r="POR9" s="7"/>
      <c r="POS9" s="7"/>
      <c r="POT9" s="7"/>
      <c r="POU9" s="7"/>
      <c r="POV9" s="7"/>
      <c r="POW9" s="7"/>
      <c r="POX9" s="7"/>
      <c r="POY9" s="7"/>
      <c r="POZ9" s="7"/>
      <c r="PPA9" s="7"/>
      <c r="PPB9" s="7"/>
      <c r="PPC9" s="7"/>
      <c r="PPD9" s="7"/>
      <c r="PPE9" s="7"/>
      <c r="PPF9" s="7"/>
      <c r="PPG9" s="7"/>
      <c r="PPH9" s="7"/>
      <c r="PPI9" s="7"/>
      <c r="PPJ9" s="7"/>
      <c r="PPK9" s="7"/>
      <c r="PPL9" s="7"/>
      <c r="PPM9" s="7"/>
      <c r="PPN9" s="7"/>
      <c r="PPO9" s="7"/>
      <c r="PPP9" s="7"/>
      <c r="PPQ9" s="7"/>
      <c r="PPR9" s="7"/>
      <c r="PPS9" s="7"/>
      <c r="PPT9" s="7"/>
      <c r="PPU9" s="7"/>
      <c r="PPV9" s="7"/>
      <c r="PPW9" s="7"/>
      <c r="PPX9" s="7"/>
      <c r="PPY9" s="7"/>
      <c r="PPZ9" s="7"/>
      <c r="PQA9" s="7"/>
      <c r="PQB9" s="7"/>
      <c r="PQC9" s="7"/>
      <c r="PQD9" s="7"/>
      <c r="PQE9" s="7"/>
      <c r="PQF9" s="7"/>
      <c r="PQG9" s="7"/>
      <c r="PQH9" s="7"/>
      <c r="PQI9" s="7"/>
      <c r="PQJ9" s="7"/>
      <c r="PQK9" s="7"/>
      <c r="PQL9" s="7"/>
      <c r="PQM9" s="7"/>
      <c r="PQN9" s="7"/>
      <c r="PQO9" s="7"/>
      <c r="PQP9" s="7"/>
      <c r="PQQ9" s="7"/>
      <c r="PQR9" s="7"/>
      <c r="PQS9" s="7"/>
      <c r="PQT9" s="7"/>
      <c r="PQU9" s="7"/>
      <c r="PQV9" s="7"/>
      <c r="PQW9" s="7"/>
      <c r="PQX9" s="7"/>
      <c r="PQY9" s="7"/>
      <c r="PQZ9" s="7"/>
      <c r="PRA9" s="7"/>
      <c r="PRB9" s="7"/>
      <c r="PRC9" s="7"/>
      <c r="PRD9" s="7"/>
      <c r="PRE9" s="7"/>
      <c r="PRF9" s="7"/>
      <c r="PRG9" s="7"/>
      <c r="PRH9" s="7"/>
      <c r="PRI9" s="7"/>
      <c r="PRJ9" s="7"/>
      <c r="PRK9" s="7"/>
      <c r="PRL9" s="7"/>
      <c r="PRM9" s="7"/>
      <c r="PRN9" s="7"/>
      <c r="PRO9" s="7"/>
      <c r="PRP9" s="7"/>
      <c r="PRQ9" s="7"/>
      <c r="PRR9" s="7"/>
      <c r="PRS9" s="7"/>
      <c r="PRT9" s="7"/>
      <c r="PRU9" s="7"/>
      <c r="PRV9" s="7"/>
      <c r="PRW9" s="7"/>
      <c r="PRX9" s="7"/>
      <c r="PRY9" s="7"/>
      <c r="PRZ9" s="7"/>
      <c r="PSA9" s="7"/>
      <c r="PSB9" s="7"/>
      <c r="PSC9" s="7"/>
      <c r="PSD9" s="7"/>
      <c r="PSE9" s="7"/>
      <c r="PSF9" s="7"/>
      <c r="PSG9" s="7"/>
      <c r="PSH9" s="7"/>
      <c r="PSI9" s="7"/>
      <c r="PSJ9" s="7"/>
      <c r="PSK9" s="7"/>
      <c r="PSL9" s="7"/>
      <c r="PSM9" s="7"/>
      <c r="PSN9" s="7"/>
      <c r="PSO9" s="7"/>
      <c r="PSP9" s="7"/>
      <c r="PSQ9" s="7"/>
      <c r="PSR9" s="7"/>
      <c r="PSS9" s="7"/>
      <c r="PST9" s="7"/>
      <c r="PSU9" s="7"/>
      <c r="PSV9" s="7"/>
      <c r="PSW9" s="7"/>
      <c r="PSX9" s="7"/>
      <c r="PSY9" s="7"/>
      <c r="PSZ9" s="7"/>
      <c r="PTA9" s="7"/>
      <c r="PTB9" s="7"/>
      <c r="PTC9" s="7"/>
      <c r="PTD9" s="7"/>
      <c r="PTE9" s="7"/>
      <c r="PTF9" s="7"/>
      <c r="PTG9" s="7"/>
      <c r="PTH9" s="7"/>
      <c r="PTI9" s="7"/>
      <c r="PTJ9" s="7"/>
      <c r="PTK9" s="7"/>
      <c r="PTL9" s="7"/>
      <c r="PTM9" s="7"/>
      <c r="PTN9" s="7"/>
      <c r="PTO9" s="7"/>
      <c r="PTP9" s="7"/>
      <c r="PTQ9" s="7"/>
      <c r="PTR9" s="7"/>
      <c r="PTS9" s="7"/>
      <c r="PTT9" s="7"/>
      <c r="PTU9" s="7"/>
      <c r="PTV9" s="7"/>
      <c r="PTW9" s="7"/>
      <c r="PTX9" s="7"/>
      <c r="PTY9" s="7"/>
      <c r="PTZ9" s="7"/>
      <c r="PUA9" s="7"/>
      <c r="PUB9" s="7"/>
      <c r="PUC9" s="7"/>
      <c r="PUD9" s="7"/>
      <c r="PUE9" s="7"/>
      <c r="PUF9" s="7"/>
      <c r="PUG9" s="7"/>
      <c r="PUH9" s="7"/>
      <c r="PUI9" s="7"/>
      <c r="PUJ9" s="7"/>
      <c r="PUK9" s="7"/>
      <c r="PUL9" s="7"/>
      <c r="PUM9" s="7"/>
      <c r="PUN9" s="7"/>
      <c r="PUO9" s="7"/>
      <c r="PUP9" s="7"/>
      <c r="PUQ9" s="7"/>
      <c r="PUR9" s="7"/>
      <c r="PUS9" s="7"/>
      <c r="PUT9" s="7"/>
      <c r="PUU9" s="7"/>
      <c r="PUV9" s="7"/>
      <c r="PUW9" s="7"/>
      <c r="PUX9" s="7"/>
      <c r="PUY9" s="7"/>
      <c r="PUZ9" s="7"/>
      <c r="PVA9" s="7"/>
      <c r="PVB9" s="7"/>
      <c r="PVC9" s="7"/>
      <c r="PVD9" s="7"/>
      <c r="PVE9" s="7"/>
      <c r="PVF9" s="7"/>
      <c r="PVG9" s="7"/>
      <c r="PVH9" s="7"/>
      <c r="PVI9" s="7"/>
      <c r="PVJ9" s="7"/>
      <c r="PVK9" s="7"/>
      <c r="PVL9" s="7"/>
      <c r="PVM9" s="7"/>
      <c r="PVN9" s="7"/>
      <c r="PVO9" s="7"/>
      <c r="PVP9" s="7"/>
      <c r="PVQ9" s="7"/>
      <c r="PVR9" s="7"/>
      <c r="PVS9" s="7"/>
      <c r="PVT9" s="7"/>
      <c r="PVU9" s="7"/>
      <c r="PVV9" s="7"/>
      <c r="PVW9" s="7"/>
      <c r="PVX9" s="7"/>
      <c r="PVY9" s="7"/>
      <c r="PVZ9" s="7"/>
      <c r="PWA9" s="7"/>
      <c r="PWB9" s="7"/>
      <c r="PWC9" s="7"/>
      <c r="PWD9" s="7"/>
      <c r="PWE9" s="7"/>
      <c r="PWF9" s="7"/>
      <c r="PWG9" s="7"/>
      <c r="PWH9" s="7"/>
      <c r="PWI9" s="7"/>
      <c r="PWJ9" s="7"/>
      <c r="PWK9" s="7"/>
      <c r="PWL9" s="7"/>
      <c r="PWM9" s="7"/>
      <c r="PWN9" s="7"/>
      <c r="PWO9" s="7"/>
      <c r="PWP9" s="7"/>
      <c r="PWQ9" s="7"/>
      <c r="PWR9" s="7"/>
      <c r="PWS9" s="7"/>
      <c r="PWT9" s="7"/>
      <c r="PWU9" s="7"/>
      <c r="PWV9" s="7"/>
      <c r="PWW9" s="7"/>
      <c r="PWX9" s="7"/>
      <c r="PWY9" s="7"/>
      <c r="PWZ9" s="7"/>
      <c r="PXA9" s="7"/>
      <c r="PXB9" s="7"/>
      <c r="PXC9" s="7"/>
      <c r="PXD9" s="7"/>
      <c r="PXE9" s="7"/>
      <c r="PXF9" s="7"/>
      <c r="PXG9" s="7"/>
      <c r="PXH9" s="7"/>
      <c r="PXI9" s="7"/>
      <c r="PXJ9" s="7"/>
      <c r="PXK9" s="7"/>
      <c r="PXL9" s="7"/>
      <c r="PXM9" s="7"/>
      <c r="PXN9" s="7"/>
      <c r="PXO9" s="7"/>
      <c r="PXP9" s="7"/>
      <c r="PXQ9" s="7"/>
      <c r="PXR9" s="7"/>
      <c r="PXS9" s="7"/>
      <c r="PXT9" s="7"/>
      <c r="PXU9" s="7"/>
      <c r="PXV9" s="7"/>
      <c r="PXW9" s="7"/>
      <c r="PXX9" s="7"/>
      <c r="PXY9" s="7"/>
      <c r="PXZ9" s="7"/>
      <c r="PYA9" s="7"/>
      <c r="PYB9" s="7"/>
      <c r="PYC9" s="7"/>
      <c r="PYD9" s="7"/>
      <c r="PYE9" s="7"/>
      <c r="PYF9" s="7"/>
      <c r="PYG9" s="7"/>
      <c r="PYH9" s="7"/>
      <c r="PYI9" s="7"/>
      <c r="PYJ9" s="7"/>
      <c r="PYK9" s="7"/>
      <c r="PYL9" s="7"/>
      <c r="PYM9" s="7"/>
      <c r="PYN9" s="7"/>
      <c r="PYO9" s="7"/>
      <c r="PYP9" s="7"/>
      <c r="PYQ9" s="7"/>
      <c r="PYR9" s="7"/>
      <c r="PYS9" s="7"/>
      <c r="PYT9" s="7"/>
      <c r="PYU9" s="7"/>
      <c r="PYV9" s="7"/>
      <c r="PYW9" s="7"/>
      <c r="PYX9" s="7"/>
      <c r="PYY9" s="7"/>
      <c r="PYZ9" s="7"/>
      <c r="PZA9" s="7"/>
      <c r="PZB9" s="7"/>
      <c r="PZC9" s="7"/>
      <c r="PZD9" s="7"/>
      <c r="PZE9" s="7"/>
      <c r="PZF9" s="7"/>
      <c r="PZG9" s="7"/>
      <c r="PZH9" s="7"/>
      <c r="PZI9" s="7"/>
      <c r="PZJ9" s="7"/>
      <c r="PZK9" s="7"/>
      <c r="PZL9" s="7"/>
      <c r="PZM9" s="7"/>
      <c r="PZN9" s="7"/>
      <c r="PZO9" s="7"/>
      <c r="PZP9" s="7"/>
      <c r="PZQ9" s="7"/>
      <c r="PZR9" s="7"/>
      <c r="PZS9" s="7"/>
      <c r="PZT9" s="7"/>
      <c r="PZU9" s="7"/>
      <c r="PZV9" s="7"/>
      <c r="PZW9" s="7"/>
      <c r="PZX9" s="7"/>
      <c r="PZY9" s="7"/>
      <c r="PZZ9" s="7"/>
      <c r="QAA9" s="7"/>
      <c r="QAB9" s="7"/>
      <c r="QAC9" s="7"/>
      <c r="QAD9" s="7"/>
      <c r="QAE9" s="7"/>
      <c r="QAF9" s="7"/>
      <c r="QAG9" s="7"/>
      <c r="QAH9" s="7"/>
      <c r="QAI9" s="7"/>
      <c r="QAJ9" s="7"/>
      <c r="QAK9" s="7"/>
      <c r="QAL9" s="7"/>
      <c r="QAM9" s="7"/>
      <c r="QAN9" s="7"/>
      <c r="QAO9" s="7"/>
      <c r="QAP9" s="7"/>
      <c r="QAQ9" s="7"/>
      <c r="QAR9" s="7"/>
      <c r="QAS9" s="7"/>
      <c r="QAT9" s="7"/>
      <c r="QAU9" s="7"/>
      <c r="QAV9" s="7"/>
      <c r="QAW9" s="7"/>
      <c r="QAX9" s="7"/>
      <c r="QAY9" s="7"/>
      <c r="QAZ9" s="7"/>
      <c r="QBA9" s="7"/>
      <c r="QBB9" s="7"/>
      <c r="QBC9" s="7"/>
      <c r="QBD9" s="7"/>
      <c r="QBE9" s="7"/>
      <c r="QBF9" s="7"/>
      <c r="QBG9" s="7"/>
      <c r="QBH9" s="7"/>
      <c r="QBI9" s="7"/>
      <c r="QBJ9" s="7"/>
      <c r="QBK9" s="7"/>
      <c r="QBL9" s="7"/>
      <c r="QBM9" s="7"/>
      <c r="QBN9" s="7"/>
      <c r="QBO9" s="7"/>
      <c r="QBP9" s="7"/>
      <c r="QBQ9" s="7"/>
      <c r="QBR9" s="7"/>
      <c r="QBS9" s="7"/>
      <c r="QBT9" s="7"/>
      <c r="QBU9" s="7"/>
      <c r="QBV9" s="7"/>
      <c r="QBW9" s="7"/>
      <c r="QBX9" s="7"/>
      <c r="QBY9" s="7"/>
      <c r="QBZ9" s="7"/>
      <c r="QCA9" s="7"/>
      <c r="QCB9" s="7"/>
      <c r="QCC9" s="7"/>
      <c r="QCD9" s="7"/>
      <c r="QCE9" s="7"/>
      <c r="QCF9" s="7"/>
      <c r="QCG9" s="7"/>
      <c r="QCH9" s="7"/>
      <c r="QCI9" s="7"/>
      <c r="QCJ9" s="7"/>
      <c r="QCK9" s="7"/>
      <c r="QCL9" s="7"/>
      <c r="QCM9" s="7"/>
      <c r="QCN9" s="7"/>
      <c r="QCO9" s="7"/>
      <c r="QCP9" s="7"/>
      <c r="QCQ9" s="7"/>
      <c r="QCR9" s="7"/>
      <c r="QCS9" s="7"/>
      <c r="QCT9" s="7"/>
      <c r="QCU9" s="7"/>
      <c r="QCV9" s="7"/>
      <c r="QCW9" s="7"/>
      <c r="QCX9" s="7"/>
      <c r="QCY9" s="7"/>
      <c r="QCZ9" s="7"/>
      <c r="QDA9" s="7"/>
      <c r="QDB9" s="7"/>
      <c r="QDC9" s="7"/>
      <c r="QDD9" s="7"/>
      <c r="QDE9" s="7"/>
      <c r="QDF9" s="7"/>
      <c r="QDG9" s="7"/>
      <c r="QDH9" s="7"/>
      <c r="QDI9" s="7"/>
      <c r="QDJ9" s="7"/>
      <c r="QDK9" s="7"/>
      <c r="QDL9" s="7"/>
      <c r="QDM9" s="7"/>
      <c r="QDN9" s="7"/>
      <c r="QDO9" s="7"/>
      <c r="QDP9" s="7"/>
      <c r="QDQ9" s="7"/>
      <c r="QDR9" s="7"/>
      <c r="QDS9" s="7"/>
      <c r="QDT9" s="7"/>
      <c r="QDU9" s="7"/>
      <c r="QDV9" s="7"/>
      <c r="QDW9" s="7"/>
      <c r="QDX9" s="7"/>
      <c r="QDY9" s="7"/>
      <c r="QDZ9" s="7"/>
      <c r="QEA9" s="7"/>
      <c r="QEB9" s="7"/>
      <c r="QEC9" s="7"/>
      <c r="QED9" s="7"/>
      <c r="QEE9" s="7"/>
      <c r="QEF9" s="7"/>
      <c r="QEG9" s="7"/>
      <c r="QEH9" s="7"/>
      <c r="QEI9" s="7"/>
      <c r="QEJ9" s="7"/>
      <c r="QEK9" s="7"/>
      <c r="QEL9" s="7"/>
      <c r="QEM9" s="7"/>
      <c r="QEN9" s="7"/>
      <c r="QEO9" s="7"/>
      <c r="QEP9" s="7"/>
      <c r="QEQ9" s="7"/>
      <c r="QER9" s="7"/>
      <c r="QES9" s="7"/>
      <c r="QET9" s="7"/>
      <c r="QEU9" s="7"/>
      <c r="QEV9" s="7"/>
      <c r="QEW9" s="7"/>
      <c r="QEX9" s="7"/>
      <c r="QEY9" s="7"/>
      <c r="QEZ9" s="7"/>
      <c r="QFA9" s="7"/>
      <c r="QFB9" s="7"/>
      <c r="QFC9" s="7"/>
      <c r="QFD9" s="7"/>
      <c r="QFE9" s="7"/>
      <c r="QFF9" s="7"/>
      <c r="QFG9" s="7"/>
      <c r="QFH9" s="7"/>
      <c r="QFI9" s="7"/>
      <c r="QFJ9" s="7"/>
      <c r="QFK9" s="7"/>
      <c r="QFL9" s="7"/>
      <c r="QFM9" s="7"/>
      <c r="QFN9" s="7"/>
      <c r="QFO9" s="7"/>
      <c r="QFP9" s="7"/>
      <c r="QFQ9" s="7"/>
      <c r="QFR9" s="7"/>
      <c r="QFS9" s="7"/>
      <c r="QFT9" s="7"/>
      <c r="QFU9" s="7"/>
      <c r="QFV9" s="7"/>
      <c r="QFW9" s="7"/>
      <c r="QFX9" s="7"/>
      <c r="QFY9" s="7"/>
      <c r="QFZ9" s="7"/>
      <c r="QGA9" s="7"/>
      <c r="QGB9" s="7"/>
      <c r="QGC9" s="7"/>
      <c r="QGD9" s="7"/>
      <c r="QGE9" s="7"/>
      <c r="QGF9" s="7"/>
      <c r="QGG9" s="7"/>
      <c r="QGH9" s="7"/>
      <c r="QGI9" s="7"/>
      <c r="QGJ9" s="7"/>
      <c r="QGK9" s="7"/>
      <c r="QGL9" s="7"/>
      <c r="QGM9" s="7"/>
      <c r="QGN9" s="7"/>
      <c r="QGO9" s="7"/>
      <c r="QGP9" s="7"/>
      <c r="QGQ9" s="7"/>
      <c r="QGR9" s="7"/>
      <c r="QGS9" s="7"/>
      <c r="QGT9" s="7"/>
      <c r="QGU9" s="7"/>
      <c r="QGV9" s="7"/>
      <c r="QGW9" s="7"/>
      <c r="QGX9" s="7"/>
      <c r="QGY9" s="7"/>
      <c r="QGZ9" s="7"/>
      <c r="QHA9" s="7"/>
      <c r="QHB9" s="7"/>
      <c r="QHC9" s="7"/>
      <c r="QHD9" s="7"/>
      <c r="QHE9" s="7"/>
      <c r="QHF9" s="7"/>
      <c r="QHG9" s="7"/>
      <c r="QHH9" s="7"/>
      <c r="QHI9" s="7"/>
      <c r="QHJ9" s="7"/>
      <c r="QHK9" s="7"/>
      <c r="QHL9" s="7"/>
      <c r="QHM9" s="7"/>
      <c r="QHN9" s="7"/>
      <c r="QHO9" s="7"/>
      <c r="QHP9" s="7"/>
      <c r="QHQ9" s="7"/>
      <c r="QHR9" s="7"/>
      <c r="QHS9" s="7"/>
      <c r="QHT9" s="7"/>
      <c r="QHU9" s="7"/>
      <c r="QHV9" s="7"/>
      <c r="QHW9" s="7"/>
      <c r="QHX9" s="7"/>
      <c r="QHY9" s="7"/>
      <c r="QHZ9" s="7"/>
      <c r="QIA9" s="7"/>
      <c r="QIB9" s="7"/>
      <c r="QIC9" s="7"/>
      <c r="QID9" s="7"/>
      <c r="QIE9" s="7"/>
      <c r="QIF9" s="7"/>
      <c r="QIG9" s="7"/>
      <c r="QIH9" s="7"/>
      <c r="QII9" s="7"/>
      <c r="QIJ9" s="7"/>
      <c r="QIK9" s="7"/>
      <c r="QIL9" s="7"/>
      <c r="QIM9" s="7"/>
      <c r="QIN9" s="7"/>
      <c r="QIO9" s="7"/>
      <c r="QIP9" s="7"/>
      <c r="QIQ9" s="7"/>
      <c r="QIR9" s="7"/>
      <c r="QIS9" s="7"/>
      <c r="QIT9" s="7"/>
      <c r="QIU9" s="7"/>
      <c r="QIV9" s="7"/>
      <c r="QIW9" s="7"/>
      <c r="QIX9" s="7"/>
      <c r="QIY9" s="7"/>
      <c r="QIZ9" s="7"/>
      <c r="QJA9" s="7"/>
      <c r="QJB9" s="7"/>
      <c r="QJC9" s="7"/>
      <c r="QJD9" s="7"/>
      <c r="QJE9" s="7"/>
      <c r="QJF9" s="7"/>
      <c r="QJG9" s="7"/>
      <c r="QJH9" s="7"/>
      <c r="QJI9" s="7"/>
      <c r="QJJ9" s="7"/>
      <c r="QJK9" s="7"/>
      <c r="QJL9" s="7"/>
      <c r="QJM9" s="7"/>
      <c r="QJN9" s="7"/>
      <c r="QJO9" s="7"/>
      <c r="QJP9" s="7"/>
      <c r="QJQ9" s="7"/>
      <c r="QJR9" s="7"/>
      <c r="QJS9" s="7"/>
      <c r="QJT9" s="7"/>
      <c r="QJU9" s="7"/>
      <c r="QJV9" s="7"/>
      <c r="QJW9" s="7"/>
      <c r="QJX9" s="7"/>
      <c r="QJY9" s="7"/>
      <c r="QJZ9" s="7"/>
      <c r="QKA9" s="7"/>
      <c r="QKB9" s="7"/>
      <c r="QKC9" s="7"/>
      <c r="QKD9" s="7"/>
      <c r="QKE9" s="7"/>
      <c r="QKF9" s="7"/>
      <c r="QKG9" s="7"/>
      <c r="QKH9" s="7"/>
      <c r="QKI9" s="7"/>
      <c r="QKJ9" s="7"/>
      <c r="QKK9" s="7"/>
      <c r="QKL9" s="7"/>
      <c r="QKM9" s="7"/>
      <c r="QKN9" s="7"/>
      <c r="QKO9" s="7"/>
      <c r="QKP9" s="7"/>
      <c r="QKQ9" s="7"/>
      <c r="QKR9" s="7"/>
      <c r="QKS9" s="7"/>
      <c r="QKT9" s="7"/>
      <c r="QKU9" s="7"/>
      <c r="QKV9" s="7"/>
      <c r="QKW9" s="7"/>
      <c r="QKX9" s="7"/>
      <c r="QKY9" s="7"/>
      <c r="QKZ9" s="7"/>
      <c r="QLA9" s="7"/>
      <c r="QLB9" s="7"/>
      <c r="QLC9" s="7"/>
      <c r="QLD9" s="7"/>
      <c r="QLE9" s="7"/>
      <c r="QLF9" s="7"/>
      <c r="QLG9" s="7"/>
      <c r="QLH9" s="7"/>
      <c r="QLI9" s="7"/>
      <c r="QLJ9" s="7"/>
      <c r="QLK9" s="7"/>
      <c r="QLL9" s="7"/>
      <c r="QLM9" s="7"/>
      <c r="QLN9" s="7"/>
      <c r="QLO9" s="7"/>
      <c r="QLP9" s="7"/>
      <c r="QLQ9" s="7"/>
      <c r="QLR9" s="7"/>
      <c r="QLS9" s="7"/>
      <c r="QLT9" s="7"/>
      <c r="QLU9" s="7"/>
      <c r="QLV9" s="7"/>
      <c r="QLW9" s="7"/>
      <c r="QLX9" s="7"/>
      <c r="QLY9" s="7"/>
      <c r="QLZ9" s="7"/>
      <c r="QMA9" s="7"/>
      <c r="QMB9" s="7"/>
      <c r="QMC9" s="7"/>
      <c r="QMD9" s="7"/>
      <c r="QME9" s="7"/>
      <c r="QMF9" s="7"/>
      <c r="QMG9" s="7"/>
      <c r="QMH9" s="7"/>
      <c r="QMI9" s="7"/>
      <c r="QMJ9" s="7"/>
      <c r="QMK9" s="7"/>
      <c r="QML9" s="7"/>
      <c r="QMM9" s="7"/>
      <c r="QMN9" s="7"/>
      <c r="QMO9" s="7"/>
      <c r="QMP9" s="7"/>
      <c r="QMQ9" s="7"/>
      <c r="QMR9" s="7"/>
      <c r="QMS9" s="7"/>
      <c r="QMT9" s="7"/>
      <c r="QMU9" s="7"/>
      <c r="QMV9" s="7"/>
      <c r="QMW9" s="7"/>
      <c r="QMX9" s="7"/>
      <c r="QMY9" s="7"/>
      <c r="QMZ9" s="7"/>
      <c r="QNA9" s="7"/>
      <c r="QNB9" s="7"/>
      <c r="QNC9" s="7"/>
      <c r="QND9" s="7"/>
      <c r="QNE9" s="7"/>
      <c r="QNF9" s="7"/>
      <c r="QNG9" s="7"/>
      <c r="QNH9" s="7"/>
      <c r="QNI9" s="7"/>
      <c r="QNJ9" s="7"/>
      <c r="QNK9" s="7"/>
      <c r="QNL9" s="7"/>
      <c r="QNM9" s="7"/>
      <c r="QNN9" s="7"/>
      <c r="QNO9" s="7"/>
      <c r="QNP9" s="7"/>
      <c r="QNQ9" s="7"/>
      <c r="QNR9" s="7"/>
      <c r="QNS9" s="7"/>
      <c r="QNT9" s="7"/>
      <c r="QNU9" s="7"/>
      <c r="QNV9" s="7"/>
      <c r="QNW9" s="7"/>
      <c r="QNX9" s="7"/>
      <c r="QNY9" s="7"/>
      <c r="QNZ9" s="7"/>
      <c r="QOA9" s="7"/>
      <c r="QOB9" s="7"/>
      <c r="QOC9" s="7"/>
      <c r="QOD9" s="7"/>
      <c r="QOE9" s="7"/>
      <c r="QOF9" s="7"/>
      <c r="QOG9" s="7"/>
      <c r="QOH9" s="7"/>
      <c r="QOI9" s="7"/>
      <c r="QOJ9" s="7"/>
      <c r="QOK9" s="7"/>
      <c r="QOL9" s="7"/>
      <c r="QOM9" s="7"/>
      <c r="QON9" s="7"/>
      <c r="QOO9" s="7"/>
      <c r="QOP9" s="7"/>
      <c r="QOQ9" s="7"/>
      <c r="QOR9" s="7"/>
      <c r="QOS9" s="7"/>
      <c r="QOT9" s="7"/>
      <c r="QOU9" s="7"/>
      <c r="QOV9" s="7"/>
      <c r="QOW9" s="7"/>
      <c r="QOX9" s="7"/>
      <c r="QOY9" s="7"/>
      <c r="QOZ9" s="7"/>
      <c r="QPA9" s="7"/>
      <c r="QPB9" s="7"/>
      <c r="QPC9" s="7"/>
      <c r="QPD9" s="7"/>
      <c r="QPE9" s="7"/>
      <c r="QPF9" s="7"/>
      <c r="QPG9" s="7"/>
      <c r="QPH9" s="7"/>
      <c r="QPI9" s="7"/>
      <c r="QPJ9" s="7"/>
      <c r="QPK9" s="7"/>
      <c r="QPL9" s="7"/>
      <c r="QPM9" s="7"/>
      <c r="QPN9" s="7"/>
      <c r="QPO9" s="7"/>
      <c r="QPP9" s="7"/>
      <c r="QPQ9" s="7"/>
      <c r="QPR9" s="7"/>
      <c r="QPS9" s="7"/>
      <c r="QPT9" s="7"/>
      <c r="QPU9" s="7"/>
      <c r="QPV9" s="7"/>
      <c r="QPW9" s="7"/>
      <c r="QPX9" s="7"/>
      <c r="QPY9" s="7"/>
      <c r="QPZ9" s="7"/>
      <c r="QQA9" s="7"/>
      <c r="QQB9" s="7"/>
      <c r="QQC9" s="7"/>
      <c r="QQD9" s="7"/>
      <c r="QQE9" s="7"/>
      <c r="QQF9" s="7"/>
      <c r="QQG9" s="7"/>
      <c r="QQH9" s="7"/>
      <c r="QQI9" s="7"/>
      <c r="QQJ9" s="7"/>
      <c r="QQK9" s="7"/>
      <c r="QQL9" s="7"/>
      <c r="QQM9" s="7"/>
      <c r="QQN9" s="7"/>
      <c r="QQO9" s="7"/>
      <c r="QQP9" s="7"/>
      <c r="QQQ9" s="7"/>
      <c r="QQR9" s="7"/>
      <c r="QQS9" s="7"/>
      <c r="QQT9" s="7"/>
      <c r="QQU9" s="7"/>
      <c r="QQV9" s="7"/>
      <c r="QQW9" s="7"/>
      <c r="QQX9" s="7"/>
      <c r="QQY9" s="7"/>
      <c r="QQZ9" s="7"/>
      <c r="QRA9" s="7"/>
      <c r="QRB9" s="7"/>
      <c r="QRC9" s="7"/>
      <c r="QRD9" s="7"/>
      <c r="QRE9" s="7"/>
      <c r="QRF9" s="7"/>
      <c r="QRG9" s="7"/>
      <c r="QRH9" s="7"/>
      <c r="QRI9" s="7"/>
      <c r="QRJ9" s="7"/>
      <c r="QRK9" s="7"/>
      <c r="QRL9" s="7"/>
      <c r="QRM9" s="7"/>
      <c r="QRN9" s="7"/>
      <c r="QRO9" s="7"/>
      <c r="QRP9" s="7"/>
      <c r="QRQ9" s="7"/>
      <c r="QRR9" s="7"/>
      <c r="QRS9" s="7"/>
      <c r="QRT9" s="7"/>
      <c r="QRU9" s="7"/>
      <c r="QRV9" s="7"/>
      <c r="QRW9" s="7"/>
      <c r="QRX9" s="7"/>
      <c r="QRY9" s="7"/>
      <c r="QRZ9" s="7"/>
      <c r="QSA9" s="7"/>
      <c r="QSB9" s="7"/>
      <c r="QSC9" s="7"/>
      <c r="QSD9" s="7"/>
      <c r="QSE9" s="7"/>
      <c r="QSF9" s="7"/>
      <c r="QSG9" s="7"/>
      <c r="QSH9" s="7"/>
      <c r="QSI9" s="7"/>
      <c r="QSJ9" s="7"/>
      <c r="QSK9" s="7"/>
      <c r="QSL9" s="7"/>
      <c r="QSM9" s="7"/>
      <c r="QSN9" s="7"/>
      <c r="QSO9" s="7"/>
      <c r="QSP9" s="7"/>
      <c r="QSQ9" s="7"/>
      <c r="QSR9" s="7"/>
      <c r="QSS9" s="7"/>
      <c r="QST9" s="7"/>
      <c r="QSU9" s="7"/>
      <c r="QSV9" s="7"/>
      <c r="QSW9" s="7"/>
      <c r="QSX9" s="7"/>
      <c r="QSY9" s="7"/>
      <c r="QSZ9" s="7"/>
      <c r="QTA9" s="7"/>
      <c r="QTB9" s="7"/>
      <c r="QTC9" s="7"/>
      <c r="QTD9" s="7"/>
      <c r="QTE9" s="7"/>
      <c r="QTF9" s="7"/>
      <c r="QTG9" s="7"/>
      <c r="QTH9" s="7"/>
      <c r="QTI9" s="7"/>
      <c r="QTJ9" s="7"/>
      <c r="QTK9" s="7"/>
      <c r="QTL9" s="7"/>
      <c r="QTM9" s="7"/>
      <c r="QTN9" s="7"/>
      <c r="QTO9" s="7"/>
      <c r="QTP9" s="7"/>
      <c r="QTQ9" s="7"/>
      <c r="QTR9" s="7"/>
      <c r="QTS9" s="7"/>
      <c r="QTT9" s="7"/>
      <c r="QTU9" s="7"/>
      <c r="QTV9" s="7"/>
      <c r="QTW9" s="7"/>
      <c r="QTX9" s="7"/>
      <c r="QTY9" s="7"/>
      <c r="QTZ9" s="7"/>
      <c r="QUA9" s="7"/>
      <c r="QUB9" s="7"/>
      <c r="QUC9" s="7"/>
      <c r="QUD9" s="7"/>
      <c r="QUE9" s="7"/>
      <c r="QUF9" s="7"/>
      <c r="QUG9" s="7"/>
      <c r="QUH9" s="7"/>
      <c r="QUI9" s="7"/>
      <c r="QUJ9" s="7"/>
      <c r="QUK9" s="7"/>
      <c r="QUL9" s="7"/>
      <c r="QUM9" s="7"/>
      <c r="QUN9" s="7"/>
      <c r="QUO9" s="7"/>
      <c r="QUP9" s="7"/>
      <c r="QUQ9" s="7"/>
      <c r="QUR9" s="7"/>
      <c r="QUS9" s="7"/>
      <c r="QUT9" s="7"/>
      <c r="QUU9" s="7"/>
      <c r="QUV9" s="7"/>
      <c r="QUW9" s="7"/>
      <c r="QUX9" s="7"/>
      <c r="QUY9" s="7"/>
      <c r="QUZ9" s="7"/>
      <c r="QVA9" s="7"/>
      <c r="QVB9" s="7"/>
      <c r="QVC9" s="7"/>
      <c r="QVD9" s="7"/>
      <c r="QVE9" s="7"/>
      <c r="QVF9" s="7"/>
      <c r="QVG9" s="7"/>
      <c r="QVH9" s="7"/>
      <c r="QVI9" s="7"/>
      <c r="QVJ9" s="7"/>
      <c r="QVK9" s="7"/>
      <c r="QVL9" s="7"/>
      <c r="QVM9" s="7"/>
      <c r="QVN9" s="7"/>
      <c r="QVO9" s="7"/>
      <c r="QVP9" s="7"/>
      <c r="QVQ9" s="7"/>
      <c r="QVR9" s="7"/>
      <c r="QVS9" s="7"/>
      <c r="QVT9" s="7"/>
      <c r="QVU9" s="7"/>
      <c r="QVV9" s="7"/>
      <c r="QVW9" s="7"/>
      <c r="QVX9" s="7"/>
      <c r="QVY9" s="7"/>
      <c r="QVZ9" s="7"/>
      <c r="QWA9" s="7"/>
      <c r="QWB9" s="7"/>
      <c r="QWC9" s="7"/>
      <c r="QWD9" s="7"/>
      <c r="QWE9" s="7"/>
      <c r="QWF9" s="7"/>
      <c r="QWG9" s="7"/>
      <c r="QWH9" s="7"/>
      <c r="QWI9" s="7"/>
      <c r="QWJ9" s="7"/>
      <c r="QWK9" s="7"/>
      <c r="QWL9" s="7"/>
      <c r="QWM9" s="7"/>
      <c r="QWN9" s="7"/>
      <c r="QWO9" s="7"/>
      <c r="QWP9" s="7"/>
      <c r="QWQ9" s="7"/>
      <c r="QWR9" s="7"/>
      <c r="QWS9" s="7"/>
      <c r="QWT9" s="7"/>
      <c r="QWU9" s="7"/>
      <c r="QWV9" s="7"/>
      <c r="QWW9" s="7"/>
      <c r="QWX9" s="7"/>
      <c r="QWY9" s="7"/>
      <c r="QWZ9" s="7"/>
      <c r="QXA9" s="7"/>
      <c r="QXB9" s="7"/>
      <c r="QXC9" s="7"/>
      <c r="QXD9" s="7"/>
      <c r="QXE9" s="7"/>
      <c r="QXF9" s="7"/>
      <c r="QXG9" s="7"/>
      <c r="QXH9" s="7"/>
      <c r="QXI9" s="7"/>
      <c r="QXJ9" s="7"/>
      <c r="QXK9" s="7"/>
      <c r="QXL9" s="7"/>
      <c r="QXM9" s="7"/>
      <c r="QXN9" s="7"/>
      <c r="QXO9" s="7"/>
      <c r="QXP9" s="7"/>
      <c r="QXQ9" s="7"/>
      <c r="QXR9" s="7"/>
      <c r="QXS9" s="7"/>
      <c r="QXT9" s="7"/>
      <c r="QXU9" s="7"/>
      <c r="QXV9" s="7"/>
      <c r="QXW9" s="7"/>
      <c r="QXX9" s="7"/>
      <c r="QXY9" s="7"/>
      <c r="QXZ9" s="7"/>
      <c r="QYA9" s="7"/>
      <c r="QYB9" s="7"/>
      <c r="QYC9" s="7"/>
      <c r="QYD9" s="7"/>
      <c r="QYE9" s="7"/>
      <c r="QYF9" s="7"/>
      <c r="QYG9" s="7"/>
      <c r="QYH9" s="7"/>
      <c r="QYI9" s="7"/>
      <c r="QYJ9" s="7"/>
      <c r="QYK9" s="7"/>
      <c r="QYL9" s="7"/>
      <c r="QYM9" s="7"/>
      <c r="QYN9" s="7"/>
      <c r="QYO9" s="7"/>
      <c r="QYP9" s="7"/>
      <c r="QYQ9" s="7"/>
      <c r="QYR9" s="7"/>
      <c r="QYS9" s="7"/>
      <c r="QYT9" s="7"/>
      <c r="QYU9" s="7"/>
      <c r="QYV9" s="7"/>
      <c r="QYW9" s="7"/>
      <c r="QYX9" s="7"/>
      <c r="QYY9" s="7"/>
      <c r="QYZ9" s="7"/>
      <c r="QZA9" s="7"/>
      <c r="QZB9" s="7"/>
      <c r="QZC9" s="7"/>
      <c r="QZD9" s="7"/>
      <c r="QZE9" s="7"/>
      <c r="QZF9" s="7"/>
      <c r="QZG9" s="7"/>
      <c r="QZH9" s="7"/>
      <c r="QZI9" s="7"/>
      <c r="QZJ9" s="7"/>
      <c r="QZK9" s="7"/>
      <c r="QZL9" s="7"/>
      <c r="QZM9" s="7"/>
      <c r="QZN9" s="7"/>
      <c r="QZO9" s="7"/>
      <c r="QZP9" s="7"/>
      <c r="QZQ9" s="7"/>
      <c r="QZR9" s="7"/>
      <c r="QZS9" s="7"/>
      <c r="QZT9" s="7"/>
      <c r="QZU9" s="7"/>
      <c r="QZV9" s="7"/>
      <c r="QZW9" s="7"/>
      <c r="QZX9" s="7"/>
      <c r="QZY9" s="7"/>
      <c r="QZZ9" s="7"/>
      <c r="RAA9" s="7"/>
      <c r="RAB9" s="7"/>
      <c r="RAC9" s="7"/>
      <c r="RAD9" s="7"/>
      <c r="RAE9" s="7"/>
      <c r="RAF9" s="7"/>
      <c r="RAG9" s="7"/>
      <c r="RAH9" s="7"/>
      <c r="RAI9" s="7"/>
      <c r="RAJ9" s="7"/>
      <c r="RAK9" s="7"/>
      <c r="RAL9" s="7"/>
      <c r="RAM9" s="7"/>
      <c r="RAN9" s="7"/>
      <c r="RAO9" s="7"/>
      <c r="RAP9" s="7"/>
      <c r="RAQ9" s="7"/>
      <c r="RAR9" s="7"/>
      <c r="RAS9" s="7"/>
      <c r="RAT9" s="7"/>
      <c r="RAU9" s="7"/>
      <c r="RAV9" s="7"/>
      <c r="RAW9" s="7"/>
      <c r="RAX9" s="7"/>
      <c r="RAY9" s="7"/>
      <c r="RAZ9" s="7"/>
      <c r="RBA9" s="7"/>
      <c r="RBB9" s="7"/>
      <c r="RBC9" s="7"/>
      <c r="RBD9" s="7"/>
      <c r="RBE9" s="7"/>
      <c r="RBF9" s="7"/>
      <c r="RBG9" s="7"/>
      <c r="RBH9" s="7"/>
      <c r="RBI9" s="7"/>
      <c r="RBJ9" s="7"/>
      <c r="RBK9" s="7"/>
      <c r="RBL9" s="7"/>
      <c r="RBM9" s="7"/>
      <c r="RBN9" s="7"/>
      <c r="RBO9" s="7"/>
      <c r="RBP9" s="7"/>
      <c r="RBQ9" s="7"/>
      <c r="RBR9" s="7"/>
      <c r="RBS9" s="7"/>
      <c r="RBT9" s="7"/>
      <c r="RBU9" s="7"/>
      <c r="RBV9" s="7"/>
      <c r="RBW9" s="7"/>
      <c r="RBX9" s="7"/>
      <c r="RBY9" s="7"/>
      <c r="RBZ9" s="7"/>
      <c r="RCA9" s="7"/>
      <c r="RCB9" s="7"/>
      <c r="RCC9" s="7"/>
      <c r="RCD9" s="7"/>
      <c r="RCE9" s="7"/>
      <c r="RCF9" s="7"/>
      <c r="RCG9" s="7"/>
      <c r="RCH9" s="7"/>
      <c r="RCI9" s="7"/>
      <c r="RCJ9" s="7"/>
      <c r="RCK9" s="7"/>
      <c r="RCL9" s="7"/>
      <c r="RCM9" s="7"/>
      <c r="RCN9" s="7"/>
      <c r="RCO9" s="7"/>
      <c r="RCP9" s="7"/>
      <c r="RCQ9" s="7"/>
      <c r="RCR9" s="7"/>
      <c r="RCS9" s="7"/>
      <c r="RCT9" s="7"/>
      <c r="RCU9" s="7"/>
      <c r="RCV9" s="7"/>
      <c r="RCW9" s="7"/>
      <c r="RCX9" s="7"/>
      <c r="RCY9" s="7"/>
      <c r="RCZ9" s="7"/>
      <c r="RDA9" s="7"/>
      <c r="RDB9" s="7"/>
      <c r="RDC9" s="7"/>
      <c r="RDD9" s="7"/>
      <c r="RDE9" s="7"/>
      <c r="RDF9" s="7"/>
      <c r="RDG9" s="7"/>
      <c r="RDH9" s="7"/>
      <c r="RDI9" s="7"/>
      <c r="RDJ9" s="7"/>
      <c r="RDK9" s="7"/>
      <c r="RDL9" s="7"/>
      <c r="RDM9" s="7"/>
      <c r="RDN9" s="7"/>
      <c r="RDO9" s="7"/>
      <c r="RDP9" s="7"/>
      <c r="RDQ9" s="7"/>
      <c r="RDR9" s="7"/>
      <c r="RDS9" s="7"/>
      <c r="RDT9" s="7"/>
      <c r="RDU9" s="7"/>
      <c r="RDV9" s="7"/>
      <c r="RDW9" s="7"/>
      <c r="RDX9" s="7"/>
      <c r="RDY9" s="7"/>
      <c r="RDZ9" s="7"/>
      <c r="REA9" s="7"/>
      <c r="REB9" s="7"/>
      <c r="REC9" s="7"/>
      <c r="RED9" s="7"/>
      <c r="REE9" s="7"/>
      <c r="REF9" s="7"/>
      <c r="REG9" s="7"/>
      <c r="REH9" s="7"/>
      <c r="REI9" s="7"/>
      <c r="REJ9" s="7"/>
      <c r="REK9" s="7"/>
      <c r="REL9" s="7"/>
      <c r="REM9" s="7"/>
      <c r="REN9" s="7"/>
      <c r="REO9" s="7"/>
      <c r="REP9" s="7"/>
      <c r="REQ9" s="7"/>
      <c r="RER9" s="7"/>
      <c r="RES9" s="7"/>
      <c r="RET9" s="7"/>
      <c r="REU9" s="7"/>
      <c r="REV9" s="7"/>
      <c r="REW9" s="7"/>
      <c r="REX9" s="7"/>
      <c r="REY9" s="7"/>
      <c r="REZ9" s="7"/>
      <c r="RFA9" s="7"/>
      <c r="RFB9" s="7"/>
      <c r="RFC9" s="7"/>
      <c r="RFD9" s="7"/>
      <c r="RFE9" s="7"/>
      <c r="RFF9" s="7"/>
      <c r="RFG9" s="7"/>
      <c r="RFH9" s="7"/>
      <c r="RFI9" s="7"/>
      <c r="RFJ9" s="7"/>
      <c r="RFK9" s="7"/>
      <c r="RFL9" s="7"/>
      <c r="RFM9" s="7"/>
      <c r="RFN9" s="7"/>
      <c r="RFO9" s="7"/>
      <c r="RFP9" s="7"/>
      <c r="RFQ9" s="7"/>
      <c r="RFR9" s="7"/>
      <c r="RFS9" s="7"/>
      <c r="RFT9" s="7"/>
      <c r="RFU9" s="7"/>
      <c r="RFV9" s="7"/>
      <c r="RFW9" s="7"/>
      <c r="RFX9" s="7"/>
      <c r="RFY9" s="7"/>
      <c r="RFZ9" s="7"/>
      <c r="RGA9" s="7"/>
      <c r="RGB9" s="7"/>
      <c r="RGC9" s="7"/>
      <c r="RGD9" s="7"/>
      <c r="RGE9" s="7"/>
      <c r="RGF9" s="7"/>
      <c r="RGG9" s="7"/>
      <c r="RGH9" s="7"/>
      <c r="RGI9" s="7"/>
      <c r="RGJ9" s="7"/>
      <c r="RGK9" s="7"/>
      <c r="RGL9" s="7"/>
      <c r="RGM9" s="7"/>
      <c r="RGN9" s="7"/>
      <c r="RGO9" s="7"/>
      <c r="RGP9" s="7"/>
      <c r="RGQ9" s="7"/>
      <c r="RGR9" s="7"/>
      <c r="RGS9" s="7"/>
      <c r="RGT9" s="7"/>
      <c r="RGU9" s="7"/>
      <c r="RGV9" s="7"/>
      <c r="RGW9" s="7"/>
      <c r="RGX9" s="7"/>
      <c r="RGY9" s="7"/>
      <c r="RGZ9" s="7"/>
      <c r="RHA9" s="7"/>
      <c r="RHB9" s="7"/>
      <c r="RHC9" s="7"/>
      <c r="RHD9" s="7"/>
      <c r="RHE9" s="7"/>
      <c r="RHF9" s="7"/>
      <c r="RHG9" s="7"/>
      <c r="RHH9" s="7"/>
      <c r="RHI9" s="7"/>
      <c r="RHJ9" s="7"/>
      <c r="RHK9" s="7"/>
      <c r="RHL9" s="7"/>
      <c r="RHM9" s="7"/>
      <c r="RHN9" s="7"/>
      <c r="RHO9" s="7"/>
      <c r="RHP9" s="7"/>
      <c r="RHQ9" s="7"/>
      <c r="RHR9" s="7"/>
      <c r="RHS9" s="7"/>
      <c r="RHT9" s="7"/>
      <c r="RHU9" s="7"/>
      <c r="RHV9" s="7"/>
      <c r="RHW9" s="7"/>
      <c r="RHX9" s="7"/>
      <c r="RHY9" s="7"/>
      <c r="RHZ9" s="7"/>
      <c r="RIA9" s="7"/>
      <c r="RIB9" s="7"/>
      <c r="RIC9" s="7"/>
      <c r="RID9" s="7"/>
      <c r="RIE9" s="7"/>
      <c r="RIF9" s="7"/>
      <c r="RIG9" s="7"/>
      <c r="RIH9" s="7"/>
      <c r="RII9" s="7"/>
      <c r="RIJ9" s="7"/>
      <c r="RIK9" s="7"/>
      <c r="RIL9" s="7"/>
      <c r="RIM9" s="7"/>
      <c r="RIN9" s="7"/>
      <c r="RIO9" s="7"/>
      <c r="RIP9" s="7"/>
      <c r="RIQ9" s="7"/>
      <c r="RIR9" s="7"/>
      <c r="RIS9" s="7"/>
      <c r="RIT9" s="7"/>
      <c r="RIU9" s="7"/>
      <c r="RIV9" s="7"/>
      <c r="RIW9" s="7"/>
      <c r="RIX9" s="7"/>
      <c r="RIY9" s="7"/>
      <c r="RIZ9" s="7"/>
      <c r="RJA9" s="7"/>
      <c r="RJB9" s="7"/>
      <c r="RJC9" s="7"/>
      <c r="RJD9" s="7"/>
      <c r="RJE9" s="7"/>
      <c r="RJF9" s="7"/>
      <c r="RJG9" s="7"/>
      <c r="RJH9" s="7"/>
      <c r="RJI9" s="7"/>
      <c r="RJJ9" s="7"/>
      <c r="RJK9" s="7"/>
      <c r="RJL9" s="7"/>
      <c r="RJM9" s="7"/>
      <c r="RJN9" s="7"/>
      <c r="RJO9" s="7"/>
      <c r="RJP9" s="7"/>
      <c r="RJQ9" s="7"/>
      <c r="RJR9" s="7"/>
      <c r="RJS9" s="7"/>
      <c r="RJT9" s="7"/>
      <c r="RJU9" s="7"/>
      <c r="RJV9" s="7"/>
      <c r="RJW9" s="7"/>
      <c r="RJX9" s="7"/>
      <c r="RJY9" s="7"/>
      <c r="RJZ9" s="7"/>
      <c r="RKA9" s="7"/>
      <c r="RKB9" s="7"/>
      <c r="RKC9" s="7"/>
      <c r="RKD9" s="7"/>
      <c r="RKE9" s="7"/>
      <c r="RKF9" s="7"/>
      <c r="RKG9" s="7"/>
      <c r="RKH9" s="7"/>
      <c r="RKI9" s="7"/>
      <c r="RKJ9" s="7"/>
      <c r="RKK9" s="7"/>
      <c r="RKL9" s="7"/>
      <c r="RKM9" s="7"/>
      <c r="RKN9" s="7"/>
      <c r="RKO9" s="7"/>
      <c r="RKP9" s="7"/>
      <c r="RKQ9" s="7"/>
      <c r="RKR9" s="7"/>
      <c r="RKS9" s="7"/>
      <c r="RKT9" s="7"/>
      <c r="RKU9" s="7"/>
      <c r="RKV9" s="7"/>
      <c r="RKW9" s="7"/>
      <c r="RKX9" s="7"/>
      <c r="RKY9" s="7"/>
      <c r="RKZ9" s="7"/>
      <c r="RLA9" s="7"/>
      <c r="RLB9" s="7"/>
      <c r="RLC9" s="7"/>
      <c r="RLD9" s="7"/>
      <c r="RLE9" s="7"/>
      <c r="RLF9" s="7"/>
      <c r="RLG9" s="7"/>
      <c r="RLH9" s="7"/>
      <c r="RLI9" s="7"/>
      <c r="RLJ9" s="7"/>
      <c r="RLK9" s="7"/>
      <c r="RLL9" s="7"/>
      <c r="RLM9" s="7"/>
      <c r="RLN9" s="7"/>
      <c r="RLO9" s="7"/>
      <c r="RLP9" s="7"/>
      <c r="RLQ9" s="7"/>
      <c r="RLR9" s="7"/>
      <c r="RLS9" s="7"/>
      <c r="RLT9" s="7"/>
      <c r="RLU9" s="7"/>
      <c r="RLV9" s="7"/>
      <c r="RLW9" s="7"/>
      <c r="RLX9" s="7"/>
      <c r="RLY9" s="7"/>
      <c r="RLZ9" s="7"/>
      <c r="RMA9" s="7"/>
      <c r="RMB9" s="7"/>
      <c r="RMC9" s="7"/>
      <c r="RMD9" s="7"/>
      <c r="RME9" s="7"/>
      <c r="RMF9" s="7"/>
      <c r="RMG9" s="7"/>
      <c r="RMH9" s="7"/>
      <c r="RMI9" s="7"/>
      <c r="RMJ9" s="7"/>
      <c r="RMK9" s="7"/>
      <c r="RML9" s="7"/>
      <c r="RMM9" s="7"/>
      <c r="RMN9" s="7"/>
      <c r="RMO9" s="7"/>
      <c r="RMP9" s="7"/>
      <c r="RMQ9" s="7"/>
      <c r="RMR9" s="7"/>
      <c r="RMS9" s="7"/>
      <c r="RMT9" s="7"/>
      <c r="RMU9" s="7"/>
      <c r="RMV9" s="7"/>
      <c r="RMW9" s="7"/>
      <c r="RMX9" s="7"/>
      <c r="RMY9" s="7"/>
      <c r="RMZ9" s="7"/>
      <c r="RNA9" s="7"/>
      <c r="RNB9" s="7"/>
      <c r="RNC9" s="7"/>
      <c r="RND9" s="7"/>
      <c r="RNE9" s="7"/>
      <c r="RNF9" s="7"/>
      <c r="RNG9" s="7"/>
      <c r="RNH9" s="7"/>
      <c r="RNI9" s="7"/>
      <c r="RNJ9" s="7"/>
      <c r="RNK9" s="7"/>
      <c r="RNL9" s="7"/>
      <c r="RNM9" s="7"/>
      <c r="RNN9" s="7"/>
      <c r="RNO9" s="7"/>
      <c r="RNP9" s="7"/>
      <c r="RNQ9" s="7"/>
      <c r="RNR9" s="7"/>
      <c r="RNS9" s="7"/>
      <c r="RNT9" s="7"/>
      <c r="RNU9" s="7"/>
      <c r="RNV9" s="7"/>
      <c r="RNW9" s="7"/>
      <c r="RNX9" s="7"/>
      <c r="RNY9" s="7"/>
      <c r="RNZ9" s="7"/>
      <c r="ROA9" s="7"/>
      <c r="ROB9" s="7"/>
      <c r="ROC9" s="7"/>
      <c r="ROD9" s="7"/>
      <c r="ROE9" s="7"/>
      <c r="ROF9" s="7"/>
      <c r="ROG9" s="7"/>
      <c r="ROH9" s="7"/>
      <c r="ROI9" s="7"/>
      <c r="ROJ9" s="7"/>
      <c r="ROK9" s="7"/>
      <c r="ROL9" s="7"/>
      <c r="ROM9" s="7"/>
      <c r="RON9" s="7"/>
      <c r="ROO9" s="7"/>
      <c r="ROP9" s="7"/>
      <c r="ROQ9" s="7"/>
      <c r="ROR9" s="7"/>
      <c r="ROS9" s="7"/>
      <c r="ROT9" s="7"/>
      <c r="ROU9" s="7"/>
      <c r="ROV9" s="7"/>
      <c r="ROW9" s="7"/>
      <c r="ROX9" s="7"/>
      <c r="ROY9" s="7"/>
      <c r="ROZ9" s="7"/>
      <c r="RPA9" s="7"/>
      <c r="RPB9" s="7"/>
      <c r="RPC9" s="7"/>
      <c r="RPD9" s="7"/>
      <c r="RPE9" s="7"/>
      <c r="RPF9" s="7"/>
      <c r="RPG9" s="7"/>
      <c r="RPH9" s="7"/>
      <c r="RPI9" s="7"/>
      <c r="RPJ9" s="7"/>
      <c r="RPK9" s="7"/>
      <c r="RPL9" s="7"/>
      <c r="RPM9" s="7"/>
      <c r="RPN9" s="7"/>
      <c r="RPO9" s="7"/>
      <c r="RPP9" s="7"/>
      <c r="RPQ9" s="7"/>
      <c r="RPR9" s="7"/>
      <c r="RPS9" s="7"/>
      <c r="RPT9" s="7"/>
      <c r="RPU9" s="7"/>
      <c r="RPV9" s="7"/>
      <c r="RPW9" s="7"/>
      <c r="RPX9" s="7"/>
      <c r="RPY9" s="7"/>
      <c r="RPZ9" s="7"/>
      <c r="RQA9" s="7"/>
      <c r="RQB9" s="7"/>
      <c r="RQC9" s="7"/>
      <c r="RQD9" s="7"/>
      <c r="RQE9" s="7"/>
      <c r="RQF9" s="7"/>
      <c r="RQG9" s="7"/>
      <c r="RQH9" s="7"/>
      <c r="RQI9" s="7"/>
      <c r="RQJ9" s="7"/>
      <c r="RQK9" s="7"/>
      <c r="RQL9" s="7"/>
      <c r="RQM9" s="7"/>
      <c r="RQN9" s="7"/>
      <c r="RQO9" s="7"/>
      <c r="RQP9" s="7"/>
      <c r="RQQ9" s="7"/>
      <c r="RQR9" s="7"/>
      <c r="RQS9" s="7"/>
      <c r="RQT9" s="7"/>
      <c r="RQU9" s="7"/>
      <c r="RQV9" s="7"/>
      <c r="RQW9" s="7"/>
      <c r="RQX9" s="7"/>
      <c r="RQY9" s="7"/>
      <c r="RQZ9" s="7"/>
      <c r="RRA9" s="7"/>
      <c r="RRB9" s="7"/>
      <c r="RRC9" s="7"/>
      <c r="RRD9" s="7"/>
      <c r="RRE9" s="7"/>
      <c r="RRF9" s="7"/>
      <c r="RRG9" s="7"/>
      <c r="RRH9" s="7"/>
      <c r="RRI9" s="7"/>
      <c r="RRJ9" s="7"/>
      <c r="RRK9" s="7"/>
      <c r="RRL9" s="7"/>
      <c r="RRM9" s="7"/>
      <c r="RRN9" s="7"/>
      <c r="RRO9" s="7"/>
      <c r="RRP9" s="7"/>
      <c r="RRQ9" s="7"/>
      <c r="RRR9" s="7"/>
      <c r="RRS9" s="7"/>
      <c r="RRT9" s="7"/>
      <c r="RRU9" s="7"/>
      <c r="RRV9" s="7"/>
      <c r="RRW9" s="7"/>
      <c r="RRX9" s="7"/>
      <c r="RRY9" s="7"/>
      <c r="RRZ9" s="7"/>
      <c r="RSA9" s="7"/>
      <c r="RSB9" s="7"/>
      <c r="RSC9" s="7"/>
      <c r="RSD9" s="7"/>
      <c r="RSE9" s="7"/>
      <c r="RSF9" s="7"/>
      <c r="RSG9" s="7"/>
      <c r="RSH9" s="7"/>
      <c r="RSI9" s="7"/>
      <c r="RSJ9" s="7"/>
      <c r="RSK9" s="7"/>
      <c r="RSL9" s="7"/>
      <c r="RSM9" s="7"/>
      <c r="RSN9" s="7"/>
      <c r="RSO9" s="7"/>
      <c r="RSP9" s="7"/>
      <c r="RSQ9" s="7"/>
      <c r="RSR9" s="7"/>
      <c r="RSS9" s="7"/>
      <c r="RST9" s="7"/>
      <c r="RSU9" s="7"/>
      <c r="RSV9" s="7"/>
      <c r="RSW9" s="7"/>
      <c r="RSX9" s="7"/>
      <c r="RSY9" s="7"/>
      <c r="RSZ9" s="7"/>
      <c r="RTA9" s="7"/>
      <c r="RTB9" s="7"/>
      <c r="RTC9" s="7"/>
      <c r="RTD9" s="7"/>
      <c r="RTE9" s="7"/>
      <c r="RTF9" s="7"/>
      <c r="RTG9" s="7"/>
      <c r="RTH9" s="7"/>
      <c r="RTI9" s="7"/>
      <c r="RTJ9" s="7"/>
      <c r="RTK9" s="7"/>
      <c r="RTL9" s="7"/>
      <c r="RTM9" s="7"/>
      <c r="RTN9" s="7"/>
      <c r="RTO9" s="7"/>
      <c r="RTP9" s="7"/>
      <c r="RTQ9" s="7"/>
      <c r="RTR9" s="7"/>
      <c r="RTS9" s="7"/>
      <c r="RTT9" s="7"/>
      <c r="RTU9" s="7"/>
      <c r="RTV9" s="7"/>
      <c r="RTW9" s="7"/>
      <c r="RTX9" s="7"/>
      <c r="RTY9" s="7"/>
      <c r="RTZ9" s="7"/>
      <c r="RUA9" s="7"/>
      <c r="RUB9" s="7"/>
      <c r="RUC9" s="7"/>
      <c r="RUD9" s="7"/>
      <c r="RUE9" s="7"/>
      <c r="RUF9" s="7"/>
      <c r="RUG9" s="7"/>
      <c r="RUH9" s="7"/>
      <c r="RUI9" s="7"/>
      <c r="RUJ9" s="7"/>
      <c r="RUK9" s="7"/>
      <c r="RUL9" s="7"/>
      <c r="RUM9" s="7"/>
      <c r="RUN9" s="7"/>
      <c r="RUO9" s="7"/>
      <c r="RUP9" s="7"/>
      <c r="RUQ9" s="7"/>
      <c r="RUR9" s="7"/>
      <c r="RUS9" s="7"/>
      <c r="RUT9" s="7"/>
      <c r="RUU9" s="7"/>
      <c r="RUV9" s="7"/>
      <c r="RUW9" s="7"/>
      <c r="RUX9" s="7"/>
      <c r="RUY9" s="7"/>
      <c r="RUZ9" s="7"/>
      <c r="RVA9" s="7"/>
      <c r="RVB9" s="7"/>
      <c r="RVC9" s="7"/>
      <c r="RVD9" s="7"/>
      <c r="RVE9" s="7"/>
      <c r="RVF9" s="7"/>
      <c r="RVG9" s="7"/>
      <c r="RVH9" s="7"/>
      <c r="RVI9" s="7"/>
      <c r="RVJ9" s="7"/>
      <c r="RVK9" s="7"/>
      <c r="RVL9" s="7"/>
      <c r="RVM9" s="7"/>
      <c r="RVN9" s="7"/>
      <c r="RVO9" s="7"/>
      <c r="RVP9" s="7"/>
      <c r="RVQ9" s="7"/>
      <c r="RVR9" s="7"/>
      <c r="RVS9" s="7"/>
      <c r="RVT9" s="7"/>
      <c r="RVU9" s="7"/>
      <c r="RVV9" s="7"/>
      <c r="RVW9" s="7"/>
      <c r="RVX9" s="7"/>
      <c r="RVY9" s="7"/>
      <c r="RVZ9" s="7"/>
      <c r="RWA9" s="7"/>
      <c r="RWB9" s="7"/>
      <c r="RWC9" s="7"/>
      <c r="RWD9" s="7"/>
      <c r="RWE9" s="7"/>
      <c r="RWF9" s="7"/>
      <c r="RWG9" s="7"/>
      <c r="RWH9" s="7"/>
      <c r="RWI9" s="7"/>
      <c r="RWJ9" s="7"/>
      <c r="RWK9" s="7"/>
      <c r="RWL9" s="7"/>
      <c r="RWM9" s="7"/>
      <c r="RWN9" s="7"/>
      <c r="RWO9" s="7"/>
      <c r="RWP9" s="7"/>
      <c r="RWQ9" s="7"/>
      <c r="RWR9" s="7"/>
      <c r="RWS9" s="7"/>
      <c r="RWT9" s="7"/>
      <c r="RWU9" s="7"/>
      <c r="RWV9" s="7"/>
      <c r="RWW9" s="7"/>
      <c r="RWX9" s="7"/>
      <c r="RWY9" s="7"/>
      <c r="RWZ9" s="7"/>
      <c r="RXA9" s="7"/>
      <c r="RXB9" s="7"/>
      <c r="RXC9" s="7"/>
      <c r="RXD9" s="7"/>
      <c r="RXE9" s="7"/>
      <c r="RXF9" s="7"/>
      <c r="RXG9" s="7"/>
      <c r="RXH9" s="7"/>
      <c r="RXI9" s="7"/>
      <c r="RXJ9" s="7"/>
      <c r="RXK9" s="7"/>
      <c r="RXL9" s="7"/>
      <c r="RXM9" s="7"/>
      <c r="RXN9" s="7"/>
      <c r="RXO9" s="7"/>
      <c r="RXP9" s="7"/>
      <c r="RXQ9" s="7"/>
      <c r="RXR9" s="7"/>
      <c r="RXS9" s="7"/>
      <c r="RXT9" s="7"/>
      <c r="RXU9" s="7"/>
      <c r="RXV9" s="7"/>
      <c r="RXW9" s="7"/>
      <c r="RXX9" s="7"/>
      <c r="RXY9" s="7"/>
      <c r="RXZ9" s="7"/>
      <c r="RYA9" s="7"/>
      <c r="RYB9" s="7"/>
      <c r="RYC9" s="7"/>
      <c r="RYD9" s="7"/>
      <c r="RYE9" s="7"/>
      <c r="RYF9" s="7"/>
      <c r="RYG9" s="7"/>
      <c r="RYH9" s="7"/>
      <c r="RYI9" s="7"/>
      <c r="RYJ9" s="7"/>
      <c r="RYK9" s="7"/>
      <c r="RYL9" s="7"/>
      <c r="RYM9" s="7"/>
      <c r="RYN9" s="7"/>
      <c r="RYO9" s="7"/>
      <c r="RYP9" s="7"/>
      <c r="RYQ9" s="7"/>
      <c r="RYR9" s="7"/>
      <c r="RYS9" s="7"/>
      <c r="RYT9" s="7"/>
      <c r="RYU9" s="7"/>
      <c r="RYV9" s="7"/>
      <c r="RYW9" s="7"/>
      <c r="RYX9" s="7"/>
      <c r="RYY9" s="7"/>
      <c r="RYZ9" s="7"/>
      <c r="RZA9" s="7"/>
      <c r="RZB9" s="7"/>
      <c r="RZC9" s="7"/>
      <c r="RZD9" s="7"/>
      <c r="RZE9" s="7"/>
      <c r="RZF9" s="7"/>
      <c r="RZG9" s="7"/>
      <c r="RZH9" s="7"/>
      <c r="RZI9" s="7"/>
      <c r="RZJ9" s="7"/>
      <c r="RZK9" s="7"/>
      <c r="RZL9" s="7"/>
      <c r="RZM9" s="7"/>
      <c r="RZN9" s="7"/>
      <c r="RZO9" s="7"/>
      <c r="RZP9" s="7"/>
      <c r="RZQ9" s="7"/>
      <c r="RZR9" s="7"/>
      <c r="RZS9" s="7"/>
      <c r="RZT9" s="7"/>
      <c r="RZU9" s="7"/>
      <c r="RZV9" s="7"/>
      <c r="RZW9" s="7"/>
      <c r="RZX9" s="7"/>
      <c r="RZY9" s="7"/>
      <c r="RZZ9" s="7"/>
      <c r="SAA9" s="7"/>
      <c r="SAB9" s="7"/>
      <c r="SAC9" s="7"/>
      <c r="SAD9" s="7"/>
      <c r="SAE9" s="7"/>
      <c r="SAF9" s="7"/>
      <c r="SAG9" s="7"/>
      <c r="SAH9" s="7"/>
      <c r="SAI9" s="7"/>
      <c r="SAJ9" s="7"/>
      <c r="SAK9" s="7"/>
      <c r="SAL9" s="7"/>
      <c r="SAM9" s="7"/>
      <c r="SAN9" s="7"/>
      <c r="SAO9" s="7"/>
      <c r="SAP9" s="7"/>
      <c r="SAQ9" s="7"/>
      <c r="SAR9" s="7"/>
      <c r="SAS9" s="7"/>
      <c r="SAT9" s="7"/>
      <c r="SAU9" s="7"/>
      <c r="SAV9" s="7"/>
      <c r="SAW9" s="7"/>
      <c r="SAX9" s="7"/>
      <c r="SAY9" s="7"/>
      <c r="SAZ9" s="7"/>
      <c r="SBA9" s="7"/>
      <c r="SBB9" s="7"/>
      <c r="SBC9" s="7"/>
      <c r="SBD9" s="7"/>
      <c r="SBE9" s="7"/>
      <c r="SBF9" s="7"/>
      <c r="SBG9" s="7"/>
      <c r="SBH9" s="7"/>
      <c r="SBI9" s="7"/>
      <c r="SBJ9" s="7"/>
      <c r="SBK9" s="7"/>
      <c r="SBL9" s="7"/>
      <c r="SBM9" s="7"/>
      <c r="SBN9" s="7"/>
      <c r="SBO9" s="7"/>
      <c r="SBP9" s="7"/>
      <c r="SBQ9" s="7"/>
      <c r="SBR9" s="7"/>
      <c r="SBS9" s="7"/>
      <c r="SBT9" s="7"/>
      <c r="SBU9" s="7"/>
      <c r="SBV9" s="7"/>
      <c r="SBW9" s="7"/>
      <c r="SBX9" s="7"/>
      <c r="SBY9" s="7"/>
      <c r="SBZ9" s="7"/>
      <c r="SCA9" s="7"/>
      <c r="SCB9" s="7"/>
      <c r="SCC9" s="7"/>
      <c r="SCD9" s="7"/>
      <c r="SCE9" s="7"/>
      <c r="SCF9" s="7"/>
      <c r="SCG9" s="7"/>
      <c r="SCH9" s="7"/>
      <c r="SCI9" s="7"/>
      <c r="SCJ9" s="7"/>
      <c r="SCK9" s="7"/>
      <c r="SCL9" s="7"/>
      <c r="SCM9" s="7"/>
      <c r="SCN9" s="7"/>
      <c r="SCO9" s="7"/>
      <c r="SCP9" s="7"/>
      <c r="SCQ9" s="7"/>
      <c r="SCR9" s="7"/>
      <c r="SCS9" s="7"/>
      <c r="SCT9" s="7"/>
      <c r="SCU9" s="7"/>
      <c r="SCV9" s="7"/>
      <c r="SCW9" s="7"/>
      <c r="SCX9" s="7"/>
      <c r="SCY9" s="7"/>
      <c r="SCZ9" s="7"/>
      <c r="SDA9" s="7"/>
      <c r="SDB9" s="7"/>
      <c r="SDC9" s="7"/>
      <c r="SDD9" s="7"/>
      <c r="SDE9" s="7"/>
      <c r="SDF9" s="7"/>
      <c r="SDG9" s="7"/>
      <c r="SDH9" s="7"/>
      <c r="SDI9" s="7"/>
      <c r="SDJ9" s="7"/>
      <c r="SDK9" s="7"/>
      <c r="SDL9" s="7"/>
      <c r="SDM9" s="7"/>
      <c r="SDN9" s="7"/>
      <c r="SDO9" s="7"/>
      <c r="SDP9" s="7"/>
      <c r="SDQ9" s="7"/>
      <c r="SDR9" s="7"/>
      <c r="SDS9" s="7"/>
      <c r="SDT9" s="7"/>
      <c r="SDU9" s="7"/>
      <c r="SDV9" s="7"/>
      <c r="SDW9" s="7"/>
      <c r="SDX9" s="7"/>
      <c r="SDY9" s="7"/>
      <c r="SDZ9" s="7"/>
      <c r="SEA9" s="7"/>
      <c r="SEB9" s="7"/>
      <c r="SEC9" s="7"/>
      <c r="SED9" s="7"/>
      <c r="SEE9" s="7"/>
      <c r="SEF9" s="7"/>
      <c r="SEG9" s="7"/>
      <c r="SEH9" s="7"/>
      <c r="SEI9" s="7"/>
      <c r="SEJ9" s="7"/>
      <c r="SEK9" s="7"/>
      <c r="SEL9" s="7"/>
      <c r="SEM9" s="7"/>
      <c r="SEN9" s="7"/>
      <c r="SEO9" s="7"/>
      <c r="SEP9" s="7"/>
      <c r="SEQ9" s="7"/>
      <c r="SER9" s="7"/>
      <c r="SES9" s="7"/>
      <c r="SET9" s="7"/>
      <c r="SEU9" s="7"/>
      <c r="SEV9" s="7"/>
      <c r="SEW9" s="7"/>
      <c r="SEX9" s="7"/>
      <c r="SEY9" s="7"/>
      <c r="SEZ9" s="7"/>
      <c r="SFA9" s="7"/>
      <c r="SFB9" s="7"/>
      <c r="SFC9" s="7"/>
      <c r="SFD9" s="7"/>
      <c r="SFE9" s="7"/>
      <c r="SFF9" s="7"/>
      <c r="SFG9" s="7"/>
      <c r="SFH9" s="7"/>
      <c r="SFI9" s="7"/>
      <c r="SFJ9" s="7"/>
      <c r="SFK9" s="7"/>
      <c r="SFL9" s="7"/>
      <c r="SFM9" s="7"/>
      <c r="SFN9" s="7"/>
      <c r="SFO9" s="7"/>
      <c r="SFP9" s="7"/>
      <c r="SFQ9" s="7"/>
      <c r="SFR9" s="7"/>
      <c r="SFS9" s="7"/>
      <c r="SFT9" s="7"/>
      <c r="SFU9" s="7"/>
      <c r="SFV9" s="7"/>
      <c r="SFW9" s="7"/>
      <c r="SFX9" s="7"/>
      <c r="SFY9" s="7"/>
      <c r="SFZ9" s="7"/>
      <c r="SGA9" s="7"/>
      <c r="SGB9" s="7"/>
      <c r="SGC9" s="7"/>
      <c r="SGD9" s="7"/>
      <c r="SGE9" s="7"/>
      <c r="SGF9" s="7"/>
      <c r="SGG9" s="7"/>
      <c r="SGH9" s="7"/>
      <c r="SGI9" s="7"/>
      <c r="SGJ9" s="7"/>
      <c r="SGK9" s="7"/>
      <c r="SGL9" s="7"/>
      <c r="SGM9" s="7"/>
      <c r="SGN9" s="7"/>
      <c r="SGO9" s="7"/>
      <c r="SGP9" s="7"/>
      <c r="SGQ9" s="7"/>
      <c r="SGR9" s="7"/>
      <c r="SGS9" s="7"/>
      <c r="SGT9" s="7"/>
      <c r="SGU9" s="7"/>
      <c r="SGV9" s="7"/>
      <c r="SGW9" s="7"/>
      <c r="SGX9" s="7"/>
      <c r="SGY9" s="7"/>
      <c r="SGZ9" s="7"/>
      <c r="SHA9" s="7"/>
      <c r="SHB9" s="7"/>
      <c r="SHC9" s="7"/>
      <c r="SHD9" s="7"/>
      <c r="SHE9" s="7"/>
      <c r="SHF9" s="7"/>
      <c r="SHG9" s="7"/>
      <c r="SHH9" s="7"/>
      <c r="SHI9" s="7"/>
      <c r="SHJ9" s="7"/>
      <c r="SHK9" s="7"/>
      <c r="SHL9" s="7"/>
      <c r="SHM9" s="7"/>
      <c r="SHN9" s="7"/>
      <c r="SHO9" s="7"/>
      <c r="SHP9" s="7"/>
      <c r="SHQ9" s="7"/>
      <c r="SHR9" s="7"/>
      <c r="SHS9" s="7"/>
      <c r="SHT9" s="7"/>
      <c r="SHU9" s="7"/>
      <c r="SHV9" s="7"/>
      <c r="SHW9" s="7"/>
      <c r="SHX9" s="7"/>
      <c r="SHY9" s="7"/>
      <c r="SHZ9" s="7"/>
      <c r="SIA9" s="7"/>
      <c r="SIB9" s="7"/>
      <c r="SIC9" s="7"/>
      <c r="SID9" s="7"/>
      <c r="SIE9" s="7"/>
      <c r="SIF9" s="7"/>
      <c r="SIG9" s="7"/>
      <c r="SIH9" s="7"/>
      <c r="SII9" s="7"/>
      <c r="SIJ9" s="7"/>
      <c r="SIK9" s="7"/>
      <c r="SIL9" s="7"/>
      <c r="SIM9" s="7"/>
      <c r="SIN9" s="7"/>
      <c r="SIO9" s="7"/>
      <c r="SIP9" s="7"/>
      <c r="SIQ9" s="7"/>
      <c r="SIR9" s="7"/>
      <c r="SIS9" s="7"/>
      <c r="SIT9" s="7"/>
      <c r="SIU9" s="7"/>
      <c r="SIV9" s="7"/>
      <c r="SIW9" s="7"/>
      <c r="SIX9" s="7"/>
      <c r="SIY9" s="7"/>
      <c r="SIZ9" s="7"/>
      <c r="SJA9" s="7"/>
      <c r="SJB9" s="7"/>
      <c r="SJC9" s="7"/>
      <c r="SJD9" s="7"/>
      <c r="SJE9" s="7"/>
      <c r="SJF9" s="7"/>
      <c r="SJG9" s="7"/>
      <c r="SJH9" s="7"/>
      <c r="SJI9" s="7"/>
      <c r="SJJ9" s="7"/>
      <c r="SJK9" s="7"/>
      <c r="SJL9" s="7"/>
      <c r="SJM9" s="7"/>
      <c r="SJN9" s="7"/>
      <c r="SJO9" s="7"/>
      <c r="SJP9" s="7"/>
      <c r="SJQ9" s="7"/>
      <c r="SJR9" s="7"/>
      <c r="SJS9" s="7"/>
      <c r="SJT9" s="7"/>
      <c r="SJU9" s="7"/>
      <c r="SJV9" s="7"/>
      <c r="SJW9" s="7"/>
      <c r="SJX9" s="7"/>
      <c r="SJY9" s="7"/>
      <c r="SJZ9" s="7"/>
      <c r="SKA9" s="7"/>
      <c r="SKB9" s="7"/>
      <c r="SKC9" s="7"/>
      <c r="SKD9" s="7"/>
      <c r="SKE9" s="7"/>
      <c r="SKF9" s="7"/>
      <c r="SKG9" s="7"/>
      <c r="SKH9" s="7"/>
      <c r="SKI9" s="7"/>
      <c r="SKJ9" s="7"/>
      <c r="SKK9" s="7"/>
      <c r="SKL9" s="7"/>
      <c r="SKM9" s="7"/>
      <c r="SKN9" s="7"/>
      <c r="SKO9" s="7"/>
      <c r="SKP9" s="7"/>
      <c r="SKQ9" s="7"/>
      <c r="SKR9" s="7"/>
      <c r="SKS9" s="7"/>
      <c r="SKT9" s="7"/>
      <c r="SKU9" s="7"/>
      <c r="SKV9" s="7"/>
      <c r="SKW9" s="7"/>
      <c r="SKX9" s="7"/>
      <c r="SKY9" s="7"/>
      <c r="SKZ9" s="7"/>
      <c r="SLA9" s="7"/>
      <c r="SLB9" s="7"/>
      <c r="SLC9" s="7"/>
      <c r="SLD9" s="7"/>
      <c r="SLE9" s="7"/>
      <c r="SLF9" s="7"/>
      <c r="SLG9" s="7"/>
      <c r="SLH9" s="7"/>
      <c r="SLI9" s="7"/>
      <c r="SLJ9" s="7"/>
      <c r="SLK9" s="7"/>
      <c r="SLL9" s="7"/>
      <c r="SLM9" s="7"/>
      <c r="SLN9" s="7"/>
      <c r="SLO9" s="7"/>
      <c r="SLP9" s="7"/>
      <c r="SLQ9" s="7"/>
      <c r="SLR9" s="7"/>
      <c r="SLS9" s="7"/>
      <c r="SLT9" s="7"/>
      <c r="SLU9" s="7"/>
      <c r="SLV9" s="7"/>
      <c r="SLW9" s="7"/>
      <c r="SLX9" s="7"/>
      <c r="SLY9" s="7"/>
      <c r="SLZ9" s="7"/>
      <c r="SMA9" s="7"/>
      <c r="SMB9" s="7"/>
      <c r="SMC9" s="7"/>
      <c r="SMD9" s="7"/>
      <c r="SME9" s="7"/>
      <c r="SMF9" s="7"/>
      <c r="SMG9" s="7"/>
      <c r="SMH9" s="7"/>
      <c r="SMI9" s="7"/>
      <c r="SMJ9" s="7"/>
      <c r="SMK9" s="7"/>
      <c r="SML9" s="7"/>
      <c r="SMM9" s="7"/>
      <c r="SMN9" s="7"/>
      <c r="SMO9" s="7"/>
      <c r="SMP9" s="7"/>
      <c r="SMQ9" s="7"/>
      <c r="SMR9" s="7"/>
      <c r="SMS9" s="7"/>
      <c r="SMT9" s="7"/>
      <c r="SMU9" s="7"/>
      <c r="SMV9" s="7"/>
      <c r="SMW9" s="7"/>
      <c r="SMX9" s="7"/>
      <c r="SMY9" s="7"/>
      <c r="SMZ9" s="7"/>
      <c r="SNA9" s="7"/>
      <c r="SNB9" s="7"/>
      <c r="SNC9" s="7"/>
      <c r="SND9" s="7"/>
      <c r="SNE9" s="7"/>
      <c r="SNF9" s="7"/>
      <c r="SNG9" s="7"/>
      <c r="SNH9" s="7"/>
      <c r="SNI9" s="7"/>
      <c r="SNJ9" s="7"/>
      <c r="SNK9" s="7"/>
      <c r="SNL9" s="7"/>
      <c r="SNM9" s="7"/>
      <c r="SNN9" s="7"/>
      <c r="SNO9" s="7"/>
      <c r="SNP9" s="7"/>
      <c r="SNQ9" s="7"/>
      <c r="SNR9" s="7"/>
      <c r="SNS9" s="7"/>
      <c r="SNT9" s="7"/>
      <c r="SNU9" s="7"/>
      <c r="SNV9" s="7"/>
      <c r="SNW9" s="7"/>
      <c r="SNX9" s="7"/>
      <c r="SNY9" s="7"/>
      <c r="SNZ9" s="7"/>
      <c r="SOA9" s="7"/>
      <c r="SOB9" s="7"/>
      <c r="SOC9" s="7"/>
      <c r="SOD9" s="7"/>
      <c r="SOE9" s="7"/>
      <c r="SOF9" s="7"/>
      <c r="SOG9" s="7"/>
      <c r="SOH9" s="7"/>
      <c r="SOI9" s="7"/>
      <c r="SOJ9" s="7"/>
      <c r="SOK9" s="7"/>
      <c r="SOL9" s="7"/>
      <c r="SOM9" s="7"/>
      <c r="SON9" s="7"/>
      <c r="SOO9" s="7"/>
      <c r="SOP9" s="7"/>
      <c r="SOQ9" s="7"/>
      <c r="SOR9" s="7"/>
      <c r="SOS9" s="7"/>
      <c r="SOT9" s="7"/>
      <c r="SOU9" s="7"/>
      <c r="SOV9" s="7"/>
      <c r="SOW9" s="7"/>
      <c r="SOX9" s="7"/>
      <c r="SOY9" s="7"/>
      <c r="SOZ9" s="7"/>
      <c r="SPA9" s="7"/>
      <c r="SPB9" s="7"/>
      <c r="SPC9" s="7"/>
      <c r="SPD9" s="7"/>
      <c r="SPE9" s="7"/>
      <c r="SPF9" s="7"/>
      <c r="SPG9" s="7"/>
      <c r="SPH9" s="7"/>
      <c r="SPI9" s="7"/>
      <c r="SPJ9" s="7"/>
      <c r="SPK9" s="7"/>
      <c r="SPL9" s="7"/>
      <c r="SPM9" s="7"/>
      <c r="SPN9" s="7"/>
      <c r="SPO9" s="7"/>
      <c r="SPP9" s="7"/>
      <c r="SPQ9" s="7"/>
      <c r="SPR9" s="7"/>
      <c r="SPS9" s="7"/>
      <c r="SPT9" s="7"/>
      <c r="SPU9" s="7"/>
      <c r="SPV9" s="7"/>
      <c r="SPW9" s="7"/>
      <c r="SPX9" s="7"/>
      <c r="SPY9" s="7"/>
      <c r="SPZ9" s="7"/>
      <c r="SQA9" s="7"/>
      <c r="SQB9" s="7"/>
      <c r="SQC9" s="7"/>
      <c r="SQD9" s="7"/>
      <c r="SQE9" s="7"/>
      <c r="SQF9" s="7"/>
      <c r="SQG9" s="7"/>
      <c r="SQH9" s="7"/>
      <c r="SQI9" s="7"/>
      <c r="SQJ9" s="7"/>
      <c r="SQK9" s="7"/>
      <c r="SQL9" s="7"/>
      <c r="SQM9" s="7"/>
      <c r="SQN9" s="7"/>
      <c r="SQO9" s="7"/>
      <c r="SQP9" s="7"/>
      <c r="SQQ9" s="7"/>
      <c r="SQR9" s="7"/>
      <c r="SQS9" s="7"/>
      <c r="SQT9" s="7"/>
      <c r="SQU9" s="7"/>
      <c r="SQV9" s="7"/>
      <c r="SQW9" s="7"/>
      <c r="SQX9" s="7"/>
      <c r="SQY9" s="7"/>
      <c r="SQZ9" s="7"/>
      <c r="SRA9" s="7"/>
      <c r="SRB9" s="7"/>
      <c r="SRC9" s="7"/>
      <c r="SRD9" s="7"/>
      <c r="SRE9" s="7"/>
      <c r="SRF9" s="7"/>
      <c r="SRG9" s="7"/>
      <c r="SRH9" s="7"/>
      <c r="SRI9" s="7"/>
      <c r="SRJ9" s="7"/>
      <c r="SRK9" s="7"/>
      <c r="SRL9" s="7"/>
      <c r="SRM9" s="7"/>
      <c r="SRN9" s="7"/>
      <c r="SRO9" s="7"/>
      <c r="SRP9" s="7"/>
      <c r="SRQ9" s="7"/>
      <c r="SRR9" s="7"/>
      <c r="SRS9" s="7"/>
      <c r="SRT9" s="7"/>
      <c r="SRU9" s="7"/>
      <c r="SRV9" s="7"/>
      <c r="SRW9" s="7"/>
      <c r="SRX9" s="7"/>
      <c r="SRY9" s="7"/>
      <c r="SRZ9" s="7"/>
      <c r="SSA9" s="7"/>
      <c r="SSB9" s="7"/>
      <c r="SSC9" s="7"/>
      <c r="SSD9" s="7"/>
      <c r="SSE9" s="7"/>
      <c r="SSF9" s="7"/>
      <c r="SSG9" s="7"/>
      <c r="SSH9" s="7"/>
      <c r="SSI9" s="7"/>
      <c r="SSJ9" s="7"/>
      <c r="SSK9" s="7"/>
      <c r="SSL9" s="7"/>
      <c r="SSM9" s="7"/>
      <c r="SSN9" s="7"/>
      <c r="SSO9" s="7"/>
      <c r="SSP9" s="7"/>
      <c r="SSQ9" s="7"/>
      <c r="SSR9" s="7"/>
      <c r="SSS9" s="7"/>
      <c r="SST9" s="7"/>
      <c r="SSU9" s="7"/>
      <c r="SSV9" s="7"/>
      <c r="SSW9" s="7"/>
      <c r="SSX9" s="7"/>
      <c r="SSY9" s="7"/>
      <c r="SSZ9" s="7"/>
      <c r="STA9" s="7"/>
      <c r="STB9" s="7"/>
      <c r="STC9" s="7"/>
      <c r="STD9" s="7"/>
      <c r="STE9" s="7"/>
      <c r="STF9" s="7"/>
      <c r="STG9" s="7"/>
      <c r="STH9" s="7"/>
      <c r="STI9" s="7"/>
      <c r="STJ9" s="7"/>
      <c r="STK9" s="7"/>
      <c r="STL9" s="7"/>
      <c r="STM9" s="7"/>
      <c r="STN9" s="7"/>
      <c r="STO9" s="7"/>
      <c r="STP9" s="7"/>
      <c r="STQ9" s="7"/>
      <c r="STR9" s="7"/>
      <c r="STS9" s="7"/>
      <c r="STT9" s="7"/>
      <c r="STU9" s="7"/>
      <c r="STV9" s="7"/>
      <c r="STW9" s="7"/>
      <c r="STX9" s="7"/>
      <c r="STY9" s="7"/>
      <c r="STZ9" s="7"/>
      <c r="SUA9" s="7"/>
      <c r="SUB9" s="7"/>
      <c r="SUC9" s="7"/>
      <c r="SUD9" s="7"/>
      <c r="SUE9" s="7"/>
      <c r="SUF9" s="7"/>
      <c r="SUG9" s="7"/>
      <c r="SUH9" s="7"/>
      <c r="SUI9" s="7"/>
      <c r="SUJ9" s="7"/>
      <c r="SUK9" s="7"/>
      <c r="SUL9" s="7"/>
      <c r="SUM9" s="7"/>
      <c r="SUN9" s="7"/>
      <c r="SUO9" s="7"/>
      <c r="SUP9" s="7"/>
      <c r="SUQ9" s="7"/>
      <c r="SUR9" s="7"/>
      <c r="SUS9" s="7"/>
      <c r="SUT9" s="7"/>
      <c r="SUU9" s="7"/>
      <c r="SUV9" s="7"/>
      <c r="SUW9" s="7"/>
      <c r="SUX9" s="7"/>
      <c r="SUY9" s="7"/>
      <c r="SUZ9" s="7"/>
      <c r="SVA9" s="7"/>
      <c r="SVB9" s="7"/>
      <c r="SVC9" s="7"/>
      <c r="SVD9" s="7"/>
      <c r="SVE9" s="7"/>
      <c r="SVF9" s="7"/>
      <c r="SVG9" s="7"/>
      <c r="SVH9" s="7"/>
      <c r="SVI9" s="7"/>
      <c r="SVJ9" s="7"/>
      <c r="SVK9" s="7"/>
      <c r="SVL9" s="7"/>
      <c r="SVM9" s="7"/>
      <c r="SVN9" s="7"/>
      <c r="SVO9" s="7"/>
      <c r="SVP9" s="7"/>
      <c r="SVQ9" s="7"/>
      <c r="SVR9" s="7"/>
      <c r="SVS9" s="7"/>
      <c r="SVT9" s="7"/>
      <c r="SVU9" s="7"/>
      <c r="SVV9" s="7"/>
      <c r="SVW9" s="7"/>
      <c r="SVX9" s="7"/>
      <c r="SVY9" s="7"/>
      <c r="SVZ9" s="7"/>
      <c r="SWA9" s="7"/>
      <c r="SWB9" s="7"/>
      <c r="SWC9" s="7"/>
      <c r="SWD9" s="7"/>
      <c r="SWE9" s="7"/>
      <c r="SWF9" s="7"/>
      <c r="SWG9" s="7"/>
      <c r="SWH9" s="7"/>
      <c r="SWI9" s="7"/>
      <c r="SWJ9" s="7"/>
      <c r="SWK9" s="7"/>
      <c r="SWL9" s="7"/>
      <c r="SWM9" s="7"/>
      <c r="SWN9" s="7"/>
      <c r="SWO9" s="7"/>
      <c r="SWP9" s="7"/>
      <c r="SWQ9" s="7"/>
      <c r="SWR9" s="7"/>
      <c r="SWS9" s="7"/>
      <c r="SWT9" s="7"/>
      <c r="SWU9" s="7"/>
      <c r="SWV9" s="7"/>
      <c r="SWW9" s="7"/>
      <c r="SWX9" s="7"/>
      <c r="SWY9" s="7"/>
      <c r="SWZ9" s="7"/>
      <c r="SXA9" s="7"/>
      <c r="SXB9" s="7"/>
      <c r="SXC9" s="7"/>
      <c r="SXD9" s="7"/>
      <c r="SXE9" s="7"/>
      <c r="SXF9" s="7"/>
      <c r="SXG9" s="7"/>
      <c r="SXH9" s="7"/>
      <c r="SXI9" s="7"/>
      <c r="SXJ9" s="7"/>
      <c r="SXK9" s="7"/>
      <c r="SXL9" s="7"/>
      <c r="SXM9" s="7"/>
      <c r="SXN9" s="7"/>
      <c r="SXO9" s="7"/>
      <c r="SXP9" s="7"/>
      <c r="SXQ9" s="7"/>
      <c r="SXR9" s="7"/>
      <c r="SXS9" s="7"/>
      <c r="SXT9" s="7"/>
      <c r="SXU9" s="7"/>
      <c r="SXV9" s="7"/>
      <c r="SXW9" s="7"/>
      <c r="SXX9" s="7"/>
      <c r="SXY9" s="7"/>
      <c r="SXZ9" s="7"/>
      <c r="SYA9" s="7"/>
      <c r="SYB9" s="7"/>
      <c r="SYC9" s="7"/>
      <c r="SYD9" s="7"/>
      <c r="SYE9" s="7"/>
      <c r="SYF9" s="7"/>
      <c r="SYG9" s="7"/>
      <c r="SYH9" s="7"/>
      <c r="SYI9" s="7"/>
      <c r="SYJ9" s="7"/>
      <c r="SYK9" s="7"/>
      <c r="SYL9" s="7"/>
      <c r="SYM9" s="7"/>
      <c r="SYN9" s="7"/>
      <c r="SYO9" s="7"/>
      <c r="SYP9" s="7"/>
      <c r="SYQ9" s="7"/>
      <c r="SYR9" s="7"/>
      <c r="SYS9" s="7"/>
      <c r="SYT9" s="7"/>
      <c r="SYU9" s="7"/>
      <c r="SYV9" s="7"/>
      <c r="SYW9" s="7"/>
      <c r="SYX9" s="7"/>
      <c r="SYY9" s="7"/>
      <c r="SYZ9" s="7"/>
      <c r="SZA9" s="7"/>
      <c r="SZB9" s="7"/>
      <c r="SZC9" s="7"/>
      <c r="SZD9" s="7"/>
      <c r="SZE9" s="7"/>
      <c r="SZF9" s="7"/>
      <c r="SZG9" s="7"/>
      <c r="SZH9" s="7"/>
      <c r="SZI9" s="7"/>
      <c r="SZJ9" s="7"/>
      <c r="SZK9" s="7"/>
      <c r="SZL9" s="7"/>
      <c r="SZM9" s="7"/>
      <c r="SZN9" s="7"/>
      <c r="SZO9" s="7"/>
      <c r="SZP9" s="7"/>
      <c r="SZQ9" s="7"/>
      <c r="SZR9" s="7"/>
      <c r="SZS9" s="7"/>
      <c r="SZT9" s="7"/>
      <c r="SZU9" s="7"/>
      <c r="SZV9" s="7"/>
      <c r="SZW9" s="7"/>
      <c r="SZX9" s="7"/>
      <c r="SZY9" s="7"/>
      <c r="SZZ9" s="7"/>
      <c r="TAA9" s="7"/>
      <c r="TAB9" s="7"/>
      <c r="TAC9" s="7"/>
      <c r="TAD9" s="7"/>
      <c r="TAE9" s="7"/>
      <c r="TAF9" s="7"/>
      <c r="TAG9" s="7"/>
      <c r="TAH9" s="7"/>
      <c r="TAI9" s="7"/>
      <c r="TAJ9" s="7"/>
      <c r="TAK9" s="7"/>
      <c r="TAL9" s="7"/>
      <c r="TAM9" s="7"/>
      <c r="TAN9" s="7"/>
      <c r="TAO9" s="7"/>
      <c r="TAP9" s="7"/>
      <c r="TAQ9" s="7"/>
      <c r="TAR9" s="7"/>
      <c r="TAS9" s="7"/>
      <c r="TAT9" s="7"/>
      <c r="TAU9" s="7"/>
      <c r="TAV9" s="7"/>
      <c r="TAW9" s="7"/>
      <c r="TAX9" s="7"/>
      <c r="TAY9" s="7"/>
      <c r="TAZ9" s="7"/>
      <c r="TBA9" s="7"/>
      <c r="TBB9" s="7"/>
      <c r="TBC9" s="7"/>
      <c r="TBD9" s="7"/>
      <c r="TBE9" s="7"/>
      <c r="TBF9" s="7"/>
      <c r="TBG9" s="7"/>
      <c r="TBH9" s="7"/>
      <c r="TBI9" s="7"/>
      <c r="TBJ9" s="7"/>
      <c r="TBK9" s="7"/>
      <c r="TBL9" s="7"/>
      <c r="TBM9" s="7"/>
      <c r="TBN9" s="7"/>
      <c r="TBO9" s="7"/>
      <c r="TBP9" s="7"/>
      <c r="TBQ9" s="7"/>
      <c r="TBR9" s="7"/>
      <c r="TBS9" s="7"/>
      <c r="TBT9" s="7"/>
      <c r="TBU9" s="7"/>
      <c r="TBV9" s="7"/>
      <c r="TBW9" s="7"/>
      <c r="TBX9" s="7"/>
      <c r="TBY9" s="7"/>
      <c r="TBZ9" s="7"/>
      <c r="TCA9" s="7"/>
      <c r="TCB9" s="7"/>
      <c r="TCC9" s="7"/>
      <c r="TCD9" s="7"/>
      <c r="TCE9" s="7"/>
      <c r="TCF9" s="7"/>
      <c r="TCG9" s="7"/>
      <c r="TCH9" s="7"/>
      <c r="TCI9" s="7"/>
      <c r="TCJ9" s="7"/>
      <c r="TCK9" s="7"/>
      <c r="TCL9" s="7"/>
      <c r="TCM9" s="7"/>
      <c r="TCN9" s="7"/>
      <c r="TCO9" s="7"/>
      <c r="TCP9" s="7"/>
      <c r="TCQ9" s="7"/>
      <c r="TCR9" s="7"/>
      <c r="TCS9" s="7"/>
      <c r="TCT9" s="7"/>
      <c r="TCU9" s="7"/>
      <c r="TCV9" s="7"/>
      <c r="TCW9" s="7"/>
      <c r="TCX9" s="7"/>
      <c r="TCY9" s="7"/>
      <c r="TCZ9" s="7"/>
      <c r="TDA9" s="7"/>
      <c r="TDB9" s="7"/>
      <c r="TDC9" s="7"/>
      <c r="TDD9" s="7"/>
      <c r="TDE9" s="7"/>
      <c r="TDF9" s="7"/>
      <c r="TDG9" s="7"/>
      <c r="TDH9" s="7"/>
      <c r="TDI9" s="7"/>
      <c r="TDJ9" s="7"/>
      <c r="TDK9" s="7"/>
      <c r="TDL9" s="7"/>
      <c r="TDM9" s="7"/>
      <c r="TDN9" s="7"/>
      <c r="TDO9" s="7"/>
      <c r="TDP9" s="7"/>
      <c r="TDQ9" s="7"/>
      <c r="TDR9" s="7"/>
      <c r="TDS9" s="7"/>
      <c r="TDT9" s="7"/>
      <c r="TDU9" s="7"/>
      <c r="TDV9" s="7"/>
      <c r="TDW9" s="7"/>
      <c r="TDX9" s="7"/>
      <c r="TDY9" s="7"/>
      <c r="TDZ9" s="7"/>
      <c r="TEA9" s="7"/>
      <c r="TEB9" s="7"/>
      <c r="TEC9" s="7"/>
      <c r="TED9" s="7"/>
      <c r="TEE9" s="7"/>
      <c r="TEF9" s="7"/>
      <c r="TEG9" s="7"/>
      <c r="TEH9" s="7"/>
      <c r="TEI9" s="7"/>
      <c r="TEJ9" s="7"/>
      <c r="TEK9" s="7"/>
      <c r="TEL9" s="7"/>
      <c r="TEM9" s="7"/>
      <c r="TEN9" s="7"/>
      <c r="TEO9" s="7"/>
      <c r="TEP9" s="7"/>
      <c r="TEQ9" s="7"/>
      <c r="TER9" s="7"/>
      <c r="TES9" s="7"/>
      <c r="TET9" s="7"/>
      <c r="TEU9" s="7"/>
      <c r="TEV9" s="7"/>
      <c r="TEW9" s="7"/>
      <c r="TEX9" s="7"/>
      <c r="TEY9" s="7"/>
      <c r="TEZ9" s="7"/>
      <c r="TFA9" s="7"/>
      <c r="TFB9" s="7"/>
      <c r="TFC9" s="7"/>
      <c r="TFD9" s="7"/>
      <c r="TFE9" s="7"/>
      <c r="TFF9" s="7"/>
      <c r="TFG9" s="7"/>
      <c r="TFH9" s="7"/>
      <c r="TFI9" s="7"/>
      <c r="TFJ9" s="7"/>
      <c r="TFK9" s="7"/>
      <c r="TFL9" s="7"/>
      <c r="TFM9" s="7"/>
      <c r="TFN9" s="7"/>
      <c r="TFO9" s="7"/>
      <c r="TFP9" s="7"/>
      <c r="TFQ9" s="7"/>
      <c r="TFR9" s="7"/>
      <c r="TFS9" s="7"/>
      <c r="TFT9" s="7"/>
      <c r="TFU9" s="7"/>
      <c r="TFV9" s="7"/>
      <c r="TFW9" s="7"/>
      <c r="TFX9" s="7"/>
      <c r="TFY9" s="7"/>
      <c r="TFZ9" s="7"/>
      <c r="TGA9" s="7"/>
      <c r="TGB9" s="7"/>
      <c r="TGC9" s="7"/>
      <c r="TGD9" s="7"/>
      <c r="TGE9" s="7"/>
      <c r="TGF9" s="7"/>
      <c r="TGG9" s="7"/>
      <c r="TGH9" s="7"/>
      <c r="TGI9" s="7"/>
      <c r="TGJ9" s="7"/>
      <c r="TGK9" s="7"/>
      <c r="TGL9" s="7"/>
      <c r="TGM9" s="7"/>
      <c r="TGN9" s="7"/>
      <c r="TGO9" s="7"/>
      <c r="TGP9" s="7"/>
      <c r="TGQ9" s="7"/>
      <c r="TGR9" s="7"/>
      <c r="TGS9" s="7"/>
      <c r="TGT9" s="7"/>
      <c r="TGU9" s="7"/>
      <c r="TGV9" s="7"/>
      <c r="TGW9" s="7"/>
      <c r="TGX9" s="7"/>
      <c r="TGY9" s="7"/>
      <c r="TGZ9" s="7"/>
      <c r="THA9" s="7"/>
      <c r="THB9" s="7"/>
      <c r="THC9" s="7"/>
      <c r="THD9" s="7"/>
      <c r="THE9" s="7"/>
      <c r="THF9" s="7"/>
      <c r="THG9" s="7"/>
      <c r="THH9" s="7"/>
      <c r="THI9" s="7"/>
      <c r="THJ9" s="7"/>
      <c r="THK9" s="7"/>
      <c r="THL9" s="7"/>
      <c r="THM9" s="7"/>
      <c r="THN9" s="7"/>
      <c r="THO9" s="7"/>
      <c r="THP9" s="7"/>
      <c r="THQ9" s="7"/>
      <c r="THR9" s="7"/>
      <c r="THS9" s="7"/>
      <c r="THT9" s="7"/>
      <c r="THU9" s="7"/>
      <c r="THV9" s="7"/>
      <c r="THW9" s="7"/>
      <c r="THX9" s="7"/>
      <c r="THY9" s="7"/>
      <c r="THZ9" s="7"/>
      <c r="TIA9" s="7"/>
      <c r="TIB9" s="7"/>
      <c r="TIC9" s="7"/>
      <c r="TID9" s="7"/>
      <c r="TIE9" s="7"/>
      <c r="TIF9" s="7"/>
      <c r="TIG9" s="7"/>
      <c r="TIH9" s="7"/>
      <c r="TII9" s="7"/>
      <c r="TIJ9" s="7"/>
      <c r="TIK9" s="7"/>
      <c r="TIL9" s="7"/>
      <c r="TIM9" s="7"/>
      <c r="TIN9" s="7"/>
      <c r="TIO9" s="7"/>
      <c r="TIP9" s="7"/>
      <c r="TIQ9" s="7"/>
      <c r="TIR9" s="7"/>
      <c r="TIS9" s="7"/>
      <c r="TIT9" s="7"/>
      <c r="TIU9" s="7"/>
      <c r="TIV9" s="7"/>
      <c r="TIW9" s="7"/>
      <c r="TIX9" s="7"/>
      <c r="TIY9" s="7"/>
      <c r="TIZ9" s="7"/>
      <c r="TJA9" s="7"/>
      <c r="TJB9" s="7"/>
      <c r="TJC9" s="7"/>
      <c r="TJD9" s="7"/>
      <c r="TJE9" s="7"/>
      <c r="TJF9" s="7"/>
      <c r="TJG9" s="7"/>
      <c r="TJH9" s="7"/>
      <c r="TJI9" s="7"/>
      <c r="TJJ9" s="7"/>
      <c r="TJK9" s="7"/>
      <c r="TJL9" s="7"/>
      <c r="TJM9" s="7"/>
      <c r="TJN9" s="7"/>
      <c r="TJO9" s="7"/>
      <c r="TJP9" s="7"/>
      <c r="TJQ9" s="7"/>
      <c r="TJR9" s="7"/>
      <c r="TJS9" s="7"/>
      <c r="TJT9" s="7"/>
      <c r="TJU9" s="7"/>
      <c r="TJV9" s="7"/>
      <c r="TJW9" s="7"/>
      <c r="TJX9" s="7"/>
      <c r="TJY9" s="7"/>
      <c r="TJZ9" s="7"/>
      <c r="TKA9" s="7"/>
      <c r="TKB9" s="7"/>
      <c r="TKC9" s="7"/>
      <c r="TKD9" s="7"/>
      <c r="TKE9" s="7"/>
      <c r="TKF9" s="7"/>
      <c r="TKG9" s="7"/>
      <c r="TKH9" s="7"/>
      <c r="TKI9" s="7"/>
      <c r="TKJ9" s="7"/>
      <c r="TKK9" s="7"/>
      <c r="TKL9" s="7"/>
      <c r="TKM9" s="7"/>
      <c r="TKN9" s="7"/>
      <c r="TKO9" s="7"/>
      <c r="TKP9" s="7"/>
      <c r="TKQ9" s="7"/>
      <c r="TKR9" s="7"/>
      <c r="TKS9" s="7"/>
      <c r="TKT9" s="7"/>
      <c r="TKU9" s="7"/>
      <c r="TKV9" s="7"/>
      <c r="TKW9" s="7"/>
      <c r="TKX9" s="7"/>
      <c r="TKY9" s="7"/>
      <c r="TKZ9" s="7"/>
      <c r="TLA9" s="7"/>
      <c r="TLB9" s="7"/>
      <c r="TLC9" s="7"/>
      <c r="TLD9" s="7"/>
      <c r="TLE9" s="7"/>
      <c r="TLF9" s="7"/>
      <c r="TLG9" s="7"/>
      <c r="TLH9" s="7"/>
      <c r="TLI9" s="7"/>
      <c r="TLJ9" s="7"/>
      <c r="TLK9" s="7"/>
      <c r="TLL9" s="7"/>
      <c r="TLM9" s="7"/>
      <c r="TLN9" s="7"/>
      <c r="TLO9" s="7"/>
      <c r="TLP9" s="7"/>
      <c r="TLQ9" s="7"/>
      <c r="TLR9" s="7"/>
      <c r="TLS9" s="7"/>
      <c r="TLT9" s="7"/>
      <c r="TLU9" s="7"/>
      <c r="TLV9" s="7"/>
      <c r="TLW9" s="7"/>
      <c r="TLX9" s="7"/>
      <c r="TLY9" s="7"/>
      <c r="TLZ9" s="7"/>
      <c r="TMA9" s="7"/>
      <c r="TMB9" s="7"/>
      <c r="TMC9" s="7"/>
      <c r="TMD9" s="7"/>
      <c r="TME9" s="7"/>
      <c r="TMF9" s="7"/>
      <c r="TMG9" s="7"/>
      <c r="TMH9" s="7"/>
      <c r="TMI9" s="7"/>
      <c r="TMJ9" s="7"/>
      <c r="TMK9" s="7"/>
      <c r="TML9" s="7"/>
      <c r="TMM9" s="7"/>
      <c r="TMN9" s="7"/>
      <c r="TMO9" s="7"/>
      <c r="TMP9" s="7"/>
      <c r="TMQ9" s="7"/>
      <c r="TMR9" s="7"/>
      <c r="TMS9" s="7"/>
      <c r="TMT9" s="7"/>
      <c r="TMU9" s="7"/>
      <c r="TMV9" s="7"/>
      <c r="TMW9" s="7"/>
      <c r="TMX9" s="7"/>
      <c r="TMY9" s="7"/>
      <c r="TMZ9" s="7"/>
      <c r="TNA9" s="7"/>
      <c r="TNB9" s="7"/>
      <c r="TNC9" s="7"/>
      <c r="TND9" s="7"/>
      <c r="TNE9" s="7"/>
      <c r="TNF9" s="7"/>
      <c r="TNG9" s="7"/>
      <c r="TNH9" s="7"/>
      <c r="TNI9" s="7"/>
      <c r="TNJ9" s="7"/>
      <c r="TNK9" s="7"/>
      <c r="TNL9" s="7"/>
      <c r="TNM9" s="7"/>
      <c r="TNN9" s="7"/>
      <c r="TNO9" s="7"/>
      <c r="TNP9" s="7"/>
      <c r="TNQ9" s="7"/>
      <c r="TNR9" s="7"/>
      <c r="TNS9" s="7"/>
      <c r="TNT9" s="7"/>
      <c r="TNU9" s="7"/>
      <c r="TNV9" s="7"/>
      <c r="TNW9" s="7"/>
      <c r="TNX9" s="7"/>
      <c r="TNY9" s="7"/>
      <c r="TNZ9" s="7"/>
      <c r="TOA9" s="7"/>
      <c r="TOB9" s="7"/>
      <c r="TOC9" s="7"/>
      <c r="TOD9" s="7"/>
      <c r="TOE9" s="7"/>
      <c r="TOF9" s="7"/>
      <c r="TOG9" s="7"/>
      <c r="TOH9" s="7"/>
      <c r="TOI9" s="7"/>
      <c r="TOJ9" s="7"/>
      <c r="TOK9" s="7"/>
      <c r="TOL9" s="7"/>
      <c r="TOM9" s="7"/>
      <c r="TON9" s="7"/>
      <c r="TOO9" s="7"/>
      <c r="TOP9" s="7"/>
      <c r="TOQ9" s="7"/>
      <c r="TOR9" s="7"/>
      <c r="TOS9" s="7"/>
      <c r="TOT9" s="7"/>
      <c r="TOU9" s="7"/>
      <c r="TOV9" s="7"/>
      <c r="TOW9" s="7"/>
      <c r="TOX9" s="7"/>
      <c r="TOY9" s="7"/>
      <c r="TOZ9" s="7"/>
      <c r="TPA9" s="7"/>
      <c r="TPB9" s="7"/>
      <c r="TPC9" s="7"/>
      <c r="TPD9" s="7"/>
      <c r="TPE9" s="7"/>
      <c r="TPF9" s="7"/>
      <c r="TPG9" s="7"/>
      <c r="TPH9" s="7"/>
      <c r="TPI9" s="7"/>
      <c r="TPJ9" s="7"/>
      <c r="TPK9" s="7"/>
      <c r="TPL9" s="7"/>
      <c r="TPM9" s="7"/>
      <c r="TPN9" s="7"/>
      <c r="TPO9" s="7"/>
      <c r="TPP9" s="7"/>
      <c r="TPQ9" s="7"/>
      <c r="TPR9" s="7"/>
      <c r="TPS9" s="7"/>
      <c r="TPT9" s="7"/>
      <c r="TPU9" s="7"/>
      <c r="TPV9" s="7"/>
      <c r="TPW9" s="7"/>
      <c r="TPX9" s="7"/>
      <c r="TPY9" s="7"/>
      <c r="TPZ9" s="7"/>
      <c r="TQA9" s="7"/>
      <c r="TQB9" s="7"/>
      <c r="TQC9" s="7"/>
      <c r="TQD9" s="7"/>
      <c r="TQE9" s="7"/>
      <c r="TQF9" s="7"/>
      <c r="TQG9" s="7"/>
      <c r="TQH9" s="7"/>
      <c r="TQI9" s="7"/>
      <c r="TQJ9" s="7"/>
      <c r="TQK9" s="7"/>
      <c r="TQL9" s="7"/>
      <c r="TQM9" s="7"/>
      <c r="TQN9" s="7"/>
      <c r="TQO9" s="7"/>
      <c r="TQP9" s="7"/>
      <c r="TQQ9" s="7"/>
      <c r="TQR9" s="7"/>
      <c r="TQS9" s="7"/>
      <c r="TQT9" s="7"/>
      <c r="TQU9" s="7"/>
      <c r="TQV9" s="7"/>
      <c r="TQW9" s="7"/>
      <c r="TQX9" s="7"/>
      <c r="TQY9" s="7"/>
      <c r="TQZ9" s="7"/>
      <c r="TRA9" s="7"/>
      <c r="TRB9" s="7"/>
      <c r="TRC9" s="7"/>
      <c r="TRD9" s="7"/>
      <c r="TRE9" s="7"/>
      <c r="TRF9" s="7"/>
      <c r="TRG9" s="7"/>
      <c r="TRH9" s="7"/>
      <c r="TRI9" s="7"/>
      <c r="TRJ9" s="7"/>
      <c r="TRK9" s="7"/>
      <c r="TRL9" s="7"/>
      <c r="TRM9" s="7"/>
      <c r="TRN9" s="7"/>
      <c r="TRO9" s="7"/>
      <c r="TRP9" s="7"/>
      <c r="TRQ9" s="7"/>
      <c r="TRR9" s="7"/>
      <c r="TRS9" s="7"/>
      <c r="TRT9" s="7"/>
      <c r="TRU9" s="7"/>
      <c r="TRV9" s="7"/>
      <c r="TRW9" s="7"/>
      <c r="TRX9" s="7"/>
      <c r="TRY9" s="7"/>
      <c r="TRZ9" s="7"/>
      <c r="TSA9" s="7"/>
      <c r="TSB9" s="7"/>
      <c r="TSC9" s="7"/>
      <c r="TSD9" s="7"/>
      <c r="TSE9" s="7"/>
      <c r="TSF9" s="7"/>
      <c r="TSG9" s="7"/>
      <c r="TSH9" s="7"/>
      <c r="TSI9" s="7"/>
      <c r="TSJ9" s="7"/>
      <c r="TSK9" s="7"/>
      <c r="TSL9" s="7"/>
      <c r="TSM9" s="7"/>
      <c r="TSN9" s="7"/>
      <c r="TSO9" s="7"/>
      <c r="TSP9" s="7"/>
      <c r="TSQ9" s="7"/>
      <c r="TSR9" s="7"/>
      <c r="TSS9" s="7"/>
      <c r="TST9" s="7"/>
      <c r="TSU9" s="7"/>
      <c r="TSV9" s="7"/>
      <c r="TSW9" s="7"/>
      <c r="TSX9" s="7"/>
      <c r="TSY9" s="7"/>
      <c r="TSZ9" s="7"/>
      <c r="TTA9" s="7"/>
      <c r="TTB9" s="7"/>
      <c r="TTC9" s="7"/>
      <c r="TTD9" s="7"/>
      <c r="TTE9" s="7"/>
      <c r="TTF9" s="7"/>
      <c r="TTG9" s="7"/>
      <c r="TTH9" s="7"/>
      <c r="TTI9" s="7"/>
      <c r="TTJ9" s="7"/>
      <c r="TTK9" s="7"/>
      <c r="TTL9" s="7"/>
      <c r="TTM9" s="7"/>
      <c r="TTN9" s="7"/>
      <c r="TTO9" s="7"/>
      <c r="TTP9" s="7"/>
      <c r="TTQ9" s="7"/>
      <c r="TTR9" s="7"/>
      <c r="TTS9" s="7"/>
      <c r="TTT9" s="7"/>
      <c r="TTU9" s="7"/>
      <c r="TTV9" s="7"/>
      <c r="TTW9" s="7"/>
      <c r="TTX9" s="7"/>
      <c r="TTY9" s="7"/>
      <c r="TTZ9" s="7"/>
      <c r="TUA9" s="7"/>
      <c r="TUB9" s="7"/>
      <c r="TUC9" s="7"/>
      <c r="TUD9" s="7"/>
      <c r="TUE9" s="7"/>
      <c r="TUF9" s="7"/>
      <c r="TUG9" s="7"/>
      <c r="TUH9" s="7"/>
      <c r="TUI9" s="7"/>
      <c r="TUJ9" s="7"/>
      <c r="TUK9" s="7"/>
      <c r="TUL9" s="7"/>
      <c r="TUM9" s="7"/>
      <c r="TUN9" s="7"/>
      <c r="TUO9" s="7"/>
      <c r="TUP9" s="7"/>
      <c r="TUQ9" s="7"/>
      <c r="TUR9" s="7"/>
      <c r="TUS9" s="7"/>
      <c r="TUT9" s="7"/>
      <c r="TUU9" s="7"/>
      <c r="TUV9" s="7"/>
      <c r="TUW9" s="7"/>
      <c r="TUX9" s="7"/>
      <c r="TUY9" s="7"/>
      <c r="TUZ9" s="7"/>
      <c r="TVA9" s="7"/>
      <c r="TVB9" s="7"/>
      <c r="TVC9" s="7"/>
      <c r="TVD9" s="7"/>
      <c r="TVE9" s="7"/>
      <c r="TVF9" s="7"/>
      <c r="TVG9" s="7"/>
      <c r="TVH9" s="7"/>
      <c r="TVI9" s="7"/>
      <c r="TVJ9" s="7"/>
      <c r="TVK9" s="7"/>
      <c r="TVL9" s="7"/>
      <c r="TVM9" s="7"/>
      <c r="TVN9" s="7"/>
      <c r="TVO9" s="7"/>
      <c r="TVP9" s="7"/>
      <c r="TVQ9" s="7"/>
      <c r="TVR9" s="7"/>
      <c r="TVS9" s="7"/>
      <c r="TVT9" s="7"/>
      <c r="TVU9" s="7"/>
      <c r="TVV9" s="7"/>
      <c r="TVW9" s="7"/>
      <c r="TVX9" s="7"/>
      <c r="TVY9" s="7"/>
      <c r="TVZ9" s="7"/>
      <c r="TWA9" s="7"/>
      <c r="TWB9" s="7"/>
      <c r="TWC9" s="7"/>
      <c r="TWD9" s="7"/>
      <c r="TWE9" s="7"/>
      <c r="TWF9" s="7"/>
      <c r="TWG9" s="7"/>
      <c r="TWH9" s="7"/>
      <c r="TWI9" s="7"/>
      <c r="TWJ9" s="7"/>
      <c r="TWK9" s="7"/>
      <c r="TWL9" s="7"/>
      <c r="TWM9" s="7"/>
      <c r="TWN9" s="7"/>
      <c r="TWO9" s="7"/>
      <c r="TWP9" s="7"/>
      <c r="TWQ9" s="7"/>
      <c r="TWR9" s="7"/>
      <c r="TWS9" s="7"/>
      <c r="TWT9" s="7"/>
      <c r="TWU9" s="7"/>
      <c r="TWV9" s="7"/>
      <c r="TWW9" s="7"/>
      <c r="TWX9" s="7"/>
      <c r="TWY9" s="7"/>
      <c r="TWZ9" s="7"/>
      <c r="TXA9" s="7"/>
      <c r="TXB9" s="7"/>
      <c r="TXC9" s="7"/>
      <c r="TXD9" s="7"/>
      <c r="TXE9" s="7"/>
      <c r="TXF9" s="7"/>
      <c r="TXG9" s="7"/>
      <c r="TXH9" s="7"/>
      <c r="TXI9" s="7"/>
      <c r="TXJ9" s="7"/>
      <c r="TXK9" s="7"/>
      <c r="TXL9" s="7"/>
      <c r="TXM9" s="7"/>
      <c r="TXN9" s="7"/>
      <c r="TXO9" s="7"/>
      <c r="TXP9" s="7"/>
      <c r="TXQ9" s="7"/>
      <c r="TXR9" s="7"/>
      <c r="TXS9" s="7"/>
      <c r="TXT9" s="7"/>
      <c r="TXU9" s="7"/>
      <c r="TXV9" s="7"/>
      <c r="TXW9" s="7"/>
      <c r="TXX9" s="7"/>
      <c r="TXY9" s="7"/>
      <c r="TXZ9" s="7"/>
      <c r="TYA9" s="7"/>
      <c r="TYB9" s="7"/>
      <c r="TYC9" s="7"/>
      <c r="TYD9" s="7"/>
      <c r="TYE9" s="7"/>
      <c r="TYF9" s="7"/>
      <c r="TYG9" s="7"/>
      <c r="TYH9" s="7"/>
      <c r="TYI9" s="7"/>
      <c r="TYJ9" s="7"/>
      <c r="TYK9" s="7"/>
      <c r="TYL9" s="7"/>
      <c r="TYM9" s="7"/>
      <c r="TYN9" s="7"/>
      <c r="TYO9" s="7"/>
      <c r="TYP9" s="7"/>
      <c r="TYQ9" s="7"/>
      <c r="TYR9" s="7"/>
      <c r="TYS9" s="7"/>
      <c r="TYT9" s="7"/>
      <c r="TYU9" s="7"/>
      <c r="TYV9" s="7"/>
      <c r="TYW9" s="7"/>
      <c r="TYX9" s="7"/>
      <c r="TYY9" s="7"/>
      <c r="TYZ9" s="7"/>
      <c r="TZA9" s="7"/>
      <c r="TZB9" s="7"/>
      <c r="TZC9" s="7"/>
      <c r="TZD9" s="7"/>
      <c r="TZE9" s="7"/>
      <c r="TZF9" s="7"/>
      <c r="TZG9" s="7"/>
      <c r="TZH9" s="7"/>
      <c r="TZI9" s="7"/>
      <c r="TZJ9" s="7"/>
      <c r="TZK9" s="7"/>
      <c r="TZL9" s="7"/>
      <c r="TZM9" s="7"/>
      <c r="TZN9" s="7"/>
      <c r="TZO9" s="7"/>
      <c r="TZP9" s="7"/>
      <c r="TZQ9" s="7"/>
      <c r="TZR9" s="7"/>
      <c r="TZS9" s="7"/>
      <c r="TZT9" s="7"/>
      <c r="TZU9" s="7"/>
      <c r="TZV9" s="7"/>
      <c r="TZW9" s="7"/>
      <c r="TZX9" s="7"/>
      <c r="TZY9" s="7"/>
      <c r="TZZ9" s="7"/>
      <c r="UAA9" s="7"/>
      <c r="UAB9" s="7"/>
      <c r="UAC9" s="7"/>
      <c r="UAD9" s="7"/>
      <c r="UAE9" s="7"/>
      <c r="UAF9" s="7"/>
      <c r="UAG9" s="7"/>
      <c r="UAH9" s="7"/>
      <c r="UAI9" s="7"/>
      <c r="UAJ9" s="7"/>
      <c r="UAK9" s="7"/>
      <c r="UAL9" s="7"/>
      <c r="UAM9" s="7"/>
      <c r="UAN9" s="7"/>
      <c r="UAO9" s="7"/>
      <c r="UAP9" s="7"/>
      <c r="UAQ9" s="7"/>
      <c r="UAR9" s="7"/>
      <c r="UAS9" s="7"/>
      <c r="UAT9" s="7"/>
      <c r="UAU9" s="7"/>
      <c r="UAV9" s="7"/>
      <c r="UAW9" s="7"/>
      <c r="UAX9" s="7"/>
      <c r="UAY9" s="7"/>
      <c r="UAZ9" s="7"/>
      <c r="UBA9" s="7"/>
      <c r="UBB9" s="7"/>
      <c r="UBC9" s="7"/>
      <c r="UBD9" s="7"/>
      <c r="UBE9" s="7"/>
      <c r="UBF9" s="7"/>
      <c r="UBG9" s="7"/>
      <c r="UBH9" s="7"/>
      <c r="UBI9" s="7"/>
      <c r="UBJ9" s="7"/>
      <c r="UBK9" s="7"/>
      <c r="UBL9" s="7"/>
      <c r="UBM9" s="7"/>
      <c r="UBN9" s="7"/>
      <c r="UBO9" s="7"/>
      <c r="UBP9" s="7"/>
      <c r="UBQ9" s="7"/>
      <c r="UBR9" s="7"/>
      <c r="UBS9" s="7"/>
      <c r="UBT9" s="7"/>
      <c r="UBU9" s="7"/>
      <c r="UBV9" s="7"/>
      <c r="UBW9" s="7"/>
      <c r="UBX9" s="7"/>
      <c r="UBY9" s="7"/>
      <c r="UBZ9" s="7"/>
      <c r="UCA9" s="7"/>
      <c r="UCB9" s="7"/>
      <c r="UCC9" s="7"/>
      <c r="UCD9" s="7"/>
      <c r="UCE9" s="7"/>
      <c r="UCF9" s="7"/>
      <c r="UCG9" s="7"/>
      <c r="UCH9" s="7"/>
      <c r="UCI9" s="7"/>
      <c r="UCJ9" s="7"/>
      <c r="UCK9" s="7"/>
      <c r="UCL9" s="7"/>
      <c r="UCM9" s="7"/>
      <c r="UCN9" s="7"/>
      <c r="UCO9" s="7"/>
      <c r="UCP9" s="7"/>
      <c r="UCQ9" s="7"/>
      <c r="UCR9" s="7"/>
      <c r="UCS9" s="7"/>
      <c r="UCT9" s="7"/>
      <c r="UCU9" s="7"/>
      <c r="UCV9" s="7"/>
      <c r="UCW9" s="7"/>
      <c r="UCX9" s="7"/>
      <c r="UCY9" s="7"/>
      <c r="UCZ9" s="7"/>
      <c r="UDA9" s="7"/>
      <c r="UDB9" s="7"/>
      <c r="UDC9" s="7"/>
      <c r="UDD9" s="7"/>
      <c r="UDE9" s="7"/>
      <c r="UDF9" s="7"/>
      <c r="UDG9" s="7"/>
      <c r="UDH9" s="7"/>
      <c r="UDI9" s="7"/>
      <c r="UDJ9" s="7"/>
      <c r="UDK9" s="7"/>
      <c r="UDL9" s="7"/>
      <c r="UDM9" s="7"/>
      <c r="UDN9" s="7"/>
      <c r="UDO9" s="7"/>
      <c r="UDP9" s="7"/>
      <c r="UDQ9" s="7"/>
      <c r="UDR9" s="7"/>
      <c r="UDS9" s="7"/>
      <c r="UDT9" s="7"/>
      <c r="UDU9" s="7"/>
      <c r="UDV9" s="7"/>
      <c r="UDW9" s="7"/>
      <c r="UDX9" s="7"/>
      <c r="UDY9" s="7"/>
      <c r="UDZ9" s="7"/>
      <c r="UEA9" s="7"/>
      <c r="UEB9" s="7"/>
      <c r="UEC9" s="7"/>
      <c r="UED9" s="7"/>
      <c r="UEE9" s="7"/>
      <c r="UEF9" s="7"/>
      <c r="UEG9" s="7"/>
      <c r="UEH9" s="7"/>
      <c r="UEI9" s="7"/>
      <c r="UEJ9" s="7"/>
      <c r="UEK9" s="7"/>
      <c r="UEL9" s="7"/>
      <c r="UEM9" s="7"/>
      <c r="UEN9" s="7"/>
      <c r="UEO9" s="7"/>
      <c r="UEP9" s="7"/>
      <c r="UEQ9" s="7"/>
      <c r="UER9" s="7"/>
      <c r="UES9" s="7"/>
      <c r="UET9" s="7"/>
      <c r="UEU9" s="7"/>
      <c r="UEV9" s="7"/>
      <c r="UEW9" s="7"/>
      <c r="UEX9" s="7"/>
      <c r="UEY9" s="7"/>
      <c r="UEZ9" s="7"/>
      <c r="UFA9" s="7"/>
      <c r="UFB9" s="7"/>
      <c r="UFC9" s="7"/>
      <c r="UFD9" s="7"/>
      <c r="UFE9" s="7"/>
      <c r="UFF9" s="7"/>
      <c r="UFG9" s="7"/>
      <c r="UFH9" s="7"/>
      <c r="UFI9" s="7"/>
      <c r="UFJ9" s="7"/>
      <c r="UFK9" s="7"/>
      <c r="UFL9" s="7"/>
      <c r="UFM9" s="7"/>
      <c r="UFN9" s="7"/>
      <c r="UFO9" s="7"/>
      <c r="UFP9" s="7"/>
      <c r="UFQ9" s="7"/>
      <c r="UFR9" s="7"/>
      <c r="UFS9" s="7"/>
      <c r="UFT9" s="7"/>
      <c r="UFU9" s="7"/>
      <c r="UFV9" s="7"/>
      <c r="UFW9" s="7"/>
      <c r="UFX9" s="7"/>
      <c r="UFY9" s="7"/>
      <c r="UFZ9" s="7"/>
      <c r="UGA9" s="7"/>
      <c r="UGB9" s="7"/>
      <c r="UGC9" s="7"/>
      <c r="UGD9" s="7"/>
      <c r="UGE9" s="7"/>
      <c r="UGF9" s="7"/>
      <c r="UGG9" s="7"/>
      <c r="UGH9" s="7"/>
      <c r="UGI9" s="7"/>
      <c r="UGJ9" s="7"/>
      <c r="UGK9" s="7"/>
      <c r="UGL9" s="7"/>
      <c r="UGM9" s="7"/>
      <c r="UGN9" s="7"/>
      <c r="UGO9" s="7"/>
      <c r="UGP9" s="7"/>
      <c r="UGQ9" s="7"/>
      <c r="UGR9" s="7"/>
      <c r="UGS9" s="7"/>
      <c r="UGT9" s="7"/>
      <c r="UGU9" s="7"/>
      <c r="UGV9" s="7"/>
      <c r="UGW9" s="7"/>
      <c r="UGX9" s="7"/>
      <c r="UGY9" s="7"/>
      <c r="UGZ9" s="7"/>
      <c r="UHA9" s="7"/>
      <c r="UHB9" s="7"/>
      <c r="UHC9" s="7"/>
      <c r="UHD9" s="7"/>
      <c r="UHE9" s="7"/>
      <c r="UHF9" s="7"/>
      <c r="UHG9" s="7"/>
      <c r="UHH9" s="7"/>
      <c r="UHI9" s="7"/>
      <c r="UHJ9" s="7"/>
      <c r="UHK9" s="7"/>
      <c r="UHL9" s="7"/>
      <c r="UHM9" s="7"/>
      <c r="UHN9" s="7"/>
      <c r="UHO9" s="7"/>
      <c r="UHP9" s="7"/>
      <c r="UHQ9" s="7"/>
      <c r="UHR9" s="7"/>
      <c r="UHS9" s="7"/>
      <c r="UHT9" s="7"/>
      <c r="UHU9" s="7"/>
      <c r="UHV9" s="7"/>
      <c r="UHW9" s="7"/>
      <c r="UHX9" s="7"/>
      <c r="UHY9" s="7"/>
      <c r="UHZ9" s="7"/>
      <c r="UIA9" s="7"/>
      <c r="UIB9" s="7"/>
      <c r="UIC9" s="7"/>
      <c r="UID9" s="7"/>
      <c r="UIE9" s="7"/>
      <c r="UIF9" s="7"/>
      <c r="UIG9" s="7"/>
      <c r="UIH9" s="7"/>
      <c r="UII9" s="7"/>
      <c r="UIJ9" s="7"/>
      <c r="UIK9" s="7"/>
      <c r="UIL9" s="7"/>
      <c r="UIM9" s="7"/>
      <c r="UIN9" s="7"/>
      <c r="UIO9" s="7"/>
      <c r="UIP9" s="7"/>
      <c r="UIQ9" s="7"/>
      <c r="UIR9" s="7"/>
      <c r="UIS9" s="7"/>
      <c r="UIT9" s="7"/>
      <c r="UIU9" s="7"/>
      <c r="UIV9" s="7"/>
      <c r="UIW9" s="7"/>
      <c r="UIX9" s="7"/>
      <c r="UIY9" s="7"/>
      <c r="UIZ9" s="7"/>
      <c r="UJA9" s="7"/>
      <c r="UJB9" s="7"/>
      <c r="UJC9" s="7"/>
      <c r="UJD9" s="7"/>
      <c r="UJE9" s="7"/>
      <c r="UJF9" s="7"/>
      <c r="UJG9" s="7"/>
      <c r="UJH9" s="7"/>
      <c r="UJI9" s="7"/>
      <c r="UJJ9" s="7"/>
      <c r="UJK9" s="7"/>
      <c r="UJL9" s="7"/>
      <c r="UJM9" s="7"/>
      <c r="UJN9" s="7"/>
      <c r="UJO9" s="7"/>
      <c r="UJP9" s="7"/>
      <c r="UJQ9" s="7"/>
      <c r="UJR9" s="7"/>
      <c r="UJS9" s="7"/>
      <c r="UJT9" s="7"/>
      <c r="UJU9" s="7"/>
      <c r="UJV9" s="7"/>
      <c r="UJW9" s="7"/>
      <c r="UJX9" s="7"/>
      <c r="UJY9" s="7"/>
      <c r="UJZ9" s="7"/>
      <c r="UKA9" s="7"/>
      <c r="UKB9" s="7"/>
      <c r="UKC9" s="7"/>
      <c r="UKD9" s="7"/>
      <c r="UKE9" s="7"/>
      <c r="UKF9" s="7"/>
      <c r="UKG9" s="7"/>
      <c r="UKH9" s="7"/>
      <c r="UKI9" s="7"/>
      <c r="UKJ9" s="7"/>
      <c r="UKK9" s="7"/>
      <c r="UKL9" s="7"/>
      <c r="UKM9" s="7"/>
      <c r="UKN9" s="7"/>
      <c r="UKO9" s="7"/>
      <c r="UKP9" s="7"/>
      <c r="UKQ9" s="7"/>
      <c r="UKR9" s="7"/>
      <c r="UKS9" s="7"/>
      <c r="UKT9" s="7"/>
      <c r="UKU9" s="7"/>
      <c r="UKV9" s="7"/>
      <c r="UKW9" s="7"/>
      <c r="UKX9" s="7"/>
      <c r="UKY9" s="7"/>
      <c r="UKZ9" s="7"/>
      <c r="ULA9" s="7"/>
      <c r="ULB9" s="7"/>
      <c r="ULC9" s="7"/>
      <c r="ULD9" s="7"/>
      <c r="ULE9" s="7"/>
      <c r="ULF9" s="7"/>
      <c r="ULG9" s="7"/>
      <c r="ULH9" s="7"/>
      <c r="ULI9" s="7"/>
      <c r="ULJ9" s="7"/>
      <c r="ULK9" s="7"/>
      <c r="ULL9" s="7"/>
      <c r="ULM9" s="7"/>
      <c r="ULN9" s="7"/>
      <c r="ULO9" s="7"/>
      <c r="ULP9" s="7"/>
      <c r="ULQ9" s="7"/>
      <c r="ULR9" s="7"/>
      <c r="ULS9" s="7"/>
      <c r="ULT9" s="7"/>
      <c r="ULU9" s="7"/>
      <c r="ULV9" s="7"/>
      <c r="ULW9" s="7"/>
      <c r="ULX9" s="7"/>
      <c r="ULY9" s="7"/>
      <c r="ULZ9" s="7"/>
      <c r="UMA9" s="7"/>
      <c r="UMB9" s="7"/>
      <c r="UMC9" s="7"/>
      <c r="UMD9" s="7"/>
      <c r="UME9" s="7"/>
      <c r="UMF9" s="7"/>
      <c r="UMG9" s="7"/>
      <c r="UMH9" s="7"/>
      <c r="UMI9" s="7"/>
      <c r="UMJ9" s="7"/>
      <c r="UMK9" s="7"/>
      <c r="UML9" s="7"/>
      <c r="UMM9" s="7"/>
      <c r="UMN9" s="7"/>
      <c r="UMO9" s="7"/>
      <c r="UMP9" s="7"/>
      <c r="UMQ9" s="7"/>
      <c r="UMR9" s="7"/>
      <c r="UMS9" s="7"/>
      <c r="UMT9" s="7"/>
      <c r="UMU9" s="7"/>
      <c r="UMV9" s="7"/>
      <c r="UMW9" s="7"/>
      <c r="UMX9" s="7"/>
      <c r="UMY9" s="7"/>
      <c r="UMZ9" s="7"/>
      <c r="UNA9" s="7"/>
      <c r="UNB9" s="7"/>
      <c r="UNC9" s="7"/>
      <c r="UND9" s="7"/>
      <c r="UNE9" s="7"/>
      <c r="UNF9" s="7"/>
      <c r="UNG9" s="7"/>
      <c r="UNH9" s="7"/>
      <c r="UNI9" s="7"/>
      <c r="UNJ9" s="7"/>
      <c r="UNK9" s="7"/>
      <c r="UNL9" s="7"/>
      <c r="UNM9" s="7"/>
      <c r="UNN9" s="7"/>
      <c r="UNO9" s="7"/>
      <c r="UNP9" s="7"/>
      <c r="UNQ9" s="7"/>
      <c r="UNR9" s="7"/>
      <c r="UNS9" s="7"/>
      <c r="UNT9" s="7"/>
      <c r="UNU9" s="7"/>
      <c r="UNV9" s="7"/>
      <c r="UNW9" s="7"/>
      <c r="UNX9" s="7"/>
      <c r="UNY9" s="7"/>
      <c r="UNZ9" s="7"/>
      <c r="UOA9" s="7"/>
      <c r="UOB9" s="7"/>
      <c r="UOC9" s="7"/>
      <c r="UOD9" s="7"/>
      <c r="UOE9" s="7"/>
      <c r="UOF9" s="7"/>
      <c r="UOG9" s="7"/>
      <c r="UOH9" s="7"/>
      <c r="UOI9" s="7"/>
      <c r="UOJ9" s="7"/>
      <c r="UOK9" s="7"/>
      <c r="UOL9" s="7"/>
      <c r="UOM9" s="7"/>
      <c r="UON9" s="7"/>
      <c r="UOO9" s="7"/>
      <c r="UOP9" s="7"/>
      <c r="UOQ9" s="7"/>
      <c r="UOR9" s="7"/>
      <c r="UOS9" s="7"/>
      <c r="UOT9" s="7"/>
      <c r="UOU9" s="7"/>
      <c r="UOV9" s="7"/>
      <c r="UOW9" s="7"/>
      <c r="UOX9" s="7"/>
      <c r="UOY9" s="7"/>
      <c r="UOZ9" s="7"/>
      <c r="UPA9" s="7"/>
      <c r="UPB9" s="7"/>
      <c r="UPC9" s="7"/>
      <c r="UPD9" s="7"/>
      <c r="UPE9" s="7"/>
      <c r="UPF9" s="7"/>
      <c r="UPG9" s="7"/>
      <c r="UPH9" s="7"/>
      <c r="UPI9" s="7"/>
      <c r="UPJ9" s="7"/>
      <c r="UPK9" s="7"/>
      <c r="UPL9" s="7"/>
      <c r="UPM9" s="7"/>
      <c r="UPN9" s="7"/>
      <c r="UPO9" s="7"/>
      <c r="UPP9" s="7"/>
      <c r="UPQ9" s="7"/>
      <c r="UPR9" s="7"/>
      <c r="UPS9" s="7"/>
      <c r="UPT9" s="7"/>
      <c r="UPU9" s="7"/>
      <c r="UPV9" s="7"/>
      <c r="UPW9" s="7"/>
      <c r="UPX9" s="7"/>
      <c r="UPY9" s="7"/>
      <c r="UPZ9" s="7"/>
      <c r="UQA9" s="7"/>
      <c r="UQB9" s="7"/>
      <c r="UQC9" s="7"/>
      <c r="UQD9" s="7"/>
      <c r="UQE9" s="7"/>
      <c r="UQF9" s="7"/>
      <c r="UQG9" s="7"/>
      <c r="UQH9" s="7"/>
      <c r="UQI9" s="7"/>
      <c r="UQJ9" s="7"/>
      <c r="UQK9" s="7"/>
      <c r="UQL9" s="7"/>
      <c r="UQM9" s="7"/>
      <c r="UQN9" s="7"/>
      <c r="UQO9" s="7"/>
      <c r="UQP9" s="7"/>
      <c r="UQQ9" s="7"/>
      <c r="UQR9" s="7"/>
      <c r="UQS9" s="7"/>
      <c r="UQT9" s="7"/>
      <c r="UQU9" s="7"/>
      <c r="UQV9" s="7"/>
      <c r="UQW9" s="7"/>
      <c r="UQX9" s="7"/>
      <c r="UQY9" s="7"/>
      <c r="UQZ9" s="7"/>
      <c r="URA9" s="7"/>
      <c r="URB9" s="7"/>
      <c r="URC9" s="7"/>
      <c r="URD9" s="7"/>
      <c r="URE9" s="7"/>
      <c r="URF9" s="7"/>
      <c r="URG9" s="7"/>
      <c r="URH9" s="7"/>
      <c r="URI9" s="7"/>
      <c r="URJ9" s="7"/>
      <c r="URK9" s="7"/>
      <c r="URL9" s="7"/>
      <c r="URM9" s="7"/>
      <c r="URN9" s="7"/>
      <c r="URO9" s="7"/>
      <c r="URP9" s="7"/>
      <c r="URQ9" s="7"/>
      <c r="URR9" s="7"/>
      <c r="URS9" s="7"/>
      <c r="URT9" s="7"/>
      <c r="URU9" s="7"/>
      <c r="URV9" s="7"/>
      <c r="URW9" s="7"/>
      <c r="URX9" s="7"/>
      <c r="URY9" s="7"/>
      <c r="URZ9" s="7"/>
      <c r="USA9" s="7"/>
      <c r="USB9" s="7"/>
      <c r="USC9" s="7"/>
      <c r="USD9" s="7"/>
      <c r="USE9" s="7"/>
      <c r="USF9" s="7"/>
      <c r="USG9" s="7"/>
      <c r="USH9" s="7"/>
      <c r="USI9" s="7"/>
      <c r="USJ9" s="7"/>
      <c r="USK9" s="7"/>
      <c r="USL9" s="7"/>
      <c r="USM9" s="7"/>
      <c r="USN9" s="7"/>
      <c r="USO9" s="7"/>
      <c r="USP9" s="7"/>
      <c r="USQ9" s="7"/>
      <c r="USR9" s="7"/>
      <c r="USS9" s="7"/>
      <c r="UST9" s="7"/>
      <c r="USU9" s="7"/>
      <c r="USV9" s="7"/>
      <c r="USW9" s="7"/>
      <c r="USX9" s="7"/>
      <c r="USY9" s="7"/>
      <c r="USZ9" s="7"/>
      <c r="UTA9" s="7"/>
      <c r="UTB9" s="7"/>
      <c r="UTC9" s="7"/>
      <c r="UTD9" s="7"/>
      <c r="UTE9" s="7"/>
      <c r="UTF9" s="7"/>
      <c r="UTG9" s="7"/>
      <c r="UTH9" s="7"/>
      <c r="UTI9" s="7"/>
      <c r="UTJ9" s="7"/>
      <c r="UTK9" s="7"/>
      <c r="UTL9" s="7"/>
      <c r="UTM9" s="7"/>
      <c r="UTN9" s="7"/>
      <c r="UTO9" s="7"/>
      <c r="UTP9" s="7"/>
      <c r="UTQ9" s="7"/>
      <c r="UTR9" s="7"/>
      <c r="UTS9" s="7"/>
      <c r="UTT9" s="7"/>
      <c r="UTU9" s="7"/>
      <c r="UTV9" s="7"/>
      <c r="UTW9" s="7"/>
      <c r="UTX9" s="7"/>
      <c r="UTY9" s="7"/>
      <c r="UTZ9" s="7"/>
      <c r="UUA9" s="7"/>
      <c r="UUB9" s="7"/>
      <c r="UUC9" s="7"/>
      <c r="UUD9" s="7"/>
      <c r="UUE9" s="7"/>
      <c r="UUF9" s="7"/>
      <c r="UUG9" s="7"/>
      <c r="UUH9" s="7"/>
      <c r="UUI9" s="7"/>
      <c r="UUJ9" s="7"/>
      <c r="UUK9" s="7"/>
      <c r="UUL9" s="7"/>
      <c r="UUM9" s="7"/>
      <c r="UUN9" s="7"/>
      <c r="UUO9" s="7"/>
      <c r="UUP9" s="7"/>
      <c r="UUQ9" s="7"/>
      <c r="UUR9" s="7"/>
      <c r="UUS9" s="7"/>
      <c r="UUT9" s="7"/>
      <c r="UUU9" s="7"/>
      <c r="UUV9" s="7"/>
      <c r="UUW9" s="7"/>
      <c r="UUX9" s="7"/>
      <c r="UUY9" s="7"/>
      <c r="UUZ9" s="7"/>
      <c r="UVA9" s="7"/>
      <c r="UVB9" s="7"/>
      <c r="UVC9" s="7"/>
      <c r="UVD9" s="7"/>
      <c r="UVE9" s="7"/>
      <c r="UVF9" s="7"/>
      <c r="UVG9" s="7"/>
      <c r="UVH9" s="7"/>
      <c r="UVI9" s="7"/>
      <c r="UVJ9" s="7"/>
      <c r="UVK9" s="7"/>
      <c r="UVL9" s="7"/>
      <c r="UVM9" s="7"/>
      <c r="UVN9" s="7"/>
      <c r="UVO9" s="7"/>
      <c r="UVP9" s="7"/>
      <c r="UVQ9" s="7"/>
      <c r="UVR9" s="7"/>
      <c r="UVS9" s="7"/>
      <c r="UVT9" s="7"/>
      <c r="UVU9" s="7"/>
      <c r="UVV9" s="7"/>
      <c r="UVW9" s="7"/>
      <c r="UVX9" s="7"/>
      <c r="UVY9" s="7"/>
      <c r="UVZ9" s="7"/>
      <c r="UWA9" s="7"/>
      <c r="UWB9" s="7"/>
      <c r="UWC9" s="7"/>
      <c r="UWD9" s="7"/>
      <c r="UWE9" s="7"/>
      <c r="UWF9" s="7"/>
      <c r="UWG9" s="7"/>
      <c r="UWH9" s="7"/>
      <c r="UWI9" s="7"/>
      <c r="UWJ9" s="7"/>
      <c r="UWK9" s="7"/>
      <c r="UWL9" s="7"/>
      <c r="UWM9" s="7"/>
      <c r="UWN9" s="7"/>
      <c r="UWO9" s="7"/>
      <c r="UWP9" s="7"/>
      <c r="UWQ9" s="7"/>
      <c r="UWR9" s="7"/>
      <c r="UWS9" s="7"/>
      <c r="UWT9" s="7"/>
      <c r="UWU9" s="7"/>
      <c r="UWV9" s="7"/>
      <c r="UWW9" s="7"/>
      <c r="UWX9" s="7"/>
      <c r="UWY9" s="7"/>
      <c r="UWZ9" s="7"/>
      <c r="UXA9" s="7"/>
      <c r="UXB9" s="7"/>
      <c r="UXC9" s="7"/>
      <c r="UXD9" s="7"/>
      <c r="UXE9" s="7"/>
      <c r="UXF9" s="7"/>
      <c r="UXG9" s="7"/>
      <c r="UXH9" s="7"/>
      <c r="UXI9" s="7"/>
      <c r="UXJ9" s="7"/>
      <c r="UXK9" s="7"/>
      <c r="UXL9" s="7"/>
      <c r="UXM9" s="7"/>
      <c r="UXN9" s="7"/>
      <c r="UXO9" s="7"/>
      <c r="UXP9" s="7"/>
      <c r="UXQ9" s="7"/>
      <c r="UXR9" s="7"/>
      <c r="UXS9" s="7"/>
      <c r="UXT9" s="7"/>
      <c r="UXU9" s="7"/>
      <c r="UXV9" s="7"/>
      <c r="UXW9" s="7"/>
      <c r="UXX9" s="7"/>
      <c r="UXY9" s="7"/>
      <c r="UXZ9" s="7"/>
      <c r="UYA9" s="7"/>
      <c r="UYB9" s="7"/>
      <c r="UYC9" s="7"/>
      <c r="UYD9" s="7"/>
      <c r="UYE9" s="7"/>
      <c r="UYF9" s="7"/>
      <c r="UYG9" s="7"/>
      <c r="UYH9" s="7"/>
      <c r="UYI9" s="7"/>
      <c r="UYJ9" s="7"/>
      <c r="UYK9" s="7"/>
      <c r="UYL9" s="7"/>
      <c r="UYM9" s="7"/>
      <c r="UYN9" s="7"/>
      <c r="UYO9" s="7"/>
      <c r="UYP9" s="7"/>
      <c r="UYQ9" s="7"/>
      <c r="UYR9" s="7"/>
      <c r="UYS9" s="7"/>
      <c r="UYT9" s="7"/>
      <c r="UYU9" s="7"/>
      <c r="UYV9" s="7"/>
      <c r="UYW9" s="7"/>
      <c r="UYX9" s="7"/>
      <c r="UYY9" s="7"/>
      <c r="UYZ9" s="7"/>
      <c r="UZA9" s="7"/>
      <c r="UZB9" s="7"/>
      <c r="UZC9" s="7"/>
      <c r="UZD9" s="7"/>
      <c r="UZE9" s="7"/>
      <c r="UZF9" s="7"/>
      <c r="UZG9" s="7"/>
      <c r="UZH9" s="7"/>
      <c r="UZI9" s="7"/>
      <c r="UZJ9" s="7"/>
      <c r="UZK9" s="7"/>
      <c r="UZL9" s="7"/>
      <c r="UZM9" s="7"/>
      <c r="UZN9" s="7"/>
      <c r="UZO9" s="7"/>
      <c r="UZP9" s="7"/>
      <c r="UZQ9" s="7"/>
      <c r="UZR9" s="7"/>
      <c r="UZS9" s="7"/>
      <c r="UZT9" s="7"/>
      <c r="UZU9" s="7"/>
      <c r="UZV9" s="7"/>
      <c r="UZW9" s="7"/>
      <c r="UZX9" s="7"/>
      <c r="UZY9" s="7"/>
      <c r="UZZ9" s="7"/>
      <c r="VAA9" s="7"/>
      <c r="VAB9" s="7"/>
      <c r="VAC9" s="7"/>
      <c r="VAD9" s="7"/>
      <c r="VAE9" s="7"/>
      <c r="VAF9" s="7"/>
      <c r="VAG9" s="7"/>
      <c r="VAH9" s="7"/>
      <c r="VAI9" s="7"/>
      <c r="VAJ9" s="7"/>
      <c r="VAK9" s="7"/>
      <c r="VAL9" s="7"/>
      <c r="VAM9" s="7"/>
      <c r="VAN9" s="7"/>
      <c r="VAO9" s="7"/>
      <c r="VAP9" s="7"/>
      <c r="VAQ9" s="7"/>
      <c r="VAR9" s="7"/>
      <c r="VAS9" s="7"/>
      <c r="VAT9" s="7"/>
      <c r="VAU9" s="7"/>
      <c r="VAV9" s="7"/>
      <c r="VAW9" s="7"/>
      <c r="VAX9" s="7"/>
      <c r="VAY9" s="7"/>
      <c r="VAZ9" s="7"/>
      <c r="VBA9" s="7"/>
      <c r="VBB9" s="7"/>
      <c r="VBC9" s="7"/>
      <c r="VBD9" s="7"/>
      <c r="VBE9" s="7"/>
      <c r="VBF9" s="7"/>
      <c r="VBG9" s="7"/>
      <c r="VBH9" s="7"/>
      <c r="VBI9" s="7"/>
      <c r="VBJ9" s="7"/>
      <c r="VBK9" s="7"/>
      <c r="VBL9" s="7"/>
      <c r="VBM9" s="7"/>
      <c r="VBN9" s="7"/>
      <c r="VBO9" s="7"/>
      <c r="VBP9" s="7"/>
      <c r="VBQ9" s="7"/>
      <c r="VBR9" s="7"/>
      <c r="VBS9" s="7"/>
      <c r="VBT9" s="7"/>
      <c r="VBU9" s="7"/>
      <c r="VBV9" s="7"/>
      <c r="VBW9" s="7"/>
      <c r="VBX9" s="7"/>
      <c r="VBY9" s="7"/>
      <c r="VBZ9" s="7"/>
      <c r="VCA9" s="7"/>
      <c r="VCB9" s="7"/>
      <c r="VCC9" s="7"/>
      <c r="VCD9" s="7"/>
      <c r="VCE9" s="7"/>
      <c r="VCF9" s="7"/>
      <c r="VCG9" s="7"/>
      <c r="VCH9" s="7"/>
      <c r="VCI9" s="7"/>
      <c r="VCJ9" s="7"/>
      <c r="VCK9" s="7"/>
      <c r="VCL9" s="7"/>
      <c r="VCM9" s="7"/>
      <c r="VCN9" s="7"/>
      <c r="VCO9" s="7"/>
      <c r="VCP9" s="7"/>
      <c r="VCQ9" s="7"/>
      <c r="VCR9" s="7"/>
      <c r="VCS9" s="7"/>
      <c r="VCT9" s="7"/>
      <c r="VCU9" s="7"/>
      <c r="VCV9" s="7"/>
      <c r="VCW9" s="7"/>
      <c r="VCX9" s="7"/>
      <c r="VCY9" s="7"/>
      <c r="VCZ9" s="7"/>
      <c r="VDA9" s="7"/>
      <c r="VDB9" s="7"/>
      <c r="VDC9" s="7"/>
      <c r="VDD9" s="7"/>
      <c r="VDE9" s="7"/>
      <c r="VDF9" s="7"/>
      <c r="VDG9" s="7"/>
      <c r="VDH9" s="7"/>
      <c r="VDI9" s="7"/>
      <c r="VDJ9" s="7"/>
      <c r="VDK9" s="7"/>
      <c r="VDL9" s="7"/>
      <c r="VDM9" s="7"/>
      <c r="VDN9" s="7"/>
      <c r="VDO9" s="7"/>
      <c r="VDP9" s="7"/>
      <c r="VDQ9" s="7"/>
      <c r="VDR9" s="7"/>
      <c r="VDS9" s="7"/>
      <c r="VDT9" s="7"/>
      <c r="VDU9" s="7"/>
      <c r="VDV9" s="7"/>
      <c r="VDW9" s="7"/>
      <c r="VDX9" s="7"/>
      <c r="VDY9" s="7"/>
      <c r="VDZ9" s="7"/>
      <c r="VEA9" s="7"/>
      <c r="VEB9" s="7"/>
      <c r="VEC9" s="7"/>
      <c r="VED9" s="7"/>
      <c r="VEE9" s="7"/>
      <c r="VEF9" s="7"/>
      <c r="VEG9" s="7"/>
      <c r="VEH9" s="7"/>
      <c r="VEI9" s="7"/>
      <c r="VEJ9" s="7"/>
      <c r="VEK9" s="7"/>
      <c r="VEL9" s="7"/>
      <c r="VEM9" s="7"/>
      <c r="VEN9" s="7"/>
      <c r="VEO9" s="7"/>
      <c r="VEP9" s="7"/>
      <c r="VEQ9" s="7"/>
      <c r="VER9" s="7"/>
      <c r="VES9" s="7"/>
      <c r="VET9" s="7"/>
      <c r="VEU9" s="7"/>
      <c r="VEV9" s="7"/>
      <c r="VEW9" s="7"/>
      <c r="VEX9" s="7"/>
      <c r="VEY9" s="7"/>
      <c r="VEZ9" s="7"/>
      <c r="VFA9" s="7"/>
      <c r="VFB9" s="7"/>
      <c r="VFC9" s="7"/>
      <c r="VFD9" s="7"/>
      <c r="VFE9" s="7"/>
      <c r="VFF9" s="7"/>
      <c r="VFG9" s="7"/>
      <c r="VFH9" s="7"/>
      <c r="VFI9" s="7"/>
      <c r="VFJ9" s="7"/>
      <c r="VFK9" s="7"/>
      <c r="VFL9" s="7"/>
      <c r="VFM9" s="7"/>
      <c r="VFN9" s="7"/>
      <c r="VFO9" s="7"/>
      <c r="VFP9" s="7"/>
      <c r="VFQ9" s="7"/>
      <c r="VFR9" s="7"/>
      <c r="VFS9" s="7"/>
      <c r="VFT9" s="7"/>
      <c r="VFU9" s="7"/>
      <c r="VFV9" s="7"/>
      <c r="VFW9" s="7"/>
      <c r="VFX9" s="7"/>
      <c r="VFY9" s="7"/>
      <c r="VFZ9" s="7"/>
      <c r="VGA9" s="7"/>
      <c r="VGB9" s="7"/>
      <c r="VGC9" s="7"/>
      <c r="VGD9" s="7"/>
      <c r="VGE9" s="7"/>
      <c r="VGF9" s="7"/>
      <c r="VGG9" s="7"/>
      <c r="VGH9" s="7"/>
      <c r="VGI9" s="7"/>
      <c r="VGJ9" s="7"/>
      <c r="VGK9" s="7"/>
      <c r="VGL9" s="7"/>
      <c r="VGM9" s="7"/>
      <c r="VGN9" s="7"/>
      <c r="VGO9" s="7"/>
      <c r="VGP9" s="7"/>
      <c r="VGQ9" s="7"/>
      <c r="VGR9" s="7"/>
      <c r="VGS9" s="7"/>
      <c r="VGT9" s="7"/>
      <c r="VGU9" s="7"/>
      <c r="VGV9" s="7"/>
      <c r="VGW9" s="7"/>
      <c r="VGX9" s="7"/>
      <c r="VGY9" s="7"/>
      <c r="VGZ9" s="7"/>
      <c r="VHA9" s="7"/>
      <c r="VHB9" s="7"/>
      <c r="VHC9" s="7"/>
      <c r="VHD9" s="7"/>
      <c r="VHE9" s="7"/>
      <c r="VHF9" s="7"/>
      <c r="VHG9" s="7"/>
      <c r="VHH9" s="7"/>
      <c r="VHI9" s="7"/>
      <c r="VHJ9" s="7"/>
      <c r="VHK9" s="7"/>
      <c r="VHL9" s="7"/>
      <c r="VHM9" s="7"/>
      <c r="VHN9" s="7"/>
      <c r="VHO9" s="7"/>
      <c r="VHP9" s="7"/>
      <c r="VHQ9" s="7"/>
      <c r="VHR9" s="7"/>
      <c r="VHS9" s="7"/>
      <c r="VHT9" s="7"/>
      <c r="VHU9" s="7"/>
      <c r="VHV9" s="7"/>
      <c r="VHW9" s="7"/>
      <c r="VHX9" s="7"/>
      <c r="VHY9" s="7"/>
      <c r="VHZ9" s="7"/>
      <c r="VIA9" s="7"/>
      <c r="VIB9" s="7"/>
      <c r="VIC9" s="7"/>
      <c r="VID9" s="7"/>
      <c r="VIE9" s="7"/>
      <c r="VIF9" s="7"/>
      <c r="VIG9" s="7"/>
      <c r="VIH9" s="7"/>
      <c r="VII9" s="7"/>
      <c r="VIJ9" s="7"/>
      <c r="VIK9" s="7"/>
      <c r="VIL9" s="7"/>
      <c r="VIM9" s="7"/>
      <c r="VIN9" s="7"/>
      <c r="VIO9" s="7"/>
      <c r="VIP9" s="7"/>
      <c r="VIQ9" s="7"/>
      <c r="VIR9" s="7"/>
      <c r="VIS9" s="7"/>
      <c r="VIT9" s="7"/>
      <c r="VIU9" s="7"/>
      <c r="VIV9" s="7"/>
      <c r="VIW9" s="7"/>
      <c r="VIX9" s="7"/>
      <c r="VIY9" s="7"/>
      <c r="VIZ9" s="7"/>
      <c r="VJA9" s="7"/>
      <c r="VJB9" s="7"/>
      <c r="VJC9" s="7"/>
      <c r="VJD9" s="7"/>
      <c r="VJE9" s="7"/>
      <c r="VJF9" s="7"/>
      <c r="VJG9" s="7"/>
      <c r="VJH9" s="7"/>
      <c r="VJI9" s="7"/>
      <c r="VJJ9" s="7"/>
      <c r="VJK9" s="7"/>
      <c r="VJL9" s="7"/>
      <c r="VJM9" s="7"/>
      <c r="VJN9" s="7"/>
      <c r="VJO9" s="7"/>
      <c r="VJP9" s="7"/>
      <c r="VJQ9" s="7"/>
      <c r="VJR9" s="7"/>
      <c r="VJS9" s="7"/>
      <c r="VJT9" s="7"/>
      <c r="VJU9" s="7"/>
      <c r="VJV9" s="7"/>
      <c r="VJW9" s="7"/>
      <c r="VJX9" s="7"/>
      <c r="VJY9" s="7"/>
      <c r="VJZ9" s="7"/>
      <c r="VKA9" s="7"/>
      <c r="VKB9" s="7"/>
      <c r="VKC9" s="7"/>
      <c r="VKD9" s="7"/>
      <c r="VKE9" s="7"/>
      <c r="VKF9" s="7"/>
      <c r="VKG9" s="7"/>
      <c r="VKH9" s="7"/>
      <c r="VKI9" s="7"/>
      <c r="VKJ9" s="7"/>
      <c r="VKK9" s="7"/>
      <c r="VKL9" s="7"/>
      <c r="VKM9" s="7"/>
      <c r="VKN9" s="7"/>
      <c r="VKO9" s="7"/>
      <c r="VKP9" s="7"/>
      <c r="VKQ9" s="7"/>
      <c r="VKR9" s="7"/>
      <c r="VKS9" s="7"/>
      <c r="VKT9" s="7"/>
      <c r="VKU9" s="7"/>
      <c r="VKV9" s="7"/>
      <c r="VKW9" s="7"/>
      <c r="VKX9" s="7"/>
      <c r="VKY9" s="7"/>
      <c r="VKZ9" s="7"/>
      <c r="VLA9" s="7"/>
      <c r="VLB9" s="7"/>
      <c r="VLC9" s="7"/>
      <c r="VLD9" s="7"/>
      <c r="VLE9" s="7"/>
      <c r="VLF9" s="7"/>
      <c r="VLG9" s="7"/>
      <c r="VLH9" s="7"/>
      <c r="VLI9" s="7"/>
      <c r="VLJ9" s="7"/>
      <c r="VLK9" s="7"/>
      <c r="VLL9" s="7"/>
      <c r="VLM9" s="7"/>
      <c r="VLN9" s="7"/>
      <c r="VLO9" s="7"/>
      <c r="VLP9" s="7"/>
      <c r="VLQ9" s="7"/>
      <c r="VLR9" s="7"/>
      <c r="VLS9" s="7"/>
      <c r="VLT9" s="7"/>
      <c r="VLU9" s="7"/>
      <c r="VLV9" s="7"/>
      <c r="VLW9" s="7"/>
      <c r="VLX9" s="7"/>
      <c r="VLY9" s="7"/>
      <c r="VLZ9" s="7"/>
      <c r="VMA9" s="7"/>
      <c r="VMB9" s="7"/>
      <c r="VMC9" s="7"/>
      <c r="VMD9" s="7"/>
      <c r="VME9" s="7"/>
      <c r="VMF9" s="7"/>
      <c r="VMG9" s="7"/>
      <c r="VMH9" s="7"/>
      <c r="VMI9" s="7"/>
      <c r="VMJ9" s="7"/>
      <c r="VMK9" s="7"/>
      <c r="VML9" s="7"/>
      <c r="VMM9" s="7"/>
      <c r="VMN9" s="7"/>
      <c r="VMO9" s="7"/>
      <c r="VMP9" s="7"/>
      <c r="VMQ9" s="7"/>
      <c r="VMR9" s="7"/>
      <c r="VMS9" s="7"/>
      <c r="VMT9" s="7"/>
      <c r="VMU9" s="7"/>
      <c r="VMV9" s="7"/>
      <c r="VMW9" s="7"/>
      <c r="VMX9" s="7"/>
      <c r="VMY9" s="7"/>
      <c r="VMZ9" s="7"/>
      <c r="VNA9" s="7"/>
      <c r="VNB9" s="7"/>
      <c r="VNC9" s="7"/>
      <c r="VND9" s="7"/>
      <c r="VNE9" s="7"/>
      <c r="VNF9" s="7"/>
      <c r="VNG9" s="7"/>
      <c r="VNH9" s="7"/>
      <c r="VNI9" s="7"/>
      <c r="VNJ9" s="7"/>
      <c r="VNK9" s="7"/>
      <c r="VNL9" s="7"/>
      <c r="VNM9" s="7"/>
      <c r="VNN9" s="7"/>
      <c r="VNO9" s="7"/>
      <c r="VNP9" s="7"/>
      <c r="VNQ9" s="7"/>
      <c r="VNR9" s="7"/>
      <c r="VNS9" s="7"/>
      <c r="VNT9" s="7"/>
      <c r="VNU9" s="7"/>
      <c r="VNV9" s="7"/>
      <c r="VNW9" s="7"/>
      <c r="VNX9" s="7"/>
      <c r="VNY9" s="7"/>
      <c r="VNZ9" s="7"/>
      <c r="VOA9" s="7"/>
      <c r="VOB9" s="7"/>
      <c r="VOC9" s="7"/>
      <c r="VOD9" s="7"/>
      <c r="VOE9" s="7"/>
      <c r="VOF9" s="7"/>
      <c r="VOG9" s="7"/>
      <c r="VOH9" s="7"/>
      <c r="VOI9" s="7"/>
      <c r="VOJ9" s="7"/>
      <c r="VOK9" s="7"/>
      <c r="VOL9" s="7"/>
      <c r="VOM9" s="7"/>
      <c r="VON9" s="7"/>
      <c r="VOO9" s="7"/>
      <c r="VOP9" s="7"/>
      <c r="VOQ9" s="7"/>
      <c r="VOR9" s="7"/>
      <c r="VOS9" s="7"/>
      <c r="VOT9" s="7"/>
      <c r="VOU9" s="7"/>
      <c r="VOV9" s="7"/>
      <c r="VOW9" s="7"/>
      <c r="VOX9" s="7"/>
      <c r="VOY9" s="7"/>
      <c r="VOZ9" s="7"/>
      <c r="VPA9" s="7"/>
      <c r="VPB9" s="7"/>
      <c r="VPC9" s="7"/>
      <c r="VPD9" s="7"/>
      <c r="VPE9" s="7"/>
      <c r="VPF9" s="7"/>
      <c r="VPG9" s="7"/>
      <c r="VPH9" s="7"/>
      <c r="VPI9" s="7"/>
      <c r="VPJ9" s="7"/>
      <c r="VPK9" s="7"/>
      <c r="VPL9" s="7"/>
      <c r="VPM9" s="7"/>
      <c r="VPN9" s="7"/>
      <c r="VPO9" s="7"/>
      <c r="VPP9" s="7"/>
      <c r="VPQ9" s="7"/>
      <c r="VPR9" s="7"/>
      <c r="VPS9" s="7"/>
      <c r="VPT9" s="7"/>
      <c r="VPU9" s="7"/>
      <c r="VPV9" s="7"/>
      <c r="VPW9" s="7"/>
      <c r="VPX9" s="7"/>
      <c r="VPY9" s="7"/>
      <c r="VPZ9" s="7"/>
      <c r="VQA9" s="7"/>
      <c r="VQB9" s="7"/>
      <c r="VQC9" s="7"/>
      <c r="VQD9" s="7"/>
      <c r="VQE9" s="7"/>
      <c r="VQF9" s="7"/>
      <c r="VQG9" s="7"/>
      <c r="VQH9" s="7"/>
      <c r="VQI9" s="7"/>
      <c r="VQJ9" s="7"/>
      <c r="VQK9" s="7"/>
      <c r="VQL9" s="7"/>
      <c r="VQM9" s="7"/>
      <c r="VQN9" s="7"/>
      <c r="VQO9" s="7"/>
      <c r="VQP9" s="7"/>
      <c r="VQQ9" s="7"/>
      <c r="VQR9" s="7"/>
      <c r="VQS9" s="7"/>
      <c r="VQT9" s="7"/>
      <c r="VQU9" s="7"/>
      <c r="VQV9" s="7"/>
      <c r="VQW9" s="7"/>
      <c r="VQX9" s="7"/>
      <c r="VQY9" s="7"/>
      <c r="VQZ9" s="7"/>
      <c r="VRA9" s="7"/>
      <c r="VRB9" s="7"/>
      <c r="VRC9" s="7"/>
      <c r="VRD9" s="7"/>
      <c r="VRE9" s="7"/>
      <c r="VRF9" s="7"/>
      <c r="VRG9" s="7"/>
      <c r="VRH9" s="7"/>
      <c r="VRI9" s="7"/>
      <c r="VRJ9" s="7"/>
      <c r="VRK9" s="7"/>
      <c r="VRL9" s="7"/>
      <c r="VRM9" s="7"/>
      <c r="VRN9" s="7"/>
      <c r="VRO9" s="7"/>
      <c r="VRP9" s="7"/>
      <c r="VRQ9" s="7"/>
      <c r="VRR9" s="7"/>
      <c r="VRS9" s="7"/>
      <c r="VRT9" s="7"/>
      <c r="VRU9" s="7"/>
      <c r="VRV9" s="7"/>
      <c r="VRW9" s="7"/>
      <c r="VRX9" s="7"/>
      <c r="VRY9" s="7"/>
      <c r="VRZ9" s="7"/>
      <c r="VSA9" s="7"/>
      <c r="VSB9" s="7"/>
      <c r="VSC9" s="7"/>
      <c r="VSD9" s="7"/>
      <c r="VSE9" s="7"/>
      <c r="VSF9" s="7"/>
      <c r="VSG9" s="7"/>
      <c r="VSH9" s="7"/>
      <c r="VSI9" s="7"/>
      <c r="VSJ9" s="7"/>
      <c r="VSK9" s="7"/>
      <c r="VSL9" s="7"/>
      <c r="VSM9" s="7"/>
      <c r="VSN9" s="7"/>
      <c r="VSO9" s="7"/>
      <c r="VSP9" s="7"/>
      <c r="VSQ9" s="7"/>
      <c r="VSR9" s="7"/>
      <c r="VSS9" s="7"/>
      <c r="VST9" s="7"/>
      <c r="VSU9" s="7"/>
      <c r="VSV9" s="7"/>
      <c r="VSW9" s="7"/>
      <c r="VSX9" s="7"/>
      <c r="VSY9" s="7"/>
      <c r="VSZ9" s="7"/>
      <c r="VTA9" s="7"/>
      <c r="VTB9" s="7"/>
      <c r="VTC9" s="7"/>
      <c r="VTD9" s="7"/>
      <c r="VTE9" s="7"/>
      <c r="VTF9" s="7"/>
      <c r="VTG9" s="7"/>
      <c r="VTH9" s="7"/>
      <c r="VTI9" s="7"/>
      <c r="VTJ9" s="7"/>
      <c r="VTK9" s="7"/>
      <c r="VTL9" s="7"/>
      <c r="VTM9" s="7"/>
      <c r="VTN9" s="7"/>
      <c r="VTO9" s="7"/>
      <c r="VTP9" s="7"/>
      <c r="VTQ9" s="7"/>
      <c r="VTR9" s="7"/>
      <c r="VTS9" s="7"/>
      <c r="VTT9" s="7"/>
      <c r="VTU9" s="7"/>
      <c r="VTV9" s="7"/>
      <c r="VTW9" s="7"/>
      <c r="VTX9" s="7"/>
      <c r="VTY9" s="7"/>
      <c r="VTZ9" s="7"/>
      <c r="VUA9" s="7"/>
      <c r="VUB9" s="7"/>
      <c r="VUC9" s="7"/>
      <c r="VUD9" s="7"/>
      <c r="VUE9" s="7"/>
      <c r="VUF9" s="7"/>
      <c r="VUG9" s="7"/>
      <c r="VUH9" s="7"/>
      <c r="VUI9" s="7"/>
      <c r="VUJ9" s="7"/>
      <c r="VUK9" s="7"/>
      <c r="VUL9" s="7"/>
      <c r="VUM9" s="7"/>
      <c r="VUN9" s="7"/>
      <c r="VUO9" s="7"/>
      <c r="VUP9" s="7"/>
      <c r="VUQ9" s="7"/>
      <c r="VUR9" s="7"/>
      <c r="VUS9" s="7"/>
      <c r="VUT9" s="7"/>
      <c r="VUU9" s="7"/>
      <c r="VUV9" s="7"/>
      <c r="VUW9" s="7"/>
      <c r="VUX9" s="7"/>
      <c r="VUY9" s="7"/>
      <c r="VUZ9" s="7"/>
      <c r="VVA9" s="7"/>
      <c r="VVB9" s="7"/>
      <c r="VVC9" s="7"/>
      <c r="VVD9" s="7"/>
      <c r="VVE9" s="7"/>
      <c r="VVF9" s="7"/>
      <c r="VVG9" s="7"/>
      <c r="VVH9" s="7"/>
      <c r="VVI9" s="7"/>
      <c r="VVJ9" s="7"/>
      <c r="VVK9" s="7"/>
      <c r="VVL9" s="7"/>
      <c r="VVM9" s="7"/>
      <c r="VVN9" s="7"/>
      <c r="VVO9" s="7"/>
      <c r="VVP9" s="7"/>
      <c r="VVQ9" s="7"/>
      <c r="VVR9" s="7"/>
      <c r="VVS9" s="7"/>
      <c r="VVT9" s="7"/>
      <c r="VVU9" s="7"/>
      <c r="VVV9" s="7"/>
      <c r="VVW9" s="7"/>
      <c r="VVX9" s="7"/>
      <c r="VVY9" s="7"/>
      <c r="VVZ9" s="7"/>
      <c r="VWA9" s="7"/>
      <c r="VWB9" s="7"/>
      <c r="VWC9" s="7"/>
      <c r="VWD9" s="7"/>
      <c r="VWE9" s="7"/>
      <c r="VWF9" s="7"/>
      <c r="VWG9" s="7"/>
      <c r="VWH9" s="7"/>
      <c r="VWI9" s="7"/>
      <c r="VWJ9" s="7"/>
      <c r="VWK9" s="7"/>
      <c r="VWL9" s="7"/>
      <c r="VWM9" s="7"/>
      <c r="VWN9" s="7"/>
      <c r="VWO9" s="7"/>
      <c r="VWP9" s="7"/>
      <c r="VWQ9" s="7"/>
      <c r="VWR9" s="7"/>
      <c r="VWS9" s="7"/>
      <c r="VWT9" s="7"/>
      <c r="VWU9" s="7"/>
      <c r="VWV9" s="7"/>
      <c r="VWW9" s="7"/>
      <c r="VWX9" s="7"/>
      <c r="VWY9" s="7"/>
      <c r="VWZ9" s="7"/>
      <c r="VXA9" s="7"/>
      <c r="VXB9" s="7"/>
      <c r="VXC9" s="7"/>
      <c r="VXD9" s="7"/>
      <c r="VXE9" s="7"/>
      <c r="VXF9" s="7"/>
      <c r="VXG9" s="7"/>
      <c r="VXH9" s="7"/>
      <c r="VXI9" s="7"/>
      <c r="VXJ9" s="7"/>
      <c r="VXK9" s="7"/>
      <c r="VXL9" s="7"/>
      <c r="VXM9" s="7"/>
      <c r="VXN9" s="7"/>
      <c r="VXO9" s="7"/>
      <c r="VXP9" s="7"/>
      <c r="VXQ9" s="7"/>
      <c r="VXR9" s="7"/>
      <c r="VXS9" s="7"/>
      <c r="VXT9" s="7"/>
      <c r="VXU9" s="7"/>
      <c r="VXV9" s="7"/>
      <c r="VXW9" s="7"/>
      <c r="VXX9" s="7"/>
      <c r="VXY9" s="7"/>
      <c r="VXZ9" s="7"/>
      <c r="VYA9" s="7"/>
      <c r="VYB9" s="7"/>
      <c r="VYC9" s="7"/>
      <c r="VYD9" s="7"/>
      <c r="VYE9" s="7"/>
      <c r="VYF9" s="7"/>
      <c r="VYG9" s="7"/>
      <c r="VYH9" s="7"/>
      <c r="VYI9" s="7"/>
      <c r="VYJ9" s="7"/>
      <c r="VYK9" s="7"/>
      <c r="VYL9" s="7"/>
      <c r="VYM9" s="7"/>
      <c r="VYN9" s="7"/>
      <c r="VYO9" s="7"/>
      <c r="VYP9" s="7"/>
      <c r="VYQ9" s="7"/>
      <c r="VYR9" s="7"/>
      <c r="VYS9" s="7"/>
      <c r="VYT9" s="7"/>
      <c r="VYU9" s="7"/>
      <c r="VYV9" s="7"/>
      <c r="VYW9" s="7"/>
      <c r="VYX9" s="7"/>
      <c r="VYY9" s="7"/>
      <c r="VYZ9" s="7"/>
      <c r="VZA9" s="7"/>
      <c r="VZB9" s="7"/>
      <c r="VZC9" s="7"/>
      <c r="VZD9" s="7"/>
      <c r="VZE9" s="7"/>
      <c r="VZF9" s="7"/>
      <c r="VZG9" s="7"/>
      <c r="VZH9" s="7"/>
      <c r="VZI9" s="7"/>
      <c r="VZJ9" s="7"/>
      <c r="VZK9" s="7"/>
      <c r="VZL9" s="7"/>
      <c r="VZM9" s="7"/>
      <c r="VZN9" s="7"/>
      <c r="VZO9" s="7"/>
      <c r="VZP9" s="7"/>
      <c r="VZQ9" s="7"/>
      <c r="VZR9" s="7"/>
      <c r="VZS9" s="7"/>
      <c r="VZT9" s="7"/>
      <c r="VZU9" s="7"/>
      <c r="VZV9" s="7"/>
      <c r="VZW9" s="7"/>
      <c r="VZX9" s="7"/>
      <c r="VZY9" s="7"/>
      <c r="VZZ9" s="7"/>
      <c r="WAA9" s="7"/>
      <c r="WAB9" s="7"/>
      <c r="WAC9" s="7"/>
      <c r="WAD9" s="7"/>
      <c r="WAE9" s="7"/>
      <c r="WAF9" s="7"/>
      <c r="WAG9" s="7"/>
      <c r="WAH9" s="7"/>
      <c r="WAI9" s="7"/>
      <c r="WAJ9" s="7"/>
      <c r="WAK9" s="7"/>
      <c r="WAL9" s="7"/>
      <c r="WAM9" s="7"/>
      <c r="WAN9" s="7"/>
      <c r="WAO9" s="7"/>
      <c r="WAP9" s="7"/>
      <c r="WAQ9" s="7"/>
      <c r="WAR9" s="7"/>
      <c r="WAS9" s="7"/>
      <c r="WAT9" s="7"/>
      <c r="WAU9" s="7"/>
      <c r="WAV9" s="7"/>
      <c r="WAW9" s="7"/>
      <c r="WAX9" s="7"/>
      <c r="WAY9" s="7"/>
      <c r="WAZ9" s="7"/>
      <c r="WBA9" s="7"/>
      <c r="WBB9" s="7"/>
      <c r="WBC9" s="7"/>
      <c r="WBD9" s="7"/>
      <c r="WBE9" s="7"/>
      <c r="WBF9" s="7"/>
      <c r="WBG9" s="7"/>
      <c r="WBH9" s="7"/>
      <c r="WBI9" s="7"/>
      <c r="WBJ9" s="7"/>
      <c r="WBK9" s="7"/>
      <c r="WBL9" s="7"/>
      <c r="WBM9" s="7"/>
      <c r="WBN9" s="7"/>
      <c r="WBO9" s="7"/>
      <c r="WBP9" s="7"/>
      <c r="WBQ9" s="7"/>
      <c r="WBR9" s="7"/>
      <c r="WBS9" s="7"/>
      <c r="WBT9" s="7"/>
      <c r="WBU9" s="7"/>
      <c r="WBV9" s="7"/>
      <c r="WBW9" s="7"/>
      <c r="WBX9" s="7"/>
      <c r="WBY9" s="7"/>
      <c r="WBZ9" s="7"/>
      <c r="WCA9" s="7"/>
      <c r="WCB9" s="7"/>
      <c r="WCC9" s="7"/>
      <c r="WCD9" s="7"/>
      <c r="WCE9" s="7"/>
      <c r="WCF9" s="7"/>
      <c r="WCG9" s="7"/>
      <c r="WCH9" s="7"/>
      <c r="WCI9" s="7"/>
      <c r="WCJ9" s="7"/>
      <c r="WCK9" s="7"/>
      <c r="WCL9" s="7"/>
      <c r="WCM9" s="7"/>
      <c r="WCN9" s="7"/>
      <c r="WCO9" s="7"/>
      <c r="WCP9" s="7"/>
      <c r="WCQ9" s="7"/>
      <c r="WCR9" s="7"/>
      <c r="WCS9" s="7"/>
      <c r="WCT9" s="7"/>
      <c r="WCU9" s="7"/>
      <c r="WCV9" s="7"/>
      <c r="WCW9" s="7"/>
      <c r="WCX9" s="7"/>
      <c r="WCY9" s="7"/>
      <c r="WCZ9" s="7"/>
      <c r="WDA9" s="7"/>
      <c r="WDB9" s="7"/>
      <c r="WDC9" s="7"/>
      <c r="WDD9" s="7"/>
      <c r="WDE9" s="7"/>
      <c r="WDF9" s="7"/>
      <c r="WDG9" s="7"/>
      <c r="WDH9" s="7"/>
      <c r="WDI9" s="7"/>
      <c r="WDJ9" s="7"/>
      <c r="WDK9" s="7"/>
      <c r="WDL9" s="7"/>
      <c r="WDM9" s="7"/>
      <c r="WDN9" s="7"/>
      <c r="WDO9" s="7"/>
      <c r="WDP9" s="7"/>
      <c r="WDQ9" s="7"/>
      <c r="WDR9" s="7"/>
      <c r="WDS9" s="7"/>
      <c r="WDT9" s="7"/>
      <c r="WDU9" s="7"/>
      <c r="WDV9" s="7"/>
      <c r="WDW9" s="7"/>
      <c r="WDX9" s="7"/>
      <c r="WDY9" s="7"/>
      <c r="WDZ9" s="7"/>
      <c r="WEA9" s="7"/>
      <c r="WEB9" s="7"/>
      <c r="WEC9" s="7"/>
      <c r="WED9" s="7"/>
      <c r="WEE9" s="7"/>
      <c r="WEF9" s="7"/>
      <c r="WEG9" s="7"/>
      <c r="WEH9" s="7"/>
      <c r="WEI9" s="7"/>
      <c r="WEJ9" s="7"/>
      <c r="WEK9" s="7"/>
      <c r="WEL9" s="7"/>
      <c r="WEM9" s="7"/>
      <c r="WEN9" s="7"/>
      <c r="WEO9" s="7"/>
      <c r="WEP9" s="7"/>
      <c r="WEQ9" s="7"/>
      <c r="WER9" s="7"/>
      <c r="WES9" s="7"/>
      <c r="WET9" s="7"/>
      <c r="WEU9" s="7"/>
      <c r="WEV9" s="7"/>
      <c r="WEW9" s="7"/>
      <c r="WEX9" s="7"/>
      <c r="WEY9" s="7"/>
      <c r="WEZ9" s="7"/>
      <c r="WFA9" s="7"/>
      <c r="WFB9" s="7"/>
      <c r="WFC9" s="7"/>
      <c r="WFD9" s="7"/>
      <c r="WFE9" s="7"/>
      <c r="WFF9" s="7"/>
      <c r="WFG9" s="7"/>
      <c r="WFH9" s="7"/>
      <c r="WFI9" s="7"/>
      <c r="WFJ9" s="7"/>
      <c r="WFK9" s="7"/>
      <c r="WFL9" s="7"/>
      <c r="WFM9" s="7"/>
      <c r="WFN9" s="7"/>
      <c r="WFO9" s="7"/>
      <c r="WFP9" s="7"/>
      <c r="WFQ9" s="7"/>
      <c r="WFR9" s="7"/>
      <c r="WFS9" s="7"/>
      <c r="WFT9" s="7"/>
      <c r="WFU9" s="7"/>
      <c r="WFV9" s="7"/>
      <c r="WFW9" s="7"/>
      <c r="WFX9" s="7"/>
      <c r="WFY9" s="7"/>
      <c r="WFZ9" s="7"/>
      <c r="WGA9" s="7"/>
      <c r="WGB9" s="7"/>
      <c r="WGC9" s="7"/>
      <c r="WGD9" s="7"/>
      <c r="WGE9" s="7"/>
      <c r="WGF9" s="7"/>
      <c r="WGG9" s="7"/>
      <c r="WGH9" s="7"/>
      <c r="WGI9" s="7"/>
      <c r="WGJ9" s="7"/>
      <c r="WGK9" s="7"/>
      <c r="WGL9" s="7"/>
      <c r="WGM9" s="7"/>
      <c r="WGN9" s="7"/>
      <c r="WGO9" s="7"/>
      <c r="WGP9" s="7"/>
      <c r="WGQ9" s="7"/>
      <c r="WGR9" s="7"/>
      <c r="WGS9" s="7"/>
      <c r="WGT9" s="7"/>
      <c r="WGU9" s="7"/>
      <c r="WGV9" s="7"/>
      <c r="WGW9" s="7"/>
      <c r="WGX9" s="7"/>
      <c r="WGY9" s="7"/>
      <c r="WGZ9" s="7"/>
      <c r="WHA9" s="7"/>
      <c r="WHB9" s="7"/>
      <c r="WHC9" s="7"/>
      <c r="WHD9" s="7"/>
      <c r="WHE9" s="7"/>
      <c r="WHF9" s="7"/>
      <c r="WHG9" s="7"/>
      <c r="WHH9" s="7"/>
      <c r="WHI9" s="7"/>
      <c r="WHJ9" s="7"/>
      <c r="WHK9" s="7"/>
      <c r="WHL9" s="7"/>
      <c r="WHM9" s="7"/>
      <c r="WHN9" s="7"/>
      <c r="WHO9" s="7"/>
      <c r="WHP9" s="7"/>
      <c r="WHQ9" s="7"/>
      <c r="WHR9" s="7"/>
      <c r="WHS9" s="7"/>
      <c r="WHT9" s="7"/>
      <c r="WHU9" s="7"/>
      <c r="WHV9" s="7"/>
      <c r="WHW9" s="7"/>
      <c r="WHX9" s="7"/>
      <c r="WHY9" s="7"/>
      <c r="WHZ9" s="7"/>
      <c r="WIA9" s="7"/>
      <c r="WIB9" s="7"/>
      <c r="WIC9" s="7"/>
      <c r="WID9" s="7"/>
      <c r="WIE9" s="7"/>
      <c r="WIF9" s="7"/>
      <c r="WIG9" s="7"/>
      <c r="WIH9" s="7"/>
      <c r="WII9" s="7"/>
      <c r="WIJ9" s="7"/>
      <c r="WIK9" s="7"/>
      <c r="WIL9" s="7"/>
      <c r="WIM9" s="7"/>
      <c r="WIN9" s="7"/>
      <c r="WIO9" s="7"/>
      <c r="WIP9" s="7"/>
      <c r="WIQ9" s="7"/>
      <c r="WIR9" s="7"/>
      <c r="WIS9" s="7"/>
      <c r="WIT9" s="7"/>
      <c r="WIU9" s="7"/>
      <c r="WIV9" s="7"/>
      <c r="WIW9" s="7"/>
      <c r="WIX9" s="7"/>
      <c r="WIY9" s="7"/>
      <c r="WIZ9" s="7"/>
      <c r="WJA9" s="7"/>
      <c r="WJB9" s="7"/>
      <c r="WJC9" s="7"/>
      <c r="WJD9" s="7"/>
      <c r="WJE9" s="7"/>
      <c r="WJF9" s="7"/>
      <c r="WJG9" s="7"/>
      <c r="WJH9" s="7"/>
      <c r="WJI9" s="7"/>
      <c r="WJJ9" s="7"/>
      <c r="WJK9" s="7"/>
      <c r="WJL9" s="7"/>
      <c r="WJM9" s="7"/>
      <c r="WJN9" s="7"/>
      <c r="WJO9" s="7"/>
      <c r="WJP9" s="7"/>
      <c r="WJQ9" s="7"/>
      <c r="WJR9" s="7"/>
      <c r="WJS9" s="7"/>
      <c r="WJT9" s="7"/>
      <c r="WJU9" s="7"/>
      <c r="WJV9" s="7"/>
      <c r="WJW9" s="7"/>
      <c r="WJX9" s="7"/>
      <c r="WJY9" s="7"/>
      <c r="WJZ9" s="7"/>
      <c r="WKA9" s="7"/>
      <c r="WKB9" s="7"/>
      <c r="WKC9" s="7"/>
      <c r="WKD9" s="7"/>
      <c r="WKE9" s="7"/>
      <c r="WKF9" s="7"/>
      <c r="WKG9" s="7"/>
      <c r="WKH9" s="7"/>
      <c r="WKI9" s="7"/>
      <c r="WKJ9" s="7"/>
      <c r="WKK9" s="7"/>
      <c r="WKL9" s="7"/>
      <c r="WKM9" s="7"/>
      <c r="WKN9" s="7"/>
      <c r="WKO9" s="7"/>
      <c r="WKP9" s="7"/>
      <c r="WKQ9" s="7"/>
      <c r="WKR9" s="7"/>
      <c r="WKS9" s="7"/>
      <c r="WKT9" s="7"/>
      <c r="WKU9" s="7"/>
      <c r="WKV9" s="7"/>
      <c r="WKW9" s="7"/>
      <c r="WKX9" s="7"/>
      <c r="WKY9" s="7"/>
      <c r="WKZ9" s="7"/>
      <c r="WLA9" s="7"/>
      <c r="WLB9" s="7"/>
      <c r="WLC9" s="7"/>
      <c r="WLD9" s="7"/>
      <c r="WLE9" s="7"/>
      <c r="WLF9" s="7"/>
      <c r="WLG9" s="7"/>
      <c r="WLH9" s="7"/>
      <c r="WLI9" s="7"/>
      <c r="WLJ9" s="7"/>
      <c r="WLK9" s="7"/>
      <c r="WLL9" s="7"/>
      <c r="WLM9" s="7"/>
      <c r="WLN9" s="7"/>
      <c r="WLO9" s="7"/>
      <c r="WLP9" s="7"/>
      <c r="WLQ9" s="7"/>
      <c r="WLR9" s="7"/>
      <c r="WLS9" s="7"/>
      <c r="WLT9" s="7"/>
      <c r="WLU9" s="7"/>
      <c r="WLV9" s="7"/>
      <c r="WLW9" s="7"/>
      <c r="WLX9" s="7"/>
      <c r="WLY9" s="7"/>
      <c r="WLZ9" s="7"/>
      <c r="WMA9" s="7"/>
      <c r="WMB9" s="7"/>
      <c r="WMC9" s="7"/>
      <c r="WMD9" s="7"/>
      <c r="WME9" s="7"/>
      <c r="WMF9" s="7"/>
      <c r="WMG9" s="7"/>
      <c r="WMH9" s="7"/>
      <c r="WMI9" s="7"/>
      <c r="WMJ9" s="7"/>
      <c r="WMK9" s="7"/>
      <c r="WML9" s="7"/>
      <c r="WMM9" s="7"/>
      <c r="WMN9" s="7"/>
      <c r="WMO9" s="7"/>
      <c r="WMP9" s="7"/>
      <c r="WMQ9" s="7"/>
      <c r="WMR9" s="7"/>
      <c r="WMS9" s="7"/>
      <c r="WMT9" s="7"/>
      <c r="WMU9" s="7"/>
      <c r="WMV9" s="7"/>
      <c r="WMW9" s="7"/>
      <c r="WMX9" s="7"/>
      <c r="WMY9" s="7"/>
      <c r="WMZ9" s="7"/>
      <c r="WNA9" s="7"/>
      <c r="WNB9" s="7"/>
      <c r="WNC9" s="7"/>
      <c r="WND9" s="7"/>
      <c r="WNE9" s="7"/>
      <c r="WNF9" s="7"/>
      <c r="WNG9" s="7"/>
      <c r="WNH9" s="7"/>
      <c r="WNI9" s="7"/>
      <c r="WNJ9" s="7"/>
      <c r="WNK9" s="7"/>
      <c r="WNL9" s="7"/>
      <c r="WNM9" s="7"/>
      <c r="WNN9" s="7"/>
      <c r="WNO9" s="7"/>
      <c r="WNP9" s="7"/>
      <c r="WNQ9" s="7"/>
      <c r="WNR9" s="7"/>
      <c r="WNS9" s="7"/>
      <c r="WNT9" s="7"/>
      <c r="WNU9" s="7"/>
      <c r="WNV9" s="7"/>
      <c r="WNW9" s="7"/>
      <c r="WNX9" s="7"/>
      <c r="WNY9" s="7"/>
      <c r="WNZ9" s="7"/>
      <c r="WOA9" s="7"/>
      <c r="WOB9" s="7"/>
      <c r="WOC9" s="7"/>
      <c r="WOD9" s="7"/>
      <c r="WOE9" s="7"/>
      <c r="WOF9" s="7"/>
      <c r="WOG9" s="7"/>
      <c r="WOH9" s="7"/>
      <c r="WOI9" s="7"/>
      <c r="WOJ9" s="7"/>
      <c r="WOK9" s="7"/>
      <c r="WOL9" s="7"/>
      <c r="WOM9" s="7"/>
      <c r="WON9" s="7"/>
      <c r="WOO9" s="7"/>
      <c r="WOP9" s="7"/>
      <c r="WOQ9" s="7"/>
      <c r="WOR9" s="7"/>
      <c r="WOS9" s="7"/>
      <c r="WOT9" s="7"/>
      <c r="WOU9" s="7"/>
      <c r="WOV9" s="7"/>
      <c r="WOW9" s="7"/>
      <c r="WOX9" s="7"/>
      <c r="WOY9" s="7"/>
      <c r="WOZ9" s="7"/>
      <c r="WPA9" s="7"/>
      <c r="WPB9" s="7"/>
      <c r="WPC9" s="7"/>
      <c r="WPD9" s="7"/>
      <c r="WPE9" s="7"/>
      <c r="WPF9" s="7"/>
      <c r="WPG9" s="7"/>
      <c r="WPH9" s="7"/>
      <c r="WPI9" s="7"/>
      <c r="WPJ9" s="7"/>
      <c r="WPK9" s="7"/>
      <c r="WPL9" s="7"/>
      <c r="WPM9" s="7"/>
      <c r="WPN9" s="7"/>
      <c r="WPO9" s="7"/>
      <c r="WPP9" s="7"/>
      <c r="WPQ9" s="7"/>
      <c r="WPR9" s="7"/>
      <c r="WPS9" s="7"/>
      <c r="WPT9" s="7"/>
      <c r="WPU9" s="7"/>
      <c r="WPV9" s="7"/>
      <c r="WPW9" s="7"/>
      <c r="WPX9" s="7"/>
      <c r="WPY9" s="7"/>
      <c r="WPZ9" s="7"/>
      <c r="WQA9" s="7"/>
      <c r="WQB9" s="7"/>
      <c r="WQC9" s="7"/>
      <c r="WQD9" s="7"/>
      <c r="WQE9" s="7"/>
      <c r="WQF9" s="7"/>
      <c r="WQG9" s="7"/>
      <c r="WQH9" s="7"/>
      <c r="WQI9" s="7"/>
      <c r="WQJ9" s="7"/>
      <c r="WQK9" s="7"/>
      <c r="WQL9" s="7"/>
      <c r="WQM9" s="7"/>
      <c r="WQN9" s="7"/>
      <c r="WQO9" s="7"/>
      <c r="WQP9" s="7"/>
      <c r="WQQ9" s="7"/>
      <c r="WQR9" s="7"/>
      <c r="WQS9" s="7"/>
      <c r="WQT9" s="7"/>
      <c r="WQU9" s="7"/>
      <c r="WQV9" s="7"/>
      <c r="WQW9" s="7"/>
      <c r="WQX9" s="7"/>
      <c r="WQY9" s="7"/>
      <c r="WQZ9" s="7"/>
      <c r="WRA9" s="7"/>
      <c r="WRB9" s="7"/>
      <c r="WRC9" s="7"/>
      <c r="WRD9" s="7"/>
      <c r="WRE9" s="7"/>
      <c r="WRF9" s="7"/>
      <c r="WRG9" s="7"/>
      <c r="WRH9" s="7"/>
      <c r="WRI9" s="7"/>
      <c r="WRJ9" s="7"/>
      <c r="WRK9" s="7"/>
      <c r="WRL9" s="7"/>
      <c r="WRM9" s="7"/>
      <c r="WRN9" s="7"/>
      <c r="WRO9" s="7"/>
      <c r="WRP9" s="7"/>
      <c r="WRQ9" s="7"/>
      <c r="WRR9" s="7"/>
      <c r="WRS9" s="7"/>
      <c r="WRT9" s="7"/>
      <c r="WRU9" s="7"/>
      <c r="WRV9" s="7"/>
      <c r="WRW9" s="7"/>
      <c r="WRX9" s="7"/>
      <c r="WRY9" s="7"/>
      <c r="WRZ9" s="7"/>
      <c r="WSA9" s="7"/>
      <c r="WSB9" s="7"/>
      <c r="WSC9" s="7"/>
      <c r="WSD9" s="7"/>
      <c r="WSE9" s="7"/>
      <c r="WSF9" s="7"/>
      <c r="WSG9" s="7"/>
      <c r="WSH9" s="7"/>
      <c r="WSI9" s="7"/>
      <c r="WSJ9" s="7"/>
      <c r="WSK9" s="7"/>
      <c r="WSL9" s="7"/>
      <c r="WSM9" s="7"/>
      <c r="WSN9" s="7"/>
      <c r="WSO9" s="7"/>
      <c r="WSP9" s="7"/>
      <c r="WSQ9" s="7"/>
      <c r="WSR9" s="7"/>
      <c r="WSS9" s="7"/>
      <c r="WST9" s="7"/>
      <c r="WSU9" s="7"/>
      <c r="WSV9" s="7"/>
      <c r="WSW9" s="7"/>
      <c r="WSX9" s="7"/>
      <c r="WSY9" s="7"/>
      <c r="WSZ9" s="7"/>
      <c r="WTA9" s="7"/>
      <c r="WTB9" s="7"/>
      <c r="WTC9" s="7"/>
      <c r="WTD9" s="7"/>
      <c r="WTE9" s="7"/>
      <c r="WTF9" s="7"/>
      <c r="WTG9" s="7"/>
      <c r="WTH9" s="7"/>
      <c r="WTI9" s="7"/>
      <c r="WTJ9" s="7"/>
      <c r="WTK9" s="7"/>
      <c r="WTL9" s="7"/>
      <c r="WTM9" s="7"/>
      <c r="WTN9" s="7"/>
      <c r="WTO9" s="7"/>
      <c r="WTP9" s="7"/>
      <c r="WTQ9" s="7"/>
      <c r="WTR9" s="7"/>
      <c r="WTS9" s="7"/>
      <c r="WTT9" s="7"/>
      <c r="WTU9" s="7"/>
      <c r="WTV9" s="7"/>
      <c r="WTW9" s="7"/>
      <c r="WTX9" s="7"/>
      <c r="WTY9" s="7"/>
      <c r="WTZ9" s="7"/>
      <c r="WUA9" s="7"/>
      <c r="WUB9" s="7"/>
      <c r="WUC9" s="7"/>
      <c r="WUD9" s="7"/>
      <c r="WUE9" s="7"/>
      <c r="WUF9" s="7"/>
      <c r="WUG9" s="7"/>
      <c r="WUH9" s="7"/>
      <c r="WUI9" s="7"/>
      <c r="WUJ9" s="7"/>
      <c r="WUK9" s="7"/>
      <c r="WUL9" s="7"/>
      <c r="WUM9" s="7"/>
      <c r="WUN9" s="7"/>
      <c r="WUO9" s="7"/>
      <c r="WUP9" s="7"/>
      <c r="WUQ9" s="7"/>
      <c r="WUR9" s="7"/>
      <c r="WUS9" s="7"/>
      <c r="WUT9" s="7"/>
      <c r="WUU9" s="7"/>
      <c r="WUV9" s="7"/>
      <c r="WUW9" s="7"/>
      <c r="WUX9" s="7"/>
      <c r="WUY9" s="7"/>
      <c r="WUZ9" s="7"/>
      <c r="WVA9" s="7"/>
      <c r="WVB9" s="7"/>
      <c r="WVC9" s="7"/>
      <c r="WVD9" s="7"/>
      <c r="WVE9" s="7"/>
      <c r="WVF9" s="7"/>
      <c r="WVG9" s="7"/>
      <c r="WVH9" s="7"/>
      <c r="WVI9" s="7"/>
      <c r="WVJ9" s="7"/>
      <c r="WVK9" s="7"/>
      <c r="WVL9" s="7"/>
      <c r="WVM9" s="7"/>
      <c r="WVN9" s="7"/>
      <c r="WVO9" s="7"/>
      <c r="WVP9" s="7"/>
      <c r="WVQ9" s="7"/>
      <c r="WVR9" s="7"/>
      <c r="WVS9" s="7"/>
      <c r="WVT9" s="7"/>
      <c r="WVU9" s="7"/>
      <c r="WVV9" s="7"/>
      <c r="WVW9" s="7"/>
      <c r="WVX9" s="7"/>
      <c r="WVY9" s="7"/>
      <c r="WVZ9" s="7"/>
      <c r="WWA9" s="7"/>
      <c r="WWB9" s="7"/>
      <c r="WWC9" s="7"/>
      <c r="WWD9" s="7"/>
      <c r="WWE9" s="7"/>
      <c r="WWF9" s="7"/>
      <c r="WWG9" s="7"/>
      <c r="WWH9" s="7"/>
      <c r="WWI9" s="7"/>
      <c r="WWJ9" s="7"/>
      <c r="WWK9" s="7"/>
      <c r="WWL9" s="7"/>
      <c r="WWM9" s="7"/>
      <c r="WWN9" s="7"/>
      <c r="WWO9" s="7"/>
      <c r="WWP9" s="7"/>
      <c r="WWQ9" s="7"/>
      <c r="WWR9" s="7"/>
      <c r="WWS9" s="7"/>
      <c r="WWT9" s="7"/>
      <c r="WWU9" s="7"/>
      <c r="WWV9" s="7"/>
      <c r="WWW9" s="7"/>
      <c r="WWX9" s="7"/>
      <c r="WWY9" s="7"/>
      <c r="WWZ9" s="7"/>
      <c r="WXA9" s="7"/>
      <c r="WXB9" s="7"/>
      <c r="WXC9" s="7"/>
      <c r="WXD9" s="7"/>
      <c r="WXE9" s="7"/>
      <c r="WXF9" s="7"/>
      <c r="WXG9" s="7"/>
      <c r="WXH9" s="7"/>
      <c r="WXI9" s="7"/>
      <c r="WXJ9" s="7"/>
      <c r="WXK9" s="7"/>
      <c r="WXL9" s="7"/>
      <c r="WXM9" s="7"/>
      <c r="WXN9" s="7"/>
      <c r="WXO9" s="7"/>
      <c r="WXP9" s="7"/>
      <c r="WXQ9" s="7"/>
      <c r="WXR9" s="7"/>
      <c r="WXS9" s="7"/>
      <c r="WXT9" s="7"/>
      <c r="WXU9" s="7"/>
      <c r="WXV9" s="7"/>
      <c r="WXW9" s="7"/>
      <c r="WXX9" s="7"/>
      <c r="WXY9" s="7"/>
      <c r="WXZ9" s="7"/>
      <c r="WYA9" s="7"/>
      <c r="WYB9" s="7"/>
      <c r="WYC9" s="7"/>
      <c r="WYD9" s="7"/>
      <c r="WYE9" s="7"/>
      <c r="WYF9" s="7"/>
      <c r="WYG9" s="7"/>
      <c r="WYH9" s="7"/>
      <c r="WYI9" s="7"/>
      <c r="WYJ9" s="7"/>
      <c r="WYK9" s="7"/>
      <c r="WYL9" s="7"/>
      <c r="WYM9" s="7"/>
      <c r="WYN9" s="7"/>
      <c r="WYO9" s="7"/>
      <c r="WYP9" s="7"/>
      <c r="WYQ9" s="7"/>
      <c r="WYR9" s="7"/>
      <c r="WYS9" s="7"/>
      <c r="WYT9" s="7"/>
      <c r="WYU9" s="7"/>
      <c r="WYV9" s="7"/>
      <c r="WYW9" s="7"/>
      <c r="WYX9" s="7"/>
      <c r="WYY9" s="7"/>
      <c r="WYZ9" s="7"/>
      <c r="WZA9" s="7"/>
      <c r="WZB9" s="7"/>
      <c r="WZC9" s="7"/>
      <c r="WZD9" s="7"/>
      <c r="WZE9" s="7"/>
      <c r="WZF9" s="7"/>
      <c r="WZG9" s="7"/>
      <c r="WZH9" s="7"/>
      <c r="WZI9" s="7"/>
      <c r="WZJ9" s="7"/>
      <c r="WZK9" s="7"/>
      <c r="WZL9" s="7"/>
      <c r="WZM9" s="7"/>
      <c r="WZN9" s="7"/>
      <c r="WZO9" s="7"/>
      <c r="WZP9" s="7"/>
      <c r="WZQ9" s="7"/>
      <c r="WZR9" s="7"/>
      <c r="WZS9" s="7"/>
      <c r="WZT9" s="7"/>
      <c r="WZU9" s="7"/>
      <c r="WZV9" s="7"/>
      <c r="WZW9" s="7"/>
      <c r="WZX9" s="7"/>
      <c r="WZY9" s="7"/>
      <c r="WZZ9" s="7"/>
      <c r="XAA9" s="7"/>
      <c r="XAB9" s="7"/>
      <c r="XAC9" s="7"/>
      <c r="XAD9" s="7"/>
      <c r="XAE9" s="7"/>
      <c r="XAF9" s="7"/>
      <c r="XAG9" s="7"/>
      <c r="XAH9" s="7"/>
      <c r="XAI9" s="7"/>
      <c r="XAJ9" s="7"/>
      <c r="XAK9" s="7"/>
      <c r="XAL9" s="7"/>
      <c r="XAM9" s="7"/>
      <c r="XAN9" s="7"/>
      <c r="XAO9" s="7"/>
      <c r="XAP9" s="7"/>
      <c r="XAQ9" s="7"/>
      <c r="XAR9" s="7"/>
      <c r="XAS9" s="7"/>
      <c r="XAT9" s="7"/>
      <c r="XAU9" s="7"/>
      <c r="XAV9" s="7"/>
      <c r="XAW9" s="7"/>
      <c r="XAX9" s="7"/>
      <c r="XAY9" s="7"/>
      <c r="XAZ9" s="7"/>
      <c r="XBA9" s="7"/>
      <c r="XBB9" s="7"/>
      <c r="XBC9" s="7"/>
      <c r="XBD9" s="7"/>
      <c r="XBE9" s="7"/>
      <c r="XBF9" s="7"/>
      <c r="XBG9" s="7"/>
      <c r="XBH9" s="7"/>
      <c r="XBI9" s="7"/>
      <c r="XBJ9" s="7"/>
      <c r="XBK9" s="7"/>
      <c r="XBL9" s="7"/>
      <c r="XBM9" s="7"/>
      <c r="XBN9" s="7"/>
      <c r="XBO9" s="7"/>
      <c r="XBP9" s="7"/>
      <c r="XBQ9" s="7"/>
      <c r="XBR9" s="7"/>
      <c r="XBS9" s="7"/>
      <c r="XBT9" s="7"/>
      <c r="XBU9" s="7"/>
      <c r="XBV9" s="7"/>
      <c r="XBW9" s="7"/>
      <c r="XBX9" s="7"/>
      <c r="XBY9" s="7"/>
      <c r="XBZ9" s="7"/>
      <c r="XCA9" s="7"/>
      <c r="XCB9" s="7"/>
      <c r="XCC9" s="7"/>
      <c r="XCD9" s="7"/>
      <c r="XCE9" s="7"/>
      <c r="XCF9" s="7"/>
      <c r="XCG9" s="7"/>
      <c r="XCH9" s="7"/>
      <c r="XCI9" s="7"/>
      <c r="XCJ9" s="7"/>
      <c r="XCK9" s="7"/>
      <c r="XCL9" s="7"/>
      <c r="XCM9" s="7"/>
      <c r="XCN9" s="7"/>
      <c r="XCO9" s="7"/>
      <c r="XCP9" s="7"/>
      <c r="XCQ9" s="7"/>
      <c r="XCR9" s="7"/>
      <c r="XCS9" s="7"/>
      <c r="XCT9" s="7"/>
      <c r="XCU9" s="7"/>
      <c r="XCV9" s="7"/>
      <c r="XCW9" s="7"/>
      <c r="XCX9" s="7"/>
      <c r="XCY9" s="7"/>
      <c r="XCZ9" s="7"/>
      <c r="XDA9" s="7"/>
      <c r="XDB9" s="7"/>
      <c r="XDC9" s="7"/>
      <c r="XDD9" s="7"/>
      <c r="XDE9" s="7"/>
      <c r="XDF9" s="7"/>
      <c r="XDG9" s="7"/>
      <c r="XDH9" s="7"/>
      <c r="XDI9" s="7"/>
      <c r="XDJ9" s="7"/>
      <c r="XDK9" s="7"/>
      <c r="XDL9" s="7"/>
      <c r="XDM9" s="7"/>
      <c r="XDN9" s="7"/>
      <c r="XDO9" s="7"/>
      <c r="XDP9" s="7"/>
      <c r="XDQ9" s="7"/>
      <c r="XDR9" s="7"/>
      <c r="XDS9" s="7"/>
      <c r="XDT9" s="7"/>
      <c r="XDU9" s="7"/>
      <c r="XDV9" s="7"/>
      <c r="XDW9" s="7"/>
      <c r="XDX9" s="7"/>
      <c r="XDY9" s="7"/>
      <c r="XDZ9" s="7"/>
      <c r="XEA9" s="7"/>
      <c r="XEB9" s="7"/>
      <c r="XEC9" s="7"/>
      <c r="XED9" s="7"/>
      <c r="XEE9" s="7"/>
      <c r="XEF9" s="7"/>
      <c r="XEG9" s="7"/>
      <c r="XEH9" s="7"/>
      <c r="XEI9" s="7"/>
      <c r="XEJ9" s="7"/>
      <c r="XEK9" s="7"/>
      <c r="XEL9" s="7"/>
      <c r="XEM9" s="7"/>
      <c r="XEN9" s="7"/>
      <c r="XEO9" s="7"/>
      <c r="XEP9" s="7"/>
      <c r="XEQ9" s="7"/>
      <c r="XER9" s="7"/>
      <c r="XES9" s="7"/>
      <c r="XET9" s="7"/>
      <c r="XEU9" s="7"/>
      <c r="XEV9" s="7"/>
      <c r="XEW9" s="7"/>
      <c r="XEX9" s="7"/>
      <c r="XEY9" s="7"/>
      <c r="XEZ9" s="7"/>
      <c r="XFA9" s="7"/>
      <c r="XFB9" s="7"/>
      <c r="XFC9" s="7"/>
      <c r="XFD9" s="7"/>
    </row>
    <row r="10" spans="1:16384" s="8" customFormat="1" x14ac:dyDescent="0.25">
      <c r="A10" s="693" t="s">
        <v>591</v>
      </c>
      <c r="B10" s="693"/>
      <c r="C10" s="513" t="s">
        <v>30</v>
      </c>
      <c r="D10" s="84" t="s">
        <v>327</v>
      </c>
      <c r="E10" s="166" t="s">
        <v>31</v>
      </c>
      <c r="G10" s="19">
        <v>0</v>
      </c>
      <c r="H10" s="19">
        <v>1</v>
      </c>
      <c r="I10" s="19">
        <v>2</v>
      </c>
      <c r="J10" s="19">
        <v>3</v>
      </c>
      <c r="K10" s="19">
        <v>4</v>
      </c>
      <c r="L10" s="19">
        <v>5</v>
      </c>
      <c r="M10" s="19">
        <v>6</v>
      </c>
      <c r="N10" s="19">
        <v>7</v>
      </c>
      <c r="O10" s="19">
        <v>8</v>
      </c>
      <c r="P10" s="19">
        <v>9</v>
      </c>
      <c r="Q10" s="19">
        <v>10</v>
      </c>
      <c r="R10" s="19">
        <v>11</v>
      </c>
      <c r="S10" s="19">
        <v>12</v>
      </c>
      <c r="T10" s="19">
        <v>13</v>
      </c>
      <c r="U10" s="19">
        <v>14</v>
      </c>
      <c r="V10" s="19">
        <v>15</v>
      </c>
      <c r="W10" s="19">
        <v>16</v>
      </c>
      <c r="X10" s="19">
        <v>17</v>
      </c>
      <c r="Y10" s="19">
        <v>18</v>
      </c>
      <c r="Z10" s="19">
        <v>19</v>
      </c>
      <c r="AA10" s="19">
        <v>20</v>
      </c>
      <c r="AB10" s="19">
        <v>21</v>
      </c>
      <c r="AC10" s="19">
        <v>22</v>
      </c>
      <c r="AD10" s="19">
        <v>23</v>
      </c>
      <c r="AE10" s="19">
        <v>24</v>
      </c>
      <c r="AF10" s="19">
        <v>25</v>
      </c>
      <c r="AG10" s="19">
        <v>26</v>
      </c>
      <c r="AH10" s="19">
        <v>27</v>
      </c>
      <c r="AI10" s="19">
        <v>28</v>
      </c>
      <c r="AJ10" s="19">
        <v>29</v>
      </c>
      <c r="AK10" s="19">
        <v>30</v>
      </c>
      <c r="AL10" s="19">
        <v>31</v>
      </c>
      <c r="AM10" s="19">
        <v>32</v>
      </c>
      <c r="AN10" s="19">
        <v>33</v>
      </c>
      <c r="AO10" s="19">
        <v>34</v>
      </c>
      <c r="AP10" s="19">
        <v>35</v>
      </c>
      <c r="AQ10" s="19">
        <v>36</v>
      </c>
      <c r="AR10" s="19">
        <v>37</v>
      </c>
      <c r="AS10" s="19">
        <v>38</v>
      </c>
      <c r="AT10" s="19">
        <v>39</v>
      </c>
      <c r="AU10" s="19">
        <v>40</v>
      </c>
      <c r="AV10" s="19">
        <v>41</v>
      </c>
      <c r="AW10" s="19">
        <v>42</v>
      </c>
      <c r="AX10" s="19">
        <v>43</v>
      </c>
      <c r="AY10" s="19">
        <v>44</v>
      </c>
      <c r="AZ10" s="19">
        <v>45</v>
      </c>
      <c r="BA10" s="19">
        <v>46</v>
      </c>
      <c r="BB10" s="19">
        <v>47</v>
      </c>
      <c r="BC10" s="19">
        <v>48</v>
      </c>
      <c r="BD10" s="19">
        <v>49</v>
      </c>
      <c r="BE10" s="19">
        <v>50</v>
      </c>
      <c r="BF10" s="19">
        <v>51</v>
      </c>
      <c r="BG10" s="19">
        <v>52</v>
      </c>
      <c r="BH10" s="19">
        <v>53</v>
      </c>
      <c r="BI10" s="19">
        <v>54</v>
      </c>
      <c r="BJ10" s="19">
        <v>55</v>
      </c>
      <c r="BK10" s="19">
        <v>56</v>
      </c>
      <c r="BL10" s="19">
        <v>57</v>
      </c>
      <c r="BM10" s="19">
        <v>58</v>
      </c>
      <c r="BN10" s="19">
        <v>59</v>
      </c>
      <c r="BO10" s="19">
        <v>60</v>
      </c>
      <c r="BP10" s="19">
        <v>61</v>
      </c>
      <c r="BQ10" s="19">
        <v>62</v>
      </c>
      <c r="BR10" s="19">
        <v>63</v>
      </c>
      <c r="BS10" s="19">
        <v>64</v>
      </c>
      <c r="BT10" s="19">
        <v>65</v>
      </c>
      <c r="BU10" s="19">
        <v>66</v>
      </c>
      <c r="BV10" s="19">
        <v>67</v>
      </c>
      <c r="BW10" s="19">
        <v>68</v>
      </c>
      <c r="BX10" s="19">
        <v>69</v>
      </c>
    </row>
    <row r="11" spans="1:16384" ht="15" customHeight="1" x14ac:dyDescent="0.25">
      <c r="A11" s="696" t="str">
        <f>"Option 0 - "&amp; Factors!$B$15</f>
        <v xml:space="preserve">Option 0 - </v>
      </c>
      <c r="B11" s="697"/>
      <c r="C11" s="311">
        <f>CRBs!F21</f>
        <v>0</v>
      </c>
      <c r="D11" s="100" t="str">
        <f>IF(C11=0,"",(C11/(MAX($C$11:$C$17))))</f>
        <v/>
      </c>
      <c r="E11" s="23">
        <f t="shared" ref="E11:E17" si="1">RANK(C11,$C$11:$C$17,0)</f>
        <v>1</v>
      </c>
      <c r="G11" s="312">
        <f>CRBs!G23</f>
        <v>0</v>
      </c>
      <c r="H11" s="312">
        <f>CRBs!H23</f>
        <v>0</v>
      </c>
      <c r="I11" s="312">
        <f>CRBs!I23</f>
        <v>0</v>
      </c>
      <c r="J11" s="312">
        <f>CRBs!J23</f>
        <v>0</v>
      </c>
      <c r="K11" s="312">
        <f>CRBs!K23</f>
        <v>0</v>
      </c>
      <c r="L11" s="312">
        <f>CRBs!L23</f>
        <v>0</v>
      </c>
      <c r="M11" s="312">
        <f>CRBs!M23</f>
        <v>0</v>
      </c>
      <c r="N11" s="312">
        <f>CRBs!N23</f>
        <v>0</v>
      </c>
      <c r="O11" s="312">
        <f>CRBs!O23</f>
        <v>0</v>
      </c>
      <c r="P11" s="312">
        <f>CRBs!P23</f>
        <v>0</v>
      </c>
      <c r="Q11" s="312">
        <f>CRBs!Q23</f>
        <v>0</v>
      </c>
      <c r="R11" s="312">
        <f>CRBs!R23</f>
        <v>0</v>
      </c>
      <c r="S11" s="312">
        <f>CRBs!S23</f>
        <v>0</v>
      </c>
      <c r="T11" s="312">
        <f>CRBs!T23</f>
        <v>0</v>
      </c>
      <c r="U11" s="312">
        <f>CRBs!U23</f>
        <v>0</v>
      </c>
      <c r="V11" s="312">
        <f>CRBs!V23</f>
        <v>0</v>
      </c>
      <c r="W11" s="312">
        <f>CRBs!W23</f>
        <v>0</v>
      </c>
      <c r="X11" s="312">
        <f>CRBs!X23</f>
        <v>0</v>
      </c>
      <c r="Y11" s="312">
        <f>CRBs!Y23</f>
        <v>0</v>
      </c>
      <c r="Z11" s="312">
        <f>CRBs!Z23</f>
        <v>0</v>
      </c>
      <c r="AA11" s="312">
        <f>CRBs!AA23</f>
        <v>0</v>
      </c>
      <c r="AB11" s="312">
        <f>CRBs!AB23</f>
        <v>0</v>
      </c>
      <c r="AC11" s="312">
        <f>CRBs!AC23</f>
        <v>0</v>
      </c>
      <c r="AD11" s="312">
        <f>CRBs!AD23</f>
        <v>0</v>
      </c>
      <c r="AE11" s="312">
        <f>CRBs!AE23</f>
        <v>0</v>
      </c>
      <c r="AF11" s="312">
        <f>CRBs!AF23</f>
        <v>0</v>
      </c>
      <c r="AG11" s="312">
        <f>CRBs!AG23</f>
        <v>0</v>
      </c>
      <c r="AH11" s="312">
        <f>CRBs!AH23</f>
        <v>0</v>
      </c>
      <c r="AI11" s="312">
        <f>CRBs!AI23</f>
        <v>0</v>
      </c>
      <c r="AJ11" s="312">
        <f>CRBs!AJ23</f>
        <v>0</v>
      </c>
      <c r="AK11" s="312">
        <f>CRBs!AK23</f>
        <v>0</v>
      </c>
      <c r="AL11" s="312">
        <f>CRBs!AL23</f>
        <v>0</v>
      </c>
      <c r="AM11" s="312">
        <f>CRBs!AM23</f>
        <v>0</v>
      </c>
      <c r="AN11" s="312">
        <f>CRBs!AN23</f>
        <v>0</v>
      </c>
      <c r="AO11" s="312">
        <f>CRBs!AO23</f>
        <v>0</v>
      </c>
      <c r="AP11" s="312">
        <f>CRBs!AP23</f>
        <v>0</v>
      </c>
      <c r="AQ11" s="312">
        <f>CRBs!AQ23</f>
        <v>0</v>
      </c>
      <c r="AR11" s="312">
        <f>CRBs!AR23</f>
        <v>0</v>
      </c>
      <c r="AS11" s="312">
        <f>CRBs!AS23</f>
        <v>0</v>
      </c>
      <c r="AT11" s="312">
        <f>CRBs!AT23</f>
        <v>0</v>
      </c>
      <c r="AU11" s="312">
        <f>CRBs!AU23</f>
        <v>0</v>
      </c>
      <c r="AV11" s="312">
        <f>CRBs!AV23</f>
        <v>0</v>
      </c>
      <c r="AW11" s="312">
        <f>CRBs!AW23</f>
        <v>0</v>
      </c>
      <c r="AX11" s="312">
        <f>CRBs!AX23</f>
        <v>0</v>
      </c>
      <c r="AY11" s="312">
        <f>CRBs!AY23</f>
        <v>0</v>
      </c>
      <c r="AZ11" s="312">
        <f>CRBs!AZ23</f>
        <v>0</v>
      </c>
      <c r="BA11" s="312">
        <f>CRBs!BA23</f>
        <v>0</v>
      </c>
      <c r="BB11" s="312">
        <f>CRBs!BB23</f>
        <v>0</v>
      </c>
      <c r="BC11" s="312">
        <f>CRBs!BC23</f>
        <v>0</v>
      </c>
      <c r="BD11" s="312">
        <f>CRBs!BD23</f>
        <v>0</v>
      </c>
      <c r="BE11" s="312">
        <f>CRBs!BE23</f>
        <v>0</v>
      </c>
      <c r="BF11" s="312">
        <f>CRBs!BF23</f>
        <v>0</v>
      </c>
      <c r="BG11" s="312">
        <f>CRBs!BG23</f>
        <v>0</v>
      </c>
      <c r="BH11" s="312">
        <f>CRBs!BH23</f>
        <v>0</v>
      </c>
      <c r="BI11" s="312">
        <f>CRBs!BI23</f>
        <v>0</v>
      </c>
      <c r="BJ11" s="312">
        <f>CRBs!BJ23</f>
        <v>0</v>
      </c>
      <c r="BK11" s="312">
        <f>CRBs!BK23</f>
        <v>0</v>
      </c>
      <c r="BL11" s="312">
        <f>CRBs!BL23</f>
        <v>0</v>
      </c>
      <c r="BM11" s="312">
        <f>CRBs!BM23</f>
        <v>0</v>
      </c>
      <c r="BN11" s="312">
        <f>CRBs!BN23</f>
        <v>0</v>
      </c>
      <c r="BO11" s="312">
        <f>CRBs!BO23</f>
        <v>0</v>
      </c>
      <c r="BP11" s="312">
        <f>CRBs!BP23</f>
        <v>0</v>
      </c>
      <c r="BQ11" s="312">
        <f>CRBs!BQ23</f>
        <v>0</v>
      </c>
      <c r="BR11" s="312">
        <f>CRBs!BR23</f>
        <v>0</v>
      </c>
      <c r="BS11" s="312">
        <f>CRBs!BS23</f>
        <v>0</v>
      </c>
      <c r="BT11" s="312">
        <f>CRBs!BT23</f>
        <v>0</v>
      </c>
      <c r="BU11" s="312">
        <f>CRBs!BU23</f>
        <v>0</v>
      </c>
      <c r="BV11" s="312">
        <f>CRBs!BV23</f>
        <v>0</v>
      </c>
      <c r="BW11" s="312">
        <f>CRBs!BW23</f>
        <v>0</v>
      </c>
      <c r="BX11" s="312">
        <f>CRBs!BX23</f>
        <v>0</v>
      </c>
    </row>
    <row r="12" spans="1:16384" ht="15" customHeight="1" x14ac:dyDescent="0.25">
      <c r="A12" s="696" t="str">
        <f>"Option 1 - "&amp; Factors!$B$16</f>
        <v xml:space="preserve">Option 1 - </v>
      </c>
      <c r="B12" s="696"/>
      <c r="C12" s="311">
        <f>CRBs!F43</f>
        <v>0</v>
      </c>
      <c r="D12" s="100" t="str">
        <f>IF(C12=0,"",(C12/(MAX($C$11:$C$17))))</f>
        <v/>
      </c>
      <c r="E12" s="23">
        <f t="shared" si="1"/>
        <v>1</v>
      </c>
      <c r="G12" s="313">
        <f>CRBs!G45</f>
        <v>0</v>
      </c>
      <c r="H12" s="313">
        <f>CRBs!H45</f>
        <v>0</v>
      </c>
      <c r="I12" s="313">
        <f>CRBs!I45</f>
        <v>0</v>
      </c>
      <c r="J12" s="313">
        <f>CRBs!J45</f>
        <v>0</v>
      </c>
      <c r="K12" s="313">
        <f>CRBs!K45</f>
        <v>0</v>
      </c>
      <c r="L12" s="313">
        <f>CRBs!L45</f>
        <v>0</v>
      </c>
      <c r="M12" s="313">
        <f>CRBs!M45</f>
        <v>0</v>
      </c>
      <c r="N12" s="313">
        <f>CRBs!N45</f>
        <v>0</v>
      </c>
      <c r="O12" s="313">
        <f>CRBs!O45</f>
        <v>0</v>
      </c>
      <c r="P12" s="313">
        <f>CRBs!P45</f>
        <v>0</v>
      </c>
      <c r="Q12" s="313">
        <f>CRBs!Q45</f>
        <v>0</v>
      </c>
      <c r="R12" s="313">
        <f>CRBs!R45</f>
        <v>0</v>
      </c>
      <c r="S12" s="313">
        <f>CRBs!S45</f>
        <v>0</v>
      </c>
      <c r="T12" s="313">
        <f>CRBs!T45</f>
        <v>0</v>
      </c>
      <c r="U12" s="313">
        <f>CRBs!U45</f>
        <v>0</v>
      </c>
      <c r="V12" s="313">
        <f>CRBs!V45</f>
        <v>0</v>
      </c>
      <c r="W12" s="313">
        <f>CRBs!W45</f>
        <v>0</v>
      </c>
      <c r="X12" s="313">
        <f>CRBs!X45</f>
        <v>0</v>
      </c>
      <c r="Y12" s="313">
        <f>CRBs!Y45</f>
        <v>0</v>
      </c>
      <c r="Z12" s="313">
        <f>CRBs!Z45</f>
        <v>0</v>
      </c>
      <c r="AA12" s="313">
        <f>CRBs!AA45</f>
        <v>0</v>
      </c>
      <c r="AB12" s="313">
        <f>CRBs!AB45</f>
        <v>0</v>
      </c>
      <c r="AC12" s="313">
        <f>CRBs!AC45</f>
        <v>0</v>
      </c>
      <c r="AD12" s="313">
        <f>CRBs!AD45</f>
        <v>0</v>
      </c>
      <c r="AE12" s="313">
        <f>CRBs!AE45</f>
        <v>0</v>
      </c>
      <c r="AF12" s="313">
        <f>CRBs!AF45</f>
        <v>0</v>
      </c>
      <c r="AG12" s="313">
        <f>CRBs!AG45</f>
        <v>0</v>
      </c>
      <c r="AH12" s="313">
        <f>CRBs!AH45</f>
        <v>0</v>
      </c>
      <c r="AI12" s="313">
        <f>CRBs!AI45</f>
        <v>0</v>
      </c>
      <c r="AJ12" s="313">
        <f>CRBs!AJ45</f>
        <v>0</v>
      </c>
      <c r="AK12" s="313">
        <f>CRBs!AK45</f>
        <v>0</v>
      </c>
      <c r="AL12" s="313">
        <f>CRBs!AL45</f>
        <v>0</v>
      </c>
      <c r="AM12" s="313">
        <f>CRBs!AM45</f>
        <v>0</v>
      </c>
      <c r="AN12" s="313">
        <f>CRBs!AN45</f>
        <v>0</v>
      </c>
      <c r="AO12" s="313">
        <f>CRBs!AO45</f>
        <v>0</v>
      </c>
      <c r="AP12" s="313">
        <f>CRBs!AP45</f>
        <v>0</v>
      </c>
      <c r="AQ12" s="313">
        <f>CRBs!AQ45</f>
        <v>0</v>
      </c>
      <c r="AR12" s="313">
        <f>CRBs!AR45</f>
        <v>0</v>
      </c>
      <c r="AS12" s="313">
        <f>CRBs!AS45</f>
        <v>0</v>
      </c>
      <c r="AT12" s="313">
        <f>CRBs!AT45</f>
        <v>0</v>
      </c>
      <c r="AU12" s="313">
        <f>CRBs!AU45</f>
        <v>0</v>
      </c>
      <c r="AV12" s="313">
        <f>CRBs!AV45</f>
        <v>0</v>
      </c>
      <c r="AW12" s="313">
        <f>CRBs!AW45</f>
        <v>0</v>
      </c>
      <c r="AX12" s="313">
        <f>CRBs!AX45</f>
        <v>0</v>
      </c>
      <c r="AY12" s="313">
        <f>CRBs!AY45</f>
        <v>0</v>
      </c>
      <c r="AZ12" s="313">
        <f>CRBs!AZ45</f>
        <v>0</v>
      </c>
      <c r="BA12" s="313">
        <f>CRBs!BA45</f>
        <v>0</v>
      </c>
      <c r="BB12" s="313">
        <f>CRBs!BB45</f>
        <v>0</v>
      </c>
      <c r="BC12" s="313">
        <f>CRBs!BC45</f>
        <v>0</v>
      </c>
      <c r="BD12" s="313">
        <f>CRBs!BD45</f>
        <v>0</v>
      </c>
      <c r="BE12" s="313">
        <f>CRBs!BE45</f>
        <v>0</v>
      </c>
      <c r="BF12" s="313">
        <f>CRBs!BF45</f>
        <v>0</v>
      </c>
      <c r="BG12" s="313">
        <f>CRBs!BG45</f>
        <v>0</v>
      </c>
      <c r="BH12" s="313">
        <f>CRBs!BH45</f>
        <v>0</v>
      </c>
      <c r="BI12" s="313">
        <f>CRBs!BI45</f>
        <v>0</v>
      </c>
      <c r="BJ12" s="313">
        <f>CRBs!BJ45</f>
        <v>0</v>
      </c>
      <c r="BK12" s="313">
        <f>CRBs!BK45</f>
        <v>0</v>
      </c>
      <c r="BL12" s="313">
        <f>CRBs!BL45</f>
        <v>0</v>
      </c>
      <c r="BM12" s="313">
        <f>CRBs!BM45</f>
        <v>0</v>
      </c>
      <c r="BN12" s="313">
        <f>CRBs!BN45</f>
        <v>0</v>
      </c>
      <c r="BO12" s="313">
        <f>CRBs!BO45</f>
        <v>0</v>
      </c>
      <c r="BP12" s="313">
        <f>CRBs!BP45</f>
        <v>0</v>
      </c>
      <c r="BQ12" s="313">
        <f>CRBs!BQ45</f>
        <v>0</v>
      </c>
      <c r="BR12" s="313">
        <f>CRBs!BR45</f>
        <v>0</v>
      </c>
      <c r="BS12" s="313">
        <f>CRBs!BS45</f>
        <v>0</v>
      </c>
      <c r="BT12" s="313">
        <f>CRBs!BT45</f>
        <v>0</v>
      </c>
      <c r="BU12" s="313">
        <f>CRBs!BU45</f>
        <v>0</v>
      </c>
      <c r="BV12" s="313">
        <f>CRBs!BV45</f>
        <v>0</v>
      </c>
      <c r="BW12" s="313">
        <f>CRBs!BW45</f>
        <v>0</v>
      </c>
      <c r="BX12" s="313">
        <f>CRBs!BX45</f>
        <v>0</v>
      </c>
    </row>
    <row r="13" spans="1:16384" ht="15" customHeight="1" x14ac:dyDescent="0.25">
      <c r="A13" s="696" t="str">
        <f>"Option 2 - "&amp; Factors!$B$17</f>
        <v xml:space="preserve">Option 2 - </v>
      </c>
      <c r="B13" s="696"/>
      <c r="C13" s="311">
        <f>CRBs!F65</f>
        <v>0</v>
      </c>
      <c r="D13" s="100" t="str">
        <f t="shared" ref="D13:D17" si="2">IF(C13=0,"",(C13/(MAX($C$11:$C$17))))</f>
        <v/>
      </c>
      <c r="E13" s="23">
        <f t="shared" si="1"/>
        <v>1</v>
      </c>
      <c r="G13" s="313">
        <f>CRBs!G67</f>
        <v>0</v>
      </c>
      <c r="H13" s="313">
        <f>CRBs!H67</f>
        <v>0</v>
      </c>
      <c r="I13" s="313">
        <f>CRBs!I67</f>
        <v>0</v>
      </c>
      <c r="J13" s="313">
        <f>CRBs!J67</f>
        <v>0</v>
      </c>
      <c r="K13" s="313">
        <f>CRBs!K67</f>
        <v>0</v>
      </c>
      <c r="L13" s="313">
        <f>CRBs!L67</f>
        <v>0</v>
      </c>
      <c r="M13" s="313">
        <f>CRBs!M67</f>
        <v>0</v>
      </c>
      <c r="N13" s="313">
        <f>CRBs!N67</f>
        <v>0</v>
      </c>
      <c r="O13" s="313">
        <f>CRBs!O67</f>
        <v>0</v>
      </c>
      <c r="P13" s="313">
        <f>CRBs!P67</f>
        <v>0</v>
      </c>
      <c r="Q13" s="313">
        <f>CRBs!Q67</f>
        <v>0</v>
      </c>
      <c r="R13" s="313">
        <f>CRBs!R67</f>
        <v>0</v>
      </c>
      <c r="S13" s="313">
        <f>CRBs!S67</f>
        <v>0</v>
      </c>
      <c r="T13" s="313">
        <f>CRBs!T67</f>
        <v>0</v>
      </c>
      <c r="U13" s="313">
        <f>CRBs!U67</f>
        <v>0</v>
      </c>
      <c r="V13" s="313">
        <f>CRBs!V67</f>
        <v>0</v>
      </c>
      <c r="W13" s="313">
        <f>CRBs!W67</f>
        <v>0</v>
      </c>
      <c r="X13" s="313">
        <f>CRBs!X67</f>
        <v>0</v>
      </c>
      <c r="Y13" s="313">
        <f>CRBs!Y67</f>
        <v>0</v>
      </c>
      <c r="Z13" s="313">
        <f>CRBs!Z67</f>
        <v>0</v>
      </c>
      <c r="AA13" s="313">
        <f>CRBs!AA67</f>
        <v>0</v>
      </c>
      <c r="AB13" s="313">
        <f>CRBs!AB67</f>
        <v>0</v>
      </c>
      <c r="AC13" s="313">
        <f>CRBs!AC67</f>
        <v>0</v>
      </c>
      <c r="AD13" s="313">
        <f>CRBs!AD67</f>
        <v>0</v>
      </c>
      <c r="AE13" s="313">
        <f>CRBs!AE67</f>
        <v>0</v>
      </c>
      <c r="AF13" s="313">
        <f>CRBs!AF67</f>
        <v>0</v>
      </c>
      <c r="AG13" s="313">
        <f>CRBs!AG67</f>
        <v>0</v>
      </c>
      <c r="AH13" s="313">
        <f>CRBs!AH67</f>
        <v>0</v>
      </c>
      <c r="AI13" s="313">
        <f>CRBs!AI67</f>
        <v>0</v>
      </c>
      <c r="AJ13" s="313">
        <f>CRBs!AJ67</f>
        <v>0</v>
      </c>
      <c r="AK13" s="313">
        <f>CRBs!AK67</f>
        <v>0</v>
      </c>
      <c r="AL13" s="313">
        <f>CRBs!AL67</f>
        <v>0</v>
      </c>
      <c r="AM13" s="313">
        <f>CRBs!AM67</f>
        <v>0</v>
      </c>
      <c r="AN13" s="313">
        <f>CRBs!AN67</f>
        <v>0</v>
      </c>
      <c r="AO13" s="313">
        <f>CRBs!AO67</f>
        <v>0</v>
      </c>
      <c r="AP13" s="313">
        <f>CRBs!AP67</f>
        <v>0</v>
      </c>
      <c r="AQ13" s="313">
        <f>CRBs!AQ67</f>
        <v>0</v>
      </c>
      <c r="AR13" s="313">
        <f>CRBs!AR67</f>
        <v>0</v>
      </c>
      <c r="AS13" s="313">
        <f>CRBs!AS67</f>
        <v>0</v>
      </c>
      <c r="AT13" s="313">
        <f>CRBs!AT67</f>
        <v>0</v>
      </c>
      <c r="AU13" s="313">
        <f>CRBs!AU67</f>
        <v>0</v>
      </c>
      <c r="AV13" s="313">
        <f>CRBs!AV67</f>
        <v>0</v>
      </c>
      <c r="AW13" s="313">
        <f>CRBs!AW67</f>
        <v>0</v>
      </c>
      <c r="AX13" s="313">
        <f>CRBs!AX67</f>
        <v>0</v>
      </c>
      <c r="AY13" s="313">
        <f>CRBs!AY67</f>
        <v>0</v>
      </c>
      <c r="AZ13" s="313">
        <f>CRBs!AZ67</f>
        <v>0</v>
      </c>
      <c r="BA13" s="313">
        <f>CRBs!BA67</f>
        <v>0</v>
      </c>
      <c r="BB13" s="313">
        <f>CRBs!BB67</f>
        <v>0</v>
      </c>
      <c r="BC13" s="313">
        <f>CRBs!BC67</f>
        <v>0</v>
      </c>
      <c r="BD13" s="313">
        <f>CRBs!BD67</f>
        <v>0</v>
      </c>
      <c r="BE13" s="313">
        <f>CRBs!BE67</f>
        <v>0</v>
      </c>
      <c r="BF13" s="313">
        <f>CRBs!BF67</f>
        <v>0</v>
      </c>
      <c r="BG13" s="313">
        <f>CRBs!BG67</f>
        <v>0</v>
      </c>
      <c r="BH13" s="313">
        <f>CRBs!BH67</f>
        <v>0</v>
      </c>
      <c r="BI13" s="313">
        <f>CRBs!BI67</f>
        <v>0</v>
      </c>
      <c r="BJ13" s="313">
        <f>CRBs!BJ67</f>
        <v>0</v>
      </c>
      <c r="BK13" s="313">
        <f>CRBs!BK67</f>
        <v>0</v>
      </c>
      <c r="BL13" s="313">
        <f>CRBs!BL67</f>
        <v>0</v>
      </c>
      <c r="BM13" s="313">
        <f>CRBs!BM67</f>
        <v>0</v>
      </c>
      <c r="BN13" s="313">
        <f>CRBs!BN67</f>
        <v>0</v>
      </c>
      <c r="BO13" s="313">
        <f>CRBs!BO67</f>
        <v>0</v>
      </c>
      <c r="BP13" s="313">
        <f>CRBs!BP67</f>
        <v>0</v>
      </c>
      <c r="BQ13" s="313">
        <f>CRBs!BQ67</f>
        <v>0</v>
      </c>
      <c r="BR13" s="313">
        <f>CRBs!BR67</f>
        <v>0</v>
      </c>
      <c r="BS13" s="313">
        <f>CRBs!BS67</f>
        <v>0</v>
      </c>
      <c r="BT13" s="313">
        <f>CRBs!BT67</f>
        <v>0</v>
      </c>
      <c r="BU13" s="313">
        <f>CRBs!BU67</f>
        <v>0</v>
      </c>
      <c r="BV13" s="313">
        <f>CRBs!BV67</f>
        <v>0</v>
      </c>
      <c r="BW13" s="313">
        <f>CRBs!BW67</f>
        <v>0</v>
      </c>
      <c r="BX13" s="313">
        <f>CRBs!BX67</f>
        <v>0</v>
      </c>
    </row>
    <row r="14" spans="1:16384" ht="15" customHeight="1" x14ac:dyDescent="0.25">
      <c r="A14" s="696" t="str">
        <f>"Option 3 - "&amp; Factors!$B$18</f>
        <v xml:space="preserve">Option 3 - </v>
      </c>
      <c r="B14" s="696"/>
      <c r="C14" s="311">
        <f>CRBs!F87</f>
        <v>0</v>
      </c>
      <c r="D14" s="100" t="str">
        <f t="shared" si="2"/>
        <v/>
      </c>
      <c r="E14" s="23">
        <f t="shared" si="1"/>
        <v>1</v>
      </c>
      <c r="G14" s="313">
        <f>CRBs!G89</f>
        <v>0</v>
      </c>
      <c r="H14" s="313">
        <f>CRBs!H89</f>
        <v>0</v>
      </c>
      <c r="I14" s="313">
        <f>CRBs!I89</f>
        <v>0</v>
      </c>
      <c r="J14" s="313">
        <f>CRBs!J89</f>
        <v>0</v>
      </c>
      <c r="K14" s="313">
        <f>CRBs!K89</f>
        <v>0</v>
      </c>
      <c r="L14" s="313">
        <f>CRBs!L89</f>
        <v>0</v>
      </c>
      <c r="M14" s="313">
        <f>CRBs!M89</f>
        <v>0</v>
      </c>
      <c r="N14" s="313">
        <f>CRBs!N89</f>
        <v>0</v>
      </c>
      <c r="O14" s="313">
        <f>CRBs!O89</f>
        <v>0</v>
      </c>
      <c r="P14" s="313">
        <f>CRBs!P89</f>
        <v>0</v>
      </c>
      <c r="Q14" s="313">
        <f>CRBs!Q89</f>
        <v>0</v>
      </c>
      <c r="R14" s="313">
        <f>CRBs!R89</f>
        <v>0</v>
      </c>
      <c r="S14" s="313">
        <f>CRBs!S89</f>
        <v>0</v>
      </c>
      <c r="T14" s="313">
        <f>CRBs!T89</f>
        <v>0</v>
      </c>
      <c r="U14" s="313">
        <f>CRBs!U89</f>
        <v>0</v>
      </c>
      <c r="V14" s="313">
        <f>CRBs!V89</f>
        <v>0</v>
      </c>
      <c r="W14" s="313">
        <f>CRBs!W89</f>
        <v>0</v>
      </c>
      <c r="X14" s="313">
        <f>CRBs!X89</f>
        <v>0</v>
      </c>
      <c r="Y14" s="313">
        <f>CRBs!Y89</f>
        <v>0</v>
      </c>
      <c r="Z14" s="313">
        <f>CRBs!Z89</f>
        <v>0</v>
      </c>
      <c r="AA14" s="313">
        <f>CRBs!AA89</f>
        <v>0</v>
      </c>
      <c r="AB14" s="313">
        <f>CRBs!AB89</f>
        <v>0</v>
      </c>
      <c r="AC14" s="313">
        <f>CRBs!AC89</f>
        <v>0</v>
      </c>
      <c r="AD14" s="313">
        <f>CRBs!AD89</f>
        <v>0</v>
      </c>
      <c r="AE14" s="313">
        <f>CRBs!AE89</f>
        <v>0</v>
      </c>
      <c r="AF14" s="313">
        <f>CRBs!AF89</f>
        <v>0</v>
      </c>
      <c r="AG14" s="313">
        <f>CRBs!AG89</f>
        <v>0</v>
      </c>
      <c r="AH14" s="313">
        <f>CRBs!AH89</f>
        <v>0</v>
      </c>
      <c r="AI14" s="313">
        <f>CRBs!AI89</f>
        <v>0</v>
      </c>
      <c r="AJ14" s="313">
        <f>CRBs!AJ89</f>
        <v>0</v>
      </c>
      <c r="AK14" s="313">
        <f>CRBs!AK89</f>
        <v>0</v>
      </c>
      <c r="AL14" s="313">
        <f>CRBs!AL89</f>
        <v>0</v>
      </c>
      <c r="AM14" s="313">
        <f>CRBs!AM89</f>
        <v>0</v>
      </c>
      <c r="AN14" s="313">
        <f>CRBs!AN89</f>
        <v>0</v>
      </c>
      <c r="AO14" s="313">
        <f>CRBs!AO89</f>
        <v>0</v>
      </c>
      <c r="AP14" s="313">
        <f>CRBs!AP89</f>
        <v>0</v>
      </c>
      <c r="AQ14" s="313">
        <f>CRBs!AQ89</f>
        <v>0</v>
      </c>
      <c r="AR14" s="313">
        <f>CRBs!AR89</f>
        <v>0</v>
      </c>
      <c r="AS14" s="313">
        <f>CRBs!AS89</f>
        <v>0</v>
      </c>
      <c r="AT14" s="313">
        <f>CRBs!AT89</f>
        <v>0</v>
      </c>
      <c r="AU14" s="313">
        <f>CRBs!AU89</f>
        <v>0</v>
      </c>
      <c r="AV14" s="313">
        <f>CRBs!AV89</f>
        <v>0</v>
      </c>
      <c r="AW14" s="313">
        <f>CRBs!AW89</f>
        <v>0</v>
      </c>
      <c r="AX14" s="313">
        <f>CRBs!AX89</f>
        <v>0</v>
      </c>
      <c r="AY14" s="313">
        <f>CRBs!AY89</f>
        <v>0</v>
      </c>
      <c r="AZ14" s="313">
        <f>CRBs!AZ89</f>
        <v>0</v>
      </c>
      <c r="BA14" s="313">
        <f>CRBs!BA89</f>
        <v>0</v>
      </c>
      <c r="BB14" s="313">
        <f>CRBs!BB89</f>
        <v>0</v>
      </c>
      <c r="BC14" s="313">
        <f>CRBs!BC89</f>
        <v>0</v>
      </c>
      <c r="BD14" s="313">
        <f>CRBs!BD89</f>
        <v>0</v>
      </c>
      <c r="BE14" s="313">
        <f>CRBs!BE89</f>
        <v>0</v>
      </c>
      <c r="BF14" s="313">
        <f>CRBs!BF89</f>
        <v>0</v>
      </c>
      <c r="BG14" s="313">
        <f>CRBs!BG89</f>
        <v>0</v>
      </c>
      <c r="BH14" s="313">
        <f>CRBs!BH89</f>
        <v>0</v>
      </c>
      <c r="BI14" s="313">
        <f>CRBs!BI89</f>
        <v>0</v>
      </c>
      <c r="BJ14" s="313">
        <f>CRBs!BJ89</f>
        <v>0</v>
      </c>
      <c r="BK14" s="313">
        <f>CRBs!BK89</f>
        <v>0</v>
      </c>
      <c r="BL14" s="313">
        <f>CRBs!BL89</f>
        <v>0</v>
      </c>
      <c r="BM14" s="313">
        <f>CRBs!BM89</f>
        <v>0</v>
      </c>
      <c r="BN14" s="313">
        <f>CRBs!BN89</f>
        <v>0</v>
      </c>
      <c r="BO14" s="313">
        <f>CRBs!BO89</f>
        <v>0</v>
      </c>
      <c r="BP14" s="313">
        <f>CRBs!BP89</f>
        <v>0</v>
      </c>
      <c r="BQ14" s="313">
        <f>CRBs!BQ89</f>
        <v>0</v>
      </c>
      <c r="BR14" s="313">
        <f>CRBs!BR89</f>
        <v>0</v>
      </c>
      <c r="BS14" s="313">
        <f>CRBs!BS89</f>
        <v>0</v>
      </c>
      <c r="BT14" s="313">
        <f>CRBs!BT89</f>
        <v>0</v>
      </c>
      <c r="BU14" s="313">
        <f>CRBs!BU89</f>
        <v>0</v>
      </c>
      <c r="BV14" s="313">
        <f>CRBs!BV89</f>
        <v>0</v>
      </c>
      <c r="BW14" s="313">
        <f>CRBs!BW89</f>
        <v>0</v>
      </c>
      <c r="BX14" s="313">
        <f>CRBs!BX89</f>
        <v>0</v>
      </c>
    </row>
    <row r="15" spans="1:16384" ht="15" customHeight="1" x14ac:dyDescent="0.25">
      <c r="A15" s="696" t="str">
        <f>"Option 4 - "&amp; Factors!$B$19</f>
        <v xml:space="preserve">Option 4 - </v>
      </c>
      <c r="B15" s="696"/>
      <c r="C15" s="311">
        <f>CRBs!F109</f>
        <v>0</v>
      </c>
      <c r="D15" s="100" t="str">
        <f t="shared" si="2"/>
        <v/>
      </c>
      <c r="E15" s="23">
        <f t="shared" si="1"/>
        <v>1</v>
      </c>
      <c r="G15" s="313">
        <f>CRBs!G111</f>
        <v>0</v>
      </c>
      <c r="H15" s="313">
        <f>CRBs!H111</f>
        <v>0</v>
      </c>
      <c r="I15" s="313">
        <f>CRBs!I111</f>
        <v>0</v>
      </c>
      <c r="J15" s="313">
        <f>CRBs!J111</f>
        <v>0</v>
      </c>
      <c r="K15" s="313">
        <f>CRBs!K111</f>
        <v>0</v>
      </c>
      <c r="L15" s="313">
        <f>CRBs!L111</f>
        <v>0</v>
      </c>
      <c r="M15" s="313">
        <f>CRBs!M111</f>
        <v>0</v>
      </c>
      <c r="N15" s="313">
        <f>CRBs!N111</f>
        <v>0</v>
      </c>
      <c r="O15" s="313">
        <f>CRBs!O111</f>
        <v>0</v>
      </c>
      <c r="P15" s="313">
        <f>CRBs!P111</f>
        <v>0</v>
      </c>
      <c r="Q15" s="313">
        <f>CRBs!Q111</f>
        <v>0</v>
      </c>
      <c r="R15" s="313">
        <f>CRBs!R111</f>
        <v>0</v>
      </c>
      <c r="S15" s="313">
        <f>CRBs!S111</f>
        <v>0</v>
      </c>
      <c r="T15" s="313">
        <f>CRBs!T111</f>
        <v>0</v>
      </c>
      <c r="U15" s="313">
        <f>CRBs!U111</f>
        <v>0</v>
      </c>
      <c r="V15" s="313">
        <f>CRBs!V111</f>
        <v>0</v>
      </c>
      <c r="W15" s="313">
        <f>CRBs!W111</f>
        <v>0</v>
      </c>
      <c r="X15" s="313">
        <f>CRBs!X111</f>
        <v>0</v>
      </c>
      <c r="Y15" s="313">
        <f>CRBs!Y111</f>
        <v>0</v>
      </c>
      <c r="Z15" s="313">
        <f>CRBs!Z111</f>
        <v>0</v>
      </c>
      <c r="AA15" s="313">
        <f>CRBs!AA111</f>
        <v>0</v>
      </c>
      <c r="AB15" s="313">
        <f>CRBs!AB111</f>
        <v>0</v>
      </c>
      <c r="AC15" s="313">
        <f>CRBs!AC111</f>
        <v>0</v>
      </c>
      <c r="AD15" s="313">
        <f>CRBs!AD111</f>
        <v>0</v>
      </c>
      <c r="AE15" s="313">
        <f>CRBs!AE111</f>
        <v>0</v>
      </c>
      <c r="AF15" s="313">
        <f>CRBs!AF111</f>
        <v>0</v>
      </c>
      <c r="AG15" s="313">
        <f>CRBs!AG111</f>
        <v>0</v>
      </c>
      <c r="AH15" s="313">
        <f>CRBs!AH111</f>
        <v>0</v>
      </c>
      <c r="AI15" s="313">
        <f>CRBs!AI111</f>
        <v>0</v>
      </c>
      <c r="AJ15" s="313">
        <f>CRBs!AJ111</f>
        <v>0</v>
      </c>
      <c r="AK15" s="313">
        <f>CRBs!AK111</f>
        <v>0</v>
      </c>
      <c r="AL15" s="313">
        <f>CRBs!AL111</f>
        <v>0</v>
      </c>
      <c r="AM15" s="313">
        <f>CRBs!AM111</f>
        <v>0</v>
      </c>
      <c r="AN15" s="313">
        <f>CRBs!AN111</f>
        <v>0</v>
      </c>
      <c r="AO15" s="313">
        <f>CRBs!AO111</f>
        <v>0</v>
      </c>
      <c r="AP15" s="313">
        <f>CRBs!AP111</f>
        <v>0</v>
      </c>
      <c r="AQ15" s="313">
        <f>CRBs!AQ111</f>
        <v>0</v>
      </c>
      <c r="AR15" s="313">
        <f>CRBs!AR111</f>
        <v>0</v>
      </c>
      <c r="AS15" s="313">
        <f>CRBs!AS111</f>
        <v>0</v>
      </c>
      <c r="AT15" s="313">
        <f>CRBs!AT111</f>
        <v>0</v>
      </c>
      <c r="AU15" s="313">
        <f>CRBs!AU111</f>
        <v>0</v>
      </c>
      <c r="AV15" s="313">
        <f>CRBs!AV111</f>
        <v>0</v>
      </c>
      <c r="AW15" s="313">
        <f>CRBs!AW111</f>
        <v>0</v>
      </c>
      <c r="AX15" s="313">
        <f>CRBs!AX111</f>
        <v>0</v>
      </c>
      <c r="AY15" s="313">
        <f>CRBs!AY111</f>
        <v>0</v>
      </c>
      <c r="AZ15" s="313">
        <f>CRBs!AZ111</f>
        <v>0</v>
      </c>
      <c r="BA15" s="313">
        <f>CRBs!BA111</f>
        <v>0</v>
      </c>
      <c r="BB15" s="313">
        <f>CRBs!BB111</f>
        <v>0</v>
      </c>
      <c r="BC15" s="313">
        <f>CRBs!BC111</f>
        <v>0</v>
      </c>
      <c r="BD15" s="313">
        <f>CRBs!BD111</f>
        <v>0</v>
      </c>
      <c r="BE15" s="313">
        <f>CRBs!BE111</f>
        <v>0</v>
      </c>
      <c r="BF15" s="313">
        <f>CRBs!BF111</f>
        <v>0</v>
      </c>
      <c r="BG15" s="313">
        <f>CRBs!BG111</f>
        <v>0</v>
      </c>
      <c r="BH15" s="313">
        <f>CRBs!BH111</f>
        <v>0</v>
      </c>
      <c r="BI15" s="313">
        <f>CRBs!BI111</f>
        <v>0</v>
      </c>
      <c r="BJ15" s="313">
        <f>CRBs!BJ111</f>
        <v>0</v>
      </c>
      <c r="BK15" s="313">
        <f>CRBs!BK111</f>
        <v>0</v>
      </c>
      <c r="BL15" s="313">
        <f>CRBs!BL111</f>
        <v>0</v>
      </c>
      <c r="BM15" s="313">
        <f>CRBs!BM111</f>
        <v>0</v>
      </c>
      <c r="BN15" s="313">
        <f>CRBs!BN111</f>
        <v>0</v>
      </c>
      <c r="BO15" s="313">
        <f>CRBs!BO111</f>
        <v>0</v>
      </c>
      <c r="BP15" s="313">
        <f>CRBs!BP111</f>
        <v>0</v>
      </c>
      <c r="BQ15" s="313">
        <f>CRBs!BQ111</f>
        <v>0</v>
      </c>
      <c r="BR15" s="313">
        <f>CRBs!BR111</f>
        <v>0</v>
      </c>
      <c r="BS15" s="313">
        <f>CRBs!BS111</f>
        <v>0</v>
      </c>
      <c r="BT15" s="313">
        <f>CRBs!BT111</f>
        <v>0</v>
      </c>
      <c r="BU15" s="313">
        <f>CRBs!BU111</f>
        <v>0</v>
      </c>
      <c r="BV15" s="313">
        <f>CRBs!BV111</f>
        <v>0</v>
      </c>
      <c r="BW15" s="313">
        <f>CRBs!BW111</f>
        <v>0</v>
      </c>
      <c r="BX15" s="313">
        <f>CRBs!BX111</f>
        <v>0</v>
      </c>
    </row>
    <row r="16" spans="1:16384" ht="15" customHeight="1" x14ac:dyDescent="0.25">
      <c r="A16" s="696" t="str">
        <f>"Option 5 - "&amp; Factors!$B$20</f>
        <v xml:space="preserve">Option 5 - </v>
      </c>
      <c r="B16" s="696"/>
      <c r="C16" s="311">
        <f>CRBs!F131</f>
        <v>0</v>
      </c>
      <c r="D16" s="100" t="str">
        <f t="shared" si="2"/>
        <v/>
      </c>
      <c r="E16" s="23">
        <f t="shared" si="1"/>
        <v>1</v>
      </c>
      <c r="G16" s="313">
        <f>CRBs!G133</f>
        <v>0</v>
      </c>
      <c r="H16" s="313">
        <f>CRBs!H133</f>
        <v>0</v>
      </c>
      <c r="I16" s="313">
        <f>CRBs!I133</f>
        <v>0</v>
      </c>
      <c r="J16" s="313">
        <f>CRBs!J133</f>
        <v>0</v>
      </c>
      <c r="K16" s="313">
        <f>CRBs!K133</f>
        <v>0</v>
      </c>
      <c r="L16" s="313">
        <f>CRBs!L133</f>
        <v>0</v>
      </c>
      <c r="M16" s="313">
        <f>CRBs!M133</f>
        <v>0</v>
      </c>
      <c r="N16" s="313">
        <f>CRBs!N133</f>
        <v>0</v>
      </c>
      <c r="O16" s="313">
        <f>CRBs!O133</f>
        <v>0</v>
      </c>
      <c r="P16" s="313">
        <f>CRBs!P133</f>
        <v>0</v>
      </c>
      <c r="Q16" s="313">
        <f>CRBs!Q133</f>
        <v>0</v>
      </c>
      <c r="R16" s="313">
        <f>CRBs!R133</f>
        <v>0</v>
      </c>
      <c r="S16" s="313">
        <f>CRBs!S133</f>
        <v>0</v>
      </c>
      <c r="T16" s="313">
        <f>CRBs!T133</f>
        <v>0</v>
      </c>
      <c r="U16" s="313">
        <f>CRBs!U133</f>
        <v>0</v>
      </c>
      <c r="V16" s="313">
        <f>CRBs!V133</f>
        <v>0</v>
      </c>
      <c r="W16" s="313">
        <f>CRBs!W133</f>
        <v>0</v>
      </c>
      <c r="X16" s="313">
        <f>CRBs!X133</f>
        <v>0</v>
      </c>
      <c r="Y16" s="313">
        <f>CRBs!Y133</f>
        <v>0</v>
      </c>
      <c r="Z16" s="313">
        <f>CRBs!Z133</f>
        <v>0</v>
      </c>
      <c r="AA16" s="313">
        <f>CRBs!AA133</f>
        <v>0</v>
      </c>
      <c r="AB16" s="313">
        <f>CRBs!AB133</f>
        <v>0</v>
      </c>
      <c r="AC16" s="313">
        <f>CRBs!AC133</f>
        <v>0</v>
      </c>
      <c r="AD16" s="313">
        <f>CRBs!AD133</f>
        <v>0</v>
      </c>
      <c r="AE16" s="313">
        <f>CRBs!AE133</f>
        <v>0</v>
      </c>
      <c r="AF16" s="313">
        <f>CRBs!AF133</f>
        <v>0</v>
      </c>
      <c r="AG16" s="313">
        <f>CRBs!AG133</f>
        <v>0</v>
      </c>
      <c r="AH16" s="313">
        <f>CRBs!AH133</f>
        <v>0</v>
      </c>
      <c r="AI16" s="313">
        <f>CRBs!AI133</f>
        <v>0</v>
      </c>
      <c r="AJ16" s="313">
        <f>CRBs!AJ133</f>
        <v>0</v>
      </c>
      <c r="AK16" s="313">
        <f>CRBs!AK133</f>
        <v>0</v>
      </c>
      <c r="AL16" s="313">
        <f>CRBs!AL133</f>
        <v>0</v>
      </c>
      <c r="AM16" s="313">
        <f>CRBs!AM133</f>
        <v>0</v>
      </c>
      <c r="AN16" s="313">
        <f>CRBs!AN133</f>
        <v>0</v>
      </c>
      <c r="AO16" s="313">
        <f>CRBs!AO133</f>
        <v>0</v>
      </c>
      <c r="AP16" s="313">
        <f>CRBs!AP133</f>
        <v>0</v>
      </c>
      <c r="AQ16" s="313">
        <f>CRBs!AQ133</f>
        <v>0</v>
      </c>
      <c r="AR16" s="313">
        <f>CRBs!AR133</f>
        <v>0</v>
      </c>
      <c r="AS16" s="313">
        <f>CRBs!AS133</f>
        <v>0</v>
      </c>
      <c r="AT16" s="313">
        <f>CRBs!AT133</f>
        <v>0</v>
      </c>
      <c r="AU16" s="313">
        <f>CRBs!AU133</f>
        <v>0</v>
      </c>
      <c r="AV16" s="313">
        <f>CRBs!AV133</f>
        <v>0</v>
      </c>
      <c r="AW16" s="313">
        <f>CRBs!AW133</f>
        <v>0</v>
      </c>
      <c r="AX16" s="313">
        <f>CRBs!AX133</f>
        <v>0</v>
      </c>
      <c r="AY16" s="313">
        <f>CRBs!AY133</f>
        <v>0</v>
      </c>
      <c r="AZ16" s="313">
        <f>CRBs!AZ133</f>
        <v>0</v>
      </c>
      <c r="BA16" s="313">
        <f>CRBs!BA133</f>
        <v>0</v>
      </c>
      <c r="BB16" s="313">
        <f>CRBs!BB133</f>
        <v>0</v>
      </c>
      <c r="BC16" s="313">
        <f>CRBs!BC133</f>
        <v>0</v>
      </c>
      <c r="BD16" s="313">
        <f>CRBs!BD133</f>
        <v>0</v>
      </c>
      <c r="BE16" s="313">
        <f>CRBs!BE133</f>
        <v>0</v>
      </c>
      <c r="BF16" s="313">
        <f>CRBs!BF133</f>
        <v>0</v>
      </c>
      <c r="BG16" s="313">
        <f>CRBs!BG133</f>
        <v>0</v>
      </c>
      <c r="BH16" s="313">
        <f>CRBs!BH133</f>
        <v>0</v>
      </c>
      <c r="BI16" s="313">
        <f>CRBs!BI133</f>
        <v>0</v>
      </c>
      <c r="BJ16" s="313">
        <f>CRBs!BJ133</f>
        <v>0</v>
      </c>
      <c r="BK16" s="313">
        <f>CRBs!BK133</f>
        <v>0</v>
      </c>
      <c r="BL16" s="313">
        <f>CRBs!BL133</f>
        <v>0</v>
      </c>
      <c r="BM16" s="313">
        <f>CRBs!BM133</f>
        <v>0</v>
      </c>
      <c r="BN16" s="313">
        <f>CRBs!BN133</f>
        <v>0</v>
      </c>
      <c r="BO16" s="313">
        <f>CRBs!BO133</f>
        <v>0</v>
      </c>
      <c r="BP16" s="313">
        <f>CRBs!BP133</f>
        <v>0</v>
      </c>
      <c r="BQ16" s="313">
        <f>CRBs!BQ133</f>
        <v>0</v>
      </c>
      <c r="BR16" s="313">
        <f>CRBs!BR133</f>
        <v>0</v>
      </c>
      <c r="BS16" s="313">
        <f>CRBs!BS133</f>
        <v>0</v>
      </c>
      <c r="BT16" s="313">
        <f>CRBs!BT133</f>
        <v>0</v>
      </c>
      <c r="BU16" s="313">
        <f>CRBs!BU133</f>
        <v>0</v>
      </c>
      <c r="BV16" s="313">
        <f>CRBs!BV133</f>
        <v>0</v>
      </c>
      <c r="BW16" s="313">
        <f>CRBs!BW133</f>
        <v>0</v>
      </c>
      <c r="BX16" s="313">
        <f>CRBs!BX133</f>
        <v>0</v>
      </c>
    </row>
    <row r="17" spans="1:16384" ht="15" customHeight="1" x14ac:dyDescent="0.25">
      <c r="A17" s="696" t="str">
        <f>"Option 6 - "&amp; Factors!$B$21</f>
        <v xml:space="preserve">Option 6 - </v>
      </c>
      <c r="B17" s="696"/>
      <c r="C17" s="311">
        <f>CRBs!F153</f>
        <v>0</v>
      </c>
      <c r="D17" s="100" t="str">
        <f t="shared" si="2"/>
        <v/>
      </c>
      <c r="E17" s="23">
        <f t="shared" si="1"/>
        <v>1</v>
      </c>
      <c r="G17" s="313">
        <f>CRBs!G155</f>
        <v>0</v>
      </c>
      <c r="H17" s="313">
        <f>CRBs!H155</f>
        <v>0</v>
      </c>
      <c r="I17" s="313">
        <f>CRBs!I155</f>
        <v>0</v>
      </c>
      <c r="J17" s="313">
        <f>CRBs!J155</f>
        <v>0</v>
      </c>
      <c r="K17" s="313">
        <f>CRBs!K155</f>
        <v>0</v>
      </c>
      <c r="L17" s="313">
        <f>CRBs!L155</f>
        <v>0</v>
      </c>
      <c r="M17" s="313">
        <f>CRBs!M155</f>
        <v>0</v>
      </c>
      <c r="N17" s="313">
        <f>CRBs!N155</f>
        <v>0</v>
      </c>
      <c r="O17" s="313">
        <f>CRBs!O155</f>
        <v>0</v>
      </c>
      <c r="P17" s="313">
        <f>CRBs!P155</f>
        <v>0</v>
      </c>
      <c r="Q17" s="313">
        <f>CRBs!Q155</f>
        <v>0</v>
      </c>
      <c r="R17" s="313">
        <f>CRBs!R155</f>
        <v>0</v>
      </c>
      <c r="S17" s="313">
        <f>CRBs!S155</f>
        <v>0</v>
      </c>
      <c r="T17" s="313">
        <f>CRBs!T155</f>
        <v>0</v>
      </c>
      <c r="U17" s="313">
        <f>CRBs!U155</f>
        <v>0</v>
      </c>
      <c r="V17" s="313">
        <f>CRBs!V155</f>
        <v>0</v>
      </c>
      <c r="W17" s="313">
        <f>CRBs!W155</f>
        <v>0</v>
      </c>
      <c r="X17" s="313">
        <f>CRBs!X155</f>
        <v>0</v>
      </c>
      <c r="Y17" s="313">
        <f>CRBs!Y155</f>
        <v>0</v>
      </c>
      <c r="Z17" s="313">
        <f>CRBs!Z155</f>
        <v>0</v>
      </c>
      <c r="AA17" s="313">
        <f>CRBs!AA155</f>
        <v>0</v>
      </c>
      <c r="AB17" s="313">
        <f>CRBs!AB155</f>
        <v>0</v>
      </c>
      <c r="AC17" s="313">
        <f>CRBs!AC155</f>
        <v>0</v>
      </c>
      <c r="AD17" s="313">
        <f>CRBs!AD155</f>
        <v>0</v>
      </c>
      <c r="AE17" s="313">
        <f>CRBs!AE155</f>
        <v>0</v>
      </c>
      <c r="AF17" s="313">
        <f>CRBs!AF155</f>
        <v>0</v>
      </c>
      <c r="AG17" s="313">
        <f>CRBs!AG155</f>
        <v>0</v>
      </c>
      <c r="AH17" s="313">
        <f>CRBs!AH155</f>
        <v>0</v>
      </c>
      <c r="AI17" s="313">
        <f>CRBs!AI155</f>
        <v>0</v>
      </c>
      <c r="AJ17" s="313">
        <f>CRBs!AJ155</f>
        <v>0</v>
      </c>
      <c r="AK17" s="313">
        <f>CRBs!AK155</f>
        <v>0</v>
      </c>
      <c r="AL17" s="313">
        <f>CRBs!AL155</f>
        <v>0</v>
      </c>
      <c r="AM17" s="313">
        <f>CRBs!AM155</f>
        <v>0</v>
      </c>
      <c r="AN17" s="313">
        <f>CRBs!AN155</f>
        <v>0</v>
      </c>
      <c r="AO17" s="313">
        <f>CRBs!AO155</f>
        <v>0</v>
      </c>
      <c r="AP17" s="313">
        <f>CRBs!AP155</f>
        <v>0</v>
      </c>
      <c r="AQ17" s="313">
        <f>CRBs!AQ155</f>
        <v>0</v>
      </c>
      <c r="AR17" s="313">
        <f>CRBs!AR155</f>
        <v>0</v>
      </c>
      <c r="AS17" s="313">
        <f>CRBs!AS155</f>
        <v>0</v>
      </c>
      <c r="AT17" s="313">
        <f>CRBs!AT155</f>
        <v>0</v>
      </c>
      <c r="AU17" s="313">
        <f>CRBs!AU155</f>
        <v>0</v>
      </c>
      <c r="AV17" s="313">
        <f>CRBs!AV155</f>
        <v>0</v>
      </c>
      <c r="AW17" s="313">
        <f>CRBs!AW155</f>
        <v>0</v>
      </c>
      <c r="AX17" s="313">
        <f>CRBs!AX155</f>
        <v>0</v>
      </c>
      <c r="AY17" s="313">
        <f>CRBs!AY155</f>
        <v>0</v>
      </c>
      <c r="AZ17" s="313">
        <f>CRBs!AZ155</f>
        <v>0</v>
      </c>
      <c r="BA17" s="313">
        <f>CRBs!BA155</f>
        <v>0</v>
      </c>
      <c r="BB17" s="313">
        <f>CRBs!BB155</f>
        <v>0</v>
      </c>
      <c r="BC17" s="313">
        <f>CRBs!BC155</f>
        <v>0</v>
      </c>
      <c r="BD17" s="313">
        <f>CRBs!BD155</f>
        <v>0</v>
      </c>
      <c r="BE17" s="313">
        <f>CRBs!BE155</f>
        <v>0</v>
      </c>
      <c r="BF17" s="313">
        <f>CRBs!BF155</f>
        <v>0</v>
      </c>
      <c r="BG17" s="313">
        <f>CRBs!BG155</f>
        <v>0</v>
      </c>
      <c r="BH17" s="313">
        <f>CRBs!BH155</f>
        <v>0</v>
      </c>
      <c r="BI17" s="313">
        <f>CRBs!BI155</f>
        <v>0</v>
      </c>
      <c r="BJ17" s="313">
        <f>CRBs!BJ155</f>
        <v>0</v>
      </c>
      <c r="BK17" s="313">
        <f>CRBs!BK155</f>
        <v>0</v>
      </c>
      <c r="BL17" s="313">
        <f>CRBs!BL155</f>
        <v>0</v>
      </c>
      <c r="BM17" s="313">
        <f>CRBs!BM155</f>
        <v>0</v>
      </c>
      <c r="BN17" s="313">
        <f>CRBs!BN155</f>
        <v>0</v>
      </c>
      <c r="BO17" s="313">
        <f>CRBs!BO155</f>
        <v>0</v>
      </c>
      <c r="BP17" s="313">
        <f>CRBs!BP155</f>
        <v>0</v>
      </c>
      <c r="BQ17" s="313">
        <f>CRBs!BQ155</f>
        <v>0</v>
      </c>
      <c r="BR17" s="313">
        <f>CRBs!BR155</f>
        <v>0</v>
      </c>
      <c r="BS17" s="313">
        <f>CRBs!BS155</f>
        <v>0</v>
      </c>
      <c r="BT17" s="313">
        <f>CRBs!BT155</f>
        <v>0</v>
      </c>
      <c r="BU17" s="313">
        <f>CRBs!BU155</f>
        <v>0</v>
      </c>
      <c r="BV17" s="313">
        <f>CRBs!BV155</f>
        <v>0</v>
      </c>
      <c r="BW17" s="313">
        <f>CRBs!BW155</f>
        <v>0</v>
      </c>
      <c r="BX17" s="313">
        <f>CRBs!BX155</f>
        <v>0</v>
      </c>
    </row>
    <row r="18" spans="1:16384" ht="16.5" customHeight="1" x14ac:dyDescent="0.2">
      <c r="C18" s="7"/>
      <c r="D18" s="7"/>
      <c r="E18" s="7"/>
      <c r="F18" s="7"/>
      <c r="G18" s="7"/>
    </row>
    <row r="19" spans="1:16384" s="8" customFormat="1" x14ac:dyDescent="0.25">
      <c r="A19" s="692" t="str">
        <f>"Non-Cash Releasing Benefits - " &amp;Factors!$C$10</f>
        <v xml:space="preserve">Non-Cash Releasing Benefits - </v>
      </c>
      <c r="B19" s="692"/>
      <c r="C19" s="695"/>
      <c r="D19" s="695"/>
      <c r="E19" s="695"/>
      <c r="G19" s="514" t="s">
        <v>593</v>
      </c>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c r="JI19" s="7"/>
      <c r="JJ19" s="7"/>
      <c r="JK19" s="7"/>
      <c r="JL19" s="7"/>
      <c r="JM19" s="7"/>
      <c r="JN19" s="7"/>
      <c r="JO19" s="7"/>
      <c r="JP19" s="7"/>
      <c r="JQ19" s="7"/>
      <c r="JR19" s="7"/>
      <c r="JS19" s="7"/>
      <c r="JT19" s="7"/>
      <c r="JU19" s="7"/>
      <c r="JV19" s="7"/>
      <c r="JW19" s="7"/>
      <c r="JX19" s="7"/>
      <c r="JY19" s="7"/>
      <c r="JZ19" s="7"/>
      <c r="KA19" s="7"/>
      <c r="KB19" s="7"/>
      <c r="KC19" s="7"/>
      <c r="KD19" s="7"/>
      <c r="KE19" s="7"/>
      <c r="KF19" s="7"/>
      <c r="KG19" s="7"/>
      <c r="KH19" s="7"/>
      <c r="KI19" s="7"/>
      <c r="KJ19" s="7"/>
      <c r="KK19" s="7"/>
      <c r="KL19" s="7"/>
      <c r="KM19" s="7"/>
      <c r="KN19" s="7"/>
      <c r="KO19" s="7"/>
      <c r="KP19" s="7"/>
      <c r="KQ19" s="7"/>
      <c r="KR19" s="7"/>
      <c r="KS19" s="7"/>
      <c r="KT19" s="7"/>
      <c r="KU19" s="7"/>
      <c r="KV19" s="7"/>
      <c r="KW19" s="7"/>
      <c r="KX19" s="7"/>
      <c r="KY19" s="7"/>
      <c r="KZ19" s="7"/>
      <c r="LA19" s="7"/>
      <c r="LB19" s="7"/>
      <c r="LC19" s="7"/>
      <c r="LD19" s="7"/>
      <c r="LE19" s="7"/>
      <c r="LF19" s="7"/>
      <c r="LG19" s="7"/>
      <c r="LH19" s="7"/>
      <c r="LI19" s="7"/>
      <c r="LJ19" s="7"/>
      <c r="LK19" s="7"/>
      <c r="LL19" s="7"/>
      <c r="LM19" s="7"/>
      <c r="LN19" s="7"/>
      <c r="LO19" s="7"/>
      <c r="LP19" s="7"/>
      <c r="LQ19" s="7"/>
      <c r="LR19" s="7"/>
      <c r="LS19" s="7"/>
      <c r="LT19" s="7"/>
      <c r="LU19" s="7"/>
      <c r="LV19" s="7"/>
      <c r="LW19" s="7"/>
      <c r="LX19" s="7"/>
      <c r="LY19" s="7"/>
      <c r="LZ19" s="7"/>
      <c r="MA19" s="7"/>
      <c r="MB19" s="7"/>
      <c r="MC19" s="7"/>
      <c r="MD19" s="7"/>
      <c r="ME19" s="7"/>
      <c r="MF19" s="7"/>
      <c r="MG19" s="7"/>
      <c r="MH19" s="7"/>
      <c r="MI19" s="7"/>
      <c r="MJ19" s="7"/>
      <c r="MK19" s="7"/>
      <c r="ML19" s="7"/>
      <c r="MM19" s="7"/>
      <c r="MN19" s="7"/>
      <c r="MO19" s="7"/>
      <c r="MP19" s="7"/>
      <c r="MQ19" s="7"/>
      <c r="MR19" s="7"/>
      <c r="MS19" s="7"/>
      <c r="MT19" s="7"/>
      <c r="MU19" s="7"/>
      <c r="MV19" s="7"/>
      <c r="MW19" s="7"/>
      <c r="MX19" s="7"/>
      <c r="MY19" s="7"/>
      <c r="MZ19" s="7"/>
      <c r="NA19" s="7"/>
      <c r="NB19" s="7"/>
      <c r="NC19" s="7"/>
      <c r="ND19" s="7"/>
      <c r="NE19" s="7"/>
      <c r="NF19" s="7"/>
      <c r="NG19" s="7"/>
      <c r="NH19" s="7"/>
      <c r="NI19" s="7"/>
      <c r="NJ19" s="7"/>
      <c r="NK19" s="7"/>
      <c r="NL19" s="7"/>
      <c r="NM19" s="7"/>
      <c r="NN19" s="7"/>
      <c r="NO19" s="7"/>
      <c r="NP19" s="7"/>
      <c r="NQ19" s="7"/>
      <c r="NR19" s="7"/>
      <c r="NS19" s="7"/>
      <c r="NT19" s="7"/>
      <c r="NU19" s="7"/>
      <c r="NV19" s="7"/>
      <c r="NW19" s="7"/>
      <c r="NX19" s="7"/>
      <c r="NY19" s="7"/>
      <c r="NZ19" s="7"/>
      <c r="OA19" s="7"/>
      <c r="OB19" s="7"/>
      <c r="OC19" s="7"/>
      <c r="OD19" s="7"/>
      <c r="OE19" s="7"/>
      <c r="OF19" s="7"/>
      <c r="OG19" s="7"/>
      <c r="OH19" s="7"/>
      <c r="OI19" s="7"/>
      <c r="OJ19" s="7"/>
      <c r="OK19" s="7"/>
      <c r="OL19" s="7"/>
      <c r="OM19" s="7"/>
      <c r="ON19" s="7"/>
      <c r="OO19" s="7"/>
      <c r="OP19" s="7"/>
      <c r="OQ19" s="7"/>
      <c r="OR19" s="7"/>
      <c r="OS19" s="7"/>
      <c r="OT19" s="7"/>
      <c r="OU19" s="7"/>
      <c r="OV19" s="7"/>
      <c r="OW19" s="7"/>
      <c r="OX19" s="7"/>
      <c r="OY19" s="7"/>
      <c r="OZ19" s="7"/>
      <c r="PA19" s="7"/>
      <c r="PB19" s="7"/>
      <c r="PC19" s="7"/>
      <c r="PD19" s="7"/>
      <c r="PE19" s="7"/>
      <c r="PF19" s="7"/>
      <c r="PG19" s="7"/>
      <c r="PH19" s="7"/>
      <c r="PI19" s="7"/>
      <c r="PJ19" s="7"/>
      <c r="PK19" s="7"/>
      <c r="PL19" s="7"/>
      <c r="PM19" s="7"/>
      <c r="PN19" s="7"/>
      <c r="PO19" s="7"/>
      <c r="PP19" s="7"/>
      <c r="PQ19" s="7"/>
      <c r="PR19" s="7"/>
      <c r="PS19" s="7"/>
      <c r="PT19" s="7"/>
      <c r="PU19" s="7"/>
      <c r="PV19" s="7"/>
      <c r="PW19" s="7"/>
      <c r="PX19" s="7"/>
      <c r="PY19" s="7"/>
      <c r="PZ19" s="7"/>
      <c r="QA19" s="7"/>
      <c r="QB19" s="7"/>
      <c r="QC19" s="7"/>
      <c r="QD19" s="7"/>
      <c r="QE19" s="7"/>
      <c r="QF19" s="7"/>
      <c r="QG19" s="7"/>
      <c r="QH19" s="7"/>
      <c r="QI19" s="7"/>
      <c r="QJ19" s="7"/>
      <c r="QK19" s="7"/>
      <c r="QL19" s="7"/>
      <c r="QM19" s="7"/>
      <c r="QN19" s="7"/>
      <c r="QO19" s="7"/>
      <c r="QP19" s="7"/>
      <c r="QQ19" s="7"/>
      <c r="QR19" s="7"/>
      <c r="QS19" s="7"/>
      <c r="QT19" s="7"/>
      <c r="QU19" s="7"/>
      <c r="QV19" s="7"/>
      <c r="QW19" s="7"/>
      <c r="QX19" s="7"/>
      <c r="QY19" s="7"/>
      <c r="QZ19" s="7"/>
      <c r="RA19" s="7"/>
      <c r="RB19" s="7"/>
      <c r="RC19" s="7"/>
      <c r="RD19" s="7"/>
      <c r="RE19" s="7"/>
      <c r="RF19" s="7"/>
      <c r="RG19" s="7"/>
      <c r="RH19" s="7"/>
      <c r="RI19" s="7"/>
      <c r="RJ19" s="7"/>
      <c r="RK19" s="7"/>
      <c r="RL19" s="7"/>
      <c r="RM19" s="7"/>
      <c r="RN19" s="7"/>
      <c r="RO19" s="7"/>
      <c r="RP19" s="7"/>
      <c r="RQ19" s="7"/>
      <c r="RR19" s="7"/>
      <c r="RS19" s="7"/>
      <c r="RT19" s="7"/>
      <c r="RU19" s="7"/>
      <c r="RV19" s="7"/>
      <c r="RW19" s="7"/>
      <c r="RX19" s="7"/>
      <c r="RY19" s="7"/>
      <c r="RZ19" s="7"/>
      <c r="SA19" s="7"/>
      <c r="SB19" s="7"/>
      <c r="SC19" s="7"/>
      <c r="SD19" s="7"/>
      <c r="SE19" s="7"/>
      <c r="SF19" s="7"/>
      <c r="SG19" s="7"/>
      <c r="SH19" s="7"/>
      <c r="SI19" s="7"/>
      <c r="SJ19" s="7"/>
      <c r="SK19" s="7"/>
      <c r="SL19" s="7"/>
      <c r="SM19" s="7"/>
      <c r="SN19" s="7"/>
      <c r="SO19" s="7"/>
      <c r="SP19" s="7"/>
      <c r="SQ19" s="7"/>
      <c r="SR19" s="7"/>
      <c r="SS19" s="7"/>
      <c r="ST19" s="7"/>
      <c r="SU19" s="7"/>
      <c r="SV19" s="7"/>
      <c r="SW19" s="7"/>
      <c r="SX19" s="7"/>
      <c r="SY19" s="7"/>
      <c r="SZ19" s="7"/>
      <c r="TA19" s="7"/>
      <c r="TB19" s="7"/>
      <c r="TC19" s="7"/>
      <c r="TD19" s="7"/>
      <c r="TE19" s="7"/>
      <c r="TF19" s="7"/>
      <c r="TG19" s="7"/>
      <c r="TH19" s="7"/>
      <c r="TI19" s="7"/>
      <c r="TJ19" s="7"/>
      <c r="TK19" s="7"/>
      <c r="TL19" s="7"/>
      <c r="TM19" s="7"/>
      <c r="TN19" s="7"/>
      <c r="TO19" s="7"/>
      <c r="TP19" s="7"/>
      <c r="TQ19" s="7"/>
      <c r="TR19" s="7"/>
      <c r="TS19" s="7"/>
      <c r="TT19" s="7"/>
      <c r="TU19" s="7"/>
      <c r="TV19" s="7"/>
      <c r="TW19" s="7"/>
      <c r="TX19" s="7"/>
      <c r="TY19" s="7"/>
      <c r="TZ19" s="7"/>
      <c r="UA19" s="7"/>
      <c r="UB19" s="7"/>
      <c r="UC19" s="7"/>
      <c r="UD19" s="7"/>
      <c r="UE19" s="7"/>
      <c r="UF19" s="7"/>
      <c r="UG19" s="7"/>
      <c r="UH19" s="7"/>
      <c r="UI19" s="7"/>
      <c r="UJ19" s="7"/>
      <c r="UK19" s="7"/>
      <c r="UL19" s="7"/>
      <c r="UM19" s="7"/>
      <c r="UN19" s="7"/>
      <c r="UO19" s="7"/>
      <c r="UP19" s="7"/>
      <c r="UQ19" s="7"/>
      <c r="UR19" s="7"/>
      <c r="US19" s="7"/>
      <c r="UT19" s="7"/>
      <c r="UU19" s="7"/>
      <c r="UV19" s="7"/>
      <c r="UW19" s="7"/>
      <c r="UX19" s="7"/>
      <c r="UY19" s="7"/>
      <c r="UZ19" s="7"/>
      <c r="VA19" s="7"/>
      <c r="VB19" s="7"/>
      <c r="VC19" s="7"/>
      <c r="VD19" s="7"/>
      <c r="VE19" s="7"/>
      <c r="VF19" s="7"/>
      <c r="VG19" s="7"/>
      <c r="VH19" s="7"/>
      <c r="VI19" s="7"/>
      <c r="VJ19" s="7"/>
      <c r="VK19" s="7"/>
      <c r="VL19" s="7"/>
      <c r="VM19" s="7"/>
      <c r="VN19" s="7"/>
      <c r="VO19" s="7"/>
      <c r="VP19" s="7"/>
      <c r="VQ19" s="7"/>
      <c r="VR19" s="7"/>
      <c r="VS19" s="7"/>
      <c r="VT19" s="7"/>
      <c r="VU19" s="7"/>
      <c r="VV19" s="7"/>
      <c r="VW19" s="7"/>
      <c r="VX19" s="7"/>
      <c r="VY19" s="7"/>
      <c r="VZ19" s="7"/>
      <c r="WA19" s="7"/>
      <c r="WB19" s="7"/>
      <c r="WC19" s="7"/>
      <c r="WD19" s="7"/>
      <c r="WE19" s="7"/>
      <c r="WF19" s="7"/>
      <c r="WG19" s="7"/>
      <c r="WH19" s="7"/>
      <c r="WI19" s="7"/>
      <c r="WJ19" s="7"/>
      <c r="WK19" s="7"/>
      <c r="WL19" s="7"/>
      <c r="WM19" s="7"/>
      <c r="WN19" s="7"/>
      <c r="WO19" s="7"/>
      <c r="WP19" s="7"/>
      <c r="WQ19" s="7"/>
      <c r="WR19" s="7"/>
      <c r="WS19" s="7"/>
      <c r="WT19" s="7"/>
      <c r="WU19" s="7"/>
      <c r="WV19" s="7"/>
      <c r="WW19" s="7"/>
      <c r="WX19" s="7"/>
      <c r="WY19" s="7"/>
      <c r="WZ19" s="7"/>
      <c r="XA19" s="7"/>
      <c r="XB19" s="7"/>
      <c r="XC19" s="7"/>
      <c r="XD19" s="7"/>
      <c r="XE19" s="7"/>
      <c r="XF19" s="7"/>
      <c r="XG19" s="7"/>
      <c r="XH19" s="7"/>
      <c r="XI19" s="7"/>
      <c r="XJ19" s="7"/>
      <c r="XK19" s="7"/>
      <c r="XL19" s="7"/>
      <c r="XM19" s="7"/>
      <c r="XN19" s="7"/>
      <c r="XO19" s="7"/>
      <c r="XP19" s="7"/>
      <c r="XQ19" s="7"/>
      <c r="XR19" s="7"/>
      <c r="XS19" s="7"/>
      <c r="XT19" s="7"/>
      <c r="XU19" s="7"/>
      <c r="XV19" s="7"/>
      <c r="XW19" s="7"/>
      <c r="XX19" s="7"/>
      <c r="XY19" s="7"/>
      <c r="XZ19" s="7"/>
      <c r="YA19" s="7"/>
      <c r="YB19" s="7"/>
      <c r="YC19" s="7"/>
      <c r="YD19" s="7"/>
      <c r="YE19" s="7"/>
      <c r="YF19" s="7"/>
      <c r="YG19" s="7"/>
      <c r="YH19" s="7"/>
      <c r="YI19" s="7"/>
      <c r="YJ19" s="7"/>
      <c r="YK19" s="7"/>
      <c r="YL19" s="7"/>
      <c r="YM19" s="7"/>
      <c r="YN19" s="7"/>
      <c r="YO19" s="7"/>
      <c r="YP19" s="7"/>
      <c r="YQ19" s="7"/>
      <c r="YR19" s="7"/>
      <c r="YS19" s="7"/>
      <c r="YT19" s="7"/>
      <c r="YU19" s="7"/>
      <c r="YV19" s="7"/>
      <c r="YW19" s="7"/>
      <c r="YX19" s="7"/>
      <c r="YY19" s="7"/>
      <c r="YZ19" s="7"/>
      <c r="ZA19" s="7"/>
      <c r="ZB19" s="7"/>
      <c r="ZC19" s="7"/>
      <c r="ZD19" s="7"/>
      <c r="ZE19" s="7"/>
      <c r="ZF19" s="7"/>
      <c r="ZG19" s="7"/>
      <c r="ZH19" s="7"/>
      <c r="ZI19" s="7"/>
      <c r="ZJ19" s="7"/>
      <c r="ZK19" s="7"/>
      <c r="ZL19" s="7"/>
      <c r="ZM19" s="7"/>
      <c r="ZN19" s="7"/>
      <c r="ZO19" s="7"/>
      <c r="ZP19" s="7"/>
      <c r="ZQ19" s="7"/>
      <c r="ZR19" s="7"/>
      <c r="ZS19" s="7"/>
      <c r="ZT19" s="7"/>
      <c r="ZU19" s="7"/>
      <c r="ZV19" s="7"/>
      <c r="ZW19" s="7"/>
      <c r="ZX19" s="7"/>
      <c r="ZY19" s="7"/>
      <c r="ZZ19" s="7"/>
      <c r="AAA19" s="7"/>
      <c r="AAB19" s="7"/>
      <c r="AAC19" s="7"/>
      <c r="AAD19" s="7"/>
      <c r="AAE19" s="7"/>
      <c r="AAF19" s="7"/>
      <c r="AAG19" s="7"/>
      <c r="AAH19" s="7"/>
      <c r="AAI19" s="7"/>
      <c r="AAJ19" s="7"/>
      <c r="AAK19" s="7"/>
      <c r="AAL19" s="7"/>
      <c r="AAM19" s="7"/>
      <c r="AAN19" s="7"/>
      <c r="AAO19" s="7"/>
      <c r="AAP19" s="7"/>
      <c r="AAQ19" s="7"/>
      <c r="AAR19" s="7"/>
      <c r="AAS19" s="7"/>
      <c r="AAT19" s="7"/>
      <c r="AAU19" s="7"/>
      <c r="AAV19" s="7"/>
      <c r="AAW19" s="7"/>
      <c r="AAX19" s="7"/>
      <c r="AAY19" s="7"/>
      <c r="AAZ19" s="7"/>
      <c r="ABA19" s="7"/>
      <c r="ABB19" s="7"/>
      <c r="ABC19" s="7"/>
      <c r="ABD19" s="7"/>
      <c r="ABE19" s="7"/>
      <c r="ABF19" s="7"/>
      <c r="ABG19" s="7"/>
      <c r="ABH19" s="7"/>
      <c r="ABI19" s="7"/>
      <c r="ABJ19" s="7"/>
      <c r="ABK19" s="7"/>
      <c r="ABL19" s="7"/>
      <c r="ABM19" s="7"/>
      <c r="ABN19" s="7"/>
      <c r="ABO19" s="7"/>
      <c r="ABP19" s="7"/>
      <c r="ABQ19" s="7"/>
      <c r="ABR19" s="7"/>
      <c r="ABS19" s="7"/>
      <c r="ABT19" s="7"/>
      <c r="ABU19" s="7"/>
      <c r="ABV19" s="7"/>
      <c r="ABW19" s="7"/>
      <c r="ABX19" s="7"/>
      <c r="ABY19" s="7"/>
      <c r="ABZ19" s="7"/>
      <c r="ACA19" s="7"/>
      <c r="ACB19" s="7"/>
      <c r="ACC19" s="7"/>
      <c r="ACD19" s="7"/>
      <c r="ACE19" s="7"/>
      <c r="ACF19" s="7"/>
      <c r="ACG19" s="7"/>
      <c r="ACH19" s="7"/>
      <c r="ACI19" s="7"/>
      <c r="ACJ19" s="7"/>
      <c r="ACK19" s="7"/>
      <c r="ACL19" s="7"/>
      <c r="ACM19" s="7"/>
      <c r="ACN19" s="7"/>
      <c r="ACO19" s="7"/>
      <c r="ACP19" s="7"/>
      <c r="ACQ19" s="7"/>
      <c r="ACR19" s="7"/>
      <c r="ACS19" s="7"/>
      <c r="ACT19" s="7"/>
      <c r="ACU19" s="7"/>
      <c r="ACV19" s="7"/>
      <c r="ACW19" s="7"/>
      <c r="ACX19" s="7"/>
      <c r="ACY19" s="7"/>
      <c r="ACZ19" s="7"/>
      <c r="ADA19" s="7"/>
      <c r="ADB19" s="7"/>
      <c r="ADC19" s="7"/>
      <c r="ADD19" s="7"/>
      <c r="ADE19" s="7"/>
      <c r="ADF19" s="7"/>
      <c r="ADG19" s="7"/>
      <c r="ADH19" s="7"/>
      <c r="ADI19" s="7"/>
      <c r="ADJ19" s="7"/>
      <c r="ADK19" s="7"/>
      <c r="ADL19" s="7"/>
      <c r="ADM19" s="7"/>
      <c r="ADN19" s="7"/>
      <c r="ADO19" s="7"/>
      <c r="ADP19" s="7"/>
      <c r="ADQ19" s="7"/>
      <c r="ADR19" s="7"/>
      <c r="ADS19" s="7"/>
      <c r="ADT19" s="7"/>
      <c r="ADU19" s="7"/>
      <c r="ADV19" s="7"/>
      <c r="ADW19" s="7"/>
      <c r="ADX19" s="7"/>
      <c r="ADY19" s="7"/>
      <c r="ADZ19" s="7"/>
      <c r="AEA19" s="7"/>
      <c r="AEB19" s="7"/>
      <c r="AEC19" s="7"/>
      <c r="AED19" s="7"/>
      <c r="AEE19" s="7"/>
      <c r="AEF19" s="7"/>
      <c r="AEG19" s="7"/>
      <c r="AEH19" s="7"/>
      <c r="AEI19" s="7"/>
      <c r="AEJ19" s="7"/>
      <c r="AEK19" s="7"/>
      <c r="AEL19" s="7"/>
      <c r="AEM19" s="7"/>
      <c r="AEN19" s="7"/>
      <c r="AEO19" s="7"/>
      <c r="AEP19" s="7"/>
      <c r="AEQ19" s="7"/>
      <c r="AER19" s="7"/>
      <c r="AES19" s="7"/>
      <c r="AET19" s="7"/>
      <c r="AEU19" s="7"/>
      <c r="AEV19" s="7"/>
      <c r="AEW19" s="7"/>
      <c r="AEX19" s="7"/>
      <c r="AEY19" s="7"/>
      <c r="AEZ19" s="7"/>
      <c r="AFA19" s="7"/>
      <c r="AFB19" s="7"/>
      <c r="AFC19" s="7"/>
      <c r="AFD19" s="7"/>
      <c r="AFE19" s="7"/>
      <c r="AFF19" s="7"/>
      <c r="AFG19" s="7"/>
      <c r="AFH19" s="7"/>
      <c r="AFI19" s="7"/>
      <c r="AFJ19" s="7"/>
      <c r="AFK19" s="7"/>
      <c r="AFL19" s="7"/>
      <c r="AFM19" s="7"/>
      <c r="AFN19" s="7"/>
      <c r="AFO19" s="7"/>
      <c r="AFP19" s="7"/>
      <c r="AFQ19" s="7"/>
      <c r="AFR19" s="7"/>
      <c r="AFS19" s="7"/>
      <c r="AFT19" s="7"/>
      <c r="AFU19" s="7"/>
      <c r="AFV19" s="7"/>
      <c r="AFW19" s="7"/>
      <c r="AFX19" s="7"/>
      <c r="AFY19" s="7"/>
      <c r="AFZ19" s="7"/>
      <c r="AGA19" s="7"/>
      <c r="AGB19" s="7"/>
      <c r="AGC19" s="7"/>
      <c r="AGD19" s="7"/>
      <c r="AGE19" s="7"/>
      <c r="AGF19" s="7"/>
      <c r="AGG19" s="7"/>
      <c r="AGH19" s="7"/>
      <c r="AGI19" s="7"/>
      <c r="AGJ19" s="7"/>
      <c r="AGK19" s="7"/>
      <c r="AGL19" s="7"/>
      <c r="AGM19" s="7"/>
      <c r="AGN19" s="7"/>
      <c r="AGO19" s="7"/>
      <c r="AGP19" s="7"/>
      <c r="AGQ19" s="7"/>
      <c r="AGR19" s="7"/>
      <c r="AGS19" s="7"/>
      <c r="AGT19" s="7"/>
      <c r="AGU19" s="7"/>
      <c r="AGV19" s="7"/>
      <c r="AGW19" s="7"/>
      <c r="AGX19" s="7"/>
      <c r="AGY19" s="7"/>
      <c r="AGZ19" s="7"/>
      <c r="AHA19" s="7"/>
      <c r="AHB19" s="7"/>
      <c r="AHC19" s="7"/>
      <c r="AHD19" s="7"/>
      <c r="AHE19" s="7"/>
      <c r="AHF19" s="7"/>
      <c r="AHG19" s="7"/>
      <c r="AHH19" s="7"/>
      <c r="AHI19" s="7"/>
      <c r="AHJ19" s="7"/>
      <c r="AHK19" s="7"/>
      <c r="AHL19" s="7"/>
      <c r="AHM19" s="7"/>
      <c r="AHN19" s="7"/>
      <c r="AHO19" s="7"/>
      <c r="AHP19" s="7"/>
      <c r="AHQ19" s="7"/>
      <c r="AHR19" s="7"/>
      <c r="AHS19" s="7"/>
      <c r="AHT19" s="7"/>
      <c r="AHU19" s="7"/>
      <c r="AHV19" s="7"/>
      <c r="AHW19" s="7"/>
      <c r="AHX19" s="7"/>
      <c r="AHY19" s="7"/>
      <c r="AHZ19" s="7"/>
      <c r="AIA19" s="7"/>
      <c r="AIB19" s="7"/>
      <c r="AIC19" s="7"/>
      <c r="AID19" s="7"/>
      <c r="AIE19" s="7"/>
      <c r="AIF19" s="7"/>
      <c r="AIG19" s="7"/>
      <c r="AIH19" s="7"/>
      <c r="AII19" s="7"/>
      <c r="AIJ19" s="7"/>
      <c r="AIK19" s="7"/>
      <c r="AIL19" s="7"/>
      <c r="AIM19" s="7"/>
      <c r="AIN19" s="7"/>
      <c r="AIO19" s="7"/>
      <c r="AIP19" s="7"/>
      <c r="AIQ19" s="7"/>
      <c r="AIR19" s="7"/>
      <c r="AIS19" s="7"/>
      <c r="AIT19" s="7"/>
      <c r="AIU19" s="7"/>
      <c r="AIV19" s="7"/>
      <c r="AIW19" s="7"/>
      <c r="AIX19" s="7"/>
      <c r="AIY19" s="7"/>
      <c r="AIZ19" s="7"/>
      <c r="AJA19" s="7"/>
      <c r="AJB19" s="7"/>
      <c r="AJC19" s="7"/>
      <c r="AJD19" s="7"/>
      <c r="AJE19" s="7"/>
      <c r="AJF19" s="7"/>
      <c r="AJG19" s="7"/>
      <c r="AJH19" s="7"/>
      <c r="AJI19" s="7"/>
      <c r="AJJ19" s="7"/>
      <c r="AJK19" s="7"/>
      <c r="AJL19" s="7"/>
      <c r="AJM19" s="7"/>
      <c r="AJN19" s="7"/>
      <c r="AJO19" s="7"/>
      <c r="AJP19" s="7"/>
      <c r="AJQ19" s="7"/>
      <c r="AJR19" s="7"/>
      <c r="AJS19" s="7"/>
      <c r="AJT19" s="7"/>
      <c r="AJU19" s="7"/>
      <c r="AJV19" s="7"/>
      <c r="AJW19" s="7"/>
      <c r="AJX19" s="7"/>
      <c r="AJY19" s="7"/>
      <c r="AJZ19" s="7"/>
      <c r="AKA19" s="7"/>
      <c r="AKB19" s="7"/>
      <c r="AKC19" s="7"/>
      <c r="AKD19" s="7"/>
      <c r="AKE19" s="7"/>
      <c r="AKF19" s="7"/>
      <c r="AKG19" s="7"/>
      <c r="AKH19" s="7"/>
      <c r="AKI19" s="7"/>
      <c r="AKJ19" s="7"/>
      <c r="AKK19" s="7"/>
      <c r="AKL19" s="7"/>
      <c r="AKM19" s="7"/>
      <c r="AKN19" s="7"/>
      <c r="AKO19" s="7"/>
      <c r="AKP19" s="7"/>
      <c r="AKQ19" s="7"/>
      <c r="AKR19" s="7"/>
      <c r="AKS19" s="7"/>
      <c r="AKT19" s="7"/>
      <c r="AKU19" s="7"/>
      <c r="AKV19" s="7"/>
      <c r="AKW19" s="7"/>
      <c r="AKX19" s="7"/>
      <c r="AKY19" s="7"/>
      <c r="AKZ19" s="7"/>
      <c r="ALA19" s="7"/>
      <c r="ALB19" s="7"/>
      <c r="ALC19" s="7"/>
      <c r="ALD19" s="7"/>
      <c r="ALE19" s="7"/>
      <c r="ALF19" s="7"/>
      <c r="ALG19" s="7"/>
      <c r="ALH19" s="7"/>
      <c r="ALI19" s="7"/>
      <c r="ALJ19" s="7"/>
      <c r="ALK19" s="7"/>
      <c r="ALL19" s="7"/>
      <c r="ALM19" s="7"/>
      <c r="ALN19" s="7"/>
      <c r="ALO19" s="7"/>
      <c r="ALP19" s="7"/>
      <c r="ALQ19" s="7"/>
      <c r="ALR19" s="7"/>
      <c r="ALS19" s="7"/>
      <c r="ALT19" s="7"/>
      <c r="ALU19" s="7"/>
      <c r="ALV19" s="7"/>
      <c r="ALW19" s="7"/>
      <c r="ALX19" s="7"/>
      <c r="ALY19" s="7"/>
      <c r="ALZ19" s="7"/>
      <c r="AMA19" s="7"/>
      <c r="AMB19" s="7"/>
      <c r="AMC19" s="7"/>
      <c r="AMD19" s="7"/>
      <c r="AME19" s="7"/>
      <c r="AMF19" s="7"/>
      <c r="AMG19" s="7"/>
      <c r="AMH19" s="7"/>
      <c r="AMI19" s="7"/>
      <c r="AMJ19" s="7"/>
      <c r="AMK19" s="7"/>
      <c r="AML19" s="7"/>
      <c r="AMM19" s="7"/>
      <c r="AMN19" s="7"/>
      <c r="AMO19" s="7"/>
      <c r="AMP19" s="7"/>
      <c r="AMQ19" s="7"/>
      <c r="AMR19" s="7"/>
      <c r="AMS19" s="7"/>
      <c r="AMT19" s="7"/>
      <c r="AMU19" s="7"/>
      <c r="AMV19" s="7"/>
      <c r="AMW19" s="7"/>
      <c r="AMX19" s="7"/>
      <c r="AMY19" s="7"/>
      <c r="AMZ19" s="7"/>
      <c r="ANA19" s="7"/>
      <c r="ANB19" s="7"/>
      <c r="ANC19" s="7"/>
      <c r="AND19" s="7"/>
      <c r="ANE19" s="7"/>
      <c r="ANF19" s="7"/>
      <c r="ANG19" s="7"/>
      <c r="ANH19" s="7"/>
      <c r="ANI19" s="7"/>
      <c r="ANJ19" s="7"/>
      <c r="ANK19" s="7"/>
      <c r="ANL19" s="7"/>
      <c r="ANM19" s="7"/>
      <c r="ANN19" s="7"/>
      <c r="ANO19" s="7"/>
      <c r="ANP19" s="7"/>
      <c r="ANQ19" s="7"/>
      <c r="ANR19" s="7"/>
      <c r="ANS19" s="7"/>
      <c r="ANT19" s="7"/>
      <c r="ANU19" s="7"/>
      <c r="ANV19" s="7"/>
      <c r="ANW19" s="7"/>
      <c r="ANX19" s="7"/>
      <c r="ANY19" s="7"/>
      <c r="ANZ19" s="7"/>
      <c r="AOA19" s="7"/>
      <c r="AOB19" s="7"/>
      <c r="AOC19" s="7"/>
      <c r="AOD19" s="7"/>
      <c r="AOE19" s="7"/>
      <c r="AOF19" s="7"/>
      <c r="AOG19" s="7"/>
      <c r="AOH19" s="7"/>
      <c r="AOI19" s="7"/>
      <c r="AOJ19" s="7"/>
      <c r="AOK19" s="7"/>
      <c r="AOL19" s="7"/>
      <c r="AOM19" s="7"/>
      <c r="AON19" s="7"/>
      <c r="AOO19" s="7"/>
      <c r="AOP19" s="7"/>
      <c r="AOQ19" s="7"/>
      <c r="AOR19" s="7"/>
      <c r="AOS19" s="7"/>
      <c r="AOT19" s="7"/>
      <c r="AOU19" s="7"/>
      <c r="AOV19" s="7"/>
      <c r="AOW19" s="7"/>
      <c r="AOX19" s="7"/>
      <c r="AOY19" s="7"/>
      <c r="AOZ19" s="7"/>
      <c r="APA19" s="7"/>
      <c r="APB19" s="7"/>
      <c r="APC19" s="7"/>
      <c r="APD19" s="7"/>
      <c r="APE19" s="7"/>
      <c r="APF19" s="7"/>
      <c r="APG19" s="7"/>
      <c r="APH19" s="7"/>
      <c r="API19" s="7"/>
      <c r="APJ19" s="7"/>
      <c r="APK19" s="7"/>
      <c r="APL19" s="7"/>
      <c r="APM19" s="7"/>
      <c r="APN19" s="7"/>
      <c r="APO19" s="7"/>
      <c r="APP19" s="7"/>
      <c r="APQ19" s="7"/>
      <c r="APR19" s="7"/>
      <c r="APS19" s="7"/>
      <c r="APT19" s="7"/>
      <c r="APU19" s="7"/>
      <c r="APV19" s="7"/>
      <c r="APW19" s="7"/>
      <c r="APX19" s="7"/>
      <c r="APY19" s="7"/>
      <c r="APZ19" s="7"/>
      <c r="AQA19" s="7"/>
      <c r="AQB19" s="7"/>
      <c r="AQC19" s="7"/>
      <c r="AQD19" s="7"/>
      <c r="AQE19" s="7"/>
      <c r="AQF19" s="7"/>
      <c r="AQG19" s="7"/>
      <c r="AQH19" s="7"/>
      <c r="AQI19" s="7"/>
      <c r="AQJ19" s="7"/>
      <c r="AQK19" s="7"/>
      <c r="AQL19" s="7"/>
      <c r="AQM19" s="7"/>
      <c r="AQN19" s="7"/>
      <c r="AQO19" s="7"/>
      <c r="AQP19" s="7"/>
      <c r="AQQ19" s="7"/>
      <c r="AQR19" s="7"/>
      <c r="AQS19" s="7"/>
      <c r="AQT19" s="7"/>
      <c r="AQU19" s="7"/>
      <c r="AQV19" s="7"/>
      <c r="AQW19" s="7"/>
      <c r="AQX19" s="7"/>
      <c r="AQY19" s="7"/>
      <c r="AQZ19" s="7"/>
      <c r="ARA19" s="7"/>
      <c r="ARB19" s="7"/>
      <c r="ARC19" s="7"/>
      <c r="ARD19" s="7"/>
      <c r="ARE19" s="7"/>
      <c r="ARF19" s="7"/>
      <c r="ARG19" s="7"/>
      <c r="ARH19" s="7"/>
      <c r="ARI19" s="7"/>
      <c r="ARJ19" s="7"/>
      <c r="ARK19" s="7"/>
      <c r="ARL19" s="7"/>
      <c r="ARM19" s="7"/>
      <c r="ARN19" s="7"/>
      <c r="ARO19" s="7"/>
      <c r="ARP19" s="7"/>
      <c r="ARQ19" s="7"/>
      <c r="ARR19" s="7"/>
      <c r="ARS19" s="7"/>
      <c r="ART19" s="7"/>
      <c r="ARU19" s="7"/>
      <c r="ARV19" s="7"/>
      <c r="ARW19" s="7"/>
      <c r="ARX19" s="7"/>
      <c r="ARY19" s="7"/>
      <c r="ARZ19" s="7"/>
      <c r="ASA19" s="7"/>
      <c r="ASB19" s="7"/>
      <c r="ASC19" s="7"/>
      <c r="ASD19" s="7"/>
      <c r="ASE19" s="7"/>
      <c r="ASF19" s="7"/>
      <c r="ASG19" s="7"/>
      <c r="ASH19" s="7"/>
      <c r="ASI19" s="7"/>
      <c r="ASJ19" s="7"/>
      <c r="ASK19" s="7"/>
      <c r="ASL19" s="7"/>
      <c r="ASM19" s="7"/>
      <c r="ASN19" s="7"/>
      <c r="ASO19" s="7"/>
      <c r="ASP19" s="7"/>
      <c r="ASQ19" s="7"/>
      <c r="ASR19" s="7"/>
      <c r="ASS19" s="7"/>
      <c r="AST19" s="7"/>
      <c r="ASU19" s="7"/>
      <c r="ASV19" s="7"/>
      <c r="ASW19" s="7"/>
      <c r="ASX19" s="7"/>
      <c r="ASY19" s="7"/>
      <c r="ASZ19" s="7"/>
      <c r="ATA19" s="7"/>
      <c r="ATB19" s="7"/>
      <c r="ATC19" s="7"/>
      <c r="ATD19" s="7"/>
      <c r="ATE19" s="7"/>
      <c r="ATF19" s="7"/>
      <c r="ATG19" s="7"/>
      <c r="ATH19" s="7"/>
      <c r="ATI19" s="7"/>
      <c r="ATJ19" s="7"/>
      <c r="ATK19" s="7"/>
      <c r="ATL19" s="7"/>
      <c r="ATM19" s="7"/>
      <c r="ATN19" s="7"/>
      <c r="ATO19" s="7"/>
      <c r="ATP19" s="7"/>
      <c r="ATQ19" s="7"/>
      <c r="ATR19" s="7"/>
      <c r="ATS19" s="7"/>
      <c r="ATT19" s="7"/>
      <c r="ATU19" s="7"/>
      <c r="ATV19" s="7"/>
      <c r="ATW19" s="7"/>
      <c r="ATX19" s="7"/>
      <c r="ATY19" s="7"/>
      <c r="ATZ19" s="7"/>
      <c r="AUA19" s="7"/>
      <c r="AUB19" s="7"/>
      <c r="AUC19" s="7"/>
      <c r="AUD19" s="7"/>
      <c r="AUE19" s="7"/>
      <c r="AUF19" s="7"/>
      <c r="AUG19" s="7"/>
      <c r="AUH19" s="7"/>
      <c r="AUI19" s="7"/>
      <c r="AUJ19" s="7"/>
      <c r="AUK19" s="7"/>
      <c r="AUL19" s="7"/>
      <c r="AUM19" s="7"/>
      <c r="AUN19" s="7"/>
      <c r="AUO19" s="7"/>
      <c r="AUP19" s="7"/>
      <c r="AUQ19" s="7"/>
      <c r="AUR19" s="7"/>
      <c r="AUS19" s="7"/>
      <c r="AUT19" s="7"/>
      <c r="AUU19" s="7"/>
      <c r="AUV19" s="7"/>
      <c r="AUW19" s="7"/>
      <c r="AUX19" s="7"/>
      <c r="AUY19" s="7"/>
      <c r="AUZ19" s="7"/>
      <c r="AVA19" s="7"/>
      <c r="AVB19" s="7"/>
      <c r="AVC19" s="7"/>
      <c r="AVD19" s="7"/>
      <c r="AVE19" s="7"/>
      <c r="AVF19" s="7"/>
      <c r="AVG19" s="7"/>
      <c r="AVH19" s="7"/>
      <c r="AVI19" s="7"/>
      <c r="AVJ19" s="7"/>
      <c r="AVK19" s="7"/>
      <c r="AVL19" s="7"/>
      <c r="AVM19" s="7"/>
      <c r="AVN19" s="7"/>
      <c r="AVO19" s="7"/>
      <c r="AVP19" s="7"/>
      <c r="AVQ19" s="7"/>
      <c r="AVR19" s="7"/>
      <c r="AVS19" s="7"/>
      <c r="AVT19" s="7"/>
      <c r="AVU19" s="7"/>
      <c r="AVV19" s="7"/>
      <c r="AVW19" s="7"/>
      <c r="AVX19" s="7"/>
      <c r="AVY19" s="7"/>
      <c r="AVZ19" s="7"/>
      <c r="AWA19" s="7"/>
      <c r="AWB19" s="7"/>
      <c r="AWC19" s="7"/>
      <c r="AWD19" s="7"/>
      <c r="AWE19" s="7"/>
      <c r="AWF19" s="7"/>
      <c r="AWG19" s="7"/>
      <c r="AWH19" s="7"/>
      <c r="AWI19" s="7"/>
      <c r="AWJ19" s="7"/>
      <c r="AWK19" s="7"/>
      <c r="AWL19" s="7"/>
      <c r="AWM19" s="7"/>
      <c r="AWN19" s="7"/>
      <c r="AWO19" s="7"/>
      <c r="AWP19" s="7"/>
      <c r="AWQ19" s="7"/>
      <c r="AWR19" s="7"/>
      <c r="AWS19" s="7"/>
      <c r="AWT19" s="7"/>
      <c r="AWU19" s="7"/>
      <c r="AWV19" s="7"/>
      <c r="AWW19" s="7"/>
      <c r="AWX19" s="7"/>
      <c r="AWY19" s="7"/>
      <c r="AWZ19" s="7"/>
      <c r="AXA19" s="7"/>
      <c r="AXB19" s="7"/>
      <c r="AXC19" s="7"/>
      <c r="AXD19" s="7"/>
      <c r="AXE19" s="7"/>
      <c r="AXF19" s="7"/>
      <c r="AXG19" s="7"/>
      <c r="AXH19" s="7"/>
      <c r="AXI19" s="7"/>
      <c r="AXJ19" s="7"/>
      <c r="AXK19" s="7"/>
      <c r="AXL19" s="7"/>
      <c r="AXM19" s="7"/>
      <c r="AXN19" s="7"/>
      <c r="AXO19" s="7"/>
      <c r="AXP19" s="7"/>
      <c r="AXQ19" s="7"/>
      <c r="AXR19" s="7"/>
      <c r="AXS19" s="7"/>
      <c r="AXT19" s="7"/>
      <c r="AXU19" s="7"/>
      <c r="AXV19" s="7"/>
      <c r="AXW19" s="7"/>
      <c r="AXX19" s="7"/>
      <c r="AXY19" s="7"/>
      <c r="AXZ19" s="7"/>
      <c r="AYA19" s="7"/>
      <c r="AYB19" s="7"/>
      <c r="AYC19" s="7"/>
      <c r="AYD19" s="7"/>
      <c r="AYE19" s="7"/>
      <c r="AYF19" s="7"/>
      <c r="AYG19" s="7"/>
      <c r="AYH19" s="7"/>
      <c r="AYI19" s="7"/>
      <c r="AYJ19" s="7"/>
      <c r="AYK19" s="7"/>
      <c r="AYL19" s="7"/>
      <c r="AYM19" s="7"/>
      <c r="AYN19" s="7"/>
      <c r="AYO19" s="7"/>
      <c r="AYP19" s="7"/>
      <c r="AYQ19" s="7"/>
      <c r="AYR19" s="7"/>
      <c r="AYS19" s="7"/>
      <c r="AYT19" s="7"/>
      <c r="AYU19" s="7"/>
      <c r="AYV19" s="7"/>
      <c r="AYW19" s="7"/>
      <c r="AYX19" s="7"/>
      <c r="AYY19" s="7"/>
      <c r="AYZ19" s="7"/>
      <c r="AZA19" s="7"/>
      <c r="AZB19" s="7"/>
      <c r="AZC19" s="7"/>
      <c r="AZD19" s="7"/>
      <c r="AZE19" s="7"/>
      <c r="AZF19" s="7"/>
      <c r="AZG19" s="7"/>
      <c r="AZH19" s="7"/>
      <c r="AZI19" s="7"/>
      <c r="AZJ19" s="7"/>
      <c r="AZK19" s="7"/>
      <c r="AZL19" s="7"/>
      <c r="AZM19" s="7"/>
      <c r="AZN19" s="7"/>
      <c r="AZO19" s="7"/>
      <c r="AZP19" s="7"/>
      <c r="AZQ19" s="7"/>
      <c r="AZR19" s="7"/>
      <c r="AZS19" s="7"/>
      <c r="AZT19" s="7"/>
      <c r="AZU19" s="7"/>
      <c r="AZV19" s="7"/>
      <c r="AZW19" s="7"/>
      <c r="AZX19" s="7"/>
      <c r="AZY19" s="7"/>
      <c r="AZZ19" s="7"/>
      <c r="BAA19" s="7"/>
      <c r="BAB19" s="7"/>
      <c r="BAC19" s="7"/>
      <c r="BAD19" s="7"/>
      <c r="BAE19" s="7"/>
      <c r="BAF19" s="7"/>
      <c r="BAG19" s="7"/>
      <c r="BAH19" s="7"/>
      <c r="BAI19" s="7"/>
      <c r="BAJ19" s="7"/>
      <c r="BAK19" s="7"/>
      <c r="BAL19" s="7"/>
      <c r="BAM19" s="7"/>
      <c r="BAN19" s="7"/>
      <c r="BAO19" s="7"/>
      <c r="BAP19" s="7"/>
      <c r="BAQ19" s="7"/>
      <c r="BAR19" s="7"/>
      <c r="BAS19" s="7"/>
      <c r="BAT19" s="7"/>
      <c r="BAU19" s="7"/>
      <c r="BAV19" s="7"/>
      <c r="BAW19" s="7"/>
      <c r="BAX19" s="7"/>
      <c r="BAY19" s="7"/>
      <c r="BAZ19" s="7"/>
      <c r="BBA19" s="7"/>
      <c r="BBB19" s="7"/>
      <c r="BBC19" s="7"/>
      <c r="BBD19" s="7"/>
      <c r="BBE19" s="7"/>
      <c r="BBF19" s="7"/>
      <c r="BBG19" s="7"/>
      <c r="BBH19" s="7"/>
      <c r="BBI19" s="7"/>
      <c r="BBJ19" s="7"/>
      <c r="BBK19" s="7"/>
      <c r="BBL19" s="7"/>
      <c r="BBM19" s="7"/>
      <c r="BBN19" s="7"/>
      <c r="BBO19" s="7"/>
      <c r="BBP19" s="7"/>
      <c r="BBQ19" s="7"/>
      <c r="BBR19" s="7"/>
      <c r="BBS19" s="7"/>
      <c r="BBT19" s="7"/>
      <c r="BBU19" s="7"/>
      <c r="BBV19" s="7"/>
      <c r="BBW19" s="7"/>
      <c r="BBX19" s="7"/>
      <c r="BBY19" s="7"/>
      <c r="BBZ19" s="7"/>
      <c r="BCA19" s="7"/>
      <c r="BCB19" s="7"/>
      <c r="BCC19" s="7"/>
      <c r="BCD19" s="7"/>
      <c r="BCE19" s="7"/>
      <c r="BCF19" s="7"/>
      <c r="BCG19" s="7"/>
      <c r="BCH19" s="7"/>
      <c r="BCI19" s="7"/>
      <c r="BCJ19" s="7"/>
      <c r="BCK19" s="7"/>
      <c r="BCL19" s="7"/>
      <c r="BCM19" s="7"/>
      <c r="BCN19" s="7"/>
      <c r="BCO19" s="7"/>
      <c r="BCP19" s="7"/>
      <c r="BCQ19" s="7"/>
      <c r="BCR19" s="7"/>
      <c r="BCS19" s="7"/>
      <c r="BCT19" s="7"/>
      <c r="BCU19" s="7"/>
      <c r="BCV19" s="7"/>
      <c r="BCW19" s="7"/>
      <c r="BCX19" s="7"/>
      <c r="BCY19" s="7"/>
      <c r="BCZ19" s="7"/>
      <c r="BDA19" s="7"/>
      <c r="BDB19" s="7"/>
      <c r="BDC19" s="7"/>
      <c r="BDD19" s="7"/>
      <c r="BDE19" s="7"/>
      <c r="BDF19" s="7"/>
      <c r="BDG19" s="7"/>
      <c r="BDH19" s="7"/>
      <c r="BDI19" s="7"/>
      <c r="BDJ19" s="7"/>
      <c r="BDK19" s="7"/>
      <c r="BDL19" s="7"/>
      <c r="BDM19" s="7"/>
      <c r="BDN19" s="7"/>
      <c r="BDO19" s="7"/>
      <c r="BDP19" s="7"/>
      <c r="BDQ19" s="7"/>
      <c r="BDR19" s="7"/>
      <c r="BDS19" s="7"/>
      <c r="BDT19" s="7"/>
      <c r="BDU19" s="7"/>
      <c r="BDV19" s="7"/>
      <c r="BDW19" s="7"/>
      <c r="BDX19" s="7"/>
      <c r="BDY19" s="7"/>
      <c r="BDZ19" s="7"/>
      <c r="BEA19" s="7"/>
      <c r="BEB19" s="7"/>
      <c r="BEC19" s="7"/>
      <c r="BED19" s="7"/>
      <c r="BEE19" s="7"/>
      <c r="BEF19" s="7"/>
      <c r="BEG19" s="7"/>
      <c r="BEH19" s="7"/>
      <c r="BEI19" s="7"/>
      <c r="BEJ19" s="7"/>
      <c r="BEK19" s="7"/>
      <c r="BEL19" s="7"/>
      <c r="BEM19" s="7"/>
      <c r="BEN19" s="7"/>
      <c r="BEO19" s="7"/>
      <c r="BEP19" s="7"/>
      <c r="BEQ19" s="7"/>
      <c r="BER19" s="7"/>
      <c r="BES19" s="7"/>
      <c r="BET19" s="7"/>
      <c r="BEU19" s="7"/>
      <c r="BEV19" s="7"/>
      <c r="BEW19" s="7"/>
      <c r="BEX19" s="7"/>
      <c r="BEY19" s="7"/>
      <c r="BEZ19" s="7"/>
      <c r="BFA19" s="7"/>
      <c r="BFB19" s="7"/>
      <c r="BFC19" s="7"/>
      <c r="BFD19" s="7"/>
      <c r="BFE19" s="7"/>
      <c r="BFF19" s="7"/>
      <c r="BFG19" s="7"/>
      <c r="BFH19" s="7"/>
      <c r="BFI19" s="7"/>
      <c r="BFJ19" s="7"/>
      <c r="BFK19" s="7"/>
      <c r="BFL19" s="7"/>
      <c r="BFM19" s="7"/>
      <c r="BFN19" s="7"/>
      <c r="BFO19" s="7"/>
      <c r="BFP19" s="7"/>
      <c r="BFQ19" s="7"/>
      <c r="BFR19" s="7"/>
      <c r="BFS19" s="7"/>
      <c r="BFT19" s="7"/>
      <c r="BFU19" s="7"/>
      <c r="BFV19" s="7"/>
      <c r="BFW19" s="7"/>
      <c r="BFX19" s="7"/>
      <c r="BFY19" s="7"/>
      <c r="BFZ19" s="7"/>
      <c r="BGA19" s="7"/>
      <c r="BGB19" s="7"/>
      <c r="BGC19" s="7"/>
      <c r="BGD19" s="7"/>
      <c r="BGE19" s="7"/>
      <c r="BGF19" s="7"/>
      <c r="BGG19" s="7"/>
      <c r="BGH19" s="7"/>
      <c r="BGI19" s="7"/>
      <c r="BGJ19" s="7"/>
      <c r="BGK19" s="7"/>
      <c r="BGL19" s="7"/>
      <c r="BGM19" s="7"/>
      <c r="BGN19" s="7"/>
      <c r="BGO19" s="7"/>
      <c r="BGP19" s="7"/>
      <c r="BGQ19" s="7"/>
      <c r="BGR19" s="7"/>
      <c r="BGS19" s="7"/>
      <c r="BGT19" s="7"/>
      <c r="BGU19" s="7"/>
      <c r="BGV19" s="7"/>
      <c r="BGW19" s="7"/>
      <c r="BGX19" s="7"/>
      <c r="BGY19" s="7"/>
      <c r="BGZ19" s="7"/>
      <c r="BHA19" s="7"/>
      <c r="BHB19" s="7"/>
      <c r="BHC19" s="7"/>
      <c r="BHD19" s="7"/>
      <c r="BHE19" s="7"/>
      <c r="BHF19" s="7"/>
      <c r="BHG19" s="7"/>
      <c r="BHH19" s="7"/>
      <c r="BHI19" s="7"/>
      <c r="BHJ19" s="7"/>
      <c r="BHK19" s="7"/>
      <c r="BHL19" s="7"/>
      <c r="BHM19" s="7"/>
      <c r="BHN19" s="7"/>
      <c r="BHO19" s="7"/>
      <c r="BHP19" s="7"/>
      <c r="BHQ19" s="7"/>
      <c r="BHR19" s="7"/>
      <c r="BHS19" s="7"/>
      <c r="BHT19" s="7"/>
      <c r="BHU19" s="7"/>
      <c r="BHV19" s="7"/>
      <c r="BHW19" s="7"/>
      <c r="BHX19" s="7"/>
      <c r="BHY19" s="7"/>
      <c r="BHZ19" s="7"/>
      <c r="BIA19" s="7"/>
      <c r="BIB19" s="7"/>
      <c r="BIC19" s="7"/>
      <c r="BID19" s="7"/>
      <c r="BIE19" s="7"/>
      <c r="BIF19" s="7"/>
      <c r="BIG19" s="7"/>
      <c r="BIH19" s="7"/>
      <c r="BII19" s="7"/>
      <c r="BIJ19" s="7"/>
      <c r="BIK19" s="7"/>
      <c r="BIL19" s="7"/>
      <c r="BIM19" s="7"/>
      <c r="BIN19" s="7"/>
      <c r="BIO19" s="7"/>
      <c r="BIP19" s="7"/>
      <c r="BIQ19" s="7"/>
      <c r="BIR19" s="7"/>
      <c r="BIS19" s="7"/>
      <c r="BIT19" s="7"/>
      <c r="BIU19" s="7"/>
      <c r="BIV19" s="7"/>
      <c r="BIW19" s="7"/>
      <c r="BIX19" s="7"/>
      <c r="BIY19" s="7"/>
      <c r="BIZ19" s="7"/>
      <c r="BJA19" s="7"/>
      <c r="BJB19" s="7"/>
      <c r="BJC19" s="7"/>
      <c r="BJD19" s="7"/>
      <c r="BJE19" s="7"/>
      <c r="BJF19" s="7"/>
      <c r="BJG19" s="7"/>
      <c r="BJH19" s="7"/>
      <c r="BJI19" s="7"/>
      <c r="BJJ19" s="7"/>
      <c r="BJK19" s="7"/>
      <c r="BJL19" s="7"/>
      <c r="BJM19" s="7"/>
      <c r="BJN19" s="7"/>
      <c r="BJO19" s="7"/>
      <c r="BJP19" s="7"/>
      <c r="BJQ19" s="7"/>
      <c r="BJR19" s="7"/>
      <c r="BJS19" s="7"/>
      <c r="BJT19" s="7"/>
      <c r="BJU19" s="7"/>
      <c r="BJV19" s="7"/>
      <c r="BJW19" s="7"/>
      <c r="BJX19" s="7"/>
      <c r="BJY19" s="7"/>
      <c r="BJZ19" s="7"/>
      <c r="BKA19" s="7"/>
      <c r="BKB19" s="7"/>
      <c r="BKC19" s="7"/>
      <c r="BKD19" s="7"/>
      <c r="BKE19" s="7"/>
      <c r="BKF19" s="7"/>
      <c r="BKG19" s="7"/>
      <c r="BKH19" s="7"/>
      <c r="BKI19" s="7"/>
      <c r="BKJ19" s="7"/>
      <c r="BKK19" s="7"/>
      <c r="BKL19" s="7"/>
      <c r="BKM19" s="7"/>
      <c r="BKN19" s="7"/>
      <c r="BKO19" s="7"/>
      <c r="BKP19" s="7"/>
      <c r="BKQ19" s="7"/>
      <c r="BKR19" s="7"/>
      <c r="BKS19" s="7"/>
      <c r="BKT19" s="7"/>
      <c r="BKU19" s="7"/>
      <c r="BKV19" s="7"/>
      <c r="BKW19" s="7"/>
      <c r="BKX19" s="7"/>
      <c r="BKY19" s="7"/>
      <c r="BKZ19" s="7"/>
      <c r="BLA19" s="7"/>
      <c r="BLB19" s="7"/>
      <c r="BLC19" s="7"/>
      <c r="BLD19" s="7"/>
      <c r="BLE19" s="7"/>
      <c r="BLF19" s="7"/>
      <c r="BLG19" s="7"/>
      <c r="BLH19" s="7"/>
      <c r="BLI19" s="7"/>
      <c r="BLJ19" s="7"/>
      <c r="BLK19" s="7"/>
      <c r="BLL19" s="7"/>
      <c r="BLM19" s="7"/>
      <c r="BLN19" s="7"/>
      <c r="BLO19" s="7"/>
      <c r="BLP19" s="7"/>
      <c r="BLQ19" s="7"/>
      <c r="BLR19" s="7"/>
      <c r="BLS19" s="7"/>
      <c r="BLT19" s="7"/>
      <c r="BLU19" s="7"/>
      <c r="BLV19" s="7"/>
      <c r="BLW19" s="7"/>
      <c r="BLX19" s="7"/>
      <c r="BLY19" s="7"/>
      <c r="BLZ19" s="7"/>
      <c r="BMA19" s="7"/>
      <c r="BMB19" s="7"/>
      <c r="BMC19" s="7"/>
      <c r="BMD19" s="7"/>
      <c r="BME19" s="7"/>
      <c r="BMF19" s="7"/>
      <c r="BMG19" s="7"/>
      <c r="BMH19" s="7"/>
      <c r="BMI19" s="7"/>
      <c r="BMJ19" s="7"/>
      <c r="BMK19" s="7"/>
      <c r="BML19" s="7"/>
      <c r="BMM19" s="7"/>
      <c r="BMN19" s="7"/>
      <c r="BMO19" s="7"/>
      <c r="BMP19" s="7"/>
      <c r="BMQ19" s="7"/>
      <c r="BMR19" s="7"/>
      <c r="BMS19" s="7"/>
      <c r="BMT19" s="7"/>
      <c r="BMU19" s="7"/>
      <c r="BMV19" s="7"/>
      <c r="BMW19" s="7"/>
      <c r="BMX19" s="7"/>
      <c r="BMY19" s="7"/>
      <c r="BMZ19" s="7"/>
      <c r="BNA19" s="7"/>
      <c r="BNB19" s="7"/>
      <c r="BNC19" s="7"/>
      <c r="BND19" s="7"/>
      <c r="BNE19" s="7"/>
      <c r="BNF19" s="7"/>
      <c r="BNG19" s="7"/>
      <c r="BNH19" s="7"/>
      <c r="BNI19" s="7"/>
      <c r="BNJ19" s="7"/>
      <c r="BNK19" s="7"/>
      <c r="BNL19" s="7"/>
      <c r="BNM19" s="7"/>
      <c r="BNN19" s="7"/>
      <c r="BNO19" s="7"/>
      <c r="BNP19" s="7"/>
      <c r="BNQ19" s="7"/>
      <c r="BNR19" s="7"/>
      <c r="BNS19" s="7"/>
      <c r="BNT19" s="7"/>
      <c r="BNU19" s="7"/>
      <c r="BNV19" s="7"/>
      <c r="BNW19" s="7"/>
      <c r="BNX19" s="7"/>
      <c r="BNY19" s="7"/>
      <c r="BNZ19" s="7"/>
      <c r="BOA19" s="7"/>
      <c r="BOB19" s="7"/>
      <c r="BOC19" s="7"/>
      <c r="BOD19" s="7"/>
      <c r="BOE19" s="7"/>
      <c r="BOF19" s="7"/>
      <c r="BOG19" s="7"/>
      <c r="BOH19" s="7"/>
      <c r="BOI19" s="7"/>
      <c r="BOJ19" s="7"/>
      <c r="BOK19" s="7"/>
      <c r="BOL19" s="7"/>
      <c r="BOM19" s="7"/>
      <c r="BON19" s="7"/>
      <c r="BOO19" s="7"/>
      <c r="BOP19" s="7"/>
      <c r="BOQ19" s="7"/>
      <c r="BOR19" s="7"/>
      <c r="BOS19" s="7"/>
      <c r="BOT19" s="7"/>
      <c r="BOU19" s="7"/>
      <c r="BOV19" s="7"/>
      <c r="BOW19" s="7"/>
      <c r="BOX19" s="7"/>
      <c r="BOY19" s="7"/>
      <c r="BOZ19" s="7"/>
      <c r="BPA19" s="7"/>
      <c r="BPB19" s="7"/>
      <c r="BPC19" s="7"/>
      <c r="BPD19" s="7"/>
      <c r="BPE19" s="7"/>
      <c r="BPF19" s="7"/>
      <c r="BPG19" s="7"/>
      <c r="BPH19" s="7"/>
      <c r="BPI19" s="7"/>
      <c r="BPJ19" s="7"/>
      <c r="BPK19" s="7"/>
      <c r="BPL19" s="7"/>
      <c r="BPM19" s="7"/>
      <c r="BPN19" s="7"/>
      <c r="BPO19" s="7"/>
      <c r="BPP19" s="7"/>
      <c r="BPQ19" s="7"/>
      <c r="BPR19" s="7"/>
      <c r="BPS19" s="7"/>
      <c r="BPT19" s="7"/>
      <c r="BPU19" s="7"/>
      <c r="BPV19" s="7"/>
      <c r="BPW19" s="7"/>
      <c r="BPX19" s="7"/>
      <c r="BPY19" s="7"/>
      <c r="BPZ19" s="7"/>
      <c r="BQA19" s="7"/>
      <c r="BQB19" s="7"/>
      <c r="BQC19" s="7"/>
      <c r="BQD19" s="7"/>
      <c r="BQE19" s="7"/>
      <c r="BQF19" s="7"/>
      <c r="BQG19" s="7"/>
      <c r="BQH19" s="7"/>
      <c r="BQI19" s="7"/>
      <c r="BQJ19" s="7"/>
      <c r="BQK19" s="7"/>
      <c r="BQL19" s="7"/>
      <c r="BQM19" s="7"/>
      <c r="BQN19" s="7"/>
      <c r="BQO19" s="7"/>
      <c r="BQP19" s="7"/>
      <c r="BQQ19" s="7"/>
      <c r="BQR19" s="7"/>
      <c r="BQS19" s="7"/>
      <c r="BQT19" s="7"/>
      <c r="BQU19" s="7"/>
      <c r="BQV19" s="7"/>
      <c r="BQW19" s="7"/>
      <c r="BQX19" s="7"/>
      <c r="BQY19" s="7"/>
      <c r="BQZ19" s="7"/>
      <c r="BRA19" s="7"/>
      <c r="BRB19" s="7"/>
      <c r="BRC19" s="7"/>
      <c r="BRD19" s="7"/>
      <c r="BRE19" s="7"/>
      <c r="BRF19" s="7"/>
      <c r="BRG19" s="7"/>
      <c r="BRH19" s="7"/>
      <c r="BRI19" s="7"/>
      <c r="BRJ19" s="7"/>
      <c r="BRK19" s="7"/>
      <c r="BRL19" s="7"/>
      <c r="BRM19" s="7"/>
      <c r="BRN19" s="7"/>
      <c r="BRO19" s="7"/>
      <c r="BRP19" s="7"/>
      <c r="BRQ19" s="7"/>
      <c r="BRR19" s="7"/>
      <c r="BRS19" s="7"/>
      <c r="BRT19" s="7"/>
      <c r="BRU19" s="7"/>
      <c r="BRV19" s="7"/>
      <c r="BRW19" s="7"/>
      <c r="BRX19" s="7"/>
      <c r="BRY19" s="7"/>
      <c r="BRZ19" s="7"/>
      <c r="BSA19" s="7"/>
      <c r="BSB19" s="7"/>
      <c r="BSC19" s="7"/>
      <c r="BSD19" s="7"/>
      <c r="BSE19" s="7"/>
      <c r="BSF19" s="7"/>
      <c r="BSG19" s="7"/>
      <c r="BSH19" s="7"/>
      <c r="BSI19" s="7"/>
      <c r="BSJ19" s="7"/>
      <c r="BSK19" s="7"/>
      <c r="BSL19" s="7"/>
      <c r="BSM19" s="7"/>
      <c r="BSN19" s="7"/>
      <c r="BSO19" s="7"/>
      <c r="BSP19" s="7"/>
      <c r="BSQ19" s="7"/>
      <c r="BSR19" s="7"/>
      <c r="BSS19" s="7"/>
      <c r="BST19" s="7"/>
      <c r="BSU19" s="7"/>
      <c r="BSV19" s="7"/>
      <c r="BSW19" s="7"/>
      <c r="BSX19" s="7"/>
      <c r="BSY19" s="7"/>
      <c r="BSZ19" s="7"/>
      <c r="BTA19" s="7"/>
      <c r="BTB19" s="7"/>
      <c r="BTC19" s="7"/>
      <c r="BTD19" s="7"/>
      <c r="BTE19" s="7"/>
      <c r="BTF19" s="7"/>
      <c r="BTG19" s="7"/>
      <c r="BTH19" s="7"/>
      <c r="BTI19" s="7"/>
      <c r="BTJ19" s="7"/>
      <c r="BTK19" s="7"/>
      <c r="BTL19" s="7"/>
      <c r="BTM19" s="7"/>
      <c r="BTN19" s="7"/>
      <c r="BTO19" s="7"/>
      <c r="BTP19" s="7"/>
      <c r="BTQ19" s="7"/>
      <c r="BTR19" s="7"/>
      <c r="BTS19" s="7"/>
      <c r="BTT19" s="7"/>
      <c r="BTU19" s="7"/>
      <c r="BTV19" s="7"/>
      <c r="BTW19" s="7"/>
      <c r="BTX19" s="7"/>
      <c r="BTY19" s="7"/>
      <c r="BTZ19" s="7"/>
      <c r="BUA19" s="7"/>
      <c r="BUB19" s="7"/>
      <c r="BUC19" s="7"/>
      <c r="BUD19" s="7"/>
      <c r="BUE19" s="7"/>
      <c r="BUF19" s="7"/>
      <c r="BUG19" s="7"/>
      <c r="BUH19" s="7"/>
      <c r="BUI19" s="7"/>
      <c r="BUJ19" s="7"/>
      <c r="BUK19" s="7"/>
      <c r="BUL19" s="7"/>
      <c r="BUM19" s="7"/>
      <c r="BUN19" s="7"/>
      <c r="BUO19" s="7"/>
      <c r="BUP19" s="7"/>
      <c r="BUQ19" s="7"/>
      <c r="BUR19" s="7"/>
      <c r="BUS19" s="7"/>
      <c r="BUT19" s="7"/>
      <c r="BUU19" s="7"/>
      <c r="BUV19" s="7"/>
      <c r="BUW19" s="7"/>
      <c r="BUX19" s="7"/>
      <c r="BUY19" s="7"/>
      <c r="BUZ19" s="7"/>
      <c r="BVA19" s="7"/>
      <c r="BVB19" s="7"/>
      <c r="BVC19" s="7"/>
      <c r="BVD19" s="7"/>
      <c r="BVE19" s="7"/>
      <c r="BVF19" s="7"/>
      <c r="BVG19" s="7"/>
      <c r="BVH19" s="7"/>
      <c r="BVI19" s="7"/>
      <c r="BVJ19" s="7"/>
      <c r="BVK19" s="7"/>
      <c r="BVL19" s="7"/>
      <c r="BVM19" s="7"/>
      <c r="BVN19" s="7"/>
      <c r="BVO19" s="7"/>
      <c r="BVP19" s="7"/>
      <c r="BVQ19" s="7"/>
      <c r="BVR19" s="7"/>
      <c r="BVS19" s="7"/>
      <c r="BVT19" s="7"/>
      <c r="BVU19" s="7"/>
      <c r="BVV19" s="7"/>
      <c r="BVW19" s="7"/>
      <c r="BVX19" s="7"/>
      <c r="BVY19" s="7"/>
      <c r="BVZ19" s="7"/>
      <c r="BWA19" s="7"/>
      <c r="BWB19" s="7"/>
      <c r="BWC19" s="7"/>
      <c r="BWD19" s="7"/>
      <c r="BWE19" s="7"/>
      <c r="BWF19" s="7"/>
      <c r="BWG19" s="7"/>
      <c r="BWH19" s="7"/>
      <c r="BWI19" s="7"/>
      <c r="BWJ19" s="7"/>
      <c r="BWK19" s="7"/>
      <c r="BWL19" s="7"/>
      <c r="BWM19" s="7"/>
      <c r="BWN19" s="7"/>
      <c r="BWO19" s="7"/>
      <c r="BWP19" s="7"/>
      <c r="BWQ19" s="7"/>
      <c r="BWR19" s="7"/>
      <c r="BWS19" s="7"/>
      <c r="BWT19" s="7"/>
      <c r="BWU19" s="7"/>
      <c r="BWV19" s="7"/>
      <c r="BWW19" s="7"/>
      <c r="BWX19" s="7"/>
      <c r="BWY19" s="7"/>
      <c r="BWZ19" s="7"/>
      <c r="BXA19" s="7"/>
      <c r="BXB19" s="7"/>
      <c r="BXC19" s="7"/>
      <c r="BXD19" s="7"/>
      <c r="BXE19" s="7"/>
      <c r="BXF19" s="7"/>
      <c r="BXG19" s="7"/>
      <c r="BXH19" s="7"/>
      <c r="BXI19" s="7"/>
      <c r="BXJ19" s="7"/>
      <c r="BXK19" s="7"/>
      <c r="BXL19" s="7"/>
      <c r="BXM19" s="7"/>
      <c r="BXN19" s="7"/>
      <c r="BXO19" s="7"/>
      <c r="BXP19" s="7"/>
      <c r="BXQ19" s="7"/>
      <c r="BXR19" s="7"/>
      <c r="BXS19" s="7"/>
      <c r="BXT19" s="7"/>
      <c r="BXU19" s="7"/>
      <c r="BXV19" s="7"/>
      <c r="BXW19" s="7"/>
      <c r="BXX19" s="7"/>
      <c r="BXY19" s="7"/>
      <c r="BXZ19" s="7"/>
      <c r="BYA19" s="7"/>
      <c r="BYB19" s="7"/>
      <c r="BYC19" s="7"/>
      <c r="BYD19" s="7"/>
      <c r="BYE19" s="7"/>
      <c r="BYF19" s="7"/>
      <c r="BYG19" s="7"/>
      <c r="BYH19" s="7"/>
      <c r="BYI19" s="7"/>
      <c r="BYJ19" s="7"/>
      <c r="BYK19" s="7"/>
      <c r="BYL19" s="7"/>
      <c r="BYM19" s="7"/>
      <c r="BYN19" s="7"/>
      <c r="BYO19" s="7"/>
      <c r="BYP19" s="7"/>
      <c r="BYQ19" s="7"/>
      <c r="BYR19" s="7"/>
      <c r="BYS19" s="7"/>
      <c r="BYT19" s="7"/>
      <c r="BYU19" s="7"/>
      <c r="BYV19" s="7"/>
      <c r="BYW19" s="7"/>
      <c r="BYX19" s="7"/>
      <c r="BYY19" s="7"/>
      <c r="BYZ19" s="7"/>
      <c r="BZA19" s="7"/>
      <c r="BZB19" s="7"/>
      <c r="BZC19" s="7"/>
      <c r="BZD19" s="7"/>
      <c r="BZE19" s="7"/>
      <c r="BZF19" s="7"/>
      <c r="BZG19" s="7"/>
      <c r="BZH19" s="7"/>
      <c r="BZI19" s="7"/>
      <c r="BZJ19" s="7"/>
      <c r="BZK19" s="7"/>
      <c r="BZL19" s="7"/>
      <c r="BZM19" s="7"/>
      <c r="BZN19" s="7"/>
      <c r="BZO19" s="7"/>
      <c r="BZP19" s="7"/>
      <c r="BZQ19" s="7"/>
      <c r="BZR19" s="7"/>
      <c r="BZS19" s="7"/>
      <c r="BZT19" s="7"/>
      <c r="BZU19" s="7"/>
      <c r="BZV19" s="7"/>
      <c r="BZW19" s="7"/>
      <c r="BZX19" s="7"/>
      <c r="BZY19" s="7"/>
      <c r="BZZ19" s="7"/>
      <c r="CAA19" s="7"/>
      <c r="CAB19" s="7"/>
      <c r="CAC19" s="7"/>
      <c r="CAD19" s="7"/>
      <c r="CAE19" s="7"/>
      <c r="CAF19" s="7"/>
      <c r="CAG19" s="7"/>
      <c r="CAH19" s="7"/>
      <c r="CAI19" s="7"/>
      <c r="CAJ19" s="7"/>
      <c r="CAK19" s="7"/>
      <c r="CAL19" s="7"/>
      <c r="CAM19" s="7"/>
      <c r="CAN19" s="7"/>
      <c r="CAO19" s="7"/>
      <c r="CAP19" s="7"/>
      <c r="CAQ19" s="7"/>
      <c r="CAR19" s="7"/>
      <c r="CAS19" s="7"/>
      <c r="CAT19" s="7"/>
      <c r="CAU19" s="7"/>
      <c r="CAV19" s="7"/>
      <c r="CAW19" s="7"/>
      <c r="CAX19" s="7"/>
      <c r="CAY19" s="7"/>
      <c r="CAZ19" s="7"/>
      <c r="CBA19" s="7"/>
      <c r="CBB19" s="7"/>
      <c r="CBC19" s="7"/>
      <c r="CBD19" s="7"/>
      <c r="CBE19" s="7"/>
      <c r="CBF19" s="7"/>
      <c r="CBG19" s="7"/>
      <c r="CBH19" s="7"/>
      <c r="CBI19" s="7"/>
      <c r="CBJ19" s="7"/>
      <c r="CBK19" s="7"/>
      <c r="CBL19" s="7"/>
      <c r="CBM19" s="7"/>
      <c r="CBN19" s="7"/>
      <c r="CBO19" s="7"/>
      <c r="CBP19" s="7"/>
      <c r="CBQ19" s="7"/>
      <c r="CBR19" s="7"/>
      <c r="CBS19" s="7"/>
      <c r="CBT19" s="7"/>
      <c r="CBU19" s="7"/>
      <c r="CBV19" s="7"/>
      <c r="CBW19" s="7"/>
      <c r="CBX19" s="7"/>
      <c r="CBY19" s="7"/>
      <c r="CBZ19" s="7"/>
      <c r="CCA19" s="7"/>
      <c r="CCB19" s="7"/>
      <c r="CCC19" s="7"/>
      <c r="CCD19" s="7"/>
      <c r="CCE19" s="7"/>
      <c r="CCF19" s="7"/>
      <c r="CCG19" s="7"/>
      <c r="CCH19" s="7"/>
      <c r="CCI19" s="7"/>
      <c r="CCJ19" s="7"/>
      <c r="CCK19" s="7"/>
      <c r="CCL19" s="7"/>
      <c r="CCM19" s="7"/>
      <c r="CCN19" s="7"/>
      <c r="CCO19" s="7"/>
      <c r="CCP19" s="7"/>
      <c r="CCQ19" s="7"/>
      <c r="CCR19" s="7"/>
      <c r="CCS19" s="7"/>
      <c r="CCT19" s="7"/>
      <c r="CCU19" s="7"/>
      <c r="CCV19" s="7"/>
      <c r="CCW19" s="7"/>
      <c r="CCX19" s="7"/>
      <c r="CCY19" s="7"/>
      <c r="CCZ19" s="7"/>
      <c r="CDA19" s="7"/>
      <c r="CDB19" s="7"/>
      <c r="CDC19" s="7"/>
      <c r="CDD19" s="7"/>
      <c r="CDE19" s="7"/>
      <c r="CDF19" s="7"/>
      <c r="CDG19" s="7"/>
      <c r="CDH19" s="7"/>
      <c r="CDI19" s="7"/>
      <c r="CDJ19" s="7"/>
      <c r="CDK19" s="7"/>
      <c r="CDL19" s="7"/>
      <c r="CDM19" s="7"/>
      <c r="CDN19" s="7"/>
      <c r="CDO19" s="7"/>
      <c r="CDP19" s="7"/>
      <c r="CDQ19" s="7"/>
      <c r="CDR19" s="7"/>
      <c r="CDS19" s="7"/>
      <c r="CDT19" s="7"/>
      <c r="CDU19" s="7"/>
      <c r="CDV19" s="7"/>
      <c r="CDW19" s="7"/>
      <c r="CDX19" s="7"/>
      <c r="CDY19" s="7"/>
      <c r="CDZ19" s="7"/>
      <c r="CEA19" s="7"/>
      <c r="CEB19" s="7"/>
      <c r="CEC19" s="7"/>
      <c r="CED19" s="7"/>
      <c r="CEE19" s="7"/>
      <c r="CEF19" s="7"/>
      <c r="CEG19" s="7"/>
      <c r="CEH19" s="7"/>
      <c r="CEI19" s="7"/>
      <c r="CEJ19" s="7"/>
      <c r="CEK19" s="7"/>
      <c r="CEL19" s="7"/>
      <c r="CEM19" s="7"/>
      <c r="CEN19" s="7"/>
      <c r="CEO19" s="7"/>
      <c r="CEP19" s="7"/>
      <c r="CEQ19" s="7"/>
      <c r="CER19" s="7"/>
      <c r="CES19" s="7"/>
      <c r="CET19" s="7"/>
      <c r="CEU19" s="7"/>
      <c r="CEV19" s="7"/>
      <c r="CEW19" s="7"/>
      <c r="CEX19" s="7"/>
      <c r="CEY19" s="7"/>
      <c r="CEZ19" s="7"/>
      <c r="CFA19" s="7"/>
      <c r="CFB19" s="7"/>
      <c r="CFC19" s="7"/>
      <c r="CFD19" s="7"/>
      <c r="CFE19" s="7"/>
      <c r="CFF19" s="7"/>
      <c r="CFG19" s="7"/>
      <c r="CFH19" s="7"/>
      <c r="CFI19" s="7"/>
      <c r="CFJ19" s="7"/>
      <c r="CFK19" s="7"/>
      <c r="CFL19" s="7"/>
      <c r="CFM19" s="7"/>
      <c r="CFN19" s="7"/>
      <c r="CFO19" s="7"/>
      <c r="CFP19" s="7"/>
      <c r="CFQ19" s="7"/>
      <c r="CFR19" s="7"/>
      <c r="CFS19" s="7"/>
      <c r="CFT19" s="7"/>
      <c r="CFU19" s="7"/>
      <c r="CFV19" s="7"/>
      <c r="CFW19" s="7"/>
      <c r="CFX19" s="7"/>
      <c r="CFY19" s="7"/>
      <c r="CFZ19" s="7"/>
      <c r="CGA19" s="7"/>
      <c r="CGB19" s="7"/>
      <c r="CGC19" s="7"/>
      <c r="CGD19" s="7"/>
      <c r="CGE19" s="7"/>
      <c r="CGF19" s="7"/>
      <c r="CGG19" s="7"/>
      <c r="CGH19" s="7"/>
      <c r="CGI19" s="7"/>
      <c r="CGJ19" s="7"/>
      <c r="CGK19" s="7"/>
      <c r="CGL19" s="7"/>
      <c r="CGM19" s="7"/>
      <c r="CGN19" s="7"/>
      <c r="CGO19" s="7"/>
      <c r="CGP19" s="7"/>
      <c r="CGQ19" s="7"/>
      <c r="CGR19" s="7"/>
      <c r="CGS19" s="7"/>
      <c r="CGT19" s="7"/>
      <c r="CGU19" s="7"/>
      <c r="CGV19" s="7"/>
      <c r="CGW19" s="7"/>
      <c r="CGX19" s="7"/>
      <c r="CGY19" s="7"/>
      <c r="CGZ19" s="7"/>
      <c r="CHA19" s="7"/>
      <c r="CHB19" s="7"/>
      <c r="CHC19" s="7"/>
      <c r="CHD19" s="7"/>
      <c r="CHE19" s="7"/>
      <c r="CHF19" s="7"/>
      <c r="CHG19" s="7"/>
      <c r="CHH19" s="7"/>
      <c r="CHI19" s="7"/>
      <c r="CHJ19" s="7"/>
      <c r="CHK19" s="7"/>
      <c r="CHL19" s="7"/>
      <c r="CHM19" s="7"/>
      <c r="CHN19" s="7"/>
      <c r="CHO19" s="7"/>
      <c r="CHP19" s="7"/>
      <c r="CHQ19" s="7"/>
      <c r="CHR19" s="7"/>
      <c r="CHS19" s="7"/>
      <c r="CHT19" s="7"/>
      <c r="CHU19" s="7"/>
      <c r="CHV19" s="7"/>
      <c r="CHW19" s="7"/>
      <c r="CHX19" s="7"/>
      <c r="CHY19" s="7"/>
      <c r="CHZ19" s="7"/>
      <c r="CIA19" s="7"/>
      <c r="CIB19" s="7"/>
      <c r="CIC19" s="7"/>
      <c r="CID19" s="7"/>
      <c r="CIE19" s="7"/>
      <c r="CIF19" s="7"/>
      <c r="CIG19" s="7"/>
      <c r="CIH19" s="7"/>
      <c r="CII19" s="7"/>
      <c r="CIJ19" s="7"/>
      <c r="CIK19" s="7"/>
      <c r="CIL19" s="7"/>
      <c r="CIM19" s="7"/>
      <c r="CIN19" s="7"/>
      <c r="CIO19" s="7"/>
      <c r="CIP19" s="7"/>
      <c r="CIQ19" s="7"/>
      <c r="CIR19" s="7"/>
      <c r="CIS19" s="7"/>
      <c r="CIT19" s="7"/>
      <c r="CIU19" s="7"/>
      <c r="CIV19" s="7"/>
      <c r="CIW19" s="7"/>
      <c r="CIX19" s="7"/>
      <c r="CIY19" s="7"/>
      <c r="CIZ19" s="7"/>
      <c r="CJA19" s="7"/>
      <c r="CJB19" s="7"/>
      <c r="CJC19" s="7"/>
      <c r="CJD19" s="7"/>
      <c r="CJE19" s="7"/>
      <c r="CJF19" s="7"/>
      <c r="CJG19" s="7"/>
      <c r="CJH19" s="7"/>
      <c r="CJI19" s="7"/>
      <c r="CJJ19" s="7"/>
      <c r="CJK19" s="7"/>
      <c r="CJL19" s="7"/>
      <c r="CJM19" s="7"/>
      <c r="CJN19" s="7"/>
      <c r="CJO19" s="7"/>
      <c r="CJP19" s="7"/>
      <c r="CJQ19" s="7"/>
      <c r="CJR19" s="7"/>
      <c r="CJS19" s="7"/>
      <c r="CJT19" s="7"/>
      <c r="CJU19" s="7"/>
      <c r="CJV19" s="7"/>
      <c r="CJW19" s="7"/>
      <c r="CJX19" s="7"/>
      <c r="CJY19" s="7"/>
      <c r="CJZ19" s="7"/>
      <c r="CKA19" s="7"/>
      <c r="CKB19" s="7"/>
      <c r="CKC19" s="7"/>
      <c r="CKD19" s="7"/>
      <c r="CKE19" s="7"/>
      <c r="CKF19" s="7"/>
      <c r="CKG19" s="7"/>
      <c r="CKH19" s="7"/>
      <c r="CKI19" s="7"/>
      <c r="CKJ19" s="7"/>
      <c r="CKK19" s="7"/>
      <c r="CKL19" s="7"/>
      <c r="CKM19" s="7"/>
      <c r="CKN19" s="7"/>
      <c r="CKO19" s="7"/>
      <c r="CKP19" s="7"/>
      <c r="CKQ19" s="7"/>
      <c r="CKR19" s="7"/>
      <c r="CKS19" s="7"/>
      <c r="CKT19" s="7"/>
      <c r="CKU19" s="7"/>
      <c r="CKV19" s="7"/>
      <c r="CKW19" s="7"/>
      <c r="CKX19" s="7"/>
      <c r="CKY19" s="7"/>
      <c r="CKZ19" s="7"/>
      <c r="CLA19" s="7"/>
      <c r="CLB19" s="7"/>
      <c r="CLC19" s="7"/>
      <c r="CLD19" s="7"/>
      <c r="CLE19" s="7"/>
      <c r="CLF19" s="7"/>
      <c r="CLG19" s="7"/>
      <c r="CLH19" s="7"/>
      <c r="CLI19" s="7"/>
      <c r="CLJ19" s="7"/>
      <c r="CLK19" s="7"/>
      <c r="CLL19" s="7"/>
      <c r="CLM19" s="7"/>
      <c r="CLN19" s="7"/>
      <c r="CLO19" s="7"/>
      <c r="CLP19" s="7"/>
      <c r="CLQ19" s="7"/>
      <c r="CLR19" s="7"/>
      <c r="CLS19" s="7"/>
      <c r="CLT19" s="7"/>
      <c r="CLU19" s="7"/>
      <c r="CLV19" s="7"/>
      <c r="CLW19" s="7"/>
      <c r="CLX19" s="7"/>
      <c r="CLY19" s="7"/>
      <c r="CLZ19" s="7"/>
      <c r="CMA19" s="7"/>
      <c r="CMB19" s="7"/>
      <c r="CMC19" s="7"/>
      <c r="CMD19" s="7"/>
      <c r="CME19" s="7"/>
      <c r="CMF19" s="7"/>
      <c r="CMG19" s="7"/>
      <c r="CMH19" s="7"/>
      <c r="CMI19" s="7"/>
      <c r="CMJ19" s="7"/>
      <c r="CMK19" s="7"/>
      <c r="CML19" s="7"/>
      <c r="CMM19" s="7"/>
      <c r="CMN19" s="7"/>
      <c r="CMO19" s="7"/>
      <c r="CMP19" s="7"/>
      <c r="CMQ19" s="7"/>
      <c r="CMR19" s="7"/>
      <c r="CMS19" s="7"/>
      <c r="CMT19" s="7"/>
      <c r="CMU19" s="7"/>
      <c r="CMV19" s="7"/>
      <c r="CMW19" s="7"/>
      <c r="CMX19" s="7"/>
      <c r="CMY19" s="7"/>
      <c r="CMZ19" s="7"/>
      <c r="CNA19" s="7"/>
      <c r="CNB19" s="7"/>
      <c r="CNC19" s="7"/>
      <c r="CND19" s="7"/>
      <c r="CNE19" s="7"/>
      <c r="CNF19" s="7"/>
      <c r="CNG19" s="7"/>
      <c r="CNH19" s="7"/>
      <c r="CNI19" s="7"/>
      <c r="CNJ19" s="7"/>
      <c r="CNK19" s="7"/>
      <c r="CNL19" s="7"/>
      <c r="CNM19" s="7"/>
      <c r="CNN19" s="7"/>
      <c r="CNO19" s="7"/>
      <c r="CNP19" s="7"/>
      <c r="CNQ19" s="7"/>
      <c r="CNR19" s="7"/>
      <c r="CNS19" s="7"/>
      <c r="CNT19" s="7"/>
      <c r="CNU19" s="7"/>
      <c r="CNV19" s="7"/>
      <c r="CNW19" s="7"/>
      <c r="CNX19" s="7"/>
      <c r="CNY19" s="7"/>
      <c r="CNZ19" s="7"/>
      <c r="COA19" s="7"/>
      <c r="COB19" s="7"/>
      <c r="COC19" s="7"/>
      <c r="COD19" s="7"/>
      <c r="COE19" s="7"/>
      <c r="COF19" s="7"/>
      <c r="COG19" s="7"/>
      <c r="COH19" s="7"/>
      <c r="COI19" s="7"/>
      <c r="COJ19" s="7"/>
      <c r="COK19" s="7"/>
      <c r="COL19" s="7"/>
      <c r="COM19" s="7"/>
      <c r="CON19" s="7"/>
      <c r="COO19" s="7"/>
      <c r="COP19" s="7"/>
      <c r="COQ19" s="7"/>
      <c r="COR19" s="7"/>
      <c r="COS19" s="7"/>
      <c r="COT19" s="7"/>
      <c r="COU19" s="7"/>
      <c r="COV19" s="7"/>
      <c r="COW19" s="7"/>
      <c r="COX19" s="7"/>
      <c r="COY19" s="7"/>
      <c r="COZ19" s="7"/>
      <c r="CPA19" s="7"/>
      <c r="CPB19" s="7"/>
      <c r="CPC19" s="7"/>
      <c r="CPD19" s="7"/>
      <c r="CPE19" s="7"/>
      <c r="CPF19" s="7"/>
      <c r="CPG19" s="7"/>
      <c r="CPH19" s="7"/>
      <c r="CPI19" s="7"/>
      <c r="CPJ19" s="7"/>
      <c r="CPK19" s="7"/>
      <c r="CPL19" s="7"/>
      <c r="CPM19" s="7"/>
      <c r="CPN19" s="7"/>
      <c r="CPO19" s="7"/>
      <c r="CPP19" s="7"/>
      <c r="CPQ19" s="7"/>
      <c r="CPR19" s="7"/>
      <c r="CPS19" s="7"/>
      <c r="CPT19" s="7"/>
      <c r="CPU19" s="7"/>
      <c r="CPV19" s="7"/>
      <c r="CPW19" s="7"/>
      <c r="CPX19" s="7"/>
      <c r="CPY19" s="7"/>
      <c r="CPZ19" s="7"/>
      <c r="CQA19" s="7"/>
      <c r="CQB19" s="7"/>
      <c r="CQC19" s="7"/>
      <c r="CQD19" s="7"/>
      <c r="CQE19" s="7"/>
      <c r="CQF19" s="7"/>
      <c r="CQG19" s="7"/>
      <c r="CQH19" s="7"/>
      <c r="CQI19" s="7"/>
      <c r="CQJ19" s="7"/>
      <c r="CQK19" s="7"/>
      <c r="CQL19" s="7"/>
      <c r="CQM19" s="7"/>
      <c r="CQN19" s="7"/>
      <c r="CQO19" s="7"/>
      <c r="CQP19" s="7"/>
      <c r="CQQ19" s="7"/>
      <c r="CQR19" s="7"/>
      <c r="CQS19" s="7"/>
      <c r="CQT19" s="7"/>
      <c r="CQU19" s="7"/>
      <c r="CQV19" s="7"/>
      <c r="CQW19" s="7"/>
      <c r="CQX19" s="7"/>
      <c r="CQY19" s="7"/>
      <c r="CQZ19" s="7"/>
      <c r="CRA19" s="7"/>
      <c r="CRB19" s="7"/>
      <c r="CRC19" s="7"/>
      <c r="CRD19" s="7"/>
      <c r="CRE19" s="7"/>
      <c r="CRF19" s="7"/>
      <c r="CRG19" s="7"/>
      <c r="CRH19" s="7"/>
      <c r="CRI19" s="7"/>
      <c r="CRJ19" s="7"/>
      <c r="CRK19" s="7"/>
      <c r="CRL19" s="7"/>
      <c r="CRM19" s="7"/>
      <c r="CRN19" s="7"/>
      <c r="CRO19" s="7"/>
      <c r="CRP19" s="7"/>
      <c r="CRQ19" s="7"/>
      <c r="CRR19" s="7"/>
      <c r="CRS19" s="7"/>
      <c r="CRT19" s="7"/>
      <c r="CRU19" s="7"/>
      <c r="CRV19" s="7"/>
      <c r="CRW19" s="7"/>
      <c r="CRX19" s="7"/>
      <c r="CRY19" s="7"/>
      <c r="CRZ19" s="7"/>
      <c r="CSA19" s="7"/>
      <c r="CSB19" s="7"/>
      <c r="CSC19" s="7"/>
      <c r="CSD19" s="7"/>
      <c r="CSE19" s="7"/>
      <c r="CSF19" s="7"/>
      <c r="CSG19" s="7"/>
      <c r="CSH19" s="7"/>
      <c r="CSI19" s="7"/>
      <c r="CSJ19" s="7"/>
      <c r="CSK19" s="7"/>
      <c r="CSL19" s="7"/>
      <c r="CSM19" s="7"/>
      <c r="CSN19" s="7"/>
      <c r="CSO19" s="7"/>
      <c r="CSP19" s="7"/>
      <c r="CSQ19" s="7"/>
      <c r="CSR19" s="7"/>
      <c r="CSS19" s="7"/>
      <c r="CST19" s="7"/>
      <c r="CSU19" s="7"/>
      <c r="CSV19" s="7"/>
      <c r="CSW19" s="7"/>
      <c r="CSX19" s="7"/>
      <c r="CSY19" s="7"/>
      <c r="CSZ19" s="7"/>
      <c r="CTA19" s="7"/>
      <c r="CTB19" s="7"/>
      <c r="CTC19" s="7"/>
      <c r="CTD19" s="7"/>
      <c r="CTE19" s="7"/>
      <c r="CTF19" s="7"/>
      <c r="CTG19" s="7"/>
      <c r="CTH19" s="7"/>
      <c r="CTI19" s="7"/>
      <c r="CTJ19" s="7"/>
      <c r="CTK19" s="7"/>
      <c r="CTL19" s="7"/>
      <c r="CTM19" s="7"/>
      <c r="CTN19" s="7"/>
      <c r="CTO19" s="7"/>
      <c r="CTP19" s="7"/>
      <c r="CTQ19" s="7"/>
      <c r="CTR19" s="7"/>
      <c r="CTS19" s="7"/>
      <c r="CTT19" s="7"/>
      <c r="CTU19" s="7"/>
      <c r="CTV19" s="7"/>
      <c r="CTW19" s="7"/>
      <c r="CTX19" s="7"/>
      <c r="CTY19" s="7"/>
      <c r="CTZ19" s="7"/>
      <c r="CUA19" s="7"/>
      <c r="CUB19" s="7"/>
      <c r="CUC19" s="7"/>
      <c r="CUD19" s="7"/>
      <c r="CUE19" s="7"/>
      <c r="CUF19" s="7"/>
      <c r="CUG19" s="7"/>
      <c r="CUH19" s="7"/>
      <c r="CUI19" s="7"/>
      <c r="CUJ19" s="7"/>
      <c r="CUK19" s="7"/>
      <c r="CUL19" s="7"/>
      <c r="CUM19" s="7"/>
      <c r="CUN19" s="7"/>
      <c r="CUO19" s="7"/>
      <c r="CUP19" s="7"/>
      <c r="CUQ19" s="7"/>
      <c r="CUR19" s="7"/>
      <c r="CUS19" s="7"/>
      <c r="CUT19" s="7"/>
      <c r="CUU19" s="7"/>
      <c r="CUV19" s="7"/>
      <c r="CUW19" s="7"/>
      <c r="CUX19" s="7"/>
      <c r="CUY19" s="7"/>
      <c r="CUZ19" s="7"/>
      <c r="CVA19" s="7"/>
      <c r="CVB19" s="7"/>
      <c r="CVC19" s="7"/>
      <c r="CVD19" s="7"/>
      <c r="CVE19" s="7"/>
      <c r="CVF19" s="7"/>
      <c r="CVG19" s="7"/>
      <c r="CVH19" s="7"/>
      <c r="CVI19" s="7"/>
      <c r="CVJ19" s="7"/>
      <c r="CVK19" s="7"/>
      <c r="CVL19" s="7"/>
      <c r="CVM19" s="7"/>
      <c r="CVN19" s="7"/>
      <c r="CVO19" s="7"/>
      <c r="CVP19" s="7"/>
      <c r="CVQ19" s="7"/>
      <c r="CVR19" s="7"/>
      <c r="CVS19" s="7"/>
      <c r="CVT19" s="7"/>
      <c r="CVU19" s="7"/>
      <c r="CVV19" s="7"/>
      <c r="CVW19" s="7"/>
      <c r="CVX19" s="7"/>
      <c r="CVY19" s="7"/>
      <c r="CVZ19" s="7"/>
      <c r="CWA19" s="7"/>
      <c r="CWB19" s="7"/>
      <c r="CWC19" s="7"/>
      <c r="CWD19" s="7"/>
      <c r="CWE19" s="7"/>
      <c r="CWF19" s="7"/>
      <c r="CWG19" s="7"/>
      <c r="CWH19" s="7"/>
      <c r="CWI19" s="7"/>
      <c r="CWJ19" s="7"/>
      <c r="CWK19" s="7"/>
      <c r="CWL19" s="7"/>
      <c r="CWM19" s="7"/>
      <c r="CWN19" s="7"/>
      <c r="CWO19" s="7"/>
      <c r="CWP19" s="7"/>
      <c r="CWQ19" s="7"/>
      <c r="CWR19" s="7"/>
      <c r="CWS19" s="7"/>
      <c r="CWT19" s="7"/>
      <c r="CWU19" s="7"/>
      <c r="CWV19" s="7"/>
      <c r="CWW19" s="7"/>
      <c r="CWX19" s="7"/>
      <c r="CWY19" s="7"/>
      <c r="CWZ19" s="7"/>
      <c r="CXA19" s="7"/>
      <c r="CXB19" s="7"/>
      <c r="CXC19" s="7"/>
      <c r="CXD19" s="7"/>
      <c r="CXE19" s="7"/>
      <c r="CXF19" s="7"/>
      <c r="CXG19" s="7"/>
      <c r="CXH19" s="7"/>
      <c r="CXI19" s="7"/>
      <c r="CXJ19" s="7"/>
      <c r="CXK19" s="7"/>
      <c r="CXL19" s="7"/>
      <c r="CXM19" s="7"/>
      <c r="CXN19" s="7"/>
      <c r="CXO19" s="7"/>
      <c r="CXP19" s="7"/>
      <c r="CXQ19" s="7"/>
      <c r="CXR19" s="7"/>
      <c r="CXS19" s="7"/>
      <c r="CXT19" s="7"/>
      <c r="CXU19" s="7"/>
      <c r="CXV19" s="7"/>
      <c r="CXW19" s="7"/>
      <c r="CXX19" s="7"/>
      <c r="CXY19" s="7"/>
      <c r="CXZ19" s="7"/>
      <c r="CYA19" s="7"/>
      <c r="CYB19" s="7"/>
      <c r="CYC19" s="7"/>
      <c r="CYD19" s="7"/>
      <c r="CYE19" s="7"/>
      <c r="CYF19" s="7"/>
      <c r="CYG19" s="7"/>
      <c r="CYH19" s="7"/>
      <c r="CYI19" s="7"/>
      <c r="CYJ19" s="7"/>
      <c r="CYK19" s="7"/>
      <c r="CYL19" s="7"/>
      <c r="CYM19" s="7"/>
      <c r="CYN19" s="7"/>
      <c r="CYO19" s="7"/>
      <c r="CYP19" s="7"/>
      <c r="CYQ19" s="7"/>
      <c r="CYR19" s="7"/>
      <c r="CYS19" s="7"/>
      <c r="CYT19" s="7"/>
      <c r="CYU19" s="7"/>
      <c r="CYV19" s="7"/>
      <c r="CYW19" s="7"/>
      <c r="CYX19" s="7"/>
      <c r="CYY19" s="7"/>
      <c r="CYZ19" s="7"/>
      <c r="CZA19" s="7"/>
      <c r="CZB19" s="7"/>
      <c r="CZC19" s="7"/>
      <c r="CZD19" s="7"/>
      <c r="CZE19" s="7"/>
      <c r="CZF19" s="7"/>
      <c r="CZG19" s="7"/>
      <c r="CZH19" s="7"/>
      <c r="CZI19" s="7"/>
      <c r="CZJ19" s="7"/>
      <c r="CZK19" s="7"/>
      <c r="CZL19" s="7"/>
      <c r="CZM19" s="7"/>
      <c r="CZN19" s="7"/>
      <c r="CZO19" s="7"/>
      <c r="CZP19" s="7"/>
      <c r="CZQ19" s="7"/>
      <c r="CZR19" s="7"/>
      <c r="CZS19" s="7"/>
      <c r="CZT19" s="7"/>
      <c r="CZU19" s="7"/>
      <c r="CZV19" s="7"/>
      <c r="CZW19" s="7"/>
      <c r="CZX19" s="7"/>
      <c r="CZY19" s="7"/>
      <c r="CZZ19" s="7"/>
      <c r="DAA19" s="7"/>
      <c r="DAB19" s="7"/>
      <c r="DAC19" s="7"/>
      <c r="DAD19" s="7"/>
      <c r="DAE19" s="7"/>
      <c r="DAF19" s="7"/>
      <c r="DAG19" s="7"/>
      <c r="DAH19" s="7"/>
      <c r="DAI19" s="7"/>
      <c r="DAJ19" s="7"/>
      <c r="DAK19" s="7"/>
      <c r="DAL19" s="7"/>
      <c r="DAM19" s="7"/>
      <c r="DAN19" s="7"/>
      <c r="DAO19" s="7"/>
      <c r="DAP19" s="7"/>
      <c r="DAQ19" s="7"/>
      <c r="DAR19" s="7"/>
      <c r="DAS19" s="7"/>
      <c r="DAT19" s="7"/>
      <c r="DAU19" s="7"/>
      <c r="DAV19" s="7"/>
      <c r="DAW19" s="7"/>
      <c r="DAX19" s="7"/>
      <c r="DAY19" s="7"/>
      <c r="DAZ19" s="7"/>
      <c r="DBA19" s="7"/>
      <c r="DBB19" s="7"/>
      <c r="DBC19" s="7"/>
      <c r="DBD19" s="7"/>
      <c r="DBE19" s="7"/>
      <c r="DBF19" s="7"/>
      <c r="DBG19" s="7"/>
      <c r="DBH19" s="7"/>
      <c r="DBI19" s="7"/>
      <c r="DBJ19" s="7"/>
      <c r="DBK19" s="7"/>
      <c r="DBL19" s="7"/>
      <c r="DBM19" s="7"/>
      <c r="DBN19" s="7"/>
      <c r="DBO19" s="7"/>
      <c r="DBP19" s="7"/>
      <c r="DBQ19" s="7"/>
      <c r="DBR19" s="7"/>
      <c r="DBS19" s="7"/>
      <c r="DBT19" s="7"/>
      <c r="DBU19" s="7"/>
      <c r="DBV19" s="7"/>
      <c r="DBW19" s="7"/>
      <c r="DBX19" s="7"/>
      <c r="DBY19" s="7"/>
      <c r="DBZ19" s="7"/>
      <c r="DCA19" s="7"/>
      <c r="DCB19" s="7"/>
      <c r="DCC19" s="7"/>
      <c r="DCD19" s="7"/>
      <c r="DCE19" s="7"/>
      <c r="DCF19" s="7"/>
      <c r="DCG19" s="7"/>
      <c r="DCH19" s="7"/>
      <c r="DCI19" s="7"/>
      <c r="DCJ19" s="7"/>
      <c r="DCK19" s="7"/>
      <c r="DCL19" s="7"/>
      <c r="DCM19" s="7"/>
      <c r="DCN19" s="7"/>
      <c r="DCO19" s="7"/>
      <c r="DCP19" s="7"/>
      <c r="DCQ19" s="7"/>
      <c r="DCR19" s="7"/>
      <c r="DCS19" s="7"/>
      <c r="DCT19" s="7"/>
      <c r="DCU19" s="7"/>
      <c r="DCV19" s="7"/>
      <c r="DCW19" s="7"/>
      <c r="DCX19" s="7"/>
      <c r="DCY19" s="7"/>
      <c r="DCZ19" s="7"/>
      <c r="DDA19" s="7"/>
      <c r="DDB19" s="7"/>
      <c r="DDC19" s="7"/>
      <c r="DDD19" s="7"/>
      <c r="DDE19" s="7"/>
      <c r="DDF19" s="7"/>
      <c r="DDG19" s="7"/>
      <c r="DDH19" s="7"/>
      <c r="DDI19" s="7"/>
      <c r="DDJ19" s="7"/>
      <c r="DDK19" s="7"/>
      <c r="DDL19" s="7"/>
      <c r="DDM19" s="7"/>
      <c r="DDN19" s="7"/>
      <c r="DDO19" s="7"/>
      <c r="DDP19" s="7"/>
      <c r="DDQ19" s="7"/>
      <c r="DDR19" s="7"/>
      <c r="DDS19" s="7"/>
      <c r="DDT19" s="7"/>
      <c r="DDU19" s="7"/>
      <c r="DDV19" s="7"/>
      <c r="DDW19" s="7"/>
      <c r="DDX19" s="7"/>
      <c r="DDY19" s="7"/>
      <c r="DDZ19" s="7"/>
      <c r="DEA19" s="7"/>
      <c r="DEB19" s="7"/>
      <c r="DEC19" s="7"/>
      <c r="DED19" s="7"/>
      <c r="DEE19" s="7"/>
      <c r="DEF19" s="7"/>
      <c r="DEG19" s="7"/>
      <c r="DEH19" s="7"/>
      <c r="DEI19" s="7"/>
      <c r="DEJ19" s="7"/>
      <c r="DEK19" s="7"/>
      <c r="DEL19" s="7"/>
      <c r="DEM19" s="7"/>
      <c r="DEN19" s="7"/>
      <c r="DEO19" s="7"/>
      <c r="DEP19" s="7"/>
      <c r="DEQ19" s="7"/>
      <c r="DER19" s="7"/>
      <c r="DES19" s="7"/>
      <c r="DET19" s="7"/>
      <c r="DEU19" s="7"/>
      <c r="DEV19" s="7"/>
      <c r="DEW19" s="7"/>
      <c r="DEX19" s="7"/>
      <c r="DEY19" s="7"/>
      <c r="DEZ19" s="7"/>
      <c r="DFA19" s="7"/>
      <c r="DFB19" s="7"/>
      <c r="DFC19" s="7"/>
      <c r="DFD19" s="7"/>
      <c r="DFE19" s="7"/>
      <c r="DFF19" s="7"/>
      <c r="DFG19" s="7"/>
      <c r="DFH19" s="7"/>
      <c r="DFI19" s="7"/>
      <c r="DFJ19" s="7"/>
      <c r="DFK19" s="7"/>
      <c r="DFL19" s="7"/>
      <c r="DFM19" s="7"/>
      <c r="DFN19" s="7"/>
      <c r="DFO19" s="7"/>
      <c r="DFP19" s="7"/>
      <c r="DFQ19" s="7"/>
      <c r="DFR19" s="7"/>
      <c r="DFS19" s="7"/>
      <c r="DFT19" s="7"/>
      <c r="DFU19" s="7"/>
      <c r="DFV19" s="7"/>
      <c r="DFW19" s="7"/>
      <c r="DFX19" s="7"/>
      <c r="DFY19" s="7"/>
      <c r="DFZ19" s="7"/>
      <c r="DGA19" s="7"/>
      <c r="DGB19" s="7"/>
      <c r="DGC19" s="7"/>
      <c r="DGD19" s="7"/>
      <c r="DGE19" s="7"/>
      <c r="DGF19" s="7"/>
      <c r="DGG19" s="7"/>
      <c r="DGH19" s="7"/>
      <c r="DGI19" s="7"/>
      <c r="DGJ19" s="7"/>
      <c r="DGK19" s="7"/>
      <c r="DGL19" s="7"/>
      <c r="DGM19" s="7"/>
      <c r="DGN19" s="7"/>
      <c r="DGO19" s="7"/>
      <c r="DGP19" s="7"/>
      <c r="DGQ19" s="7"/>
      <c r="DGR19" s="7"/>
      <c r="DGS19" s="7"/>
      <c r="DGT19" s="7"/>
      <c r="DGU19" s="7"/>
      <c r="DGV19" s="7"/>
      <c r="DGW19" s="7"/>
      <c r="DGX19" s="7"/>
      <c r="DGY19" s="7"/>
      <c r="DGZ19" s="7"/>
      <c r="DHA19" s="7"/>
      <c r="DHB19" s="7"/>
      <c r="DHC19" s="7"/>
      <c r="DHD19" s="7"/>
      <c r="DHE19" s="7"/>
      <c r="DHF19" s="7"/>
      <c r="DHG19" s="7"/>
      <c r="DHH19" s="7"/>
      <c r="DHI19" s="7"/>
      <c r="DHJ19" s="7"/>
      <c r="DHK19" s="7"/>
      <c r="DHL19" s="7"/>
      <c r="DHM19" s="7"/>
      <c r="DHN19" s="7"/>
      <c r="DHO19" s="7"/>
      <c r="DHP19" s="7"/>
      <c r="DHQ19" s="7"/>
      <c r="DHR19" s="7"/>
      <c r="DHS19" s="7"/>
      <c r="DHT19" s="7"/>
      <c r="DHU19" s="7"/>
      <c r="DHV19" s="7"/>
      <c r="DHW19" s="7"/>
      <c r="DHX19" s="7"/>
      <c r="DHY19" s="7"/>
      <c r="DHZ19" s="7"/>
      <c r="DIA19" s="7"/>
      <c r="DIB19" s="7"/>
      <c r="DIC19" s="7"/>
      <c r="DID19" s="7"/>
      <c r="DIE19" s="7"/>
      <c r="DIF19" s="7"/>
      <c r="DIG19" s="7"/>
      <c r="DIH19" s="7"/>
      <c r="DII19" s="7"/>
      <c r="DIJ19" s="7"/>
      <c r="DIK19" s="7"/>
      <c r="DIL19" s="7"/>
      <c r="DIM19" s="7"/>
      <c r="DIN19" s="7"/>
      <c r="DIO19" s="7"/>
      <c r="DIP19" s="7"/>
      <c r="DIQ19" s="7"/>
      <c r="DIR19" s="7"/>
      <c r="DIS19" s="7"/>
      <c r="DIT19" s="7"/>
      <c r="DIU19" s="7"/>
      <c r="DIV19" s="7"/>
      <c r="DIW19" s="7"/>
      <c r="DIX19" s="7"/>
      <c r="DIY19" s="7"/>
      <c r="DIZ19" s="7"/>
      <c r="DJA19" s="7"/>
      <c r="DJB19" s="7"/>
      <c r="DJC19" s="7"/>
      <c r="DJD19" s="7"/>
      <c r="DJE19" s="7"/>
      <c r="DJF19" s="7"/>
      <c r="DJG19" s="7"/>
      <c r="DJH19" s="7"/>
      <c r="DJI19" s="7"/>
      <c r="DJJ19" s="7"/>
      <c r="DJK19" s="7"/>
      <c r="DJL19" s="7"/>
      <c r="DJM19" s="7"/>
      <c r="DJN19" s="7"/>
      <c r="DJO19" s="7"/>
      <c r="DJP19" s="7"/>
      <c r="DJQ19" s="7"/>
      <c r="DJR19" s="7"/>
      <c r="DJS19" s="7"/>
      <c r="DJT19" s="7"/>
      <c r="DJU19" s="7"/>
      <c r="DJV19" s="7"/>
      <c r="DJW19" s="7"/>
      <c r="DJX19" s="7"/>
      <c r="DJY19" s="7"/>
      <c r="DJZ19" s="7"/>
      <c r="DKA19" s="7"/>
      <c r="DKB19" s="7"/>
      <c r="DKC19" s="7"/>
      <c r="DKD19" s="7"/>
      <c r="DKE19" s="7"/>
      <c r="DKF19" s="7"/>
      <c r="DKG19" s="7"/>
      <c r="DKH19" s="7"/>
      <c r="DKI19" s="7"/>
      <c r="DKJ19" s="7"/>
      <c r="DKK19" s="7"/>
      <c r="DKL19" s="7"/>
      <c r="DKM19" s="7"/>
      <c r="DKN19" s="7"/>
      <c r="DKO19" s="7"/>
      <c r="DKP19" s="7"/>
      <c r="DKQ19" s="7"/>
      <c r="DKR19" s="7"/>
      <c r="DKS19" s="7"/>
      <c r="DKT19" s="7"/>
      <c r="DKU19" s="7"/>
      <c r="DKV19" s="7"/>
      <c r="DKW19" s="7"/>
      <c r="DKX19" s="7"/>
      <c r="DKY19" s="7"/>
      <c r="DKZ19" s="7"/>
      <c r="DLA19" s="7"/>
      <c r="DLB19" s="7"/>
      <c r="DLC19" s="7"/>
      <c r="DLD19" s="7"/>
      <c r="DLE19" s="7"/>
      <c r="DLF19" s="7"/>
      <c r="DLG19" s="7"/>
      <c r="DLH19" s="7"/>
      <c r="DLI19" s="7"/>
      <c r="DLJ19" s="7"/>
      <c r="DLK19" s="7"/>
      <c r="DLL19" s="7"/>
      <c r="DLM19" s="7"/>
      <c r="DLN19" s="7"/>
      <c r="DLO19" s="7"/>
      <c r="DLP19" s="7"/>
      <c r="DLQ19" s="7"/>
      <c r="DLR19" s="7"/>
      <c r="DLS19" s="7"/>
      <c r="DLT19" s="7"/>
      <c r="DLU19" s="7"/>
      <c r="DLV19" s="7"/>
      <c r="DLW19" s="7"/>
      <c r="DLX19" s="7"/>
      <c r="DLY19" s="7"/>
      <c r="DLZ19" s="7"/>
      <c r="DMA19" s="7"/>
      <c r="DMB19" s="7"/>
      <c r="DMC19" s="7"/>
      <c r="DMD19" s="7"/>
      <c r="DME19" s="7"/>
      <c r="DMF19" s="7"/>
      <c r="DMG19" s="7"/>
      <c r="DMH19" s="7"/>
      <c r="DMI19" s="7"/>
      <c r="DMJ19" s="7"/>
      <c r="DMK19" s="7"/>
      <c r="DML19" s="7"/>
      <c r="DMM19" s="7"/>
      <c r="DMN19" s="7"/>
      <c r="DMO19" s="7"/>
      <c r="DMP19" s="7"/>
      <c r="DMQ19" s="7"/>
      <c r="DMR19" s="7"/>
      <c r="DMS19" s="7"/>
      <c r="DMT19" s="7"/>
      <c r="DMU19" s="7"/>
      <c r="DMV19" s="7"/>
      <c r="DMW19" s="7"/>
      <c r="DMX19" s="7"/>
      <c r="DMY19" s="7"/>
      <c r="DMZ19" s="7"/>
      <c r="DNA19" s="7"/>
      <c r="DNB19" s="7"/>
      <c r="DNC19" s="7"/>
      <c r="DND19" s="7"/>
      <c r="DNE19" s="7"/>
      <c r="DNF19" s="7"/>
      <c r="DNG19" s="7"/>
      <c r="DNH19" s="7"/>
      <c r="DNI19" s="7"/>
      <c r="DNJ19" s="7"/>
      <c r="DNK19" s="7"/>
      <c r="DNL19" s="7"/>
      <c r="DNM19" s="7"/>
      <c r="DNN19" s="7"/>
      <c r="DNO19" s="7"/>
      <c r="DNP19" s="7"/>
      <c r="DNQ19" s="7"/>
      <c r="DNR19" s="7"/>
      <c r="DNS19" s="7"/>
      <c r="DNT19" s="7"/>
      <c r="DNU19" s="7"/>
      <c r="DNV19" s="7"/>
      <c r="DNW19" s="7"/>
      <c r="DNX19" s="7"/>
      <c r="DNY19" s="7"/>
      <c r="DNZ19" s="7"/>
      <c r="DOA19" s="7"/>
      <c r="DOB19" s="7"/>
      <c r="DOC19" s="7"/>
      <c r="DOD19" s="7"/>
      <c r="DOE19" s="7"/>
      <c r="DOF19" s="7"/>
      <c r="DOG19" s="7"/>
      <c r="DOH19" s="7"/>
      <c r="DOI19" s="7"/>
      <c r="DOJ19" s="7"/>
      <c r="DOK19" s="7"/>
      <c r="DOL19" s="7"/>
      <c r="DOM19" s="7"/>
      <c r="DON19" s="7"/>
      <c r="DOO19" s="7"/>
      <c r="DOP19" s="7"/>
      <c r="DOQ19" s="7"/>
      <c r="DOR19" s="7"/>
      <c r="DOS19" s="7"/>
      <c r="DOT19" s="7"/>
      <c r="DOU19" s="7"/>
      <c r="DOV19" s="7"/>
      <c r="DOW19" s="7"/>
      <c r="DOX19" s="7"/>
      <c r="DOY19" s="7"/>
      <c r="DOZ19" s="7"/>
      <c r="DPA19" s="7"/>
      <c r="DPB19" s="7"/>
      <c r="DPC19" s="7"/>
      <c r="DPD19" s="7"/>
      <c r="DPE19" s="7"/>
      <c r="DPF19" s="7"/>
      <c r="DPG19" s="7"/>
      <c r="DPH19" s="7"/>
      <c r="DPI19" s="7"/>
      <c r="DPJ19" s="7"/>
      <c r="DPK19" s="7"/>
      <c r="DPL19" s="7"/>
      <c r="DPM19" s="7"/>
      <c r="DPN19" s="7"/>
      <c r="DPO19" s="7"/>
      <c r="DPP19" s="7"/>
      <c r="DPQ19" s="7"/>
      <c r="DPR19" s="7"/>
      <c r="DPS19" s="7"/>
      <c r="DPT19" s="7"/>
      <c r="DPU19" s="7"/>
      <c r="DPV19" s="7"/>
      <c r="DPW19" s="7"/>
      <c r="DPX19" s="7"/>
      <c r="DPY19" s="7"/>
      <c r="DPZ19" s="7"/>
      <c r="DQA19" s="7"/>
      <c r="DQB19" s="7"/>
      <c r="DQC19" s="7"/>
      <c r="DQD19" s="7"/>
      <c r="DQE19" s="7"/>
      <c r="DQF19" s="7"/>
      <c r="DQG19" s="7"/>
      <c r="DQH19" s="7"/>
      <c r="DQI19" s="7"/>
      <c r="DQJ19" s="7"/>
      <c r="DQK19" s="7"/>
      <c r="DQL19" s="7"/>
      <c r="DQM19" s="7"/>
      <c r="DQN19" s="7"/>
      <c r="DQO19" s="7"/>
      <c r="DQP19" s="7"/>
      <c r="DQQ19" s="7"/>
      <c r="DQR19" s="7"/>
      <c r="DQS19" s="7"/>
      <c r="DQT19" s="7"/>
      <c r="DQU19" s="7"/>
      <c r="DQV19" s="7"/>
      <c r="DQW19" s="7"/>
      <c r="DQX19" s="7"/>
      <c r="DQY19" s="7"/>
      <c r="DQZ19" s="7"/>
      <c r="DRA19" s="7"/>
      <c r="DRB19" s="7"/>
      <c r="DRC19" s="7"/>
      <c r="DRD19" s="7"/>
      <c r="DRE19" s="7"/>
      <c r="DRF19" s="7"/>
      <c r="DRG19" s="7"/>
      <c r="DRH19" s="7"/>
      <c r="DRI19" s="7"/>
      <c r="DRJ19" s="7"/>
      <c r="DRK19" s="7"/>
      <c r="DRL19" s="7"/>
      <c r="DRM19" s="7"/>
      <c r="DRN19" s="7"/>
      <c r="DRO19" s="7"/>
      <c r="DRP19" s="7"/>
      <c r="DRQ19" s="7"/>
      <c r="DRR19" s="7"/>
      <c r="DRS19" s="7"/>
      <c r="DRT19" s="7"/>
      <c r="DRU19" s="7"/>
      <c r="DRV19" s="7"/>
      <c r="DRW19" s="7"/>
      <c r="DRX19" s="7"/>
      <c r="DRY19" s="7"/>
      <c r="DRZ19" s="7"/>
      <c r="DSA19" s="7"/>
      <c r="DSB19" s="7"/>
      <c r="DSC19" s="7"/>
      <c r="DSD19" s="7"/>
      <c r="DSE19" s="7"/>
      <c r="DSF19" s="7"/>
      <c r="DSG19" s="7"/>
      <c r="DSH19" s="7"/>
      <c r="DSI19" s="7"/>
      <c r="DSJ19" s="7"/>
      <c r="DSK19" s="7"/>
      <c r="DSL19" s="7"/>
      <c r="DSM19" s="7"/>
      <c r="DSN19" s="7"/>
      <c r="DSO19" s="7"/>
      <c r="DSP19" s="7"/>
      <c r="DSQ19" s="7"/>
      <c r="DSR19" s="7"/>
      <c r="DSS19" s="7"/>
      <c r="DST19" s="7"/>
      <c r="DSU19" s="7"/>
      <c r="DSV19" s="7"/>
      <c r="DSW19" s="7"/>
      <c r="DSX19" s="7"/>
      <c r="DSY19" s="7"/>
      <c r="DSZ19" s="7"/>
      <c r="DTA19" s="7"/>
      <c r="DTB19" s="7"/>
      <c r="DTC19" s="7"/>
      <c r="DTD19" s="7"/>
      <c r="DTE19" s="7"/>
      <c r="DTF19" s="7"/>
      <c r="DTG19" s="7"/>
      <c r="DTH19" s="7"/>
      <c r="DTI19" s="7"/>
      <c r="DTJ19" s="7"/>
      <c r="DTK19" s="7"/>
      <c r="DTL19" s="7"/>
      <c r="DTM19" s="7"/>
      <c r="DTN19" s="7"/>
      <c r="DTO19" s="7"/>
      <c r="DTP19" s="7"/>
      <c r="DTQ19" s="7"/>
      <c r="DTR19" s="7"/>
      <c r="DTS19" s="7"/>
      <c r="DTT19" s="7"/>
      <c r="DTU19" s="7"/>
      <c r="DTV19" s="7"/>
      <c r="DTW19" s="7"/>
      <c r="DTX19" s="7"/>
      <c r="DTY19" s="7"/>
      <c r="DTZ19" s="7"/>
      <c r="DUA19" s="7"/>
      <c r="DUB19" s="7"/>
      <c r="DUC19" s="7"/>
      <c r="DUD19" s="7"/>
      <c r="DUE19" s="7"/>
      <c r="DUF19" s="7"/>
      <c r="DUG19" s="7"/>
      <c r="DUH19" s="7"/>
      <c r="DUI19" s="7"/>
      <c r="DUJ19" s="7"/>
      <c r="DUK19" s="7"/>
      <c r="DUL19" s="7"/>
      <c r="DUM19" s="7"/>
      <c r="DUN19" s="7"/>
      <c r="DUO19" s="7"/>
      <c r="DUP19" s="7"/>
      <c r="DUQ19" s="7"/>
      <c r="DUR19" s="7"/>
      <c r="DUS19" s="7"/>
      <c r="DUT19" s="7"/>
      <c r="DUU19" s="7"/>
      <c r="DUV19" s="7"/>
      <c r="DUW19" s="7"/>
      <c r="DUX19" s="7"/>
      <c r="DUY19" s="7"/>
      <c r="DUZ19" s="7"/>
      <c r="DVA19" s="7"/>
      <c r="DVB19" s="7"/>
      <c r="DVC19" s="7"/>
      <c r="DVD19" s="7"/>
      <c r="DVE19" s="7"/>
      <c r="DVF19" s="7"/>
      <c r="DVG19" s="7"/>
      <c r="DVH19" s="7"/>
      <c r="DVI19" s="7"/>
      <c r="DVJ19" s="7"/>
      <c r="DVK19" s="7"/>
      <c r="DVL19" s="7"/>
      <c r="DVM19" s="7"/>
      <c r="DVN19" s="7"/>
      <c r="DVO19" s="7"/>
      <c r="DVP19" s="7"/>
      <c r="DVQ19" s="7"/>
      <c r="DVR19" s="7"/>
      <c r="DVS19" s="7"/>
      <c r="DVT19" s="7"/>
      <c r="DVU19" s="7"/>
      <c r="DVV19" s="7"/>
      <c r="DVW19" s="7"/>
      <c r="DVX19" s="7"/>
      <c r="DVY19" s="7"/>
      <c r="DVZ19" s="7"/>
      <c r="DWA19" s="7"/>
      <c r="DWB19" s="7"/>
      <c r="DWC19" s="7"/>
      <c r="DWD19" s="7"/>
      <c r="DWE19" s="7"/>
      <c r="DWF19" s="7"/>
      <c r="DWG19" s="7"/>
      <c r="DWH19" s="7"/>
      <c r="DWI19" s="7"/>
      <c r="DWJ19" s="7"/>
      <c r="DWK19" s="7"/>
      <c r="DWL19" s="7"/>
      <c r="DWM19" s="7"/>
      <c r="DWN19" s="7"/>
      <c r="DWO19" s="7"/>
      <c r="DWP19" s="7"/>
      <c r="DWQ19" s="7"/>
      <c r="DWR19" s="7"/>
      <c r="DWS19" s="7"/>
      <c r="DWT19" s="7"/>
      <c r="DWU19" s="7"/>
      <c r="DWV19" s="7"/>
      <c r="DWW19" s="7"/>
      <c r="DWX19" s="7"/>
      <c r="DWY19" s="7"/>
      <c r="DWZ19" s="7"/>
      <c r="DXA19" s="7"/>
      <c r="DXB19" s="7"/>
      <c r="DXC19" s="7"/>
      <c r="DXD19" s="7"/>
      <c r="DXE19" s="7"/>
      <c r="DXF19" s="7"/>
      <c r="DXG19" s="7"/>
      <c r="DXH19" s="7"/>
      <c r="DXI19" s="7"/>
      <c r="DXJ19" s="7"/>
      <c r="DXK19" s="7"/>
      <c r="DXL19" s="7"/>
      <c r="DXM19" s="7"/>
      <c r="DXN19" s="7"/>
      <c r="DXO19" s="7"/>
      <c r="DXP19" s="7"/>
      <c r="DXQ19" s="7"/>
      <c r="DXR19" s="7"/>
      <c r="DXS19" s="7"/>
      <c r="DXT19" s="7"/>
      <c r="DXU19" s="7"/>
      <c r="DXV19" s="7"/>
      <c r="DXW19" s="7"/>
      <c r="DXX19" s="7"/>
      <c r="DXY19" s="7"/>
      <c r="DXZ19" s="7"/>
      <c r="DYA19" s="7"/>
      <c r="DYB19" s="7"/>
      <c r="DYC19" s="7"/>
      <c r="DYD19" s="7"/>
      <c r="DYE19" s="7"/>
      <c r="DYF19" s="7"/>
      <c r="DYG19" s="7"/>
      <c r="DYH19" s="7"/>
      <c r="DYI19" s="7"/>
      <c r="DYJ19" s="7"/>
      <c r="DYK19" s="7"/>
      <c r="DYL19" s="7"/>
      <c r="DYM19" s="7"/>
      <c r="DYN19" s="7"/>
      <c r="DYO19" s="7"/>
      <c r="DYP19" s="7"/>
      <c r="DYQ19" s="7"/>
      <c r="DYR19" s="7"/>
      <c r="DYS19" s="7"/>
      <c r="DYT19" s="7"/>
      <c r="DYU19" s="7"/>
      <c r="DYV19" s="7"/>
      <c r="DYW19" s="7"/>
      <c r="DYX19" s="7"/>
      <c r="DYY19" s="7"/>
      <c r="DYZ19" s="7"/>
      <c r="DZA19" s="7"/>
      <c r="DZB19" s="7"/>
      <c r="DZC19" s="7"/>
      <c r="DZD19" s="7"/>
      <c r="DZE19" s="7"/>
      <c r="DZF19" s="7"/>
      <c r="DZG19" s="7"/>
      <c r="DZH19" s="7"/>
      <c r="DZI19" s="7"/>
      <c r="DZJ19" s="7"/>
      <c r="DZK19" s="7"/>
      <c r="DZL19" s="7"/>
      <c r="DZM19" s="7"/>
      <c r="DZN19" s="7"/>
      <c r="DZO19" s="7"/>
      <c r="DZP19" s="7"/>
      <c r="DZQ19" s="7"/>
      <c r="DZR19" s="7"/>
      <c r="DZS19" s="7"/>
      <c r="DZT19" s="7"/>
      <c r="DZU19" s="7"/>
      <c r="DZV19" s="7"/>
      <c r="DZW19" s="7"/>
      <c r="DZX19" s="7"/>
      <c r="DZY19" s="7"/>
      <c r="DZZ19" s="7"/>
      <c r="EAA19" s="7"/>
      <c r="EAB19" s="7"/>
      <c r="EAC19" s="7"/>
      <c r="EAD19" s="7"/>
      <c r="EAE19" s="7"/>
      <c r="EAF19" s="7"/>
      <c r="EAG19" s="7"/>
      <c r="EAH19" s="7"/>
      <c r="EAI19" s="7"/>
      <c r="EAJ19" s="7"/>
      <c r="EAK19" s="7"/>
      <c r="EAL19" s="7"/>
      <c r="EAM19" s="7"/>
      <c r="EAN19" s="7"/>
      <c r="EAO19" s="7"/>
      <c r="EAP19" s="7"/>
      <c r="EAQ19" s="7"/>
      <c r="EAR19" s="7"/>
      <c r="EAS19" s="7"/>
      <c r="EAT19" s="7"/>
      <c r="EAU19" s="7"/>
      <c r="EAV19" s="7"/>
      <c r="EAW19" s="7"/>
      <c r="EAX19" s="7"/>
      <c r="EAY19" s="7"/>
      <c r="EAZ19" s="7"/>
      <c r="EBA19" s="7"/>
      <c r="EBB19" s="7"/>
      <c r="EBC19" s="7"/>
      <c r="EBD19" s="7"/>
      <c r="EBE19" s="7"/>
      <c r="EBF19" s="7"/>
      <c r="EBG19" s="7"/>
      <c r="EBH19" s="7"/>
      <c r="EBI19" s="7"/>
      <c r="EBJ19" s="7"/>
      <c r="EBK19" s="7"/>
      <c r="EBL19" s="7"/>
      <c r="EBM19" s="7"/>
      <c r="EBN19" s="7"/>
      <c r="EBO19" s="7"/>
      <c r="EBP19" s="7"/>
      <c r="EBQ19" s="7"/>
      <c r="EBR19" s="7"/>
      <c r="EBS19" s="7"/>
      <c r="EBT19" s="7"/>
      <c r="EBU19" s="7"/>
      <c r="EBV19" s="7"/>
      <c r="EBW19" s="7"/>
      <c r="EBX19" s="7"/>
      <c r="EBY19" s="7"/>
      <c r="EBZ19" s="7"/>
      <c r="ECA19" s="7"/>
      <c r="ECB19" s="7"/>
      <c r="ECC19" s="7"/>
      <c r="ECD19" s="7"/>
      <c r="ECE19" s="7"/>
      <c r="ECF19" s="7"/>
      <c r="ECG19" s="7"/>
      <c r="ECH19" s="7"/>
      <c r="ECI19" s="7"/>
      <c r="ECJ19" s="7"/>
      <c r="ECK19" s="7"/>
      <c r="ECL19" s="7"/>
      <c r="ECM19" s="7"/>
      <c r="ECN19" s="7"/>
      <c r="ECO19" s="7"/>
      <c r="ECP19" s="7"/>
      <c r="ECQ19" s="7"/>
      <c r="ECR19" s="7"/>
      <c r="ECS19" s="7"/>
      <c r="ECT19" s="7"/>
      <c r="ECU19" s="7"/>
      <c r="ECV19" s="7"/>
      <c r="ECW19" s="7"/>
      <c r="ECX19" s="7"/>
      <c r="ECY19" s="7"/>
      <c r="ECZ19" s="7"/>
      <c r="EDA19" s="7"/>
      <c r="EDB19" s="7"/>
      <c r="EDC19" s="7"/>
      <c r="EDD19" s="7"/>
      <c r="EDE19" s="7"/>
      <c r="EDF19" s="7"/>
      <c r="EDG19" s="7"/>
      <c r="EDH19" s="7"/>
      <c r="EDI19" s="7"/>
      <c r="EDJ19" s="7"/>
      <c r="EDK19" s="7"/>
      <c r="EDL19" s="7"/>
      <c r="EDM19" s="7"/>
      <c r="EDN19" s="7"/>
      <c r="EDO19" s="7"/>
      <c r="EDP19" s="7"/>
      <c r="EDQ19" s="7"/>
      <c r="EDR19" s="7"/>
      <c r="EDS19" s="7"/>
      <c r="EDT19" s="7"/>
      <c r="EDU19" s="7"/>
      <c r="EDV19" s="7"/>
      <c r="EDW19" s="7"/>
      <c r="EDX19" s="7"/>
      <c r="EDY19" s="7"/>
      <c r="EDZ19" s="7"/>
      <c r="EEA19" s="7"/>
      <c r="EEB19" s="7"/>
      <c r="EEC19" s="7"/>
      <c r="EED19" s="7"/>
      <c r="EEE19" s="7"/>
      <c r="EEF19" s="7"/>
      <c r="EEG19" s="7"/>
      <c r="EEH19" s="7"/>
      <c r="EEI19" s="7"/>
      <c r="EEJ19" s="7"/>
      <c r="EEK19" s="7"/>
      <c r="EEL19" s="7"/>
      <c r="EEM19" s="7"/>
      <c r="EEN19" s="7"/>
      <c r="EEO19" s="7"/>
      <c r="EEP19" s="7"/>
      <c r="EEQ19" s="7"/>
      <c r="EER19" s="7"/>
      <c r="EES19" s="7"/>
      <c r="EET19" s="7"/>
      <c r="EEU19" s="7"/>
      <c r="EEV19" s="7"/>
      <c r="EEW19" s="7"/>
      <c r="EEX19" s="7"/>
      <c r="EEY19" s="7"/>
      <c r="EEZ19" s="7"/>
      <c r="EFA19" s="7"/>
      <c r="EFB19" s="7"/>
      <c r="EFC19" s="7"/>
      <c r="EFD19" s="7"/>
      <c r="EFE19" s="7"/>
      <c r="EFF19" s="7"/>
      <c r="EFG19" s="7"/>
      <c r="EFH19" s="7"/>
      <c r="EFI19" s="7"/>
      <c r="EFJ19" s="7"/>
      <c r="EFK19" s="7"/>
      <c r="EFL19" s="7"/>
      <c r="EFM19" s="7"/>
      <c r="EFN19" s="7"/>
      <c r="EFO19" s="7"/>
      <c r="EFP19" s="7"/>
      <c r="EFQ19" s="7"/>
      <c r="EFR19" s="7"/>
      <c r="EFS19" s="7"/>
      <c r="EFT19" s="7"/>
      <c r="EFU19" s="7"/>
      <c r="EFV19" s="7"/>
      <c r="EFW19" s="7"/>
      <c r="EFX19" s="7"/>
      <c r="EFY19" s="7"/>
      <c r="EFZ19" s="7"/>
      <c r="EGA19" s="7"/>
      <c r="EGB19" s="7"/>
      <c r="EGC19" s="7"/>
      <c r="EGD19" s="7"/>
      <c r="EGE19" s="7"/>
      <c r="EGF19" s="7"/>
      <c r="EGG19" s="7"/>
      <c r="EGH19" s="7"/>
      <c r="EGI19" s="7"/>
      <c r="EGJ19" s="7"/>
      <c r="EGK19" s="7"/>
      <c r="EGL19" s="7"/>
      <c r="EGM19" s="7"/>
      <c r="EGN19" s="7"/>
      <c r="EGO19" s="7"/>
      <c r="EGP19" s="7"/>
      <c r="EGQ19" s="7"/>
      <c r="EGR19" s="7"/>
      <c r="EGS19" s="7"/>
      <c r="EGT19" s="7"/>
      <c r="EGU19" s="7"/>
      <c r="EGV19" s="7"/>
      <c r="EGW19" s="7"/>
      <c r="EGX19" s="7"/>
      <c r="EGY19" s="7"/>
      <c r="EGZ19" s="7"/>
      <c r="EHA19" s="7"/>
      <c r="EHB19" s="7"/>
      <c r="EHC19" s="7"/>
      <c r="EHD19" s="7"/>
      <c r="EHE19" s="7"/>
      <c r="EHF19" s="7"/>
      <c r="EHG19" s="7"/>
      <c r="EHH19" s="7"/>
      <c r="EHI19" s="7"/>
      <c r="EHJ19" s="7"/>
      <c r="EHK19" s="7"/>
      <c r="EHL19" s="7"/>
      <c r="EHM19" s="7"/>
      <c r="EHN19" s="7"/>
      <c r="EHO19" s="7"/>
      <c r="EHP19" s="7"/>
      <c r="EHQ19" s="7"/>
      <c r="EHR19" s="7"/>
      <c r="EHS19" s="7"/>
      <c r="EHT19" s="7"/>
      <c r="EHU19" s="7"/>
      <c r="EHV19" s="7"/>
      <c r="EHW19" s="7"/>
      <c r="EHX19" s="7"/>
      <c r="EHY19" s="7"/>
      <c r="EHZ19" s="7"/>
      <c r="EIA19" s="7"/>
      <c r="EIB19" s="7"/>
      <c r="EIC19" s="7"/>
      <c r="EID19" s="7"/>
      <c r="EIE19" s="7"/>
      <c r="EIF19" s="7"/>
      <c r="EIG19" s="7"/>
      <c r="EIH19" s="7"/>
      <c r="EII19" s="7"/>
      <c r="EIJ19" s="7"/>
      <c r="EIK19" s="7"/>
      <c r="EIL19" s="7"/>
      <c r="EIM19" s="7"/>
      <c r="EIN19" s="7"/>
      <c r="EIO19" s="7"/>
      <c r="EIP19" s="7"/>
      <c r="EIQ19" s="7"/>
      <c r="EIR19" s="7"/>
      <c r="EIS19" s="7"/>
      <c r="EIT19" s="7"/>
      <c r="EIU19" s="7"/>
      <c r="EIV19" s="7"/>
      <c r="EIW19" s="7"/>
      <c r="EIX19" s="7"/>
      <c r="EIY19" s="7"/>
      <c r="EIZ19" s="7"/>
      <c r="EJA19" s="7"/>
      <c r="EJB19" s="7"/>
      <c r="EJC19" s="7"/>
      <c r="EJD19" s="7"/>
      <c r="EJE19" s="7"/>
      <c r="EJF19" s="7"/>
      <c r="EJG19" s="7"/>
      <c r="EJH19" s="7"/>
      <c r="EJI19" s="7"/>
      <c r="EJJ19" s="7"/>
      <c r="EJK19" s="7"/>
      <c r="EJL19" s="7"/>
      <c r="EJM19" s="7"/>
      <c r="EJN19" s="7"/>
      <c r="EJO19" s="7"/>
      <c r="EJP19" s="7"/>
      <c r="EJQ19" s="7"/>
      <c r="EJR19" s="7"/>
      <c r="EJS19" s="7"/>
      <c r="EJT19" s="7"/>
      <c r="EJU19" s="7"/>
      <c r="EJV19" s="7"/>
      <c r="EJW19" s="7"/>
      <c r="EJX19" s="7"/>
      <c r="EJY19" s="7"/>
      <c r="EJZ19" s="7"/>
      <c r="EKA19" s="7"/>
      <c r="EKB19" s="7"/>
      <c r="EKC19" s="7"/>
      <c r="EKD19" s="7"/>
      <c r="EKE19" s="7"/>
      <c r="EKF19" s="7"/>
      <c r="EKG19" s="7"/>
      <c r="EKH19" s="7"/>
      <c r="EKI19" s="7"/>
      <c r="EKJ19" s="7"/>
      <c r="EKK19" s="7"/>
      <c r="EKL19" s="7"/>
      <c r="EKM19" s="7"/>
      <c r="EKN19" s="7"/>
      <c r="EKO19" s="7"/>
      <c r="EKP19" s="7"/>
      <c r="EKQ19" s="7"/>
      <c r="EKR19" s="7"/>
      <c r="EKS19" s="7"/>
      <c r="EKT19" s="7"/>
      <c r="EKU19" s="7"/>
      <c r="EKV19" s="7"/>
      <c r="EKW19" s="7"/>
      <c r="EKX19" s="7"/>
      <c r="EKY19" s="7"/>
      <c r="EKZ19" s="7"/>
      <c r="ELA19" s="7"/>
      <c r="ELB19" s="7"/>
      <c r="ELC19" s="7"/>
      <c r="ELD19" s="7"/>
      <c r="ELE19" s="7"/>
      <c r="ELF19" s="7"/>
      <c r="ELG19" s="7"/>
      <c r="ELH19" s="7"/>
      <c r="ELI19" s="7"/>
      <c r="ELJ19" s="7"/>
      <c r="ELK19" s="7"/>
      <c r="ELL19" s="7"/>
      <c r="ELM19" s="7"/>
      <c r="ELN19" s="7"/>
      <c r="ELO19" s="7"/>
      <c r="ELP19" s="7"/>
      <c r="ELQ19" s="7"/>
      <c r="ELR19" s="7"/>
      <c r="ELS19" s="7"/>
      <c r="ELT19" s="7"/>
      <c r="ELU19" s="7"/>
      <c r="ELV19" s="7"/>
      <c r="ELW19" s="7"/>
      <c r="ELX19" s="7"/>
      <c r="ELY19" s="7"/>
      <c r="ELZ19" s="7"/>
      <c r="EMA19" s="7"/>
      <c r="EMB19" s="7"/>
      <c r="EMC19" s="7"/>
      <c r="EMD19" s="7"/>
      <c r="EME19" s="7"/>
      <c r="EMF19" s="7"/>
      <c r="EMG19" s="7"/>
      <c r="EMH19" s="7"/>
      <c r="EMI19" s="7"/>
      <c r="EMJ19" s="7"/>
      <c r="EMK19" s="7"/>
      <c r="EML19" s="7"/>
      <c r="EMM19" s="7"/>
      <c r="EMN19" s="7"/>
      <c r="EMO19" s="7"/>
      <c r="EMP19" s="7"/>
      <c r="EMQ19" s="7"/>
      <c r="EMR19" s="7"/>
      <c r="EMS19" s="7"/>
      <c r="EMT19" s="7"/>
      <c r="EMU19" s="7"/>
      <c r="EMV19" s="7"/>
      <c r="EMW19" s="7"/>
      <c r="EMX19" s="7"/>
      <c r="EMY19" s="7"/>
      <c r="EMZ19" s="7"/>
      <c r="ENA19" s="7"/>
      <c r="ENB19" s="7"/>
      <c r="ENC19" s="7"/>
      <c r="END19" s="7"/>
      <c r="ENE19" s="7"/>
      <c r="ENF19" s="7"/>
      <c r="ENG19" s="7"/>
      <c r="ENH19" s="7"/>
      <c r="ENI19" s="7"/>
      <c r="ENJ19" s="7"/>
      <c r="ENK19" s="7"/>
      <c r="ENL19" s="7"/>
      <c r="ENM19" s="7"/>
      <c r="ENN19" s="7"/>
      <c r="ENO19" s="7"/>
      <c r="ENP19" s="7"/>
      <c r="ENQ19" s="7"/>
      <c r="ENR19" s="7"/>
      <c r="ENS19" s="7"/>
      <c r="ENT19" s="7"/>
      <c r="ENU19" s="7"/>
      <c r="ENV19" s="7"/>
      <c r="ENW19" s="7"/>
      <c r="ENX19" s="7"/>
      <c r="ENY19" s="7"/>
      <c r="ENZ19" s="7"/>
      <c r="EOA19" s="7"/>
      <c r="EOB19" s="7"/>
      <c r="EOC19" s="7"/>
      <c r="EOD19" s="7"/>
      <c r="EOE19" s="7"/>
      <c r="EOF19" s="7"/>
      <c r="EOG19" s="7"/>
      <c r="EOH19" s="7"/>
      <c r="EOI19" s="7"/>
      <c r="EOJ19" s="7"/>
      <c r="EOK19" s="7"/>
      <c r="EOL19" s="7"/>
      <c r="EOM19" s="7"/>
      <c r="EON19" s="7"/>
      <c r="EOO19" s="7"/>
      <c r="EOP19" s="7"/>
      <c r="EOQ19" s="7"/>
      <c r="EOR19" s="7"/>
      <c r="EOS19" s="7"/>
      <c r="EOT19" s="7"/>
      <c r="EOU19" s="7"/>
      <c r="EOV19" s="7"/>
      <c r="EOW19" s="7"/>
      <c r="EOX19" s="7"/>
      <c r="EOY19" s="7"/>
      <c r="EOZ19" s="7"/>
      <c r="EPA19" s="7"/>
      <c r="EPB19" s="7"/>
      <c r="EPC19" s="7"/>
      <c r="EPD19" s="7"/>
      <c r="EPE19" s="7"/>
      <c r="EPF19" s="7"/>
      <c r="EPG19" s="7"/>
      <c r="EPH19" s="7"/>
      <c r="EPI19" s="7"/>
      <c r="EPJ19" s="7"/>
      <c r="EPK19" s="7"/>
      <c r="EPL19" s="7"/>
      <c r="EPM19" s="7"/>
      <c r="EPN19" s="7"/>
      <c r="EPO19" s="7"/>
      <c r="EPP19" s="7"/>
      <c r="EPQ19" s="7"/>
      <c r="EPR19" s="7"/>
      <c r="EPS19" s="7"/>
      <c r="EPT19" s="7"/>
      <c r="EPU19" s="7"/>
      <c r="EPV19" s="7"/>
      <c r="EPW19" s="7"/>
      <c r="EPX19" s="7"/>
      <c r="EPY19" s="7"/>
      <c r="EPZ19" s="7"/>
      <c r="EQA19" s="7"/>
      <c r="EQB19" s="7"/>
      <c r="EQC19" s="7"/>
      <c r="EQD19" s="7"/>
      <c r="EQE19" s="7"/>
      <c r="EQF19" s="7"/>
      <c r="EQG19" s="7"/>
      <c r="EQH19" s="7"/>
      <c r="EQI19" s="7"/>
      <c r="EQJ19" s="7"/>
      <c r="EQK19" s="7"/>
      <c r="EQL19" s="7"/>
      <c r="EQM19" s="7"/>
      <c r="EQN19" s="7"/>
      <c r="EQO19" s="7"/>
      <c r="EQP19" s="7"/>
      <c r="EQQ19" s="7"/>
      <c r="EQR19" s="7"/>
      <c r="EQS19" s="7"/>
      <c r="EQT19" s="7"/>
      <c r="EQU19" s="7"/>
      <c r="EQV19" s="7"/>
      <c r="EQW19" s="7"/>
      <c r="EQX19" s="7"/>
      <c r="EQY19" s="7"/>
      <c r="EQZ19" s="7"/>
      <c r="ERA19" s="7"/>
      <c r="ERB19" s="7"/>
      <c r="ERC19" s="7"/>
      <c r="ERD19" s="7"/>
      <c r="ERE19" s="7"/>
      <c r="ERF19" s="7"/>
      <c r="ERG19" s="7"/>
      <c r="ERH19" s="7"/>
      <c r="ERI19" s="7"/>
      <c r="ERJ19" s="7"/>
      <c r="ERK19" s="7"/>
      <c r="ERL19" s="7"/>
      <c r="ERM19" s="7"/>
      <c r="ERN19" s="7"/>
      <c r="ERO19" s="7"/>
      <c r="ERP19" s="7"/>
      <c r="ERQ19" s="7"/>
      <c r="ERR19" s="7"/>
      <c r="ERS19" s="7"/>
      <c r="ERT19" s="7"/>
      <c r="ERU19" s="7"/>
      <c r="ERV19" s="7"/>
      <c r="ERW19" s="7"/>
      <c r="ERX19" s="7"/>
      <c r="ERY19" s="7"/>
      <c r="ERZ19" s="7"/>
      <c r="ESA19" s="7"/>
      <c r="ESB19" s="7"/>
      <c r="ESC19" s="7"/>
      <c r="ESD19" s="7"/>
      <c r="ESE19" s="7"/>
      <c r="ESF19" s="7"/>
      <c r="ESG19" s="7"/>
      <c r="ESH19" s="7"/>
      <c r="ESI19" s="7"/>
      <c r="ESJ19" s="7"/>
      <c r="ESK19" s="7"/>
      <c r="ESL19" s="7"/>
      <c r="ESM19" s="7"/>
      <c r="ESN19" s="7"/>
      <c r="ESO19" s="7"/>
      <c r="ESP19" s="7"/>
      <c r="ESQ19" s="7"/>
      <c r="ESR19" s="7"/>
      <c r="ESS19" s="7"/>
      <c r="EST19" s="7"/>
      <c r="ESU19" s="7"/>
      <c r="ESV19" s="7"/>
      <c r="ESW19" s="7"/>
      <c r="ESX19" s="7"/>
      <c r="ESY19" s="7"/>
      <c r="ESZ19" s="7"/>
      <c r="ETA19" s="7"/>
      <c r="ETB19" s="7"/>
      <c r="ETC19" s="7"/>
      <c r="ETD19" s="7"/>
      <c r="ETE19" s="7"/>
      <c r="ETF19" s="7"/>
      <c r="ETG19" s="7"/>
      <c r="ETH19" s="7"/>
      <c r="ETI19" s="7"/>
      <c r="ETJ19" s="7"/>
      <c r="ETK19" s="7"/>
      <c r="ETL19" s="7"/>
      <c r="ETM19" s="7"/>
      <c r="ETN19" s="7"/>
      <c r="ETO19" s="7"/>
      <c r="ETP19" s="7"/>
      <c r="ETQ19" s="7"/>
      <c r="ETR19" s="7"/>
      <c r="ETS19" s="7"/>
      <c r="ETT19" s="7"/>
      <c r="ETU19" s="7"/>
      <c r="ETV19" s="7"/>
      <c r="ETW19" s="7"/>
      <c r="ETX19" s="7"/>
      <c r="ETY19" s="7"/>
      <c r="ETZ19" s="7"/>
      <c r="EUA19" s="7"/>
      <c r="EUB19" s="7"/>
      <c r="EUC19" s="7"/>
      <c r="EUD19" s="7"/>
      <c r="EUE19" s="7"/>
      <c r="EUF19" s="7"/>
      <c r="EUG19" s="7"/>
      <c r="EUH19" s="7"/>
      <c r="EUI19" s="7"/>
      <c r="EUJ19" s="7"/>
      <c r="EUK19" s="7"/>
      <c r="EUL19" s="7"/>
      <c r="EUM19" s="7"/>
      <c r="EUN19" s="7"/>
      <c r="EUO19" s="7"/>
      <c r="EUP19" s="7"/>
      <c r="EUQ19" s="7"/>
      <c r="EUR19" s="7"/>
      <c r="EUS19" s="7"/>
      <c r="EUT19" s="7"/>
      <c r="EUU19" s="7"/>
      <c r="EUV19" s="7"/>
      <c r="EUW19" s="7"/>
      <c r="EUX19" s="7"/>
      <c r="EUY19" s="7"/>
      <c r="EUZ19" s="7"/>
      <c r="EVA19" s="7"/>
      <c r="EVB19" s="7"/>
      <c r="EVC19" s="7"/>
      <c r="EVD19" s="7"/>
      <c r="EVE19" s="7"/>
      <c r="EVF19" s="7"/>
      <c r="EVG19" s="7"/>
      <c r="EVH19" s="7"/>
      <c r="EVI19" s="7"/>
      <c r="EVJ19" s="7"/>
      <c r="EVK19" s="7"/>
      <c r="EVL19" s="7"/>
      <c r="EVM19" s="7"/>
      <c r="EVN19" s="7"/>
      <c r="EVO19" s="7"/>
      <c r="EVP19" s="7"/>
      <c r="EVQ19" s="7"/>
      <c r="EVR19" s="7"/>
      <c r="EVS19" s="7"/>
      <c r="EVT19" s="7"/>
      <c r="EVU19" s="7"/>
      <c r="EVV19" s="7"/>
      <c r="EVW19" s="7"/>
      <c r="EVX19" s="7"/>
      <c r="EVY19" s="7"/>
      <c r="EVZ19" s="7"/>
      <c r="EWA19" s="7"/>
      <c r="EWB19" s="7"/>
      <c r="EWC19" s="7"/>
      <c r="EWD19" s="7"/>
      <c r="EWE19" s="7"/>
      <c r="EWF19" s="7"/>
      <c r="EWG19" s="7"/>
      <c r="EWH19" s="7"/>
      <c r="EWI19" s="7"/>
      <c r="EWJ19" s="7"/>
      <c r="EWK19" s="7"/>
      <c r="EWL19" s="7"/>
      <c r="EWM19" s="7"/>
      <c r="EWN19" s="7"/>
      <c r="EWO19" s="7"/>
      <c r="EWP19" s="7"/>
      <c r="EWQ19" s="7"/>
      <c r="EWR19" s="7"/>
      <c r="EWS19" s="7"/>
      <c r="EWT19" s="7"/>
      <c r="EWU19" s="7"/>
      <c r="EWV19" s="7"/>
      <c r="EWW19" s="7"/>
      <c r="EWX19" s="7"/>
      <c r="EWY19" s="7"/>
      <c r="EWZ19" s="7"/>
      <c r="EXA19" s="7"/>
      <c r="EXB19" s="7"/>
      <c r="EXC19" s="7"/>
      <c r="EXD19" s="7"/>
      <c r="EXE19" s="7"/>
      <c r="EXF19" s="7"/>
      <c r="EXG19" s="7"/>
      <c r="EXH19" s="7"/>
      <c r="EXI19" s="7"/>
      <c r="EXJ19" s="7"/>
      <c r="EXK19" s="7"/>
      <c r="EXL19" s="7"/>
      <c r="EXM19" s="7"/>
      <c r="EXN19" s="7"/>
      <c r="EXO19" s="7"/>
      <c r="EXP19" s="7"/>
      <c r="EXQ19" s="7"/>
      <c r="EXR19" s="7"/>
      <c r="EXS19" s="7"/>
      <c r="EXT19" s="7"/>
      <c r="EXU19" s="7"/>
      <c r="EXV19" s="7"/>
      <c r="EXW19" s="7"/>
      <c r="EXX19" s="7"/>
      <c r="EXY19" s="7"/>
      <c r="EXZ19" s="7"/>
      <c r="EYA19" s="7"/>
      <c r="EYB19" s="7"/>
      <c r="EYC19" s="7"/>
      <c r="EYD19" s="7"/>
      <c r="EYE19" s="7"/>
      <c r="EYF19" s="7"/>
      <c r="EYG19" s="7"/>
      <c r="EYH19" s="7"/>
      <c r="EYI19" s="7"/>
      <c r="EYJ19" s="7"/>
      <c r="EYK19" s="7"/>
      <c r="EYL19" s="7"/>
      <c r="EYM19" s="7"/>
      <c r="EYN19" s="7"/>
      <c r="EYO19" s="7"/>
      <c r="EYP19" s="7"/>
      <c r="EYQ19" s="7"/>
      <c r="EYR19" s="7"/>
      <c r="EYS19" s="7"/>
      <c r="EYT19" s="7"/>
      <c r="EYU19" s="7"/>
      <c r="EYV19" s="7"/>
      <c r="EYW19" s="7"/>
      <c r="EYX19" s="7"/>
      <c r="EYY19" s="7"/>
      <c r="EYZ19" s="7"/>
      <c r="EZA19" s="7"/>
      <c r="EZB19" s="7"/>
      <c r="EZC19" s="7"/>
      <c r="EZD19" s="7"/>
      <c r="EZE19" s="7"/>
      <c r="EZF19" s="7"/>
      <c r="EZG19" s="7"/>
      <c r="EZH19" s="7"/>
      <c r="EZI19" s="7"/>
      <c r="EZJ19" s="7"/>
      <c r="EZK19" s="7"/>
      <c r="EZL19" s="7"/>
      <c r="EZM19" s="7"/>
      <c r="EZN19" s="7"/>
      <c r="EZO19" s="7"/>
      <c r="EZP19" s="7"/>
      <c r="EZQ19" s="7"/>
      <c r="EZR19" s="7"/>
      <c r="EZS19" s="7"/>
      <c r="EZT19" s="7"/>
      <c r="EZU19" s="7"/>
      <c r="EZV19" s="7"/>
      <c r="EZW19" s="7"/>
      <c r="EZX19" s="7"/>
      <c r="EZY19" s="7"/>
      <c r="EZZ19" s="7"/>
      <c r="FAA19" s="7"/>
      <c r="FAB19" s="7"/>
      <c r="FAC19" s="7"/>
      <c r="FAD19" s="7"/>
      <c r="FAE19" s="7"/>
      <c r="FAF19" s="7"/>
      <c r="FAG19" s="7"/>
      <c r="FAH19" s="7"/>
      <c r="FAI19" s="7"/>
      <c r="FAJ19" s="7"/>
      <c r="FAK19" s="7"/>
      <c r="FAL19" s="7"/>
      <c r="FAM19" s="7"/>
      <c r="FAN19" s="7"/>
      <c r="FAO19" s="7"/>
      <c r="FAP19" s="7"/>
      <c r="FAQ19" s="7"/>
      <c r="FAR19" s="7"/>
      <c r="FAS19" s="7"/>
      <c r="FAT19" s="7"/>
      <c r="FAU19" s="7"/>
      <c r="FAV19" s="7"/>
      <c r="FAW19" s="7"/>
      <c r="FAX19" s="7"/>
      <c r="FAY19" s="7"/>
      <c r="FAZ19" s="7"/>
      <c r="FBA19" s="7"/>
      <c r="FBB19" s="7"/>
      <c r="FBC19" s="7"/>
      <c r="FBD19" s="7"/>
      <c r="FBE19" s="7"/>
      <c r="FBF19" s="7"/>
      <c r="FBG19" s="7"/>
      <c r="FBH19" s="7"/>
      <c r="FBI19" s="7"/>
      <c r="FBJ19" s="7"/>
      <c r="FBK19" s="7"/>
      <c r="FBL19" s="7"/>
      <c r="FBM19" s="7"/>
      <c r="FBN19" s="7"/>
      <c r="FBO19" s="7"/>
      <c r="FBP19" s="7"/>
      <c r="FBQ19" s="7"/>
      <c r="FBR19" s="7"/>
      <c r="FBS19" s="7"/>
      <c r="FBT19" s="7"/>
      <c r="FBU19" s="7"/>
      <c r="FBV19" s="7"/>
      <c r="FBW19" s="7"/>
      <c r="FBX19" s="7"/>
      <c r="FBY19" s="7"/>
      <c r="FBZ19" s="7"/>
      <c r="FCA19" s="7"/>
      <c r="FCB19" s="7"/>
      <c r="FCC19" s="7"/>
      <c r="FCD19" s="7"/>
      <c r="FCE19" s="7"/>
      <c r="FCF19" s="7"/>
      <c r="FCG19" s="7"/>
      <c r="FCH19" s="7"/>
      <c r="FCI19" s="7"/>
      <c r="FCJ19" s="7"/>
      <c r="FCK19" s="7"/>
      <c r="FCL19" s="7"/>
      <c r="FCM19" s="7"/>
      <c r="FCN19" s="7"/>
      <c r="FCO19" s="7"/>
      <c r="FCP19" s="7"/>
      <c r="FCQ19" s="7"/>
      <c r="FCR19" s="7"/>
      <c r="FCS19" s="7"/>
      <c r="FCT19" s="7"/>
      <c r="FCU19" s="7"/>
      <c r="FCV19" s="7"/>
      <c r="FCW19" s="7"/>
      <c r="FCX19" s="7"/>
      <c r="FCY19" s="7"/>
      <c r="FCZ19" s="7"/>
      <c r="FDA19" s="7"/>
      <c r="FDB19" s="7"/>
      <c r="FDC19" s="7"/>
      <c r="FDD19" s="7"/>
      <c r="FDE19" s="7"/>
      <c r="FDF19" s="7"/>
      <c r="FDG19" s="7"/>
      <c r="FDH19" s="7"/>
      <c r="FDI19" s="7"/>
      <c r="FDJ19" s="7"/>
      <c r="FDK19" s="7"/>
      <c r="FDL19" s="7"/>
      <c r="FDM19" s="7"/>
      <c r="FDN19" s="7"/>
      <c r="FDO19" s="7"/>
      <c r="FDP19" s="7"/>
      <c r="FDQ19" s="7"/>
      <c r="FDR19" s="7"/>
      <c r="FDS19" s="7"/>
      <c r="FDT19" s="7"/>
      <c r="FDU19" s="7"/>
      <c r="FDV19" s="7"/>
      <c r="FDW19" s="7"/>
      <c r="FDX19" s="7"/>
      <c r="FDY19" s="7"/>
      <c r="FDZ19" s="7"/>
      <c r="FEA19" s="7"/>
      <c r="FEB19" s="7"/>
      <c r="FEC19" s="7"/>
      <c r="FED19" s="7"/>
      <c r="FEE19" s="7"/>
      <c r="FEF19" s="7"/>
      <c r="FEG19" s="7"/>
      <c r="FEH19" s="7"/>
      <c r="FEI19" s="7"/>
      <c r="FEJ19" s="7"/>
      <c r="FEK19" s="7"/>
      <c r="FEL19" s="7"/>
      <c r="FEM19" s="7"/>
      <c r="FEN19" s="7"/>
      <c r="FEO19" s="7"/>
      <c r="FEP19" s="7"/>
      <c r="FEQ19" s="7"/>
      <c r="FER19" s="7"/>
      <c r="FES19" s="7"/>
      <c r="FET19" s="7"/>
      <c r="FEU19" s="7"/>
      <c r="FEV19" s="7"/>
      <c r="FEW19" s="7"/>
      <c r="FEX19" s="7"/>
      <c r="FEY19" s="7"/>
      <c r="FEZ19" s="7"/>
      <c r="FFA19" s="7"/>
      <c r="FFB19" s="7"/>
      <c r="FFC19" s="7"/>
      <c r="FFD19" s="7"/>
      <c r="FFE19" s="7"/>
      <c r="FFF19" s="7"/>
      <c r="FFG19" s="7"/>
      <c r="FFH19" s="7"/>
      <c r="FFI19" s="7"/>
      <c r="FFJ19" s="7"/>
      <c r="FFK19" s="7"/>
      <c r="FFL19" s="7"/>
      <c r="FFM19" s="7"/>
      <c r="FFN19" s="7"/>
      <c r="FFO19" s="7"/>
      <c r="FFP19" s="7"/>
      <c r="FFQ19" s="7"/>
      <c r="FFR19" s="7"/>
      <c r="FFS19" s="7"/>
      <c r="FFT19" s="7"/>
      <c r="FFU19" s="7"/>
      <c r="FFV19" s="7"/>
      <c r="FFW19" s="7"/>
      <c r="FFX19" s="7"/>
      <c r="FFY19" s="7"/>
      <c r="FFZ19" s="7"/>
      <c r="FGA19" s="7"/>
      <c r="FGB19" s="7"/>
      <c r="FGC19" s="7"/>
      <c r="FGD19" s="7"/>
      <c r="FGE19" s="7"/>
      <c r="FGF19" s="7"/>
      <c r="FGG19" s="7"/>
      <c r="FGH19" s="7"/>
      <c r="FGI19" s="7"/>
      <c r="FGJ19" s="7"/>
      <c r="FGK19" s="7"/>
      <c r="FGL19" s="7"/>
      <c r="FGM19" s="7"/>
      <c r="FGN19" s="7"/>
      <c r="FGO19" s="7"/>
      <c r="FGP19" s="7"/>
      <c r="FGQ19" s="7"/>
      <c r="FGR19" s="7"/>
      <c r="FGS19" s="7"/>
      <c r="FGT19" s="7"/>
      <c r="FGU19" s="7"/>
      <c r="FGV19" s="7"/>
      <c r="FGW19" s="7"/>
      <c r="FGX19" s="7"/>
      <c r="FGY19" s="7"/>
      <c r="FGZ19" s="7"/>
      <c r="FHA19" s="7"/>
      <c r="FHB19" s="7"/>
      <c r="FHC19" s="7"/>
      <c r="FHD19" s="7"/>
      <c r="FHE19" s="7"/>
      <c r="FHF19" s="7"/>
      <c r="FHG19" s="7"/>
      <c r="FHH19" s="7"/>
      <c r="FHI19" s="7"/>
      <c r="FHJ19" s="7"/>
      <c r="FHK19" s="7"/>
      <c r="FHL19" s="7"/>
      <c r="FHM19" s="7"/>
      <c r="FHN19" s="7"/>
      <c r="FHO19" s="7"/>
      <c r="FHP19" s="7"/>
      <c r="FHQ19" s="7"/>
      <c r="FHR19" s="7"/>
      <c r="FHS19" s="7"/>
      <c r="FHT19" s="7"/>
      <c r="FHU19" s="7"/>
      <c r="FHV19" s="7"/>
      <c r="FHW19" s="7"/>
      <c r="FHX19" s="7"/>
      <c r="FHY19" s="7"/>
      <c r="FHZ19" s="7"/>
      <c r="FIA19" s="7"/>
      <c r="FIB19" s="7"/>
      <c r="FIC19" s="7"/>
      <c r="FID19" s="7"/>
      <c r="FIE19" s="7"/>
      <c r="FIF19" s="7"/>
      <c r="FIG19" s="7"/>
      <c r="FIH19" s="7"/>
      <c r="FII19" s="7"/>
      <c r="FIJ19" s="7"/>
      <c r="FIK19" s="7"/>
      <c r="FIL19" s="7"/>
      <c r="FIM19" s="7"/>
      <c r="FIN19" s="7"/>
      <c r="FIO19" s="7"/>
      <c r="FIP19" s="7"/>
      <c r="FIQ19" s="7"/>
      <c r="FIR19" s="7"/>
      <c r="FIS19" s="7"/>
      <c r="FIT19" s="7"/>
      <c r="FIU19" s="7"/>
      <c r="FIV19" s="7"/>
      <c r="FIW19" s="7"/>
      <c r="FIX19" s="7"/>
      <c r="FIY19" s="7"/>
      <c r="FIZ19" s="7"/>
      <c r="FJA19" s="7"/>
      <c r="FJB19" s="7"/>
      <c r="FJC19" s="7"/>
      <c r="FJD19" s="7"/>
      <c r="FJE19" s="7"/>
      <c r="FJF19" s="7"/>
      <c r="FJG19" s="7"/>
      <c r="FJH19" s="7"/>
      <c r="FJI19" s="7"/>
      <c r="FJJ19" s="7"/>
      <c r="FJK19" s="7"/>
      <c r="FJL19" s="7"/>
      <c r="FJM19" s="7"/>
      <c r="FJN19" s="7"/>
      <c r="FJO19" s="7"/>
      <c r="FJP19" s="7"/>
      <c r="FJQ19" s="7"/>
      <c r="FJR19" s="7"/>
      <c r="FJS19" s="7"/>
      <c r="FJT19" s="7"/>
      <c r="FJU19" s="7"/>
      <c r="FJV19" s="7"/>
      <c r="FJW19" s="7"/>
      <c r="FJX19" s="7"/>
      <c r="FJY19" s="7"/>
      <c r="FJZ19" s="7"/>
      <c r="FKA19" s="7"/>
      <c r="FKB19" s="7"/>
      <c r="FKC19" s="7"/>
      <c r="FKD19" s="7"/>
      <c r="FKE19" s="7"/>
      <c r="FKF19" s="7"/>
      <c r="FKG19" s="7"/>
      <c r="FKH19" s="7"/>
      <c r="FKI19" s="7"/>
      <c r="FKJ19" s="7"/>
      <c r="FKK19" s="7"/>
      <c r="FKL19" s="7"/>
      <c r="FKM19" s="7"/>
      <c r="FKN19" s="7"/>
      <c r="FKO19" s="7"/>
      <c r="FKP19" s="7"/>
      <c r="FKQ19" s="7"/>
      <c r="FKR19" s="7"/>
      <c r="FKS19" s="7"/>
      <c r="FKT19" s="7"/>
      <c r="FKU19" s="7"/>
      <c r="FKV19" s="7"/>
      <c r="FKW19" s="7"/>
      <c r="FKX19" s="7"/>
      <c r="FKY19" s="7"/>
      <c r="FKZ19" s="7"/>
      <c r="FLA19" s="7"/>
      <c r="FLB19" s="7"/>
      <c r="FLC19" s="7"/>
      <c r="FLD19" s="7"/>
      <c r="FLE19" s="7"/>
      <c r="FLF19" s="7"/>
      <c r="FLG19" s="7"/>
      <c r="FLH19" s="7"/>
      <c r="FLI19" s="7"/>
      <c r="FLJ19" s="7"/>
      <c r="FLK19" s="7"/>
      <c r="FLL19" s="7"/>
      <c r="FLM19" s="7"/>
      <c r="FLN19" s="7"/>
      <c r="FLO19" s="7"/>
      <c r="FLP19" s="7"/>
      <c r="FLQ19" s="7"/>
      <c r="FLR19" s="7"/>
      <c r="FLS19" s="7"/>
      <c r="FLT19" s="7"/>
      <c r="FLU19" s="7"/>
      <c r="FLV19" s="7"/>
      <c r="FLW19" s="7"/>
      <c r="FLX19" s="7"/>
      <c r="FLY19" s="7"/>
      <c r="FLZ19" s="7"/>
      <c r="FMA19" s="7"/>
      <c r="FMB19" s="7"/>
      <c r="FMC19" s="7"/>
      <c r="FMD19" s="7"/>
      <c r="FME19" s="7"/>
      <c r="FMF19" s="7"/>
      <c r="FMG19" s="7"/>
      <c r="FMH19" s="7"/>
      <c r="FMI19" s="7"/>
      <c r="FMJ19" s="7"/>
      <c r="FMK19" s="7"/>
      <c r="FML19" s="7"/>
      <c r="FMM19" s="7"/>
      <c r="FMN19" s="7"/>
      <c r="FMO19" s="7"/>
      <c r="FMP19" s="7"/>
      <c r="FMQ19" s="7"/>
      <c r="FMR19" s="7"/>
      <c r="FMS19" s="7"/>
      <c r="FMT19" s="7"/>
      <c r="FMU19" s="7"/>
      <c r="FMV19" s="7"/>
      <c r="FMW19" s="7"/>
      <c r="FMX19" s="7"/>
      <c r="FMY19" s="7"/>
      <c r="FMZ19" s="7"/>
      <c r="FNA19" s="7"/>
      <c r="FNB19" s="7"/>
      <c r="FNC19" s="7"/>
      <c r="FND19" s="7"/>
      <c r="FNE19" s="7"/>
      <c r="FNF19" s="7"/>
      <c r="FNG19" s="7"/>
      <c r="FNH19" s="7"/>
      <c r="FNI19" s="7"/>
      <c r="FNJ19" s="7"/>
      <c r="FNK19" s="7"/>
      <c r="FNL19" s="7"/>
      <c r="FNM19" s="7"/>
      <c r="FNN19" s="7"/>
      <c r="FNO19" s="7"/>
      <c r="FNP19" s="7"/>
      <c r="FNQ19" s="7"/>
      <c r="FNR19" s="7"/>
      <c r="FNS19" s="7"/>
      <c r="FNT19" s="7"/>
      <c r="FNU19" s="7"/>
      <c r="FNV19" s="7"/>
      <c r="FNW19" s="7"/>
      <c r="FNX19" s="7"/>
      <c r="FNY19" s="7"/>
      <c r="FNZ19" s="7"/>
      <c r="FOA19" s="7"/>
      <c r="FOB19" s="7"/>
      <c r="FOC19" s="7"/>
      <c r="FOD19" s="7"/>
      <c r="FOE19" s="7"/>
      <c r="FOF19" s="7"/>
      <c r="FOG19" s="7"/>
      <c r="FOH19" s="7"/>
      <c r="FOI19" s="7"/>
      <c r="FOJ19" s="7"/>
      <c r="FOK19" s="7"/>
      <c r="FOL19" s="7"/>
      <c r="FOM19" s="7"/>
      <c r="FON19" s="7"/>
      <c r="FOO19" s="7"/>
      <c r="FOP19" s="7"/>
      <c r="FOQ19" s="7"/>
      <c r="FOR19" s="7"/>
      <c r="FOS19" s="7"/>
      <c r="FOT19" s="7"/>
      <c r="FOU19" s="7"/>
      <c r="FOV19" s="7"/>
      <c r="FOW19" s="7"/>
      <c r="FOX19" s="7"/>
      <c r="FOY19" s="7"/>
      <c r="FOZ19" s="7"/>
      <c r="FPA19" s="7"/>
      <c r="FPB19" s="7"/>
      <c r="FPC19" s="7"/>
      <c r="FPD19" s="7"/>
      <c r="FPE19" s="7"/>
      <c r="FPF19" s="7"/>
      <c r="FPG19" s="7"/>
      <c r="FPH19" s="7"/>
      <c r="FPI19" s="7"/>
      <c r="FPJ19" s="7"/>
      <c r="FPK19" s="7"/>
      <c r="FPL19" s="7"/>
      <c r="FPM19" s="7"/>
      <c r="FPN19" s="7"/>
      <c r="FPO19" s="7"/>
      <c r="FPP19" s="7"/>
      <c r="FPQ19" s="7"/>
      <c r="FPR19" s="7"/>
      <c r="FPS19" s="7"/>
      <c r="FPT19" s="7"/>
      <c r="FPU19" s="7"/>
      <c r="FPV19" s="7"/>
      <c r="FPW19" s="7"/>
      <c r="FPX19" s="7"/>
      <c r="FPY19" s="7"/>
      <c r="FPZ19" s="7"/>
      <c r="FQA19" s="7"/>
      <c r="FQB19" s="7"/>
      <c r="FQC19" s="7"/>
      <c r="FQD19" s="7"/>
      <c r="FQE19" s="7"/>
      <c r="FQF19" s="7"/>
      <c r="FQG19" s="7"/>
      <c r="FQH19" s="7"/>
      <c r="FQI19" s="7"/>
      <c r="FQJ19" s="7"/>
      <c r="FQK19" s="7"/>
      <c r="FQL19" s="7"/>
      <c r="FQM19" s="7"/>
      <c r="FQN19" s="7"/>
      <c r="FQO19" s="7"/>
      <c r="FQP19" s="7"/>
      <c r="FQQ19" s="7"/>
      <c r="FQR19" s="7"/>
      <c r="FQS19" s="7"/>
      <c r="FQT19" s="7"/>
      <c r="FQU19" s="7"/>
      <c r="FQV19" s="7"/>
      <c r="FQW19" s="7"/>
      <c r="FQX19" s="7"/>
      <c r="FQY19" s="7"/>
      <c r="FQZ19" s="7"/>
      <c r="FRA19" s="7"/>
      <c r="FRB19" s="7"/>
      <c r="FRC19" s="7"/>
      <c r="FRD19" s="7"/>
      <c r="FRE19" s="7"/>
      <c r="FRF19" s="7"/>
      <c r="FRG19" s="7"/>
      <c r="FRH19" s="7"/>
      <c r="FRI19" s="7"/>
      <c r="FRJ19" s="7"/>
      <c r="FRK19" s="7"/>
      <c r="FRL19" s="7"/>
      <c r="FRM19" s="7"/>
      <c r="FRN19" s="7"/>
      <c r="FRO19" s="7"/>
      <c r="FRP19" s="7"/>
      <c r="FRQ19" s="7"/>
      <c r="FRR19" s="7"/>
      <c r="FRS19" s="7"/>
      <c r="FRT19" s="7"/>
      <c r="FRU19" s="7"/>
      <c r="FRV19" s="7"/>
      <c r="FRW19" s="7"/>
      <c r="FRX19" s="7"/>
      <c r="FRY19" s="7"/>
      <c r="FRZ19" s="7"/>
      <c r="FSA19" s="7"/>
      <c r="FSB19" s="7"/>
      <c r="FSC19" s="7"/>
      <c r="FSD19" s="7"/>
      <c r="FSE19" s="7"/>
      <c r="FSF19" s="7"/>
      <c r="FSG19" s="7"/>
      <c r="FSH19" s="7"/>
      <c r="FSI19" s="7"/>
      <c r="FSJ19" s="7"/>
      <c r="FSK19" s="7"/>
      <c r="FSL19" s="7"/>
      <c r="FSM19" s="7"/>
      <c r="FSN19" s="7"/>
      <c r="FSO19" s="7"/>
      <c r="FSP19" s="7"/>
      <c r="FSQ19" s="7"/>
      <c r="FSR19" s="7"/>
      <c r="FSS19" s="7"/>
      <c r="FST19" s="7"/>
      <c r="FSU19" s="7"/>
      <c r="FSV19" s="7"/>
      <c r="FSW19" s="7"/>
      <c r="FSX19" s="7"/>
      <c r="FSY19" s="7"/>
      <c r="FSZ19" s="7"/>
      <c r="FTA19" s="7"/>
      <c r="FTB19" s="7"/>
      <c r="FTC19" s="7"/>
      <c r="FTD19" s="7"/>
      <c r="FTE19" s="7"/>
      <c r="FTF19" s="7"/>
      <c r="FTG19" s="7"/>
      <c r="FTH19" s="7"/>
      <c r="FTI19" s="7"/>
      <c r="FTJ19" s="7"/>
      <c r="FTK19" s="7"/>
      <c r="FTL19" s="7"/>
      <c r="FTM19" s="7"/>
      <c r="FTN19" s="7"/>
      <c r="FTO19" s="7"/>
      <c r="FTP19" s="7"/>
      <c r="FTQ19" s="7"/>
      <c r="FTR19" s="7"/>
      <c r="FTS19" s="7"/>
      <c r="FTT19" s="7"/>
      <c r="FTU19" s="7"/>
      <c r="FTV19" s="7"/>
      <c r="FTW19" s="7"/>
      <c r="FTX19" s="7"/>
      <c r="FTY19" s="7"/>
      <c r="FTZ19" s="7"/>
      <c r="FUA19" s="7"/>
      <c r="FUB19" s="7"/>
      <c r="FUC19" s="7"/>
      <c r="FUD19" s="7"/>
      <c r="FUE19" s="7"/>
      <c r="FUF19" s="7"/>
      <c r="FUG19" s="7"/>
      <c r="FUH19" s="7"/>
      <c r="FUI19" s="7"/>
      <c r="FUJ19" s="7"/>
      <c r="FUK19" s="7"/>
      <c r="FUL19" s="7"/>
      <c r="FUM19" s="7"/>
      <c r="FUN19" s="7"/>
      <c r="FUO19" s="7"/>
      <c r="FUP19" s="7"/>
      <c r="FUQ19" s="7"/>
      <c r="FUR19" s="7"/>
      <c r="FUS19" s="7"/>
      <c r="FUT19" s="7"/>
      <c r="FUU19" s="7"/>
      <c r="FUV19" s="7"/>
      <c r="FUW19" s="7"/>
      <c r="FUX19" s="7"/>
      <c r="FUY19" s="7"/>
      <c r="FUZ19" s="7"/>
      <c r="FVA19" s="7"/>
      <c r="FVB19" s="7"/>
      <c r="FVC19" s="7"/>
      <c r="FVD19" s="7"/>
      <c r="FVE19" s="7"/>
      <c r="FVF19" s="7"/>
      <c r="FVG19" s="7"/>
      <c r="FVH19" s="7"/>
      <c r="FVI19" s="7"/>
      <c r="FVJ19" s="7"/>
      <c r="FVK19" s="7"/>
      <c r="FVL19" s="7"/>
      <c r="FVM19" s="7"/>
      <c r="FVN19" s="7"/>
      <c r="FVO19" s="7"/>
      <c r="FVP19" s="7"/>
      <c r="FVQ19" s="7"/>
      <c r="FVR19" s="7"/>
      <c r="FVS19" s="7"/>
      <c r="FVT19" s="7"/>
      <c r="FVU19" s="7"/>
      <c r="FVV19" s="7"/>
      <c r="FVW19" s="7"/>
      <c r="FVX19" s="7"/>
      <c r="FVY19" s="7"/>
      <c r="FVZ19" s="7"/>
      <c r="FWA19" s="7"/>
      <c r="FWB19" s="7"/>
      <c r="FWC19" s="7"/>
      <c r="FWD19" s="7"/>
      <c r="FWE19" s="7"/>
      <c r="FWF19" s="7"/>
      <c r="FWG19" s="7"/>
      <c r="FWH19" s="7"/>
      <c r="FWI19" s="7"/>
      <c r="FWJ19" s="7"/>
      <c r="FWK19" s="7"/>
      <c r="FWL19" s="7"/>
      <c r="FWM19" s="7"/>
      <c r="FWN19" s="7"/>
      <c r="FWO19" s="7"/>
      <c r="FWP19" s="7"/>
      <c r="FWQ19" s="7"/>
      <c r="FWR19" s="7"/>
      <c r="FWS19" s="7"/>
      <c r="FWT19" s="7"/>
      <c r="FWU19" s="7"/>
      <c r="FWV19" s="7"/>
      <c r="FWW19" s="7"/>
      <c r="FWX19" s="7"/>
      <c r="FWY19" s="7"/>
      <c r="FWZ19" s="7"/>
      <c r="FXA19" s="7"/>
      <c r="FXB19" s="7"/>
      <c r="FXC19" s="7"/>
      <c r="FXD19" s="7"/>
      <c r="FXE19" s="7"/>
      <c r="FXF19" s="7"/>
      <c r="FXG19" s="7"/>
      <c r="FXH19" s="7"/>
      <c r="FXI19" s="7"/>
      <c r="FXJ19" s="7"/>
      <c r="FXK19" s="7"/>
      <c r="FXL19" s="7"/>
      <c r="FXM19" s="7"/>
      <c r="FXN19" s="7"/>
      <c r="FXO19" s="7"/>
      <c r="FXP19" s="7"/>
      <c r="FXQ19" s="7"/>
      <c r="FXR19" s="7"/>
      <c r="FXS19" s="7"/>
      <c r="FXT19" s="7"/>
      <c r="FXU19" s="7"/>
      <c r="FXV19" s="7"/>
      <c r="FXW19" s="7"/>
      <c r="FXX19" s="7"/>
      <c r="FXY19" s="7"/>
      <c r="FXZ19" s="7"/>
      <c r="FYA19" s="7"/>
      <c r="FYB19" s="7"/>
      <c r="FYC19" s="7"/>
      <c r="FYD19" s="7"/>
      <c r="FYE19" s="7"/>
      <c r="FYF19" s="7"/>
      <c r="FYG19" s="7"/>
      <c r="FYH19" s="7"/>
      <c r="FYI19" s="7"/>
      <c r="FYJ19" s="7"/>
      <c r="FYK19" s="7"/>
      <c r="FYL19" s="7"/>
      <c r="FYM19" s="7"/>
      <c r="FYN19" s="7"/>
      <c r="FYO19" s="7"/>
      <c r="FYP19" s="7"/>
      <c r="FYQ19" s="7"/>
      <c r="FYR19" s="7"/>
      <c r="FYS19" s="7"/>
      <c r="FYT19" s="7"/>
      <c r="FYU19" s="7"/>
      <c r="FYV19" s="7"/>
      <c r="FYW19" s="7"/>
      <c r="FYX19" s="7"/>
      <c r="FYY19" s="7"/>
      <c r="FYZ19" s="7"/>
      <c r="FZA19" s="7"/>
      <c r="FZB19" s="7"/>
      <c r="FZC19" s="7"/>
      <c r="FZD19" s="7"/>
      <c r="FZE19" s="7"/>
      <c r="FZF19" s="7"/>
      <c r="FZG19" s="7"/>
      <c r="FZH19" s="7"/>
      <c r="FZI19" s="7"/>
      <c r="FZJ19" s="7"/>
      <c r="FZK19" s="7"/>
      <c r="FZL19" s="7"/>
      <c r="FZM19" s="7"/>
      <c r="FZN19" s="7"/>
      <c r="FZO19" s="7"/>
      <c r="FZP19" s="7"/>
      <c r="FZQ19" s="7"/>
      <c r="FZR19" s="7"/>
      <c r="FZS19" s="7"/>
      <c r="FZT19" s="7"/>
      <c r="FZU19" s="7"/>
      <c r="FZV19" s="7"/>
      <c r="FZW19" s="7"/>
      <c r="FZX19" s="7"/>
      <c r="FZY19" s="7"/>
      <c r="FZZ19" s="7"/>
      <c r="GAA19" s="7"/>
      <c r="GAB19" s="7"/>
      <c r="GAC19" s="7"/>
      <c r="GAD19" s="7"/>
      <c r="GAE19" s="7"/>
      <c r="GAF19" s="7"/>
      <c r="GAG19" s="7"/>
      <c r="GAH19" s="7"/>
      <c r="GAI19" s="7"/>
      <c r="GAJ19" s="7"/>
      <c r="GAK19" s="7"/>
      <c r="GAL19" s="7"/>
      <c r="GAM19" s="7"/>
      <c r="GAN19" s="7"/>
      <c r="GAO19" s="7"/>
      <c r="GAP19" s="7"/>
      <c r="GAQ19" s="7"/>
      <c r="GAR19" s="7"/>
      <c r="GAS19" s="7"/>
      <c r="GAT19" s="7"/>
      <c r="GAU19" s="7"/>
      <c r="GAV19" s="7"/>
      <c r="GAW19" s="7"/>
      <c r="GAX19" s="7"/>
      <c r="GAY19" s="7"/>
      <c r="GAZ19" s="7"/>
      <c r="GBA19" s="7"/>
      <c r="GBB19" s="7"/>
      <c r="GBC19" s="7"/>
      <c r="GBD19" s="7"/>
      <c r="GBE19" s="7"/>
      <c r="GBF19" s="7"/>
      <c r="GBG19" s="7"/>
      <c r="GBH19" s="7"/>
      <c r="GBI19" s="7"/>
      <c r="GBJ19" s="7"/>
      <c r="GBK19" s="7"/>
      <c r="GBL19" s="7"/>
      <c r="GBM19" s="7"/>
      <c r="GBN19" s="7"/>
      <c r="GBO19" s="7"/>
      <c r="GBP19" s="7"/>
      <c r="GBQ19" s="7"/>
      <c r="GBR19" s="7"/>
      <c r="GBS19" s="7"/>
      <c r="GBT19" s="7"/>
      <c r="GBU19" s="7"/>
      <c r="GBV19" s="7"/>
      <c r="GBW19" s="7"/>
      <c r="GBX19" s="7"/>
      <c r="GBY19" s="7"/>
      <c r="GBZ19" s="7"/>
      <c r="GCA19" s="7"/>
      <c r="GCB19" s="7"/>
      <c r="GCC19" s="7"/>
      <c r="GCD19" s="7"/>
      <c r="GCE19" s="7"/>
      <c r="GCF19" s="7"/>
      <c r="GCG19" s="7"/>
      <c r="GCH19" s="7"/>
      <c r="GCI19" s="7"/>
      <c r="GCJ19" s="7"/>
      <c r="GCK19" s="7"/>
      <c r="GCL19" s="7"/>
      <c r="GCM19" s="7"/>
      <c r="GCN19" s="7"/>
      <c r="GCO19" s="7"/>
      <c r="GCP19" s="7"/>
      <c r="GCQ19" s="7"/>
      <c r="GCR19" s="7"/>
      <c r="GCS19" s="7"/>
      <c r="GCT19" s="7"/>
      <c r="GCU19" s="7"/>
      <c r="GCV19" s="7"/>
      <c r="GCW19" s="7"/>
      <c r="GCX19" s="7"/>
      <c r="GCY19" s="7"/>
      <c r="GCZ19" s="7"/>
      <c r="GDA19" s="7"/>
      <c r="GDB19" s="7"/>
      <c r="GDC19" s="7"/>
      <c r="GDD19" s="7"/>
      <c r="GDE19" s="7"/>
      <c r="GDF19" s="7"/>
      <c r="GDG19" s="7"/>
      <c r="GDH19" s="7"/>
      <c r="GDI19" s="7"/>
      <c r="GDJ19" s="7"/>
      <c r="GDK19" s="7"/>
      <c r="GDL19" s="7"/>
      <c r="GDM19" s="7"/>
      <c r="GDN19" s="7"/>
      <c r="GDO19" s="7"/>
      <c r="GDP19" s="7"/>
      <c r="GDQ19" s="7"/>
      <c r="GDR19" s="7"/>
      <c r="GDS19" s="7"/>
      <c r="GDT19" s="7"/>
      <c r="GDU19" s="7"/>
      <c r="GDV19" s="7"/>
      <c r="GDW19" s="7"/>
      <c r="GDX19" s="7"/>
      <c r="GDY19" s="7"/>
      <c r="GDZ19" s="7"/>
      <c r="GEA19" s="7"/>
      <c r="GEB19" s="7"/>
      <c r="GEC19" s="7"/>
      <c r="GED19" s="7"/>
      <c r="GEE19" s="7"/>
      <c r="GEF19" s="7"/>
      <c r="GEG19" s="7"/>
      <c r="GEH19" s="7"/>
      <c r="GEI19" s="7"/>
      <c r="GEJ19" s="7"/>
      <c r="GEK19" s="7"/>
      <c r="GEL19" s="7"/>
      <c r="GEM19" s="7"/>
      <c r="GEN19" s="7"/>
      <c r="GEO19" s="7"/>
      <c r="GEP19" s="7"/>
      <c r="GEQ19" s="7"/>
      <c r="GER19" s="7"/>
      <c r="GES19" s="7"/>
      <c r="GET19" s="7"/>
      <c r="GEU19" s="7"/>
      <c r="GEV19" s="7"/>
      <c r="GEW19" s="7"/>
      <c r="GEX19" s="7"/>
      <c r="GEY19" s="7"/>
      <c r="GEZ19" s="7"/>
      <c r="GFA19" s="7"/>
      <c r="GFB19" s="7"/>
      <c r="GFC19" s="7"/>
      <c r="GFD19" s="7"/>
      <c r="GFE19" s="7"/>
      <c r="GFF19" s="7"/>
      <c r="GFG19" s="7"/>
      <c r="GFH19" s="7"/>
      <c r="GFI19" s="7"/>
      <c r="GFJ19" s="7"/>
      <c r="GFK19" s="7"/>
      <c r="GFL19" s="7"/>
      <c r="GFM19" s="7"/>
      <c r="GFN19" s="7"/>
      <c r="GFO19" s="7"/>
      <c r="GFP19" s="7"/>
      <c r="GFQ19" s="7"/>
      <c r="GFR19" s="7"/>
      <c r="GFS19" s="7"/>
      <c r="GFT19" s="7"/>
      <c r="GFU19" s="7"/>
      <c r="GFV19" s="7"/>
      <c r="GFW19" s="7"/>
      <c r="GFX19" s="7"/>
      <c r="GFY19" s="7"/>
      <c r="GFZ19" s="7"/>
      <c r="GGA19" s="7"/>
      <c r="GGB19" s="7"/>
      <c r="GGC19" s="7"/>
      <c r="GGD19" s="7"/>
      <c r="GGE19" s="7"/>
      <c r="GGF19" s="7"/>
      <c r="GGG19" s="7"/>
      <c r="GGH19" s="7"/>
      <c r="GGI19" s="7"/>
      <c r="GGJ19" s="7"/>
      <c r="GGK19" s="7"/>
      <c r="GGL19" s="7"/>
      <c r="GGM19" s="7"/>
      <c r="GGN19" s="7"/>
      <c r="GGO19" s="7"/>
      <c r="GGP19" s="7"/>
      <c r="GGQ19" s="7"/>
      <c r="GGR19" s="7"/>
      <c r="GGS19" s="7"/>
      <c r="GGT19" s="7"/>
      <c r="GGU19" s="7"/>
      <c r="GGV19" s="7"/>
      <c r="GGW19" s="7"/>
      <c r="GGX19" s="7"/>
      <c r="GGY19" s="7"/>
      <c r="GGZ19" s="7"/>
      <c r="GHA19" s="7"/>
      <c r="GHB19" s="7"/>
      <c r="GHC19" s="7"/>
      <c r="GHD19" s="7"/>
      <c r="GHE19" s="7"/>
      <c r="GHF19" s="7"/>
      <c r="GHG19" s="7"/>
      <c r="GHH19" s="7"/>
      <c r="GHI19" s="7"/>
      <c r="GHJ19" s="7"/>
      <c r="GHK19" s="7"/>
      <c r="GHL19" s="7"/>
      <c r="GHM19" s="7"/>
      <c r="GHN19" s="7"/>
      <c r="GHO19" s="7"/>
      <c r="GHP19" s="7"/>
      <c r="GHQ19" s="7"/>
      <c r="GHR19" s="7"/>
      <c r="GHS19" s="7"/>
      <c r="GHT19" s="7"/>
      <c r="GHU19" s="7"/>
      <c r="GHV19" s="7"/>
      <c r="GHW19" s="7"/>
      <c r="GHX19" s="7"/>
      <c r="GHY19" s="7"/>
      <c r="GHZ19" s="7"/>
      <c r="GIA19" s="7"/>
      <c r="GIB19" s="7"/>
      <c r="GIC19" s="7"/>
      <c r="GID19" s="7"/>
      <c r="GIE19" s="7"/>
      <c r="GIF19" s="7"/>
      <c r="GIG19" s="7"/>
      <c r="GIH19" s="7"/>
      <c r="GII19" s="7"/>
      <c r="GIJ19" s="7"/>
      <c r="GIK19" s="7"/>
      <c r="GIL19" s="7"/>
      <c r="GIM19" s="7"/>
      <c r="GIN19" s="7"/>
      <c r="GIO19" s="7"/>
      <c r="GIP19" s="7"/>
      <c r="GIQ19" s="7"/>
      <c r="GIR19" s="7"/>
      <c r="GIS19" s="7"/>
      <c r="GIT19" s="7"/>
      <c r="GIU19" s="7"/>
      <c r="GIV19" s="7"/>
      <c r="GIW19" s="7"/>
      <c r="GIX19" s="7"/>
      <c r="GIY19" s="7"/>
      <c r="GIZ19" s="7"/>
      <c r="GJA19" s="7"/>
      <c r="GJB19" s="7"/>
      <c r="GJC19" s="7"/>
      <c r="GJD19" s="7"/>
      <c r="GJE19" s="7"/>
      <c r="GJF19" s="7"/>
      <c r="GJG19" s="7"/>
      <c r="GJH19" s="7"/>
      <c r="GJI19" s="7"/>
      <c r="GJJ19" s="7"/>
      <c r="GJK19" s="7"/>
      <c r="GJL19" s="7"/>
      <c r="GJM19" s="7"/>
      <c r="GJN19" s="7"/>
      <c r="GJO19" s="7"/>
      <c r="GJP19" s="7"/>
      <c r="GJQ19" s="7"/>
      <c r="GJR19" s="7"/>
      <c r="GJS19" s="7"/>
      <c r="GJT19" s="7"/>
      <c r="GJU19" s="7"/>
      <c r="GJV19" s="7"/>
      <c r="GJW19" s="7"/>
      <c r="GJX19" s="7"/>
      <c r="GJY19" s="7"/>
      <c r="GJZ19" s="7"/>
      <c r="GKA19" s="7"/>
      <c r="GKB19" s="7"/>
      <c r="GKC19" s="7"/>
      <c r="GKD19" s="7"/>
      <c r="GKE19" s="7"/>
      <c r="GKF19" s="7"/>
      <c r="GKG19" s="7"/>
      <c r="GKH19" s="7"/>
      <c r="GKI19" s="7"/>
      <c r="GKJ19" s="7"/>
      <c r="GKK19" s="7"/>
      <c r="GKL19" s="7"/>
      <c r="GKM19" s="7"/>
      <c r="GKN19" s="7"/>
      <c r="GKO19" s="7"/>
      <c r="GKP19" s="7"/>
      <c r="GKQ19" s="7"/>
      <c r="GKR19" s="7"/>
      <c r="GKS19" s="7"/>
      <c r="GKT19" s="7"/>
      <c r="GKU19" s="7"/>
      <c r="GKV19" s="7"/>
      <c r="GKW19" s="7"/>
      <c r="GKX19" s="7"/>
      <c r="GKY19" s="7"/>
      <c r="GKZ19" s="7"/>
      <c r="GLA19" s="7"/>
      <c r="GLB19" s="7"/>
      <c r="GLC19" s="7"/>
      <c r="GLD19" s="7"/>
      <c r="GLE19" s="7"/>
      <c r="GLF19" s="7"/>
      <c r="GLG19" s="7"/>
      <c r="GLH19" s="7"/>
      <c r="GLI19" s="7"/>
      <c r="GLJ19" s="7"/>
      <c r="GLK19" s="7"/>
      <c r="GLL19" s="7"/>
      <c r="GLM19" s="7"/>
      <c r="GLN19" s="7"/>
      <c r="GLO19" s="7"/>
      <c r="GLP19" s="7"/>
      <c r="GLQ19" s="7"/>
      <c r="GLR19" s="7"/>
      <c r="GLS19" s="7"/>
      <c r="GLT19" s="7"/>
      <c r="GLU19" s="7"/>
      <c r="GLV19" s="7"/>
      <c r="GLW19" s="7"/>
      <c r="GLX19" s="7"/>
      <c r="GLY19" s="7"/>
      <c r="GLZ19" s="7"/>
      <c r="GMA19" s="7"/>
      <c r="GMB19" s="7"/>
      <c r="GMC19" s="7"/>
      <c r="GMD19" s="7"/>
      <c r="GME19" s="7"/>
      <c r="GMF19" s="7"/>
      <c r="GMG19" s="7"/>
      <c r="GMH19" s="7"/>
      <c r="GMI19" s="7"/>
      <c r="GMJ19" s="7"/>
      <c r="GMK19" s="7"/>
      <c r="GML19" s="7"/>
      <c r="GMM19" s="7"/>
      <c r="GMN19" s="7"/>
      <c r="GMO19" s="7"/>
      <c r="GMP19" s="7"/>
      <c r="GMQ19" s="7"/>
      <c r="GMR19" s="7"/>
      <c r="GMS19" s="7"/>
      <c r="GMT19" s="7"/>
      <c r="GMU19" s="7"/>
      <c r="GMV19" s="7"/>
      <c r="GMW19" s="7"/>
      <c r="GMX19" s="7"/>
      <c r="GMY19" s="7"/>
      <c r="GMZ19" s="7"/>
      <c r="GNA19" s="7"/>
      <c r="GNB19" s="7"/>
      <c r="GNC19" s="7"/>
      <c r="GND19" s="7"/>
      <c r="GNE19" s="7"/>
      <c r="GNF19" s="7"/>
      <c r="GNG19" s="7"/>
      <c r="GNH19" s="7"/>
      <c r="GNI19" s="7"/>
      <c r="GNJ19" s="7"/>
      <c r="GNK19" s="7"/>
      <c r="GNL19" s="7"/>
      <c r="GNM19" s="7"/>
      <c r="GNN19" s="7"/>
      <c r="GNO19" s="7"/>
      <c r="GNP19" s="7"/>
      <c r="GNQ19" s="7"/>
      <c r="GNR19" s="7"/>
      <c r="GNS19" s="7"/>
      <c r="GNT19" s="7"/>
      <c r="GNU19" s="7"/>
      <c r="GNV19" s="7"/>
      <c r="GNW19" s="7"/>
      <c r="GNX19" s="7"/>
      <c r="GNY19" s="7"/>
      <c r="GNZ19" s="7"/>
      <c r="GOA19" s="7"/>
      <c r="GOB19" s="7"/>
      <c r="GOC19" s="7"/>
      <c r="GOD19" s="7"/>
      <c r="GOE19" s="7"/>
      <c r="GOF19" s="7"/>
      <c r="GOG19" s="7"/>
      <c r="GOH19" s="7"/>
      <c r="GOI19" s="7"/>
      <c r="GOJ19" s="7"/>
      <c r="GOK19" s="7"/>
      <c r="GOL19" s="7"/>
      <c r="GOM19" s="7"/>
      <c r="GON19" s="7"/>
      <c r="GOO19" s="7"/>
      <c r="GOP19" s="7"/>
      <c r="GOQ19" s="7"/>
      <c r="GOR19" s="7"/>
      <c r="GOS19" s="7"/>
      <c r="GOT19" s="7"/>
      <c r="GOU19" s="7"/>
      <c r="GOV19" s="7"/>
      <c r="GOW19" s="7"/>
      <c r="GOX19" s="7"/>
      <c r="GOY19" s="7"/>
      <c r="GOZ19" s="7"/>
      <c r="GPA19" s="7"/>
      <c r="GPB19" s="7"/>
      <c r="GPC19" s="7"/>
      <c r="GPD19" s="7"/>
      <c r="GPE19" s="7"/>
      <c r="GPF19" s="7"/>
      <c r="GPG19" s="7"/>
      <c r="GPH19" s="7"/>
      <c r="GPI19" s="7"/>
      <c r="GPJ19" s="7"/>
      <c r="GPK19" s="7"/>
      <c r="GPL19" s="7"/>
      <c r="GPM19" s="7"/>
      <c r="GPN19" s="7"/>
      <c r="GPO19" s="7"/>
      <c r="GPP19" s="7"/>
      <c r="GPQ19" s="7"/>
      <c r="GPR19" s="7"/>
      <c r="GPS19" s="7"/>
      <c r="GPT19" s="7"/>
      <c r="GPU19" s="7"/>
      <c r="GPV19" s="7"/>
      <c r="GPW19" s="7"/>
      <c r="GPX19" s="7"/>
      <c r="GPY19" s="7"/>
      <c r="GPZ19" s="7"/>
      <c r="GQA19" s="7"/>
      <c r="GQB19" s="7"/>
      <c r="GQC19" s="7"/>
      <c r="GQD19" s="7"/>
      <c r="GQE19" s="7"/>
      <c r="GQF19" s="7"/>
      <c r="GQG19" s="7"/>
      <c r="GQH19" s="7"/>
      <c r="GQI19" s="7"/>
      <c r="GQJ19" s="7"/>
      <c r="GQK19" s="7"/>
      <c r="GQL19" s="7"/>
      <c r="GQM19" s="7"/>
      <c r="GQN19" s="7"/>
      <c r="GQO19" s="7"/>
      <c r="GQP19" s="7"/>
      <c r="GQQ19" s="7"/>
      <c r="GQR19" s="7"/>
      <c r="GQS19" s="7"/>
      <c r="GQT19" s="7"/>
      <c r="GQU19" s="7"/>
      <c r="GQV19" s="7"/>
      <c r="GQW19" s="7"/>
      <c r="GQX19" s="7"/>
      <c r="GQY19" s="7"/>
      <c r="GQZ19" s="7"/>
      <c r="GRA19" s="7"/>
      <c r="GRB19" s="7"/>
      <c r="GRC19" s="7"/>
      <c r="GRD19" s="7"/>
      <c r="GRE19" s="7"/>
      <c r="GRF19" s="7"/>
      <c r="GRG19" s="7"/>
      <c r="GRH19" s="7"/>
      <c r="GRI19" s="7"/>
      <c r="GRJ19" s="7"/>
      <c r="GRK19" s="7"/>
      <c r="GRL19" s="7"/>
      <c r="GRM19" s="7"/>
      <c r="GRN19" s="7"/>
      <c r="GRO19" s="7"/>
      <c r="GRP19" s="7"/>
      <c r="GRQ19" s="7"/>
      <c r="GRR19" s="7"/>
      <c r="GRS19" s="7"/>
      <c r="GRT19" s="7"/>
      <c r="GRU19" s="7"/>
      <c r="GRV19" s="7"/>
      <c r="GRW19" s="7"/>
      <c r="GRX19" s="7"/>
      <c r="GRY19" s="7"/>
      <c r="GRZ19" s="7"/>
      <c r="GSA19" s="7"/>
      <c r="GSB19" s="7"/>
      <c r="GSC19" s="7"/>
      <c r="GSD19" s="7"/>
      <c r="GSE19" s="7"/>
      <c r="GSF19" s="7"/>
      <c r="GSG19" s="7"/>
      <c r="GSH19" s="7"/>
      <c r="GSI19" s="7"/>
      <c r="GSJ19" s="7"/>
      <c r="GSK19" s="7"/>
      <c r="GSL19" s="7"/>
      <c r="GSM19" s="7"/>
      <c r="GSN19" s="7"/>
      <c r="GSO19" s="7"/>
      <c r="GSP19" s="7"/>
      <c r="GSQ19" s="7"/>
      <c r="GSR19" s="7"/>
      <c r="GSS19" s="7"/>
      <c r="GST19" s="7"/>
      <c r="GSU19" s="7"/>
      <c r="GSV19" s="7"/>
      <c r="GSW19" s="7"/>
      <c r="GSX19" s="7"/>
      <c r="GSY19" s="7"/>
      <c r="GSZ19" s="7"/>
      <c r="GTA19" s="7"/>
      <c r="GTB19" s="7"/>
      <c r="GTC19" s="7"/>
      <c r="GTD19" s="7"/>
      <c r="GTE19" s="7"/>
      <c r="GTF19" s="7"/>
      <c r="GTG19" s="7"/>
      <c r="GTH19" s="7"/>
      <c r="GTI19" s="7"/>
      <c r="GTJ19" s="7"/>
      <c r="GTK19" s="7"/>
      <c r="GTL19" s="7"/>
      <c r="GTM19" s="7"/>
      <c r="GTN19" s="7"/>
      <c r="GTO19" s="7"/>
      <c r="GTP19" s="7"/>
      <c r="GTQ19" s="7"/>
      <c r="GTR19" s="7"/>
      <c r="GTS19" s="7"/>
      <c r="GTT19" s="7"/>
      <c r="GTU19" s="7"/>
      <c r="GTV19" s="7"/>
      <c r="GTW19" s="7"/>
      <c r="GTX19" s="7"/>
      <c r="GTY19" s="7"/>
      <c r="GTZ19" s="7"/>
      <c r="GUA19" s="7"/>
      <c r="GUB19" s="7"/>
      <c r="GUC19" s="7"/>
      <c r="GUD19" s="7"/>
      <c r="GUE19" s="7"/>
      <c r="GUF19" s="7"/>
      <c r="GUG19" s="7"/>
      <c r="GUH19" s="7"/>
      <c r="GUI19" s="7"/>
      <c r="GUJ19" s="7"/>
      <c r="GUK19" s="7"/>
      <c r="GUL19" s="7"/>
      <c r="GUM19" s="7"/>
      <c r="GUN19" s="7"/>
      <c r="GUO19" s="7"/>
      <c r="GUP19" s="7"/>
      <c r="GUQ19" s="7"/>
      <c r="GUR19" s="7"/>
      <c r="GUS19" s="7"/>
      <c r="GUT19" s="7"/>
      <c r="GUU19" s="7"/>
      <c r="GUV19" s="7"/>
      <c r="GUW19" s="7"/>
      <c r="GUX19" s="7"/>
      <c r="GUY19" s="7"/>
      <c r="GUZ19" s="7"/>
      <c r="GVA19" s="7"/>
      <c r="GVB19" s="7"/>
      <c r="GVC19" s="7"/>
      <c r="GVD19" s="7"/>
      <c r="GVE19" s="7"/>
      <c r="GVF19" s="7"/>
      <c r="GVG19" s="7"/>
      <c r="GVH19" s="7"/>
      <c r="GVI19" s="7"/>
      <c r="GVJ19" s="7"/>
      <c r="GVK19" s="7"/>
      <c r="GVL19" s="7"/>
      <c r="GVM19" s="7"/>
      <c r="GVN19" s="7"/>
      <c r="GVO19" s="7"/>
      <c r="GVP19" s="7"/>
      <c r="GVQ19" s="7"/>
      <c r="GVR19" s="7"/>
      <c r="GVS19" s="7"/>
      <c r="GVT19" s="7"/>
      <c r="GVU19" s="7"/>
      <c r="GVV19" s="7"/>
      <c r="GVW19" s="7"/>
      <c r="GVX19" s="7"/>
      <c r="GVY19" s="7"/>
      <c r="GVZ19" s="7"/>
      <c r="GWA19" s="7"/>
      <c r="GWB19" s="7"/>
      <c r="GWC19" s="7"/>
      <c r="GWD19" s="7"/>
      <c r="GWE19" s="7"/>
      <c r="GWF19" s="7"/>
      <c r="GWG19" s="7"/>
      <c r="GWH19" s="7"/>
      <c r="GWI19" s="7"/>
      <c r="GWJ19" s="7"/>
      <c r="GWK19" s="7"/>
      <c r="GWL19" s="7"/>
      <c r="GWM19" s="7"/>
      <c r="GWN19" s="7"/>
      <c r="GWO19" s="7"/>
      <c r="GWP19" s="7"/>
      <c r="GWQ19" s="7"/>
      <c r="GWR19" s="7"/>
      <c r="GWS19" s="7"/>
      <c r="GWT19" s="7"/>
      <c r="GWU19" s="7"/>
      <c r="GWV19" s="7"/>
      <c r="GWW19" s="7"/>
      <c r="GWX19" s="7"/>
      <c r="GWY19" s="7"/>
      <c r="GWZ19" s="7"/>
      <c r="GXA19" s="7"/>
      <c r="GXB19" s="7"/>
      <c r="GXC19" s="7"/>
      <c r="GXD19" s="7"/>
      <c r="GXE19" s="7"/>
      <c r="GXF19" s="7"/>
      <c r="GXG19" s="7"/>
      <c r="GXH19" s="7"/>
      <c r="GXI19" s="7"/>
      <c r="GXJ19" s="7"/>
      <c r="GXK19" s="7"/>
      <c r="GXL19" s="7"/>
      <c r="GXM19" s="7"/>
      <c r="GXN19" s="7"/>
      <c r="GXO19" s="7"/>
      <c r="GXP19" s="7"/>
      <c r="GXQ19" s="7"/>
      <c r="GXR19" s="7"/>
      <c r="GXS19" s="7"/>
      <c r="GXT19" s="7"/>
      <c r="GXU19" s="7"/>
      <c r="GXV19" s="7"/>
      <c r="GXW19" s="7"/>
      <c r="GXX19" s="7"/>
      <c r="GXY19" s="7"/>
      <c r="GXZ19" s="7"/>
      <c r="GYA19" s="7"/>
      <c r="GYB19" s="7"/>
      <c r="GYC19" s="7"/>
      <c r="GYD19" s="7"/>
      <c r="GYE19" s="7"/>
      <c r="GYF19" s="7"/>
      <c r="GYG19" s="7"/>
      <c r="GYH19" s="7"/>
      <c r="GYI19" s="7"/>
      <c r="GYJ19" s="7"/>
      <c r="GYK19" s="7"/>
      <c r="GYL19" s="7"/>
      <c r="GYM19" s="7"/>
      <c r="GYN19" s="7"/>
      <c r="GYO19" s="7"/>
      <c r="GYP19" s="7"/>
      <c r="GYQ19" s="7"/>
      <c r="GYR19" s="7"/>
      <c r="GYS19" s="7"/>
      <c r="GYT19" s="7"/>
      <c r="GYU19" s="7"/>
      <c r="GYV19" s="7"/>
      <c r="GYW19" s="7"/>
      <c r="GYX19" s="7"/>
      <c r="GYY19" s="7"/>
      <c r="GYZ19" s="7"/>
      <c r="GZA19" s="7"/>
      <c r="GZB19" s="7"/>
      <c r="GZC19" s="7"/>
      <c r="GZD19" s="7"/>
      <c r="GZE19" s="7"/>
      <c r="GZF19" s="7"/>
      <c r="GZG19" s="7"/>
      <c r="GZH19" s="7"/>
      <c r="GZI19" s="7"/>
      <c r="GZJ19" s="7"/>
      <c r="GZK19" s="7"/>
      <c r="GZL19" s="7"/>
      <c r="GZM19" s="7"/>
      <c r="GZN19" s="7"/>
      <c r="GZO19" s="7"/>
      <c r="GZP19" s="7"/>
      <c r="GZQ19" s="7"/>
      <c r="GZR19" s="7"/>
      <c r="GZS19" s="7"/>
      <c r="GZT19" s="7"/>
      <c r="GZU19" s="7"/>
      <c r="GZV19" s="7"/>
      <c r="GZW19" s="7"/>
      <c r="GZX19" s="7"/>
      <c r="GZY19" s="7"/>
      <c r="GZZ19" s="7"/>
      <c r="HAA19" s="7"/>
      <c r="HAB19" s="7"/>
      <c r="HAC19" s="7"/>
      <c r="HAD19" s="7"/>
      <c r="HAE19" s="7"/>
      <c r="HAF19" s="7"/>
      <c r="HAG19" s="7"/>
      <c r="HAH19" s="7"/>
      <c r="HAI19" s="7"/>
      <c r="HAJ19" s="7"/>
      <c r="HAK19" s="7"/>
      <c r="HAL19" s="7"/>
      <c r="HAM19" s="7"/>
      <c r="HAN19" s="7"/>
      <c r="HAO19" s="7"/>
      <c r="HAP19" s="7"/>
      <c r="HAQ19" s="7"/>
      <c r="HAR19" s="7"/>
      <c r="HAS19" s="7"/>
      <c r="HAT19" s="7"/>
      <c r="HAU19" s="7"/>
      <c r="HAV19" s="7"/>
      <c r="HAW19" s="7"/>
      <c r="HAX19" s="7"/>
      <c r="HAY19" s="7"/>
      <c r="HAZ19" s="7"/>
      <c r="HBA19" s="7"/>
      <c r="HBB19" s="7"/>
      <c r="HBC19" s="7"/>
      <c r="HBD19" s="7"/>
      <c r="HBE19" s="7"/>
      <c r="HBF19" s="7"/>
      <c r="HBG19" s="7"/>
      <c r="HBH19" s="7"/>
      <c r="HBI19" s="7"/>
      <c r="HBJ19" s="7"/>
      <c r="HBK19" s="7"/>
      <c r="HBL19" s="7"/>
      <c r="HBM19" s="7"/>
      <c r="HBN19" s="7"/>
      <c r="HBO19" s="7"/>
      <c r="HBP19" s="7"/>
      <c r="HBQ19" s="7"/>
      <c r="HBR19" s="7"/>
      <c r="HBS19" s="7"/>
      <c r="HBT19" s="7"/>
      <c r="HBU19" s="7"/>
      <c r="HBV19" s="7"/>
      <c r="HBW19" s="7"/>
      <c r="HBX19" s="7"/>
      <c r="HBY19" s="7"/>
      <c r="HBZ19" s="7"/>
      <c r="HCA19" s="7"/>
      <c r="HCB19" s="7"/>
      <c r="HCC19" s="7"/>
      <c r="HCD19" s="7"/>
      <c r="HCE19" s="7"/>
      <c r="HCF19" s="7"/>
      <c r="HCG19" s="7"/>
      <c r="HCH19" s="7"/>
      <c r="HCI19" s="7"/>
      <c r="HCJ19" s="7"/>
      <c r="HCK19" s="7"/>
      <c r="HCL19" s="7"/>
      <c r="HCM19" s="7"/>
      <c r="HCN19" s="7"/>
      <c r="HCO19" s="7"/>
      <c r="HCP19" s="7"/>
      <c r="HCQ19" s="7"/>
      <c r="HCR19" s="7"/>
      <c r="HCS19" s="7"/>
      <c r="HCT19" s="7"/>
      <c r="HCU19" s="7"/>
      <c r="HCV19" s="7"/>
      <c r="HCW19" s="7"/>
      <c r="HCX19" s="7"/>
      <c r="HCY19" s="7"/>
      <c r="HCZ19" s="7"/>
      <c r="HDA19" s="7"/>
      <c r="HDB19" s="7"/>
      <c r="HDC19" s="7"/>
      <c r="HDD19" s="7"/>
      <c r="HDE19" s="7"/>
      <c r="HDF19" s="7"/>
      <c r="HDG19" s="7"/>
      <c r="HDH19" s="7"/>
      <c r="HDI19" s="7"/>
      <c r="HDJ19" s="7"/>
      <c r="HDK19" s="7"/>
      <c r="HDL19" s="7"/>
      <c r="HDM19" s="7"/>
      <c r="HDN19" s="7"/>
      <c r="HDO19" s="7"/>
      <c r="HDP19" s="7"/>
      <c r="HDQ19" s="7"/>
      <c r="HDR19" s="7"/>
      <c r="HDS19" s="7"/>
      <c r="HDT19" s="7"/>
      <c r="HDU19" s="7"/>
      <c r="HDV19" s="7"/>
      <c r="HDW19" s="7"/>
      <c r="HDX19" s="7"/>
      <c r="HDY19" s="7"/>
      <c r="HDZ19" s="7"/>
      <c r="HEA19" s="7"/>
      <c r="HEB19" s="7"/>
      <c r="HEC19" s="7"/>
      <c r="HED19" s="7"/>
      <c r="HEE19" s="7"/>
      <c r="HEF19" s="7"/>
      <c r="HEG19" s="7"/>
      <c r="HEH19" s="7"/>
      <c r="HEI19" s="7"/>
      <c r="HEJ19" s="7"/>
      <c r="HEK19" s="7"/>
      <c r="HEL19" s="7"/>
      <c r="HEM19" s="7"/>
      <c r="HEN19" s="7"/>
      <c r="HEO19" s="7"/>
      <c r="HEP19" s="7"/>
      <c r="HEQ19" s="7"/>
      <c r="HER19" s="7"/>
      <c r="HES19" s="7"/>
      <c r="HET19" s="7"/>
      <c r="HEU19" s="7"/>
      <c r="HEV19" s="7"/>
      <c r="HEW19" s="7"/>
      <c r="HEX19" s="7"/>
      <c r="HEY19" s="7"/>
      <c r="HEZ19" s="7"/>
      <c r="HFA19" s="7"/>
      <c r="HFB19" s="7"/>
      <c r="HFC19" s="7"/>
      <c r="HFD19" s="7"/>
      <c r="HFE19" s="7"/>
      <c r="HFF19" s="7"/>
      <c r="HFG19" s="7"/>
      <c r="HFH19" s="7"/>
      <c r="HFI19" s="7"/>
      <c r="HFJ19" s="7"/>
      <c r="HFK19" s="7"/>
      <c r="HFL19" s="7"/>
      <c r="HFM19" s="7"/>
      <c r="HFN19" s="7"/>
      <c r="HFO19" s="7"/>
      <c r="HFP19" s="7"/>
      <c r="HFQ19" s="7"/>
      <c r="HFR19" s="7"/>
      <c r="HFS19" s="7"/>
      <c r="HFT19" s="7"/>
      <c r="HFU19" s="7"/>
      <c r="HFV19" s="7"/>
      <c r="HFW19" s="7"/>
      <c r="HFX19" s="7"/>
      <c r="HFY19" s="7"/>
      <c r="HFZ19" s="7"/>
      <c r="HGA19" s="7"/>
      <c r="HGB19" s="7"/>
      <c r="HGC19" s="7"/>
      <c r="HGD19" s="7"/>
      <c r="HGE19" s="7"/>
      <c r="HGF19" s="7"/>
      <c r="HGG19" s="7"/>
      <c r="HGH19" s="7"/>
      <c r="HGI19" s="7"/>
      <c r="HGJ19" s="7"/>
      <c r="HGK19" s="7"/>
      <c r="HGL19" s="7"/>
      <c r="HGM19" s="7"/>
      <c r="HGN19" s="7"/>
      <c r="HGO19" s="7"/>
      <c r="HGP19" s="7"/>
      <c r="HGQ19" s="7"/>
      <c r="HGR19" s="7"/>
      <c r="HGS19" s="7"/>
      <c r="HGT19" s="7"/>
      <c r="HGU19" s="7"/>
      <c r="HGV19" s="7"/>
      <c r="HGW19" s="7"/>
      <c r="HGX19" s="7"/>
      <c r="HGY19" s="7"/>
      <c r="HGZ19" s="7"/>
      <c r="HHA19" s="7"/>
      <c r="HHB19" s="7"/>
      <c r="HHC19" s="7"/>
      <c r="HHD19" s="7"/>
      <c r="HHE19" s="7"/>
      <c r="HHF19" s="7"/>
      <c r="HHG19" s="7"/>
      <c r="HHH19" s="7"/>
      <c r="HHI19" s="7"/>
      <c r="HHJ19" s="7"/>
      <c r="HHK19" s="7"/>
      <c r="HHL19" s="7"/>
      <c r="HHM19" s="7"/>
      <c r="HHN19" s="7"/>
      <c r="HHO19" s="7"/>
      <c r="HHP19" s="7"/>
      <c r="HHQ19" s="7"/>
      <c r="HHR19" s="7"/>
      <c r="HHS19" s="7"/>
      <c r="HHT19" s="7"/>
      <c r="HHU19" s="7"/>
      <c r="HHV19" s="7"/>
      <c r="HHW19" s="7"/>
      <c r="HHX19" s="7"/>
      <c r="HHY19" s="7"/>
      <c r="HHZ19" s="7"/>
      <c r="HIA19" s="7"/>
      <c r="HIB19" s="7"/>
      <c r="HIC19" s="7"/>
      <c r="HID19" s="7"/>
      <c r="HIE19" s="7"/>
      <c r="HIF19" s="7"/>
      <c r="HIG19" s="7"/>
      <c r="HIH19" s="7"/>
      <c r="HII19" s="7"/>
      <c r="HIJ19" s="7"/>
      <c r="HIK19" s="7"/>
      <c r="HIL19" s="7"/>
      <c r="HIM19" s="7"/>
      <c r="HIN19" s="7"/>
      <c r="HIO19" s="7"/>
      <c r="HIP19" s="7"/>
      <c r="HIQ19" s="7"/>
      <c r="HIR19" s="7"/>
      <c r="HIS19" s="7"/>
      <c r="HIT19" s="7"/>
      <c r="HIU19" s="7"/>
      <c r="HIV19" s="7"/>
      <c r="HIW19" s="7"/>
      <c r="HIX19" s="7"/>
      <c r="HIY19" s="7"/>
      <c r="HIZ19" s="7"/>
      <c r="HJA19" s="7"/>
      <c r="HJB19" s="7"/>
      <c r="HJC19" s="7"/>
      <c r="HJD19" s="7"/>
      <c r="HJE19" s="7"/>
      <c r="HJF19" s="7"/>
      <c r="HJG19" s="7"/>
      <c r="HJH19" s="7"/>
      <c r="HJI19" s="7"/>
      <c r="HJJ19" s="7"/>
      <c r="HJK19" s="7"/>
      <c r="HJL19" s="7"/>
      <c r="HJM19" s="7"/>
      <c r="HJN19" s="7"/>
      <c r="HJO19" s="7"/>
      <c r="HJP19" s="7"/>
      <c r="HJQ19" s="7"/>
      <c r="HJR19" s="7"/>
      <c r="HJS19" s="7"/>
      <c r="HJT19" s="7"/>
      <c r="HJU19" s="7"/>
      <c r="HJV19" s="7"/>
      <c r="HJW19" s="7"/>
      <c r="HJX19" s="7"/>
      <c r="HJY19" s="7"/>
      <c r="HJZ19" s="7"/>
      <c r="HKA19" s="7"/>
      <c r="HKB19" s="7"/>
      <c r="HKC19" s="7"/>
      <c r="HKD19" s="7"/>
      <c r="HKE19" s="7"/>
      <c r="HKF19" s="7"/>
      <c r="HKG19" s="7"/>
      <c r="HKH19" s="7"/>
      <c r="HKI19" s="7"/>
      <c r="HKJ19" s="7"/>
      <c r="HKK19" s="7"/>
      <c r="HKL19" s="7"/>
      <c r="HKM19" s="7"/>
      <c r="HKN19" s="7"/>
      <c r="HKO19" s="7"/>
      <c r="HKP19" s="7"/>
      <c r="HKQ19" s="7"/>
      <c r="HKR19" s="7"/>
      <c r="HKS19" s="7"/>
      <c r="HKT19" s="7"/>
      <c r="HKU19" s="7"/>
      <c r="HKV19" s="7"/>
      <c r="HKW19" s="7"/>
      <c r="HKX19" s="7"/>
      <c r="HKY19" s="7"/>
      <c r="HKZ19" s="7"/>
      <c r="HLA19" s="7"/>
      <c r="HLB19" s="7"/>
      <c r="HLC19" s="7"/>
      <c r="HLD19" s="7"/>
      <c r="HLE19" s="7"/>
      <c r="HLF19" s="7"/>
      <c r="HLG19" s="7"/>
      <c r="HLH19" s="7"/>
      <c r="HLI19" s="7"/>
      <c r="HLJ19" s="7"/>
      <c r="HLK19" s="7"/>
      <c r="HLL19" s="7"/>
      <c r="HLM19" s="7"/>
      <c r="HLN19" s="7"/>
      <c r="HLO19" s="7"/>
      <c r="HLP19" s="7"/>
      <c r="HLQ19" s="7"/>
      <c r="HLR19" s="7"/>
      <c r="HLS19" s="7"/>
      <c r="HLT19" s="7"/>
      <c r="HLU19" s="7"/>
      <c r="HLV19" s="7"/>
      <c r="HLW19" s="7"/>
      <c r="HLX19" s="7"/>
      <c r="HLY19" s="7"/>
      <c r="HLZ19" s="7"/>
      <c r="HMA19" s="7"/>
      <c r="HMB19" s="7"/>
      <c r="HMC19" s="7"/>
      <c r="HMD19" s="7"/>
      <c r="HME19" s="7"/>
      <c r="HMF19" s="7"/>
      <c r="HMG19" s="7"/>
      <c r="HMH19" s="7"/>
      <c r="HMI19" s="7"/>
      <c r="HMJ19" s="7"/>
      <c r="HMK19" s="7"/>
      <c r="HML19" s="7"/>
      <c r="HMM19" s="7"/>
      <c r="HMN19" s="7"/>
      <c r="HMO19" s="7"/>
      <c r="HMP19" s="7"/>
      <c r="HMQ19" s="7"/>
      <c r="HMR19" s="7"/>
      <c r="HMS19" s="7"/>
      <c r="HMT19" s="7"/>
      <c r="HMU19" s="7"/>
      <c r="HMV19" s="7"/>
      <c r="HMW19" s="7"/>
      <c r="HMX19" s="7"/>
      <c r="HMY19" s="7"/>
      <c r="HMZ19" s="7"/>
      <c r="HNA19" s="7"/>
      <c r="HNB19" s="7"/>
      <c r="HNC19" s="7"/>
      <c r="HND19" s="7"/>
      <c r="HNE19" s="7"/>
      <c r="HNF19" s="7"/>
      <c r="HNG19" s="7"/>
      <c r="HNH19" s="7"/>
      <c r="HNI19" s="7"/>
      <c r="HNJ19" s="7"/>
      <c r="HNK19" s="7"/>
      <c r="HNL19" s="7"/>
      <c r="HNM19" s="7"/>
      <c r="HNN19" s="7"/>
      <c r="HNO19" s="7"/>
      <c r="HNP19" s="7"/>
      <c r="HNQ19" s="7"/>
      <c r="HNR19" s="7"/>
      <c r="HNS19" s="7"/>
      <c r="HNT19" s="7"/>
      <c r="HNU19" s="7"/>
      <c r="HNV19" s="7"/>
      <c r="HNW19" s="7"/>
      <c r="HNX19" s="7"/>
      <c r="HNY19" s="7"/>
      <c r="HNZ19" s="7"/>
      <c r="HOA19" s="7"/>
      <c r="HOB19" s="7"/>
      <c r="HOC19" s="7"/>
      <c r="HOD19" s="7"/>
      <c r="HOE19" s="7"/>
      <c r="HOF19" s="7"/>
      <c r="HOG19" s="7"/>
      <c r="HOH19" s="7"/>
      <c r="HOI19" s="7"/>
      <c r="HOJ19" s="7"/>
      <c r="HOK19" s="7"/>
      <c r="HOL19" s="7"/>
      <c r="HOM19" s="7"/>
      <c r="HON19" s="7"/>
      <c r="HOO19" s="7"/>
      <c r="HOP19" s="7"/>
      <c r="HOQ19" s="7"/>
      <c r="HOR19" s="7"/>
      <c r="HOS19" s="7"/>
      <c r="HOT19" s="7"/>
      <c r="HOU19" s="7"/>
      <c r="HOV19" s="7"/>
      <c r="HOW19" s="7"/>
      <c r="HOX19" s="7"/>
      <c r="HOY19" s="7"/>
      <c r="HOZ19" s="7"/>
      <c r="HPA19" s="7"/>
      <c r="HPB19" s="7"/>
      <c r="HPC19" s="7"/>
      <c r="HPD19" s="7"/>
      <c r="HPE19" s="7"/>
      <c r="HPF19" s="7"/>
      <c r="HPG19" s="7"/>
      <c r="HPH19" s="7"/>
      <c r="HPI19" s="7"/>
      <c r="HPJ19" s="7"/>
      <c r="HPK19" s="7"/>
      <c r="HPL19" s="7"/>
      <c r="HPM19" s="7"/>
      <c r="HPN19" s="7"/>
      <c r="HPO19" s="7"/>
      <c r="HPP19" s="7"/>
      <c r="HPQ19" s="7"/>
      <c r="HPR19" s="7"/>
      <c r="HPS19" s="7"/>
      <c r="HPT19" s="7"/>
      <c r="HPU19" s="7"/>
      <c r="HPV19" s="7"/>
      <c r="HPW19" s="7"/>
      <c r="HPX19" s="7"/>
      <c r="HPY19" s="7"/>
      <c r="HPZ19" s="7"/>
      <c r="HQA19" s="7"/>
      <c r="HQB19" s="7"/>
      <c r="HQC19" s="7"/>
      <c r="HQD19" s="7"/>
      <c r="HQE19" s="7"/>
      <c r="HQF19" s="7"/>
      <c r="HQG19" s="7"/>
      <c r="HQH19" s="7"/>
      <c r="HQI19" s="7"/>
      <c r="HQJ19" s="7"/>
      <c r="HQK19" s="7"/>
      <c r="HQL19" s="7"/>
      <c r="HQM19" s="7"/>
      <c r="HQN19" s="7"/>
      <c r="HQO19" s="7"/>
      <c r="HQP19" s="7"/>
      <c r="HQQ19" s="7"/>
      <c r="HQR19" s="7"/>
      <c r="HQS19" s="7"/>
      <c r="HQT19" s="7"/>
      <c r="HQU19" s="7"/>
      <c r="HQV19" s="7"/>
      <c r="HQW19" s="7"/>
      <c r="HQX19" s="7"/>
      <c r="HQY19" s="7"/>
      <c r="HQZ19" s="7"/>
      <c r="HRA19" s="7"/>
      <c r="HRB19" s="7"/>
      <c r="HRC19" s="7"/>
      <c r="HRD19" s="7"/>
      <c r="HRE19" s="7"/>
      <c r="HRF19" s="7"/>
      <c r="HRG19" s="7"/>
      <c r="HRH19" s="7"/>
      <c r="HRI19" s="7"/>
      <c r="HRJ19" s="7"/>
      <c r="HRK19" s="7"/>
      <c r="HRL19" s="7"/>
      <c r="HRM19" s="7"/>
      <c r="HRN19" s="7"/>
      <c r="HRO19" s="7"/>
      <c r="HRP19" s="7"/>
      <c r="HRQ19" s="7"/>
      <c r="HRR19" s="7"/>
      <c r="HRS19" s="7"/>
      <c r="HRT19" s="7"/>
      <c r="HRU19" s="7"/>
      <c r="HRV19" s="7"/>
      <c r="HRW19" s="7"/>
      <c r="HRX19" s="7"/>
      <c r="HRY19" s="7"/>
      <c r="HRZ19" s="7"/>
      <c r="HSA19" s="7"/>
      <c r="HSB19" s="7"/>
      <c r="HSC19" s="7"/>
      <c r="HSD19" s="7"/>
      <c r="HSE19" s="7"/>
      <c r="HSF19" s="7"/>
      <c r="HSG19" s="7"/>
      <c r="HSH19" s="7"/>
      <c r="HSI19" s="7"/>
      <c r="HSJ19" s="7"/>
      <c r="HSK19" s="7"/>
      <c r="HSL19" s="7"/>
      <c r="HSM19" s="7"/>
      <c r="HSN19" s="7"/>
      <c r="HSO19" s="7"/>
      <c r="HSP19" s="7"/>
      <c r="HSQ19" s="7"/>
      <c r="HSR19" s="7"/>
      <c r="HSS19" s="7"/>
      <c r="HST19" s="7"/>
      <c r="HSU19" s="7"/>
      <c r="HSV19" s="7"/>
      <c r="HSW19" s="7"/>
      <c r="HSX19" s="7"/>
      <c r="HSY19" s="7"/>
      <c r="HSZ19" s="7"/>
      <c r="HTA19" s="7"/>
      <c r="HTB19" s="7"/>
      <c r="HTC19" s="7"/>
      <c r="HTD19" s="7"/>
      <c r="HTE19" s="7"/>
      <c r="HTF19" s="7"/>
      <c r="HTG19" s="7"/>
      <c r="HTH19" s="7"/>
      <c r="HTI19" s="7"/>
      <c r="HTJ19" s="7"/>
      <c r="HTK19" s="7"/>
      <c r="HTL19" s="7"/>
      <c r="HTM19" s="7"/>
      <c r="HTN19" s="7"/>
      <c r="HTO19" s="7"/>
      <c r="HTP19" s="7"/>
      <c r="HTQ19" s="7"/>
      <c r="HTR19" s="7"/>
      <c r="HTS19" s="7"/>
      <c r="HTT19" s="7"/>
      <c r="HTU19" s="7"/>
      <c r="HTV19" s="7"/>
      <c r="HTW19" s="7"/>
      <c r="HTX19" s="7"/>
      <c r="HTY19" s="7"/>
      <c r="HTZ19" s="7"/>
      <c r="HUA19" s="7"/>
      <c r="HUB19" s="7"/>
      <c r="HUC19" s="7"/>
      <c r="HUD19" s="7"/>
      <c r="HUE19" s="7"/>
      <c r="HUF19" s="7"/>
      <c r="HUG19" s="7"/>
      <c r="HUH19" s="7"/>
      <c r="HUI19" s="7"/>
      <c r="HUJ19" s="7"/>
      <c r="HUK19" s="7"/>
      <c r="HUL19" s="7"/>
      <c r="HUM19" s="7"/>
      <c r="HUN19" s="7"/>
      <c r="HUO19" s="7"/>
      <c r="HUP19" s="7"/>
      <c r="HUQ19" s="7"/>
      <c r="HUR19" s="7"/>
      <c r="HUS19" s="7"/>
      <c r="HUT19" s="7"/>
      <c r="HUU19" s="7"/>
      <c r="HUV19" s="7"/>
      <c r="HUW19" s="7"/>
      <c r="HUX19" s="7"/>
      <c r="HUY19" s="7"/>
      <c r="HUZ19" s="7"/>
      <c r="HVA19" s="7"/>
      <c r="HVB19" s="7"/>
      <c r="HVC19" s="7"/>
      <c r="HVD19" s="7"/>
      <c r="HVE19" s="7"/>
      <c r="HVF19" s="7"/>
      <c r="HVG19" s="7"/>
      <c r="HVH19" s="7"/>
      <c r="HVI19" s="7"/>
      <c r="HVJ19" s="7"/>
      <c r="HVK19" s="7"/>
      <c r="HVL19" s="7"/>
      <c r="HVM19" s="7"/>
      <c r="HVN19" s="7"/>
      <c r="HVO19" s="7"/>
      <c r="HVP19" s="7"/>
      <c r="HVQ19" s="7"/>
      <c r="HVR19" s="7"/>
      <c r="HVS19" s="7"/>
      <c r="HVT19" s="7"/>
      <c r="HVU19" s="7"/>
      <c r="HVV19" s="7"/>
      <c r="HVW19" s="7"/>
      <c r="HVX19" s="7"/>
      <c r="HVY19" s="7"/>
      <c r="HVZ19" s="7"/>
      <c r="HWA19" s="7"/>
      <c r="HWB19" s="7"/>
      <c r="HWC19" s="7"/>
      <c r="HWD19" s="7"/>
      <c r="HWE19" s="7"/>
      <c r="HWF19" s="7"/>
      <c r="HWG19" s="7"/>
      <c r="HWH19" s="7"/>
      <c r="HWI19" s="7"/>
      <c r="HWJ19" s="7"/>
      <c r="HWK19" s="7"/>
      <c r="HWL19" s="7"/>
      <c r="HWM19" s="7"/>
      <c r="HWN19" s="7"/>
      <c r="HWO19" s="7"/>
      <c r="HWP19" s="7"/>
      <c r="HWQ19" s="7"/>
      <c r="HWR19" s="7"/>
      <c r="HWS19" s="7"/>
      <c r="HWT19" s="7"/>
      <c r="HWU19" s="7"/>
      <c r="HWV19" s="7"/>
      <c r="HWW19" s="7"/>
      <c r="HWX19" s="7"/>
      <c r="HWY19" s="7"/>
      <c r="HWZ19" s="7"/>
      <c r="HXA19" s="7"/>
      <c r="HXB19" s="7"/>
      <c r="HXC19" s="7"/>
      <c r="HXD19" s="7"/>
      <c r="HXE19" s="7"/>
      <c r="HXF19" s="7"/>
      <c r="HXG19" s="7"/>
      <c r="HXH19" s="7"/>
      <c r="HXI19" s="7"/>
      <c r="HXJ19" s="7"/>
      <c r="HXK19" s="7"/>
      <c r="HXL19" s="7"/>
      <c r="HXM19" s="7"/>
      <c r="HXN19" s="7"/>
      <c r="HXO19" s="7"/>
      <c r="HXP19" s="7"/>
      <c r="HXQ19" s="7"/>
      <c r="HXR19" s="7"/>
      <c r="HXS19" s="7"/>
      <c r="HXT19" s="7"/>
      <c r="HXU19" s="7"/>
      <c r="HXV19" s="7"/>
      <c r="HXW19" s="7"/>
      <c r="HXX19" s="7"/>
      <c r="HXY19" s="7"/>
      <c r="HXZ19" s="7"/>
      <c r="HYA19" s="7"/>
      <c r="HYB19" s="7"/>
      <c r="HYC19" s="7"/>
      <c r="HYD19" s="7"/>
      <c r="HYE19" s="7"/>
      <c r="HYF19" s="7"/>
      <c r="HYG19" s="7"/>
      <c r="HYH19" s="7"/>
      <c r="HYI19" s="7"/>
      <c r="HYJ19" s="7"/>
      <c r="HYK19" s="7"/>
      <c r="HYL19" s="7"/>
      <c r="HYM19" s="7"/>
      <c r="HYN19" s="7"/>
      <c r="HYO19" s="7"/>
      <c r="HYP19" s="7"/>
      <c r="HYQ19" s="7"/>
      <c r="HYR19" s="7"/>
      <c r="HYS19" s="7"/>
      <c r="HYT19" s="7"/>
      <c r="HYU19" s="7"/>
      <c r="HYV19" s="7"/>
      <c r="HYW19" s="7"/>
      <c r="HYX19" s="7"/>
      <c r="HYY19" s="7"/>
      <c r="HYZ19" s="7"/>
      <c r="HZA19" s="7"/>
      <c r="HZB19" s="7"/>
      <c r="HZC19" s="7"/>
      <c r="HZD19" s="7"/>
      <c r="HZE19" s="7"/>
      <c r="HZF19" s="7"/>
      <c r="HZG19" s="7"/>
      <c r="HZH19" s="7"/>
      <c r="HZI19" s="7"/>
      <c r="HZJ19" s="7"/>
      <c r="HZK19" s="7"/>
      <c r="HZL19" s="7"/>
      <c r="HZM19" s="7"/>
      <c r="HZN19" s="7"/>
      <c r="HZO19" s="7"/>
      <c r="HZP19" s="7"/>
      <c r="HZQ19" s="7"/>
      <c r="HZR19" s="7"/>
      <c r="HZS19" s="7"/>
      <c r="HZT19" s="7"/>
      <c r="HZU19" s="7"/>
      <c r="HZV19" s="7"/>
      <c r="HZW19" s="7"/>
      <c r="HZX19" s="7"/>
      <c r="HZY19" s="7"/>
      <c r="HZZ19" s="7"/>
      <c r="IAA19" s="7"/>
      <c r="IAB19" s="7"/>
      <c r="IAC19" s="7"/>
      <c r="IAD19" s="7"/>
      <c r="IAE19" s="7"/>
      <c r="IAF19" s="7"/>
      <c r="IAG19" s="7"/>
      <c r="IAH19" s="7"/>
      <c r="IAI19" s="7"/>
      <c r="IAJ19" s="7"/>
      <c r="IAK19" s="7"/>
      <c r="IAL19" s="7"/>
      <c r="IAM19" s="7"/>
      <c r="IAN19" s="7"/>
      <c r="IAO19" s="7"/>
      <c r="IAP19" s="7"/>
      <c r="IAQ19" s="7"/>
      <c r="IAR19" s="7"/>
      <c r="IAS19" s="7"/>
      <c r="IAT19" s="7"/>
      <c r="IAU19" s="7"/>
      <c r="IAV19" s="7"/>
      <c r="IAW19" s="7"/>
      <c r="IAX19" s="7"/>
      <c r="IAY19" s="7"/>
      <c r="IAZ19" s="7"/>
      <c r="IBA19" s="7"/>
      <c r="IBB19" s="7"/>
      <c r="IBC19" s="7"/>
      <c r="IBD19" s="7"/>
      <c r="IBE19" s="7"/>
      <c r="IBF19" s="7"/>
      <c r="IBG19" s="7"/>
      <c r="IBH19" s="7"/>
      <c r="IBI19" s="7"/>
      <c r="IBJ19" s="7"/>
      <c r="IBK19" s="7"/>
      <c r="IBL19" s="7"/>
      <c r="IBM19" s="7"/>
      <c r="IBN19" s="7"/>
      <c r="IBO19" s="7"/>
      <c r="IBP19" s="7"/>
      <c r="IBQ19" s="7"/>
      <c r="IBR19" s="7"/>
      <c r="IBS19" s="7"/>
      <c r="IBT19" s="7"/>
      <c r="IBU19" s="7"/>
      <c r="IBV19" s="7"/>
      <c r="IBW19" s="7"/>
      <c r="IBX19" s="7"/>
      <c r="IBY19" s="7"/>
      <c r="IBZ19" s="7"/>
      <c r="ICA19" s="7"/>
      <c r="ICB19" s="7"/>
      <c r="ICC19" s="7"/>
      <c r="ICD19" s="7"/>
      <c r="ICE19" s="7"/>
      <c r="ICF19" s="7"/>
      <c r="ICG19" s="7"/>
      <c r="ICH19" s="7"/>
      <c r="ICI19" s="7"/>
      <c r="ICJ19" s="7"/>
      <c r="ICK19" s="7"/>
      <c r="ICL19" s="7"/>
      <c r="ICM19" s="7"/>
      <c r="ICN19" s="7"/>
      <c r="ICO19" s="7"/>
      <c r="ICP19" s="7"/>
      <c r="ICQ19" s="7"/>
      <c r="ICR19" s="7"/>
      <c r="ICS19" s="7"/>
      <c r="ICT19" s="7"/>
      <c r="ICU19" s="7"/>
      <c r="ICV19" s="7"/>
      <c r="ICW19" s="7"/>
      <c r="ICX19" s="7"/>
      <c r="ICY19" s="7"/>
      <c r="ICZ19" s="7"/>
      <c r="IDA19" s="7"/>
      <c r="IDB19" s="7"/>
      <c r="IDC19" s="7"/>
      <c r="IDD19" s="7"/>
      <c r="IDE19" s="7"/>
      <c r="IDF19" s="7"/>
      <c r="IDG19" s="7"/>
      <c r="IDH19" s="7"/>
      <c r="IDI19" s="7"/>
      <c r="IDJ19" s="7"/>
      <c r="IDK19" s="7"/>
      <c r="IDL19" s="7"/>
      <c r="IDM19" s="7"/>
      <c r="IDN19" s="7"/>
      <c r="IDO19" s="7"/>
      <c r="IDP19" s="7"/>
      <c r="IDQ19" s="7"/>
      <c r="IDR19" s="7"/>
      <c r="IDS19" s="7"/>
      <c r="IDT19" s="7"/>
      <c r="IDU19" s="7"/>
      <c r="IDV19" s="7"/>
      <c r="IDW19" s="7"/>
      <c r="IDX19" s="7"/>
      <c r="IDY19" s="7"/>
      <c r="IDZ19" s="7"/>
      <c r="IEA19" s="7"/>
      <c r="IEB19" s="7"/>
      <c r="IEC19" s="7"/>
      <c r="IED19" s="7"/>
      <c r="IEE19" s="7"/>
      <c r="IEF19" s="7"/>
      <c r="IEG19" s="7"/>
      <c r="IEH19" s="7"/>
      <c r="IEI19" s="7"/>
      <c r="IEJ19" s="7"/>
      <c r="IEK19" s="7"/>
      <c r="IEL19" s="7"/>
      <c r="IEM19" s="7"/>
      <c r="IEN19" s="7"/>
      <c r="IEO19" s="7"/>
      <c r="IEP19" s="7"/>
      <c r="IEQ19" s="7"/>
      <c r="IER19" s="7"/>
      <c r="IES19" s="7"/>
      <c r="IET19" s="7"/>
      <c r="IEU19" s="7"/>
      <c r="IEV19" s="7"/>
      <c r="IEW19" s="7"/>
      <c r="IEX19" s="7"/>
      <c r="IEY19" s="7"/>
      <c r="IEZ19" s="7"/>
      <c r="IFA19" s="7"/>
      <c r="IFB19" s="7"/>
      <c r="IFC19" s="7"/>
      <c r="IFD19" s="7"/>
      <c r="IFE19" s="7"/>
      <c r="IFF19" s="7"/>
      <c r="IFG19" s="7"/>
      <c r="IFH19" s="7"/>
      <c r="IFI19" s="7"/>
      <c r="IFJ19" s="7"/>
      <c r="IFK19" s="7"/>
      <c r="IFL19" s="7"/>
      <c r="IFM19" s="7"/>
      <c r="IFN19" s="7"/>
      <c r="IFO19" s="7"/>
      <c r="IFP19" s="7"/>
      <c r="IFQ19" s="7"/>
      <c r="IFR19" s="7"/>
      <c r="IFS19" s="7"/>
      <c r="IFT19" s="7"/>
      <c r="IFU19" s="7"/>
      <c r="IFV19" s="7"/>
      <c r="IFW19" s="7"/>
      <c r="IFX19" s="7"/>
      <c r="IFY19" s="7"/>
      <c r="IFZ19" s="7"/>
      <c r="IGA19" s="7"/>
      <c r="IGB19" s="7"/>
      <c r="IGC19" s="7"/>
      <c r="IGD19" s="7"/>
      <c r="IGE19" s="7"/>
      <c r="IGF19" s="7"/>
      <c r="IGG19" s="7"/>
      <c r="IGH19" s="7"/>
      <c r="IGI19" s="7"/>
      <c r="IGJ19" s="7"/>
      <c r="IGK19" s="7"/>
      <c r="IGL19" s="7"/>
      <c r="IGM19" s="7"/>
      <c r="IGN19" s="7"/>
      <c r="IGO19" s="7"/>
      <c r="IGP19" s="7"/>
      <c r="IGQ19" s="7"/>
      <c r="IGR19" s="7"/>
      <c r="IGS19" s="7"/>
      <c r="IGT19" s="7"/>
      <c r="IGU19" s="7"/>
      <c r="IGV19" s="7"/>
      <c r="IGW19" s="7"/>
      <c r="IGX19" s="7"/>
      <c r="IGY19" s="7"/>
      <c r="IGZ19" s="7"/>
      <c r="IHA19" s="7"/>
      <c r="IHB19" s="7"/>
      <c r="IHC19" s="7"/>
      <c r="IHD19" s="7"/>
      <c r="IHE19" s="7"/>
      <c r="IHF19" s="7"/>
      <c r="IHG19" s="7"/>
      <c r="IHH19" s="7"/>
      <c r="IHI19" s="7"/>
      <c r="IHJ19" s="7"/>
      <c r="IHK19" s="7"/>
      <c r="IHL19" s="7"/>
      <c r="IHM19" s="7"/>
      <c r="IHN19" s="7"/>
      <c r="IHO19" s="7"/>
      <c r="IHP19" s="7"/>
      <c r="IHQ19" s="7"/>
      <c r="IHR19" s="7"/>
      <c r="IHS19" s="7"/>
      <c r="IHT19" s="7"/>
      <c r="IHU19" s="7"/>
      <c r="IHV19" s="7"/>
      <c r="IHW19" s="7"/>
      <c r="IHX19" s="7"/>
      <c r="IHY19" s="7"/>
      <c r="IHZ19" s="7"/>
      <c r="IIA19" s="7"/>
      <c r="IIB19" s="7"/>
      <c r="IIC19" s="7"/>
      <c r="IID19" s="7"/>
      <c r="IIE19" s="7"/>
      <c r="IIF19" s="7"/>
      <c r="IIG19" s="7"/>
      <c r="IIH19" s="7"/>
      <c r="III19" s="7"/>
      <c r="IIJ19" s="7"/>
      <c r="IIK19" s="7"/>
      <c r="IIL19" s="7"/>
      <c r="IIM19" s="7"/>
      <c r="IIN19" s="7"/>
      <c r="IIO19" s="7"/>
      <c r="IIP19" s="7"/>
      <c r="IIQ19" s="7"/>
      <c r="IIR19" s="7"/>
      <c r="IIS19" s="7"/>
      <c r="IIT19" s="7"/>
      <c r="IIU19" s="7"/>
      <c r="IIV19" s="7"/>
      <c r="IIW19" s="7"/>
      <c r="IIX19" s="7"/>
      <c r="IIY19" s="7"/>
      <c r="IIZ19" s="7"/>
      <c r="IJA19" s="7"/>
      <c r="IJB19" s="7"/>
      <c r="IJC19" s="7"/>
      <c r="IJD19" s="7"/>
      <c r="IJE19" s="7"/>
      <c r="IJF19" s="7"/>
      <c r="IJG19" s="7"/>
      <c r="IJH19" s="7"/>
      <c r="IJI19" s="7"/>
      <c r="IJJ19" s="7"/>
      <c r="IJK19" s="7"/>
      <c r="IJL19" s="7"/>
      <c r="IJM19" s="7"/>
      <c r="IJN19" s="7"/>
      <c r="IJO19" s="7"/>
      <c r="IJP19" s="7"/>
      <c r="IJQ19" s="7"/>
      <c r="IJR19" s="7"/>
      <c r="IJS19" s="7"/>
      <c r="IJT19" s="7"/>
      <c r="IJU19" s="7"/>
      <c r="IJV19" s="7"/>
      <c r="IJW19" s="7"/>
      <c r="IJX19" s="7"/>
      <c r="IJY19" s="7"/>
      <c r="IJZ19" s="7"/>
      <c r="IKA19" s="7"/>
      <c r="IKB19" s="7"/>
      <c r="IKC19" s="7"/>
      <c r="IKD19" s="7"/>
      <c r="IKE19" s="7"/>
      <c r="IKF19" s="7"/>
      <c r="IKG19" s="7"/>
      <c r="IKH19" s="7"/>
      <c r="IKI19" s="7"/>
      <c r="IKJ19" s="7"/>
      <c r="IKK19" s="7"/>
      <c r="IKL19" s="7"/>
      <c r="IKM19" s="7"/>
      <c r="IKN19" s="7"/>
      <c r="IKO19" s="7"/>
      <c r="IKP19" s="7"/>
      <c r="IKQ19" s="7"/>
      <c r="IKR19" s="7"/>
      <c r="IKS19" s="7"/>
      <c r="IKT19" s="7"/>
      <c r="IKU19" s="7"/>
      <c r="IKV19" s="7"/>
      <c r="IKW19" s="7"/>
      <c r="IKX19" s="7"/>
      <c r="IKY19" s="7"/>
      <c r="IKZ19" s="7"/>
      <c r="ILA19" s="7"/>
      <c r="ILB19" s="7"/>
      <c r="ILC19" s="7"/>
      <c r="ILD19" s="7"/>
      <c r="ILE19" s="7"/>
      <c r="ILF19" s="7"/>
      <c r="ILG19" s="7"/>
      <c r="ILH19" s="7"/>
      <c r="ILI19" s="7"/>
      <c r="ILJ19" s="7"/>
      <c r="ILK19" s="7"/>
      <c r="ILL19" s="7"/>
      <c r="ILM19" s="7"/>
      <c r="ILN19" s="7"/>
      <c r="ILO19" s="7"/>
      <c r="ILP19" s="7"/>
      <c r="ILQ19" s="7"/>
      <c r="ILR19" s="7"/>
      <c r="ILS19" s="7"/>
      <c r="ILT19" s="7"/>
      <c r="ILU19" s="7"/>
      <c r="ILV19" s="7"/>
      <c r="ILW19" s="7"/>
      <c r="ILX19" s="7"/>
      <c r="ILY19" s="7"/>
      <c r="ILZ19" s="7"/>
      <c r="IMA19" s="7"/>
      <c r="IMB19" s="7"/>
      <c r="IMC19" s="7"/>
      <c r="IMD19" s="7"/>
      <c r="IME19" s="7"/>
      <c r="IMF19" s="7"/>
      <c r="IMG19" s="7"/>
      <c r="IMH19" s="7"/>
      <c r="IMI19" s="7"/>
      <c r="IMJ19" s="7"/>
      <c r="IMK19" s="7"/>
      <c r="IML19" s="7"/>
      <c r="IMM19" s="7"/>
      <c r="IMN19" s="7"/>
      <c r="IMO19" s="7"/>
      <c r="IMP19" s="7"/>
      <c r="IMQ19" s="7"/>
      <c r="IMR19" s="7"/>
      <c r="IMS19" s="7"/>
      <c r="IMT19" s="7"/>
      <c r="IMU19" s="7"/>
      <c r="IMV19" s="7"/>
      <c r="IMW19" s="7"/>
      <c r="IMX19" s="7"/>
      <c r="IMY19" s="7"/>
      <c r="IMZ19" s="7"/>
      <c r="INA19" s="7"/>
      <c r="INB19" s="7"/>
      <c r="INC19" s="7"/>
      <c r="IND19" s="7"/>
      <c r="INE19" s="7"/>
      <c r="INF19" s="7"/>
      <c r="ING19" s="7"/>
      <c r="INH19" s="7"/>
      <c r="INI19" s="7"/>
      <c r="INJ19" s="7"/>
      <c r="INK19" s="7"/>
      <c r="INL19" s="7"/>
      <c r="INM19" s="7"/>
      <c r="INN19" s="7"/>
      <c r="INO19" s="7"/>
      <c r="INP19" s="7"/>
      <c r="INQ19" s="7"/>
      <c r="INR19" s="7"/>
      <c r="INS19" s="7"/>
      <c r="INT19" s="7"/>
      <c r="INU19" s="7"/>
      <c r="INV19" s="7"/>
      <c r="INW19" s="7"/>
      <c r="INX19" s="7"/>
      <c r="INY19" s="7"/>
      <c r="INZ19" s="7"/>
      <c r="IOA19" s="7"/>
      <c r="IOB19" s="7"/>
      <c r="IOC19" s="7"/>
      <c r="IOD19" s="7"/>
      <c r="IOE19" s="7"/>
      <c r="IOF19" s="7"/>
      <c r="IOG19" s="7"/>
      <c r="IOH19" s="7"/>
      <c r="IOI19" s="7"/>
      <c r="IOJ19" s="7"/>
      <c r="IOK19" s="7"/>
      <c r="IOL19" s="7"/>
      <c r="IOM19" s="7"/>
      <c r="ION19" s="7"/>
      <c r="IOO19" s="7"/>
      <c r="IOP19" s="7"/>
      <c r="IOQ19" s="7"/>
      <c r="IOR19" s="7"/>
      <c r="IOS19" s="7"/>
      <c r="IOT19" s="7"/>
      <c r="IOU19" s="7"/>
      <c r="IOV19" s="7"/>
      <c r="IOW19" s="7"/>
      <c r="IOX19" s="7"/>
      <c r="IOY19" s="7"/>
      <c r="IOZ19" s="7"/>
      <c r="IPA19" s="7"/>
      <c r="IPB19" s="7"/>
      <c r="IPC19" s="7"/>
      <c r="IPD19" s="7"/>
      <c r="IPE19" s="7"/>
      <c r="IPF19" s="7"/>
      <c r="IPG19" s="7"/>
      <c r="IPH19" s="7"/>
      <c r="IPI19" s="7"/>
      <c r="IPJ19" s="7"/>
      <c r="IPK19" s="7"/>
      <c r="IPL19" s="7"/>
      <c r="IPM19" s="7"/>
      <c r="IPN19" s="7"/>
      <c r="IPO19" s="7"/>
      <c r="IPP19" s="7"/>
      <c r="IPQ19" s="7"/>
      <c r="IPR19" s="7"/>
      <c r="IPS19" s="7"/>
      <c r="IPT19" s="7"/>
      <c r="IPU19" s="7"/>
      <c r="IPV19" s="7"/>
      <c r="IPW19" s="7"/>
      <c r="IPX19" s="7"/>
      <c r="IPY19" s="7"/>
      <c r="IPZ19" s="7"/>
      <c r="IQA19" s="7"/>
      <c r="IQB19" s="7"/>
      <c r="IQC19" s="7"/>
      <c r="IQD19" s="7"/>
      <c r="IQE19" s="7"/>
      <c r="IQF19" s="7"/>
      <c r="IQG19" s="7"/>
      <c r="IQH19" s="7"/>
      <c r="IQI19" s="7"/>
      <c r="IQJ19" s="7"/>
      <c r="IQK19" s="7"/>
      <c r="IQL19" s="7"/>
      <c r="IQM19" s="7"/>
      <c r="IQN19" s="7"/>
      <c r="IQO19" s="7"/>
      <c r="IQP19" s="7"/>
      <c r="IQQ19" s="7"/>
      <c r="IQR19" s="7"/>
      <c r="IQS19" s="7"/>
      <c r="IQT19" s="7"/>
      <c r="IQU19" s="7"/>
      <c r="IQV19" s="7"/>
      <c r="IQW19" s="7"/>
      <c r="IQX19" s="7"/>
      <c r="IQY19" s="7"/>
      <c r="IQZ19" s="7"/>
      <c r="IRA19" s="7"/>
      <c r="IRB19" s="7"/>
      <c r="IRC19" s="7"/>
      <c r="IRD19" s="7"/>
      <c r="IRE19" s="7"/>
      <c r="IRF19" s="7"/>
      <c r="IRG19" s="7"/>
      <c r="IRH19" s="7"/>
      <c r="IRI19" s="7"/>
      <c r="IRJ19" s="7"/>
      <c r="IRK19" s="7"/>
      <c r="IRL19" s="7"/>
      <c r="IRM19" s="7"/>
      <c r="IRN19" s="7"/>
      <c r="IRO19" s="7"/>
      <c r="IRP19" s="7"/>
      <c r="IRQ19" s="7"/>
      <c r="IRR19" s="7"/>
      <c r="IRS19" s="7"/>
      <c r="IRT19" s="7"/>
      <c r="IRU19" s="7"/>
      <c r="IRV19" s="7"/>
      <c r="IRW19" s="7"/>
      <c r="IRX19" s="7"/>
      <c r="IRY19" s="7"/>
      <c r="IRZ19" s="7"/>
      <c r="ISA19" s="7"/>
      <c r="ISB19" s="7"/>
      <c r="ISC19" s="7"/>
      <c r="ISD19" s="7"/>
      <c r="ISE19" s="7"/>
      <c r="ISF19" s="7"/>
      <c r="ISG19" s="7"/>
      <c r="ISH19" s="7"/>
      <c r="ISI19" s="7"/>
      <c r="ISJ19" s="7"/>
      <c r="ISK19" s="7"/>
      <c r="ISL19" s="7"/>
      <c r="ISM19" s="7"/>
      <c r="ISN19" s="7"/>
      <c r="ISO19" s="7"/>
      <c r="ISP19" s="7"/>
      <c r="ISQ19" s="7"/>
      <c r="ISR19" s="7"/>
      <c r="ISS19" s="7"/>
      <c r="IST19" s="7"/>
      <c r="ISU19" s="7"/>
      <c r="ISV19" s="7"/>
      <c r="ISW19" s="7"/>
      <c r="ISX19" s="7"/>
      <c r="ISY19" s="7"/>
      <c r="ISZ19" s="7"/>
      <c r="ITA19" s="7"/>
      <c r="ITB19" s="7"/>
      <c r="ITC19" s="7"/>
      <c r="ITD19" s="7"/>
      <c r="ITE19" s="7"/>
      <c r="ITF19" s="7"/>
      <c r="ITG19" s="7"/>
      <c r="ITH19" s="7"/>
      <c r="ITI19" s="7"/>
      <c r="ITJ19" s="7"/>
      <c r="ITK19" s="7"/>
      <c r="ITL19" s="7"/>
      <c r="ITM19" s="7"/>
      <c r="ITN19" s="7"/>
      <c r="ITO19" s="7"/>
      <c r="ITP19" s="7"/>
      <c r="ITQ19" s="7"/>
      <c r="ITR19" s="7"/>
      <c r="ITS19" s="7"/>
      <c r="ITT19" s="7"/>
      <c r="ITU19" s="7"/>
      <c r="ITV19" s="7"/>
      <c r="ITW19" s="7"/>
      <c r="ITX19" s="7"/>
      <c r="ITY19" s="7"/>
      <c r="ITZ19" s="7"/>
      <c r="IUA19" s="7"/>
      <c r="IUB19" s="7"/>
      <c r="IUC19" s="7"/>
      <c r="IUD19" s="7"/>
      <c r="IUE19" s="7"/>
      <c r="IUF19" s="7"/>
      <c r="IUG19" s="7"/>
      <c r="IUH19" s="7"/>
      <c r="IUI19" s="7"/>
      <c r="IUJ19" s="7"/>
      <c r="IUK19" s="7"/>
      <c r="IUL19" s="7"/>
      <c r="IUM19" s="7"/>
      <c r="IUN19" s="7"/>
      <c r="IUO19" s="7"/>
      <c r="IUP19" s="7"/>
      <c r="IUQ19" s="7"/>
      <c r="IUR19" s="7"/>
      <c r="IUS19" s="7"/>
      <c r="IUT19" s="7"/>
      <c r="IUU19" s="7"/>
      <c r="IUV19" s="7"/>
      <c r="IUW19" s="7"/>
      <c r="IUX19" s="7"/>
      <c r="IUY19" s="7"/>
      <c r="IUZ19" s="7"/>
      <c r="IVA19" s="7"/>
      <c r="IVB19" s="7"/>
      <c r="IVC19" s="7"/>
      <c r="IVD19" s="7"/>
      <c r="IVE19" s="7"/>
      <c r="IVF19" s="7"/>
      <c r="IVG19" s="7"/>
      <c r="IVH19" s="7"/>
      <c r="IVI19" s="7"/>
      <c r="IVJ19" s="7"/>
      <c r="IVK19" s="7"/>
      <c r="IVL19" s="7"/>
      <c r="IVM19" s="7"/>
      <c r="IVN19" s="7"/>
      <c r="IVO19" s="7"/>
      <c r="IVP19" s="7"/>
      <c r="IVQ19" s="7"/>
      <c r="IVR19" s="7"/>
      <c r="IVS19" s="7"/>
      <c r="IVT19" s="7"/>
      <c r="IVU19" s="7"/>
      <c r="IVV19" s="7"/>
      <c r="IVW19" s="7"/>
      <c r="IVX19" s="7"/>
      <c r="IVY19" s="7"/>
      <c r="IVZ19" s="7"/>
      <c r="IWA19" s="7"/>
      <c r="IWB19" s="7"/>
      <c r="IWC19" s="7"/>
      <c r="IWD19" s="7"/>
      <c r="IWE19" s="7"/>
      <c r="IWF19" s="7"/>
      <c r="IWG19" s="7"/>
      <c r="IWH19" s="7"/>
      <c r="IWI19" s="7"/>
      <c r="IWJ19" s="7"/>
      <c r="IWK19" s="7"/>
      <c r="IWL19" s="7"/>
      <c r="IWM19" s="7"/>
      <c r="IWN19" s="7"/>
      <c r="IWO19" s="7"/>
      <c r="IWP19" s="7"/>
      <c r="IWQ19" s="7"/>
      <c r="IWR19" s="7"/>
      <c r="IWS19" s="7"/>
      <c r="IWT19" s="7"/>
      <c r="IWU19" s="7"/>
      <c r="IWV19" s="7"/>
      <c r="IWW19" s="7"/>
      <c r="IWX19" s="7"/>
      <c r="IWY19" s="7"/>
      <c r="IWZ19" s="7"/>
      <c r="IXA19" s="7"/>
      <c r="IXB19" s="7"/>
      <c r="IXC19" s="7"/>
      <c r="IXD19" s="7"/>
      <c r="IXE19" s="7"/>
      <c r="IXF19" s="7"/>
      <c r="IXG19" s="7"/>
      <c r="IXH19" s="7"/>
      <c r="IXI19" s="7"/>
      <c r="IXJ19" s="7"/>
      <c r="IXK19" s="7"/>
      <c r="IXL19" s="7"/>
      <c r="IXM19" s="7"/>
      <c r="IXN19" s="7"/>
      <c r="IXO19" s="7"/>
      <c r="IXP19" s="7"/>
      <c r="IXQ19" s="7"/>
      <c r="IXR19" s="7"/>
      <c r="IXS19" s="7"/>
      <c r="IXT19" s="7"/>
      <c r="IXU19" s="7"/>
      <c r="IXV19" s="7"/>
      <c r="IXW19" s="7"/>
      <c r="IXX19" s="7"/>
      <c r="IXY19" s="7"/>
      <c r="IXZ19" s="7"/>
      <c r="IYA19" s="7"/>
      <c r="IYB19" s="7"/>
      <c r="IYC19" s="7"/>
      <c r="IYD19" s="7"/>
      <c r="IYE19" s="7"/>
      <c r="IYF19" s="7"/>
      <c r="IYG19" s="7"/>
      <c r="IYH19" s="7"/>
      <c r="IYI19" s="7"/>
      <c r="IYJ19" s="7"/>
      <c r="IYK19" s="7"/>
      <c r="IYL19" s="7"/>
      <c r="IYM19" s="7"/>
      <c r="IYN19" s="7"/>
      <c r="IYO19" s="7"/>
      <c r="IYP19" s="7"/>
      <c r="IYQ19" s="7"/>
      <c r="IYR19" s="7"/>
      <c r="IYS19" s="7"/>
      <c r="IYT19" s="7"/>
      <c r="IYU19" s="7"/>
      <c r="IYV19" s="7"/>
      <c r="IYW19" s="7"/>
      <c r="IYX19" s="7"/>
      <c r="IYY19" s="7"/>
      <c r="IYZ19" s="7"/>
      <c r="IZA19" s="7"/>
      <c r="IZB19" s="7"/>
      <c r="IZC19" s="7"/>
      <c r="IZD19" s="7"/>
      <c r="IZE19" s="7"/>
      <c r="IZF19" s="7"/>
      <c r="IZG19" s="7"/>
      <c r="IZH19" s="7"/>
      <c r="IZI19" s="7"/>
      <c r="IZJ19" s="7"/>
      <c r="IZK19" s="7"/>
      <c r="IZL19" s="7"/>
      <c r="IZM19" s="7"/>
      <c r="IZN19" s="7"/>
      <c r="IZO19" s="7"/>
      <c r="IZP19" s="7"/>
      <c r="IZQ19" s="7"/>
      <c r="IZR19" s="7"/>
      <c r="IZS19" s="7"/>
      <c r="IZT19" s="7"/>
      <c r="IZU19" s="7"/>
      <c r="IZV19" s="7"/>
      <c r="IZW19" s="7"/>
      <c r="IZX19" s="7"/>
      <c r="IZY19" s="7"/>
      <c r="IZZ19" s="7"/>
      <c r="JAA19" s="7"/>
      <c r="JAB19" s="7"/>
      <c r="JAC19" s="7"/>
      <c r="JAD19" s="7"/>
      <c r="JAE19" s="7"/>
      <c r="JAF19" s="7"/>
      <c r="JAG19" s="7"/>
      <c r="JAH19" s="7"/>
      <c r="JAI19" s="7"/>
      <c r="JAJ19" s="7"/>
      <c r="JAK19" s="7"/>
      <c r="JAL19" s="7"/>
      <c r="JAM19" s="7"/>
      <c r="JAN19" s="7"/>
      <c r="JAO19" s="7"/>
      <c r="JAP19" s="7"/>
      <c r="JAQ19" s="7"/>
      <c r="JAR19" s="7"/>
      <c r="JAS19" s="7"/>
      <c r="JAT19" s="7"/>
      <c r="JAU19" s="7"/>
      <c r="JAV19" s="7"/>
      <c r="JAW19" s="7"/>
      <c r="JAX19" s="7"/>
      <c r="JAY19" s="7"/>
      <c r="JAZ19" s="7"/>
      <c r="JBA19" s="7"/>
      <c r="JBB19" s="7"/>
      <c r="JBC19" s="7"/>
      <c r="JBD19" s="7"/>
      <c r="JBE19" s="7"/>
      <c r="JBF19" s="7"/>
      <c r="JBG19" s="7"/>
      <c r="JBH19" s="7"/>
      <c r="JBI19" s="7"/>
      <c r="JBJ19" s="7"/>
      <c r="JBK19" s="7"/>
      <c r="JBL19" s="7"/>
      <c r="JBM19" s="7"/>
      <c r="JBN19" s="7"/>
      <c r="JBO19" s="7"/>
      <c r="JBP19" s="7"/>
      <c r="JBQ19" s="7"/>
      <c r="JBR19" s="7"/>
      <c r="JBS19" s="7"/>
      <c r="JBT19" s="7"/>
      <c r="JBU19" s="7"/>
      <c r="JBV19" s="7"/>
      <c r="JBW19" s="7"/>
      <c r="JBX19" s="7"/>
      <c r="JBY19" s="7"/>
      <c r="JBZ19" s="7"/>
      <c r="JCA19" s="7"/>
      <c r="JCB19" s="7"/>
      <c r="JCC19" s="7"/>
      <c r="JCD19" s="7"/>
      <c r="JCE19" s="7"/>
      <c r="JCF19" s="7"/>
      <c r="JCG19" s="7"/>
      <c r="JCH19" s="7"/>
      <c r="JCI19" s="7"/>
      <c r="JCJ19" s="7"/>
      <c r="JCK19" s="7"/>
      <c r="JCL19" s="7"/>
      <c r="JCM19" s="7"/>
      <c r="JCN19" s="7"/>
      <c r="JCO19" s="7"/>
      <c r="JCP19" s="7"/>
      <c r="JCQ19" s="7"/>
      <c r="JCR19" s="7"/>
      <c r="JCS19" s="7"/>
      <c r="JCT19" s="7"/>
      <c r="JCU19" s="7"/>
      <c r="JCV19" s="7"/>
      <c r="JCW19" s="7"/>
      <c r="JCX19" s="7"/>
      <c r="JCY19" s="7"/>
      <c r="JCZ19" s="7"/>
      <c r="JDA19" s="7"/>
      <c r="JDB19" s="7"/>
      <c r="JDC19" s="7"/>
      <c r="JDD19" s="7"/>
      <c r="JDE19" s="7"/>
      <c r="JDF19" s="7"/>
      <c r="JDG19" s="7"/>
      <c r="JDH19" s="7"/>
      <c r="JDI19" s="7"/>
      <c r="JDJ19" s="7"/>
      <c r="JDK19" s="7"/>
      <c r="JDL19" s="7"/>
      <c r="JDM19" s="7"/>
      <c r="JDN19" s="7"/>
      <c r="JDO19" s="7"/>
      <c r="JDP19" s="7"/>
      <c r="JDQ19" s="7"/>
      <c r="JDR19" s="7"/>
      <c r="JDS19" s="7"/>
      <c r="JDT19" s="7"/>
      <c r="JDU19" s="7"/>
      <c r="JDV19" s="7"/>
      <c r="JDW19" s="7"/>
      <c r="JDX19" s="7"/>
      <c r="JDY19" s="7"/>
      <c r="JDZ19" s="7"/>
      <c r="JEA19" s="7"/>
      <c r="JEB19" s="7"/>
      <c r="JEC19" s="7"/>
      <c r="JED19" s="7"/>
      <c r="JEE19" s="7"/>
      <c r="JEF19" s="7"/>
      <c r="JEG19" s="7"/>
      <c r="JEH19" s="7"/>
      <c r="JEI19" s="7"/>
      <c r="JEJ19" s="7"/>
      <c r="JEK19" s="7"/>
      <c r="JEL19" s="7"/>
      <c r="JEM19" s="7"/>
      <c r="JEN19" s="7"/>
      <c r="JEO19" s="7"/>
      <c r="JEP19" s="7"/>
      <c r="JEQ19" s="7"/>
      <c r="JER19" s="7"/>
      <c r="JES19" s="7"/>
      <c r="JET19" s="7"/>
      <c r="JEU19" s="7"/>
      <c r="JEV19" s="7"/>
      <c r="JEW19" s="7"/>
      <c r="JEX19" s="7"/>
      <c r="JEY19" s="7"/>
      <c r="JEZ19" s="7"/>
      <c r="JFA19" s="7"/>
      <c r="JFB19" s="7"/>
      <c r="JFC19" s="7"/>
      <c r="JFD19" s="7"/>
      <c r="JFE19" s="7"/>
      <c r="JFF19" s="7"/>
      <c r="JFG19" s="7"/>
      <c r="JFH19" s="7"/>
      <c r="JFI19" s="7"/>
      <c r="JFJ19" s="7"/>
      <c r="JFK19" s="7"/>
      <c r="JFL19" s="7"/>
      <c r="JFM19" s="7"/>
      <c r="JFN19" s="7"/>
      <c r="JFO19" s="7"/>
      <c r="JFP19" s="7"/>
      <c r="JFQ19" s="7"/>
      <c r="JFR19" s="7"/>
      <c r="JFS19" s="7"/>
      <c r="JFT19" s="7"/>
      <c r="JFU19" s="7"/>
      <c r="JFV19" s="7"/>
      <c r="JFW19" s="7"/>
      <c r="JFX19" s="7"/>
      <c r="JFY19" s="7"/>
      <c r="JFZ19" s="7"/>
      <c r="JGA19" s="7"/>
      <c r="JGB19" s="7"/>
      <c r="JGC19" s="7"/>
      <c r="JGD19" s="7"/>
      <c r="JGE19" s="7"/>
      <c r="JGF19" s="7"/>
      <c r="JGG19" s="7"/>
      <c r="JGH19" s="7"/>
      <c r="JGI19" s="7"/>
      <c r="JGJ19" s="7"/>
      <c r="JGK19" s="7"/>
      <c r="JGL19" s="7"/>
      <c r="JGM19" s="7"/>
      <c r="JGN19" s="7"/>
      <c r="JGO19" s="7"/>
      <c r="JGP19" s="7"/>
      <c r="JGQ19" s="7"/>
      <c r="JGR19" s="7"/>
      <c r="JGS19" s="7"/>
      <c r="JGT19" s="7"/>
      <c r="JGU19" s="7"/>
      <c r="JGV19" s="7"/>
      <c r="JGW19" s="7"/>
      <c r="JGX19" s="7"/>
      <c r="JGY19" s="7"/>
      <c r="JGZ19" s="7"/>
      <c r="JHA19" s="7"/>
      <c r="JHB19" s="7"/>
      <c r="JHC19" s="7"/>
      <c r="JHD19" s="7"/>
      <c r="JHE19" s="7"/>
      <c r="JHF19" s="7"/>
      <c r="JHG19" s="7"/>
      <c r="JHH19" s="7"/>
      <c r="JHI19" s="7"/>
      <c r="JHJ19" s="7"/>
      <c r="JHK19" s="7"/>
      <c r="JHL19" s="7"/>
      <c r="JHM19" s="7"/>
      <c r="JHN19" s="7"/>
      <c r="JHO19" s="7"/>
      <c r="JHP19" s="7"/>
      <c r="JHQ19" s="7"/>
      <c r="JHR19" s="7"/>
      <c r="JHS19" s="7"/>
      <c r="JHT19" s="7"/>
      <c r="JHU19" s="7"/>
      <c r="JHV19" s="7"/>
      <c r="JHW19" s="7"/>
      <c r="JHX19" s="7"/>
      <c r="JHY19" s="7"/>
      <c r="JHZ19" s="7"/>
      <c r="JIA19" s="7"/>
      <c r="JIB19" s="7"/>
      <c r="JIC19" s="7"/>
      <c r="JID19" s="7"/>
      <c r="JIE19" s="7"/>
      <c r="JIF19" s="7"/>
      <c r="JIG19" s="7"/>
      <c r="JIH19" s="7"/>
      <c r="JII19" s="7"/>
      <c r="JIJ19" s="7"/>
      <c r="JIK19" s="7"/>
      <c r="JIL19" s="7"/>
      <c r="JIM19" s="7"/>
      <c r="JIN19" s="7"/>
      <c r="JIO19" s="7"/>
      <c r="JIP19" s="7"/>
      <c r="JIQ19" s="7"/>
      <c r="JIR19" s="7"/>
      <c r="JIS19" s="7"/>
      <c r="JIT19" s="7"/>
      <c r="JIU19" s="7"/>
      <c r="JIV19" s="7"/>
      <c r="JIW19" s="7"/>
      <c r="JIX19" s="7"/>
      <c r="JIY19" s="7"/>
      <c r="JIZ19" s="7"/>
      <c r="JJA19" s="7"/>
      <c r="JJB19" s="7"/>
      <c r="JJC19" s="7"/>
      <c r="JJD19" s="7"/>
      <c r="JJE19" s="7"/>
      <c r="JJF19" s="7"/>
      <c r="JJG19" s="7"/>
      <c r="JJH19" s="7"/>
      <c r="JJI19" s="7"/>
      <c r="JJJ19" s="7"/>
      <c r="JJK19" s="7"/>
      <c r="JJL19" s="7"/>
      <c r="JJM19" s="7"/>
      <c r="JJN19" s="7"/>
      <c r="JJO19" s="7"/>
      <c r="JJP19" s="7"/>
      <c r="JJQ19" s="7"/>
      <c r="JJR19" s="7"/>
      <c r="JJS19" s="7"/>
      <c r="JJT19" s="7"/>
      <c r="JJU19" s="7"/>
      <c r="JJV19" s="7"/>
      <c r="JJW19" s="7"/>
      <c r="JJX19" s="7"/>
      <c r="JJY19" s="7"/>
      <c r="JJZ19" s="7"/>
      <c r="JKA19" s="7"/>
      <c r="JKB19" s="7"/>
      <c r="JKC19" s="7"/>
      <c r="JKD19" s="7"/>
      <c r="JKE19" s="7"/>
      <c r="JKF19" s="7"/>
      <c r="JKG19" s="7"/>
      <c r="JKH19" s="7"/>
      <c r="JKI19" s="7"/>
      <c r="JKJ19" s="7"/>
      <c r="JKK19" s="7"/>
      <c r="JKL19" s="7"/>
      <c r="JKM19" s="7"/>
      <c r="JKN19" s="7"/>
      <c r="JKO19" s="7"/>
      <c r="JKP19" s="7"/>
      <c r="JKQ19" s="7"/>
      <c r="JKR19" s="7"/>
      <c r="JKS19" s="7"/>
      <c r="JKT19" s="7"/>
      <c r="JKU19" s="7"/>
      <c r="JKV19" s="7"/>
      <c r="JKW19" s="7"/>
      <c r="JKX19" s="7"/>
      <c r="JKY19" s="7"/>
      <c r="JKZ19" s="7"/>
      <c r="JLA19" s="7"/>
      <c r="JLB19" s="7"/>
      <c r="JLC19" s="7"/>
      <c r="JLD19" s="7"/>
      <c r="JLE19" s="7"/>
      <c r="JLF19" s="7"/>
      <c r="JLG19" s="7"/>
      <c r="JLH19" s="7"/>
      <c r="JLI19" s="7"/>
      <c r="JLJ19" s="7"/>
      <c r="JLK19" s="7"/>
      <c r="JLL19" s="7"/>
      <c r="JLM19" s="7"/>
      <c r="JLN19" s="7"/>
      <c r="JLO19" s="7"/>
      <c r="JLP19" s="7"/>
      <c r="JLQ19" s="7"/>
      <c r="JLR19" s="7"/>
      <c r="JLS19" s="7"/>
      <c r="JLT19" s="7"/>
      <c r="JLU19" s="7"/>
      <c r="JLV19" s="7"/>
      <c r="JLW19" s="7"/>
      <c r="JLX19" s="7"/>
      <c r="JLY19" s="7"/>
      <c r="JLZ19" s="7"/>
      <c r="JMA19" s="7"/>
      <c r="JMB19" s="7"/>
      <c r="JMC19" s="7"/>
      <c r="JMD19" s="7"/>
      <c r="JME19" s="7"/>
      <c r="JMF19" s="7"/>
      <c r="JMG19" s="7"/>
      <c r="JMH19" s="7"/>
      <c r="JMI19" s="7"/>
      <c r="JMJ19" s="7"/>
      <c r="JMK19" s="7"/>
      <c r="JML19" s="7"/>
      <c r="JMM19" s="7"/>
      <c r="JMN19" s="7"/>
      <c r="JMO19" s="7"/>
      <c r="JMP19" s="7"/>
      <c r="JMQ19" s="7"/>
      <c r="JMR19" s="7"/>
      <c r="JMS19" s="7"/>
      <c r="JMT19" s="7"/>
      <c r="JMU19" s="7"/>
      <c r="JMV19" s="7"/>
      <c r="JMW19" s="7"/>
      <c r="JMX19" s="7"/>
      <c r="JMY19" s="7"/>
      <c r="JMZ19" s="7"/>
      <c r="JNA19" s="7"/>
      <c r="JNB19" s="7"/>
      <c r="JNC19" s="7"/>
      <c r="JND19" s="7"/>
      <c r="JNE19" s="7"/>
      <c r="JNF19" s="7"/>
      <c r="JNG19" s="7"/>
      <c r="JNH19" s="7"/>
      <c r="JNI19" s="7"/>
      <c r="JNJ19" s="7"/>
      <c r="JNK19" s="7"/>
      <c r="JNL19" s="7"/>
      <c r="JNM19" s="7"/>
      <c r="JNN19" s="7"/>
      <c r="JNO19" s="7"/>
      <c r="JNP19" s="7"/>
      <c r="JNQ19" s="7"/>
      <c r="JNR19" s="7"/>
      <c r="JNS19" s="7"/>
      <c r="JNT19" s="7"/>
      <c r="JNU19" s="7"/>
      <c r="JNV19" s="7"/>
      <c r="JNW19" s="7"/>
      <c r="JNX19" s="7"/>
      <c r="JNY19" s="7"/>
      <c r="JNZ19" s="7"/>
      <c r="JOA19" s="7"/>
      <c r="JOB19" s="7"/>
      <c r="JOC19" s="7"/>
      <c r="JOD19" s="7"/>
      <c r="JOE19" s="7"/>
      <c r="JOF19" s="7"/>
      <c r="JOG19" s="7"/>
      <c r="JOH19" s="7"/>
      <c r="JOI19" s="7"/>
      <c r="JOJ19" s="7"/>
      <c r="JOK19" s="7"/>
      <c r="JOL19" s="7"/>
      <c r="JOM19" s="7"/>
      <c r="JON19" s="7"/>
      <c r="JOO19" s="7"/>
      <c r="JOP19" s="7"/>
      <c r="JOQ19" s="7"/>
      <c r="JOR19" s="7"/>
      <c r="JOS19" s="7"/>
      <c r="JOT19" s="7"/>
      <c r="JOU19" s="7"/>
      <c r="JOV19" s="7"/>
      <c r="JOW19" s="7"/>
      <c r="JOX19" s="7"/>
      <c r="JOY19" s="7"/>
      <c r="JOZ19" s="7"/>
      <c r="JPA19" s="7"/>
      <c r="JPB19" s="7"/>
      <c r="JPC19" s="7"/>
      <c r="JPD19" s="7"/>
      <c r="JPE19" s="7"/>
      <c r="JPF19" s="7"/>
      <c r="JPG19" s="7"/>
      <c r="JPH19" s="7"/>
      <c r="JPI19" s="7"/>
      <c r="JPJ19" s="7"/>
      <c r="JPK19" s="7"/>
      <c r="JPL19" s="7"/>
      <c r="JPM19" s="7"/>
      <c r="JPN19" s="7"/>
      <c r="JPO19" s="7"/>
      <c r="JPP19" s="7"/>
      <c r="JPQ19" s="7"/>
      <c r="JPR19" s="7"/>
      <c r="JPS19" s="7"/>
      <c r="JPT19" s="7"/>
      <c r="JPU19" s="7"/>
      <c r="JPV19" s="7"/>
      <c r="JPW19" s="7"/>
      <c r="JPX19" s="7"/>
      <c r="JPY19" s="7"/>
      <c r="JPZ19" s="7"/>
      <c r="JQA19" s="7"/>
      <c r="JQB19" s="7"/>
      <c r="JQC19" s="7"/>
      <c r="JQD19" s="7"/>
      <c r="JQE19" s="7"/>
      <c r="JQF19" s="7"/>
      <c r="JQG19" s="7"/>
      <c r="JQH19" s="7"/>
      <c r="JQI19" s="7"/>
      <c r="JQJ19" s="7"/>
      <c r="JQK19" s="7"/>
      <c r="JQL19" s="7"/>
      <c r="JQM19" s="7"/>
      <c r="JQN19" s="7"/>
      <c r="JQO19" s="7"/>
      <c r="JQP19" s="7"/>
      <c r="JQQ19" s="7"/>
      <c r="JQR19" s="7"/>
      <c r="JQS19" s="7"/>
      <c r="JQT19" s="7"/>
      <c r="JQU19" s="7"/>
      <c r="JQV19" s="7"/>
      <c r="JQW19" s="7"/>
      <c r="JQX19" s="7"/>
      <c r="JQY19" s="7"/>
      <c r="JQZ19" s="7"/>
      <c r="JRA19" s="7"/>
      <c r="JRB19" s="7"/>
      <c r="JRC19" s="7"/>
      <c r="JRD19" s="7"/>
      <c r="JRE19" s="7"/>
      <c r="JRF19" s="7"/>
      <c r="JRG19" s="7"/>
      <c r="JRH19" s="7"/>
      <c r="JRI19" s="7"/>
      <c r="JRJ19" s="7"/>
      <c r="JRK19" s="7"/>
      <c r="JRL19" s="7"/>
      <c r="JRM19" s="7"/>
      <c r="JRN19" s="7"/>
      <c r="JRO19" s="7"/>
      <c r="JRP19" s="7"/>
      <c r="JRQ19" s="7"/>
      <c r="JRR19" s="7"/>
      <c r="JRS19" s="7"/>
      <c r="JRT19" s="7"/>
      <c r="JRU19" s="7"/>
      <c r="JRV19" s="7"/>
      <c r="JRW19" s="7"/>
      <c r="JRX19" s="7"/>
      <c r="JRY19" s="7"/>
      <c r="JRZ19" s="7"/>
      <c r="JSA19" s="7"/>
      <c r="JSB19" s="7"/>
      <c r="JSC19" s="7"/>
      <c r="JSD19" s="7"/>
      <c r="JSE19" s="7"/>
      <c r="JSF19" s="7"/>
      <c r="JSG19" s="7"/>
      <c r="JSH19" s="7"/>
      <c r="JSI19" s="7"/>
      <c r="JSJ19" s="7"/>
      <c r="JSK19" s="7"/>
      <c r="JSL19" s="7"/>
      <c r="JSM19" s="7"/>
      <c r="JSN19" s="7"/>
      <c r="JSO19" s="7"/>
      <c r="JSP19" s="7"/>
      <c r="JSQ19" s="7"/>
      <c r="JSR19" s="7"/>
      <c r="JSS19" s="7"/>
      <c r="JST19" s="7"/>
      <c r="JSU19" s="7"/>
      <c r="JSV19" s="7"/>
      <c r="JSW19" s="7"/>
      <c r="JSX19" s="7"/>
      <c r="JSY19" s="7"/>
      <c r="JSZ19" s="7"/>
      <c r="JTA19" s="7"/>
      <c r="JTB19" s="7"/>
      <c r="JTC19" s="7"/>
      <c r="JTD19" s="7"/>
      <c r="JTE19" s="7"/>
      <c r="JTF19" s="7"/>
      <c r="JTG19" s="7"/>
      <c r="JTH19" s="7"/>
      <c r="JTI19" s="7"/>
      <c r="JTJ19" s="7"/>
      <c r="JTK19" s="7"/>
      <c r="JTL19" s="7"/>
      <c r="JTM19" s="7"/>
      <c r="JTN19" s="7"/>
      <c r="JTO19" s="7"/>
      <c r="JTP19" s="7"/>
      <c r="JTQ19" s="7"/>
      <c r="JTR19" s="7"/>
      <c r="JTS19" s="7"/>
      <c r="JTT19" s="7"/>
      <c r="JTU19" s="7"/>
      <c r="JTV19" s="7"/>
      <c r="JTW19" s="7"/>
      <c r="JTX19" s="7"/>
      <c r="JTY19" s="7"/>
      <c r="JTZ19" s="7"/>
      <c r="JUA19" s="7"/>
      <c r="JUB19" s="7"/>
      <c r="JUC19" s="7"/>
      <c r="JUD19" s="7"/>
      <c r="JUE19" s="7"/>
      <c r="JUF19" s="7"/>
      <c r="JUG19" s="7"/>
      <c r="JUH19" s="7"/>
      <c r="JUI19" s="7"/>
      <c r="JUJ19" s="7"/>
      <c r="JUK19" s="7"/>
      <c r="JUL19" s="7"/>
      <c r="JUM19" s="7"/>
      <c r="JUN19" s="7"/>
      <c r="JUO19" s="7"/>
      <c r="JUP19" s="7"/>
      <c r="JUQ19" s="7"/>
      <c r="JUR19" s="7"/>
      <c r="JUS19" s="7"/>
      <c r="JUT19" s="7"/>
      <c r="JUU19" s="7"/>
      <c r="JUV19" s="7"/>
      <c r="JUW19" s="7"/>
      <c r="JUX19" s="7"/>
      <c r="JUY19" s="7"/>
      <c r="JUZ19" s="7"/>
      <c r="JVA19" s="7"/>
      <c r="JVB19" s="7"/>
      <c r="JVC19" s="7"/>
      <c r="JVD19" s="7"/>
      <c r="JVE19" s="7"/>
      <c r="JVF19" s="7"/>
      <c r="JVG19" s="7"/>
      <c r="JVH19" s="7"/>
      <c r="JVI19" s="7"/>
      <c r="JVJ19" s="7"/>
      <c r="JVK19" s="7"/>
      <c r="JVL19" s="7"/>
      <c r="JVM19" s="7"/>
      <c r="JVN19" s="7"/>
      <c r="JVO19" s="7"/>
      <c r="JVP19" s="7"/>
      <c r="JVQ19" s="7"/>
      <c r="JVR19" s="7"/>
      <c r="JVS19" s="7"/>
      <c r="JVT19" s="7"/>
      <c r="JVU19" s="7"/>
      <c r="JVV19" s="7"/>
      <c r="JVW19" s="7"/>
      <c r="JVX19" s="7"/>
      <c r="JVY19" s="7"/>
      <c r="JVZ19" s="7"/>
      <c r="JWA19" s="7"/>
      <c r="JWB19" s="7"/>
      <c r="JWC19" s="7"/>
      <c r="JWD19" s="7"/>
      <c r="JWE19" s="7"/>
      <c r="JWF19" s="7"/>
      <c r="JWG19" s="7"/>
      <c r="JWH19" s="7"/>
      <c r="JWI19" s="7"/>
      <c r="JWJ19" s="7"/>
      <c r="JWK19" s="7"/>
      <c r="JWL19" s="7"/>
      <c r="JWM19" s="7"/>
      <c r="JWN19" s="7"/>
      <c r="JWO19" s="7"/>
      <c r="JWP19" s="7"/>
      <c r="JWQ19" s="7"/>
      <c r="JWR19" s="7"/>
      <c r="JWS19" s="7"/>
      <c r="JWT19" s="7"/>
      <c r="JWU19" s="7"/>
      <c r="JWV19" s="7"/>
      <c r="JWW19" s="7"/>
      <c r="JWX19" s="7"/>
      <c r="JWY19" s="7"/>
      <c r="JWZ19" s="7"/>
      <c r="JXA19" s="7"/>
      <c r="JXB19" s="7"/>
      <c r="JXC19" s="7"/>
      <c r="JXD19" s="7"/>
      <c r="JXE19" s="7"/>
      <c r="JXF19" s="7"/>
      <c r="JXG19" s="7"/>
      <c r="JXH19" s="7"/>
      <c r="JXI19" s="7"/>
      <c r="JXJ19" s="7"/>
      <c r="JXK19" s="7"/>
      <c r="JXL19" s="7"/>
      <c r="JXM19" s="7"/>
      <c r="JXN19" s="7"/>
      <c r="JXO19" s="7"/>
      <c r="JXP19" s="7"/>
      <c r="JXQ19" s="7"/>
      <c r="JXR19" s="7"/>
      <c r="JXS19" s="7"/>
      <c r="JXT19" s="7"/>
      <c r="JXU19" s="7"/>
      <c r="JXV19" s="7"/>
      <c r="JXW19" s="7"/>
      <c r="JXX19" s="7"/>
      <c r="JXY19" s="7"/>
      <c r="JXZ19" s="7"/>
      <c r="JYA19" s="7"/>
      <c r="JYB19" s="7"/>
      <c r="JYC19" s="7"/>
      <c r="JYD19" s="7"/>
      <c r="JYE19" s="7"/>
      <c r="JYF19" s="7"/>
      <c r="JYG19" s="7"/>
      <c r="JYH19" s="7"/>
      <c r="JYI19" s="7"/>
      <c r="JYJ19" s="7"/>
      <c r="JYK19" s="7"/>
      <c r="JYL19" s="7"/>
      <c r="JYM19" s="7"/>
      <c r="JYN19" s="7"/>
      <c r="JYO19" s="7"/>
      <c r="JYP19" s="7"/>
      <c r="JYQ19" s="7"/>
      <c r="JYR19" s="7"/>
      <c r="JYS19" s="7"/>
      <c r="JYT19" s="7"/>
      <c r="JYU19" s="7"/>
      <c r="JYV19" s="7"/>
      <c r="JYW19" s="7"/>
      <c r="JYX19" s="7"/>
      <c r="JYY19" s="7"/>
      <c r="JYZ19" s="7"/>
      <c r="JZA19" s="7"/>
      <c r="JZB19" s="7"/>
      <c r="JZC19" s="7"/>
      <c r="JZD19" s="7"/>
      <c r="JZE19" s="7"/>
      <c r="JZF19" s="7"/>
      <c r="JZG19" s="7"/>
      <c r="JZH19" s="7"/>
      <c r="JZI19" s="7"/>
      <c r="JZJ19" s="7"/>
      <c r="JZK19" s="7"/>
      <c r="JZL19" s="7"/>
      <c r="JZM19" s="7"/>
      <c r="JZN19" s="7"/>
      <c r="JZO19" s="7"/>
      <c r="JZP19" s="7"/>
      <c r="JZQ19" s="7"/>
      <c r="JZR19" s="7"/>
      <c r="JZS19" s="7"/>
      <c r="JZT19" s="7"/>
      <c r="JZU19" s="7"/>
      <c r="JZV19" s="7"/>
      <c r="JZW19" s="7"/>
      <c r="JZX19" s="7"/>
      <c r="JZY19" s="7"/>
      <c r="JZZ19" s="7"/>
      <c r="KAA19" s="7"/>
      <c r="KAB19" s="7"/>
      <c r="KAC19" s="7"/>
      <c r="KAD19" s="7"/>
      <c r="KAE19" s="7"/>
      <c r="KAF19" s="7"/>
      <c r="KAG19" s="7"/>
      <c r="KAH19" s="7"/>
      <c r="KAI19" s="7"/>
      <c r="KAJ19" s="7"/>
      <c r="KAK19" s="7"/>
      <c r="KAL19" s="7"/>
      <c r="KAM19" s="7"/>
      <c r="KAN19" s="7"/>
      <c r="KAO19" s="7"/>
      <c r="KAP19" s="7"/>
      <c r="KAQ19" s="7"/>
      <c r="KAR19" s="7"/>
      <c r="KAS19" s="7"/>
      <c r="KAT19" s="7"/>
      <c r="KAU19" s="7"/>
      <c r="KAV19" s="7"/>
      <c r="KAW19" s="7"/>
      <c r="KAX19" s="7"/>
      <c r="KAY19" s="7"/>
      <c r="KAZ19" s="7"/>
      <c r="KBA19" s="7"/>
      <c r="KBB19" s="7"/>
      <c r="KBC19" s="7"/>
      <c r="KBD19" s="7"/>
      <c r="KBE19" s="7"/>
      <c r="KBF19" s="7"/>
      <c r="KBG19" s="7"/>
      <c r="KBH19" s="7"/>
      <c r="KBI19" s="7"/>
      <c r="KBJ19" s="7"/>
      <c r="KBK19" s="7"/>
      <c r="KBL19" s="7"/>
      <c r="KBM19" s="7"/>
      <c r="KBN19" s="7"/>
      <c r="KBO19" s="7"/>
      <c r="KBP19" s="7"/>
      <c r="KBQ19" s="7"/>
      <c r="KBR19" s="7"/>
      <c r="KBS19" s="7"/>
      <c r="KBT19" s="7"/>
      <c r="KBU19" s="7"/>
      <c r="KBV19" s="7"/>
      <c r="KBW19" s="7"/>
      <c r="KBX19" s="7"/>
      <c r="KBY19" s="7"/>
      <c r="KBZ19" s="7"/>
      <c r="KCA19" s="7"/>
      <c r="KCB19" s="7"/>
      <c r="KCC19" s="7"/>
      <c r="KCD19" s="7"/>
      <c r="KCE19" s="7"/>
      <c r="KCF19" s="7"/>
      <c r="KCG19" s="7"/>
      <c r="KCH19" s="7"/>
      <c r="KCI19" s="7"/>
      <c r="KCJ19" s="7"/>
      <c r="KCK19" s="7"/>
      <c r="KCL19" s="7"/>
      <c r="KCM19" s="7"/>
      <c r="KCN19" s="7"/>
      <c r="KCO19" s="7"/>
      <c r="KCP19" s="7"/>
      <c r="KCQ19" s="7"/>
      <c r="KCR19" s="7"/>
      <c r="KCS19" s="7"/>
      <c r="KCT19" s="7"/>
      <c r="KCU19" s="7"/>
      <c r="KCV19" s="7"/>
      <c r="KCW19" s="7"/>
      <c r="KCX19" s="7"/>
      <c r="KCY19" s="7"/>
      <c r="KCZ19" s="7"/>
      <c r="KDA19" s="7"/>
      <c r="KDB19" s="7"/>
      <c r="KDC19" s="7"/>
      <c r="KDD19" s="7"/>
      <c r="KDE19" s="7"/>
      <c r="KDF19" s="7"/>
      <c r="KDG19" s="7"/>
      <c r="KDH19" s="7"/>
      <c r="KDI19" s="7"/>
      <c r="KDJ19" s="7"/>
      <c r="KDK19" s="7"/>
      <c r="KDL19" s="7"/>
      <c r="KDM19" s="7"/>
      <c r="KDN19" s="7"/>
      <c r="KDO19" s="7"/>
      <c r="KDP19" s="7"/>
      <c r="KDQ19" s="7"/>
      <c r="KDR19" s="7"/>
      <c r="KDS19" s="7"/>
      <c r="KDT19" s="7"/>
      <c r="KDU19" s="7"/>
      <c r="KDV19" s="7"/>
      <c r="KDW19" s="7"/>
      <c r="KDX19" s="7"/>
      <c r="KDY19" s="7"/>
      <c r="KDZ19" s="7"/>
      <c r="KEA19" s="7"/>
      <c r="KEB19" s="7"/>
      <c r="KEC19" s="7"/>
      <c r="KED19" s="7"/>
      <c r="KEE19" s="7"/>
      <c r="KEF19" s="7"/>
      <c r="KEG19" s="7"/>
      <c r="KEH19" s="7"/>
      <c r="KEI19" s="7"/>
      <c r="KEJ19" s="7"/>
      <c r="KEK19" s="7"/>
      <c r="KEL19" s="7"/>
      <c r="KEM19" s="7"/>
      <c r="KEN19" s="7"/>
      <c r="KEO19" s="7"/>
      <c r="KEP19" s="7"/>
      <c r="KEQ19" s="7"/>
      <c r="KER19" s="7"/>
      <c r="KES19" s="7"/>
      <c r="KET19" s="7"/>
      <c r="KEU19" s="7"/>
      <c r="KEV19" s="7"/>
      <c r="KEW19" s="7"/>
      <c r="KEX19" s="7"/>
      <c r="KEY19" s="7"/>
      <c r="KEZ19" s="7"/>
      <c r="KFA19" s="7"/>
      <c r="KFB19" s="7"/>
      <c r="KFC19" s="7"/>
      <c r="KFD19" s="7"/>
      <c r="KFE19" s="7"/>
      <c r="KFF19" s="7"/>
      <c r="KFG19" s="7"/>
      <c r="KFH19" s="7"/>
      <c r="KFI19" s="7"/>
      <c r="KFJ19" s="7"/>
      <c r="KFK19" s="7"/>
      <c r="KFL19" s="7"/>
      <c r="KFM19" s="7"/>
      <c r="KFN19" s="7"/>
      <c r="KFO19" s="7"/>
      <c r="KFP19" s="7"/>
      <c r="KFQ19" s="7"/>
      <c r="KFR19" s="7"/>
      <c r="KFS19" s="7"/>
      <c r="KFT19" s="7"/>
      <c r="KFU19" s="7"/>
      <c r="KFV19" s="7"/>
      <c r="KFW19" s="7"/>
      <c r="KFX19" s="7"/>
      <c r="KFY19" s="7"/>
      <c r="KFZ19" s="7"/>
      <c r="KGA19" s="7"/>
      <c r="KGB19" s="7"/>
      <c r="KGC19" s="7"/>
      <c r="KGD19" s="7"/>
      <c r="KGE19" s="7"/>
      <c r="KGF19" s="7"/>
      <c r="KGG19" s="7"/>
      <c r="KGH19" s="7"/>
      <c r="KGI19" s="7"/>
      <c r="KGJ19" s="7"/>
      <c r="KGK19" s="7"/>
      <c r="KGL19" s="7"/>
      <c r="KGM19" s="7"/>
      <c r="KGN19" s="7"/>
      <c r="KGO19" s="7"/>
      <c r="KGP19" s="7"/>
      <c r="KGQ19" s="7"/>
      <c r="KGR19" s="7"/>
      <c r="KGS19" s="7"/>
      <c r="KGT19" s="7"/>
      <c r="KGU19" s="7"/>
      <c r="KGV19" s="7"/>
      <c r="KGW19" s="7"/>
      <c r="KGX19" s="7"/>
      <c r="KGY19" s="7"/>
      <c r="KGZ19" s="7"/>
      <c r="KHA19" s="7"/>
      <c r="KHB19" s="7"/>
      <c r="KHC19" s="7"/>
      <c r="KHD19" s="7"/>
      <c r="KHE19" s="7"/>
      <c r="KHF19" s="7"/>
      <c r="KHG19" s="7"/>
      <c r="KHH19" s="7"/>
      <c r="KHI19" s="7"/>
      <c r="KHJ19" s="7"/>
      <c r="KHK19" s="7"/>
      <c r="KHL19" s="7"/>
      <c r="KHM19" s="7"/>
      <c r="KHN19" s="7"/>
      <c r="KHO19" s="7"/>
      <c r="KHP19" s="7"/>
      <c r="KHQ19" s="7"/>
      <c r="KHR19" s="7"/>
      <c r="KHS19" s="7"/>
      <c r="KHT19" s="7"/>
      <c r="KHU19" s="7"/>
      <c r="KHV19" s="7"/>
      <c r="KHW19" s="7"/>
      <c r="KHX19" s="7"/>
      <c r="KHY19" s="7"/>
      <c r="KHZ19" s="7"/>
      <c r="KIA19" s="7"/>
      <c r="KIB19" s="7"/>
      <c r="KIC19" s="7"/>
      <c r="KID19" s="7"/>
      <c r="KIE19" s="7"/>
      <c r="KIF19" s="7"/>
      <c r="KIG19" s="7"/>
      <c r="KIH19" s="7"/>
      <c r="KII19" s="7"/>
      <c r="KIJ19" s="7"/>
      <c r="KIK19" s="7"/>
      <c r="KIL19" s="7"/>
      <c r="KIM19" s="7"/>
      <c r="KIN19" s="7"/>
      <c r="KIO19" s="7"/>
      <c r="KIP19" s="7"/>
      <c r="KIQ19" s="7"/>
      <c r="KIR19" s="7"/>
      <c r="KIS19" s="7"/>
      <c r="KIT19" s="7"/>
      <c r="KIU19" s="7"/>
      <c r="KIV19" s="7"/>
      <c r="KIW19" s="7"/>
      <c r="KIX19" s="7"/>
      <c r="KIY19" s="7"/>
      <c r="KIZ19" s="7"/>
      <c r="KJA19" s="7"/>
      <c r="KJB19" s="7"/>
      <c r="KJC19" s="7"/>
      <c r="KJD19" s="7"/>
      <c r="KJE19" s="7"/>
      <c r="KJF19" s="7"/>
      <c r="KJG19" s="7"/>
      <c r="KJH19" s="7"/>
      <c r="KJI19" s="7"/>
      <c r="KJJ19" s="7"/>
      <c r="KJK19" s="7"/>
      <c r="KJL19" s="7"/>
      <c r="KJM19" s="7"/>
      <c r="KJN19" s="7"/>
      <c r="KJO19" s="7"/>
      <c r="KJP19" s="7"/>
      <c r="KJQ19" s="7"/>
      <c r="KJR19" s="7"/>
      <c r="KJS19" s="7"/>
      <c r="KJT19" s="7"/>
      <c r="KJU19" s="7"/>
      <c r="KJV19" s="7"/>
      <c r="KJW19" s="7"/>
      <c r="KJX19" s="7"/>
      <c r="KJY19" s="7"/>
      <c r="KJZ19" s="7"/>
      <c r="KKA19" s="7"/>
      <c r="KKB19" s="7"/>
      <c r="KKC19" s="7"/>
      <c r="KKD19" s="7"/>
      <c r="KKE19" s="7"/>
      <c r="KKF19" s="7"/>
      <c r="KKG19" s="7"/>
      <c r="KKH19" s="7"/>
      <c r="KKI19" s="7"/>
      <c r="KKJ19" s="7"/>
      <c r="KKK19" s="7"/>
      <c r="KKL19" s="7"/>
      <c r="KKM19" s="7"/>
      <c r="KKN19" s="7"/>
      <c r="KKO19" s="7"/>
      <c r="KKP19" s="7"/>
      <c r="KKQ19" s="7"/>
      <c r="KKR19" s="7"/>
      <c r="KKS19" s="7"/>
      <c r="KKT19" s="7"/>
      <c r="KKU19" s="7"/>
      <c r="KKV19" s="7"/>
      <c r="KKW19" s="7"/>
      <c r="KKX19" s="7"/>
      <c r="KKY19" s="7"/>
      <c r="KKZ19" s="7"/>
      <c r="KLA19" s="7"/>
      <c r="KLB19" s="7"/>
      <c r="KLC19" s="7"/>
      <c r="KLD19" s="7"/>
      <c r="KLE19" s="7"/>
      <c r="KLF19" s="7"/>
      <c r="KLG19" s="7"/>
      <c r="KLH19" s="7"/>
      <c r="KLI19" s="7"/>
      <c r="KLJ19" s="7"/>
      <c r="KLK19" s="7"/>
      <c r="KLL19" s="7"/>
      <c r="KLM19" s="7"/>
      <c r="KLN19" s="7"/>
      <c r="KLO19" s="7"/>
      <c r="KLP19" s="7"/>
      <c r="KLQ19" s="7"/>
      <c r="KLR19" s="7"/>
      <c r="KLS19" s="7"/>
      <c r="KLT19" s="7"/>
      <c r="KLU19" s="7"/>
      <c r="KLV19" s="7"/>
      <c r="KLW19" s="7"/>
      <c r="KLX19" s="7"/>
      <c r="KLY19" s="7"/>
      <c r="KLZ19" s="7"/>
      <c r="KMA19" s="7"/>
      <c r="KMB19" s="7"/>
      <c r="KMC19" s="7"/>
      <c r="KMD19" s="7"/>
      <c r="KME19" s="7"/>
      <c r="KMF19" s="7"/>
      <c r="KMG19" s="7"/>
      <c r="KMH19" s="7"/>
      <c r="KMI19" s="7"/>
      <c r="KMJ19" s="7"/>
      <c r="KMK19" s="7"/>
      <c r="KML19" s="7"/>
      <c r="KMM19" s="7"/>
      <c r="KMN19" s="7"/>
      <c r="KMO19" s="7"/>
      <c r="KMP19" s="7"/>
      <c r="KMQ19" s="7"/>
      <c r="KMR19" s="7"/>
      <c r="KMS19" s="7"/>
      <c r="KMT19" s="7"/>
      <c r="KMU19" s="7"/>
      <c r="KMV19" s="7"/>
      <c r="KMW19" s="7"/>
      <c r="KMX19" s="7"/>
      <c r="KMY19" s="7"/>
      <c r="KMZ19" s="7"/>
      <c r="KNA19" s="7"/>
      <c r="KNB19" s="7"/>
      <c r="KNC19" s="7"/>
      <c r="KND19" s="7"/>
      <c r="KNE19" s="7"/>
      <c r="KNF19" s="7"/>
      <c r="KNG19" s="7"/>
      <c r="KNH19" s="7"/>
      <c r="KNI19" s="7"/>
      <c r="KNJ19" s="7"/>
      <c r="KNK19" s="7"/>
      <c r="KNL19" s="7"/>
      <c r="KNM19" s="7"/>
      <c r="KNN19" s="7"/>
      <c r="KNO19" s="7"/>
      <c r="KNP19" s="7"/>
      <c r="KNQ19" s="7"/>
      <c r="KNR19" s="7"/>
      <c r="KNS19" s="7"/>
      <c r="KNT19" s="7"/>
      <c r="KNU19" s="7"/>
      <c r="KNV19" s="7"/>
      <c r="KNW19" s="7"/>
      <c r="KNX19" s="7"/>
      <c r="KNY19" s="7"/>
      <c r="KNZ19" s="7"/>
      <c r="KOA19" s="7"/>
      <c r="KOB19" s="7"/>
      <c r="KOC19" s="7"/>
      <c r="KOD19" s="7"/>
      <c r="KOE19" s="7"/>
      <c r="KOF19" s="7"/>
      <c r="KOG19" s="7"/>
      <c r="KOH19" s="7"/>
      <c r="KOI19" s="7"/>
      <c r="KOJ19" s="7"/>
      <c r="KOK19" s="7"/>
      <c r="KOL19" s="7"/>
      <c r="KOM19" s="7"/>
      <c r="KON19" s="7"/>
      <c r="KOO19" s="7"/>
      <c r="KOP19" s="7"/>
      <c r="KOQ19" s="7"/>
      <c r="KOR19" s="7"/>
      <c r="KOS19" s="7"/>
      <c r="KOT19" s="7"/>
      <c r="KOU19" s="7"/>
      <c r="KOV19" s="7"/>
      <c r="KOW19" s="7"/>
      <c r="KOX19" s="7"/>
      <c r="KOY19" s="7"/>
      <c r="KOZ19" s="7"/>
      <c r="KPA19" s="7"/>
      <c r="KPB19" s="7"/>
      <c r="KPC19" s="7"/>
      <c r="KPD19" s="7"/>
      <c r="KPE19" s="7"/>
      <c r="KPF19" s="7"/>
      <c r="KPG19" s="7"/>
      <c r="KPH19" s="7"/>
      <c r="KPI19" s="7"/>
      <c r="KPJ19" s="7"/>
      <c r="KPK19" s="7"/>
      <c r="KPL19" s="7"/>
      <c r="KPM19" s="7"/>
      <c r="KPN19" s="7"/>
      <c r="KPO19" s="7"/>
      <c r="KPP19" s="7"/>
      <c r="KPQ19" s="7"/>
      <c r="KPR19" s="7"/>
      <c r="KPS19" s="7"/>
      <c r="KPT19" s="7"/>
      <c r="KPU19" s="7"/>
      <c r="KPV19" s="7"/>
      <c r="KPW19" s="7"/>
      <c r="KPX19" s="7"/>
      <c r="KPY19" s="7"/>
      <c r="KPZ19" s="7"/>
      <c r="KQA19" s="7"/>
      <c r="KQB19" s="7"/>
      <c r="KQC19" s="7"/>
      <c r="KQD19" s="7"/>
      <c r="KQE19" s="7"/>
      <c r="KQF19" s="7"/>
      <c r="KQG19" s="7"/>
      <c r="KQH19" s="7"/>
      <c r="KQI19" s="7"/>
      <c r="KQJ19" s="7"/>
      <c r="KQK19" s="7"/>
      <c r="KQL19" s="7"/>
      <c r="KQM19" s="7"/>
      <c r="KQN19" s="7"/>
      <c r="KQO19" s="7"/>
      <c r="KQP19" s="7"/>
      <c r="KQQ19" s="7"/>
      <c r="KQR19" s="7"/>
      <c r="KQS19" s="7"/>
      <c r="KQT19" s="7"/>
      <c r="KQU19" s="7"/>
      <c r="KQV19" s="7"/>
      <c r="KQW19" s="7"/>
      <c r="KQX19" s="7"/>
      <c r="KQY19" s="7"/>
      <c r="KQZ19" s="7"/>
      <c r="KRA19" s="7"/>
      <c r="KRB19" s="7"/>
      <c r="KRC19" s="7"/>
      <c r="KRD19" s="7"/>
      <c r="KRE19" s="7"/>
      <c r="KRF19" s="7"/>
      <c r="KRG19" s="7"/>
      <c r="KRH19" s="7"/>
      <c r="KRI19" s="7"/>
      <c r="KRJ19" s="7"/>
      <c r="KRK19" s="7"/>
      <c r="KRL19" s="7"/>
      <c r="KRM19" s="7"/>
      <c r="KRN19" s="7"/>
      <c r="KRO19" s="7"/>
      <c r="KRP19" s="7"/>
      <c r="KRQ19" s="7"/>
      <c r="KRR19" s="7"/>
      <c r="KRS19" s="7"/>
      <c r="KRT19" s="7"/>
      <c r="KRU19" s="7"/>
      <c r="KRV19" s="7"/>
      <c r="KRW19" s="7"/>
      <c r="KRX19" s="7"/>
      <c r="KRY19" s="7"/>
      <c r="KRZ19" s="7"/>
      <c r="KSA19" s="7"/>
      <c r="KSB19" s="7"/>
      <c r="KSC19" s="7"/>
      <c r="KSD19" s="7"/>
      <c r="KSE19" s="7"/>
      <c r="KSF19" s="7"/>
      <c r="KSG19" s="7"/>
      <c r="KSH19" s="7"/>
      <c r="KSI19" s="7"/>
      <c r="KSJ19" s="7"/>
      <c r="KSK19" s="7"/>
      <c r="KSL19" s="7"/>
      <c r="KSM19" s="7"/>
      <c r="KSN19" s="7"/>
      <c r="KSO19" s="7"/>
      <c r="KSP19" s="7"/>
      <c r="KSQ19" s="7"/>
      <c r="KSR19" s="7"/>
      <c r="KSS19" s="7"/>
      <c r="KST19" s="7"/>
      <c r="KSU19" s="7"/>
      <c r="KSV19" s="7"/>
      <c r="KSW19" s="7"/>
      <c r="KSX19" s="7"/>
      <c r="KSY19" s="7"/>
      <c r="KSZ19" s="7"/>
      <c r="KTA19" s="7"/>
      <c r="KTB19" s="7"/>
      <c r="KTC19" s="7"/>
      <c r="KTD19" s="7"/>
      <c r="KTE19" s="7"/>
      <c r="KTF19" s="7"/>
      <c r="KTG19" s="7"/>
      <c r="KTH19" s="7"/>
      <c r="KTI19" s="7"/>
      <c r="KTJ19" s="7"/>
      <c r="KTK19" s="7"/>
      <c r="KTL19" s="7"/>
      <c r="KTM19" s="7"/>
      <c r="KTN19" s="7"/>
      <c r="KTO19" s="7"/>
      <c r="KTP19" s="7"/>
      <c r="KTQ19" s="7"/>
      <c r="KTR19" s="7"/>
      <c r="KTS19" s="7"/>
      <c r="KTT19" s="7"/>
      <c r="KTU19" s="7"/>
      <c r="KTV19" s="7"/>
      <c r="KTW19" s="7"/>
      <c r="KTX19" s="7"/>
      <c r="KTY19" s="7"/>
      <c r="KTZ19" s="7"/>
      <c r="KUA19" s="7"/>
      <c r="KUB19" s="7"/>
      <c r="KUC19" s="7"/>
      <c r="KUD19" s="7"/>
      <c r="KUE19" s="7"/>
      <c r="KUF19" s="7"/>
      <c r="KUG19" s="7"/>
      <c r="KUH19" s="7"/>
      <c r="KUI19" s="7"/>
      <c r="KUJ19" s="7"/>
      <c r="KUK19" s="7"/>
      <c r="KUL19" s="7"/>
      <c r="KUM19" s="7"/>
      <c r="KUN19" s="7"/>
      <c r="KUO19" s="7"/>
      <c r="KUP19" s="7"/>
      <c r="KUQ19" s="7"/>
      <c r="KUR19" s="7"/>
      <c r="KUS19" s="7"/>
      <c r="KUT19" s="7"/>
      <c r="KUU19" s="7"/>
      <c r="KUV19" s="7"/>
      <c r="KUW19" s="7"/>
      <c r="KUX19" s="7"/>
      <c r="KUY19" s="7"/>
      <c r="KUZ19" s="7"/>
      <c r="KVA19" s="7"/>
      <c r="KVB19" s="7"/>
      <c r="KVC19" s="7"/>
      <c r="KVD19" s="7"/>
      <c r="KVE19" s="7"/>
      <c r="KVF19" s="7"/>
      <c r="KVG19" s="7"/>
      <c r="KVH19" s="7"/>
      <c r="KVI19" s="7"/>
      <c r="KVJ19" s="7"/>
      <c r="KVK19" s="7"/>
      <c r="KVL19" s="7"/>
      <c r="KVM19" s="7"/>
      <c r="KVN19" s="7"/>
      <c r="KVO19" s="7"/>
      <c r="KVP19" s="7"/>
      <c r="KVQ19" s="7"/>
      <c r="KVR19" s="7"/>
      <c r="KVS19" s="7"/>
      <c r="KVT19" s="7"/>
      <c r="KVU19" s="7"/>
      <c r="KVV19" s="7"/>
      <c r="KVW19" s="7"/>
      <c r="KVX19" s="7"/>
      <c r="KVY19" s="7"/>
      <c r="KVZ19" s="7"/>
      <c r="KWA19" s="7"/>
      <c r="KWB19" s="7"/>
      <c r="KWC19" s="7"/>
      <c r="KWD19" s="7"/>
      <c r="KWE19" s="7"/>
      <c r="KWF19" s="7"/>
      <c r="KWG19" s="7"/>
      <c r="KWH19" s="7"/>
      <c r="KWI19" s="7"/>
      <c r="KWJ19" s="7"/>
      <c r="KWK19" s="7"/>
      <c r="KWL19" s="7"/>
      <c r="KWM19" s="7"/>
      <c r="KWN19" s="7"/>
      <c r="KWO19" s="7"/>
      <c r="KWP19" s="7"/>
      <c r="KWQ19" s="7"/>
      <c r="KWR19" s="7"/>
      <c r="KWS19" s="7"/>
      <c r="KWT19" s="7"/>
      <c r="KWU19" s="7"/>
      <c r="KWV19" s="7"/>
      <c r="KWW19" s="7"/>
      <c r="KWX19" s="7"/>
      <c r="KWY19" s="7"/>
      <c r="KWZ19" s="7"/>
      <c r="KXA19" s="7"/>
      <c r="KXB19" s="7"/>
      <c r="KXC19" s="7"/>
      <c r="KXD19" s="7"/>
      <c r="KXE19" s="7"/>
      <c r="KXF19" s="7"/>
      <c r="KXG19" s="7"/>
      <c r="KXH19" s="7"/>
      <c r="KXI19" s="7"/>
      <c r="KXJ19" s="7"/>
      <c r="KXK19" s="7"/>
      <c r="KXL19" s="7"/>
      <c r="KXM19" s="7"/>
      <c r="KXN19" s="7"/>
      <c r="KXO19" s="7"/>
      <c r="KXP19" s="7"/>
      <c r="KXQ19" s="7"/>
      <c r="KXR19" s="7"/>
      <c r="KXS19" s="7"/>
      <c r="KXT19" s="7"/>
      <c r="KXU19" s="7"/>
      <c r="KXV19" s="7"/>
      <c r="KXW19" s="7"/>
      <c r="KXX19" s="7"/>
      <c r="KXY19" s="7"/>
      <c r="KXZ19" s="7"/>
      <c r="KYA19" s="7"/>
      <c r="KYB19" s="7"/>
      <c r="KYC19" s="7"/>
      <c r="KYD19" s="7"/>
      <c r="KYE19" s="7"/>
      <c r="KYF19" s="7"/>
      <c r="KYG19" s="7"/>
      <c r="KYH19" s="7"/>
      <c r="KYI19" s="7"/>
      <c r="KYJ19" s="7"/>
      <c r="KYK19" s="7"/>
      <c r="KYL19" s="7"/>
      <c r="KYM19" s="7"/>
      <c r="KYN19" s="7"/>
      <c r="KYO19" s="7"/>
      <c r="KYP19" s="7"/>
      <c r="KYQ19" s="7"/>
      <c r="KYR19" s="7"/>
      <c r="KYS19" s="7"/>
      <c r="KYT19" s="7"/>
      <c r="KYU19" s="7"/>
      <c r="KYV19" s="7"/>
      <c r="KYW19" s="7"/>
      <c r="KYX19" s="7"/>
      <c r="KYY19" s="7"/>
      <c r="KYZ19" s="7"/>
      <c r="KZA19" s="7"/>
      <c r="KZB19" s="7"/>
      <c r="KZC19" s="7"/>
      <c r="KZD19" s="7"/>
      <c r="KZE19" s="7"/>
      <c r="KZF19" s="7"/>
      <c r="KZG19" s="7"/>
      <c r="KZH19" s="7"/>
      <c r="KZI19" s="7"/>
      <c r="KZJ19" s="7"/>
      <c r="KZK19" s="7"/>
      <c r="KZL19" s="7"/>
      <c r="KZM19" s="7"/>
      <c r="KZN19" s="7"/>
      <c r="KZO19" s="7"/>
      <c r="KZP19" s="7"/>
      <c r="KZQ19" s="7"/>
      <c r="KZR19" s="7"/>
      <c r="KZS19" s="7"/>
      <c r="KZT19" s="7"/>
      <c r="KZU19" s="7"/>
      <c r="KZV19" s="7"/>
      <c r="KZW19" s="7"/>
      <c r="KZX19" s="7"/>
      <c r="KZY19" s="7"/>
      <c r="KZZ19" s="7"/>
      <c r="LAA19" s="7"/>
      <c r="LAB19" s="7"/>
      <c r="LAC19" s="7"/>
      <c r="LAD19" s="7"/>
      <c r="LAE19" s="7"/>
      <c r="LAF19" s="7"/>
      <c r="LAG19" s="7"/>
      <c r="LAH19" s="7"/>
      <c r="LAI19" s="7"/>
      <c r="LAJ19" s="7"/>
      <c r="LAK19" s="7"/>
      <c r="LAL19" s="7"/>
      <c r="LAM19" s="7"/>
      <c r="LAN19" s="7"/>
      <c r="LAO19" s="7"/>
      <c r="LAP19" s="7"/>
      <c r="LAQ19" s="7"/>
      <c r="LAR19" s="7"/>
      <c r="LAS19" s="7"/>
      <c r="LAT19" s="7"/>
      <c r="LAU19" s="7"/>
      <c r="LAV19" s="7"/>
      <c r="LAW19" s="7"/>
      <c r="LAX19" s="7"/>
      <c r="LAY19" s="7"/>
      <c r="LAZ19" s="7"/>
      <c r="LBA19" s="7"/>
      <c r="LBB19" s="7"/>
      <c r="LBC19" s="7"/>
      <c r="LBD19" s="7"/>
      <c r="LBE19" s="7"/>
      <c r="LBF19" s="7"/>
      <c r="LBG19" s="7"/>
      <c r="LBH19" s="7"/>
      <c r="LBI19" s="7"/>
      <c r="LBJ19" s="7"/>
      <c r="LBK19" s="7"/>
      <c r="LBL19" s="7"/>
      <c r="LBM19" s="7"/>
      <c r="LBN19" s="7"/>
      <c r="LBO19" s="7"/>
      <c r="LBP19" s="7"/>
      <c r="LBQ19" s="7"/>
      <c r="LBR19" s="7"/>
      <c r="LBS19" s="7"/>
      <c r="LBT19" s="7"/>
      <c r="LBU19" s="7"/>
      <c r="LBV19" s="7"/>
      <c r="LBW19" s="7"/>
      <c r="LBX19" s="7"/>
      <c r="LBY19" s="7"/>
      <c r="LBZ19" s="7"/>
      <c r="LCA19" s="7"/>
      <c r="LCB19" s="7"/>
      <c r="LCC19" s="7"/>
      <c r="LCD19" s="7"/>
      <c r="LCE19" s="7"/>
      <c r="LCF19" s="7"/>
      <c r="LCG19" s="7"/>
      <c r="LCH19" s="7"/>
      <c r="LCI19" s="7"/>
      <c r="LCJ19" s="7"/>
      <c r="LCK19" s="7"/>
      <c r="LCL19" s="7"/>
      <c r="LCM19" s="7"/>
      <c r="LCN19" s="7"/>
      <c r="LCO19" s="7"/>
      <c r="LCP19" s="7"/>
      <c r="LCQ19" s="7"/>
      <c r="LCR19" s="7"/>
      <c r="LCS19" s="7"/>
      <c r="LCT19" s="7"/>
      <c r="LCU19" s="7"/>
      <c r="LCV19" s="7"/>
      <c r="LCW19" s="7"/>
      <c r="LCX19" s="7"/>
      <c r="LCY19" s="7"/>
      <c r="LCZ19" s="7"/>
      <c r="LDA19" s="7"/>
      <c r="LDB19" s="7"/>
      <c r="LDC19" s="7"/>
      <c r="LDD19" s="7"/>
      <c r="LDE19" s="7"/>
      <c r="LDF19" s="7"/>
      <c r="LDG19" s="7"/>
      <c r="LDH19" s="7"/>
      <c r="LDI19" s="7"/>
      <c r="LDJ19" s="7"/>
      <c r="LDK19" s="7"/>
      <c r="LDL19" s="7"/>
      <c r="LDM19" s="7"/>
      <c r="LDN19" s="7"/>
      <c r="LDO19" s="7"/>
      <c r="LDP19" s="7"/>
      <c r="LDQ19" s="7"/>
      <c r="LDR19" s="7"/>
      <c r="LDS19" s="7"/>
      <c r="LDT19" s="7"/>
      <c r="LDU19" s="7"/>
      <c r="LDV19" s="7"/>
      <c r="LDW19" s="7"/>
      <c r="LDX19" s="7"/>
      <c r="LDY19" s="7"/>
      <c r="LDZ19" s="7"/>
      <c r="LEA19" s="7"/>
      <c r="LEB19" s="7"/>
      <c r="LEC19" s="7"/>
      <c r="LED19" s="7"/>
      <c r="LEE19" s="7"/>
      <c r="LEF19" s="7"/>
      <c r="LEG19" s="7"/>
      <c r="LEH19" s="7"/>
      <c r="LEI19" s="7"/>
      <c r="LEJ19" s="7"/>
      <c r="LEK19" s="7"/>
      <c r="LEL19" s="7"/>
      <c r="LEM19" s="7"/>
      <c r="LEN19" s="7"/>
      <c r="LEO19" s="7"/>
      <c r="LEP19" s="7"/>
      <c r="LEQ19" s="7"/>
      <c r="LER19" s="7"/>
      <c r="LES19" s="7"/>
      <c r="LET19" s="7"/>
      <c r="LEU19" s="7"/>
      <c r="LEV19" s="7"/>
      <c r="LEW19" s="7"/>
      <c r="LEX19" s="7"/>
      <c r="LEY19" s="7"/>
      <c r="LEZ19" s="7"/>
      <c r="LFA19" s="7"/>
      <c r="LFB19" s="7"/>
      <c r="LFC19" s="7"/>
      <c r="LFD19" s="7"/>
      <c r="LFE19" s="7"/>
      <c r="LFF19" s="7"/>
      <c r="LFG19" s="7"/>
      <c r="LFH19" s="7"/>
      <c r="LFI19" s="7"/>
      <c r="LFJ19" s="7"/>
      <c r="LFK19" s="7"/>
      <c r="LFL19" s="7"/>
      <c r="LFM19" s="7"/>
      <c r="LFN19" s="7"/>
      <c r="LFO19" s="7"/>
      <c r="LFP19" s="7"/>
      <c r="LFQ19" s="7"/>
      <c r="LFR19" s="7"/>
      <c r="LFS19" s="7"/>
      <c r="LFT19" s="7"/>
      <c r="LFU19" s="7"/>
      <c r="LFV19" s="7"/>
      <c r="LFW19" s="7"/>
      <c r="LFX19" s="7"/>
      <c r="LFY19" s="7"/>
      <c r="LFZ19" s="7"/>
      <c r="LGA19" s="7"/>
      <c r="LGB19" s="7"/>
      <c r="LGC19" s="7"/>
      <c r="LGD19" s="7"/>
      <c r="LGE19" s="7"/>
      <c r="LGF19" s="7"/>
      <c r="LGG19" s="7"/>
      <c r="LGH19" s="7"/>
      <c r="LGI19" s="7"/>
      <c r="LGJ19" s="7"/>
      <c r="LGK19" s="7"/>
      <c r="LGL19" s="7"/>
      <c r="LGM19" s="7"/>
      <c r="LGN19" s="7"/>
      <c r="LGO19" s="7"/>
      <c r="LGP19" s="7"/>
      <c r="LGQ19" s="7"/>
      <c r="LGR19" s="7"/>
      <c r="LGS19" s="7"/>
      <c r="LGT19" s="7"/>
      <c r="LGU19" s="7"/>
      <c r="LGV19" s="7"/>
      <c r="LGW19" s="7"/>
      <c r="LGX19" s="7"/>
      <c r="LGY19" s="7"/>
      <c r="LGZ19" s="7"/>
      <c r="LHA19" s="7"/>
      <c r="LHB19" s="7"/>
      <c r="LHC19" s="7"/>
      <c r="LHD19" s="7"/>
      <c r="LHE19" s="7"/>
      <c r="LHF19" s="7"/>
      <c r="LHG19" s="7"/>
      <c r="LHH19" s="7"/>
      <c r="LHI19" s="7"/>
      <c r="LHJ19" s="7"/>
      <c r="LHK19" s="7"/>
      <c r="LHL19" s="7"/>
      <c r="LHM19" s="7"/>
      <c r="LHN19" s="7"/>
      <c r="LHO19" s="7"/>
      <c r="LHP19" s="7"/>
      <c r="LHQ19" s="7"/>
      <c r="LHR19" s="7"/>
      <c r="LHS19" s="7"/>
      <c r="LHT19" s="7"/>
      <c r="LHU19" s="7"/>
      <c r="LHV19" s="7"/>
      <c r="LHW19" s="7"/>
      <c r="LHX19" s="7"/>
      <c r="LHY19" s="7"/>
      <c r="LHZ19" s="7"/>
      <c r="LIA19" s="7"/>
      <c r="LIB19" s="7"/>
      <c r="LIC19" s="7"/>
      <c r="LID19" s="7"/>
      <c r="LIE19" s="7"/>
      <c r="LIF19" s="7"/>
      <c r="LIG19" s="7"/>
      <c r="LIH19" s="7"/>
      <c r="LII19" s="7"/>
      <c r="LIJ19" s="7"/>
      <c r="LIK19" s="7"/>
      <c r="LIL19" s="7"/>
      <c r="LIM19" s="7"/>
      <c r="LIN19" s="7"/>
      <c r="LIO19" s="7"/>
      <c r="LIP19" s="7"/>
      <c r="LIQ19" s="7"/>
      <c r="LIR19" s="7"/>
      <c r="LIS19" s="7"/>
      <c r="LIT19" s="7"/>
      <c r="LIU19" s="7"/>
      <c r="LIV19" s="7"/>
      <c r="LIW19" s="7"/>
      <c r="LIX19" s="7"/>
      <c r="LIY19" s="7"/>
      <c r="LIZ19" s="7"/>
      <c r="LJA19" s="7"/>
      <c r="LJB19" s="7"/>
      <c r="LJC19" s="7"/>
      <c r="LJD19" s="7"/>
      <c r="LJE19" s="7"/>
      <c r="LJF19" s="7"/>
      <c r="LJG19" s="7"/>
      <c r="LJH19" s="7"/>
      <c r="LJI19" s="7"/>
      <c r="LJJ19" s="7"/>
      <c r="LJK19" s="7"/>
      <c r="LJL19" s="7"/>
      <c r="LJM19" s="7"/>
      <c r="LJN19" s="7"/>
      <c r="LJO19" s="7"/>
      <c r="LJP19" s="7"/>
      <c r="LJQ19" s="7"/>
      <c r="LJR19" s="7"/>
      <c r="LJS19" s="7"/>
      <c r="LJT19" s="7"/>
      <c r="LJU19" s="7"/>
      <c r="LJV19" s="7"/>
      <c r="LJW19" s="7"/>
      <c r="LJX19" s="7"/>
      <c r="LJY19" s="7"/>
      <c r="LJZ19" s="7"/>
      <c r="LKA19" s="7"/>
      <c r="LKB19" s="7"/>
      <c r="LKC19" s="7"/>
      <c r="LKD19" s="7"/>
      <c r="LKE19" s="7"/>
      <c r="LKF19" s="7"/>
      <c r="LKG19" s="7"/>
      <c r="LKH19" s="7"/>
      <c r="LKI19" s="7"/>
      <c r="LKJ19" s="7"/>
      <c r="LKK19" s="7"/>
      <c r="LKL19" s="7"/>
      <c r="LKM19" s="7"/>
      <c r="LKN19" s="7"/>
      <c r="LKO19" s="7"/>
      <c r="LKP19" s="7"/>
      <c r="LKQ19" s="7"/>
      <c r="LKR19" s="7"/>
      <c r="LKS19" s="7"/>
      <c r="LKT19" s="7"/>
      <c r="LKU19" s="7"/>
      <c r="LKV19" s="7"/>
      <c r="LKW19" s="7"/>
      <c r="LKX19" s="7"/>
      <c r="LKY19" s="7"/>
      <c r="LKZ19" s="7"/>
      <c r="LLA19" s="7"/>
      <c r="LLB19" s="7"/>
      <c r="LLC19" s="7"/>
      <c r="LLD19" s="7"/>
      <c r="LLE19" s="7"/>
      <c r="LLF19" s="7"/>
      <c r="LLG19" s="7"/>
      <c r="LLH19" s="7"/>
      <c r="LLI19" s="7"/>
      <c r="LLJ19" s="7"/>
      <c r="LLK19" s="7"/>
      <c r="LLL19" s="7"/>
      <c r="LLM19" s="7"/>
      <c r="LLN19" s="7"/>
      <c r="LLO19" s="7"/>
      <c r="LLP19" s="7"/>
      <c r="LLQ19" s="7"/>
      <c r="LLR19" s="7"/>
      <c r="LLS19" s="7"/>
      <c r="LLT19" s="7"/>
      <c r="LLU19" s="7"/>
      <c r="LLV19" s="7"/>
      <c r="LLW19" s="7"/>
      <c r="LLX19" s="7"/>
      <c r="LLY19" s="7"/>
      <c r="LLZ19" s="7"/>
      <c r="LMA19" s="7"/>
      <c r="LMB19" s="7"/>
      <c r="LMC19" s="7"/>
      <c r="LMD19" s="7"/>
      <c r="LME19" s="7"/>
      <c r="LMF19" s="7"/>
      <c r="LMG19" s="7"/>
      <c r="LMH19" s="7"/>
      <c r="LMI19" s="7"/>
      <c r="LMJ19" s="7"/>
      <c r="LMK19" s="7"/>
      <c r="LML19" s="7"/>
      <c r="LMM19" s="7"/>
      <c r="LMN19" s="7"/>
      <c r="LMO19" s="7"/>
      <c r="LMP19" s="7"/>
      <c r="LMQ19" s="7"/>
      <c r="LMR19" s="7"/>
      <c r="LMS19" s="7"/>
      <c r="LMT19" s="7"/>
      <c r="LMU19" s="7"/>
      <c r="LMV19" s="7"/>
      <c r="LMW19" s="7"/>
      <c r="LMX19" s="7"/>
      <c r="LMY19" s="7"/>
      <c r="LMZ19" s="7"/>
      <c r="LNA19" s="7"/>
      <c r="LNB19" s="7"/>
      <c r="LNC19" s="7"/>
      <c r="LND19" s="7"/>
      <c r="LNE19" s="7"/>
      <c r="LNF19" s="7"/>
      <c r="LNG19" s="7"/>
      <c r="LNH19" s="7"/>
      <c r="LNI19" s="7"/>
      <c r="LNJ19" s="7"/>
      <c r="LNK19" s="7"/>
      <c r="LNL19" s="7"/>
      <c r="LNM19" s="7"/>
      <c r="LNN19" s="7"/>
      <c r="LNO19" s="7"/>
      <c r="LNP19" s="7"/>
      <c r="LNQ19" s="7"/>
      <c r="LNR19" s="7"/>
      <c r="LNS19" s="7"/>
      <c r="LNT19" s="7"/>
      <c r="LNU19" s="7"/>
      <c r="LNV19" s="7"/>
      <c r="LNW19" s="7"/>
      <c r="LNX19" s="7"/>
      <c r="LNY19" s="7"/>
      <c r="LNZ19" s="7"/>
      <c r="LOA19" s="7"/>
      <c r="LOB19" s="7"/>
      <c r="LOC19" s="7"/>
      <c r="LOD19" s="7"/>
      <c r="LOE19" s="7"/>
      <c r="LOF19" s="7"/>
      <c r="LOG19" s="7"/>
      <c r="LOH19" s="7"/>
      <c r="LOI19" s="7"/>
      <c r="LOJ19" s="7"/>
      <c r="LOK19" s="7"/>
      <c r="LOL19" s="7"/>
      <c r="LOM19" s="7"/>
      <c r="LON19" s="7"/>
      <c r="LOO19" s="7"/>
      <c r="LOP19" s="7"/>
      <c r="LOQ19" s="7"/>
      <c r="LOR19" s="7"/>
      <c r="LOS19" s="7"/>
      <c r="LOT19" s="7"/>
      <c r="LOU19" s="7"/>
      <c r="LOV19" s="7"/>
      <c r="LOW19" s="7"/>
      <c r="LOX19" s="7"/>
      <c r="LOY19" s="7"/>
      <c r="LOZ19" s="7"/>
      <c r="LPA19" s="7"/>
      <c r="LPB19" s="7"/>
      <c r="LPC19" s="7"/>
      <c r="LPD19" s="7"/>
      <c r="LPE19" s="7"/>
      <c r="LPF19" s="7"/>
      <c r="LPG19" s="7"/>
      <c r="LPH19" s="7"/>
      <c r="LPI19" s="7"/>
      <c r="LPJ19" s="7"/>
      <c r="LPK19" s="7"/>
      <c r="LPL19" s="7"/>
      <c r="LPM19" s="7"/>
      <c r="LPN19" s="7"/>
      <c r="LPO19" s="7"/>
      <c r="LPP19" s="7"/>
      <c r="LPQ19" s="7"/>
      <c r="LPR19" s="7"/>
      <c r="LPS19" s="7"/>
      <c r="LPT19" s="7"/>
      <c r="LPU19" s="7"/>
      <c r="LPV19" s="7"/>
      <c r="LPW19" s="7"/>
      <c r="LPX19" s="7"/>
      <c r="LPY19" s="7"/>
      <c r="LPZ19" s="7"/>
      <c r="LQA19" s="7"/>
      <c r="LQB19" s="7"/>
      <c r="LQC19" s="7"/>
      <c r="LQD19" s="7"/>
      <c r="LQE19" s="7"/>
      <c r="LQF19" s="7"/>
      <c r="LQG19" s="7"/>
      <c r="LQH19" s="7"/>
      <c r="LQI19" s="7"/>
      <c r="LQJ19" s="7"/>
      <c r="LQK19" s="7"/>
      <c r="LQL19" s="7"/>
      <c r="LQM19" s="7"/>
      <c r="LQN19" s="7"/>
      <c r="LQO19" s="7"/>
      <c r="LQP19" s="7"/>
      <c r="LQQ19" s="7"/>
      <c r="LQR19" s="7"/>
      <c r="LQS19" s="7"/>
      <c r="LQT19" s="7"/>
      <c r="LQU19" s="7"/>
      <c r="LQV19" s="7"/>
      <c r="LQW19" s="7"/>
      <c r="LQX19" s="7"/>
      <c r="LQY19" s="7"/>
      <c r="LQZ19" s="7"/>
      <c r="LRA19" s="7"/>
      <c r="LRB19" s="7"/>
      <c r="LRC19" s="7"/>
      <c r="LRD19" s="7"/>
      <c r="LRE19" s="7"/>
      <c r="LRF19" s="7"/>
      <c r="LRG19" s="7"/>
      <c r="LRH19" s="7"/>
      <c r="LRI19" s="7"/>
      <c r="LRJ19" s="7"/>
      <c r="LRK19" s="7"/>
      <c r="LRL19" s="7"/>
      <c r="LRM19" s="7"/>
      <c r="LRN19" s="7"/>
      <c r="LRO19" s="7"/>
      <c r="LRP19" s="7"/>
      <c r="LRQ19" s="7"/>
      <c r="LRR19" s="7"/>
      <c r="LRS19" s="7"/>
      <c r="LRT19" s="7"/>
      <c r="LRU19" s="7"/>
      <c r="LRV19" s="7"/>
      <c r="LRW19" s="7"/>
      <c r="LRX19" s="7"/>
      <c r="LRY19" s="7"/>
      <c r="LRZ19" s="7"/>
      <c r="LSA19" s="7"/>
      <c r="LSB19" s="7"/>
      <c r="LSC19" s="7"/>
      <c r="LSD19" s="7"/>
      <c r="LSE19" s="7"/>
      <c r="LSF19" s="7"/>
      <c r="LSG19" s="7"/>
      <c r="LSH19" s="7"/>
      <c r="LSI19" s="7"/>
      <c r="LSJ19" s="7"/>
      <c r="LSK19" s="7"/>
      <c r="LSL19" s="7"/>
      <c r="LSM19" s="7"/>
      <c r="LSN19" s="7"/>
      <c r="LSO19" s="7"/>
      <c r="LSP19" s="7"/>
      <c r="LSQ19" s="7"/>
      <c r="LSR19" s="7"/>
      <c r="LSS19" s="7"/>
      <c r="LST19" s="7"/>
      <c r="LSU19" s="7"/>
      <c r="LSV19" s="7"/>
      <c r="LSW19" s="7"/>
      <c r="LSX19" s="7"/>
      <c r="LSY19" s="7"/>
      <c r="LSZ19" s="7"/>
      <c r="LTA19" s="7"/>
      <c r="LTB19" s="7"/>
      <c r="LTC19" s="7"/>
      <c r="LTD19" s="7"/>
      <c r="LTE19" s="7"/>
      <c r="LTF19" s="7"/>
      <c r="LTG19" s="7"/>
      <c r="LTH19" s="7"/>
      <c r="LTI19" s="7"/>
      <c r="LTJ19" s="7"/>
      <c r="LTK19" s="7"/>
      <c r="LTL19" s="7"/>
      <c r="LTM19" s="7"/>
      <c r="LTN19" s="7"/>
      <c r="LTO19" s="7"/>
      <c r="LTP19" s="7"/>
      <c r="LTQ19" s="7"/>
      <c r="LTR19" s="7"/>
      <c r="LTS19" s="7"/>
      <c r="LTT19" s="7"/>
      <c r="LTU19" s="7"/>
      <c r="LTV19" s="7"/>
      <c r="LTW19" s="7"/>
      <c r="LTX19" s="7"/>
      <c r="LTY19" s="7"/>
      <c r="LTZ19" s="7"/>
      <c r="LUA19" s="7"/>
      <c r="LUB19" s="7"/>
      <c r="LUC19" s="7"/>
      <c r="LUD19" s="7"/>
      <c r="LUE19" s="7"/>
      <c r="LUF19" s="7"/>
      <c r="LUG19" s="7"/>
      <c r="LUH19" s="7"/>
      <c r="LUI19" s="7"/>
      <c r="LUJ19" s="7"/>
      <c r="LUK19" s="7"/>
      <c r="LUL19" s="7"/>
      <c r="LUM19" s="7"/>
      <c r="LUN19" s="7"/>
      <c r="LUO19" s="7"/>
      <c r="LUP19" s="7"/>
      <c r="LUQ19" s="7"/>
      <c r="LUR19" s="7"/>
      <c r="LUS19" s="7"/>
      <c r="LUT19" s="7"/>
      <c r="LUU19" s="7"/>
      <c r="LUV19" s="7"/>
      <c r="LUW19" s="7"/>
      <c r="LUX19" s="7"/>
      <c r="LUY19" s="7"/>
      <c r="LUZ19" s="7"/>
      <c r="LVA19" s="7"/>
      <c r="LVB19" s="7"/>
      <c r="LVC19" s="7"/>
      <c r="LVD19" s="7"/>
      <c r="LVE19" s="7"/>
      <c r="LVF19" s="7"/>
      <c r="LVG19" s="7"/>
      <c r="LVH19" s="7"/>
      <c r="LVI19" s="7"/>
      <c r="LVJ19" s="7"/>
      <c r="LVK19" s="7"/>
      <c r="LVL19" s="7"/>
      <c r="LVM19" s="7"/>
      <c r="LVN19" s="7"/>
      <c r="LVO19" s="7"/>
      <c r="LVP19" s="7"/>
      <c r="LVQ19" s="7"/>
      <c r="LVR19" s="7"/>
      <c r="LVS19" s="7"/>
      <c r="LVT19" s="7"/>
      <c r="LVU19" s="7"/>
      <c r="LVV19" s="7"/>
      <c r="LVW19" s="7"/>
      <c r="LVX19" s="7"/>
      <c r="LVY19" s="7"/>
      <c r="LVZ19" s="7"/>
      <c r="LWA19" s="7"/>
      <c r="LWB19" s="7"/>
      <c r="LWC19" s="7"/>
      <c r="LWD19" s="7"/>
      <c r="LWE19" s="7"/>
      <c r="LWF19" s="7"/>
      <c r="LWG19" s="7"/>
      <c r="LWH19" s="7"/>
      <c r="LWI19" s="7"/>
      <c r="LWJ19" s="7"/>
      <c r="LWK19" s="7"/>
      <c r="LWL19" s="7"/>
      <c r="LWM19" s="7"/>
      <c r="LWN19" s="7"/>
      <c r="LWO19" s="7"/>
      <c r="LWP19" s="7"/>
      <c r="LWQ19" s="7"/>
      <c r="LWR19" s="7"/>
      <c r="LWS19" s="7"/>
      <c r="LWT19" s="7"/>
      <c r="LWU19" s="7"/>
      <c r="LWV19" s="7"/>
      <c r="LWW19" s="7"/>
      <c r="LWX19" s="7"/>
      <c r="LWY19" s="7"/>
      <c r="LWZ19" s="7"/>
      <c r="LXA19" s="7"/>
      <c r="LXB19" s="7"/>
      <c r="LXC19" s="7"/>
      <c r="LXD19" s="7"/>
      <c r="LXE19" s="7"/>
      <c r="LXF19" s="7"/>
      <c r="LXG19" s="7"/>
      <c r="LXH19" s="7"/>
      <c r="LXI19" s="7"/>
      <c r="LXJ19" s="7"/>
      <c r="LXK19" s="7"/>
      <c r="LXL19" s="7"/>
      <c r="LXM19" s="7"/>
      <c r="LXN19" s="7"/>
      <c r="LXO19" s="7"/>
      <c r="LXP19" s="7"/>
      <c r="LXQ19" s="7"/>
      <c r="LXR19" s="7"/>
      <c r="LXS19" s="7"/>
      <c r="LXT19" s="7"/>
      <c r="LXU19" s="7"/>
      <c r="LXV19" s="7"/>
      <c r="LXW19" s="7"/>
      <c r="LXX19" s="7"/>
      <c r="LXY19" s="7"/>
      <c r="LXZ19" s="7"/>
      <c r="LYA19" s="7"/>
      <c r="LYB19" s="7"/>
      <c r="LYC19" s="7"/>
      <c r="LYD19" s="7"/>
      <c r="LYE19" s="7"/>
      <c r="LYF19" s="7"/>
      <c r="LYG19" s="7"/>
      <c r="LYH19" s="7"/>
      <c r="LYI19" s="7"/>
      <c r="LYJ19" s="7"/>
      <c r="LYK19" s="7"/>
      <c r="LYL19" s="7"/>
      <c r="LYM19" s="7"/>
      <c r="LYN19" s="7"/>
      <c r="LYO19" s="7"/>
      <c r="LYP19" s="7"/>
      <c r="LYQ19" s="7"/>
      <c r="LYR19" s="7"/>
      <c r="LYS19" s="7"/>
      <c r="LYT19" s="7"/>
      <c r="LYU19" s="7"/>
      <c r="LYV19" s="7"/>
      <c r="LYW19" s="7"/>
      <c r="LYX19" s="7"/>
      <c r="LYY19" s="7"/>
      <c r="LYZ19" s="7"/>
      <c r="LZA19" s="7"/>
      <c r="LZB19" s="7"/>
      <c r="LZC19" s="7"/>
      <c r="LZD19" s="7"/>
      <c r="LZE19" s="7"/>
      <c r="LZF19" s="7"/>
      <c r="LZG19" s="7"/>
      <c r="LZH19" s="7"/>
      <c r="LZI19" s="7"/>
      <c r="LZJ19" s="7"/>
      <c r="LZK19" s="7"/>
      <c r="LZL19" s="7"/>
      <c r="LZM19" s="7"/>
      <c r="LZN19" s="7"/>
      <c r="LZO19" s="7"/>
      <c r="LZP19" s="7"/>
      <c r="LZQ19" s="7"/>
      <c r="LZR19" s="7"/>
      <c r="LZS19" s="7"/>
      <c r="LZT19" s="7"/>
      <c r="LZU19" s="7"/>
      <c r="LZV19" s="7"/>
      <c r="LZW19" s="7"/>
      <c r="LZX19" s="7"/>
      <c r="LZY19" s="7"/>
      <c r="LZZ19" s="7"/>
      <c r="MAA19" s="7"/>
      <c r="MAB19" s="7"/>
      <c r="MAC19" s="7"/>
      <c r="MAD19" s="7"/>
      <c r="MAE19" s="7"/>
      <c r="MAF19" s="7"/>
      <c r="MAG19" s="7"/>
      <c r="MAH19" s="7"/>
      <c r="MAI19" s="7"/>
      <c r="MAJ19" s="7"/>
      <c r="MAK19" s="7"/>
      <c r="MAL19" s="7"/>
      <c r="MAM19" s="7"/>
      <c r="MAN19" s="7"/>
      <c r="MAO19" s="7"/>
      <c r="MAP19" s="7"/>
      <c r="MAQ19" s="7"/>
      <c r="MAR19" s="7"/>
      <c r="MAS19" s="7"/>
      <c r="MAT19" s="7"/>
      <c r="MAU19" s="7"/>
      <c r="MAV19" s="7"/>
      <c r="MAW19" s="7"/>
      <c r="MAX19" s="7"/>
      <c r="MAY19" s="7"/>
      <c r="MAZ19" s="7"/>
      <c r="MBA19" s="7"/>
      <c r="MBB19" s="7"/>
      <c r="MBC19" s="7"/>
      <c r="MBD19" s="7"/>
      <c r="MBE19" s="7"/>
      <c r="MBF19" s="7"/>
      <c r="MBG19" s="7"/>
      <c r="MBH19" s="7"/>
      <c r="MBI19" s="7"/>
      <c r="MBJ19" s="7"/>
      <c r="MBK19" s="7"/>
      <c r="MBL19" s="7"/>
      <c r="MBM19" s="7"/>
      <c r="MBN19" s="7"/>
      <c r="MBO19" s="7"/>
      <c r="MBP19" s="7"/>
      <c r="MBQ19" s="7"/>
      <c r="MBR19" s="7"/>
      <c r="MBS19" s="7"/>
      <c r="MBT19" s="7"/>
      <c r="MBU19" s="7"/>
      <c r="MBV19" s="7"/>
      <c r="MBW19" s="7"/>
      <c r="MBX19" s="7"/>
      <c r="MBY19" s="7"/>
      <c r="MBZ19" s="7"/>
      <c r="MCA19" s="7"/>
      <c r="MCB19" s="7"/>
      <c r="MCC19" s="7"/>
      <c r="MCD19" s="7"/>
      <c r="MCE19" s="7"/>
      <c r="MCF19" s="7"/>
      <c r="MCG19" s="7"/>
      <c r="MCH19" s="7"/>
      <c r="MCI19" s="7"/>
      <c r="MCJ19" s="7"/>
      <c r="MCK19" s="7"/>
      <c r="MCL19" s="7"/>
      <c r="MCM19" s="7"/>
      <c r="MCN19" s="7"/>
      <c r="MCO19" s="7"/>
      <c r="MCP19" s="7"/>
      <c r="MCQ19" s="7"/>
      <c r="MCR19" s="7"/>
      <c r="MCS19" s="7"/>
      <c r="MCT19" s="7"/>
      <c r="MCU19" s="7"/>
      <c r="MCV19" s="7"/>
      <c r="MCW19" s="7"/>
      <c r="MCX19" s="7"/>
      <c r="MCY19" s="7"/>
      <c r="MCZ19" s="7"/>
      <c r="MDA19" s="7"/>
      <c r="MDB19" s="7"/>
      <c r="MDC19" s="7"/>
      <c r="MDD19" s="7"/>
      <c r="MDE19" s="7"/>
      <c r="MDF19" s="7"/>
      <c r="MDG19" s="7"/>
      <c r="MDH19" s="7"/>
      <c r="MDI19" s="7"/>
      <c r="MDJ19" s="7"/>
      <c r="MDK19" s="7"/>
      <c r="MDL19" s="7"/>
      <c r="MDM19" s="7"/>
      <c r="MDN19" s="7"/>
      <c r="MDO19" s="7"/>
      <c r="MDP19" s="7"/>
      <c r="MDQ19" s="7"/>
      <c r="MDR19" s="7"/>
      <c r="MDS19" s="7"/>
      <c r="MDT19" s="7"/>
      <c r="MDU19" s="7"/>
      <c r="MDV19" s="7"/>
      <c r="MDW19" s="7"/>
      <c r="MDX19" s="7"/>
      <c r="MDY19" s="7"/>
      <c r="MDZ19" s="7"/>
      <c r="MEA19" s="7"/>
      <c r="MEB19" s="7"/>
      <c r="MEC19" s="7"/>
      <c r="MED19" s="7"/>
      <c r="MEE19" s="7"/>
      <c r="MEF19" s="7"/>
      <c r="MEG19" s="7"/>
      <c r="MEH19" s="7"/>
      <c r="MEI19" s="7"/>
      <c r="MEJ19" s="7"/>
      <c r="MEK19" s="7"/>
      <c r="MEL19" s="7"/>
      <c r="MEM19" s="7"/>
      <c r="MEN19" s="7"/>
      <c r="MEO19" s="7"/>
      <c r="MEP19" s="7"/>
      <c r="MEQ19" s="7"/>
      <c r="MER19" s="7"/>
      <c r="MES19" s="7"/>
      <c r="MET19" s="7"/>
      <c r="MEU19" s="7"/>
      <c r="MEV19" s="7"/>
      <c r="MEW19" s="7"/>
      <c r="MEX19" s="7"/>
      <c r="MEY19" s="7"/>
      <c r="MEZ19" s="7"/>
      <c r="MFA19" s="7"/>
      <c r="MFB19" s="7"/>
      <c r="MFC19" s="7"/>
      <c r="MFD19" s="7"/>
      <c r="MFE19" s="7"/>
      <c r="MFF19" s="7"/>
      <c r="MFG19" s="7"/>
      <c r="MFH19" s="7"/>
      <c r="MFI19" s="7"/>
      <c r="MFJ19" s="7"/>
      <c r="MFK19" s="7"/>
      <c r="MFL19" s="7"/>
      <c r="MFM19" s="7"/>
      <c r="MFN19" s="7"/>
      <c r="MFO19" s="7"/>
      <c r="MFP19" s="7"/>
      <c r="MFQ19" s="7"/>
      <c r="MFR19" s="7"/>
      <c r="MFS19" s="7"/>
      <c r="MFT19" s="7"/>
      <c r="MFU19" s="7"/>
      <c r="MFV19" s="7"/>
      <c r="MFW19" s="7"/>
      <c r="MFX19" s="7"/>
      <c r="MFY19" s="7"/>
      <c r="MFZ19" s="7"/>
      <c r="MGA19" s="7"/>
      <c r="MGB19" s="7"/>
      <c r="MGC19" s="7"/>
      <c r="MGD19" s="7"/>
      <c r="MGE19" s="7"/>
      <c r="MGF19" s="7"/>
      <c r="MGG19" s="7"/>
      <c r="MGH19" s="7"/>
      <c r="MGI19" s="7"/>
      <c r="MGJ19" s="7"/>
      <c r="MGK19" s="7"/>
      <c r="MGL19" s="7"/>
      <c r="MGM19" s="7"/>
      <c r="MGN19" s="7"/>
      <c r="MGO19" s="7"/>
      <c r="MGP19" s="7"/>
      <c r="MGQ19" s="7"/>
      <c r="MGR19" s="7"/>
      <c r="MGS19" s="7"/>
      <c r="MGT19" s="7"/>
      <c r="MGU19" s="7"/>
      <c r="MGV19" s="7"/>
      <c r="MGW19" s="7"/>
      <c r="MGX19" s="7"/>
      <c r="MGY19" s="7"/>
      <c r="MGZ19" s="7"/>
      <c r="MHA19" s="7"/>
      <c r="MHB19" s="7"/>
      <c r="MHC19" s="7"/>
      <c r="MHD19" s="7"/>
      <c r="MHE19" s="7"/>
      <c r="MHF19" s="7"/>
      <c r="MHG19" s="7"/>
      <c r="MHH19" s="7"/>
      <c r="MHI19" s="7"/>
      <c r="MHJ19" s="7"/>
      <c r="MHK19" s="7"/>
      <c r="MHL19" s="7"/>
      <c r="MHM19" s="7"/>
      <c r="MHN19" s="7"/>
      <c r="MHO19" s="7"/>
      <c r="MHP19" s="7"/>
      <c r="MHQ19" s="7"/>
      <c r="MHR19" s="7"/>
      <c r="MHS19" s="7"/>
      <c r="MHT19" s="7"/>
      <c r="MHU19" s="7"/>
      <c r="MHV19" s="7"/>
      <c r="MHW19" s="7"/>
      <c r="MHX19" s="7"/>
      <c r="MHY19" s="7"/>
      <c r="MHZ19" s="7"/>
      <c r="MIA19" s="7"/>
      <c r="MIB19" s="7"/>
      <c r="MIC19" s="7"/>
      <c r="MID19" s="7"/>
      <c r="MIE19" s="7"/>
      <c r="MIF19" s="7"/>
      <c r="MIG19" s="7"/>
      <c r="MIH19" s="7"/>
      <c r="MII19" s="7"/>
      <c r="MIJ19" s="7"/>
      <c r="MIK19" s="7"/>
      <c r="MIL19" s="7"/>
      <c r="MIM19" s="7"/>
      <c r="MIN19" s="7"/>
      <c r="MIO19" s="7"/>
      <c r="MIP19" s="7"/>
      <c r="MIQ19" s="7"/>
      <c r="MIR19" s="7"/>
      <c r="MIS19" s="7"/>
      <c r="MIT19" s="7"/>
      <c r="MIU19" s="7"/>
      <c r="MIV19" s="7"/>
      <c r="MIW19" s="7"/>
      <c r="MIX19" s="7"/>
      <c r="MIY19" s="7"/>
      <c r="MIZ19" s="7"/>
      <c r="MJA19" s="7"/>
      <c r="MJB19" s="7"/>
      <c r="MJC19" s="7"/>
      <c r="MJD19" s="7"/>
      <c r="MJE19" s="7"/>
      <c r="MJF19" s="7"/>
      <c r="MJG19" s="7"/>
      <c r="MJH19" s="7"/>
      <c r="MJI19" s="7"/>
      <c r="MJJ19" s="7"/>
      <c r="MJK19" s="7"/>
      <c r="MJL19" s="7"/>
      <c r="MJM19" s="7"/>
      <c r="MJN19" s="7"/>
      <c r="MJO19" s="7"/>
      <c r="MJP19" s="7"/>
      <c r="MJQ19" s="7"/>
      <c r="MJR19" s="7"/>
      <c r="MJS19" s="7"/>
      <c r="MJT19" s="7"/>
      <c r="MJU19" s="7"/>
      <c r="MJV19" s="7"/>
      <c r="MJW19" s="7"/>
      <c r="MJX19" s="7"/>
      <c r="MJY19" s="7"/>
      <c r="MJZ19" s="7"/>
      <c r="MKA19" s="7"/>
      <c r="MKB19" s="7"/>
      <c r="MKC19" s="7"/>
      <c r="MKD19" s="7"/>
      <c r="MKE19" s="7"/>
      <c r="MKF19" s="7"/>
      <c r="MKG19" s="7"/>
      <c r="MKH19" s="7"/>
      <c r="MKI19" s="7"/>
      <c r="MKJ19" s="7"/>
      <c r="MKK19" s="7"/>
      <c r="MKL19" s="7"/>
      <c r="MKM19" s="7"/>
      <c r="MKN19" s="7"/>
      <c r="MKO19" s="7"/>
      <c r="MKP19" s="7"/>
      <c r="MKQ19" s="7"/>
      <c r="MKR19" s="7"/>
      <c r="MKS19" s="7"/>
      <c r="MKT19" s="7"/>
      <c r="MKU19" s="7"/>
      <c r="MKV19" s="7"/>
      <c r="MKW19" s="7"/>
      <c r="MKX19" s="7"/>
      <c r="MKY19" s="7"/>
      <c r="MKZ19" s="7"/>
      <c r="MLA19" s="7"/>
      <c r="MLB19" s="7"/>
      <c r="MLC19" s="7"/>
      <c r="MLD19" s="7"/>
      <c r="MLE19" s="7"/>
      <c r="MLF19" s="7"/>
      <c r="MLG19" s="7"/>
      <c r="MLH19" s="7"/>
      <c r="MLI19" s="7"/>
      <c r="MLJ19" s="7"/>
      <c r="MLK19" s="7"/>
      <c r="MLL19" s="7"/>
      <c r="MLM19" s="7"/>
      <c r="MLN19" s="7"/>
      <c r="MLO19" s="7"/>
      <c r="MLP19" s="7"/>
      <c r="MLQ19" s="7"/>
      <c r="MLR19" s="7"/>
      <c r="MLS19" s="7"/>
      <c r="MLT19" s="7"/>
      <c r="MLU19" s="7"/>
      <c r="MLV19" s="7"/>
      <c r="MLW19" s="7"/>
      <c r="MLX19" s="7"/>
      <c r="MLY19" s="7"/>
      <c r="MLZ19" s="7"/>
      <c r="MMA19" s="7"/>
      <c r="MMB19" s="7"/>
      <c r="MMC19" s="7"/>
      <c r="MMD19" s="7"/>
      <c r="MME19" s="7"/>
      <c r="MMF19" s="7"/>
      <c r="MMG19" s="7"/>
      <c r="MMH19" s="7"/>
      <c r="MMI19" s="7"/>
      <c r="MMJ19" s="7"/>
      <c r="MMK19" s="7"/>
      <c r="MML19" s="7"/>
      <c r="MMM19" s="7"/>
      <c r="MMN19" s="7"/>
      <c r="MMO19" s="7"/>
      <c r="MMP19" s="7"/>
      <c r="MMQ19" s="7"/>
      <c r="MMR19" s="7"/>
      <c r="MMS19" s="7"/>
      <c r="MMT19" s="7"/>
      <c r="MMU19" s="7"/>
      <c r="MMV19" s="7"/>
      <c r="MMW19" s="7"/>
      <c r="MMX19" s="7"/>
      <c r="MMY19" s="7"/>
      <c r="MMZ19" s="7"/>
      <c r="MNA19" s="7"/>
      <c r="MNB19" s="7"/>
      <c r="MNC19" s="7"/>
      <c r="MND19" s="7"/>
      <c r="MNE19" s="7"/>
      <c r="MNF19" s="7"/>
      <c r="MNG19" s="7"/>
      <c r="MNH19" s="7"/>
      <c r="MNI19" s="7"/>
      <c r="MNJ19" s="7"/>
      <c r="MNK19" s="7"/>
      <c r="MNL19" s="7"/>
      <c r="MNM19" s="7"/>
      <c r="MNN19" s="7"/>
      <c r="MNO19" s="7"/>
      <c r="MNP19" s="7"/>
      <c r="MNQ19" s="7"/>
      <c r="MNR19" s="7"/>
      <c r="MNS19" s="7"/>
      <c r="MNT19" s="7"/>
      <c r="MNU19" s="7"/>
      <c r="MNV19" s="7"/>
      <c r="MNW19" s="7"/>
      <c r="MNX19" s="7"/>
      <c r="MNY19" s="7"/>
      <c r="MNZ19" s="7"/>
      <c r="MOA19" s="7"/>
      <c r="MOB19" s="7"/>
      <c r="MOC19" s="7"/>
      <c r="MOD19" s="7"/>
      <c r="MOE19" s="7"/>
      <c r="MOF19" s="7"/>
      <c r="MOG19" s="7"/>
      <c r="MOH19" s="7"/>
      <c r="MOI19" s="7"/>
      <c r="MOJ19" s="7"/>
      <c r="MOK19" s="7"/>
      <c r="MOL19" s="7"/>
      <c r="MOM19" s="7"/>
      <c r="MON19" s="7"/>
      <c r="MOO19" s="7"/>
      <c r="MOP19" s="7"/>
      <c r="MOQ19" s="7"/>
      <c r="MOR19" s="7"/>
      <c r="MOS19" s="7"/>
      <c r="MOT19" s="7"/>
      <c r="MOU19" s="7"/>
      <c r="MOV19" s="7"/>
      <c r="MOW19" s="7"/>
      <c r="MOX19" s="7"/>
      <c r="MOY19" s="7"/>
      <c r="MOZ19" s="7"/>
      <c r="MPA19" s="7"/>
      <c r="MPB19" s="7"/>
      <c r="MPC19" s="7"/>
      <c r="MPD19" s="7"/>
      <c r="MPE19" s="7"/>
      <c r="MPF19" s="7"/>
      <c r="MPG19" s="7"/>
      <c r="MPH19" s="7"/>
      <c r="MPI19" s="7"/>
      <c r="MPJ19" s="7"/>
      <c r="MPK19" s="7"/>
      <c r="MPL19" s="7"/>
      <c r="MPM19" s="7"/>
      <c r="MPN19" s="7"/>
      <c r="MPO19" s="7"/>
      <c r="MPP19" s="7"/>
      <c r="MPQ19" s="7"/>
      <c r="MPR19" s="7"/>
      <c r="MPS19" s="7"/>
      <c r="MPT19" s="7"/>
      <c r="MPU19" s="7"/>
      <c r="MPV19" s="7"/>
      <c r="MPW19" s="7"/>
      <c r="MPX19" s="7"/>
      <c r="MPY19" s="7"/>
      <c r="MPZ19" s="7"/>
      <c r="MQA19" s="7"/>
      <c r="MQB19" s="7"/>
      <c r="MQC19" s="7"/>
      <c r="MQD19" s="7"/>
      <c r="MQE19" s="7"/>
      <c r="MQF19" s="7"/>
      <c r="MQG19" s="7"/>
      <c r="MQH19" s="7"/>
      <c r="MQI19" s="7"/>
      <c r="MQJ19" s="7"/>
      <c r="MQK19" s="7"/>
      <c r="MQL19" s="7"/>
      <c r="MQM19" s="7"/>
      <c r="MQN19" s="7"/>
      <c r="MQO19" s="7"/>
      <c r="MQP19" s="7"/>
      <c r="MQQ19" s="7"/>
      <c r="MQR19" s="7"/>
      <c r="MQS19" s="7"/>
      <c r="MQT19" s="7"/>
      <c r="MQU19" s="7"/>
      <c r="MQV19" s="7"/>
      <c r="MQW19" s="7"/>
      <c r="MQX19" s="7"/>
      <c r="MQY19" s="7"/>
      <c r="MQZ19" s="7"/>
      <c r="MRA19" s="7"/>
      <c r="MRB19" s="7"/>
      <c r="MRC19" s="7"/>
      <c r="MRD19" s="7"/>
      <c r="MRE19" s="7"/>
      <c r="MRF19" s="7"/>
      <c r="MRG19" s="7"/>
      <c r="MRH19" s="7"/>
      <c r="MRI19" s="7"/>
      <c r="MRJ19" s="7"/>
      <c r="MRK19" s="7"/>
      <c r="MRL19" s="7"/>
      <c r="MRM19" s="7"/>
      <c r="MRN19" s="7"/>
      <c r="MRO19" s="7"/>
      <c r="MRP19" s="7"/>
      <c r="MRQ19" s="7"/>
      <c r="MRR19" s="7"/>
      <c r="MRS19" s="7"/>
      <c r="MRT19" s="7"/>
      <c r="MRU19" s="7"/>
      <c r="MRV19" s="7"/>
      <c r="MRW19" s="7"/>
      <c r="MRX19" s="7"/>
      <c r="MRY19" s="7"/>
      <c r="MRZ19" s="7"/>
      <c r="MSA19" s="7"/>
      <c r="MSB19" s="7"/>
      <c r="MSC19" s="7"/>
      <c r="MSD19" s="7"/>
      <c r="MSE19" s="7"/>
      <c r="MSF19" s="7"/>
      <c r="MSG19" s="7"/>
      <c r="MSH19" s="7"/>
      <c r="MSI19" s="7"/>
      <c r="MSJ19" s="7"/>
      <c r="MSK19" s="7"/>
      <c r="MSL19" s="7"/>
      <c r="MSM19" s="7"/>
      <c r="MSN19" s="7"/>
      <c r="MSO19" s="7"/>
      <c r="MSP19" s="7"/>
      <c r="MSQ19" s="7"/>
      <c r="MSR19" s="7"/>
      <c r="MSS19" s="7"/>
      <c r="MST19" s="7"/>
      <c r="MSU19" s="7"/>
      <c r="MSV19" s="7"/>
      <c r="MSW19" s="7"/>
      <c r="MSX19" s="7"/>
      <c r="MSY19" s="7"/>
      <c r="MSZ19" s="7"/>
      <c r="MTA19" s="7"/>
      <c r="MTB19" s="7"/>
      <c r="MTC19" s="7"/>
      <c r="MTD19" s="7"/>
      <c r="MTE19" s="7"/>
      <c r="MTF19" s="7"/>
      <c r="MTG19" s="7"/>
      <c r="MTH19" s="7"/>
      <c r="MTI19" s="7"/>
      <c r="MTJ19" s="7"/>
      <c r="MTK19" s="7"/>
      <c r="MTL19" s="7"/>
      <c r="MTM19" s="7"/>
      <c r="MTN19" s="7"/>
      <c r="MTO19" s="7"/>
      <c r="MTP19" s="7"/>
      <c r="MTQ19" s="7"/>
      <c r="MTR19" s="7"/>
      <c r="MTS19" s="7"/>
      <c r="MTT19" s="7"/>
      <c r="MTU19" s="7"/>
      <c r="MTV19" s="7"/>
      <c r="MTW19" s="7"/>
      <c r="MTX19" s="7"/>
      <c r="MTY19" s="7"/>
      <c r="MTZ19" s="7"/>
      <c r="MUA19" s="7"/>
      <c r="MUB19" s="7"/>
      <c r="MUC19" s="7"/>
      <c r="MUD19" s="7"/>
      <c r="MUE19" s="7"/>
      <c r="MUF19" s="7"/>
      <c r="MUG19" s="7"/>
      <c r="MUH19" s="7"/>
      <c r="MUI19" s="7"/>
      <c r="MUJ19" s="7"/>
      <c r="MUK19" s="7"/>
      <c r="MUL19" s="7"/>
      <c r="MUM19" s="7"/>
      <c r="MUN19" s="7"/>
      <c r="MUO19" s="7"/>
      <c r="MUP19" s="7"/>
      <c r="MUQ19" s="7"/>
      <c r="MUR19" s="7"/>
      <c r="MUS19" s="7"/>
      <c r="MUT19" s="7"/>
      <c r="MUU19" s="7"/>
      <c r="MUV19" s="7"/>
      <c r="MUW19" s="7"/>
      <c r="MUX19" s="7"/>
      <c r="MUY19" s="7"/>
      <c r="MUZ19" s="7"/>
      <c r="MVA19" s="7"/>
      <c r="MVB19" s="7"/>
      <c r="MVC19" s="7"/>
      <c r="MVD19" s="7"/>
      <c r="MVE19" s="7"/>
      <c r="MVF19" s="7"/>
      <c r="MVG19" s="7"/>
      <c r="MVH19" s="7"/>
      <c r="MVI19" s="7"/>
      <c r="MVJ19" s="7"/>
      <c r="MVK19" s="7"/>
      <c r="MVL19" s="7"/>
      <c r="MVM19" s="7"/>
      <c r="MVN19" s="7"/>
      <c r="MVO19" s="7"/>
      <c r="MVP19" s="7"/>
      <c r="MVQ19" s="7"/>
      <c r="MVR19" s="7"/>
      <c r="MVS19" s="7"/>
      <c r="MVT19" s="7"/>
      <c r="MVU19" s="7"/>
      <c r="MVV19" s="7"/>
      <c r="MVW19" s="7"/>
      <c r="MVX19" s="7"/>
      <c r="MVY19" s="7"/>
      <c r="MVZ19" s="7"/>
      <c r="MWA19" s="7"/>
      <c r="MWB19" s="7"/>
      <c r="MWC19" s="7"/>
      <c r="MWD19" s="7"/>
      <c r="MWE19" s="7"/>
      <c r="MWF19" s="7"/>
      <c r="MWG19" s="7"/>
      <c r="MWH19" s="7"/>
      <c r="MWI19" s="7"/>
      <c r="MWJ19" s="7"/>
      <c r="MWK19" s="7"/>
      <c r="MWL19" s="7"/>
      <c r="MWM19" s="7"/>
      <c r="MWN19" s="7"/>
      <c r="MWO19" s="7"/>
      <c r="MWP19" s="7"/>
      <c r="MWQ19" s="7"/>
      <c r="MWR19" s="7"/>
      <c r="MWS19" s="7"/>
      <c r="MWT19" s="7"/>
      <c r="MWU19" s="7"/>
      <c r="MWV19" s="7"/>
      <c r="MWW19" s="7"/>
      <c r="MWX19" s="7"/>
      <c r="MWY19" s="7"/>
      <c r="MWZ19" s="7"/>
      <c r="MXA19" s="7"/>
      <c r="MXB19" s="7"/>
      <c r="MXC19" s="7"/>
      <c r="MXD19" s="7"/>
      <c r="MXE19" s="7"/>
      <c r="MXF19" s="7"/>
      <c r="MXG19" s="7"/>
      <c r="MXH19" s="7"/>
      <c r="MXI19" s="7"/>
      <c r="MXJ19" s="7"/>
      <c r="MXK19" s="7"/>
      <c r="MXL19" s="7"/>
      <c r="MXM19" s="7"/>
      <c r="MXN19" s="7"/>
      <c r="MXO19" s="7"/>
      <c r="MXP19" s="7"/>
      <c r="MXQ19" s="7"/>
      <c r="MXR19" s="7"/>
      <c r="MXS19" s="7"/>
      <c r="MXT19" s="7"/>
      <c r="MXU19" s="7"/>
      <c r="MXV19" s="7"/>
      <c r="MXW19" s="7"/>
      <c r="MXX19" s="7"/>
      <c r="MXY19" s="7"/>
      <c r="MXZ19" s="7"/>
      <c r="MYA19" s="7"/>
      <c r="MYB19" s="7"/>
      <c r="MYC19" s="7"/>
      <c r="MYD19" s="7"/>
      <c r="MYE19" s="7"/>
      <c r="MYF19" s="7"/>
      <c r="MYG19" s="7"/>
      <c r="MYH19" s="7"/>
      <c r="MYI19" s="7"/>
      <c r="MYJ19" s="7"/>
      <c r="MYK19" s="7"/>
      <c r="MYL19" s="7"/>
      <c r="MYM19" s="7"/>
      <c r="MYN19" s="7"/>
      <c r="MYO19" s="7"/>
      <c r="MYP19" s="7"/>
      <c r="MYQ19" s="7"/>
      <c r="MYR19" s="7"/>
      <c r="MYS19" s="7"/>
      <c r="MYT19" s="7"/>
      <c r="MYU19" s="7"/>
      <c r="MYV19" s="7"/>
      <c r="MYW19" s="7"/>
      <c r="MYX19" s="7"/>
      <c r="MYY19" s="7"/>
      <c r="MYZ19" s="7"/>
      <c r="MZA19" s="7"/>
      <c r="MZB19" s="7"/>
      <c r="MZC19" s="7"/>
      <c r="MZD19" s="7"/>
      <c r="MZE19" s="7"/>
      <c r="MZF19" s="7"/>
      <c r="MZG19" s="7"/>
      <c r="MZH19" s="7"/>
      <c r="MZI19" s="7"/>
      <c r="MZJ19" s="7"/>
      <c r="MZK19" s="7"/>
      <c r="MZL19" s="7"/>
      <c r="MZM19" s="7"/>
      <c r="MZN19" s="7"/>
      <c r="MZO19" s="7"/>
      <c r="MZP19" s="7"/>
      <c r="MZQ19" s="7"/>
      <c r="MZR19" s="7"/>
      <c r="MZS19" s="7"/>
      <c r="MZT19" s="7"/>
      <c r="MZU19" s="7"/>
      <c r="MZV19" s="7"/>
      <c r="MZW19" s="7"/>
      <c r="MZX19" s="7"/>
      <c r="MZY19" s="7"/>
      <c r="MZZ19" s="7"/>
      <c r="NAA19" s="7"/>
      <c r="NAB19" s="7"/>
      <c r="NAC19" s="7"/>
      <c r="NAD19" s="7"/>
      <c r="NAE19" s="7"/>
      <c r="NAF19" s="7"/>
      <c r="NAG19" s="7"/>
      <c r="NAH19" s="7"/>
      <c r="NAI19" s="7"/>
      <c r="NAJ19" s="7"/>
      <c r="NAK19" s="7"/>
      <c r="NAL19" s="7"/>
      <c r="NAM19" s="7"/>
      <c r="NAN19" s="7"/>
      <c r="NAO19" s="7"/>
      <c r="NAP19" s="7"/>
      <c r="NAQ19" s="7"/>
      <c r="NAR19" s="7"/>
      <c r="NAS19" s="7"/>
      <c r="NAT19" s="7"/>
      <c r="NAU19" s="7"/>
      <c r="NAV19" s="7"/>
      <c r="NAW19" s="7"/>
      <c r="NAX19" s="7"/>
      <c r="NAY19" s="7"/>
      <c r="NAZ19" s="7"/>
      <c r="NBA19" s="7"/>
      <c r="NBB19" s="7"/>
      <c r="NBC19" s="7"/>
      <c r="NBD19" s="7"/>
      <c r="NBE19" s="7"/>
      <c r="NBF19" s="7"/>
      <c r="NBG19" s="7"/>
      <c r="NBH19" s="7"/>
      <c r="NBI19" s="7"/>
      <c r="NBJ19" s="7"/>
      <c r="NBK19" s="7"/>
      <c r="NBL19" s="7"/>
      <c r="NBM19" s="7"/>
      <c r="NBN19" s="7"/>
      <c r="NBO19" s="7"/>
      <c r="NBP19" s="7"/>
      <c r="NBQ19" s="7"/>
      <c r="NBR19" s="7"/>
      <c r="NBS19" s="7"/>
      <c r="NBT19" s="7"/>
      <c r="NBU19" s="7"/>
      <c r="NBV19" s="7"/>
      <c r="NBW19" s="7"/>
      <c r="NBX19" s="7"/>
      <c r="NBY19" s="7"/>
      <c r="NBZ19" s="7"/>
      <c r="NCA19" s="7"/>
      <c r="NCB19" s="7"/>
      <c r="NCC19" s="7"/>
      <c r="NCD19" s="7"/>
      <c r="NCE19" s="7"/>
      <c r="NCF19" s="7"/>
      <c r="NCG19" s="7"/>
      <c r="NCH19" s="7"/>
      <c r="NCI19" s="7"/>
      <c r="NCJ19" s="7"/>
      <c r="NCK19" s="7"/>
      <c r="NCL19" s="7"/>
      <c r="NCM19" s="7"/>
      <c r="NCN19" s="7"/>
      <c r="NCO19" s="7"/>
      <c r="NCP19" s="7"/>
      <c r="NCQ19" s="7"/>
      <c r="NCR19" s="7"/>
      <c r="NCS19" s="7"/>
      <c r="NCT19" s="7"/>
      <c r="NCU19" s="7"/>
      <c r="NCV19" s="7"/>
      <c r="NCW19" s="7"/>
      <c r="NCX19" s="7"/>
      <c r="NCY19" s="7"/>
      <c r="NCZ19" s="7"/>
      <c r="NDA19" s="7"/>
      <c r="NDB19" s="7"/>
      <c r="NDC19" s="7"/>
      <c r="NDD19" s="7"/>
      <c r="NDE19" s="7"/>
      <c r="NDF19" s="7"/>
      <c r="NDG19" s="7"/>
      <c r="NDH19" s="7"/>
      <c r="NDI19" s="7"/>
      <c r="NDJ19" s="7"/>
      <c r="NDK19" s="7"/>
      <c r="NDL19" s="7"/>
      <c r="NDM19" s="7"/>
      <c r="NDN19" s="7"/>
      <c r="NDO19" s="7"/>
      <c r="NDP19" s="7"/>
      <c r="NDQ19" s="7"/>
      <c r="NDR19" s="7"/>
      <c r="NDS19" s="7"/>
      <c r="NDT19" s="7"/>
      <c r="NDU19" s="7"/>
      <c r="NDV19" s="7"/>
      <c r="NDW19" s="7"/>
      <c r="NDX19" s="7"/>
      <c r="NDY19" s="7"/>
      <c r="NDZ19" s="7"/>
      <c r="NEA19" s="7"/>
      <c r="NEB19" s="7"/>
      <c r="NEC19" s="7"/>
      <c r="NED19" s="7"/>
      <c r="NEE19" s="7"/>
      <c r="NEF19" s="7"/>
      <c r="NEG19" s="7"/>
      <c r="NEH19" s="7"/>
      <c r="NEI19" s="7"/>
      <c r="NEJ19" s="7"/>
      <c r="NEK19" s="7"/>
      <c r="NEL19" s="7"/>
      <c r="NEM19" s="7"/>
      <c r="NEN19" s="7"/>
      <c r="NEO19" s="7"/>
      <c r="NEP19" s="7"/>
      <c r="NEQ19" s="7"/>
      <c r="NER19" s="7"/>
      <c r="NES19" s="7"/>
      <c r="NET19" s="7"/>
      <c r="NEU19" s="7"/>
      <c r="NEV19" s="7"/>
      <c r="NEW19" s="7"/>
      <c r="NEX19" s="7"/>
      <c r="NEY19" s="7"/>
      <c r="NEZ19" s="7"/>
      <c r="NFA19" s="7"/>
      <c r="NFB19" s="7"/>
      <c r="NFC19" s="7"/>
      <c r="NFD19" s="7"/>
      <c r="NFE19" s="7"/>
      <c r="NFF19" s="7"/>
      <c r="NFG19" s="7"/>
      <c r="NFH19" s="7"/>
      <c r="NFI19" s="7"/>
      <c r="NFJ19" s="7"/>
      <c r="NFK19" s="7"/>
      <c r="NFL19" s="7"/>
      <c r="NFM19" s="7"/>
      <c r="NFN19" s="7"/>
      <c r="NFO19" s="7"/>
      <c r="NFP19" s="7"/>
      <c r="NFQ19" s="7"/>
      <c r="NFR19" s="7"/>
      <c r="NFS19" s="7"/>
      <c r="NFT19" s="7"/>
      <c r="NFU19" s="7"/>
      <c r="NFV19" s="7"/>
      <c r="NFW19" s="7"/>
      <c r="NFX19" s="7"/>
      <c r="NFY19" s="7"/>
      <c r="NFZ19" s="7"/>
      <c r="NGA19" s="7"/>
      <c r="NGB19" s="7"/>
      <c r="NGC19" s="7"/>
      <c r="NGD19" s="7"/>
      <c r="NGE19" s="7"/>
      <c r="NGF19" s="7"/>
      <c r="NGG19" s="7"/>
      <c r="NGH19" s="7"/>
      <c r="NGI19" s="7"/>
      <c r="NGJ19" s="7"/>
      <c r="NGK19" s="7"/>
      <c r="NGL19" s="7"/>
      <c r="NGM19" s="7"/>
      <c r="NGN19" s="7"/>
      <c r="NGO19" s="7"/>
      <c r="NGP19" s="7"/>
      <c r="NGQ19" s="7"/>
      <c r="NGR19" s="7"/>
      <c r="NGS19" s="7"/>
      <c r="NGT19" s="7"/>
      <c r="NGU19" s="7"/>
      <c r="NGV19" s="7"/>
      <c r="NGW19" s="7"/>
      <c r="NGX19" s="7"/>
      <c r="NGY19" s="7"/>
      <c r="NGZ19" s="7"/>
      <c r="NHA19" s="7"/>
      <c r="NHB19" s="7"/>
      <c r="NHC19" s="7"/>
      <c r="NHD19" s="7"/>
      <c r="NHE19" s="7"/>
      <c r="NHF19" s="7"/>
      <c r="NHG19" s="7"/>
      <c r="NHH19" s="7"/>
      <c r="NHI19" s="7"/>
      <c r="NHJ19" s="7"/>
      <c r="NHK19" s="7"/>
      <c r="NHL19" s="7"/>
      <c r="NHM19" s="7"/>
      <c r="NHN19" s="7"/>
      <c r="NHO19" s="7"/>
      <c r="NHP19" s="7"/>
      <c r="NHQ19" s="7"/>
      <c r="NHR19" s="7"/>
      <c r="NHS19" s="7"/>
      <c r="NHT19" s="7"/>
      <c r="NHU19" s="7"/>
      <c r="NHV19" s="7"/>
      <c r="NHW19" s="7"/>
      <c r="NHX19" s="7"/>
      <c r="NHY19" s="7"/>
      <c r="NHZ19" s="7"/>
      <c r="NIA19" s="7"/>
      <c r="NIB19" s="7"/>
      <c r="NIC19" s="7"/>
      <c r="NID19" s="7"/>
      <c r="NIE19" s="7"/>
      <c r="NIF19" s="7"/>
      <c r="NIG19" s="7"/>
      <c r="NIH19" s="7"/>
      <c r="NII19" s="7"/>
      <c r="NIJ19" s="7"/>
      <c r="NIK19" s="7"/>
      <c r="NIL19" s="7"/>
      <c r="NIM19" s="7"/>
      <c r="NIN19" s="7"/>
      <c r="NIO19" s="7"/>
      <c r="NIP19" s="7"/>
      <c r="NIQ19" s="7"/>
      <c r="NIR19" s="7"/>
      <c r="NIS19" s="7"/>
      <c r="NIT19" s="7"/>
      <c r="NIU19" s="7"/>
      <c r="NIV19" s="7"/>
      <c r="NIW19" s="7"/>
      <c r="NIX19" s="7"/>
      <c r="NIY19" s="7"/>
      <c r="NIZ19" s="7"/>
      <c r="NJA19" s="7"/>
      <c r="NJB19" s="7"/>
      <c r="NJC19" s="7"/>
      <c r="NJD19" s="7"/>
      <c r="NJE19" s="7"/>
      <c r="NJF19" s="7"/>
      <c r="NJG19" s="7"/>
      <c r="NJH19" s="7"/>
      <c r="NJI19" s="7"/>
      <c r="NJJ19" s="7"/>
      <c r="NJK19" s="7"/>
      <c r="NJL19" s="7"/>
      <c r="NJM19" s="7"/>
      <c r="NJN19" s="7"/>
      <c r="NJO19" s="7"/>
      <c r="NJP19" s="7"/>
      <c r="NJQ19" s="7"/>
      <c r="NJR19" s="7"/>
      <c r="NJS19" s="7"/>
      <c r="NJT19" s="7"/>
      <c r="NJU19" s="7"/>
      <c r="NJV19" s="7"/>
      <c r="NJW19" s="7"/>
      <c r="NJX19" s="7"/>
      <c r="NJY19" s="7"/>
      <c r="NJZ19" s="7"/>
      <c r="NKA19" s="7"/>
      <c r="NKB19" s="7"/>
      <c r="NKC19" s="7"/>
      <c r="NKD19" s="7"/>
      <c r="NKE19" s="7"/>
      <c r="NKF19" s="7"/>
      <c r="NKG19" s="7"/>
      <c r="NKH19" s="7"/>
      <c r="NKI19" s="7"/>
      <c r="NKJ19" s="7"/>
      <c r="NKK19" s="7"/>
      <c r="NKL19" s="7"/>
      <c r="NKM19" s="7"/>
      <c r="NKN19" s="7"/>
      <c r="NKO19" s="7"/>
      <c r="NKP19" s="7"/>
      <c r="NKQ19" s="7"/>
      <c r="NKR19" s="7"/>
      <c r="NKS19" s="7"/>
      <c r="NKT19" s="7"/>
      <c r="NKU19" s="7"/>
      <c r="NKV19" s="7"/>
      <c r="NKW19" s="7"/>
      <c r="NKX19" s="7"/>
      <c r="NKY19" s="7"/>
      <c r="NKZ19" s="7"/>
      <c r="NLA19" s="7"/>
      <c r="NLB19" s="7"/>
      <c r="NLC19" s="7"/>
      <c r="NLD19" s="7"/>
      <c r="NLE19" s="7"/>
      <c r="NLF19" s="7"/>
      <c r="NLG19" s="7"/>
      <c r="NLH19" s="7"/>
      <c r="NLI19" s="7"/>
      <c r="NLJ19" s="7"/>
      <c r="NLK19" s="7"/>
      <c r="NLL19" s="7"/>
      <c r="NLM19" s="7"/>
      <c r="NLN19" s="7"/>
      <c r="NLO19" s="7"/>
      <c r="NLP19" s="7"/>
      <c r="NLQ19" s="7"/>
      <c r="NLR19" s="7"/>
      <c r="NLS19" s="7"/>
      <c r="NLT19" s="7"/>
      <c r="NLU19" s="7"/>
      <c r="NLV19" s="7"/>
      <c r="NLW19" s="7"/>
      <c r="NLX19" s="7"/>
      <c r="NLY19" s="7"/>
      <c r="NLZ19" s="7"/>
      <c r="NMA19" s="7"/>
      <c r="NMB19" s="7"/>
      <c r="NMC19" s="7"/>
      <c r="NMD19" s="7"/>
      <c r="NME19" s="7"/>
      <c r="NMF19" s="7"/>
      <c r="NMG19" s="7"/>
      <c r="NMH19" s="7"/>
      <c r="NMI19" s="7"/>
      <c r="NMJ19" s="7"/>
      <c r="NMK19" s="7"/>
      <c r="NML19" s="7"/>
      <c r="NMM19" s="7"/>
      <c r="NMN19" s="7"/>
      <c r="NMO19" s="7"/>
      <c r="NMP19" s="7"/>
      <c r="NMQ19" s="7"/>
      <c r="NMR19" s="7"/>
      <c r="NMS19" s="7"/>
      <c r="NMT19" s="7"/>
      <c r="NMU19" s="7"/>
      <c r="NMV19" s="7"/>
      <c r="NMW19" s="7"/>
      <c r="NMX19" s="7"/>
      <c r="NMY19" s="7"/>
      <c r="NMZ19" s="7"/>
      <c r="NNA19" s="7"/>
      <c r="NNB19" s="7"/>
      <c r="NNC19" s="7"/>
      <c r="NND19" s="7"/>
      <c r="NNE19" s="7"/>
      <c r="NNF19" s="7"/>
      <c r="NNG19" s="7"/>
      <c r="NNH19" s="7"/>
      <c r="NNI19" s="7"/>
      <c r="NNJ19" s="7"/>
      <c r="NNK19" s="7"/>
      <c r="NNL19" s="7"/>
      <c r="NNM19" s="7"/>
      <c r="NNN19" s="7"/>
      <c r="NNO19" s="7"/>
      <c r="NNP19" s="7"/>
      <c r="NNQ19" s="7"/>
      <c r="NNR19" s="7"/>
      <c r="NNS19" s="7"/>
      <c r="NNT19" s="7"/>
      <c r="NNU19" s="7"/>
      <c r="NNV19" s="7"/>
      <c r="NNW19" s="7"/>
      <c r="NNX19" s="7"/>
      <c r="NNY19" s="7"/>
      <c r="NNZ19" s="7"/>
      <c r="NOA19" s="7"/>
      <c r="NOB19" s="7"/>
      <c r="NOC19" s="7"/>
      <c r="NOD19" s="7"/>
      <c r="NOE19" s="7"/>
      <c r="NOF19" s="7"/>
      <c r="NOG19" s="7"/>
      <c r="NOH19" s="7"/>
      <c r="NOI19" s="7"/>
      <c r="NOJ19" s="7"/>
      <c r="NOK19" s="7"/>
      <c r="NOL19" s="7"/>
      <c r="NOM19" s="7"/>
      <c r="NON19" s="7"/>
      <c r="NOO19" s="7"/>
      <c r="NOP19" s="7"/>
      <c r="NOQ19" s="7"/>
      <c r="NOR19" s="7"/>
      <c r="NOS19" s="7"/>
      <c r="NOT19" s="7"/>
      <c r="NOU19" s="7"/>
      <c r="NOV19" s="7"/>
      <c r="NOW19" s="7"/>
      <c r="NOX19" s="7"/>
      <c r="NOY19" s="7"/>
      <c r="NOZ19" s="7"/>
      <c r="NPA19" s="7"/>
      <c r="NPB19" s="7"/>
      <c r="NPC19" s="7"/>
      <c r="NPD19" s="7"/>
      <c r="NPE19" s="7"/>
      <c r="NPF19" s="7"/>
      <c r="NPG19" s="7"/>
      <c r="NPH19" s="7"/>
      <c r="NPI19" s="7"/>
      <c r="NPJ19" s="7"/>
      <c r="NPK19" s="7"/>
      <c r="NPL19" s="7"/>
      <c r="NPM19" s="7"/>
      <c r="NPN19" s="7"/>
      <c r="NPO19" s="7"/>
      <c r="NPP19" s="7"/>
      <c r="NPQ19" s="7"/>
      <c r="NPR19" s="7"/>
      <c r="NPS19" s="7"/>
      <c r="NPT19" s="7"/>
      <c r="NPU19" s="7"/>
      <c r="NPV19" s="7"/>
      <c r="NPW19" s="7"/>
      <c r="NPX19" s="7"/>
      <c r="NPY19" s="7"/>
      <c r="NPZ19" s="7"/>
      <c r="NQA19" s="7"/>
      <c r="NQB19" s="7"/>
      <c r="NQC19" s="7"/>
      <c r="NQD19" s="7"/>
      <c r="NQE19" s="7"/>
      <c r="NQF19" s="7"/>
      <c r="NQG19" s="7"/>
      <c r="NQH19" s="7"/>
      <c r="NQI19" s="7"/>
      <c r="NQJ19" s="7"/>
      <c r="NQK19" s="7"/>
      <c r="NQL19" s="7"/>
      <c r="NQM19" s="7"/>
      <c r="NQN19" s="7"/>
      <c r="NQO19" s="7"/>
      <c r="NQP19" s="7"/>
      <c r="NQQ19" s="7"/>
      <c r="NQR19" s="7"/>
      <c r="NQS19" s="7"/>
      <c r="NQT19" s="7"/>
      <c r="NQU19" s="7"/>
      <c r="NQV19" s="7"/>
      <c r="NQW19" s="7"/>
      <c r="NQX19" s="7"/>
      <c r="NQY19" s="7"/>
      <c r="NQZ19" s="7"/>
      <c r="NRA19" s="7"/>
      <c r="NRB19" s="7"/>
      <c r="NRC19" s="7"/>
      <c r="NRD19" s="7"/>
      <c r="NRE19" s="7"/>
      <c r="NRF19" s="7"/>
      <c r="NRG19" s="7"/>
      <c r="NRH19" s="7"/>
      <c r="NRI19" s="7"/>
      <c r="NRJ19" s="7"/>
      <c r="NRK19" s="7"/>
      <c r="NRL19" s="7"/>
      <c r="NRM19" s="7"/>
      <c r="NRN19" s="7"/>
      <c r="NRO19" s="7"/>
      <c r="NRP19" s="7"/>
      <c r="NRQ19" s="7"/>
      <c r="NRR19" s="7"/>
      <c r="NRS19" s="7"/>
      <c r="NRT19" s="7"/>
      <c r="NRU19" s="7"/>
      <c r="NRV19" s="7"/>
      <c r="NRW19" s="7"/>
      <c r="NRX19" s="7"/>
      <c r="NRY19" s="7"/>
      <c r="NRZ19" s="7"/>
      <c r="NSA19" s="7"/>
      <c r="NSB19" s="7"/>
      <c r="NSC19" s="7"/>
      <c r="NSD19" s="7"/>
      <c r="NSE19" s="7"/>
      <c r="NSF19" s="7"/>
      <c r="NSG19" s="7"/>
      <c r="NSH19" s="7"/>
      <c r="NSI19" s="7"/>
      <c r="NSJ19" s="7"/>
      <c r="NSK19" s="7"/>
      <c r="NSL19" s="7"/>
      <c r="NSM19" s="7"/>
      <c r="NSN19" s="7"/>
      <c r="NSO19" s="7"/>
      <c r="NSP19" s="7"/>
      <c r="NSQ19" s="7"/>
      <c r="NSR19" s="7"/>
      <c r="NSS19" s="7"/>
      <c r="NST19" s="7"/>
      <c r="NSU19" s="7"/>
      <c r="NSV19" s="7"/>
      <c r="NSW19" s="7"/>
      <c r="NSX19" s="7"/>
      <c r="NSY19" s="7"/>
      <c r="NSZ19" s="7"/>
      <c r="NTA19" s="7"/>
      <c r="NTB19" s="7"/>
      <c r="NTC19" s="7"/>
      <c r="NTD19" s="7"/>
      <c r="NTE19" s="7"/>
      <c r="NTF19" s="7"/>
      <c r="NTG19" s="7"/>
      <c r="NTH19" s="7"/>
      <c r="NTI19" s="7"/>
      <c r="NTJ19" s="7"/>
      <c r="NTK19" s="7"/>
      <c r="NTL19" s="7"/>
      <c r="NTM19" s="7"/>
      <c r="NTN19" s="7"/>
      <c r="NTO19" s="7"/>
      <c r="NTP19" s="7"/>
      <c r="NTQ19" s="7"/>
      <c r="NTR19" s="7"/>
      <c r="NTS19" s="7"/>
      <c r="NTT19" s="7"/>
      <c r="NTU19" s="7"/>
      <c r="NTV19" s="7"/>
      <c r="NTW19" s="7"/>
      <c r="NTX19" s="7"/>
      <c r="NTY19" s="7"/>
      <c r="NTZ19" s="7"/>
      <c r="NUA19" s="7"/>
      <c r="NUB19" s="7"/>
      <c r="NUC19" s="7"/>
      <c r="NUD19" s="7"/>
      <c r="NUE19" s="7"/>
      <c r="NUF19" s="7"/>
      <c r="NUG19" s="7"/>
      <c r="NUH19" s="7"/>
      <c r="NUI19" s="7"/>
      <c r="NUJ19" s="7"/>
      <c r="NUK19" s="7"/>
      <c r="NUL19" s="7"/>
      <c r="NUM19" s="7"/>
      <c r="NUN19" s="7"/>
      <c r="NUO19" s="7"/>
      <c r="NUP19" s="7"/>
      <c r="NUQ19" s="7"/>
      <c r="NUR19" s="7"/>
      <c r="NUS19" s="7"/>
      <c r="NUT19" s="7"/>
      <c r="NUU19" s="7"/>
      <c r="NUV19" s="7"/>
      <c r="NUW19" s="7"/>
      <c r="NUX19" s="7"/>
      <c r="NUY19" s="7"/>
      <c r="NUZ19" s="7"/>
      <c r="NVA19" s="7"/>
      <c r="NVB19" s="7"/>
      <c r="NVC19" s="7"/>
      <c r="NVD19" s="7"/>
      <c r="NVE19" s="7"/>
      <c r="NVF19" s="7"/>
      <c r="NVG19" s="7"/>
      <c r="NVH19" s="7"/>
      <c r="NVI19" s="7"/>
      <c r="NVJ19" s="7"/>
      <c r="NVK19" s="7"/>
      <c r="NVL19" s="7"/>
      <c r="NVM19" s="7"/>
      <c r="NVN19" s="7"/>
      <c r="NVO19" s="7"/>
      <c r="NVP19" s="7"/>
      <c r="NVQ19" s="7"/>
      <c r="NVR19" s="7"/>
      <c r="NVS19" s="7"/>
      <c r="NVT19" s="7"/>
      <c r="NVU19" s="7"/>
      <c r="NVV19" s="7"/>
      <c r="NVW19" s="7"/>
      <c r="NVX19" s="7"/>
      <c r="NVY19" s="7"/>
      <c r="NVZ19" s="7"/>
      <c r="NWA19" s="7"/>
      <c r="NWB19" s="7"/>
      <c r="NWC19" s="7"/>
      <c r="NWD19" s="7"/>
      <c r="NWE19" s="7"/>
      <c r="NWF19" s="7"/>
      <c r="NWG19" s="7"/>
      <c r="NWH19" s="7"/>
      <c r="NWI19" s="7"/>
      <c r="NWJ19" s="7"/>
      <c r="NWK19" s="7"/>
      <c r="NWL19" s="7"/>
      <c r="NWM19" s="7"/>
      <c r="NWN19" s="7"/>
      <c r="NWO19" s="7"/>
      <c r="NWP19" s="7"/>
      <c r="NWQ19" s="7"/>
      <c r="NWR19" s="7"/>
      <c r="NWS19" s="7"/>
      <c r="NWT19" s="7"/>
      <c r="NWU19" s="7"/>
      <c r="NWV19" s="7"/>
      <c r="NWW19" s="7"/>
      <c r="NWX19" s="7"/>
      <c r="NWY19" s="7"/>
      <c r="NWZ19" s="7"/>
      <c r="NXA19" s="7"/>
      <c r="NXB19" s="7"/>
      <c r="NXC19" s="7"/>
      <c r="NXD19" s="7"/>
      <c r="NXE19" s="7"/>
      <c r="NXF19" s="7"/>
      <c r="NXG19" s="7"/>
      <c r="NXH19" s="7"/>
      <c r="NXI19" s="7"/>
      <c r="NXJ19" s="7"/>
      <c r="NXK19" s="7"/>
      <c r="NXL19" s="7"/>
      <c r="NXM19" s="7"/>
      <c r="NXN19" s="7"/>
      <c r="NXO19" s="7"/>
      <c r="NXP19" s="7"/>
      <c r="NXQ19" s="7"/>
      <c r="NXR19" s="7"/>
      <c r="NXS19" s="7"/>
      <c r="NXT19" s="7"/>
      <c r="NXU19" s="7"/>
      <c r="NXV19" s="7"/>
      <c r="NXW19" s="7"/>
      <c r="NXX19" s="7"/>
      <c r="NXY19" s="7"/>
      <c r="NXZ19" s="7"/>
      <c r="NYA19" s="7"/>
      <c r="NYB19" s="7"/>
      <c r="NYC19" s="7"/>
      <c r="NYD19" s="7"/>
      <c r="NYE19" s="7"/>
      <c r="NYF19" s="7"/>
      <c r="NYG19" s="7"/>
      <c r="NYH19" s="7"/>
      <c r="NYI19" s="7"/>
      <c r="NYJ19" s="7"/>
      <c r="NYK19" s="7"/>
      <c r="NYL19" s="7"/>
      <c r="NYM19" s="7"/>
      <c r="NYN19" s="7"/>
      <c r="NYO19" s="7"/>
      <c r="NYP19" s="7"/>
      <c r="NYQ19" s="7"/>
      <c r="NYR19" s="7"/>
      <c r="NYS19" s="7"/>
      <c r="NYT19" s="7"/>
      <c r="NYU19" s="7"/>
      <c r="NYV19" s="7"/>
      <c r="NYW19" s="7"/>
      <c r="NYX19" s="7"/>
      <c r="NYY19" s="7"/>
      <c r="NYZ19" s="7"/>
      <c r="NZA19" s="7"/>
      <c r="NZB19" s="7"/>
      <c r="NZC19" s="7"/>
      <c r="NZD19" s="7"/>
      <c r="NZE19" s="7"/>
      <c r="NZF19" s="7"/>
      <c r="NZG19" s="7"/>
      <c r="NZH19" s="7"/>
      <c r="NZI19" s="7"/>
      <c r="NZJ19" s="7"/>
      <c r="NZK19" s="7"/>
      <c r="NZL19" s="7"/>
      <c r="NZM19" s="7"/>
      <c r="NZN19" s="7"/>
      <c r="NZO19" s="7"/>
      <c r="NZP19" s="7"/>
      <c r="NZQ19" s="7"/>
      <c r="NZR19" s="7"/>
      <c r="NZS19" s="7"/>
      <c r="NZT19" s="7"/>
      <c r="NZU19" s="7"/>
      <c r="NZV19" s="7"/>
      <c r="NZW19" s="7"/>
      <c r="NZX19" s="7"/>
      <c r="NZY19" s="7"/>
      <c r="NZZ19" s="7"/>
      <c r="OAA19" s="7"/>
      <c r="OAB19" s="7"/>
      <c r="OAC19" s="7"/>
      <c r="OAD19" s="7"/>
      <c r="OAE19" s="7"/>
      <c r="OAF19" s="7"/>
      <c r="OAG19" s="7"/>
      <c r="OAH19" s="7"/>
      <c r="OAI19" s="7"/>
      <c r="OAJ19" s="7"/>
      <c r="OAK19" s="7"/>
      <c r="OAL19" s="7"/>
      <c r="OAM19" s="7"/>
      <c r="OAN19" s="7"/>
      <c r="OAO19" s="7"/>
      <c r="OAP19" s="7"/>
      <c r="OAQ19" s="7"/>
      <c r="OAR19" s="7"/>
      <c r="OAS19" s="7"/>
      <c r="OAT19" s="7"/>
      <c r="OAU19" s="7"/>
      <c r="OAV19" s="7"/>
      <c r="OAW19" s="7"/>
      <c r="OAX19" s="7"/>
      <c r="OAY19" s="7"/>
      <c r="OAZ19" s="7"/>
      <c r="OBA19" s="7"/>
      <c r="OBB19" s="7"/>
      <c r="OBC19" s="7"/>
      <c r="OBD19" s="7"/>
      <c r="OBE19" s="7"/>
      <c r="OBF19" s="7"/>
      <c r="OBG19" s="7"/>
      <c r="OBH19" s="7"/>
      <c r="OBI19" s="7"/>
      <c r="OBJ19" s="7"/>
      <c r="OBK19" s="7"/>
      <c r="OBL19" s="7"/>
      <c r="OBM19" s="7"/>
      <c r="OBN19" s="7"/>
      <c r="OBO19" s="7"/>
      <c r="OBP19" s="7"/>
      <c r="OBQ19" s="7"/>
      <c r="OBR19" s="7"/>
      <c r="OBS19" s="7"/>
      <c r="OBT19" s="7"/>
      <c r="OBU19" s="7"/>
      <c r="OBV19" s="7"/>
      <c r="OBW19" s="7"/>
      <c r="OBX19" s="7"/>
      <c r="OBY19" s="7"/>
      <c r="OBZ19" s="7"/>
      <c r="OCA19" s="7"/>
      <c r="OCB19" s="7"/>
      <c r="OCC19" s="7"/>
      <c r="OCD19" s="7"/>
      <c r="OCE19" s="7"/>
      <c r="OCF19" s="7"/>
      <c r="OCG19" s="7"/>
      <c r="OCH19" s="7"/>
      <c r="OCI19" s="7"/>
      <c r="OCJ19" s="7"/>
      <c r="OCK19" s="7"/>
      <c r="OCL19" s="7"/>
      <c r="OCM19" s="7"/>
      <c r="OCN19" s="7"/>
      <c r="OCO19" s="7"/>
      <c r="OCP19" s="7"/>
      <c r="OCQ19" s="7"/>
      <c r="OCR19" s="7"/>
      <c r="OCS19" s="7"/>
      <c r="OCT19" s="7"/>
      <c r="OCU19" s="7"/>
      <c r="OCV19" s="7"/>
      <c r="OCW19" s="7"/>
      <c r="OCX19" s="7"/>
      <c r="OCY19" s="7"/>
      <c r="OCZ19" s="7"/>
      <c r="ODA19" s="7"/>
      <c r="ODB19" s="7"/>
      <c r="ODC19" s="7"/>
      <c r="ODD19" s="7"/>
      <c r="ODE19" s="7"/>
      <c r="ODF19" s="7"/>
      <c r="ODG19" s="7"/>
      <c r="ODH19" s="7"/>
      <c r="ODI19" s="7"/>
      <c r="ODJ19" s="7"/>
      <c r="ODK19" s="7"/>
      <c r="ODL19" s="7"/>
      <c r="ODM19" s="7"/>
      <c r="ODN19" s="7"/>
      <c r="ODO19" s="7"/>
      <c r="ODP19" s="7"/>
      <c r="ODQ19" s="7"/>
      <c r="ODR19" s="7"/>
      <c r="ODS19" s="7"/>
      <c r="ODT19" s="7"/>
      <c r="ODU19" s="7"/>
      <c r="ODV19" s="7"/>
      <c r="ODW19" s="7"/>
      <c r="ODX19" s="7"/>
      <c r="ODY19" s="7"/>
      <c r="ODZ19" s="7"/>
      <c r="OEA19" s="7"/>
      <c r="OEB19" s="7"/>
      <c r="OEC19" s="7"/>
      <c r="OED19" s="7"/>
      <c r="OEE19" s="7"/>
      <c r="OEF19" s="7"/>
      <c r="OEG19" s="7"/>
      <c r="OEH19" s="7"/>
      <c r="OEI19" s="7"/>
      <c r="OEJ19" s="7"/>
      <c r="OEK19" s="7"/>
      <c r="OEL19" s="7"/>
      <c r="OEM19" s="7"/>
      <c r="OEN19" s="7"/>
      <c r="OEO19" s="7"/>
      <c r="OEP19" s="7"/>
      <c r="OEQ19" s="7"/>
      <c r="OER19" s="7"/>
      <c r="OES19" s="7"/>
      <c r="OET19" s="7"/>
      <c r="OEU19" s="7"/>
      <c r="OEV19" s="7"/>
      <c r="OEW19" s="7"/>
      <c r="OEX19" s="7"/>
      <c r="OEY19" s="7"/>
      <c r="OEZ19" s="7"/>
      <c r="OFA19" s="7"/>
      <c r="OFB19" s="7"/>
      <c r="OFC19" s="7"/>
      <c r="OFD19" s="7"/>
      <c r="OFE19" s="7"/>
      <c r="OFF19" s="7"/>
      <c r="OFG19" s="7"/>
      <c r="OFH19" s="7"/>
      <c r="OFI19" s="7"/>
      <c r="OFJ19" s="7"/>
      <c r="OFK19" s="7"/>
      <c r="OFL19" s="7"/>
      <c r="OFM19" s="7"/>
      <c r="OFN19" s="7"/>
      <c r="OFO19" s="7"/>
      <c r="OFP19" s="7"/>
      <c r="OFQ19" s="7"/>
      <c r="OFR19" s="7"/>
      <c r="OFS19" s="7"/>
      <c r="OFT19" s="7"/>
      <c r="OFU19" s="7"/>
      <c r="OFV19" s="7"/>
      <c r="OFW19" s="7"/>
      <c r="OFX19" s="7"/>
      <c r="OFY19" s="7"/>
      <c r="OFZ19" s="7"/>
      <c r="OGA19" s="7"/>
      <c r="OGB19" s="7"/>
      <c r="OGC19" s="7"/>
      <c r="OGD19" s="7"/>
      <c r="OGE19" s="7"/>
      <c r="OGF19" s="7"/>
      <c r="OGG19" s="7"/>
      <c r="OGH19" s="7"/>
      <c r="OGI19" s="7"/>
      <c r="OGJ19" s="7"/>
      <c r="OGK19" s="7"/>
      <c r="OGL19" s="7"/>
      <c r="OGM19" s="7"/>
      <c r="OGN19" s="7"/>
      <c r="OGO19" s="7"/>
      <c r="OGP19" s="7"/>
      <c r="OGQ19" s="7"/>
      <c r="OGR19" s="7"/>
      <c r="OGS19" s="7"/>
      <c r="OGT19" s="7"/>
      <c r="OGU19" s="7"/>
      <c r="OGV19" s="7"/>
      <c r="OGW19" s="7"/>
      <c r="OGX19" s="7"/>
      <c r="OGY19" s="7"/>
      <c r="OGZ19" s="7"/>
      <c r="OHA19" s="7"/>
      <c r="OHB19" s="7"/>
      <c r="OHC19" s="7"/>
      <c r="OHD19" s="7"/>
      <c r="OHE19" s="7"/>
      <c r="OHF19" s="7"/>
      <c r="OHG19" s="7"/>
      <c r="OHH19" s="7"/>
      <c r="OHI19" s="7"/>
      <c r="OHJ19" s="7"/>
      <c r="OHK19" s="7"/>
      <c r="OHL19" s="7"/>
      <c r="OHM19" s="7"/>
      <c r="OHN19" s="7"/>
      <c r="OHO19" s="7"/>
      <c r="OHP19" s="7"/>
      <c r="OHQ19" s="7"/>
      <c r="OHR19" s="7"/>
      <c r="OHS19" s="7"/>
      <c r="OHT19" s="7"/>
      <c r="OHU19" s="7"/>
      <c r="OHV19" s="7"/>
      <c r="OHW19" s="7"/>
      <c r="OHX19" s="7"/>
      <c r="OHY19" s="7"/>
      <c r="OHZ19" s="7"/>
      <c r="OIA19" s="7"/>
      <c r="OIB19" s="7"/>
      <c r="OIC19" s="7"/>
      <c r="OID19" s="7"/>
      <c r="OIE19" s="7"/>
      <c r="OIF19" s="7"/>
      <c r="OIG19" s="7"/>
      <c r="OIH19" s="7"/>
      <c r="OII19" s="7"/>
      <c r="OIJ19" s="7"/>
      <c r="OIK19" s="7"/>
      <c r="OIL19" s="7"/>
      <c r="OIM19" s="7"/>
      <c r="OIN19" s="7"/>
      <c r="OIO19" s="7"/>
      <c r="OIP19" s="7"/>
      <c r="OIQ19" s="7"/>
      <c r="OIR19" s="7"/>
      <c r="OIS19" s="7"/>
      <c r="OIT19" s="7"/>
      <c r="OIU19" s="7"/>
      <c r="OIV19" s="7"/>
      <c r="OIW19" s="7"/>
      <c r="OIX19" s="7"/>
      <c r="OIY19" s="7"/>
      <c r="OIZ19" s="7"/>
      <c r="OJA19" s="7"/>
      <c r="OJB19" s="7"/>
      <c r="OJC19" s="7"/>
      <c r="OJD19" s="7"/>
      <c r="OJE19" s="7"/>
      <c r="OJF19" s="7"/>
      <c r="OJG19" s="7"/>
      <c r="OJH19" s="7"/>
      <c r="OJI19" s="7"/>
      <c r="OJJ19" s="7"/>
      <c r="OJK19" s="7"/>
      <c r="OJL19" s="7"/>
      <c r="OJM19" s="7"/>
      <c r="OJN19" s="7"/>
      <c r="OJO19" s="7"/>
      <c r="OJP19" s="7"/>
      <c r="OJQ19" s="7"/>
      <c r="OJR19" s="7"/>
      <c r="OJS19" s="7"/>
      <c r="OJT19" s="7"/>
      <c r="OJU19" s="7"/>
      <c r="OJV19" s="7"/>
      <c r="OJW19" s="7"/>
      <c r="OJX19" s="7"/>
      <c r="OJY19" s="7"/>
      <c r="OJZ19" s="7"/>
      <c r="OKA19" s="7"/>
      <c r="OKB19" s="7"/>
      <c r="OKC19" s="7"/>
      <c r="OKD19" s="7"/>
      <c r="OKE19" s="7"/>
      <c r="OKF19" s="7"/>
      <c r="OKG19" s="7"/>
      <c r="OKH19" s="7"/>
      <c r="OKI19" s="7"/>
      <c r="OKJ19" s="7"/>
      <c r="OKK19" s="7"/>
      <c r="OKL19" s="7"/>
      <c r="OKM19" s="7"/>
      <c r="OKN19" s="7"/>
      <c r="OKO19" s="7"/>
      <c r="OKP19" s="7"/>
      <c r="OKQ19" s="7"/>
      <c r="OKR19" s="7"/>
      <c r="OKS19" s="7"/>
      <c r="OKT19" s="7"/>
      <c r="OKU19" s="7"/>
      <c r="OKV19" s="7"/>
      <c r="OKW19" s="7"/>
      <c r="OKX19" s="7"/>
      <c r="OKY19" s="7"/>
      <c r="OKZ19" s="7"/>
      <c r="OLA19" s="7"/>
      <c r="OLB19" s="7"/>
      <c r="OLC19" s="7"/>
      <c r="OLD19" s="7"/>
      <c r="OLE19" s="7"/>
      <c r="OLF19" s="7"/>
      <c r="OLG19" s="7"/>
      <c r="OLH19" s="7"/>
      <c r="OLI19" s="7"/>
      <c r="OLJ19" s="7"/>
      <c r="OLK19" s="7"/>
      <c r="OLL19" s="7"/>
      <c r="OLM19" s="7"/>
      <c r="OLN19" s="7"/>
      <c r="OLO19" s="7"/>
      <c r="OLP19" s="7"/>
      <c r="OLQ19" s="7"/>
      <c r="OLR19" s="7"/>
      <c r="OLS19" s="7"/>
      <c r="OLT19" s="7"/>
      <c r="OLU19" s="7"/>
      <c r="OLV19" s="7"/>
      <c r="OLW19" s="7"/>
      <c r="OLX19" s="7"/>
      <c r="OLY19" s="7"/>
      <c r="OLZ19" s="7"/>
      <c r="OMA19" s="7"/>
      <c r="OMB19" s="7"/>
      <c r="OMC19" s="7"/>
      <c r="OMD19" s="7"/>
      <c r="OME19" s="7"/>
      <c r="OMF19" s="7"/>
      <c r="OMG19" s="7"/>
      <c r="OMH19" s="7"/>
      <c r="OMI19" s="7"/>
      <c r="OMJ19" s="7"/>
      <c r="OMK19" s="7"/>
      <c r="OML19" s="7"/>
      <c r="OMM19" s="7"/>
      <c r="OMN19" s="7"/>
      <c r="OMO19" s="7"/>
      <c r="OMP19" s="7"/>
      <c r="OMQ19" s="7"/>
      <c r="OMR19" s="7"/>
      <c r="OMS19" s="7"/>
      <c r="OMT19" s="7"/>
      <c r="OMU19" s="7"/>
      <c r="OMV19" s="7"/>
      <c r="OMW19" s="7"/>
      <c r="OMX19" s="7"/>
      <c r="OMY19" s="7"/>
      <c r="OMZ19" s="7"/>
      <c r="ONA19" s="7"/>
      <c r="ONB19" s="7"/>
      <c r="ONC19" s="7"/>
      <c r="OND19" s="7"/>
      <c r="ONE19" s="7"/>
      <c r="ONF19" s="7"/>
      <c r="ONG19" s="7"/>
      <c r="ONH19" s="7"/>
      <c r="ONI19" s="7"/>
      <c r="ONJ19" s="7"/>
      <c r="ONK19" s="7"/>
      <c r="ONL19" s="7"/>
      <c r="ONM19" s="7"/>
      <c r="ONN19" s="7"/>
      <c r="ONO19" s="7"/>
      <c r="ONP19" s="7"/>
      <c r="ONQ19" s="7"/>
      <c r="ONR19" s="7"/>
      <c r="ONS19" s="7"/>
      <c r="ONT19" s="7"/>
      <c r="ONU19" s="7"/>
      <c r="ONV19" s="7"/>
      <c r="ONW19" s="7"/>
      <c r="ONX19" s="7"/>
      <c r="ONY19" s="7"/>
      <c r="ONZ19" s="7"/>
      <c r="OOA19" s="7"/>
      <c r="OOB19" s="7"/>
      <c r="OOC19" s="7"/>
      <c r="OOD19" s="7"/>
      <c r="OOE19" s="7"/>
      <c r="OOF19" s="7"/>
      <c r="OOG19" s="7"/>
      <c r="OOH19" s="7"/>
      <c r="OOI19" s="7"/>
      <c r="OOJ19" s="7"/>
      <c r="OOK19" s="7"/>
      <c r="OOL19" s="7"/>
      <c r="OOM19" s="7"/>
      <c r="OON19" s="7"/>
      <c r="OOO19" s="7"/>
      <c r="OOP19" s="7"/>
      <c r="OOQ19" s="7"/>
      <c r="OOR19" s="7"/>
      <c r="OOS19" s="7"/>
      <c r="OOT19" s="7"/>
      <c r="OOU19" s="7"/>
      <c r="OOV19" s="7"/>
      <c r="OOW19" s="7"/>
      <c r="OOX19" s="7"/>
      <c r="OOY19" s="7"/>
      <c r="OOZ19" s="7"/>
      <c r="OPA19" s="7"/>
      <c r="OPB19" s="7"/>
      <c r="OPC19" s="7"/>
      <c r="OPD19" s="7"/>
      <c r="OPE19" s="7"/>
      <c r="OPF19" s="7"/>
      <c r="OPG19" s="7"/>
      <c r="OPH19" s="7"/>
      <c r="OPI19" s="7"/>
      <c r="OPJ19" s="7"/>
      <c r="OPK19" s="7"/>
      <c r="OPL19" s="7"/>
      <c r="OPM19" s="7"/>
      <c r="OPN19" s="7"/>
      <c r="OPO19" s="7"/>
      <c r="OPP19" s="7"/>
      <c r="OPQ19" s="7"/>
      <c r="OPR19" s="7"/>
      <c r="OPS19" s="7"/>
      <c r="OPT19" s="7"/>
      <c r="OPU19" s="7"/>
      <c r="OPV19" s="7"/>
      <c r="OPW19" s="7"/>
      <c r="OPX19" s="7"/>
      <c r="OPY19" s="7"/>
      <c r="OPZ19" s="7"/>
      <c r="OQA19" s="7"/>
      <c r="OQB19" s="7"/>
      <c r="OQC19" s="7"/>
      <c r="OQD19" s="7"/>
      <c r="OQE19" s="7"/>
      <c r="OQF19" s="7"/>
      <c r="OQG19" s="7"/>
      <c r="OQH19" s="7"/>
      <c r="OQI19" s="7"/>
      <c r="OQJ19" s="7"/>
      <c r="OQK19" s="7"/>
      <c r="OQL19" s="7"/>
      <c r="OQM19" s="7"/>
      <c r="OQN19" s="7"/>
      <c r="OQO19" s="7"/>
      <c r="OQP19" s="7"/>
      <c r="OQQ19" s="7"/>
      <c r="OQR19" s="7"/>
      <c r="OQS19" s="7"/>
      <c r="OQT19" s="7"/>
      <c r="OQU19" s="7"/>
      <c r="OQV19" s="7"/>
      <c r="OQW19" s="7"/>
      <c r="OQX19" s="7"/>
      <c r="OQY19" s="7"/>
      <c r="OQZ19" s="7"/>
      <c r="ORA19" s="7"/>
      <c r="ORB19" s="7"/>
      <c r="ORC19" s="7"/>
      <c r="ORD19" s="7"/>
      <c r="ORE19" s="7"/>
      <c r="ORF19" s="7"/>
      <c r="ORG19" s="7"/>
      <c r="ORH19" s="7"/>
      <c r="ORI19" s="7"/>
      <c r="ORJ19" s="7"/>
      <c r="ORK19" s="7"/>
      <c r="ORL19" s="7"/>
      <c r="ORM19" s="7"/>
      <c r="ORN19" s="7"/>
      <c r="ORO19" s="7"/>
      <c r="ORP19" s="7"/>
      <c r="ORQ19" s="7"/>
      <c r="ORR19" s="7"/>
      <c r="ORS19" s="7"/>
      <c r="ORT19" s="7"/>
      <c r="ORU19" s="7"/>
      <c r="ORV19" s="7"/>
      <c r="ORW19" s="7"/>
      <c r="ORX19" s="7"/>
      <c r="ORY19" s="7"/>
      <c r="ORZ19" s="7"/>
      <c r="OSA19" s="7"/>
      <c r="OSB19" s="7"/>
      <c r="OSC19" s="7"/>
      <c r="OSD19" s="7"/>
      <c r="OSE19" s="7"/>
      <c r="OSF19" s="7"/>
      <c r="OSG19" s="7"/>
      <c r="OSH19" s="7"/>
      <c r="OSI19" s="7"/>
      <c r="OSJ19" s="7"/>
      <c r="OSK19" s="7"/>
      <c r="OSL19" s="7"/>
      <c r="OSM19" s="7"/>
      <c r="OSN19" s="7"/>
      <c r="OSO19" s="7"/>
      <c r="OSP19" s="7"/>
      <c r="OSQ19" s="7"/>
      <c r="OSR19" s="7"/>
      <c r="OSS19" s="7"/>
      <c r="OST19" s="7"/>
      <c r="OSU19" s="7"/>
      <c r="OSV19" s="7"/>
      <c r="OSW19" s="7"/>
      <c r="OSX19" s="7"/>
      <c r="OSY19" s="7"/>
      <c r="OSZ19" s="7"/>
      <c r="OTA19" s="7"/>
      <c r="OTB19" s="7"/>
      <c r="OTC19" s="7"/>
      <c r="OTD19" s="7"/>
      <c r="OTE19" s="7"/>
      <c r="OTF19" s="7"/>
      <c r="OTG19" s="7"/>
      <c r="OTH19" s="7"/>
      <c r="OTI19" s="7"/>
      <c r="OTJ19" s="7"/>
      <c r="OTK19" s="7"/>
      <c r="OTL19" s="7"/>
      <c r="OTM19" s="7"/>
      <c r="OTN19" s="7"/>
      <c r="OTO19" s="7"/>
      <c r="OTP19" s="7"/>
      <c r="OTQ19" s="7"/>
      <c r="OTR19" s="7"/>
      <c r="OTS19" s="7"/>
      <c r="OTT19" s="7"/>
      <c r="OTU19" s="7"/>
      <c r="OTV19" s="7"/>
      <c r="OTW19" s="7"/>
      <c r="OTX19" s="7"/>
      <c r="OTY19" s="7"/>
      <c r="OTZ19" s="7"/>
      <c r="OUA19" s="7"/>
      <c r="OUB19" s="7"/>
      <c r="OUC19" s="7"/>
      <c r="OUD19" s="7"/>
      <c r="OUE19" s="7"/>
      <c r="OUF19" s="7"/>
      <c r="OUG19" s="7"/>
      <c r="OUH19" s="7"/>
      <c r="OUI19" s="7"/>
      <c r="OUJ19" s="7"/>
      <c r="OUK19" s="7"/>
      <c r="OUL19" s="7"/>
      <c r="OUM19" s="7"/>
      <c r="OUN19" s="7"/>
      <c r="OUO19" s="7"/>
      <c r="OUP19" s="7"/>
      <c r="OUQ19" s="7"/>
      <c r="OUR19" s="7"/>
      <c r="OUS19" s="7"/>
      <c r="OUT19" s="7"/>
      <c r="OUU19" s="7"/>
      <c r="OUV19" s="7"/>
      <c r="OUW19" s="7"/>
      <c r="OUX19" s="7"/>
      <c r="OUY19" s="7"/>
      <c r="OUZ19" s="7"/>
      <c r="OVA19" s="7"/>
      <c r="OVB19" s="7"/>
      <c r="OVC19" s="7"/>
      <c r="OVD19" s="7"/>
      <c r="OVE19" s="7"/>
      <c r="OVF19" s="7"/>
      <c r="OVG19" s="7"/>
      <c r="OVH19" s="7"/>
      <c r="OVI19" s="7"/>
      <c r="OVJ19" s="7"/>
      <c r="OVK19" s="7"/>
      <c r="OVL19" s="7"/>
      <c r="OVM19" s="7"/>
      <c r="OVN19" s="7"/>
      <c r="OVO19" s="7"/>
      <c r="OVP19" s="7"/>
      <c r="OVQ19" s="7"/>
      <c r="OVR19" s="7"/>
      <c r="OVS19" s="7"/>
      <c r="OVT19" s="7"/>
      <c r="OVU19" s="7"/>
      <c r="OVV19" s="7"/>
      <c r="OVW19" s="7"/>
      <c r="OVX19" s="7"/>
      <c r="OVY19" s="7"/>
      <c r="OVZ19" s="7"/>
      <c r="OWA19" s="7"/>
      <c r="OWB19" s="7"/>
      <c r="OWC19" s="7"/>
      <c r="OWD19" s="7"/>
      <c r="OWE19" s="7"/>
      <c r="OWF19" s="7"/>
      <c r="OWG19" s="7"/>
      <c r="OWH19" s="7"/>
      <c r="OWI19" s="7"/>
      <c r="OWJ19" s="7"/>
      <c r="OWK19" s="7"/>
      <c r="OWL19" s="7"/>
      <c r="OWM19" s="7"/>
      <c r="OWN19" s="7"/>
      <c r="OWO19" s="7"/>
      <c r="OWP19" s="7"/>
      <c r="OWQ19" s="7"/>
      <c r="OWR19" s="7"/>
      <c r="OWS19" s="7"/>
      <c r="OWT19" s="7"/>
      <c r="OWU19" s="7"/>
      <c r="OWV19" s="7"/>
      <c r="OWW19" s="7"/>
      <c r="OWX19" s="7"/>
      <c r="OWY19" s="7"/>
      <c r="OWZ19" s="7"/>
      <c r="OXA19" s="7"/>
      <c r="OXB19" s="7"/>
      <c r="OXC19" s="7"/>
      <c r="OXD19" s="7"/>
      <c r="OXE19" s="7"/>
      <c r="OXF19" s="7"/>
      <c r="OXG19" s="7"/>
      <c r="OXH19" s="7"/>
      <c r="OXI19" s="7"/>
      <c r="OXJ19" s="7"/>
      <c r="OXK19" s="7"/>
      <c r="OXL19" s="7"/>
      <c r="OXM19" s="7"/>
      <c r="OXN19" s="7"/>
      <c r="OXO19" s="7"/>
      <c r="OXP19" s="7"/>
      <c r="OXQ19" s="7"/>
      <c r="OXR19" s="7"/>
      <c r="OXS19" s="7"/>
      <c r="OXT19" s="7"/>
      <c r="OXU19" s="7"/>
      <c r="OXV19" s="7"/>
      <c r="OXW19" s="7"/>
      <c r="OXX19" s="7"/>
      <c r="OXY19" s="7"/>
      <c r="OXZ19" s="7"/>
      <c r="OYA19" s="7"/>
      <c r="OYB19" s="7"/>
      <c r="OYC19" s="7"/>
      <c r="OYD19" s="7"/>
      <c r="OYE19" s="7"/>
      <c r="OYF19" s="7"/>
      <c r="OYG19" s="7"/>
      <c r="OYH19" s="7"/>
      <c r="OYI19" s="7"/>
      <c r="OYJ19" s="7"/>
      <c r="OYK19" s="7"/>
      <c r="OYL19" s="7"/>
      <c r="OYM19" s="7"/>
      <c r="OYN19" s="7"/>
      <c r="OYO19" s="7"/>
      <c r="OYP19" s="7"/>
      <c r="OYQ19" s="7"/>
      <c r="OYR19" s="7"/>
      <c r="OYS19" s="7"/>
      <c r="OYT19" s="7"/>
      <c r="OYU19" s="7"/>
      <c r="OYV19" s="7"/>
      <c r="OYW19" s="7"/>
      <c r="OYX19" s="7"/>
      <c r="OYY19" s="7"/>
      <c r="OYZ19" s="7"/>
      <c r="OZA19" s="7"/>
      <c r="OZB19" s="7"/>
      <c r="OZC19" s="7"/>
      <c r="OZD19" s="7"/>
      <c r="OZE19" s="7"/>
      <c r="OZF19" s="7"/>
      <c r="OZG19" s="7"/>
      <c r="OZH19" s="7"/>
      <c r="OZI19" s="7"/>
      <c r="OZJ19" s="7"/>
      <c r="OZK19" s="7"/>
      <c r="OZL19" s="7"/>
      <c r="OZM19" s="7"/>
      <c r="OZN19" s="7"/>
      <c r="OZO19" s="7"/>
      <c r="OZP19" s="7"/>
      <c r="OZQ19" s="7"/>
      <c r="OZR19" s="7"/>
      <c r="OZS19" s="7"/>
      <c r="OZT19" s="7"/>
      <c r="OZU19" s="7"/>
      <c r="OZV19" s="7"/>
      <c r="OZW19" s="7"/>
      <c r="OZX19" s="7"/>
      <c r="OZY19" s="7"/>
      <c r="OZZ19" s="7"/>
      <c r="PAA19" s="7"/>
      <c r="PAB19" s="7"/>
      <c r="PAC19" s="7"/>
      <c r="PAD19" s="7"/>
      <c r="PAE19" s="7"/>
      <c r="PAF19" s="7"/>
      <c r="PAG19" s="7"/>
      <c r="PAH19" s="7"/>
      <c r="PAI19" s="7"/>
      <c r="PAJ19" s="7"/>
      <c r="PAK19" s="7"/>
      <c r="PAL19" s="7"/>
      <c r="PAM19" s="7"/>
      <c r="PAN19" s="7"/>
      <c r="PAO19" s="7"/>
      <c r="PAP19" s="7"/>
      <c r="PAQ19" s="7"/>
      <c r="PAR19" s="7"/>
      <c r="PAS19" s="7"/>
      <c r="PAT19" s="7"/>
      <c r="PAU19" s="7"/>
      <c r="PAV19" s="7"/>
      <c r="PAW19" s="7"/>
      <c r="PAX19" s="7"/>
      <c r="PAY19" s="7"/>
      <c r="PAZ19" s="7"/>
      <c r="PBA19" s="7"/>
      <c r="PBB19" s="7"/>
      <c r="PBC19" s="7"/>
      <c r="PBD19" s="7"/>
      <c r="PBE19" s="7"/>
      <c r="PBF19" s="7"/>
      <c r="PBG19" s="7"/>
      <c r="PBH19" s="7"/>
      <c r="PBI19" s="7"/>
      <c r="PBJ19" s="7"/>
      <c r="PBK19" s="7"/>
      <c r="PBL19" s="7"/>
      <c r="PBM19" s="7"/>
      <c r="PBN19" s="7"/>
      <c r="PBO19" s="7"/>
      <c r="PBP19" s="7"/>
      <c r="PBQ19" s="7"/>
      <c r="PBR19" s="7"/>
      <c r="PBS19" s="7"/>
      <c r="PBT19" s="7"/>
      <c r="PBU19" s="7"/>
      <c r="PBV19" s="7"/>
      <c r="PBW19" s="7"/>
      <c r="PBX19" s="7"/>
      <c r="PBY19" s="7"/>
      <c r="PBZ19" s="7"/>
      <c r="PCA19" s="7"/>
      <c r="PCB19" s="7"/>
      <c r="PCC19" s="7"/>
      <c r="PCD19" s="7"/>
      <c r="PCE19" s="7"/>
      <c r="PCF19" s="7"/>
      <c r="PCG19" s="7"/>
      <c r="PCH19" s="7"/>
      <c r="PCI19" s="7"/>
      <c r="PCJ19" s="7"/>
      <c r="PCK19" s="7"/>
      <c r="PCL19" s="7"/>
      <c r="PCM19" s="7"/>
      <c r="PCN19" s="7"/>
      <c r="PCO19" s="7"/>
      <c r="PCP19" s="7"/>
      <c r="PCQ19" s="7"/>
      <c r="PCR19" s="7"/>
      <c r="PCS19" s="7"/>
      <c r="PCT19" s="7"/>
      <c r="PCU19" s="7"/>
      <c r="PCV19" s="7"/>
      <c r="PCW19" s="7"/>
      <c r="PCX19" s="7"/>
      <c r="PCY19" s="7"/>
      <c r="PCZ19" s="7"/>
      <c r="PDA19" s="7"/>
      <c r="PDB19" s="7"/>
      <c r="PDC19" s="7"/>
      <c r="PDD19" s="7"/>
      <c r="PDE19" s="7"/>
      <c r="PDF19" s="7"/>
      <c r="PDG19" s="7"/>
      <c r="PDH19" s="7"/>
      <c r="PDI19" s="7"/>
      <c r="PDJ19" s="7"/>
      <c r="PDK19" s="7"/>
      <c r="PDL19" s="7"/>
      <c r="PDM19" s="7"/>
      <c r="PDN19" s="7"/>
      <c r="PDO19" s="7"/>
      <c r="PDP19" s="7"/>
      <c r="PDQ19" s="7"/>
      <c r="PDR19" s="7"/>
      <c r="PDS19" s="7"/>
      <c r="PDT19" s="7"/>
      <c r="PDU19" s="7"/>
      <c r="PDV19" s="7"/>
      <c r="PDW19" s="7"/>
      <c r="PDX19" s="7"/>
      <c r="PDY19" s="7"/>
      <c r="PDZ19" s="7"/>
      <c r="PEA19" s="7"/>
      <c r="PEB19" s="7"/>
      <c r="PEC19" s="7"/>
      <c r="PED19" s="7"/>
      <c r="PEE19" s="7"/>
      <c r="PEF19" s="7"/>
      <c r="PEG19" s="7"/>
      <c r="PEH19" s="7"/>
      <c r="PEI19" s="7"/>
      <c r="PEJ19" s="7"/>
      <c r="PEK19" s="7"/>
      <c r="PEL19" s="7"/>
      <c r="PEM19" s="7"/>
      <c r="PEN19" s="7"/>
      <c r="PEO19" s="7"/>
      <c r="PEP19" s="7"/>
      <c r="PEQ19" s="7"/>
      <c r="PER19" s="7"/>
      <c r="PES19" s="7"/>
      <c r="PET19" s="7"/>
      <c r="PEU19" s="7"/>
      <c r="PEV19" s="7"/>
      <c r="PEW19" s="7"/>
      <c r="PEX19" s="7"/>
      <c r="PEY19" s="7"/>
      <c r="PEZ19" s="7"/>
      <c r="PFA19" s="7"/>
      <c r="PFB19" s="7"/>
      <c r="PFC19" s="7"/>
      <c r="PFD19" s="7"/>
      <c r="PFE19" s="7"/>
      <c r="PFF19" s="7"/>
      <c r="PFG19" s="7"/>
      <c r="PFH19" s="7"/>
      <c r="PFI19" s="7"/>
      <c r="PFJ19" s="7"/>
      <c r="PFK19" s="7"/>
      <c r="PFL19" s="7"/>
      <c r="PFM19" s="7"/>
      <c r="PFN19" s="7"/>
      <c r="PFO19" s="7"/>
      <c r="PFP19" s="7"/>
      <c r="PFQ19" s="7"/>
      <c r="PFR19" s="7"/>
      <c r="PFS19" s="7"/>
      <c r="PFT19" s="7"/>
      <c r="PFU19" s="7"/>
      <c r="PFV19" s="7"/>
      <c r="PFW19" s="7"/>
      <c r="PFX19" s="7"/>
      <c r="PFY19" s="7"/>
      <c r="PFZ19" s="7"/>
      <c r="PGA19" s="7"/>
      <c r="PGB19" s="7"/>
      <c r="PGC19" s="7"/>
      <c r="PGD19" s="7"/>
      <c r="PGE19" s="7"/>
      <c r="PGF19" s="7"/>
      <c r="PGG19" s="7"/>
      <c r="PGH19" s="7"/>
      <c r="PGI19" s="7"/>
      <c r="PGJ19" s="7"/>
      <c r="PGK19" s="7"/>
      <c r="PGL19" s="7"/>
      <c r="PGM19" s="7"/>
      <c r="PGN19" s="7"/>
      <c r="PGO19" s="7"/>
      <c r="PGP19" s="7"/>
      <c r="PGQ19" s="7"/>
      <c r="PGR19" s="7"/>
      <c r="PGS19" s="7"/>
      <c r="PGT19" s="7"/>
      <c r="PGU19" s="7"/>
      <c r="PGV19" s="7"/>
      <c r="PGW19" s="7"/>
      <c r="PGX19" s="7"/>
      <c r="PGY19" s="7"/>
      <c r="PGZ19" s="7"/>
      <c r="PHA19" s="7"/>
      <c r="PHB19" s="7"/>
      <c r="PHC19" s="7"/>
      <c r="PHD19" s="7"/>
      <c r="PHE19" s="7"/>
      <c r="PHF19" s="7"/>
      <c r="PHG19" s="7"/>
      <c r="PHH19" s="7"/>
      <c r="PHI19" s="7"/>
      <c r="PHJ19" s="7"/>
      <c r="PHK19" s="7"/>
      <c r="PHL19" s="7"/>
      <c r="PHM19" s="7"/>
      <c r="PHN19" s="7"/>
      <c r="PHO19" s="7"/>
      <c r="PHP19" s="7"/>
      <c r="PHQ19" s="7"/>
      <c r="PHR19" s="7"/>
      <c r="PHS19" s="7"/>
      <c r="PHT19" s="7"/>
      <c r="PHU19" s="7"/>
      <c r="PHV19" s="7"/>
      <c r="PHW19" s="7"/>
      <c r="PHX19" s="7"/>
      <c r="PHY19" s="7"/>
      <c r="PHZ19" s="7"/>
      <c r="PIA19" s="7"/>
      <c r="PIB19" s="7"/>
      <c r="PIC19" s="7"/>
      <c r="PID19" s="7"/>
      <c r="PIE19" s="7"/>
      <c r="PIF19" s="7"/>
      <c r="PIG19" s="7"/>
      <c r="PIH19" s="7"/>
      <c r="PII19" s="7"/>
      <c r="PIJ19" s="7"/>
      <c r="PIK19" s="7"/>
      <c r="PIL19" s="7"/>
      <c r="PIM19" s="7"/>
      <c r="PIN19" s="7"/>
      <c r="PIO19" s="7"/>
      <c r="PIP19" s="7"/>
      <c r="PIQ19" s="7"/>
      <c r="PIR19" s="7"/>
      <c r="PIS19" s="7"/>
      <c r="PIT19" s="7"/>
      <c r="PIU19" s="7"/>
      <c r="PIV19" s="7"/>
      <c r="PIW19" s="7"/>
      <c r="PIX19" s="7"/>
      <c r="PIY19" s="7"/>
      <c r="PIZ19" s="7"/>
      <c r="PJA19" s="7"/>
      <c r="PJB19" s="7"/>
      <c r="PJC19" s="7"/>
      <c r="PJD19" s="7"/>
      <c r="PJE19" s="7"/>
      <c r="PJF19" s="7"/>
      <c r="PJG19" s="7"/>
      <c r="PJH19" s="7"/>
      <c r="PJI19" s="7"/>
      <c r="PJJ19" s="7"/>
      <c r="PJK19" s="7"/>
      <c r="PJL19" s="7"/>
      <c r="PJM19" s="7"/>
      <c r="PJN19" s="7"/>
      <c r="PJO19" s="7"/>
      <c r="PJP19" s="7"/>
      <c r="PJQ19" s="7"/>
      <c r="PJR19" s="7"/>
      <c r="PJS19" s="7"/>
      <c r="PJT19" s="7"/>
      <c r="PJU19" s="7"/>
      <c r="PJV19" s="7"/>
      <c r="PJW19" s="7"/>
      <c r="PJX19" s="7"/>
      <c r="PJY19" s="7"/>
      <c r="PJZ19" s="7"/>
      <c r="PKA19" s="7"/>
      <c r="PKB19" s="7"/>
      <c r="PKC19" s="7"/>
      <c r="PKD19" s="7"/>
      <c r="PKE19" s="7"/>
      <c r="PKF19" s="7"/>
      <c r="PKG19" s="7"/>
      <c r="PKH19" s="7"/>
      <c r="PKI19" s="7"/>
      <c r="PKJ19" s="7"/>
      <c r="PKK19" s="7"/>
      <c r="PKL19" s="7"/>
      <c r="PKM19" s="7"/>
      <c r="PKN19" s="7"/>
      <c r="PKO19" s="7"/>
      <c r="PKP19" s="7"/>
      <c r="PKQ19" s="7"/>
      <c r="PKR19" s="7"/>
      <c r="PKS19" s="7"/>
      <c r="PKT19" s="7"/>
      <c r="PKU19" s="7"/>
      <c r="PKV19" s="7"/>
      <c r="PKW19" s="7"/>
      <c r="PKX19" s="7"/>
      <c r="PKY19" s="7"/>
      <c r="PKZ19" s="7"/>
      <c r="PLA19" s="7"/>
      <c r="PLB19" s="7"/>
      <c r="PLC19" s="7"/>
      <c r="PLD19" s="7"/>
      <c r="PLE19" s="7"/>
      <c r="PLF19" s="7"/>
      <c r="PLG19" s="7"/>
      <c r="PLH19" s="7"/>
      <c r="PLI19" s="7"/>
      <c r="PLJ19" s="7"/>
      <c r="PLK19" s="7"/>
      <c r="PLL19" s="7"/>
      <c r="PLM19" s="7"/>
      <c r="PLN19" s="7"/>
      <c r="PLO19" s="7"/>
      <c r="PLP19" s="7"/>
      <c r="PLQ19" s="7"/>
      <c r="PLR19" s="7"/>
      <c r="PLS19" s="7"/>
      <c r="PLT19" s="7"/>
      <c r="PLU19" s="7"/>
      <c r="PLV19" s="7"/>
      <c r="PLW19" s="7"/>
      <c r="PLX19" s="7"/>
      <c r="PLY19" s="7"/>
      <c r="PLZ19" s="7"/>
      <c r="PMA19" s="7"/>
      <c r="PMB19" s="7"/>
      <c r="PMC19" s="7"/>
      <c r="PMD19" s="7"/>
      <c r="PME19" s="7"/>
      <c r="PMF19" s="7"/>
      <c r="PMG19" s="7"/>
      <c r="PMH19" s="7"/>
      <c r="PMI19" s="7"/>
      <c r="PMJ19" s="7"/>
      <c r="PMK19" s="7"/>
      <c r="PML19" s="7"/>
      <c r="PMM19" s="7"/>
      <c r="PMN19" s="7"/>
      <c r="PMO19" s="7"/>
      <c r="PMP19" s="7"/>
      <c r="PMQ19" s="7"/>
      <c r="PMR19" s="7"/>
      <c r="PMS19" s="7"/>
      <c r="PMT19" s="7"/>
      <c r="PMU19" s="7"/>
      <c r="PMV19" s="7"/>
      <c r="PMW19" s="7"/>
      <c r="PMX19" s="7"/>
      <c r="PMY19" s="7"/>
      <c r="PMZ19" s="7"/>
      <c r="PNA19" s="7"/>
      <c r="PNB19" s="7"/>
      <c r="PNC19" s="7"/>
      <c r="PND19" s="7"/>
      <c r="PNE19" s="7"/>
      <c r="PNF19" s="7"/>
      <c r="PNG19" s="7"/>
      <c r="PNH19" s="7"/>
      <c r="PNI19" s="7"/>
      <c r="PNJ19" s="7"/>
      <c r="PNK19" s="7"/>
      <c r="PNL19" s="7"/>
      <c r="PNM19" s="7"/>
      <c r="PNN19" s="7"/>
      <c r="PNO19" s="7"/>
      <c r="PNP19" s="7"/>
      <c r="PNQ19" s="7"/>
      <c r="PNR19" s="7"/>
      <c r="PNS19" s="7"/>
      <c r="PNT19" s="7"/>
      <c r="PNU19" s="7"/>
      <c r="PNV19" s="7"/>
      <c r="PNW19" s="7"/>
      <c r="PNX19" s="7"/>
      <c r="PNY19" s="7"/>
      <c r="PNZ19" s="7"/>
      <c r="POA19" s="7"/>
      <c r="POB19" s="7"/>
      <c r="POC19" s="7"/>
      <c r="POD19" s="7"/>
      <c r="POE19" s="7"/>
      <c r="POF19" s="7"/>
      <c r="POG19" s="7"/>
      <c r="POH19" s="7"/>
      <c r="POI19" s="7"/>
      <c r="POJ19" s="7"/>
      <c r="POK19" s="7"/>
      <c r="POL19" s="7"/>
      <c r="POM19" s="7"/>
      <c r="PON19" s="7"/>
      <c r="POO19" s="7"/>
      <c r="POP19" s="7"/>
      <c r="POQ19" s="7"/>
      <c r="POR19" s="7"/>
      <c r="POS19" s="7"/>
      <c r="POT19" s="7"/>
      <c r="POU19" s="7"/>
      <c r="POV19" s="7"/>
      <c r="POW19" s="7"/>
      <c r="POX19" s="7"/>
      <c r="POY19" s="7"/>
      <c r="POZ19" s="7"/>
      <c r="PPA19" s="7"/>
      <c r="PPB19" s="7"/>
      <c r="PPC19" s="7"/>
      <c r="PPD19" s="7"/>
      <c r="PPE19" s="7"/>
      <c r="PPF19" s="7"/>
      <c r="PPG19" s="7"/>
      <c r="PPH19" s="7"/>
      <c r="PPI19" s="7"/>
      <c r="PPJ19" s="7"/>
      <c r="PPK19" s="7"/>
      <c r="PPL19" s="7"/>
      <c r="PPM19" s="7"/>
      <c r="PPN19" s="7"/>
      <c r="PPO19" s="7"/>
      <c r="PPP19" s="7"/>
      <c r="PPQ19" s="7"/>
      <c r="PPR19" s="7"/>
      <c r="PPS19" s="7"/>
      <c r="PPT19" s="7"/>
      <c r="PPU19" s="7"/>
      <c r="PPV19" s="7"/>
      <c r="PPW19" s="7"/>
      <c r="PPX19" s="7"/>
      <c r="PPY19" s="7"/>
      <c r="PPZ19" s="7"/>
      <c r="PQA19" s="7"/>
      <c r="PQB19" s="7"/>
      <c r="PQC19" s="7"/>
      <c r="PQD19" s="7"/>
      <c r="PQE19" s="7"/>
      <c r="PQF19" s="7"/>
      <c r="PQG19" s="7"/>
      <c r="PQH19" s="7"/>
      <c r="PQI19" s="7"/>
      <c r="PQJ19" s="7"/>
      <c r="PQK19" s="7"/>
      <c r="PQL19" s="7"/>
      <c r="PQM19" s="7"/>
      <c r="PQN19" s="7"/>
      <c r="PQO19" s="7"/>
      <c r="PQP19" s="7"/>
      <c r="PQQ19" s="7"/>
      <c r="PQR19" s="7"/>
      <c r="PQS19" s="7"/>
      <c r="PQT19" s="7"/>
      <c r="PQU19" s="7"/>
      <c r="PQV19" s="7"/>
      <c r="PQW19" s="7"/>
      <c r="PQX19" s="7"/>
      <c r="PQY19" s="7"/>
      <c r="PQZ19" s="7"/>
      <c r="PRA19" s="7"/>
      <c r="PRB19" s="7"/>
      <c r="PRC19" s="7"/>
      <c r="PRD19" s="7"/>
      <c r="PRE19" s="7"/>
      <c r="PRF19" s="7"/>
      <c r="PRG19" s="7"/>
      <c r="PRH19" s="7"/>
      <c r="PRI19" s="7"/>
      <c r="PRJ19" s="7"/>
      <c r="PRK19" s="7"/>
      <c r="PRL19" s="7"/>
      <c r="PRM19" s="7"/>
      <c r="PRN19" s="7"/>
      <c r="PRO19" s="7"/>
      <c r="PRP19" s="7"/>
      <c r="PRQ19" s="7"/>
      <c r="PRR19" s="7"/>
      <c r="PRS19" s="7"/>
      <c r="PRT19" s="7"/>
      <c r="PRU19" s="7"/>
      <c r="PRV19" s="7"/>
      <c r="PRW19" s="7"/>
      <c r="PRX19" s="7"/>
      <c r="PRY19" s="7"/>
      <c r="PRZ19" s="7"/>
      <c r="PSA19" s="7"/>
      <c r="PSB19" s="7"/>
      <c r="PSC19" s="7"/>
      <c r="PSD19" s="7"/>
      <c r="PSE19" s="7"/>
      <c r="PSF19" s="7"/>
      <c r="PSG19" s="7"/>
      <c r="PSH19" s="7"/>
      <c r="PSI19" s="7"/>
      <c r="PSJ19" s="7"/>
      <c r="PSK19" s="7"/>
      <c r="PSL19" s="7"/>
      <c r="PSM19" s="7"/>
      <c r="PSN19" s="7"/>
      <c r="PSO19" s="7"/>
      <c r="PSP19" s="7"/>
      <c r="PSQ19" s="7"/>
      <c r="PSR19" s="7"/>
      <c r="PSS19" s="7"/>
      <c r="PST19" s="7"/>
      <c r="PSU19" s="7"/>
      <c r="PSV19" s="7"/>
      <c r="PSW19" s="7"/>
      <c r="PSX19" s="7"/>
      <c r="PSY19" s="7"/>
      <c r="PSZ19" s="7"/>
      <c r="PTA19" s="7"/>
      <c r="PTB19" s="7"/>
      <c r="PTC19" s="7"/>
      <c r="PTD19" s="7"/>
      <c r="PTE19" s="7"/>
      <c r="PTF19" s="7"/>
      <c r="PTG19" s="7"/>
      <c r="PTH19" s="7"/>
      <c r="PTI19" s="7"/>
      <c r="PTJ19" s="7"/>
      <c r="PTK19" s="7"/>
      <c r="PTL19" s="7"/>
      <c r="PTM19" s="7"/>
      <c r="PTN19" s="7"/>
      <c r="PTO19" s="7"/>
      <c r="PTP19" s="7"/>
      <c r="PTQ19" s="7"/>
      <c r="PTR19" s="7"/>
      <c r="PTS19" s="7"/>
      <c r="PTT19" s="7"/>
      <c r="PTU19" s="7"/>
      <c r="PTV19" s="7"/>
      <c r="PTW19" s="7"/>
      <c r="PTX19" s="7"/>
      <c r="PTY19" s="7"/>
      <c r="PTZ19" s="7"/>
      <c r="PUA19" s="7"/>
      <c r="PUB19" s="7"/>
      <c r="PUC19" s="7"/>
      <c r="PUD19" s="7"/>
      <c r="PUE19" s="7"/>
      <c r="PUF19" s="7"/>
      <c r="PUG19" s="7"/>
      <c r="PUH19" s="7"/>
      <c r="PUI19" s="7"/>
      <c r="PUJ19" s="7"/>
      <c r="PUK19" s="7"/>
      <c r="PUL19" s="7"/>
      <c r="PUM19" s="7"/>
      <c r="PUN19" s="7"/>
      <c r="PUO19" s="7"/>
      <c r="PUP19" s="7"/>
      <c r="PUQ19" s="7"/>
      <c r="PUR19" s="7"/>
      <c r="PUS19" s="7"/>
      <c r="PUT19" s="7"/>
      <c r="PUU19" s="7"/>
      <c r="PUV19" s="7"/>
      <c r="PUW19" s="7"/>
      <c r="PUX19" s="7"/>
      <c r="PUY19" s="7"/>
      <c r="PUZ19" s="7"/>
      <c r="PVA19" s="7"/>
      <c r="PVB19" s="7"/>
      <c r="PVC19" s="7"/>
      <c r="PVD19" s="7"/>
      <c r="PVE19" s="7"/>
      <c r="PVF19" s="7"/>
      <c r="PVG19" s="7"/>
      <c r="PVH19" s="7"/>
      <c r="PVI19" s="7"/>
      <c r="PVJ19" s="7"/>
      <c r="PVK19" s="7"/>
      <c r="PVL19" s="7"/>
      <c r="PVM19" s="7"/>
      <c r="PVN19" s="7"/>
      <c r="PVO19" s="7"/>
      <c r="PVP19" s="7"/>
      <c r="PVQ19" s="7"/>
      <c r="PVR19" s="7"/>
      <c r="PVS19" s="7"/>
      <c r="PVT19" s="7"/>
      <c r="PVU19" s="7"/>
      <c r="PVV19" s="7"/>
      <c r="PVW19" s="7"/>
      <c r="PVX19" s="7"/>
      <c r="PVY19" s="7"/>
      <c r="PVZ19" s="7"/>
      <c r="PWA19" s="7"/>
      <c r="PWB19" s="7"/>
      <c r="PWC19" s="7"/>
      <c r="PWD19" s="7"/>
      <c r="PWE19" s="7"/>
      <c r="PWF19" s="7"/>
      <c r="PWG19" s="7"/>
      <c r="PWH19" s="7"/>
      <c r="PWI19" s="7"/>
      <c r="PWJ19" s="7"/>
      <c r="PWK19" s="7"/>
      <c r="PWL19" s="7"/>
      <c r="PWM19" s="7"/>
      <c r="PWN19" s="7"/>
      <c r="PWO19" s="7"/>
      <c r="PWP19" s="7"/>
      <c r="PWQ19" s="7"/>
      <c r="PWR19" s="7"/>
      <c r="PWS19" s="7"/>
      <c r="PWT19" s="7"/>
      <c r="PWU19" s="7"/>
      <c r="PWV19" s="7"/>
      <c r="PWW19" s="7"/>
      <c r="PWX19" s="7"/>
      <c r="PWY19" s="7"/>
      <c r="PWZ19" s="7"/>
      <c r="PXA19" s="7"/>
      <c r="PXB19" s="7"/>
      <c r="PXC19" s="7"/>
      <c r="PXD19" s="7"/>
      <c r="PXE19" s="7"/>
      <c r="PXF19" s="7"/>
      <c r="PXG19" s="7"/>
      <c r="PXH19" s="7"/>
      <c r="PXI19" s="7"/>
      <c r="PXJ19" s="7"/>
      <c r="PXK19" s="7"/>
      <c r="PXL19" s="7"/>
      <c r="PXM19" s="7"/>
      <c r="PXN19" s="7"/>
      <c r="PXO19" s="7"/>
      <c r="PXP19" s="7"/>
      <c r="PXQ19" s="7"/>
      <c r="PXR19" s="7"/>
      <c r="PXS19" s="7"/>
      <c r="PXT19" s="7"/>
      <c r="PXU19" s="7"/>
      <c r="PXV19" s="7"/>
      <c r="PXW19" s="7"/>
      <c r="PXX19" s="7"/>
      <c r="PXY19" s="7"/>
      <c r="PXZ19" s="7"/>
      <c r="PYA19" s="7"/>
      <c r="PYB19" s="7"/>
      <c r="PYC19" s="7"/>
      <c r="PYD19" s="7"/>
      <c r="PYE19" s="7"/>
      <c r="PYF19" s="7"/>
      <c r="PYG19" s="7"/>
      <c r="PYH19" s="7"/>
      <c r="PYI19" s="7"/>
      <c r="PYJ19" s="7"/>
      <c r="PYK19" s="7"/>
      <c r="PYL19" s="7"/>
      <c r="PYM19" s="7"/>
      <c r="PYN19" s="7"/>
      <c r="PYO19" s="7"/>
      <c r="PYP19" s="7"/>
      <c r="PYQ19" s="7"/>
      <c r="PYR19" s="7"/>
      <c r="PYS19" s="7"/>
      <c r="PYT19" s="7"/>
      <c r="PYU19" s="7"/>
      <c r="PYV19" s="7"/>
      <c r="PYW19" s="7"/>
      <c r="PYX19" s="7"/>
      <c r="PYY19" s="7"/>
      <c r="PYZ19" s="7"/>
      <c r="PZA19" s="7"/>
      <c r="PZB19" s="7"/>
      <c r="PZC19" s="7"/>
      <c r="PZD19" s="7"/>
      <c r="PZE19" s="7"/>
      <c r="PZF19" s="7"/>
      <c r="PZG19" s="7"/>
      <c r="PZH19" s="7"/>
      <c r="PZI19" s="7"/>
      <c r="PZJ19" s="7"/>
      <c r="PZK19" s="7"/>
      <c r="PZL19" s="7"/>
      <c r="PZM19" s="7"/>
      <c r="PZN19" s="7"/>
      <c r="PZO19" s="7"/>
      <c r="PZP19" s="7"/>
      <c r="PZQ19" s="7"/>
      <c r="PZR19" s="7"/>
      <c r="PZS19" s="7"/>
      <c r="PZT19" s="7"/>
      <c r="PZU19" s="7"/>
      <c r="PZV19" s="7"/>
      <c r="PZW19" s="7"/>
      <c r="PZX19" s="7"/>
      <c r="PZY19" s="7"/>
      <c r="PZZ19" s="7"/>
      <c r="QAA19" s="7"/>
      <c r="QAB19" s="7"/>
      <c r="QAC19" s="7"/>
      <c r="QAD19" s="7"/>
      <c r="QAE19" s="7"/>
      <c r="QAF19" s="7"/>
      <c r="QAG19" s="7"/>
      <c r="QAH19" s="7"/>
      <c r="QAI19" s="7"/>
      <c r="QAJ19" s="7"/>
      <c r="QAK19" s="7"/>
      <c r="QAL19" s="7"/>
      <c r="QAM19" s="7"/>
      <c r="QAN19" s="7"/>
      <c r="QAO19" s="7"/>
      <c r="QAP19" s="7"/>
      <c r="QAQ19" s="7"/>
      <c r="QAR19" s="7"/>
      <c r="QAS19" s="7"/>
      <c r="QAT19" s="7"/>
      <c r="QAU19" s="7"/>
      <c r="QAV19" s="7"/>
      <c r="QAW19" s="7"/>
      <c r="QAX19" s="7"/>
      <c r="QAY19" s="7"/>
      <c r="QAZ19" s="7"/>
      <c r="QBA19" s="7"/>
      <c r="QBB19" s="7"/>
      <c r="QBC19" s="7"/>
      <c r="QBD19" s="7"/>
      <c r="QBE19" s="7"/>
      <c r="QBF19" s="7"/>
      <c r="QBG19" s="7"/>
      <c r="QBH19" s="7"/>
      <c r="QBI19" s="7"/>
      <c r="QBJ19" s="7"/>
      <c r="QBK19" s="7"/>
      <c r="QBL19" s="7"/>
      <c r="QBM19" s="7"/>
      <c r="QBN19" s="7"/>
      <c r="QBO19" s="7"/>
      <c r="QBP19" s="7"/>
      <c r="QBQ19" s="7"/>
      <c r="QBR19" s="7"/>
      <c r="QBS19" s="7"/>
      <c r="QBT19" s="7"/>
      <c r="QBU19" s="7"/>
      <c r="QBV19" s="7"/>
      <c r="QBW19" s="7"/>
      <c r="QBX19" s="7"/>
      <c r="QBY19" s="7"/>
      <c r="QBZ19" s="7"/>
      <c r="QCA19" s="7"/>
      <c r="QCB19" s="7"/>
      <c r="QCC19" s="7"/>
      <c r="QCD19" s="7"/>
      <c r="QCE19" s="7"/>
      <c r="QCF19" s="7"/>
      <c r="QCG19" s="7"/>
      <c r="QCH19" s="7"/>
      <c r="QCI19" s="7"/>
      <c r="QCJ19" s="7"/>
      <c r="QCK19" s="7"/>
      <c r="QCL19" s="7"/>
      <c r="QCM19" s="7"/>
      <c r="QCN19" s="7"/>
      <c r="QCO19" s="7"/>
      <c r="QCP19" s="7"/>
      <c r="QCQ19" s="7"/>
      <c r="QCR19" s="7"/>
      <c r="QCS19" s="7"/>
      <c r="QCT19" s="7"/>
      <c r="QCU19" s="7"/>
      <c r="QCV19" s="7"/>
      <c r="QCW19" s="7"/>
      <c r="QCX19" s="7"/>
      <c r="QCY19" s="7"/>
      <c r="QCZ19" s="7"/>
      <c r="QDA19" s="7"/>
      <c r="QDB19" s="7"/>
      <c r="QDC19" s="7"/>
      <c r="QDD19" s="7"/>
      <c r="QDE19" s="7"/>
      <c r="QDF19" s="7"/>
      <c r="QDG19" s="7"/>
      <c r="QDH19" s="7"/>
      <c r="QDI19" s="7"/>
      <c r="QDJ19" s="7"/>
      <c r="QDK19" s="7"/>
      <c r="QDL19" s="7"/>
      <c r="QDM19" s="7"/>
      <c r="QDN19" s="7"/>
      <c r="QDO19" s="7"/>
      <c r="QDP19" s="7"/>
      <c r="QDQ19" s="7"/>
      <c r="QDR19" s="7"/>
      <c r="QDS19" s="7"/>
      <c r="QDT19" s="7"/>
      <c r="QDU19" s="7"/>
      <c r="QDV19" s="7"/>
      <c r="QDW19" s="7"/>
      <c r="QDX19" s="7"/>
      <c r="QDY19" s="7"/>
      <c r="QDZ19" s="7"/>
      <c r="QEA19" s="7"/>
      <c r="QEB19" s="7"/>
      <c r="QEC19" s="7"/>
      <c r="QED19" s="7"/>
      <c r="QEE19" s="7"/>
      <c r="QEF19" s="7"/>
      <c r="QEG19" s="7"/>
      <c r="QEH19" s="7"/>
      <c r="QEI19" s="7"/>
      <c r="QEJ19" s="7"/>
      <c r="QEK19" s="7"/>
      <c r="QEL19" s="7"/>
      <c r="QEM19" s="7"/>
      <c r="QEN19" s="7"/>
      <c r="QEO19" s="7"/>
      <c r="QEP19" s="7"/>
      <c r="QEQ19" s="7"/>
      <c r="QER19" s="7"/>
      <c r="QES19" s="7"/>
      <c r="QET19" s="7"/>
      <c r="QEU19" s="7"/>
      <c r="QEV19" s="7"/>
      <c r="QEW19" s="7"/>
      <c r="QEX19" s="7"/>
      <c r="QEY19" s="7"/>
      <c r="QEZ19" s="7"/>
      <c r="QFA19" s="7"/>
      <c r="QFB19" s="7"/>
      <c r="QFC19" s="7"/>
      <c r="QFD19" s="7"/>
      <c r="QFE19" s="7"/>
      <c r="QFF19" s="7"/>
      <c r="QFG19" s="7"/>
      <c r="QFH19" s="7"/>
      <c r="QFI19" s="7"/>
      <c r="QFJ19" s="7"/>
      <c r="QFK19" s="7"/>
      <c r="QFL19" s="7"/>
      <c r="QFM19" s="7"/>
      <c r="QFN19" s="7"/>
      <c r="QFO19" s="7"/>
      <c r="QFP19" s="7"/>
      <c r="QFQ19" s="7"/>
      <c r="QFR19" s="7"/>
      <c r="QFS19" s="7"/>
      <c r="QFT19" s="7"/>
      <c r="QFU19" s="7"/>
      <c r="QFV19" s="7"/>
      <c r="QFW19" s="7"/>
      <c r="QFX19" s="7"/>
      <c r="QFY19" s="7"/>
      <c r="QFZ19" s="7"/>
      <c r="QGA19" s="7"/>
      <c r="QGB19" s="7"/>
      <c r="QGC19" s="7"/>
      <c r="QGD19" s="7"/>
      <c r="QGE19" s="7"/>
      <c r="QGF19" s="7"/>
      <c r="QGG19" s="7"/>
      <c r="QGH19" s="7"/>
      <c r="QGI19" s="7"/>
      <c r="QGJ19" s="7"/>
      <c r="QGK19" s="7"/>
      <c r="QGL19" s="7"/>
      <c r="QGM19" s="7"/>
      <c r="QGN19" s="7"/>
      <c r="QGO19" s="7"/>
      <c r="QGP19" s="7"/>
      <c r="QGQ19" s="7"/>
      <c r="QGR19" s="7"/>
      <c r="QGS19" s="7"/>
      <c r="QGT19" s="7"/>
      <c r="QGU19" s="7"/>
      <c r="QGV19" s="7"/>
      <c r="QGW19" s="7"/>
      <c r="QGX19" s="7"/>
      <c r="QGY19" s="7"/>
      <c r="QGZ19" s="7"/>
      <c r="QHA19" s="7"/>
      <c r="QHB19" s="7"/>
      <c r="QHC19" s="7"/>
      <c r="QHD19" s="7"/>
      <c r="QHE19" s="7"/>
      <c r="QHF19" s="7"/>
      <c r="QHG19" s="7"/>
      <c r="QHH19" s="7"/>
      <c r="QHI19" s="7"/>
      <c r="QHJ19" s="7"/>
      <c r="QHK19" s="7"/>
      <c r="QHL19" s="7"/>
      <c r="QHM19" s="7"/>
      <c r="QHN19" s="7"/>
      <c r="QHO19" s="7"/>
      <c r="QHP19" s="7"/>
      <c r="QHQ19" s="7"/>
      <c r="QHR19" s="7"/>
      <c r="QHS19" s="7"/>
      <c r="QHT19" s="7"/>
      <c r="QHU19" s="7"/>
      <c r="QHV19" s="7"/>
      <c r="QHW19" s="7"/>
      <c r="QHX19" s="7"/>
      <c r="QHY19" s="7"/>
      <c r="QHZ19" s="7"/>
      <c r="QIA19" s="7"/>
      <c r="QIB19" s="7"/>
      <c r="QIC19" s="7"/>
      <c r="QID19" s="7"/>
      <c r="QIE19" s="7"/>
      <c r="QIF19" s="7"/>
      <c r="QIG19" s="7"/>
      <c r="QIH19" s="7"/>
      <c r="QII19" s="7"/>
      <c r="QIJ19" s="7"/>
      <c r="QIK19" s="7"/>
      <c r="QIL19" s="7"/>
      <c r="QIM19" s="7"/>
      <c r="QIN19" s="7"/>
      <c r="QIO19" s="7"/>
      <c r="QIP19" s="7"/>
      <c r="QIQ19" s="7"/>
      <c r="QIR19" s="7"/>
      <c r="QIS19" s="7"/>
      <c r="QIT19" s="7"/>
      <c r="QIU19" s="7"/>
      <c r="QIV19" s="7"/>
      <c r="QIW19" s="7"/>
      <c r="QIX19" s="7"/>
      <c r="QIY19" s="7"/>
      <c r="QIZ19" s="7"/>
      <c r="QJA19" s="7"/>
      <c r="QJB19" s="7"/>
      <c r="QJC19" s="7"/>
      <c r="QJD19" s="7"/>
      <c r="QJE19" s="7"/>
      <c r="QJF19" s="7"/>
      <c r="QJG19" s="7"/>
      <c r="QJH19" s="7"/>
      <c r="QJI19" s="7"/>
      <c r="QJJ19" s="7"/>
      <c r="QJK19" s="7"/>
      <c r="QJL19" s="7"/>
      <c r="QJM19" s="7"/>
      <c r="QJN19" s="7"/>
      <c r="QJO19" s="7"/>
      <c r="QJP19" s="7"/>
      <c r="QJQ19" s="7"/>
      <c r="QJR19" s="7"/>
      <c r="QJS19" s="7"/>
      <c r="QJT19" s="7"/>
      <c r="QJU19" s="7"/>
      <c r="QJV19" s="7"/>
      <c r="QJW19" s="7"/>
      <c r="QJX19" s="7"/>
      <c r="QJY19" s="7"/>
      <c r="QJZ19" s="7"/>
      <c r="QKA19" s="7"/>
      <c r="QKB19" s="7"/>
      <c r="QKC19" s="7"/>
      <c r="QKD19" s="7"/>
      <c r="QKE19" s="7"/>
      <c r="QKF19" s="7"/>
      <c r="QKG19" s="7"/>
      <c r="QKH19" s="7"/>
      <c r="QKI19" s="7"/>
      <c r="QKJ19" s="7"/>
      <c r="QKK19" s="7"/>
      <c r="QKL19" s="7"/>
      <c r="QKM19" s="7"/>
      <c r="QKN19" s="7"/>
      <c r="QKO19" s="7"/>
      <c r="QKP19" s="7"/>
      <c r="QKQ19" s="7"/>
      <c r="QKR19" s="7"/>
      <c r="QKS19" s="7"/>
      <c r="QKT19" s="7"/>
      <c r="QKU19" s="7"/>
      <c r="QKV19" s="7"/>
      <c r="QKW19" s="7"/>
      <c r="QKX19" s="7"/>
      <c r="QKY19" s="7"/>
      <c r="QKZ19" s="7"/>
      <c r="QLA19" s="7"/>
      <c r="QLB19" s="7"/>
      <c r="QLC19" s="7"/>
      <c r="QLD19" s="7"/>
      <c r="QLE19" s="7"/>
      <c r="QLF19" s="7"/>
      <c r="QLG19" s="7"/>
      <c r="QLH19" s="7"/>
      <c r="QLI19" s="7"/>
      <c r="QLJ19" s="7"/>
      <c r="QLK19" s="7"/>
      <c r="QLL19" s="7"/>
      <c r="QLM19" s="7"/>
      <c r="QLN19" s="7"/>
      <c r="QLO19" s="7"/>
      <c r="QLP19" s="7"/>
      <c r="QLQ19" s="7"/>
      <c r="QLR19" s="7"/>
      <c r="QLS19" s="7"/>
      <c r="QLT19" s="7"/>
      <c r="QLU19" s="7"/>
      <c r="QLV19" s="7"/>
      <c r="QLW19" s="7"/>
      <c r="QLX19" s="7"/>
      <c r="QLY19" s="7"/>
      <c r="QLZ19" s="7"/>
      <c r="QMA19" s="7"/>
      <c r="QMB19" s="7"/>
      <c r="QMC19" s="7"/>
      <c r="QMD19" s="7"/>
      <c r="QME19" s="7"/>
      <c r="QMF19" s="7"/>
      <c r="QMG19" s="7"/>
      <c r="QMH19" s="7"/>
      <c r="QMI19" s="7"/>
      <c r="QMJ19" s="7"/>
      <c r="QMK19" s="7"/>
      <c r="QML19" s="7"/>
      <c r="QMM19" s="7"/>
      <c r="QMN19" s="7"/>
      <c r="QMO19" s="7"/>
      <c r="QMP19" s="7"/>
      <c r="QMQ19" s="7"/>
      <c r="QMR19" s="7"/>
      <c r="QMS19" s="7"/>
      <c r="QMT19" s="7"/>
      <c r="QMU19" s="7"/>
      <c r="QMV19" s="7"/>
      <c r="QMW19" s="7"/>
      <c r="QMX19" s="7"/>
      <c r="QMY19" s="7"/>
      <c r="QMZ19" s="7"/>
      <c r="QNA19" s="7"/>
      <c r="QNB19" s="7"/>
      <c r="QNC19" s="7"/>
      <c r="QND19" s="7"/>
      <c r="QNE19" s="7"/>
      <c r="QNF19" s="7"/>
      <c r="QNG19" s="7"/>
      <c r="QNH19" s="7"/>
      <c r="QNI19" s="7"/>
      <c r="QNJ19" s="7"/>
      <c r="QNK19" s="7"/>
      <c r="QNL19" s="7"/>
      <c r="QNM19" s="7"/>
      <c r="QNN19" s="7"/>
      <c r="QNO19" s="7"/>
      <c r="QNP19" s="7"/>
      <c r="QNQ19" s="7"/>
      <c r="QNR19" s="7"/>
      <c r="QNS19" s="7"/>
      <c r="QNT19" s="7"/>
      <c r="QNU19" s="7"/>
      <c r="QNV19" s="7"/>
      <c r="QNW19" s="7"/>
      <c r="QNX19" s="7"/>
      <c r="QNY19" s="7"/>
      <c r="QNZ19" s="7"/>
      <c r="QOA19" s="7"/>
      <c r="QOB19" s="7"/>
      <c r="QOC19" s="7"/>
      <c r="QOD19" s="7"/>
      <c r="QOE19" s="7"/>
      <c r="QOF19" s="7"/>
      <c r="QOG19" s="7"/>
      <c r="QOH19" s="7"/>
      <c r="QOI19" s="7"/>
      <c r="QOJ19" s="7"/>
      <c r="QOK19" s="7"/>
      <c r="QOL19" s="7"/>
      <c r="QOM19" s="7"/>
      <c r="QON19" s="7"/>
      <c r="QOO19" s="7"/>
      <c r="QOP19" s="7"/>
      <c r="QOQ19" s="7"/>
      <c r="QOR19" s="7"/>
      <c r="QOS19" s="7"/>
      <c r="QOT19" s="7"/>
      <c r="QOU19" s="7"/>
      <c r="QOV19" s="7"/>
      <c r="QOW19" s="7"/>
      <c r="QOX19" s="7"/>
      <c r="QOY19" s="7"/>
      <c r="QOZ19" s="7"/>
      <c r="QPA19" s="7"/>
      <c r="QPB19" s="7"/>
      <c r="QPC19" s="7"/>
      <c r="QPD19" s="7"/>
      <c r="QPE19" s="7"/>
      <c r="QPF19" s="7"/>
      <c r="QPG19" s="7"/>
      <c r="QPH19" s="7"/>
      <c r="QPI19" s="7"/>
      <c r="QPJ19" s="7"/>
      <c r="QPK19" s="7"/>
      <c r="QPL19" s="7"/>
      <c r="QPM19" s="7"/>
      <c r="QPN19" s="7"/>
      <c r="QPO19" s="7"/>
      <c r="QPP19" s="7"/>
      <c r="QPQ19" s="7"/>
      <c r="QPR19" s="7"/>
      <c r="QPS19" s="7"/>
      <c r="QPT19" s="7"/>
      <c r="QPU19" s="7"/>
      <c r="QPV19" s="7"/>
      <c r="QPW19" s="7"/>
      <c r="QPX19" s="7"/>
      <c r="QPY19" s="7"/>
      <c r="QPZ19" s="7"/>
      <c r="QQA19" s="7"/>
      <c r="QQB19" s="7"/>
      <c r="QQC19" s="7"/>
      <c r="QQD19" s="7"/>
      <c r="QQE19" s="7"/>
      <c r="QQF19" s="7"/>
      <c r="QQG19" s="7"/>
      <c r="QQH19" s="7"/>
      <c r="QQI19" s="7"/>
      <c r="QQJ19" s="7"/>
      <c r="QQK19" s="7"/>
      <c r="QQL19" s="7"/>
      <c r="QQM19" s="7"/>
      <c r="QQN19" s="7"/>
      <c r="QQO19" s="7"/>
      <c r="QQP19" s="7"/>
      <c r="QQQ19" s="7"/>
      <c r="QQR19" s="7"/>
      <c r="QQS19" s="7"/>
      <c r="QQT19" s="7"/>
      <c r="QQU19" s="7"/>
      <c r="QQV19" s="7"/>
      <c r="QQW19" s="7"/>
      <c r="QQX19" s="7"/>
      <c r="QQY19" s="7"/>
      <c r="QQZ19" s="7"/>
      <c r="QRA19" s="7"/>
      <c r="QRB19" s="7"/>
      <c r="QRC19" s="7"/>
      <c r="QRD19" s="7"/>
      <c r="QRE19" s="7"/>
      <c r="QRF19" s="7"/>
      <c r="QRG19" s="7"/>
      <c r="QRH19" s="7"/>
      <c r="QRI19" s="7"/>
      <c r="QRJ19" s="7"/>
      <c r="QRK19" s="7"/>
      <c r="QRL19" s="7"/>
      <c r="QRM19" s="7"/>
      <c r="QRN19" s="7"/>
      <c r="QRO19" s="7"/>
      <c r="QRP19" s="7"/>
      <c r="QRQ19" s="7"/>
      <c r="QRR19" s="7"/>
      <c r="QRS19" s="7"/>
      <c r="QRT19" s="7"/>
      <c r="QRU19" s="7"/>
      <c r="QRV19" s="7"/>
      <c r="QRW19" s="7"/>
      <c r="QRX19" s="7"/>
      <c r="QRY19" s="7"/>
      <c r="QRZ19" s="7"/>
      <c r="QSA19" s="7"/>
      <c r="QSB19" s="7"/>
      <c r="QSC19" s="7"/>
      <c r="QSD19" s="7"/>
      <c r="QSE19" s="7"/>
      <c r="QSF19" s="7"/>
      <c r="QSG19" s="7"/>
      <c r="QSH19" s="7"/>
      <c r="QSI19" s="7"/>
      <c r="QSJ19" s="7"/>
      <c r="QSK19" s="7"/>
      <c r="QSL19" s="7"/>
      <c r="QSM19" s="7"/>
      <c r="QSN19" s="7"/>
      <c r="QSO19" s="7"/>
      <c r="QSP19" s="7"/>
      <c r="QSQ19" s="7"/>
      <c r="QSR19" s="7"/>
      <c r="QSS19" s="7"/>
      <c r="QST19" s="7"/>
      <c r="QSU19" s="7"/>
      <c r="QSV19" s="7"/>
      <c r="QSW19" s="7"/>
      <c r="QSX19" s="7"/>
      <c r="QSY19" s="7"/>
      <c r="QSZ19" s="7"/>
      <c r="QTA19" s="7"/>
      <c r="QTB19" s="7"/>
      <c r="QTC19" s="7"/>
      <c r="QTD19" s="7"/>
      <c r="QTE19" s="7"/>
      <c r="QTF19" s="7"/>
      <c r="QTG19" s="7"/>
      <c r="QTH19" s="7"/>
      <c r="QTI19" s="7"/>
      <c r="QTJ19" s="7"/>
      <c r="QTK19" s="7"/>
      <c r="QTL19" s="7"/>
      <c r="QTM19" s="7"/>
      <c r="QTN19" s="7"/>
      <c r="QTO19" s="7"/>
      <c r="QTP19" s="7"/>
      <c r="QTQ19" s="7"/>
      <c r="QTR19" s="7"/>
      <c r="QTS19" s="7"/>
      <c r="QTT19" s="7"/>
      <c r="QTU19" s="7"/>
      <c r="QTV19" s="7"/>
      <c r="QTW19" s="7"/>
      <c r="QTX19" s="7"/>
      <c r="QTY19" s="7"/>
      <c r="QTZ19" s="7"/>
      <c r="QUA19" s="7"/>
      <c r="QUB19" s="7"/>
      <c r="QUC19" s="7"/>
      <c r="QUD19" s="7"/>
      <c r="QUE19" s="7"/>
      <c r="QUF19" s="7"/>
      <c r="QUG19" s="7"/>
      <c r="QUH19" s="7"/>
      <c r="QUI19" s="7"/>
      <c r="QUJ19" s="7"/>
      <c r="QUK19" s="7"/>
      <c r="QUL19" s="7"/>
      <c r="QUM19" s="7"/>
      <c r="QUN19" s="7"/>
      <c r="QUO19" s="7"/>
      <c r="QUP19" s="7"/>
      <c r="QUQ19" s="7"/>
      <c r="QUR19" s="7"/>
      <c r="QUS19" s="7"/>
      <c r="QUT19" s="7"/>
      <c r="QUU19" s="7"/>
      <c r="QUV19" s="7"/>
      <c r="QUW19" s="7"/>
      <c r="QUX19" s="7"/>
      <c r="QUY19" s="7"/>
      <c r="QUZ19" s="7"/>
      <c r="QVA19" s="7"/>
      <c r="QVB19" s="7"/>
      <c r="QVC19" s="7"/>
      <c r="QVD19" s="7"/>
      <c r="QVE19" s="7"/>
      <c r="QVF19" s="7"/>
      <c r="QVG19" s="7"/>
      <c r="QVH19" s="7"/>
      <c r="QVI19" s="7"/>
      <c r="QVJ19" s="7"/>
      <c r="QVK19" s="7"/>
      <c r="QVL19" s="7"/>
      <c r="QVM19" s="7"/>
      <c r="QVN19" s="7"/>
      <c r="QVO19" s="7"/>
      <c r="QVP19" s="7"/>
      <c r="QVQ19" s="7"/>
      <c r="QVR19" s="7"/>
      <c r="QVS19" s="7"/>
      <c r="QVT19" s="7"/>
      <c r="QVU19" s="7"/>
      <c r="QVV19" s="7"/>
      <c r="QVW19" s="7"/>
      <c r="QVX19" s="7"/>
      <c r="QVY19" s="7"/>
      <c r="QVZ19" s="7"/>
      <c r="QWA19" s="7"/>
      <c r="QWB19" s="7"/>
      <c r="QWC19" s="7"/>
      <c r="QWD19" s="7"/>
      <c r="QWE19" s="7"/>
      <c r="QWF19" s="7"/>
      <c r="QWG19" s="7"/>
      <c r="QWH19" s="7"/>
      <c r="QWI19" s="7"/>
      <c r="QWJ19" s="7"/>
      <c r="QWK19" s="7"/>
      <c r="QWL19" s="7"/>
      <c r="QWM19" s="7"/>
      <c r="QWN19" s="7"/>
      <c r="QWO19" s="7"/>
      <c r="QWP19" s="7"/>
      <c r="QWQ19" s="7"/>
      <c r="QWR19" s="7"/>
      <c r="QWS19" s="7"/>
      <c r="QWT19" s="7"/>
      <c r="QWU19" s="7"/>
      <c r="QWV19" s="7"/>
      <c r="QWW19" s="7"/>
      <c r="QWX19" s="7"/>
      <c r="QWY19" s="7"/>
      <c r="QWZ19" s="7"/>
      <c r="QXA19" s="7"/>
      <c r="QXB19" s="7"/>
      <c r="QXC19" s="7"/>
      <c r="QXD19" s="7"/>
      <c r="QXE19" s="7"/>
      <c r="QXF19" s="7"/>
      <c r="QXG19" s="7"/>
      <c r="QXH19" s="7"/>
      <c r="QXI19" s="7"/>
      <c r="QXJ19" s="7"/>
      <c r="QXK19" s="7"/>
      <c r="QXL19" s="7"/>
      <c r="QXM19" s="7"/>
      <c r="QXN19" s="7"/>
      <c r="QXO19" s="7"/>
      <c r="QXP19" s="7"/>
      <c r="QXQ19" s="7"/>
      <c r="QXR19" s="7"/>
      <c r="QXS19" s="7"/>
      <c r="QXT19" s="7"/>
      <c r="QXU19" s="7"/>
      <c r="QXV19" s="7"/>
      <c r="QXW19" s="7"/>
      <c r="QXX19" s="7"/>
      <c r="QXY19" s="7"/>
      <c r="QXZ19" s="7"/>
      <c r="QYA19" s="7"/>
      <c r="QYB19" s="7"/>
      <c r="QYC19" s="7"/>
      <c r="QYD19" s="7"/>
      <c r="QYE19" s="7"/>
      <c r="QYF19" s="7"/>
      <c r="QYG19" s="7"/>
      <c r="QYH19" s="7"/>
      <c r="QYI19" s="7"/>
      <c r="QYJ19" s="7"/>
      <c r="QYK19" s="7"/>
      <c r="QYL19" s="7"/>
      <c r="QYM19" s="7"/>
      <c r="QYN19" s="7"/>
      <c r="QYO19" s="7"/>
      <c r="QYP19" s="7"/>
      <c r="QYQ19" s="7"/>
      <c r="QYR19" s="7"/>
      <c r="QYS19" s="7"/>
      <c r="QYT19" s="7"/>
      <c r="QYU19" s="7"/>
      <c r="QYV19" s="7"/>
      <c r="QYW19" s="7"/>
      <c r="QYX19" s="7"/>
      <c r="QYY19" s="7"/>
      <c r="QYZ19" s="7"/>
      <c r="QZA19" s="7"/>
      <c r="QZB19" s="7"/>
      <c r="QZC19" s="7"/>
      <c r="QZD19" s="7"/>
      <c r="QZE19" s="7"/>
      <c r="QZF19" s="7"/>
      <c r="QZG19" s="7"/>
      <c r="QZH19" s="7"/>
      <c r="QZI19" s="7"/>
      <c r="QZJ19" s="7"/>
      <c r="QZK19" s="7"/>
      <c r="QZL19" s="7"/>
      <c r="QZM19" s="7"/>
      <c r="QZN19" s="7"/>
      <c r="QZO19" s="7"/>
      <c r="QZP19" s="7"/>
      <c r="QZQ19" s="7"/>
      <c r="QZR19" s="7"/>
      <c r="QZS19" s="7"/>
      <c r="QZT19" s="7"/>
      <c r="QZU19" s="7"/>
      <c r="QZV19" s="7"/>
      <c r="QZW19" s="7"/>
      <c r="QZX19" s="7"/>
      <c r="QZY19" s="7"/>
      <c r="QZZ19" s="7"/>
      <c r="RAA19" s="7"/>
      <c r="RAB19" s="7"/>
      <c r="RAC19" s="7"/>
      <c r="RAD19" s="7"/>
      <c r="RAE19" s="7"/>
      <c r="RAF19" s="7"/>
      <c r="RAG19" s="7"/>
      <c r="RAH19" s="7"/>
      <c r="RAI19" s="7"/>
      <c r="RAJ19" s="7"/>
      <c r="RAK19" s="7"/>
      <c r="RAL19" s="7"/>
      <c r="RAM19" s="7"/>
      <c r="RAN19" s="7"/>
      <c r="RAO19" s="7"/>
      <c r="RAP19" s="7"/>
      <c r="RAQ19" s="7"/>
      <c r="RAR19" s="7"/>
      <c r="RAS19" s="7"/>
      <c r="RAT19" s="7"/>
      <c r="RAU19" s="7"/>
      <c r="RAV19" s="7"/>
      <c r="RAW19" s="7"/>
      <c r="RAX19" s="7"/>
      <c r="RAY19" s="7"/>
      <c r="RAZ19" s="7"/>
      <c r="RBA19" s="7"/>
      <c r="RBB19" s="7"/>
      <c r="RBC19" s="7"/>
      <c r="RBD19" s="7"/>
      <c r="RBE19" s="7"/>
      <c r="RBF19" s="7"/>
      <c r="RBG19" s="7"/>
      <c r="RBH19" s="7"/>
      <c r="RBI19" s="7"/>
      <c r="RBJ19" s="7"/>
      <c r="RBK19" s="7"/>
      <c r="RBL19" s="7"/>
      <c r="RBM19" s="7"/>
      <c r="RBN19" s="7"/>
      <c r="RBO19" s="7"/>
      <c r="RBP19" s="7"/>
      <c r="RBQ19" s="7"/>
      <c r="RBR19" s="7"/>
      <c r="RBS19" s="7"/>
      <c r="RBT19" s="7"/>
      <c r="RBU19" s="7"/>
      <c r="RBV19" s="7"/>
      <c r="RBW19" s="7"/>
      <c r="RBX19" s="7"/>
      <c r="RBY19" s="7"/>
      <c r="RBZ19" s="7"/>
      <c r="RCA19" s="7"/>
      <c r="RCB19" s="7"/>
      <c r="RCC19" s="7"/>
      <c r="RCD19" s="7"/>
      <c r="RCE19" s="7"/>
      <c r="RCF19" s="7"/>
      <c r="RCG19" s="7"/>
      <c r="RCH19" s="7"/>
      <c r="RCI19" s="7"/>
      <c r="RCJ19" s="7"/>
      <c r="RCK19" s="7"/>
      <c r="RCL19" s="7"/>
      <c r="RCM19" s="7"/>
      <c r="RCN19" s="7"/>
      <c r="RCO19" s="7"/>
      <c r="RCP19" s="7"/>
      <c r="RCQ19" s="7"/>
      <c r="RCR19" s="7"/>
      <c r="RCS19" s="7"/>
      <c r="RCT19" s="7"/>
      <c r="RCU19" s="7"/>
      <c r="RCV19" s="7"/>
      <c r="RCW19" s="7"/>
      <c r="RCX19" s="7"/>
      <c r="RCY19" s="7"/>
      <c r="RCZ19" s="7"/>
      <c r="RDA19" s="7"/>
      <c r="RDB19" s="7"/>
      <c r="RDC19" s="7"/>
      <c r="RDD19" s="7"/>
      <c r="RDE19" s="7"/>
      <c r="RDF19" s="7"/>
      <c r="RDG19" s="7"/>
      <c r="RDH19" s="7"/>
      <c r="RDI19" s="7"/>
      <c r="RDJ19" s="7"/>
      <c r="RDK19" s="7"/>
      <c r="RDL19" s="7"/>
      <c r="RDM19" s="7"/>
      <c r="RDN19" s="7"/>
      <c r="RDO19" s="7"/>
      <c r="RDP19" s="7"/>
      <c r="RDQ19" s="7"/>
      <c r="RDR19" s="7"/>
      <c r="RDS19" s="7"/>
      <c r="RDT19" s="7"/>
      <c r="RDU19" s="7"/>
      <c r="RDV19" s="7"/>
      <c r="RDW19" s="7"/>
      <c r="RDX19" s="7"/>
      <c r="RDY19" s="7"/>
      <c r="RDZ19" s="7"/>
      <c r="REA19" s="7"/>
      <c r="REB19" s="7"/>
      <c r="REC19" s="7"/>
      <c r="RED19" s="7"/>
      <c r="REE19" s="7"/>
      <c r="REF19" s="7"/>
      <c r="REG19" s="7"/>
      <c r="REH19" s="7"/>
      <c r="REI19" s="7"/>
      <c r="REJ19" s="7"/>
      <c r="REK19" s="7"/>
      <c r="REL19" s="7"/>
      <c r="REM19" s="7"/>
      <c r="REN19" s="7"/>
      <c r="REO19" s="7"/>
      <c r="REP19" s="7"/>
      <c r="REQ19" s="7"/>
      <c r="RER19" s="7"/>
      <c r="RES19" s="7"/>
      <c r="RET19" s="7"/>
      <c r="REU19" s="7"/>
      <c r="REV19" s="7"/>
      <c r="REW19" s="7"/>
      <c r="REX19" s="7"/>
      <c r="REY19" s="7"/>
      <c r="REZ19" s="7"/>
      <c r="RFA19" s="7"/>
      <c r="RFB19" s="7"/>
      <c r="RFC19" s="7"/>
      <c r="RFD19" s="7"/>
      <c r="RFE19" s="7"/>
      <c r="RFF19" s="7"/>
      <c r="RFG19" s="7"/>
      <c r="RFH19" s="7"/>
      <c r="RFI19" s="7"/>
      <c r="RFJ19" s="7"/>
      <c r="RFK19" s="7"/>
      <c r="RFL19" s="7"/>
      <c r="RFM19" s="7"/>
      <c r="RFN19" s="7"/>
      <c r="RFO19" s="7"/>
      <c r="RFP19" s="7"/>
      <c r="RFQ19" s="7"/>
      <c r="RFR19" s="7"/>
      <c r="RFS19" s="7"/>
      <c r="RFT19" s="7"/>
      <c r="RFU19" s="7"/>
      <c r="RFV19" s="7"/>
      <c r="RFW19" s="7"/>
      <c r="RFX19" s="7"/>
      <c r="RFY19" s="7"/>
      <c r="RFZ19" s="7"/>
      <c r="RGA19" s="7"/>
      <c r="RGB19" s="7"/>
      <c r="RGC19" s="7"/>
      <c r="RGD19" s="7"/>
      <c r="RGE19" s="7"/>
      <c r="RGF19" s="7"/>
      <c r="RGG19" s="7"/>
      <c r="RGH19" s="7"/>
      <c r="RGI19" s="7"/>
      <c r="RGJ19" s="7"/>
      <c r="RGK19" s="7"/>
      <c r="RGL19" s="7"/>
      <c r="RGM19" s="7"/>
      <c r="RGN19" s="7"/>
      <c r="RGO19" s="7"/>
      <c r="RGP19" s="7"/>
      <c r="RGQ19" s="7"/>
      <c r="RGR19" s="7"/>
      <c r="RGS19" s="7"/>
      <c r="RGT19" s="7"/>
      <c r="RGU19" s="7"/>
      <c r="RGV19" s="7"/>
      <c r="RGW19" s="7"/>
      <c r="RGX19" s="7"/>
      <c r="RGY19" s="7"/>
      <c r="RGZ19" s="7"/>
      <c r="RHA19" s="7"/>
      <c r="RHB19" s="7"/>
      <c r="RHC19" s="7"/>
      <c r="RHD19" s="7"/>
      <c r="RHE19" s="7"/>
      <c r="RHF19" s="7"/>
      <c r="RHG19" s="7"/>
      <c r="RHH19" s="7"/>
      <c r="RHI19" s="7"/>
      <c r="RHJ19" s="7"/>
      <c r="RHK19" s="7"/>
      <c r="RHL19" s="7"/>
      <c r="RHM19" s="7"/>
      <c r="RHN19" s="7"/>
      <c r="RHO19" s="7"/>
      <c r="RHP19" s="7"/>
      <c r="RHQ19" s="7"/>
      <c r="RHR19" s="7"/>
      <c r="RHS19" s="7"/>
      <c r="RHT19" s="7"/>
      <c r="RHU19" s="7"/>
      <c r="RHV19" s="7"/>
      <c r="RHW19" s="7"/>
      <c r="RHX19" s="7"/>
      <c r="RHY19" s="7"/>
      <c r="RHZ19" s="7"/>
      <c r="RIA19" s="7"/>
      <c r="RIB19" s="7"/>
      <c r="RIC19" s="7"/>
      <c r="RID19" s="7"/>
      <c r="RIE19" s="7"/>
      <c r="RIF19" s="7"/>
      <c r="RIG19" s="7"/>
      <c r="RIH19" s="7"/>
      <c r="RII19" s="7"/>
      <c r="RIJ19" s="7"/>
      <c r="RIK19" s="7"/>
      <c r="RIL19" s="7"/>
      <c r="RIM19" s="7"/>
      <c r="RIN19" s="7"/>
      <c r="RIO19" s="7"/>
      <c r="RIP19" s="7"/>
      <c r="RIQ19" s="7"/>
      <c r="RIR19" s="7"/>
      <c r="RIS19" s="7"/>
      <c r="RIT19" s="7"/>
      <c r="RIU19" s="7"/>
      <c r="RIV19" s="7"/>
      <c r="RIW19" s="7"/>
      <c r="RIX19" s="7"/>
      <c r="RIY19" s="7"/>
      <c r="RIZ19" s="7"/>
      <c r="RJA19" s="7"/>
      <c r="RJB19" s="7"/>
      <c r="RJC19" s="7"/>
      <c r="RJD19" s="7"/>
      <c r="RJE19" s="7"/>
      <c r="RJF19" s="7"/>
      <c r="RJG19" s="7"/>
      <c r="RJH19" s="7"/>
      <c r="RJI19" s="7"/>
      <c r="RJJ19" s="7"/>
      <c r="RJK19" s="7"/>
      <c r="RJL19" s="7"/>
      <c r="RJM19" s="7"/>
      <c r="RJN19" s="7"/>
      <c r="RJO19" s="7"/>
      <c r="RJP19" s="7"/>
      <c r="RJQ19" s="7"/>
      <c r="RJR19" s="7"/>
      <c r="RJS19" s="7"/>
      <c r="RJT19" s="7"/>
      <c r="RJU19" s="7"/>
      <c r="RJV19" s="7"/>
      <c r="RJW19" s="7"/>
      <c r="RJX19" s="7"/>
      <c r="RJY19" s="7"/>
      <c r="RJZ19" s="7"/>
      <c r="RKA19" s="7"/>
      <c r="RKB19" s="7"/>
      <c r="RKC19" s="7"/>
      <c r="RKD19" s="7"/>
      <c r="RKE19" s="7"/>
      <c r="RKF19" s="7"/>
      <c r="RKG19" s="7"/>
      <c r="RKH19" s="7"/>
      <c r="RKI19" s="7"/>
      <c r="RKJ19" s="7"/>
      <c r="RKK19" s="7"/>
      <c r="RKL19" s="7"/>
      <c r="RKM19" s="7"/>
      <c r="RKN19" s="7"/>
      <c r="RKO19" s="7"/>
      <c r="RKP19" s="7"/>
      <c r="RKQ19" s="7"/>
      <c r="RKR19" s="7"/>
      <c r="RKS19" s="7"/>
      <c r="RKT19" s="7"/>
      <c r="RKU19" s="7"/>
      <c r="RKV19" s="7"/>
      <c r="RKW19" s="7"/>
      <c r="RKX19" s="7"/>
      <c r="RKY19" s="7"/>
      <c r="RKZ19" s="7"/>
      <c r="RLA19" s="7"/>
      <c r="RLB19" s="7"/>
      <c r="RLC19" s="7"/>
      <c r="RLD19" s="7"/>
      <c r="RLE19" s="7"/>
      <c r="RLF19" s="7"/>
      <c r="RLG19" s="7"/>
      <c r="RLH19" s="7"/>
      <c r="RLI19" s="7"/>
      <c r="RLJ19" s="7"/>
      <c r="RLK19" s="7"/>
      <c r="RLL19" s="7"/>
      <c r="RLM19" s="7"/>
      <c r="RLN19" s="7"/>
      <c r="RLO19" s="7"/>
      <c r="RLP19" s="7"/>
      <c r="RLQ19" s="7"/>
      <c r="RLR19" s="7"/>
      <c r="RLS19" s="7"/>
      <c r="RLT19" s="7"/>
      <c r="RLU19" s="7"/>
      <c r="RLV19" s="7"/>
      <c r="RLW19" s="7"/>
      <c r="RLX19" s="7"/>
      <c r="RLY19" s="7"/>
      <c r="RLZ19" s="7"/>
      <c r="RMA19" s="7"/>
      <c r="RMB19" s="7"/>
      <c r="RMC19" s="7"/>
      <c r="RMD19" s="7"/>
      <c r="RME19" s="7"/>
      <c r="RMF19" s="7"/>
      <c r="RMG19" s="7"/>
      <c r="RMH19" s="7"/>
      <c r="RMI19" s="7"/>
      <c r="RMJ19" s="7"/>
      <c r="RMK19" s="7"/>
      <c r="RML19" s="7"/>
      <c r="RMM19" s="7"/>
      <c r="RMN19" s="7"/>
      <c r="RMO19" s="7"/>
      <c r="RMP19" s="7"/>
      <c r="RMQ19" s="7"/>
      <c r="RMR19" s="7"/>
      <c r="RMS19" s="7"/>
      <c r="RMT19" s="7"/>
      <c r="RMU19" s="7"/>
      <c r="RMV19" s="7"/>
      <c r="RMW19" s="7"/>
      <c r="RMX19" s="7"/>
      <c r="RMY19" s="7"/>
      <c r="RMZ19" s="7"/>
      <c r="RNA19" s="7"/>
      <c r="RNB19" s="7"/>
      <c r="RNC19" s="7"/>
      <c r="RND19" s="7"/>
      <c r="RNE19" s="7"/>
      <c r="RNF19" s="7"/>
      <c r="RNG19" s="7"/>
      <c r="RNH19" s="7"/>
      <c r="RNI19" s="7"/>
      <c r="RNJ19" s="7"/>
      <c r="RNK19" s="7"/>
      <c r="RNL19" s="7"/>
      <c r="RNM19" s="7"/>
      <c r="RNN19" s="7"/>
      <c r="RNO19" s="7"/>
      <c r="RNP19" s="7"/>
      <c r="RNQ19" s="7"/>
      <c r="RNR19" s="7"/>
      <c r="RNS19" s="7"/>
      <c r="RNT19" s="7"/>
      <c r="RNU19" s="7"/>
      <c r="RNV19" s="7"/>
      <c r="RNW19" s="7"/>
      <c r="RNX19" s="7"/>
      <c r="RNY19" s="7"/>
      <c r="RNZ19" s="7"/>
      <c r="ROA19" s="7"/>
      <c r="ROB19" s="7"/>
      <c r="ROC19" s="7"/>
      <c r="ROD19" s="7"/>
      <c r="ROE19" s="7"/>
      <c r="ROF19" s="7"/>
      <c r="ROG19" s="7"/>
      <c r="ROH19" s="7"/>
      <c r="ROI19" s="7"/>
      <c r="ROJ19" s="7"/>
      <c r="ROK19" s="7"/>
      <c r="ROL19" s="7"/>
      <c r="ROM19" s="7"/>
      <c r="RON19" s="7"/>
      <c r="ROO19" s="7"/>
      <c r="ROP19" s="7"/>
      <c r="ROQ19" s="7"/>
      <c r="ROR19" s="7"/>
      <c r="ROS19" s="7"/>
      <c r="ROT19" s="7"/>
      <c r="ROU19" s="7"/>
      <c r="ROV19" s="7"/>
      <c r="ROW19" s="7"/>
      <c r="ROX19" s="7"/>
      <c r="ROY19" s="7"/>
      <c r="ROZ19" s="7"/>
      <c r="RPA19" s="7"/>
      <c r="RPB19" s="7"/>
      <c r="RPC19" s="7"/>
      <c r="RPD19" s="7"/>
      <c r="RPE19" s="7"/>
      <c r="RPF19" s="7"/>
      <c r="RPG19" s="7"/>
      <c r="RPH19" s="7"/>
      <c r="RPI19" s="7"/>
      <c r="RPJ19" s="7"/>
      <c r="RPK19" s="7"/>
      <c r="RPL19" s="7"/>
      <c r="RPM19" s="7"/>
      <c r="RPN19" s="7"/>
      <c r="RPO19" s="7"/>
      <c r="RPP19" s="7"/>
      <c r="RPQ19" s="7"/>
      <c r="RPR19" s="7"/>
      <c r="RPS19" s="7"/>
      <c r="RPT19" s="7"/>
      <c r="RPU19" s="7"/>
      <c r="RPV19" s="7"/>
      <c r="RPW19" s="7"/>
      <c r="RPX19" s="7"/>
      <c r="RPY19" s="7"/>
      <c r="RPZ19" s="7"/>
      <c r="RQA19" s="7"/>
      <c r="RQB19" s="7"/>
      <c r="RQC19" s="7"/>
      <c r="RQD19" s="7"/>
      <c r="RQE19" s="7"/>
      <c r="RQF19" s="7"/>
      <c r="RQG19" s="7"/>
      <c r="RQH19" s="7"/>
      <c r="RQI19" s="7"/>
      <c r="RQJ19" s="7"/>
      <c r="RQK19" s="7"/>
      <c r="RQL19" s="7"/>
      <c r="RQM19" s="7"/>
      <c r="RQN19" s="7"/>
      <c r="RQO19" s="7"/>
      <c r="RQP19" s="7"/>
      <c r="RQQ19" s="7"/>
      <c r="RQR19" s="7"/>
      <c r="RQS19" s="7"/>
      <c r="RQT19" s="7"/>
      <c r="RQU19" s="7"/>
      <c r="RQV19" s="7"/>
      <c r="RQW19" s="7"/>
      <c r="RQX19" s="7"/>
      <c r="RQY19" s="7"/>
      <c r="RQZ19" s="7"/>
      <c r="RRA19" s="7"/>
      <c r="RRB19" s="7"/>
      <c r="RRC19" s="7"/>
      <c r="RRD19" s="7"/>
      <c r="RRE19" s="7"/>
      <c r="RRF19" s="7"/>
      <c r="RRG19" s="7"/>
      <c r="RRH19" s="7"/>
      <c r="RRI19" s="7"/>
      <c r="RRJ19" s="7"/>
      <c r="RRK19" s="7"/>
      <c r="RRL19" s="7"/>
      <c r="RRM19" s="7"/>
      <c r="RRN19" s="7"/>
      <c r="RRO19" s="7"/>
      <c r="RRP19" s="7"/>
      <c r="RRQ19" s="7"/>
      <c r="RRR19" s="7"/>
      <c r="RRS19" s="7"/>
      <c r="RRT19" s="7"/>
      <c r="RRU19" s="7"/>
      <c r="RRV19" s="7"/>
      <c r="RRW19" s="7"/>
      <c r="RRX19" s="7"/>
      <c r="RRY19" s="7"/>
      <c r="RRZ19" s="7"/>
      <c r="RSA19" s="7"/>
      <c r="RSB19" s="7"/>
      <c r="RSC19" s="7"/>
      <c r="RSD19" s="7"/>
      <c r="RSE19" s="7"/>
      <c r="RSF19" s="7"/>
      <c r="RSG19" s="7"/>
      <c r="RSH19" s="7"/>
      <c r="RSI19" s="7"/>
      <c r="RSJ19" s="7"/>
      <c r="RSK19" s="7"/>
      <c r="RSL19" s="7"/>
      <c r="RSM19" s="7"/>
      <c r="RSN19" s="7"/>
      <c r="RSO19" s="7"/>
      <c r="RSP19" s="7"/>
      <c r="RSQ19" s="7"/>
      <c r="RSR19" s="7"/>
      <c r="RSS19" s="7"/>
      <c r="RST19" s="7"/>
      <c r="RSU19" s="7"/>
      <c r="RSV19" s="7"/>
      <c r="RSW19" s="7"/>
      <c r="RSX19" s="7"/>
      <c r="RSY19" s="7"/>
      <c r="RSZ19" s="7"/>
      <c r="RTA19" s="7"/>
      <c r="RTB19" s="7"/>
      <c r="RTC19" s="7"/>
      <c r="RTD19" s="7"/>
      <c r="RTE19" s="7"/>
      <c r="RTF19" s="7"/>
      <c r="RTG19" s="7"/>
      <c r="RTH19" s="7"/>
      <c r="RTI19" s="7"/>
      <c r="RTJ19" s="7"/>
      <c r="RTK19" s="7"/>
      <c r="RTL19" s="7"/>
      <c r="RTM19" s="7"/>
      <c r="RTN19" s="7"/>
      <c r="RTO19" s="7"/>
      <c r="RTP19" s="7"/>
      <c r="RTQ19" s="7"/>
      <c r="RTR19" s="7"/>
      <c r="RTS19" s="7"/>
      <c r="RTT19" s="7"/>
      <c r="RTU19" s="7"/>
      <c r="RTV19" s="7"/>
      <c r="RTW19" s="7"/>
      <c r="RTX19" s="7"/>
      <c r="RTY19" s="7"/>
      <c r="RTZ19" s="7"/>
      <c r="RUA19" s="7"/>
      <c r="RUB19" s="7"/>
      <c r="RUC19" s="7"/>
      <c r="RUD19" s="7"/>
      <c r="RUE19" s="7"/>
      <c r="RUF19" s="7"/>
      <c r="RUG19" s="7"/>
      <c r="RUH19" s="7"/>
      <c r="RUI19" s="7"/>
      <c r="RUJ19" s="7"/>
      <c r="RUK19" s="7"/>
      <c r="RUL19" s="7"/>
      <c r="RUM19" s="7"/>
      <c r="RUN19" s="7"/>
      <c r="RUO19" s="7"/>
      <c r="RUP19" s="7"/>
      <c r="RUQ19" s="7"/>
      <c r="RUR19" s="7"/>
      <c r="RUS19" s="7"/>
      <c r="RUT19" s="7"/>
      <c r="RUU19" s="7"/>
      <c r="RUV19" s="7"/>
      <c r="RUW19" s="7"/>
      <c r="RUX19" s="7"/>
      <c r="RUY19" s="7"/>
      <c r="RUZ19" s="7"/>
      <c r="RVA19" s="7"/>
      <c r="RVB19" s="7"/>
      <c r="RVC19" s="7"/>
      <c r="RVD19" s="7"/>
      <c r="RVE19" s="7"/>
      <c r="RVF19" s="7"/>
      <c r="RVG19" s="7"/>
      <c r="RVH19" s="7"/>
      <c r="RVI19" s="7"/>
      <c r="RVJ19" s="7"/>
      <c r="RVK19" s="7"/>
      <c r="RVL19" s="7"/>
      <c r="RVM19" s="7"/>
      <c r="RVN19" s="7"/>
      <c r="RVO19" s="7"/>
      <c r="RVP19" s="7"/>
      <c r="RVQ19" s="7"/>
      <c r="RVR19" s="7"/>
      <c r="RVS19" s="7"/>
      <c r="RVT19" s="7"/>
      <c r="RVU19" s="7"/>
      <c r="RVV19" s="7"/>
      <c r="RVW19" s="7"/>
      <c r="RVX19" s="7"/>
      <c r="RVY19" s="7"/>
      <c r="RVZ19" s="7"/>
      <c r="RWA19" s="7"/>
      <c r="RWB19" s="7"/>
      <c r="RWC19" s="7"/>
      <c r="RWD19" s="7"/>
      <c r="RWE19" s="7"/>
      <c r="RWF19" s="7"/>
      <c r="RWG19" s="7"/>
      <c r="RWH19" s="7"/>
      <c r="RWI19" s="7"/>
      <c r="RWJ19" s="7"/>
      <c r="RWK19" s="7"/>
      <c r="RWL19" s="7"/>
      <c r="RWM19" s="7"/>
      <c r="RWN19" s="7"/>
      <c r="RWO19" s="7"/>
      <c r="RWP19" s="7"/>
      <c r="RWQ19" s="7"/>
      <c r="RWR19" s="7"/>
      <c r="RWS19" s="7"/>
      <c r="RWT19" s="7"/>
      <c r="RWU19" s="7"/>
      <c r="RWV19" s="7"/>
      <c r="RWW19" s="7"/>
      <c r="RWX19" s="7"/>
      <c r="RWY19" s="7"/>
      <c r="RWZ19" s="7"/>
      <c r="RXA19" s="7"/>
      <c r="RXB19" s="7"/>
      <c r="RXC19" s="7"/>
      <c r="RXD19" s="7"/>
      <c r="RXE19" s="7"/>
      <c r="RXF19" s="7"/>
      <c r="RXG19" s="7"/>
      <c r="RXH19" s="7"/>
      <c r="RXI19" s="7"/>
      <c r="RXJ19" s="7"/>
      <c r="RXK19" s="7"/>
      <c r="RXL19" s="7"/>
      <c r="RXM19" s="7"/>
      <c r="RXN19" s="7"/>
      <c r="RXO19" s="7"/>
      <c r="RXP19" s="7"/>
      <c r="RXQ19" s="7"/>
      <c r="RXR19" s="7"/>
      <c r="RXS19" s="7"/>
      <c r="RXT19" s="7"/>
      <c r="RXU19" s="7"/>
      <c r="RXV19" s="7"/>
      <c r="RXW19" s="7"/>
      <c r="RXX19" s="7"/>
      <c r="RXY19" s="7"/>
      <c r="RXZ19" s="7"/>
      <c r="RYA19" s="7"/>
      <c r="RYB19" s="7"/>
      <c r="RYC19" s="7"/>
      <c r="RYD19" s="7"/>
      <c r="RYE19" s="7"/>
      <c r="RYF19" s="7"/>
      <c r="RYG19" s="7"/>
      <c r="RYH19" s="7"/>
      <c r="RYI19" s="7"/>
      <c r="RYJ19" s="7"/>
      <c r="RYK19" s="7"/>
      <c r="RYL19" s="7"/>
      <c r="RYM19" s="7"/>
      <c r="RYN19" s="7"/>
      <c r="RYO19" s="7"/>
      <c r="RYP19" s="7"/>
      <c r="RYQ19" s="7"/>
      <c r="RYR19" s="7"/>
      <c r="RYS19" s="7"/>
      <c r="RYT19" s="7"/>
      <c r="RYU19" s="7"/>
      <c r="RYV19" s="7"/>
      <c r="RYW19" s="7"/>
      <c r="RYX19" s="7"/>
      <c r="RYY19" s="7"/>
      <c r="RYZ19" s="7"/>
      <c r="RZA19" s="7"/>
      <c r="RZB19" s="7"/>
      <c r="RZC19" s="7"/>
      <c r="RZD19" s="7"/>
      <c r="RZE19" s="7"/>
      <c r="RZF19" s="7"/>
      <c r="RZG19" s="7"/>
      <c r="RZH19" s="7"/>
      <c r="RZI19" s="7"/>
      <c r="RZJ19" s="7"/>
      <c r="RZK19" s="7"/>
      <c r="RZL19" s="7"/>
      <c r="RZM19" s="7"/>
      <c r="RZN19" s="7"/>
      <c r="RZO19" s="7"/>
      <c r="RZP19" s="7"/>
      <c r="RZQ19" s="7"/>
      <c r="RZR19" s="7"/>
      <c r="RZS19" s="7"/>
      <c r="RZT19" s="7"/>
      <c r="RZU19" s="7"/>
      <c r="RZV19" s="7"/>
      <c r="RZW19" s="7"/>
      <c r="RZX19" s="7"/>
      <c r="RZY19" s="7"/>
      <c r="RZZ19" s="7"/>
      <c r="SAA19" s="7"/>
      <c r="SAB19" s="7"/>
      <c r="SAC19" s="7"/>
      <c r="SAD19" s="7"/>
      <c r="SAE19" s="7"/>
      <c r="SAF19" s="7"/>
      <c r="SAG19" s="7"/>
      <c r="SAH19" s="7"/>
      <c r="SAI19" s="7"/>
      <c r="SAJ19" s="7"/>
      <c r="SAK19" s="7"/>
      <c r="SAL19" s="7"/>
      <c r="SAM19" s="7"/>
      <c r="SAN19" s="7"/>
      <c r="SAO19" s="7"/>
      <c r="SAP19" s="7"/>
      <c r="SAQ19" s="7"/>
      <c r="SAR19" s="7"/>
      <c r="SAS19" s="7"/>
      <c r="SAT19" s="7"/>
      <c r="SAU19" s="7"/>
      <c r="SAV19" s="7"/>
      <c r="SAW19" s="7"/>
      <c r="SAX19" s="7"/>
      <c r="SAY19" s="7"/>
      <c r="SAZ19" s="7"/>
      <c r="SBA19" s="7"/>
      <c r="SBB19" s="7"/>
      <c r="SBC19" s="7"/>
      <c r="SBD19" s="7"/>
      <c r="SBE19" s="7"/>
      <c r="SBF19" s="7"/>
      <c r="SBG19" s="7"/>
      <c r="SBH19" s="7"/>
      <c r="SBI19" s="7"/>
      <c r="SBJ19" s="7"/>
      <c r="SBK19" s="7"/>
      <c r="SBL19" s="7"/>
      <c r="SBM19" s="7"/>
      <c r="SBN19" s="7"/>
      <c r="SBO19" s="7"/>
      <c r="SBP19" s="7"/>
      <c r="SBQ19" s="7"/>
      <c r="SBR19" s="7"/>
      <c r="SBS19" s="7"/>
      <c r="SBT19" s="7"/>
      <c r="SBU19" s="7"/>
      <c r="SBV19" s="7"/>
      <c r="SBW19" s="7"/>
      <c r="SBX19" s="7"/>
      <c r="SBY19" s="7"/>
      <c r="SBZ19" s="7"/>
      <c r="SCA19" s="7"/>
      <c r="SCB19" s="7"/>
      <c r="SCC19" s="7"/>
      <c r="SCD19" s="7"/>
      <c r="SCE19" s="7"/>
      <c r="SCF19" s="7"/>
      <c r="SCG19" s="7"/>
      <c r="SCH19" s="7"/>
      <c r="SCI19" s="7"/>
      <c r="SCJ19" s="7"/>
      <c r="SCK19" s="7"/>
      <c r="SCL19" s="7"/>
      <c r="SCM19" s="7"/>
      <c r="SCN19" s="7"/>
      <c r="SCO19" s="7"/>
      <c r="SCP19" s="7"/>
      <c r="SCQ19" s="7"/>
      <c r="SCR19" s="7"/>
      <c r="SCS19" s="7"/>
      <c r="SCT19" s="7"/>
      <c r="SCU19" s="7"/>
      <c r="SCV19" s="7"/>
      <c r="SCW19" s="7"/>
      <c r="SCX19" s="7"/>
      <c r="SCY19" s="7"/>
      <c r="SCZ19" s="7"/>
      <c r="SDA19" s="7"/>
      <c r="SDB19" s="7"/>
      <c r="SDC19" s="7"/>
      <c r="SDD19" s="7"/>
      <c r="SDE19" s="7"/>
      <c r="SDF19" s="7"/>
      <c r="SDG19" s="7"/>
      <c r="SDH19" s="7"/>
      <c r="SDI19" s="7"/>
      <c r="SDJ19" s="7"/>
      <c r="SDK19" s="7"/>
      <c r="SDL19" s="7"/>
      <c r="SDM19" s="7"/>
      <c r="SDN19" s="7"/>
      <c r="SDO19" s="7"/>
      <c r="SDP19" s="7"/>
      <c r="SDQ19" s="7"/>
      <c r="SDR19" s="7"/>
      <c r="SDS19" s="7"/>
      <c r="SDT19" s="7"/>
      <c r="SDU19" s="7"/>
      <c r="SDV19" s="7"/>
      <c r="SDW19" s="7"/>
      <c r="SDX19" s="7"/>
      <c r="SDY19" s="7"/>
      <c r="SDZ19" s="7"/>
      <c r="SEA19" s="7"/>
      <c r="SEB19" s="7"/>
      <c r="SEC19" s="7"/>
      <c r="SED19" s="7"/>
      <c r="SEE19" s="7"/>
      <c r="SEF19" s="7"/>
      <c r="SEG19" s="7"/>
      <c r="SEH19" s="7"/>
      <c r="SEI19" s="7"/>
      <c r="SEJ19" s="7"/>
      <c r="SEK19" s="7"/>
      <c r="SEL19" s="7"/>
      <c r="SEM19" s="7"/>
      <c r="SEN19" s="7"/>
      <c r="SEO19" s="7"/>
      <c r="SEP19" s="7"/>
      <c r="SEQ19" s="7"/>
      <c r="SER19" s="7"/>
      <c r="SES19" s="7"/>
      <c r="SET19" s="7"/>
      <c r="SEU19" s="7"/>
      <c r="SEV19" s="7"/>
      <c r="SEW19" s="7"/>
      <c r="SEX19" s="7"/>
      <c r="SEY19" s="7"/>
      <c r="SEZ19" s="7"/>
      <c r="SFA19" s="7"/>
      <c r="SFB19" s="7"/>
      <c r="SFC19" s="7"/>
      <c r="SFD19" s="7"/>
      <c r="SFE19" s="7"/>
      <c r="SFF19" s="7"/>
      <c r="SFG19" s="7"/>
      <c r="SFH19" s="7"/>
      <c r="SFI19" s="7"/>
      <c r="SFJ19" s="7"/>
      <c r="SFK19" s="7"/>
      <c r="SFL19" s="7"/>
      <c r="SFM19" s="7"/>
      <c r="SFN19" s="7"/>
      <c r="SFO19" s="7"/>
      <c r="SFP19" s="7"/>
      <c r="SFQ19" s="7"/>
      <c r="SFR19" s="7"/>
      <c r="SFS19" s="7"/>
      <c r="SFT19" s="7"/>
      <c r="SFU19" s="7"/>
      <c r="SFV19" s="7"/>
      <c r="SFW19" s="7"/>
      <c r="SFX19" s="7"/>
      <c r="SFY19" s="7"/>
      <c r="SFZ19" s="7"/>
      <c r="SGA19" s="7"/>
      <c r="SGB19" s="7"/>
      <c r="SGC19" s="7"/>
      <c r="SGD19" s="7"/>
      <c r="SGE19" s="7"/>
      <c r="SGF19" s="7"/>
      <c r="SGG19" s="7"/>
      <c r="SGH19" s="7"/>
      <c r="SGI19" s="7"/>
      <c r="SGJ19" s="7"/>
      <c r="SGK19" s="7"/>
      <c r="SGL19" s="7"/>
      <c r="SGM19" s="7"/>
      <c r="SGN19" s="7"/>
      <c r="SGO19" s="7"/>
      <c r="SGP19" s="7"/>
      <c r="SGQ19" s="7"/>
      <c r="SGR19" s="7"/>
      <c r="SGS19" s="7"/>
      <c r="SGT19" s="7"/>
      <c r="SGU19" s="7"/>
      <c r="SGV19" s="7"/>
      <c r="SGW19" s="7"/>
      <c r="SGX19" s="7"/>
      <c r="SGY19" s="7"/>
      <c r="SGZ19" s="7"/>
      <c r="SHA19" s="7"/>
      <c r="SHB19" s="7"/>
      <c r="SHC19" s="7"/>
      <c r="SHD19" s="7"/>
      <c r="SHE19" s="7"/>
      <c r="SHF19" s="7"/>
      <c r="SHG19" s="7"/>
      <c r="SHH19" s="7"/>
      <c r="SHI19" s="7"/>
      <c r="SHJ19" s="7"/>
      <c r="SHK19" s="7"/>
      <c r="SHL19" s="7"/>
      <c r="SHM19" s="7"/>
      <c r="SHN19" s="7"/>
      <c r="SHO19" s="7"/>
      <c r="SHP19" s="7"/>
      <c r="SHQ19" s="7"/>
      <c r="SHR19" s="7"/>
      <c r="SHS19" s="7"/>
      <c r="SHT19" s="7"/>
      <c r="SHU19" s="7"/>
      <c r="SHV19" s="7"/>
      <c r="SHW19" s="7"/>
      <c r="SHX19" s="7"/>
      <c r="SHY19" s="7"/>
      <c r="SHZ19" s="7"/>
      <c r="SIA19" s="7"/>
      <c r="SIB19" s="7"/>
      <c r="SIC19" s="7"/>
      <c r="SID19" s="7"/>
      <c r="SIE19" s="7"/>
      <c r="SIF19" s="7"/>
      <c r="SIG19" s="7"/>
      <c r="SIH19" s="7"/>
      <c r="SII19" s="7"/>
      <c r="SIJ19" s="7"/>
      <c r="SIK19" s="7"/>
      <c r="SIL19" s="7"/>
      <c r="SIM19" s="7"/>
      <c r="SIN19" s="7"/>
      <c r="SIO19" s="7"/>
      <c r="SIP19" s="7"/>
      <c r="SIQ19" s="7"/>
      <c r="SIR19" s="7"/>
      <c r="SIS19" s="7"/>
      <c r="SIT19" s="7"/>
      <c r="SIU19" s="7"/>
      <c r="SIV19" s="7"/>
      <c r="SIW19" s="7"/>
      <c r="SIX19" s="7"/>
      <c r="SIY19" s="7"/>
      <c r="SIZ19" s="7"/>
      <c r="SJA19" s="7"/>
      <c r="SJB19" s="7"/>
      <c r="SJC19" s="7"/>
      <c r="SJD19" s="7"/>
      <c r="SJE19" s="7"/>
      <c r="SJF19" s="7"/>
      <c r="SJG19" s="7"/>
      <c r="SJH19" s="7"/>
      <c r="SJI19" s="7"/>
      <c r="SJJ19" s="7"/>
      <c r="SJK19" s="7"/>
      <c r="SJL19" s="7"/>
      <c r="SJM19" s="7"/>
      <c r="SJN19" s="7"/>
      <c r="SJO19" s="7"/>
      <c r="SJP19" s="7"/>
      <c r="SJQ19" s="7"/>
      <c r="SJR19" s="7"/>
      <c r="SJS19" s="7"/>
      <c r="SJT19" s="7"/>
      <c r="SJU19" s="7"/>
      <c r="SJV19" s="7"/>
      <c r="SJW19" s="7"/>
      <c r="SJX19" s="7"/>
      <c r="SJY19" s="7"/>
      <c r="SJZ19" s="7"/>
      <c r="SKA19" s="7"/>
      <c r="SKB19" s="7"/>
      <c r="SKC19" s="7"/>
      <c r="SKD19" s="7"/>
      <c r="SKE19" s="7"/>
      <c r="SKF19" s="7"/>
      <c r="SKG19" s="7"/>
      <c r="SKH19" s="7"/>
      <c r="SKI19" s="7"/>
      <c r="SKJ19" s="7"/>
      <c r="SKK19" s="7"/>
      <c r="SKL19" s="7"/>
      <c r="SKM19" s="7"/>
      <c r="SKN19" s="7"/>
      <c r="SKO19" s="7"/>
      <c r="SKP19" s="7"/>
      <c r="SKQ19" s="7"/>
      <c r="SKR19" s="7"/>
      <c r="SKS19" s="7"/>
      <c r="SKT19" s="7"/>
      <c r="SKU19" s="7"/>
      <c r="SKV19" s="7"/>
      <c r="SKW19" s="7"/>
      <c r="SKX19" s="7"/>
      <c r="SKY19" s="7"/>
      <c r="SKZ19" s="7"/>
      <c r="SLA19" s="7"/>
      <c r="SLB19" s="7"/>
      <c r="SLC19" s="7"/>
      <c r="SLD19" s="7"/>
      <c r="SLE19" s="7"/>
      <c r="SLF19" s="7"/>
      <c r="SLG19" s="7"/>
      <c r="SLH19" s="7"/>
      <c r="SLI19" s="7"/>
      <c r="SLJ19" s="7"/>
      <c r="SLK19" s="7"/>
      <c r="SLL19" s="7"/>
      <c r="SLM19" s="7"/>
      <c r="SLN19" s="7"/>
      <c r="SLO19" s="7"/>
      <c r="SLP19" s="7"/>
      <c r="SLQ19" s="7"/>
      <c r="SLR19" s="7"/>
      <c r="SLS19" s="7"/>
      <c r="SLT19" s="7"/>
      <c r="SLU19" s="7"/>
      <c r="SLV19" s="7"/>
      <c r="SLW19" s="7"/>
      <c r="SLX19" s="7"/>
      <c r="SLY19" s="7"/>
      <c r="SLZ19" s="7"/>
      <c r="SMA19" s="7"/>
      <c r="SMB19" s="7"/>
      <c r="SMC19" s="7"/>
      <c r="SMD19" s="7"/>
      <c r="SME19" s="7"/>
      <c r="SMF19" s="7"/>
      <c r="SMG19" s="7"/>
      <c r="SMH19" s="7"/>
      <c r="SMI19" s="7"/>
      <c r="SMJ19" s="7"/>
      <c r="SMK19" s="7"/>
      <c r="SML19" s="7"/>
      <c r="SMM19" s="7"/>
      <c r="SMN19" s="7"/>
      <c r="SMO19" s="7"/>
      <c r="SMP19" s="7"/>
      <c r="SMQ19" s="7"/>
      <c r="SMR19" s="7"/>
      <c r="SMS19" s="7"/>
      <c r="SMT19" s="7"/>
      <c r="SMU19" s="7"/>
      <c r="SMV19" s="7"/>
      <c r="SMW19" s="7"/>
      <c r="SMX19" s="7"/>
      <c r="SMY19" s="7"/>
      <c r="SMZ19" s="7"/>
      <c r="SNA19" s="7"/>
      <c r="SNB19" s="7"/>
      <c r="SNC19" s="7"/>
      <c r="SND19" s="7"/>
      <c r="SNE19" s="7"/>
      <c r="SNF19" s="7"/>
      <c r="SNG19" s="7"/>
      <c r="SNH19" s="7"/>
      <c r="SNI19" s="7"/>
      <c r="SNJ19" s="7"/>
      <c r="SNK19" s="7"/>
      <c r="SNL19" s="7"/>
      <c r="SNM19" s="7"/>
      <c r="SNN19" s="7"/>
      <c r="SNO19" s="7"/>
      <c r="SNP19" s="7"/>
      <c r="SNQ19" s="7"/>
      <c r="SNR19" s="7"/>
      <c r="SNS19" s="7"/>
      <c r="SNT19" s="7"/>
      <c r="SNU19" s="7"/>
      <c r="SNV19" s="7"/>
      <c r="SNW19" s="7"/>
      <c r="SNX19" s="7"/>
      <c r="SNY19" s="7"/>
      <c r="SNZ19" s="7"/>
      <c r="SOA19" s="7"/>
      <c r="SOB19" s="7"/>
      <c r="SOC19" s="7"/>
      <c r="SOD19" s="7"/>
      <c r="SOE19" s="7"/>
      <c r="SOF19" s="7"/>
      <c r="SOG19" s="7"/>
      <c r="SOH19" s="7"/>
      <c r="SOI19" s="7"/>
      <c r="SOJ19" s="7"/>
      <c r="SOK19" s="7"/>
      <c r="SOL19" s="7"/>
      <c r="SOM19" s="7"/>
      <c r="SON19" s="7"/>
      <c r="SOO19" s="7"/>
      <c r="SOP19" s="7"/>
      <c r="SOQ19" s="7"/>
      <c r="SOR19" s="7"/>
      <c r="SOS19" s="7"/>
      <c r="SOT19" s="7"/>
      <c r="SOU19" s="7"/>
      <c r="SOV19" s="7"/>
      <c r="SOW19" s="7"/>
      <c r="SOX19" s="7"/>
      <c r="SOY19" s="7"/>
      <c r="SOZ19" s="7"/>
      <c r="SPA19" s="7"/>
      <c r="SPB19" s="7"/>
      <c r="SPC19" s="7"/>
      <c r="SPD19" s="7"/>
      <c r="SPE19" s="7"/>
      <c r="SPF19" s="7"/>
      <c r="SPG19" s="7"/>
      <c r="SPH19" s="7"/>
      <c r="SPI19" s="7"/>
      <c r="SPJ19" s="7"/>
      <c r="SPK19" s="7"/>
      <c r="SPL19" s="7"/>
      <c r="SPM19" s="7"/>
      <c r="SPN19" s="7"/>
      <c r="SPO19" s="7"/>
      <c r="SPP19" s="7"/>
      <c r="SPQ19" s="7"/>
      <c r="SPR19" s="7"/>
      <c r="SPS19" s="7"/>
      <c r="SPT19" s="7"/>
      <c r="SPU19" s="7"/>
      <c r="SPV19" s="7"/>
      <c r="SPW19" s="7"/>
      <c r="SPX19" s="7"/>
      <c r="SPY19" s="7"/>
      <c r="SPZ19" s="7"/>
      <c r="SQA19" s="7"/>
      <c r="SQB19" s="7"/>
      <c r="SQC19" s="7"/>
      <c r="SQD19" s="7"/>
      <c r="SQE19" s="7"/>
      <c r="SQF19" s="7"/>
      <c r="SQG19" s="7"/>
      <c r="SQH19" s="7"/>
      <c r="SQI19" s="7"/>
      <c r="SQJ19" s="7"/>
      <c r="SQK19" s="7"/>
      <c r="SQL19" s="7"/>
      <c r="SQM19" s="7"/>
      <c r="SQN19" s="7"/>
      <c r="SQO19" s="7"/>
      <c r="SQP19" s="7"/>
      <c r="SQQ19" s="7"/>
      <c r="SQR19" s="7"/>
      <c r="SQS19" s="7"/>
      <c r="SQT19" s="7"/>
      <c r="SQU19" s="7"/>
      <c r="SQV19" s="7"/>
      <c r="SQW19" s="7"/>
      <c r="SQX19" s="7"/>
      <c r="SQY19" s="7"/>
      <c r="SQZ19" s="7"/>
      <c r="SRA19" s="7"/>
      <c r="SRB19" s="7"/>
      <c r="SRC19" s="7"/>
      <c r="SRD19" s="7"/>
      <c r="SRE19" s="7"/>
      <c r="SRF19" s="7"/>
      <c r="SRG19" s="7"/>
      <c r="SRH19" s="7"/>
      <c r="SRI19" s="7"/>
      <c r="SRJ19" s="7"/>
      <c r="SRK19" s="7"/>
      <c r="SRL19" s="7"/>
      <c r="SRM19" s="7"/>
      <c r="SRN19" s="7"/>
      <c r="SRO19" s="7"/>
      <c r="SRP19" s="7"/>
      <c r="SRQ19" s="7"/>
      <c r="SRR19" s="7"/>
      <c r="SRS19" s="7"/>
      <c r="SRT19" s="7"/>
      <c r="SRU19" s="7"/>
      <c r="SRV19" s="7"/>
      <c r="SRW19" s="7"/>
      <c r="SRX19" s="7"/>
      <c r="SRY19" s="7"/>
      <c r="SRZ19" s="7"/>
      <c r="SSA19" s="7"/>
      <c r="SSB19" s="7"/>
      <c r="SSC19" s="7"/>
      <c r="SSD19" s="7"/>
      <c r="SSE19" s="7"/>
      <c r="SSF19" s="7"/>
      <c r="SSG19" s="7"/>
      <c r="SSH19" s="7"/>
      <c r="SSI19" s="7"/>
      <c r="SSJ19" s="7"/>
      <c r="SSK19" s="7"/>
      <c r="SSL19" s="7"/>
      <c r="SSM19" s="7"/>
      <c r="SSN19" s="7"/>
      <c r="SSO19" s="7"/>
      <c r="SSP19" s="7"/>
      <c r="SSQ19" s="7"/>
      <c r="SSR19" s="7"/>
      <c r="SSS19" s="7"/>
      <c r="SST19" s="7"/>
      <c r="SSU19" s="7"/>
      <c r="SSV19" s="7"/>
      <c r="SSW19" s="7"/>
      <c r="SSX19" s="7"/>
      <c r="SSY19" s="7"/>
      <c r="SSZ19" s="7"/>
      <c r="STA19" s="7"/>
      <c r="STB19" s="7"/>
      <c r="STC19" s="7"/>
      <c r="STD19" s="7"/>
      <c r="STE19" s="7"/>
      <c r="STF19" s="7"/>
      <c r="STG19" s="7"/>
      <c r="STH19" s="7"/>
      <c r="STI19" s="7"/>
      <c r="STJ19" s="7"/>
      <c r="STK19" s="7"/>
      <c r="STL19" s="7"/>
      <c r="STM19" s="7"/>
      <c r="STN19" s="7"/>
      <c r="STO19" s="7"/>
      <c r="STP19" s="7"/>
      <c r="STQ19" s="7"/>
      <c r="STR19" s="7"/>
      <c r="STS19" s="7"/>
      <c r="STT19" s="7"/>
      <c r="STU19" s="7"/>
      <c r="STV19" s="7"/>
      <c r="STW19" s="7"/>
      <c r="STX19" s="7"/>
      <c r="STY19" s="7"/>
      <c r="STZ19" s="7"/>
      <c r="SUA19" s="7"/>
      <c r="SUB19" s="7"/>
      <c r="SUC19" s="7"/>
      <c r="SUD19" s="7"/>
      <c r="SUE19" s="7"/>
      <c r="SUF19" s="7"/>
      <c r="SUG19" s="7"/>
      <c r="SUH19" s="7"/>
      <c r="SUI19" s="7"/>
      <c r="SUJ19" s="7"/>
      <c r="SUK19" s="7"/>
      <c r="SUL19" s="7"/>
      <c r="SUM19" s="7"/>
      <c r="SUN19" s="7"/>
      <c r="SUO19" s="7"/>
      <c r="SUP19" s="7"/>
      <c r="SUQ19" s="7"/>
      <c r="SUR19" s="7"/>
      <c r="SUS19" s="7"/>
      <c r="SUT19" s="7"/>
      <c r="SUU19" s="7"/>
      <c r="SUV19" s="7"/>
      <c r="SUW19" s="7"/>
      <c r="SUX19" s="7"/>
      <c r="SUY19" s="7"/>
      <c r="SUZ19" s="7"/>
      <c r="SVA19" s="7"/>
      <c r="SVB19" s="7"/>
      <c r="SVC19" s="7"/>
      <c r="SVD19" s="7"/>
      <c r="SVE19" s="7"/>
      <c r="SVF19" s="7"/>
      <c r="SVG19" s="7"/>
      <c r="SVH19" s="7"/>
      <c r="SVI19" s="7"/>
      <c r="SVJ19" s="7"/>
      <c r="SVK19" s="7"/>
      <c r="SVL19" s="7"/>
      <c r="SVM19" s="7"/>
      <c r="SVN19" s="7"/>
      <c r="SVO19" s="7"/>
      <c r="SVP19" s="7"/>
      <c r="SVQ19" s="7"/>
      <c r="SVR19" s="7"/>
      <c r="SVS19" s="7"/>
      <c r="SVT19" s="7"/>
      <c r="SVU19" s="7"/>
      <c r="SVV19" s="7"/>
      <c r="SVW19" s="7"/>
      <c r="SVX19" s="7"/>
      <c r="SVY19" s="7"/>
      <c r="SVZ19" s="7"/>
      <c r="SWA19" s="7"/>
      <c r="SWB19" s="7"/>
      <c r="SWC19" s="7"/>
      <c r="SWD19" s="7"/>
      <c r="SWE19" s="7"/>
      <c r="SWF19" s="7"/>
      <c r="SWG19" s="7"/>
      <c r="SWH19" s="7"/>
      <c r="SWI19" s="7"/>
      <c r="SWJ19" s="7"/>
      <c r="SWK19" s="7"/>
      <c r="SWL19" s="7"/>
      <c r="SWM19" s="7"/>
      <c r="SWN19" s="7"/>
      <c r="SWO19" s="7"/>
      <c r="SWP19" s="7"/>
      <c r="SWQ19" s="7"/>
      <c r="SWR19" s="7"/>
      <c r="SWS19" s="7"/>
      <c r="SWT19" s="7"/>
      <c r="SWU19" s="7"/>
      <c r="SWV19" s="7"/>
      <c r="SWW19" s="7"/>
      <c r="SWX19" s="7"/>
      <c r="SWY19" s="7"/>
      <c r="SWZ19" s="7"/>
      <c r="SXA19" s="7"/>
      <c r="SXB19" s="7"/>
      <c r="SXC19" s="7"/>
      <c r="SXD19" s="7"/>
      <c r="SXE19" s="7"/>
      <c r="SXF19" s="7"/>
      <c r="SXG19" s="7"/>
      <c r="SXH19" s="7"/>
      <c r="SXI19" s="7"/>
      <c r="SXJ19" s="7"/>
      <c r="SXK19" s="7"/>
      <c r="SXL19" s="7"/>
      <c r="SXM19" s="7"/>
      <c r="SXN19" s="7"/>
      <c r="SXO19" s="7"/>
      <c r="SXP19" s="7"/>
      <c r="SXQ19" s="7"/>
      <c r="SXR19" s="7"/>
      <c r="SXS19" s="7"/>
      <c r="SXT19" s="7"/>
      <c r="SXU19" s="7"/>
      <c r="SXV19" s="7"/>
      <c r="SXW19" s="7"/>
      <c r="SXX19" s="7"/>
      <c r="SXY19" s="7"/>
      <c r="SXZ19" s="7"/>
      <c r="SYA19" s="7"/>
      <c r="SYB19" s="7"/>
      <c r="SYC19" s="7"/>
      <c r="SYD19" s="7"/>
      <c r="SYE19" s="7"/>
      <c r="SYF19" s="7"/>
      <c r="SYG19" s="7"/>
      <c r="SYH19" s="7"/>
      <c r="SYI19" s="7"/>
      <c r="SYJ19" s="7"/>
      <c r="SYK19" s="7"/>
      <c r="SYL19" s="7"/>
      <c r="SYM19" s="7"/>
      <c r="SYN19" s="7"/>
      <c r="SYO19" s="7"/>
      <c r="SYP19" s="7"/>
      <c r="SYQ19" s="7"/>
      <c r="SYR19" s="7"/>
      <c r="SYS19" s="7"/>
      <c r="SYT19" s="7"/>
      <c r="SYU19" s="7"/>
      <c r="SYV19" s="7"/>
      <c r="SYW19" s="7"/>
      <c r="SYX19" s="7"/>
      <c r="SYY19" s="7"/>
      <c r="SYZ19" s="7"/>
      <c r="SZA19" s="7"/>
      <c r="SZB19" s="7"/>
      <c r="SZC19" s="7"/>
      <c r="SZD19" s="7"/>
      <c r="SZE19" s="7"/>
      <c r="SZF19" s="7"/>
      <c r="SZG19" s="7"/>
      <c r="SZH19" s="7"/>
      <c r="SZI19" s="7"/>
      <c r="SZJ19" s="7"/>
      <c r="SZK19" s="7"/>
      <c r="SZL19" s="7"/>
      <c r="SZM19" s="7"/>
      <c r="SZN19" s="7"/>
      <c r="SZO19" s="7"/>
      <c r="SZP19" s="7"/>
      <c r="SZQ19" s="7"/>
      <c r="SZR19" s="7"/>
      <c r="SZS19" s="7"/>
      <c r="SZT19" s="7"/>
      <c r="SZU19" s="7"/>
      <c r="SZV19" s="7"/>
      <c r="SZW19" s="7"/>
      <c r="SZX19" s="7"/>
      <c r="SZY19" s="7"/>
      <c r="SZZ19" s="7"/>
      <c r="TAA19" s="7"/>
      <c r="TAB19" s="7"/>
      <c r="TAC19" s="7"/>
      <c r="TAD19" s="7"/>
      <c r="TAE19" s="7"/>
      <c r="TAF19" s="7"/>
      <c r="TAG19" s="7"/>
      <c r="TAH19" s="7"/>
      <c r="TAI19" s="7"/>
      <c r="TAJ19" s="7"/>
      <c r="TAK19" s="7"/>
      <c r="TAL19" s="7"/>
      <c r="TAM19" s="7"/>
      <c r="TAN19" s="7"/>
      <c r="TAO19" s="7"/>
      <c r="TAP19" s="7"/>
      <c r="TAQ19" s="7"/>
      <c r="TAR19" s="7"/>
      <c r="TAS19" s="7"/>
      <c r="TAT19" s="7"/>
      <c r="TAU19" s="7"/>
      <c r="TAV19" s="7"/>
      <c r="TAW19" s="7"/>
      <c r="TAX19" s="7"/>
      <c r="TAY19" s="7"/>
      <c r="TAZ19" s="7"/>
      <c r="TBA19" s="7"/>
      <c r="TBB19" s="7"/>
      <c r="TBC19" s="7"/>
      <c r="TBD19" s="7"/>
      <c r="TBE19" s="7"/>
      <c r="TBF19" s="7"/>
      <c r="TBG19" s="7"/>
      <c r="TBH19" s="7"/>
      <c r="TBI19" s="7"/>
      <c r="TBJ19" s="7"/>
      <c r="TBK19" s="7"/>
      <c r="TBL19" s="7"/>
      <c r="TBM19" s="7"/>
      <c r="TBN19" s="7"/>
      <c r="TBO19" s="7"/>
      <c r="TBP19" s="7"/>
      <c r="TBQ19" s="7"/>
      <c r="TBR19" s="7"/>
      <c r="TBS19" s="7"/>
      <c r="TBT19" s="7"/>
      <c r="TBU19" s="7"/>
      <c r="TBV19" s="7"/>
      <c r="TBW19" s="7"/>
      <c r="TBX19" s="7"/>
      <c r="TBY19" s="7"/>
      <c r="TBZ19" s="7"/>
      <c r="TCA19" s="7"/>
      <c r="TCB19" s="7"/>
      <c r="TCC19" s="7"/>
      <c r="TCD19" s="7"/>
      <c r="TCE19" s="7"/>
      <c r="TCF19" s="7"/>
      <c r="TCG19" s="7"/>
      <c r="TCH19" s="7"/>
      <c r="TCI19" s="7"/>
      <c r="TCJ19" s="7"/>
      <c r="TCK19" s="7"/>
      <c r="TCL19" s="7"/>
      <c r="TCM19" s="7"/>
      <c r="TCN19" s="7"/>
      <c r="TCO19" s="7"/>
      <c r="TCP19" s="7"/>
      <c r="TCQ19" s="7"/>
      <c r="TCR19" s="7"/>
      <c r="TCS19" s="7"/>
      <c r="TCT19" s="7"/>
      <c r="TCU19" s="7"/>
      <c r="TCV19" s="7"/>
      <c r="TCW19" s="7"/>
      <c r="TCX19" s="7"/>
      <c r="TCY19" s="7"/>
      <c r="TCZ19" s="7"/>
      <c r="TDA19" s="7"/>
      <c r="TDB19" s="7"/>
      <c r="TDC19" s="7"/>
      <c r="TDD19" s="7"/>
      <c r="TDE19" s="7"/>
      <c r="TDF19" s="7"/>
      <c r="TDG19" s="7"/>
      <c r="TDH19" s="7"/>
      <c r="TDI19" s="7"/>
      <c r="TDJ19" s="7"/>
      <c r="TDK19" s="7"/>
      <c r="TDL19" s="7"/>
      <c r="TDM19" s="7"/>
      <c r="TDN19" s="7"/>
      <c r="TDO19" s="7"/>
      <c r="TDP19" s="7"/>
      <c r="TDQ19" s="7"/>
      <c r="TDR19" s="7"/>
      <c r="TDS19" s="7"/>
      <c r="TDT19" s="7"/>
      <c r="TDU19" s="7"/>
      <c r="TDV19" s="7"/>
      <c r="TDW19" s="7"/>
      <c r="TDX19" s="7"/>
      <c r="TDY19" s="7"/>
      <c r="TDZ19" s="7"/>
      <c r="TEA19" s="7"/>
      <c r="TEB19" s="7"/>
      <c r="TEC19" s="7"/>
      <c r="TED19" s="7"/>
      <c r="TEE19" s="7"/>
      <c r="TEF19" s="7"/>
      <c r="TEG19" s="7"/>
      <c r="TEH19" s="7"/>
      <c r="TEI19" s="7"/>
      <c r="TEJ19" s="7"/>
      <c r="TEK19" s="7"/>
      <c r="TEL19" s="7"/>
      <c r="TEM19" s="7"/>
      <c r="TEN19" s="7"/>
      <c r="TEO19" s="7"/>
      <c r="TEP19" s="7"/>
      <c r="TEQ19" s="7"/>
      <c r="TER19" s="7"/>
      <c r="TES19" s="7"/>
      <c r="TET19" s="7"/>
      <c r="TEU19" s="7"/>
      <c r="TEV19" s="7"/>
      <c r="TEW19" s="7"/>
      <c r="TEX19" s="7"/>
      <c r="TEY19" s="7"/>
      <c r="TEZ19" s="7"/>
      <c r="TFA19" s="7"/>
      <c r="TFB19" s="7"/>
      <c r="TFC19" s="7"/>
      <c r="TFD19" s="7"/>
      <c r="TFE19" s="7"/>
      <c r="TFF19" s="7"/>
      <c r="TFG19" s="7"/>
      <c r="TFH19" s="7"/>
      <c r="TFI19" s="7"/>
      <c r="TFJ19" s="7"/>
      <c r="TFK19" s="7"/>
      <c r="TFL19" s="7"/>
      <c r="TFM19" s="7"/>
      <c r="TFN19" s="7"/>
      <c r="TFO19" s="7"/>
      <c r="TFP19" s="7"/>
      <c r="TFQ19" s="7"/>
      <c r="TFR19" s="7"/>
      <c r="TFS19" s="7"/>
      <c r="TFT19" s="7"/>
      <c r="TFU19" s="7"/>
      <c r="TFV19" s="7"/>
      <c r="TFW19" s="7"/>
      <c r="TFX19" s="7"/>
      <c r="TFY19" s="7"/>
      <c r="TFZ19" s="7"/>
      <c r="TGA19" s="7"/>
      <c r="TGB19" s="7"/>
      <c r="TGC19" s="7"/>
      <c r="TGD19" s="7"/>
      <c r="TGE19" s="7"/>
      <c r="TGF19" s="7"/>
      <c r="TGG19" s="7"/>
      <c r="TGH19" s="7"/>
      <c r="TGI19" s="7"/>
      <c r="TGJ19" s="7"/>
      <c r="TGK19" s="7"/>
      <c r="TGL19" s="7"/>
      <c r="TGM19" s="7"/>
      <c r="TGN19" s="7"/>
      <c r="TGO19" s="7"/>
      <c r="TGP19" s="7"/>
      <c r="TGQ19" s="7"/>
      <c r="TGR19" s="7"/>
      <c r="TGS19" s="7"/>
      <c r="TGT19" s="7"/>
      <c r="TGU19" s="7"/>
      <c r="TGV19" s="7"/>
      <c r="TGW19" s="7"/>
      <c r="TGX19" s="7"/>
      <c r="TGY19" s="7"/>
      <c r="TGZ19" s="7"/>
      <c r="THA19" s="7"/>
      <c r="THB19" s="7"/>
      <c r="THC19" s="7"/>
      <c r="THD19" s="7"/>
      <c r="THE19" s="7"/>
      <c r="THF19" s="7"/>
      <c r="THG19" s="7"/>
      <c r="THH19" s="7"/>
      <c r="THI19" s="7"/>
      <c r="THJ19" s="7"/>
      <c r="THK19" s="7"/>
      <c r="THL19" s="7"/>
      <c r="THM19" s="7"/>
      <c r="THN19" s="7"/>
      <c r="THO19" s="7"/>
      <c r="THP19" s="7"/>
      <c r="THQ19" s="7"/>
      <c r="THR19" s="7"/>
      <c r="THS19" s="7"/>
      <c r="THT19" s="7"/>
      <c r="THU19" s="7"/>
      <c r="THV19" s="7"/>
      <c r="THW19" s="7"/>
      <c r="THX19" s="7"/>
      <c r="THY19" s="7"/>
      <c r="THZ19" s="7"/>
      <c r="TIA19" s="7"/>
      <c r="TIB19" s="7"/>
      <c r="TIC19" s="7"/>
      <c r="TID19" s="7"/>
      <c r="TIE19" s="7"/>
      <c r="TIF19" s="7"/>
      <c r="TIG19" s="7"/>
      <c r="TIH19" s="7"/>
      <c r="TII19" s="7"/>
      <c r="TIJ19" s="7"/>
      <c r="TIK19" s="7"/>
      <c r="TIL19" s="7"/>
      <c r="TIM19" s="7"/>
      <c r="TIN19" s="7"/>
      <c r="TIO19" s="7"/>
      <c r="TIP19" s="7"/>
      <c r="TIQ19" s="7"/>
      <c r="TIR19" s="7"/>
      <c r="TIS19" s="7"/>
      <c r="TIT19" s="7"/>
      <c r="TIU19" s="7"/>
      <c r="TIV19" s="7"/>
      <c r="TIW19" s="7"/>
      <c r="TIX19" s="7"/>
      <c r="TIY19" s="7"/>
      <c r="TIZ19" s="7"/>
      <c r="TJA19" s="7"/>
      <c r="TJB19" s="7"/>
      <c r="TJC19" s="7"/>
      <c r="TJD19" s="7"/>
      <c r="TJE19" s="7"/>
      <c r="TJF19" s="7"/>
      <c r="TJG19" s="7"/>
      <c r="TJH19" s="7"/>
      <c r="TJI19" s="7"/>
      <c r="TJJ19" s="7"/>
      <c r="TJK19" s="7"/>
      <c r="TJL19" s="7"/>
      <c r="TJM19" s="7"/>
      <c r="TJN19" s="7"/>
      <c r="TJO19" s="7"/>
      <c r="TJP19" s="7"/>
      <c r="TJQ19" s="7"/>
      <c r="TJR19" s="7"/>
      <c r="TJS19" s="7"/>
      <c r="TJT19" s="7"/>
      <c r="TJU19" s="7"/>
      <c r="TJV19" s="7"/>
      <c r="TJW19" s="7"/>
      <c r="TJX19" s="7"/>
      <c r="TJY19" s="7"/>
      <c r="TJZ19" s="7"/>
      <c r="TKA19" s="7"/>
      <c r="TKB19" s="7"/>
      <c r="TKC19" s="7"/>
      <c r="TKD19" s="7"/>
      <c r="TKE19" s="7"/>
      <c r="TKF19" s="7"/>
      <c r="TKG19" s="7"/>
      <c r="TKH19" s="7"/>
      <c r="TKI19" s="7"/>
      <c r="TKJ19" s="7"/>
      <c r="TKK19" s="7"/>
      <c r="TKL19" s="7"/>
      <c r="TKM19" s="7"/>
      <c r="TKN19" s="7"/>
      <c r="TKO19" s="7"/>
      <c r="TKP19" s="7"/>
      <c r="TKQ19" s="7"/>
      <c r="TKR19" s="7"/>
      <c r="TKS19" s="7"/>
      <c r="TKT19" s="7"/>
      <c r="TKU19" s="7"/>
      <c r="TKV19" s="7"/>
      <c r="TKW19" s="7"/>
      <c r="TKX19" s="7"/>
      <c r="TKY19" s="7"/>
      <c r="TKZ19" s="7"/>
      <c r="TLA19" s="7"/>
      <c r="TLB19" s="7"/>
      <c r="TLC19" s="7"/>
      <c r="TLD19" s="7"/>
      <c r="TLE19" s="7"/>
      <c r="TLF19" s="7"/>
      <c r="TLG19" s="7"/>
      <c r="TLH19" s="7"/>
      <c r="TLI19" s="7"/>
      <c r="TLJ19" s="7"/>
      <c r="TLK19" s="7"/>
      <c r="TLL19" s="7"/>
      <c r="TLM19" s="7"/>
      <c r="TLN19" s="7"/>
      <c r="TLO19" s="7"/>
      <c r="TLP19" s="7"/>
      <c r="TLQ19" s="7"/>
      <c r="TLR19" s="7"/>
      <c r="TLS19" s="7"/>
      <c r="TLT19" s="7"/>
      <c r="TLU19" s="7"/>
      <c r="TLV19" s="7"/>
      <c r="TLW19" s="7"/>
      <c r="TLX19" s="7"/>
      <c r="TLY19" s="7"/>
      <c r="TLZ19" s="7"/>
      <c r="TMA19" s="7"/>
      <c r="TMB19" s="7"/>
      <c r="TMC19" s="7"/>
      <c r="TMD19" s="7"/>
      <c r="TME19" s="7"/>
      <c r="TMF19" s="7"/>
      <c r="TMG19" s="7"/>
      <c r="TMH19" s="7"/>
      <c r="TMI19" s="7"/>
      <c r="TMJ19" s="7"/>
      <c r="TMK19" s="7"/>
      <c r="TML19" s="7"/>
      <c r="TMM19" s="7"/>
      <c r="TMN19" s="7"/>
      <c r="TMO19" s="7"/>
      <c r="TMP19" s="7"/>
      <c r="TMQ19" s="7"/>
      <c r="TMR19" s="7"/>
      <c r="TMS19" s="7"/>
      <c r="TMT19" s="7"/>
      <c r="TMU19" s="7"/>
      <c r="TMV19" s="7"/>
      <c r="TMW19" s="7"/>
      <c r="TMX19" s="7"/>
      <c r="TMY19" s="7"/>
      <c r="TMZ19" s="7"/>
      <c r="TNA19" s="7"/>
      <c r="TNB19" s="7"/>
      <c r="TNC19" s="7"/>
      <c r="TND19" s="7"/>
      <c r="TNE19" s="7"/>
      <c r="TNF19" s="7"/>
      <c r="TNG19" s="7"/>
      <c r="TNH19" s="7"/>
      <c r="TNI19" s="7"/>
      <c r="TNJ19" s="7"/>
      <c r="TNK19" s="7"/>
      <c r="TNL19" s="7"/>
      <c r="TNM19" s="7"/>
      <c r="TNN19" s="7"/>
      <c r="TNO19" s="7"/>
      <c r="TNP19" s="7"/>
      <c r="TNQ19" s="7"/>
      <c r="TNR19" s="7"/>
      <c r="TNS19" s="7"/>
      <c r="TNT19" s="7"/>
      <c r="TNU19" s="7"/>
      <c r="TNV19" s="7"/>
      <c r="TNW19" s="7"/>
      <c r="TNX19" s="7"/>
      <c r="TNY19" s="7"/>
      <c r="TNZ19" s="7"/>
      <c r="TOA19" s="7"/>
      <c r="TOB19" s="7"/>
      <c r="TOC19" s="7"/>
      <c r="TOD19" s="7"/>
      <c r="TOE19" s="7"/>
      <c r="TOF19" s="7"/>
      <c r="TOG19" s="7"/>
      <c r="TOH19" s="7"/>
      <c r="TOI19" s="7"/>
      <c r="TOJ19" s="7"/>
      <c r="TOK19" s="7"/>
      <c r="TOL19" s="7"/>
      <c r="TOM19" s="7"/>
      <c r="TON19" s="7"/>
      <c r="TOO19" s="7"/>
      <c r="TOP19" s="7"/>
      <c r="TOQ19" s="7"/>
      <c r="TOR19" s="7"/>
      <c r="TOS19" s="7"/>
      <c r="TOT19" s="7"/>
      <c r="TOU19" s="7"/>
      <c r="TOV19" s="7"/>
      <c r="TOW19" s="7"/>
      <c r="TOX19" s="7"/>
      <c r="TOY19" s="7"/>
      <c r="TOZ19" s="7"/>
      <c r="TPA19" s="7"/>
      <c r="TPB19" s="7"/>
      <c r="TPC19" s="7"/>
      <c r="TPD19" s="7"/>
      <c r="TPE19" s="7"/>
      <c r="TPF19" s="7"/>
      <c r="TPG19" s="7"/>
      <c r="TPH19" s="7"/>
      <c r="TPI19" s="7"/>
      <c r="TPJ19" s="7"/>
      <c r="TPK19" s="7"/>
      <c r="TPL19" s="7"/>
      <c r="TPM19" s="7"/>
      <c r="TPN19" s="7"/>
      <c r="TPO19" s="7"/>
      <c r="TPP19" s="7"/>
      <c r="TPQ19" s="7"/>
      <c r="TPR19" s="7"/>
      <c r="TPS19" s="7"/>
      <c r="TPT19" s="7"/>
      <c r="TPU19" s="7"/>
      <c r="TPV19" s="7"/>
      <c r="TPW19" s="7"/>
      <c r="TPX19" s="7"/>
      <c r="TPY19" s="7"/>
      <c r="TPZ19" s="7"/>
      <c r="TQA19" s="7"/>
      <c r="TQB19" s="7"/>
      <c r="TQC19" s="7"/>
      <c r="TQD19" s="7"/>
      <c r="TQE19" s="7"/>
      <c r="TQF19" s="7"/>
      <c r="TQG19" s="7"/>
      <c r="TQH19" s="7"/>
      <c r="TQI19" s="7"/>
      <c r="TQJ19" s="7"/>
      <c r="TQK19" s="7"/>
      <c r="TQL19" s="7"/>
      <c r="TQM19" s="7"/>
      <c r="TQN19" s="7"/>
      <c r="TQO19" s="7"/>
      <c r="TQP19" s="7"/>
      <c r="TQQ19" s="7"/>
      <c r="TQR19" s="7"/>
      <c r="TQS19" s="7"/>
      <c r="TQT19" s="7"/>
      <c r="TQU19" s="7"/>
      <c r="TQV19" s="7"/>
      <c r="TQW19" s="7"/>
      <c r="TQX19" s="7"/>
      <c r="TQY19" s="7"/>
      <c r="TQZ19" s="7"/>
      <c r="TRA19" s="7"/>
      <c r="TRB19" s="7"/>
      <c r="TRC19" s="7"/>
      <c r="TRD19" s="7"/>
      <c r="TRE19" s="7"/>
      <c r="TRF19" s="7"/>
      <c r="TRG19" s="7"/>
      <c r="TRH19" s="7"/>
      <c r="TRI19" s="7"/>
      <c r="TRJ19" s="7"/>
      <c r="TRK19" s="7"/>
      <c r="TRL19" s="7"/>
      <c r="TRM19" s="7"/>
      <c r="TRN19" s="7"/>
      <c r="TRO19" s="7"/>
      <c r="TRP19" s="7"/>
      <c r="TRQ19" s="7"/>
      <c r="TRR19" s="7"/>
      <c r="TRS19" s="7"/>
      <c r="TRT19" s="7"/>
      <c r="TRU19" s="7"/>
      <c r="TRV19" s="7"/>
      <c r="TRW19" s="7"/>
      <c r="TRX19" s="7"/>
      <c r="TRY19" s="7"/>
      <c r="TRZ19" s="7"/>
      <c r="TSA19" s="7"/>
      <c r="TSB19" s="7"/>
      <c r="TSC19" s="7"/>
      <c r="TSD19" s="7"/>
      <c r="TSE19" s="7"/>
      <c r="TSF19" s="7"/>
      <c r="TSG19" s="7"/>
      <c r="TSH19" s="7"/>
      <c r="TSI19" s="7"/>
      <c r="TSJ19" s="7"/>
      <c r="TSK19" s="7"/>
      <c r="TSL19" s="7"/>
      <c r="TSM19" s="7"/>
      <c r="TSN19" s="7"/>
      <c r="TSO19" s="7"/>
      <c r="TSP19" s="7"/>
      <c r="TSQ19" s="7"/>
      <c r="TSR19" s="7"/>
      <c r="TSS19" s="7"/>
      <c r="TST19" s="7"/>
      <c r="TSU19" s="7"/>
      <c r="TSV19" s="7"/>
      <c r="TSW19" s="7"/>
      <c r="TSX19" s="7"/>
      <c r="TSY19" s="7"/>
      <c r="TSZ19" s="7"/>
      <c r="TTA19" s="7"/>
      <c r="TTB19" s="7"/>
      <c r="TTC19" s="7"/>
      <c r="TTD19" s="7"/>
      <c r="TTE19" s="7"/>
      <c r="TTF19" s="7"/>
      <c r="TTG19" s="7"/>
      <c r="TTH19" s="7"/>
      <c r="TTI19" s="7"/>
      <c r="TTJ19" s="7"/>
      <c r="TTK19" s="7"/>
      <c r="TTL19" s="7"/>
      <c r="TTM19" s="7"/>
      <c r="TTN19" s="7"/>
      <c r="TTO19" s="7"/>
      <c r="TTP19" s="7"/>
      <c r="TTQ19" s="7"/>
      <c r="TTR19" s="7"/>
      <c r="TTS19" s="7"/>
      <c r="TTT19" s="7"/>
      <c r="TTU19" s="7"/>
      <c r="TTV19" s="7"/>
      <c r="TTW19" s="7"/>
      <c r="TTX19" s="7"/>
      <c r="TTY19" s="7"/>
      <c r="TTZ19" s="7"/>
      <c r="TUA19" s="7"/>
      <c r="TUB19" s="7"/>
      <c r="TUC19" s="7"/>
      <c r="TUD19" s="7"/>
      <c r="TUE19" s="7"/>
      <c r="TUF19" s="7"/>
      <c r="TUG19" s="7"/>
      <c r="TUH19" s="7"/>
      <c r="TUI19" s="7"/>
      <c r="TUJ19" s="7"/>
      <c r="TUK19" s="7"/>
      <c r="TUL19" s="7"/>
      <c r="TUM19" s="7"/>
      <c r="TUN19" s="7"/>
      <c r="TUO19" s="7"/>
      <c r="TUP19" s="7"/>
      <c r="TUQ19" s="7"/>
      <c r="TUR19" s="7"/>
      <c r="TUS19" s="7"/>
      <c r="TUT19" s="7"/>
      <c r="TUU19" s="7"/>
      <c r="TUV19" s="7"/>
      <c r="TUW19" s="7"/>
      <c r="TUX19" s="7"/>
      <c r="TUY19" s="7"/>
      <c r="TUZ19" s="7"/>
      <c r="TVA19" s="7"/>
      <c r="TVB19" s="7"/>
      <c r="TVC19" s="7"/>
      <c r="TVD19" s="7"/>
      <c r="TVE19" s="7"/>
      <c r="TVF19" s="7"/>
      <c r="TVG19" s="7"/>
      <c r="TVH19" s="7"/>
      <c r="TVI19" s="7"/>
      <c r="TVJ19" s="7"/>
      <c r="TVK19" s="7"/>
      <c r="TVL19" s="7"/>
      <c r="TVM19" s="7"/>
      <c r="TVN19" s="7"/>
      <c r="TVO19" s="7"/>
      <c r="TVP19" s="7"/>
      <c r="TVQ19" s="7"/>
      <c r="TVR19" s="7"/>
      <c r="TVS19" s="7"/>
      <c r="TVT19" s="7"/>
      <c r="TVU19" s="7"/>
      <c r="TVV19" s="7"/>
      <c r="TVW19" s="7"/>
      <c r="TVX19" s="7"/>
      <c r="TVY19" s="7"/>
      <c r="TVZ19" s="7"/>
      <c r="TWA19" s="7"/>
      <c r="TWB19" s="7"/>
      <c r="TWC19" s="7"/>
      <c r="TWD19" s="7"/>
      <c r="TWE19" s="7"/>
      <c r="TWF19" s="7"/>
      <c r="TWG19" s="7"/>
      <c r="TWH19" s="7"/>
      <c r="TWI19" s="7"/>
      <c r="TWJ19" s="7"/>
      <c r="TWK19" s="7"/>
      <c r="TWL19" s="7"/>
      <c r="TWM19" s="7"/>
      <c r="TWN19" s="7"/>
      <c r="TWO19" s="7"/>
      <c r="TWP19" s="7"/>
      <c r="TWQ19" s="7"/>
      <c r="TWR19" s="7"/>
      <c r="TWS19" s="7"/>
      <c r="TWT19" s="7"/>
      <c r="TWU19" s="7"/>
      <c r="TWV19" s="7"/>
      <c r="TWW19" s="7"/>
      <c r="TWX19" s="7"/>
      <c r="TWY19" s="7"/>
      <c r="TWZ19" s="7"/>
      <c r="TXA19" s="7"/>
      <c r="TXB19" s="7"/>
      <c r="TXC19" s="7"/>
      <c r="TXD19" s="7"/>
      <c r="TXE19" s="7"/>
      <c r="TXF19" s="7"/>
      <c r="TXG19" s="7"/>
      <c r="TXH19" s="7"/>
      <c r="TXI19" s="7"/>
      <c r="TXJ19" s="7"/>
      <c r="TXK19" s="7"/>
      <c r="TXL19" s="7"/>
      <c r="TXM19" s="7"/>
      <c r="TXN19" s="7"/>
      <c r="TXO19" s="7"/>
      <c r="TXP19" s="7"/>
      <c r="TXQ19" s="7"/>
      <c r="TXR19" s="7"/>
      <c r="TXS19" s="7"/>
      <c r="TXT19" s="7"/>
      <c r="TXU19" s="7"/>
      <c r="TXV19" s="7"/>
      <c r="TXW19" s="7"/>
      <c r="TXX19" s="7"/>
      <c r="TXY19" s="7"/>
      <c r="TXZ19" s="7"/>
      <c r="TYA19" s="7"/>
      <c r="TYB19" s="7"/>
      <c r="TYC19" s="7"/>
      <c r="TYD19" s="7"/>
      <c r="TYE19" s="7"/>
      <c r="TYF19" s="7"/>
      <c r="TYG19" s="7"/>
      <c r="TYH19" s="7"/>
      <c r="TYI19" s="7"/>
      <c r="TYJ19" s="7"/>
      <c r="TYK19" s="7"/>
      <c r="TYL19" s="7"/>
      <c r="TYM19" s="7"/>
      <c r="TYN19" s="7"/>
      <c r="TYO19" s="7"/>
      <c r="TYP19" s="7"/>
      <c r="TYQ19" s="7"/>
      <c r="TYR19" s="7"/>
      <c r="TYS19" s="7"/>
      <c r="TYT19" s="7"/>
      <c r="TYU19" s="7"/>
      <c r="TYV19" s="7"/>
      <c r="TYW19" s="7"/>
      <c r="TYX19" s="7"/>
      <c r="TYY19" s="7"/>
      <c r="TYZ19" s="7"/>
      <c r="TZA19" s="7"/>
      <c r="TZB19" s="7"/>
      <c r="TZC19" s="7"/>
      <c r="TZD19" s="7"/>
      <c r="TZE19" s="7"/>
      <c r="TZF19" s="7"/>
      <c r="TZG19" s="7"/>
      <c r="TZH19" s="7"/>
      <c r="TZI19" s="7"/>
      <c r="TZJ19" s="7"/>
      <c r="TZK19" s="7"/>
      <c r="TZL19" s="7"/>
      <c r="TZM19" s="7"/>
      <c r="TZN19" s="7"/>
      <c r="TZO19" s="7"/>
      <c r="TZP19" s="7"/>
      <c r="TZQ19" s="7"/>
      <c r="TZR19" s="7"/>
      <c r="TZS19" s="7"/>
      <c r="TZT19" s="7"/>
      <c r="TZU19" s="7"/>
      <c r="TZV19" s="7"/>
      <c r="TZW19" s="7"/>
      <c r="TZX19" s="7"/>
      <c r="TZY19" s="7"/>
      <c r="TZZ19" s="7"/>
      <c r="UAA19" s="7"/>
      <c r="UAB19" s="7"/>
      <c r="UAC19" s="7"/>
      <c r="UAD19" s="7"/>
      <c r="UAE19" s="7"/>
      <c r="UAF19" s="7"/>
      <c r="UAG19" s="7"/>
      <c r="UAH19" s="7"/>
      <c r="UAI19" s="7"/>
      <c r="UAJ19" s="7"/>
      <c r="UAK19" s="7"/>
      <c r="UAL19" s="7"/>
      <c r="UAM19" s="7"/>
      <c r="UAN19" s="7"/>
      <c r="UAO19" s="7"/>
      <c r="UAP19" s="7"/>
      <c r="UAQ19" s="7"/>
      <c r="UAR19" s="7"/>
      <c r="UAS19" s="7"/>
      <c r="UAT19" s="7"/>
      <c r="UAU19" s="7"/>
      <c r="UAV19" s="7"/>
      <c r="UAW19" s="7"/>
      <c r="UAX19" s="7"/>
      <c r="UAY19" s="7"/>
      <c r="UAZ19" s="7"/>
      <c r="UBA19" s="7"/>
      <c r="UBB19" s="7"/>
      <c r="UBC19" s="7"/>
      <c r="UBD19" s="7"/>
      <c r="UBE19" s="7"/>
      <c r="UBF19" s="7"/>
      <c r="UBG19" s="7"/>
      <c r="UBH19" s="7"/>
      <c r="UBI19" s="7"/>
      <c r="UBJ19" s="7"/>
      <c r="UBK19" s="7"/>
      <c r="UBL19" s="7"/>
      <c r="UBM19" s="7"/>
      <c r="UBN19" s="7"/>
      <c r="UBO19" s="7"/>
      <c r="UBP19" s="7"/>
      <c r="UBQ19" s="7"/>
      <c r="UBR19" s="7"/>
      <c r="UBS19" s="7"/>
      <c r="UBT19" s="7"/>
      <c r="UBU19" s="7"/>
      <c r="UBV19" s="7"/>
      <c r="UBW19" s="7"/>
      <c r="UBX19" s="7"/>
      <c r="UBY19" s="7"/>
      <c r="UBZ19" s="7"/>
      <c r="UCA19" s="7"/>
      <c r="UCB19" s="7"/>
      <c r="UCC19" s="7"/>
      <c r="UCD19" s="7"/>
      <c r="UCE19" s="7"/>
      <c r="UCF19" s="7"/>
      <c r="UCG19" s="7"/>
      <c r="UCH19" s="7"/>
      <c r="UCI19" s="7"/>
      <c r="UCJ19" s="7"/>
      <c r="UCK19" s="7"/>
      <c r="UCL19" s="7"/>
      <c r="UCM19" s="7"/>
      <c r="UCN19" s="7"/>
      <c r="UCO19" s="7"/>
      <c r="UCP19" s="7"/>
      <c r="UCQ19" s="7"/>
      <c r="UCR19" s="7"/>
      <c r="UCS19" s="7"/>
      <c r="UCT19" s="7"/>
      <c r="UCU19" s="7"/>
      <c r="UCV19" s="7"/>
      <c r="UCW19" s="7"/>
      <c r="UCX19" s="7"/>
      <c r="UCY19" s="7"/>
      <c r="UCZ19" s="7"/>
      <c r="UDA19" s="7"/>
      <c r="UDB19" s="7"/>
      <c r="UDC19" s="7"/>
      <c r="UDD19" s="7"/>
      <c r="UDE19" s="7"/>
      <c r="UDF19" s="7"/>
      <c r="UDG19" s="7"/>
      <c r="UDH19" s="7"/>
      <c r="UDI19" s="7"/>
      <c r="UDJ19" s="7"/>
      <c r="UDK19" s="7"/>
      <c r="UDL19" s="7"/>
      <c r="UDM19" s="7"/>
      <c r="UDN19" s="7"/>
      <c r="UDO19" s="7"/>
      <c r="UDP19" s="7"/>
      <c r="UDQ19" s="7"/>
      <c r="UDR19" s="7"/>
      <c r="UDS19" s="7"/>
      <c r="UDT19" s="7"/>
      <c r="UDU19" s="7"/>
      <c r="UDV19" s="7"/>
      <c r="UDW19" s="7"/>
      <c r="UDX19" s="7"/>
      <c r="UDY19" s="7"/>
      <c r="UDZ19" s="7"/>
      <c r="UEA19" s="7"/>
      <c r="UEB19" s="7"/>
      <c r="UEC19" s="7"/>
      <c r="UED19" s="7"/>
      <c r="UEE19" s="7"/>
      <c r="UEF19" s="7"/>
      <c r="UEG19" s="7"/>
      <c r="UEH19" s="7"/>
      <c r="UEI19" s="7"/>
      <c r="UEJ19" s="7"/>
      <c r="UEK19" s="7"/>
      <c r="UEL19" s="7"/>
      <c r="UEM19" s="7"/>
      <c r="UEN19" s="7"/>
      <c r="UEO19" s="7"/>
      <c r="UEP19" s="7"/>
      <c r="UEQ19" s="7"/>
      <c r="UER19" s="7"/>
      <c r="UES19" s="7"/>
      <c r="UET19" s="7"/>
      <c r="UEU19" s="7"/>
      <c r="UEV19" s="7"/>
      <c r="UEW19" s="7"/>
      <c r="UEX19" s="7"/>
      <c r="UEY19" s="7"/>
      <c r="UEZ19" s="7"/>
      <c r="UFA19" s="7"/>
      <c r="UFB19" s="7"/>
      <c r="UFC19" s="7"/>
      <c r="UFD19" s="7"/>
      <c r="UFE19" s="7"/>
      <c r="UFF19" s="7"/>
      <c r="UFG19" s="7"/>
      <c r="UFH19" s="7"/>
      <c r="UFI19" s="7"/>
      <c r="UFJ19" s="7"/>
      <c r="UFK19" s="7"/>
      <c r="UFL19" s="7"/>
      <c r="UFM19" s="7"/>
      <c r="UFN19" s="7"/>
      <c r="UFO19" s="7"/>
      <c r="UFP19" s="7"/>
      <c r="UFQ19" s="7"/>
      <c r="UFR19" s="7"/>
      <c r="UFS19" s="7"/>
      <c r="UFT19" s="7"/>
      <c r="UFU19" s="7"/>
      <c r="UFV19" s="7"/>
      <c r="UFW19" s="7"/>
      <c r="UFX19" s="7"/>
      <c r="UFY19" s="7"/>
      <c r="UFZ19" s="7"/>
      <c r="UGA19" s="7"/>
      <c r="UGB19" s="7"/>
      <c r="UGC19" s="7"/>
      <c r="UGD19" s="7"/>
      <c r="UGE19" s="7"/>
      <c r="UGF19" s="7"/>
      <c r="UGG19" s="7"/>
      <c r="UGH19" s="7"/>
      <c r="UGI19" s="7"/>
      <c r="UGJ19" s="7"/>
      <c r="UGK19" s="7"/>
      <c r="UGL19" s="7"/>
      <c r="UGM19" s="7"/>
      <c r="UGN19" s="7"/>
      <c r="UGO19" s="7"/>
      <c r="UGP19" s="7"/>
      <c r="UGQ19" s="7"/>
      <c r="UGR19" s="7"/>
      <c r="UGS19" s="7"/>
      <c r="UGT19" s="7"/>
      <c r="UGU19" s="7"/>
      <c r="UGV19" s="7"/>
      <c r="UGW19" s="7"/>
      <c r="UGX19" s="7"/>
      <c r="UGY19" s="7"/>
      <c r="UGZ19" s="7"/>
      <c r="UHA19" s="7"/>
      <c r="UHB19" s="7"/>
      <c r="UHC19" s="7"/>
      <c r="UHD19" s="7"/>
      <c r="UHE19" s="7"/>
      <c r="UHF19" s="7"/>
      <c r="UHG19" s="7"/>
      <c r="UHH19" s="7"/>
      <c r="UHI19" s="7"/>
      <c r="UHJ19" s="7"/>
      <c r="UHK19" s="7"/>
      <c r="UHL19" s="7"/>
      <c r="UHM19" s="7"/>
      <c r="UHN19" s="7"/>
      <c r="UHO19" s="7"/>
      <c r="UHP19" s="7"/>
      <c r="UHQ19" s="7"/>
      <c r="UHR19" s="7"/>
      <c r="UHS19" s="7"/>
      <c r="UHT19" s="7"/>
      <c r="UHU19" s="7"/>
      <c r="UHV19" s="7"/>
      <c r="UHW19" s="7"/>
      <c r="UHX19" s="7"/>
      <c r="UHY19" s="7"/>
      <c r="UHZ19" s="7"/>
      <c r="UIA19" s="7"/>
      <c r="UIB19" s="7"/>
      <c r="UIC19" s="7"/>
      <c r="UID19" s="7"/>
      <c r="UIE19" s="7"/>
      <c r="UIF19" s="7"/>
      <c r="UIG19" s="7"/>
      <c r="UIH19" s="7"/>
      <c r="UII19" s="7"/>
      <c r="UIJ19" s="7"/>
      <c r="UIK19" s="7"/>
      <c r="UIL19" s="7"/>
      <c r="UIM19" s="7"/>
      <c r="UIN19" s="7"/>
      <c r="UIO19" s="7"/>
      <c r="UIP19" s="7"/>
      <c r="UIQ19" s="7"/>
      <c r="UIR19" s="7"/>
      <c r="UIS19" s="7"/>
      <c r="UIT19" s="7"/>
      <c r="UIU19" s="7"/>
      <c r="UIV19" s="7"/>
      <c r="UIW19" s="7"/>
      <c r="UIX19" s="7"/>
      <c r="UIY19" s="7"/>
      <c r="UIZ19" s="7"/>
      <c r="UJA19" s="7"/>
      <c r="UJB19" s="7"/>
      <c r="UJC19" s="7"/>
      <c r="UJD19" s="7"/>
      <c r="UJE19" s="7"/>
      <c r="UJF19" s="7"/>
      <c r="UJG19" s="7"/>
      <c r="UJH19" s="7"/>
      <c r="UJI19" s="7"/>
      <c r="UJJ19" s="7"/>
      <c r="UJK19" s="7"/>
      <c r="UJL19" s="7"/>
      <c r="UJM19" s="7"/>
      <c r="UJN19" s="7"/>
      <c r="UJO19" s="7"/>
      <c r="UJP19" s="7"/>
      <c r="UJQ19" s="7"/>
      <c r="UJR19" s="7"/>
      <c r="UJS19" s="7"/>
      <c r="UJT19" s="7"/>
      <c r="UJU19" s="7"/>
      <c r="UJV19" s="7"/>
      <c r="UJW19" s="7"/>
      <c r="UJX19" s="7"/>
      <c r="UJY19" s="7"/>
      <c r="UJZ19" s="7"/>
      <c r="UKA19" s="7"/>
      <c r="UKB19" s="7"/>
      <c r="UKC19" s="7"/>
      <c r="UKD19" s="7"/>
      <c r="UKE19" s="7"/>
      <c r="UKF19" s="7"/>
      <c r="UKG19" s="7"/>
      <c r="UKH19" s="7"/>
      <c r="UKI19" s="7"/>
      <c r="UKJ19" s="7"/>
      <c r="UKK19" s="7"/>
      <c r="UKL19" s="7"/>
      <c r="UKM19" s="7"/>
      <c r="UKN19" s="7"/>
      <c r="UKO19" s="7"/>
      <c r="UKP19" s="7"/>
      <c r="UKQ19" s="7"/>
      <c r="UKR19" s="7"/>
      <c r="UKS19" s="7"/>
      <c r="UKT19" s="7"/>
      <c r="UKU19" s="7"/>
      <c r="UKV19" s="7"/>
      <c r="UKW19" s="7"/>
      <c r="UKX19" s="7"/>
      <c r="UKY19" s="7"/>
      <c r="UKZ19" s="7"/>
      <c r="ULA19" s="7"/>
      <c r="ULB19" s="7"/>
      <c r="ULC19" s="7"/>
      <c r="ULD19" s="7"/>
      <c r="ULE19" s="7"/>
      <c r="ULF19" s="7"/>
      <c r="ULG19" s="7"/>
      <c r="ULH19" s="7"/>
      <c r="ULI19" s="7"/>
      <c r="ULJ19" s="7"/>
      <c r="ULK19" s="7"/>
      <c r="ULL19" s="7"/>
      <c r="ULM19" s="7"/>
      <c r="ULN19" s="7"/>
      <c r="ULO19" s="7"/>
      <c r="ULP19" s="7"/>
      <c r="ULQ19" s="7"/>
      <c r="ULR19" s="7"/>
      <c r="ULS19" s="7"/>
      <c r="ULT19" s="7"/>
      <c r="ULU19" s="7"/>
      <c r="ULV19" s="7"/>
      <c r="ULW19" s="7"/>
      <c r="ULX19" s="7"/>
      <c r="ULY19" s="7"/>
      <c r="ULZ19" s="7"/>
      <c r="UMA19" s="7"/>
      <c r="UMB19" s="7"/>
      <c r="UMC19" s="7"/>
      <c r="UMD19" s="7"/>
      <c r="UME19" s="7"/>
      <c r="UMF19" s="7"/>
      <c r="UMG19" s="7"/>
      <c r="UMH19" s="7"/>
      <c r="UMI19" s="7"/>
      <c r="UMJ19" s="7"/>
      <c r="UMK19" s="7"/>
      <c r="UML19" s="7"/>
      <c r="UMM19" s="7"/>
      <c r="UMN19" s="7"/>
      <c r="UMO19" s="7"/>
      <c r="UMP19" s="7"/>
      <c r="UMQ19" s="7"/>
      <c r="UMR19" s="7"/>
      <c r="UMS19" s="7"/>
      <c r="UMT19" s="7"/>
      <c r="UMU19" s="7"/>
      <c r="UMV19" s="7"/>
      <c r="UMW19" s="7"/>
      <c r="UMX19" s="7"/>
      <c r="UMY19" s="7"/>
      <c r="UMZ19" s="7"/>
      <c r="UNA19" s="7"/>
      <c r="UNB19" s="7"/>
      <c r="UNC19" s="7"/>
      <c r="UND19" s="7"/>
      <c r="UNE19" s="7"/>
      <c r="UNF19" s="7"/>
      <c r="UNG19" s="7"/>
      <c r="UNH19" s="7"/>
      <c r="UNI19" s="7"/>
      <c r="UNJ19" s="7"/>
      <c r="UNK19" s="7"/>
      <c r="UNL19" s="7"/>
      <c r="UNM19" s="7"/>
      <c r="UNN19" s="7"/>
      <c r="UNO19" s="7"/>
      <c r="UNP19" s="7"/>
      <c r="UNQ19" s="7"/>
      <c r="UNR19" s="7"/>
      <c r="UNS19" s="7"/>
      <c r="UNT19" s="7"/>
      <c r="UNU19" s="7"/>
      <c r="UNV19" s="7"/>
      <c r="UNW19" s="7"/>
      <c r="UNX19" s="7"/>
      <c r="UNY19" s="7"/>
      <c r="UNZ19" s="7"/>
      <c r="UOA19" s="7"/>
      <c r="UOB19" s="7"/>
      <c r="UOC19" s="7"/>
      <c r="UOD19" s="7"/>
      <c r="UOE19" s="7"/>
      <c r="UOF19" s="7"/>
      <c r="UOG19" s="7"/>
      <c r="UOH19" s="7"/>
      <c r="UOI19" s="7"/>
      <c r="UOJ19" s="7"/>
      <c r="UOK19" s="7"/>
      <c r="UOL19" s="7"/>
      <c r="UOM19" s="7"/>
      <c r="UON19" s="7"/>
      <c r="UOO19" s="7"/>
      <c r="UOP19" s="7"/>
      <c r="UOQ19" s="7"/>
      <c r="UOR19" s="7"/>
      <c r="UOS19" s="7"/>
      <c r="UOT19" s="7"/>
      <c r="UOU19" s="7"/>
      <c r="UOV19" s="7"/>
      <c r="UOW19" s="7"/>
      <c r="UOX19" s="7"/>
      <c r="UOY19" s="7"/>
      <c r="UOZ19" s="7"/>
      <c r="UPA19" s="7"/>
      <c r="UPB19" s="7"/>
      <c r="UPC19" s="7"/>
      <c r="UPD19" s="7"/>
      <c r="UPE19" s="7"/>
      <c r="UPF19" s="7"/>
      <c r="UPG19" s="7"/>
      <c r="UPH19" s="7"/>
      <c r="UPI19" s="7"/>
      <c r="UPJ19" s="7"/>
      <c r="UPK19" s="7"/>
      <c r="UPL19" s="7"/>
      <c r="UPM19" s="7"/>
      <c r="UPN19" s="7"/>
      <c r="UPO19" s="7"/>
      <c r="UPP19" s="7"/>
      <c r="UPQ19" s="7"/>
      <c r="UPR19" s="7"/>
      <c r="UPS19" s="7"/>
      <c r="UPT19" s="7"/>
      <c r="UPU19" s="7"/>
      <c r="UPV19" s="7"/>
      <c r="UPW19" s="7"/>
      <c r="UPX19" s="7"/>
      <c r="UPY19" s="7"/>
      <c r="UPZ19" s="7"/>
      <c r="UQA19" s="7"/>
      <c r="UQB19" s="7"/>
      <c r="UQC19" s="7"/>
      <c r="UQD19" s="7"/>
      <c r="UQE19" s="7"/>
      <c r="UQF19" s="7"/>
      <c r="UQG19" s="7"/>
      <c r="UQH19" s="7"/>
      <c r="UQI19" s="7"/>
      <c r="UQJ19" s="7"/>
      <c r="UQK19" s="7"/>
      <c r="UQL19" s="7"/>
      <c r="UQM19" s="7"/>
      <c r="UQN19" s="7"/>
      <c r="UQO19" s="7"/>
      <c r="UQP19" s="7"/>
      <c r="UQQ19" s="7"/>
      <c r="UQR19" s="7"/>
      <c r="UQS19" s="7"/>
      <c r="UQT19" s="7"/>
      <c r="UQU19" s="7"/>
      <c r="UQV19" s="7"/>
      <c r="UQW19" s="7"/>
      <c r="UQX19" s="7"/>
      <c r="UQY19" s="7"/>
      <c r="UQZ19" s="7"/>
      <c r="URA19" s="7"/>
      <c r="URB19" s="7"/>
      <c r="URC19" s="7"/>
      <c r="URD19" s="7"/>
      <c r="URE19" s="7"/>
      <c r="URF19" s="7"/>
      <c r="URG19" s="7"/>
      <c r="URH19" s="7"/>
      <c r="URI19" s="7"/>
      <c r="URJ19" s="7"/>
      <c r="URK19" s="7"/>
      <c r="URL19" s="7"/>
      <c r="URM19" s="7"/>
      <c r="URN19" s="7"/>
      <c r="URO19" s="7"/>
      <c r="URP19" s="7"/>
      <c r="URQ19" s="7"/>
      <c r="URR19" s="7"/>
      <c r="URS19" s="7"/>
      <c r="URT19" s="7"/>
      <c r="URU19" s="7"/>
      <c r="URV19" s="7"/>
      <c r="URW19" s="7"/>
      <c r="URX19" s="7"/>
      <c r="URY19" s="7"/>
      <c r="URZ19" s="7"/>
      <c r="USA19" s="7"/>
      <c r="USB19" s="7"/>
      <c r="USC19" s="7"/>
      <c r="USD19" s="7"/>
      <c r="USE19" s="7"/>
      <c r="USF19" s="7"/>
      <c r="USG19" s="7"/>
      <c r="USH19" s="7"/>
      <c r="USI19" s="7"/>
      <c r="USJ19" s="7"/>
      <c r="USK19" s="7"/>
      <c r="USL19" s="7"/>
      <c r="USM19" s="7"/>
      <c r="USN19" s="7"/>
      <c r="USO19" s="7"/>
      <c r="USP19" s="7"/>
      <c r="USQ19" s="7"/>
      <c r="USR19" s="7"/>
      <c r="USS19" s="7"/>
      <c r="UST19" s="7"/>
      <c r="USU19" s="7"/>
      <c r="USV19" s="7"/>
      <c r="USW19" s="7"/>
      <c r="USX19" s="7"/>
      <c r="USY19" s="7"/>
      <c r="USZ19" s="7"/>
      <c r="UTA19" s="7"/>
      <c r="UTB19" s="7"/>
      <c r="UTC19" s="7"/>
      <c r="UTD19" s="7"/>
      <c r="UTE19" s="7"/>
      <c r="UTF19" s="7"/>
      <c r="UTG19" s="7"/>
      <c r="UTH19" s="7"/>
      <c r="UTI19" s="7"/>
      <c r="UTJ19" s="7"/>
      <c r="UTK19" s="7"/>
      <c r="UTL19" s="7"/>
      <c r="UTM19" s="7"/>
      <c r="UTN19" s="7"/>
      <c r="UTO19" s="7"/>
      <c r="UTP19" s="7"/>
      <c r="UTQ19" s="7"/>
      <c r="UTR19" s="7"/>
      <c r="UTS19" s="7"/>
      <c r="UTT19" s="7"/>
      <c r="UTU19" s="7"/>
      <c r="UTV19" s="7"/>
      <c r="UTW19" s="7"/>
      <c r="UTX19" s="7"/>
      <c r="UTY19" s="7"/>
      <c r="UTZ19" s="7"/>
      <c r="UUA19" s="7"/>
      <c r="UUB19" s="7"/>
      <c r="UUC19" s="7"/>
      <c r="UUD19" s="7"/>
      <c r="UUE19" s="7"/>
      <c r="UUF19" s="7"/>
      <c r="UUG19" s="7"/>
      <c r="UUH19" s="7"/>
      <c r="UUI19" s="7"/>
      <c r="UUJ19" s="7"/>
      <c r="UUK19" s="7"/>
      <c r="UUL19" s="7"/>
      <c r="UUM19" s="7"/>
      <c r="UUN19" s="7"/>
      <c r="UUO19" s="7"/>
      <c r="UUP19" s="7"/>
      <c r="UUQ19" s="7"/>
      <c r="UUR19" s="7"/>
      <c r="UUS19" s="7"/>
      <c r="UUT19" s="7"/>
      <c r="UUU19" s="7"/>
      <c r="UUV19" s="7"/>
      <c r="UUW19" s="7"/>
      <c r="UUX19" s="7"/>
      <c r="UUY19" s="7"/>
      <c r="UUZ19" s="7"/>
      <c r="UVA19" s="7"/>
      <c r="UVB19" s="7"/>
      <c r="UVC19" s="7"/>
      <c r="UVD19" s="7"/>
      <c r="UVE19" s="7"/>
      <c r="UVF19" s="7"/>
      <c r="UVG19" s="7"/>
      <c r="UVH19" s="7"/>
      <c r="UVI19" s="7"/>
      <c r="UVJ19" s="7"/>
      <c r="UVK19" s="7"/>
      <c r="UVL19" s="7"/>
      <c r="UVM19" s="7"/>
      <c r="UVN19" s="7"/>
      <c r="UVO19" s="7"/>
      <c r="UVP19" s="7"/>
      <c r="UVQ19" s="7"/>
      <c r="UVR19" s="7"/>
      <c r="UVS19" s="7"/>
      <c r="UVT19" s="7"/>
      <c r="UVU19" s="7"/>
      <c r="UVV19" s="7"/>
      <c r="UVW19" s="7"/>
      <c r="UVX19" s="7"/>
      <c r="UVY19" s="7"/>
      <c r="UVZ19" s="7"/>
      <c r="UWA19" s="7"/>
      <c r="UWB19" s="7"/>
      <c r="UWC19" s="7"/>
      <c r="UWD19" s="7"/>
      <c r="UWE19" s="7"/>
      <c r="UWF19" s="7"/>
      <c r="UWG19" s="7"/>
      <c r="UWH19" s="7"/>
      <c r="UWI19" s="7"/>
      <c r="UWJ19" s="7"/>
      <c r="UWK19" s="7"/>
      <c r="UWL19" s="7"/>
      <c r="UWM19" s="7"/>
      <c r="UWN19" s="7"/>
      <c r="UWO19" s="7"/>
      <c r="UWP19" s="7"/>
      <c r="UWQ19" s="7"/>
      <c r="UWR19" s="7"/>
      <c r="UWS19" s="7"/>
      <c r="UWT19" s="7"/>
      <c r="UWU19" s="7"/>
      <c r="UWV19" s="7"/>
      <c r="UWW19" s="7"/>
      <c r="UWX19" s="7"/>
      <c r="UWY19" s="7"/>
      <c r="UWZ19" s="7"/>
      <c r="UXA19" s="7"/>
      <c r="UXB19" s="7"/>
      <c r="UXC19" s="7"/>
      <c r="UXD19" s="7"/>
      <c r="UXE19" s="7"/>
      <c r="UXF19" s="7"/>
      <c r="UXG19" s="7"/>
      <c r="UXH19" s="7"/>
      <c r="UXI19" s="7"/>
      <c r="UXJ19" s="7"/>
      <c r="UXK19" s="7"/>
      <c r="UXL19" s="7"/>
      <c r="UXM19" s="7"/>
      <c r="UXN19" s="7"/>
      <c r="UXO19" s="7"/>
      <c r="UXP19" s="7"/>
      <c r="UXQ19" s="7"/>
      <c r="UXR19" s="7"/>
      <c r="UXS19" s="7"/>
      <c r="UXT19" s="7"/>
      <c r="UXU19" s="7"/>
      <c r="UXV19" s="7"/>
      <c r="UXW19" s="7"/>
      <c r="UXX19" s="7"/>
      <c r="UXY19" s="7"/>
      <c r="UXZ19" s="7"/>
      <c r="UYA19" s="7"/>
      <c r="UYB19" s="7"/>
      <c r="UYC19" s="7"/>
      <c r="UYD19" s="7"/>
      <c r="UYE19" s="7"/>
      <c r="UYF19" s="7"/>
      <c r="UYG19" s="7"/>
      <c r="UYH19" s="7"/>
      <c r="UYI19" s="7"/>
      <c r="UYJ19" s="7"/>
      <c r="UYK19" s="7"/>
      <c r="UYL19" s="7"/>
      <c r="UYM19" s="7"/>
      <c r="UYN19" s="7"/>
      <c r="UYO19" s="7"/>
      <c r="UYP19" s="7"/>
      <c r="UYQ19" s="7"/>
      <c r="UYR19" s="7"/>
      <c r="UYS19" s="7"/>
      <c r="UYT19" s="7"/>
      <c r="UYU19" s="7"/>
      <c r="UYV19" s="7"/>
      <c r="UYW19" s="7"/>
      <c r="UYX19" s="7"/>
      <c r="UYY19" s="7"/>
      <c r="UYZ19" s="7"/>
      <c r="UZA19" s="7"/>
      <c r="UZB19" s="7"/>
      <c r="UZC19" s="7"/>
      <c r="UZD19" s="7"/>
      <c r="UZE19" s="7"/>
      <c r="UZF19" s="7"/>
      <c r="UZG19" s="7"/>
      <c r="UZH19" s="7"/>
      <c r="UZI19" s="7"/>
      <c r="UZJ19" s="7"/>
      <c r="UZK19" s="7"/>
      <c r="UZL19" s="7"/>
      <c r="UZM19" s="7"/>
      <c r="UZN19" s="7"/>
      <c r="UZO19" s="7"/>
      <c r="UZP19" s="7"/>
      <c r="UZQ19" s="7"/>
      <c r="UZR19" s="7"/>
      <c r="UZS19" s="7"/>
      <c r="UZT19" s="7"/>
      <c r="UZU19" s="7"/>
      <c r="UZV19" s="7"/>
      <c r="UZW19" s="7"/>
      <c r="UZX19" s="7"/>
      <c r="UZY19" s="7"/>
      <c r="UZZ19" s="7"/>
      <c r="VAA19" s="7"/>
      <c r="VAB19" s="7"/>
      <c r="VAC19" s="7"/>
      <c r="VAD19" s="7"/>
      <c r="VAE19" s="7"/>
      <c r="VAF19" s="7"/>
      <c r="VAG19" s="7"/>
      <c r="VAH19" s="7"/>
      <c r="VAI19" s="7"/>
      <c r="VAJ19" s="7"/>
      <c r="VAK19" s="7"/>
      <c r="VAL19" s="7"/>
      <c r="VAM19" s="7"/>
      <c r="VAN19" s="7"/>
      <c r="VAO19" s="7"/>
      <c r="VAP19" s="7"/>
      <c r="VAQ19" s="7"/>
      <c r="VAR19" s="7"/>
      <c r="VAS19" s="7"/>
      <c r="VAT19" s="7"/>
      <c r="VAU19" s="7"/>
      <c r="VAV19" s="7"/>
      <c r="VAW19" s="7"/>
      <c r="VAX19" s="7"/>
      <c r="VAY19" s="7"/>
      <c r="VAZ19" s="7"/>
      <c r="VBA19" s="7"/>
      <c r="VBB19" s="7"/>
      <c r="VBC19" s="7"/>
      <c r="VBD19" s="7"/>
      <c r="VBE19" s="7"/>
      <c r="VBF19" s="7"/>
      <c r="VBG19" s="7"/>
      <c r="VBH19" s="7"/>
      <c r="VBI19" s="7"/>
      <c r="VBJ19" s="7"/>
      <c r="VBK19" s="7"/>
      <c r="VBL19" s="7"/>
      <c r="VBM19" s="7"/>
      <c r="VBN19" s="7"/>
      <c r="VBO19" s="7"/>
      <c r="VBP19" s="7"/>
      <c r="VBQ19" s="7"/>
      <c r="VBR19" s="7"/>
      <c r="VBS19" s="7"/>
      <c r="VBT19" s="7"/>
      <c r="VBU19" s="7"/>
      <c r="VBV19" s="7"/>
      <c r="VBW19" s="7"/>
      <c r="VBX19" s="7"/>
      <c r="VBY19" s="7"/>
      <c r="VBZ19" s="7"/>
      <c r="VCA19" s="7"/>
      <c r="VCB19" s="7"/>
      <c r="VCC19" s="7"/>
      <c r="VCD19" s="7"/>
      <c r="VCE19" s="7"/>
      <c r="VCF19" s="7"/>
      <c r="VCG19" s="7"/>
      <c r="VCH19" s="7"/>
      <c r="VCI19" s="7"/>
      <c r="VCJ19" s="7"/>
      <c r="VCK19" s="7"/>
      <c r="VCL19" s="7"/>
      <c r="VCM19" s="7"/>
      <c r="VCN19" s="7"/>
      <c r="VCO19" s="7"/>
      <c r="VCP19" s="7"/>
      <c r="VCQ19" s="7"/>
      <c r="VCR19" s="7"/>
      <c r="VCS19" s="7"/>
      <c r="VCT19" s="7"/>
      <c r="VCU19" s="7"/>
      <c r="VCV19" s="7"/>
      <c r="VCW19" s="7"/>
      <c r="VCX19" s="7"/>
      <c r="VCY19" s="7"/>
      <c r="VCZ19" s="7"/>
      <c r="VDA19" s="7"/>
      <c r="VDB19" s="7"/>
      <c r="VDC19" s="7"/>
      <c r="VDD19" s="7"/>
      <c r="VDE19" s="7"/>
      <c r="VDF19" s="7"/>
      <c r="VDG19" s="7"/>
      <c r="VDH19" s="7"/>
      <c r="VDI19" s="7"/>
      <c r="VDJ19" s="7"/>
      <c r="VDK19" s="7"/>
      <c r="VDL19" s="7"/>
      <c r="VDM19" s="7"/>
      <c r="VDN19" s="7"/>
      <c r="VDO19" s="7"/>
      <c r="VDP19" s="7"/>
      <c r="VDQ19" s="7"/>
      <c r="VDR19" s="7"/>
      <c r="VDS19" s="7"/>
      <c r="VDT19" s="7"/>
      <c r="VDU19" s="7"/>
      <c r="VDV19" s="7"/>
      <c r="VDW19" s="7"/>
      <c r="VDX19" s="7"/>
      <c r="VDY19" s="7"/>
      <c r="VDZ19" s="7"/>
      <c r="VEA19" s="7"/>
      <c r="VEB19" s="7"/>
      <c r="VEC19" s="7"/>
      <c r="VED19" s="7"/>
      <c r="VEE19" s="7"/>
      <c r="VEF19" s="7"/>
      <c r="VEG19" s="7"/>
      <c r="VEH19" s="7"/>
      <c r="VEI19" s="7"/>
      <c r="VEJ19" s="7"/>
      <c r="VEK19" s="7"/>
      <c r="VEL19" s="7"/>
      <c r="VEM19" s="7"/>
      <c r="VEN19" s="7"/>
      <c r="VEO19" s="7"/>
      <c r="VEP19" s="7"/>
      <c r="VEQ19" s="7"/>
      <c r="VER19" s="7"/>
      <c r="VES19" s="7"/>
      <c r="VET19" s="7"/>
      <c r="VEU19" s="7"/>
      <c r="VEV19" s="7"/>
      <c r="VEW19" s="7"/>
      <c r="VEX19" s="7"/>
      <c r="VEY19" s="7"/>
      <c r="VEZ19" s="7"/>
      <c r="VFA19" s="7"/>
      <c r="VFB19" s="7"/>
      <c r="VFC19" s="7"/>
      <c r="VFD19" s="7"/>
      <c r="VFE19" s="7"/>
      <c r="VFF19" s="7"/>
      <c r="VFG19" s="7"/>
      <c r="VFH19" s="7"/>
      <c r="VFI19" s="7"/>
      <c r="VFJ19" s="7"/>
      <c r="VFK19" s="7"/>
      <c r="VFL19" s="7"/>
      <c r="VFM19" s="7"/>
      <c r="VFN19" s="7"/>
      <c r="VFO19" s="7"/>
      <c r="VFP19" s="7"/>
      <c r="VFQ19" s="7"/>
      <c r="VFR19" s="7"/>
      <c r="VFS19" s="7"/>
      <c r="VFT19" s="7"/>
      <c r="VFU19" s="7"/>
      <c r="VFV19" s="7"/>
      <c r="VFW19" s="7"/>
      <c r="VFX19" s="7"/>
      <c r="VFY19" s="7"/>
      <c r="VFZ19" s="7"/>
      <c r="VGA19" s="7"/>
      <c r="VGB19" s="7"/>
      <c r="VGC19" s="7"/>
      <c r="VGD19" s="7"/>
      <c r="VGE19" s="7"/>
      <c r="VGF19" s="7"/>
      <c r="VGG19" s="7"/>
      <c r="VGH19" s="7"/>
      <c r="VGI19" s="7"/>
      <c r="VGJ19" s="7"/>
      <c r="VGK19" s="7"/>
      <c r="VGL19" s="7"/>
      <c r="VGM19" s="7"/>
      <c r="VGN19" s="7"/>
      <c r="VGO19" s="7"/>
      <c r="VGP19" s="7"/>
      <c r="VGQ19" s="7"/>
      <c r="VGR19" s="7"/>
      <c r="VGS19" s="7"/>
      <c r="VGT19" s="7"/>
      <c r="VGU19" s="7"/>
      <c r="VGV19" s="7"/>
      <c r="VGW19" s="7"/>
      <c r="VGX19" s="7"/>
      <c r="VGY19" s="7"/>
      <c r="VGZ19" s="7"/>
      <c r="VHA19" s="7"/>
      <c r="VHB19" s="7"/>
      <c r="VHC19" s="7"/>
      <c r="VHD19" s="7"/>
      <c r="VHE19" s="7"/>
      <c r="VHF19" s="7"/>
      <c r="VHG19" s="7"/>
      <c r="VHH19" s="7"/>
      <c r="VHI19" s="7"/>
      <c r="VHJ19" s="7"/>
      <c r="VHK19" s="7"/>
      <c r="VHL19" s="7"/>
      <c r="VHM19" s="7"/>
      <c r="VHN19" s="7"/>
      <c r="VHO19" s="7"/>
      <c r="VHP19" s="7"/>
      <c r="VHQ19" s="7"/>
      <c r="VHR19" s="7"/>
      <c r="VHS19" s="7"/>
      <c r="VHT19" s="7"/>
      <c r="VHU19" s="7"/>
      <c r="VHV19" s="7"/>
      <c r="VHW19" s="7"/>
      <c r="VHX19" s="7"/>
      <c r="VHY19" s="7"/>
      <c r="VHZ19" s="7"/>
      <c r="VIA19" s="7"/>
      <c r="VIB19" s="7"/>
      <c r="VIC19" s="7"/>
      <c r="VID19" s="7"/>
      <c r="VIE19" s="7"/>
      <c r="VIF19" s="7"/>
      <c r="VIG19" s="7"/>
      <c r="VIH19" s="7"/>
      <c r="VII19" s="7"/>
      <c r="VIJ19" s="7"/>
      <c r="VIK19" s="7"/>
      <c r="VIL19" s="7"/>
      <c r="VIM19" s="7"/>
      <c r="VIN19" s="7"/>
      <c r="VIO19" s="7"/>
      <c r="VIP19" s="7"/>
      <c r="VIQ19" s="7"/>
      <c r="VIR19" s="7"/>
      <c r="VIS19" s="7"/>
      <c r="VIT19" s="7"/>
      <c r="VIU19" s="7"/>
      <c r="VIV19" s="7"/>
      <c r="VIW19" s="7"/>
      <c r="VIX19" s="7"/>
      <c r="VIY19" s="7"/>
      <c r="VIZ19" s="7"/>
      <c r="VJA19" s="7"/>
      <c r="VJB19" s="7"/>
      <c r="VJC19" s="7"/>
      <c r="VJD19" s="7"/>
      <c r="VJE19" s="7"/>
      <c r="VJF19" s="7"/>
      <c r="VJG19" s="7"/>
      <c r="VJH19" s="7"/>
      <c r="VJI19" s="7"/>
      <c r="VJJ19" s="7"/>
      <c r="VJK19" s="7"/>
      <c r="VJL19" s="7"/>
      <c r="VJM19" s="7"/>
      <c r="VJN19" s="7"/>
      <c r="VJO19" s="7"/>
      <c r="VJP19" s="7"/>
      <c r="VJQ19" s="7"/>
      <c r="VJR19" s="7"/>
      <c r="VJS19" s="7"/>
      <c r="VJT19" s="7"/>
      <c r="VJU19" s="7"/>
      <c r="VJV19" s="7"/>
      <c r="VJW19" s="7"/>
      <c r="VJX19" s="7"/>
      <c r="VJY19" s="7"/>
      <c r="VJZ19" s="7"/>
      <c r="VKA19" s="7"/>
      <c r="VKB19" s="7"/>
      <c r="VKC19" s="7"/>
      <c r="VKD19" s="7"/>
      <c r="VKE19" s="7"/>
      <c r="VKF19" s="7"/>
      <c r="VKG19" s="7"/>
      <c r="VKH19" s="7"/>
      <c r="VKI19" s="7"/>
      <c r="VKJ19" s="7"/>
      <c r="VKK19" s="7"/>
      <c r="VKL19" s="7"/>
      <c r="VKM19" s="7"/>
      <c r="VKN19" s="7"/>
      <c r="VKO19" s="7"/>
      <c r="VKP19" s="7"/>
      <c r="VKQ19" s="7"/>
      <c r="VKR19" s="7"/>
      <c r="VKS19" s="7"/>
      <c r="VKT19" s="7"/>
      <c r="VKU19" s="7"/>
      <c r="VKV19" s="7"/>
      <c r="VKW19" s="7"/>
      <c r="VKX19" s="7"/>
      <c r="VKY19" s="7"/>
      <c r="VKZ19" s="7"/>
      <c r="VLA19" s="7"/>
      <c r="VLB19" s="7"/>
      <c r="VLC19" s="7"/>
      <c r="VLD19" s="7"/>
      <c r="VLE19" s="7"/>
      <c r="VLF19" s="7"/>
      <c r="VLG19" s="7"/>
      <c r="VLH19" s="7"/>
      <c r="VLI19" s="7"/>
      <c r="VLJ19" s="7"/>
      <c r="VLK19" s="7"/>
      <c r="VLL19" s="7"/>
      <c r="VLM19" s="7"/>
      <c r="VLN19" s="7"/>
      <c r="VLO19" s="7"/>
      <c r="VLP19" s="7"/>
      <c r="VLQ19" s="7"/>
      <c r="VLR19" s="7"/>
      <c r="VLS19" s="7"/>
      <c r="VLT19" s="7"/>
      <c r="VLU19" s="7"/>
      <c r="VLV19" s="7"/>
      <c r="VLW19" s="7"/>
      <c r="VLX19" s="7"/>
      <c r="VLY19" s="7"/>
      <c r="VLZ19" s="7"/>
      <c r="VMA19" s="7"/>
      <c r="VMB19" s="7"/>
      <c r="VMC19" s="7"/>
      <c r="VMD19" s="7"/>
      <c r="VME19" s="7"/>
      <c r="VMF19" s="7"/>
      <c r="VMG19" s="7"/>
      <c r="VMH19" s="7"/>
      <c r="VMI19" s="7"/>
      <c r="VMJ19" s="7"/>
      <c r="VMK19" s="7"/>
      <c r="VML19" s="7"/>
      <c r="VMM19" s="7"/>
      <c r="VMN19" s="7"/>
      <c r="VMO19" s="7"/>
      <c r="VMP19" s="7"/>
      <c r="VMQ19" s="7"/>
      <c r="VMR19" s="7"/>
      <c r="VMS19" s="7"/>
      <c r="VMT19" s="7"/>
      <c r="VMU19" s="7"/>
      <c r="VMV19" s="7"/>
      <c r="VMW19" s="7"/>
      <c r="VMX19" s="7"/>
      <c r="VMY19" s="7"/>
      <c r="VMZ19" s="7"/>
      <c r="VNA19" s="7"/>
      <c r="VNB19" s="7"/>
      <c r="VNC19" s="7"/>
      <c r="VND19" s="7"/>
      <c r="VNE19" s="7"/>
      <c r="VNF19" s="7"/>
      <c r="VNG19" s="7"/>
      <c r="VNH19" s="7"/>
      <c r="VNI19" s="7"/>
      <c r="VNJ19" s="7"/>
      <c r="VNK19" s="7"/>
      <c r="VNL19" s="7"/>
      <c r="VNM19" s="7"/>
      <c r="VNN19" s="7"/>
      <c r="VNO19" s="7"/>
      <c r="VNP19" s="7"/>
      <c r="VNQ19" s="7"/>
      <c r="VNR19" s="7"/>
      <c r="VNS19" s="7"/>
      <c r="VNT19" s="7"/>
      <c r="VNU19" s="7"/>
      <c r="VNV19" s="7"/>
      <c r="VNW19" s="7"/>
      <c r="VNX19" s="7"/>
      <c r="VNY19" s="7"/>
      <c r="VNZ19" s="7"/>
      <c r="VOA19" s="7"/>
      <c r="VOB19" s="7"/>
      <c r="VOC19" s="7"/>
      <c r="VOD19" s="7"/>
      <c r="VOE19" s="7"/>
      <c r="VOF19" s="7"/>
      <c r="VOG19" s="7"/>
      <c r="VOH19" s="7"/>
      <c r="VOI19" s="7"/>
      <c r="VOJ19" s="7"/>
      <c r="VOK19" s="7"/>
      <c r="VOL19" s="7"/>
      <c r="VOM19" s="7"/>
      <c r="VON19" s="7"/>
      <c r="VOO19" s="7"/>
      <c r="VOP19" s="7"/>
      <c r="VOQ19" s="7"/>
      <c r="VOR19" s="7"/>
      <c r="VOS19" s="7"/>
      <c r="VOT19" s="7"/>
      <c r="VOU19" s="7"/>
      <c r="VOV19" s="7"/>
      <c r="VOW19" s="7"/>
      <c r="VOX19" s="7"/>
      <c r="VOY19" s="7"/>
      <c r="VOZ19" s="7"/>
      <c r="VPA19" s="7"/>
      <c r="VPB19" s="7"/>
      <c r="VPC19" s="7"/>
      <c r="VPD19" s="7"/>
      <c r="VPE19" s="7"/>
      <c r="VPF19" s="7"/>
      <c r="VPG19" s="7"/>
      <c r="VPH19" s="7"/>
      <c r="VPI19" s="7"/>
      <c r="VPJ19" s="7"/>
      <c r="VPK19" s="7"/>
      <c r="VPL19" s="7"/>
      <c r="VPM19" s="7"/>
      <c r="VPN19" s="7"/>
      <c r="VPO19" s="7"/>
      <c r="VPP19" s="7"/>
      <c r="VPQ19" s="7"/>
      <c r="VPR19" s="7"/>
      <c r="VPS19" s="7"/>
      <c r="VPT19" s="7"/>
      <c r="VPU19" s="7"/>
      <c r="VPV19" s="7"/>
      <c r="VPW19" s="7"/>
      <c r="VPX19" s="7"/>
      <c r="VPY19" s="7"/>
      <c r="VPZ19" s="7"/>
      <c r="VQA19" s="7"/>
      <c r="VQB19" s="7"/>
      <c r="VQC19" s="7"/>
      <c r="VQD19" s="7"/>
      <c r="VQE19" s="7"/>
      <c r="VQF19" s="7"/>
      <c r="VQG19" s="7"/>
      <c r="VQH19" s="7"/>
      <c r="VQI19" s="7"/>
      <c r="VQJ19" s="7"/>
      <c r="VQK19" s="7"/>
      <c r="VQL19" s="7"/>
      <c r="VQM19" s="7"/>
      <c r="VQN19" s="7"/>
      <c r="VQO19" s="7"/>
      <c r="VQP19" s="7"/>
      <c r="VQQ19" s="7"/>
      <c r="VQR19" s="7"/>
      <c r="VQS19" s="7"/>
      <c r="VQT19" s="7"/>
      <c r="VQU19" s="7"/>
      <c r="VQV19" s="7"/>
      <c r="VQW19" s="7"/>
      <c r="VQX19" s="7"/>
      <c r="VQY19" s="7"/>
      <c r="VQZ19" s="7"/>
      <c r="VRA19" s="7"/>
      <c r="VRB19" s="7"/>
      <c r="VRC19" s="7"/>
      <c r="VRD19" s="7"/>
      <c r="VRE19" s="7"/>
      <c r="VRF19" s="7"/>
      <c r="VRG19" s="7"/>
      <c r="VRH19" s="7"/>
      <c r="VRI19" s="7"/>
      <c r="VRJ19" s="7"/>
      <c r="VRK19" s="7"/>
      <c r="VRL19" s="7"/>
      <c r="VRM19" s="7"/>
      <c r="VRN19" s="7"/>
      <c r="VRO19" s="7"/>
      <c r="VRP19" s="7"/>
      <c r="VRQ19" s="7"/>
      <c r="VRR19" s="7"/>
      <c r="VRS19" s="7"/>
      <c r="VRT19" s="7"/>
      <c r="VRU19" s="7"/>
      <c r="VRV19" s="7"/>
      <c r="VRW19" s="7"/>
      <c r="VRX19" s="7"/>
      <c r="VRY19" s="7"/>
      <c r="VRZ19" s="7"/>
      <c r="VSA19" s="7"/>
      <c r="VSB19" s="7"/>
      <c r="VSC19" s="7"/>
      <c r="VSD19" s="7"/>
      <c r="VSE19" s="7"/>
      <c r="VSF19" s="7"/>
      <c r="VSG19" s="7"/>
      <c r="VSH19" s="7"/>
      <c r="VSI19" s="7"/>
      <c r="VSJ19" s="7"/>
      <c r="VSK19" s="7"/>
      <c r="VSL19" s="7"/>
      <c r="VSM19" s="7"/>
      <c r="VSN19" s="7"/>
      <c r="VSO19" s="7"/>
      <c r="VSP19" s="7"/>
      <c r="VSQ19" s="7"/>
      <c r="VSR19" s="7"/>
      <c r="VSS19" s="7"/>
      <c r="VST19" s="7"/>
      <c r="VSU19" s="7"/>
      <c r="VSV19" s="7"/>
      <c r="VSW19" s="7"/>
      <c r="VSX19" s="7"/>
      <c r="VSY19" s="7"/>
      <c r="VSZ19" s="7"/>
      <c r="VTA19" s="7"/>
      <c r="VTB19" s="7"/>
      <c r="VTC19" s="7"/>
      <c r="VTD19" s="7"/>
      <c r="VTE19" s="7"/>
      <c r="VTF19" s="7"/>
      <c r="VTG19" s="7"/>
      <c r="VTH19" s="7"/>
      <c r="VTI19" s="7"/>
      <c r="VTJ19" s="7"/>
      <c r="VTK19" s="7"/>
      <c r="VTL19" s="7"/>
      <c r="VTM19" s="7"/>
      <c r="VTN19" s="7"/>
      <c r="VTO19" s="7"/>
      <c r="VTP19" s="7"/>
      <c r="VTQ19" s="7"/>
      <c r="VTR19" s="7"/>
      <c r="VTS19" s="7"/>
      <c r="VTT19" s="7"/>
      <c r="VTU19" s="7"/>
      <c r="VTV19" s="7"/>
      <c r="VTW19" s="7"/>
      <c r="VTX19" s="7"/>
      <c r="VTY19" s="7"/>
      <c r="VTZ19" s="7"/>
      <c r="VUA19" s="7"/>
      <c r="VUB19" s="7"/>
      <c r="VUC19" s="7"/>
      <c r="VUD19" s="7"/>
      <c r="VUE19" s="7"/>
      <c r="VUF19" s="7"/>
      <c r="VUG19" s="7"/>
      <c r="VUH19" s="7"/>
      <c r="VUI19" s="7"/>
      <c r="VUJ19" s="7"/>
      <c r="VUK19" s="7"/>
      <c r="VUL19" s="7"/>
      <c r="VUM19" s="7"/>
      <c r="VUN19" s="7"/>
      <c r="VUO19" s="7"/>
      <c r="VUP19" s="7"/>
      <c r="VUQ19" s="7"/>
      <c r="VUR19" s="7"/>
      <c r="VUS19" s="7"/>
      <c r="VUT19" s="7"/>
      <c r="VUU19" s="7"/>
      <c r="VUV19" s="7"/>
      <c r="VUW19" s="7"/>
      <c r="VUX19" s="7"/>
      <c r="VUY19" s="7"/>
      <c r="VUZ19" s="7"/>
      <c r="VVA19" s="7"/>
      <c r="VVB19" s="7"/>
      <c r="VVC19" s="7"/>
      <c r="VVD19" s="7"/>
      <c r="VVE19" s="7"/>
      <c r="VVF19" s="7"/>
      <c r="VVG19" s="7"/>
      <c r="VVH19" s="7"/>
      <c r="VVI19" s="7"/>
      <c r="VVJ19" s="7"/>
      <c r="VVK19" s="7"/>
      <c r="VVL19" s="7"/>
      <c r="VVM19" s="7"/>
      <c r="VVN19" s="7"/>
      <c r="VVO19" s="7"/>
      <c r="VVP19" s="7"/>
      <c r="VVQ19" s="7"/>
      <c r="VVR19" s="7"/>
      <c r="VVS19" s="7"/>
      <c r="VVT19" s="7"/>
      <c r="VVU19" s="7"/>
      <c r="VVV19" s="7"/>
      <c r="VVW19" s="7"/>
      <c r="VVX19" s="7"/>
      <c r="VVY19" s="7"/>
      <c r="VVZ19" s="7"/>
      <c r="VWA19" s="7"/>
      <c r="VWB19" s="7"/>
      <c r="VWC19" s="7"/>
      <c r="VWD19" s="7"/>
      <c r="VWE19" s="7"/>
      <c r="VWF19" s="7"/>
      <c r="VWG19" s="7"/>
      <c r="VWH19" s="7"/>
      <c r="VWI19" s="7"/>
      <c r="VWJ19" s="7"/>
      <c r="VWK19" s="7"/>
      <c r="VWL19" s="7"/>
      <c r="VWM19" s="7"/>
      <c r="VWN19" s="7"/>
      <c r="VWO19" s="7"/>
      <c r="VWP19" s="7"/>
      <c r="VWQ19" s="7"/>
      <c r="VWR19" s="7"/>
      <c r="VWS19" s="7"/>
      <c r="VWT19" s="7"/>
      <c r="VWU19" s="7"/>
      <c r="VWV19" s="7"/>
      <c r="VWW19" s="7"/>
      <c r="VWX19" s="7"/>
      <c r="VWY19" s="7"/>
      <c r="VWZ19" s="7"/>
      <c r="VXA19" s="7"/>
      <c r="VXB19" s="7"/>
      <c r="VXC19" s="7"/>
      <c r="VXD19" s="7"/>
      <c r="VXE19" s="7"/>
      <c r="VXF19" s="7"/>
      <c r="VXG19" s="7"/>
      <c r="VXH19" s="7"/>
      <c r="VXI19" s="7"/>
      <c r="VXJ19" s="7"/>
      <c r="VXK19" s="7"/>
      <c r="VXL19" s="7"/>
      <c r="VXM19" s="7"/>
      <c r="VXN19" s="7"/>
      <c r="VXO19" s="7"/>
      <c r="VXP19" s="7"/>
      <c r="VXQ19" s="7"/>
      <c r="VXR19" s="7"/>
      <c r="VXS19" s="7"/>
      <c r="VXT19" s="7"/>
      <c r="VXU19" s="7"/>
      <c r="VXV19" s="7"/>
      <c r="VXW19" s="7"/>
      <c r="VXX19" s="7"/>
      <c r="VXY19" s="7"/>
      <c r="VXZ19" s="7"/>
      <c r="VYA19" s="7"/>
      <c r="VYB19" s="7"/>
      <c r="VYC19" s="7"/>
      <c r="VYD19" s="7"/>
      <c r="VYE19" s="7"/>
      <c r="VYF19" s="7"/>
      <c r="VYG19" s="7"/>
      <c r="VYH19" s="7"/>
      <c r="VYI19" s="7"/>
      <c r="VYJ19" s="7"/>
      <c r="VYK19" s="7"/>
      <c r="VYL19" s="7"/>
      <c r="VYM19" s="7"/>
      <c r="VYN19" s="7"/>
      <c r="VYO19" s="7"/>
      <c r="VYP19" s="7"/>
      <c r="VYQ19" s="7"/>
      <c r="VYR19" s="7"/>
      <c r="VYS19" s="7"/>
      <c r="VYT19" s="7"/>
      <c r="VYU19" s="7"/>
      <c r="VYV19" s="7"/>
      <c r="VYW19" s="7"/>
      <c r="VYX19" s="7"/>
      <c r="VYY19" s="7"/>
      <c r="VYZ19" s="7"/>
      <c r="VZA19" s="7"/>
      <c r="VZB19" s="7"/>
      <c r="VZC19" s="7"/>
      <c r="VZD19" s="7"/>
      <c r="VZE19" s="7"/>
      <c r="VZF19" s="7"/>
      <c r="VZG19" s="7"/>
      <c r="VZH19" s="7"/>
      <c r="VZI19" s="7"/>
      <c r="VZJ19" s="7"/>
      <c r="VZK19" s="7"/>
      <c r="VZL19" s="7"/>
      <c r="VZM19" s="7"/>
      <c r="VZN19" s="7"/>
      <c r="VZO19" s="7"/>
      <c r="VZP19" s="7"/>
      <c r="VZQ19" s="7"/>
      <c r="VZR19" s="7"/>
      <c r="VZS19" s="7"/>
      <c r="VZT19" s="7"/>
      <c r="VZU19" s="7"/>
      <c r="VZV19" s="7"/>
      <c r="VZW19" s="7"/>
      <c r="VZX19" s="7"/>
      <c r="VZY19" s="7"/>
      <c r="VZZ19" s="7"/>
      <c r="WAA19" s="7"/>
      <c r="WAB19" s="7"/>
      <c r="WAC19" s="7"/>
      <c r="WAD19" s="7"/>
      <c r="WAE19" s="7"/>
      <c r="WAF19" s="7"/>
      <c r="WAG19" s="7"/>
      <c r="WAH19" s="7"/>
      <c r="WAI19" s="7"/>
      <c r="WAJ19" s="7"/>
      <c r="WAK19" s="7"/>
      <c r="WAL19" s="7"/>
      <c r="WAM19" s="7"/>
      <c r="WAN19" s="7"/>
      <c r="WAO19" s="7"/>
      <c r="WAP19" s="7"/>
      <c r="WAQ19" s="7"/>
      <c r="WAR19" s="7"/>
      <c r="WAS19" s="7"/>
      <c r="WAT19" s="7"/>
      <c r="WAU19" s="7"/>
      <c r="WAV19" s="7"/>
      <c r="WAW19" s="7"/>
      <c r="WAX19" s="7"/>
      <c r="WAY19" s="7"/>
      <c r="WAZ19" s="7"/>
      <c r="WBA19" s="7"/>
      <c r="WBB19" s="7"/>
      <c r="WBC19" s="7"/>
      <c r="WBD19" s="7"/>
      <c r="WBE19" s="7"/>
      <c r="WBF19" s="7"/>
      <c r="WBG19" s="7"/>
      <c r="WBH19" s="7"/>
      <c r="WBI19" s="7"/>
      <c r="WBJ19" s="7"/>
      <c r="WBK19" s="7"/>
      <c r="WBL19" s="7"/>
      <c r="WBM19" s="7"/>
      <c r="WBN19" s="7"/>
      <c r="WBO19" s="7"/>
      <c r="WBP19" s="7"/>
      <c r="WBQ19" s="7"/>
      <c r="WBR19" s="7"/>
      <c r="WBS19" s="7"/>
      <c r="WBT19" s="7"/>
      <c r="WBU19" s="7"/>
      <c r="WBV19" s="7"/>
      <c r="WBW19" s="7"/>
      <c r="WBX19" s="7"/>
      <c r="WBY19" s="7"/>
      <c r="WBZ19" s="7"/>
      <c r="WCA19" s="7"/>
      <c r="WCB19" s="7"/>
      <c r="WCC19" s="7"/>
      <c r="WCD19" s="7"/>
      <c r="WCE19" s="7"/>
      <c r="WCF19" s="7"/>
      <c r="WCG19" s="7"/>
      <c r="WCH19" s="7"/>
      <c r="WCI19" s="7"/>
      <c r="WCJ19" s="7"/>
      <c r="WCK19" s="7"/>
      <c r="WCL19" s="7"/>
      <c r="WCM19" s="7"/>
      <c r="WCN19" s="7"/>
      <c r="WCO19" s="7"/>
      <c r="WCP19" s="7"/>
      <c r="WCQ19" s="7"/>
      <c r="WCR19" s="7"/>
      <c r="WCS19" s="7"/>
      <c r="WCT19" s="7"/>
      <c r="WCU19" s="7"/>
      <c r="WCV19" s="7"/>
      <c r="WCW19" s="7"/>
      <c r="WCX19" s="7"/>
      <c r="WCY19" s="7"/>
      <c r="WCZ19" s="7"/>
      <c r="WDA19" s="7"/>
      <c r="WDB19" s="7"/>
      <c r="WDC19" s="7"/>
      <c r="WDD19" s="7"/>
      <c r="WDE19" s="7"/>
      <c r="WDF19" s="7"/>
      <c r="WDG19" s="7"/>
      <c r="WDH19" s="7"/>
      <c r="WDI19" s="7"/>
      <c r="WDJ19" s="7"/>
      <c r="WDK19" s="7"/>
      <c r="WDL19" s="7"/>
      <c r="WDM19" s="7"/>
      <c r="WDN19" s="7"/>
      <c r="WDO19" s="7"/>
      <c r="WDP19" s="7"/>
      <c r="WDQ19" s="7"/>
      <c r="WDR19" s="7"/>
      <c r="WDS19" s="7"/>
      <c r="WDT19" s="7"/>
      <c r="WDU19" s="7"/>
      <c r="WDV19" s="7"/>
      <c r="WDW19" s="7"/>
      <c r="WDX19" s="7"/>
      <c r="WDY19" s="7"/>
      <c r="WDZ19" s="7"/>
      <c r="WEA19" s="7"/>
      <c r="WEB19" s="7"/>
      <c r="WEC19" s="7"/>
      <c r="WED19" s="7"/>
      <c r="WEE19" s="7"/>
      <c r="WEF19" s="7"/>
      <c r="WEG19" s="7"/>
      <c r="WEH19" s="7"/>
      <c r="WEI19" s="7"/>
      <c r="WEJ19" s="7"/>
      <c r="WEK19" s="7"/>
      <c r="WEL19" s="7"/>
      <c r="WEM19" s="7"/>
      <c r="WEN19" s="7"/>
      <c r="WEO19" s="7"/>
      <c r="WEP19" s="7"/>
      <c r="WEQ19" s="7"/>
      <c r="WER19" s="7"/>
      <c r="WES19" s="7"/>
      <c r="WET19" s="7"/>
      <c r="WEU19" s="7"/>
      <c r="WEV19" s="7"/>
      <c r="WEW19" s="7"/>
      <c r="WEX19" s="7"/>
      <c r="WEY19" s="7"/>
      <c r="WEZ19" s="7"/>
      <c r="WFA19" s="7"/>
      <c r="WFB19" s="7"/>
      <c r="WFC19" s="7"/>
      <c r="WFD19" s="7"/>
      <c r="WFE19" s="7"/>
      <c r="WFF19" s="7"/>
      <c r="WFG19" s="7"/>
      <c r="WFH19" s="7"/>
      <c r="WFI19" s="7"/>
      <c r="WFJ19" s="7"/>
      <c r="WFK19" s="7"/>
      <c r="WFL19" s="7"/>
      <c r="WFM19" s="7"/>
      <c r="WFN19" s="7"/>
      <c r="WFO19" s="7"/>
      <c r="WFP19" s="7"/>
      <c r="WFQ19" s="7"/>
      <c r="WFR19" s="7"/>
      <c r="WFS19" s="7"/>
      <c r="WFT19" s="7"/>
      <c r="WFU19" s="7"/>
      <c r="WFV19" s="7"/>
      <c r="WFW19" s="7"/>
      <c r="WFX19" s="7"/>
      <c r="WFY19" s="7"/>
      <c r="WFZ19" s="7"/>
      <c r="WGA19" s="7"/>
      <c r="WGB19" s="7"/>
      <c r="WGC19" s="7"/>
      <c r="WGD19" s="7"/>
      <c r="WGE19" s="7"/>
      <c r="WGF19" s="7"/>
      <c r="WGG19" s="7"/>
      <c r="WGH19" s="7"/>
      <c r="WGI19" s="7"/>
      <c r="WGJ19" s="7"/>
      <c r="WGK19" s="7"/>
      <c r="WGL19" s="7"/>
      <c r="WGM19" s="7"/>
      <c r="WGN19" s="7"/>
      <c r="WGO19" s="7"/>
      <c r="WGP19" s="7"/>
      <c r="WGQ19" s="7"/>
      <c r="WGR19" s="7"/>
      <c r="WGS19" s="7"/>
      <c r="WGT19" s="7"/>
      <c r="WGU19" s="7"/>
      <c r="WGV19" s="7"/>
      <c r="WGW19" s="7"/>
      <c r="WGX19" s="7"/>
      <c r="WGY19" s="7"/>
      <c r="WGZ19" s="7"/>
      <c r="WHA19" s="7"/>
      <c r="WHB19" s="7"/>
      <c r="WHC19" s="7"/>
      <c r="WHD19" s="7"/>
      <c r="WHE19" s="7"/>
      <c r="WHF19" s="7"/>
      <c r="WHG19" s="7"/>
      <c r="WHH19" s="7"/>
      <c r="WHI19" s="7"/>
      <c r="WHJ19" s="7"/>
      <c r="WHK19" s="7"/>
      <c r="WHL19" s="7"/>
      <c r="WHM19" s="7"/>
      <c r="WHN19" s="7"/>
      <c r="WHO19" s="7"/>
      <c r="WHP19" s="7"/>
      <c r="WHQ19" s="7"/>
      <c r="WHR19" s="7"/>
      <c r="WHS19" s="7"/>
      <c r="WHT19" s="7"/>
      <c r="WHU19" s="7"/>
      <c r="WHV19" s="7"/>
      <c r="WHW19" s="7"/>
      <c r="WHX19" s="7"/>
      <c r="WHY19" s="7"/>
      <c r="WHZ19" s="7"/>
      <c r="WIA19" s="7"/>
      <c r="WIB19" s="7"/>
      <c r="WIC19" s="7"/>
      <c r="WID19" s="7"/>
      <c r="WIE19" s="7"/>
      <c r="WIF19" s="7"/>
      <c r="WIG19" s="7"/>
      <c r="WIH19" s="7"/>
      <c r="WII19" s="7"/>
      <c r="WIJ19" s="7"/>
      <c r="WIK19" s="7"/>
      <c r="WIL19" s="7"/>
      <c r="WIM19" s="7"/>
      <c r="WIN19" s="7"/>
      <c r="WIO19" s="7"/>
      <c r="WIP19" s="7"/>
      <c r="WIQ19" s="7"/>
      <c r="WIR19" s="7"/>
      <c r="WIS19" s="7"/>
      <c r="WIT19" s="7"/>
      <c r="WIU19" s="7"/>
      <c r="WIV19" s="7"/>
      <c r="WIW19" s="7"/>
      <c r="WIX19" s="7"/>
      <c r="WIY19" s="7"/>
      <c r="WIZ19" s="7"/>
      <c r="WJA19" s="7"/>
      <c r="WJB19" s="7"/>
      <c r="WJC19" s="7"/>
      <c r="WJD19" s="7"/>
      <c r="WJE19" s="7"/>
      <c r="WJF19" s="7"/>
      <c r="WJG19" s="7"/>
      <c r="WJH19" s="7"/>
      <c r="WJI19" s="7"/>
      <c r="WJJ19" s="7"/>
      <c r="WJK19" s="7"/>
      <c r="WJL19" s="7"/>
      <c r="WJM19" s="7"/>
      <c r="WJN19" s="7"/>
      <c r="WJO19" s="7"/>
      <c r="WJP19" s="7"/>
      <c r="WJQ19" s="7"/>
      <c r="WJR19" s="7"/>
      <c r="WJS19" s="7"/>
      <c r="WJT19" s="7"/>
      <c r="WJU19" s="7"/>
      <c r="WJV19" s="7"/>
      <c r="WJW19" s="7"/>
      <c r="WJX19" s="7"/>
      <c r="WJY19" s="7"/>
      <c r="WJZ19" s="7"/>
      <c r="WKA19" s="7"/>
      <c r="WKB19" s="7"/>
      <c r="WKC19" s="7"/>
      <c r="WKD19" s="7"/>
      <c r="WKE19" s="7"/>
      <c r="WKF19" s="7"/>
      <c r="WKG19" s="7"/>
      <c r="WKH19" s="7"/>
      <c r="WKI19" s="7"/>
      <c r="WKJ19" s="7"/>
      <c r="WKK19" s="7"/>
      <c r="WKL19" s="7"/>
      <c r="WKM19" s="7"/>
      <c r="WKN19" s="7"/>
      <c r="WKO19" s="7"/>
      <c r="WKP19" s="7"/>
      <c r="WKQ19" s="7"/>
      <c r="WKR19" s="7"/>
      <c r="WKS19" s="7"/>
      <c r="WKT19" s="7"/>
      <c r="WKU19" s="7"/>
      <c r="WKV19" s="7"/>
      <c r="WKW19" s="7"/>
      <c r="WKX19" s="7"/>
      <c r="WKY19" s="7"/>
      <c r="WKZ19" s="7"/>
      <c r="WLA19" s="7"/>
      <c r="WLB19" s="7"/>
      <c r="WLC19" s="7"/>
      <c r="WLD19" s="7"/>
      <c r="WLE19" s="7"/>
      <c r="WLF19" s="7"/>
      <c r="WLG19" s="7"/>
      <c r="WLH19" s="7"/>
      <c r="WLI19" s="7"/>
      <c r="WLJ19" s="7"/>
      <c r="WLK19" s="7"/>
      <c r="WLL19" s="7"/>
      <c r="WLM19" s="7"/>
      <c r="WLN19" s="7"/>
      <c r="WLO19" s="7"/>
      <c r="WLP19" s="7"/>
      <c r="WLQ19" s="7"/>
      <c r="WLR19" s="7"/>
      <c r="WLS19" s="7"/>
      <c r="WLT19" s="7"/>
      <c r="WLU19" s="7"/>
      <c r="WLV19" s="7"/>
      <c r="WLW19" s="7"/>
      <c r="WLX19" s="7"/>
      <c r="WLY19" s="7"/>
      <c r="WLZ19" s="7"/>
      <c r="WMA19" s="7"/>
      <c r="WMB19" s="7"/>
      <c r="WMC19" s="7"/>
      <c r="WMD19" s="7"/>
      <c r="WME19" s="7"/>
      <c r="WMF19" s="7"/>
      <c r="WMG19" s="7"/>
      <c r="WMH19" s="7"/>
      <c r="WMI19" s="7"/>
      <c r="WMJ19" s="7"/>
      <c r="WMK19" s="7"/>
      <c r="WML19" s="7"/>
      <c r="WMM19" s="7"/>
      <c r="WMN19" s="7"/>
      <c r="WMO19" s="7"/>
      <c r="WMP19" s="7"/>
      <c r="WMQ19" s="7"/>
      <c r="WMR19" s="7"/>
      <c r="WMS19" s="7"/>
      <c r="WMT19" s="7"/>
      <c r="WMU19" s="7"/>
      <c r="WMV19" s="7"/>
      <c r="WMW19" s="7"/>
      <c r="WMX19" s="7"/>
      <c r="WMY19" s="7"/>
      <c r="WMZ19" s="7"/>
      <c r="WNA19" s="7"/>
      <c r="WNB19" s="7"/>
      <c r="WNC19" s="7"/>
      <c r="WND19" s="7"/>
      <c r="WNE19" s="7"/>
      <c r="WNF19" s="7"/>
      <c r="WNG19" s="7"/>
      <c r="WNH19" s="7"/>
      <c r="WNI19" s="7"/>
      <c r="WNJ19" s="7"/>
      <c r="WNK19" s="7"/>
      <c r="WNL19" s="7"/>
      <c r="WNM19" s="7"/>
      <c r="WNN19" s="7"/>
      <c r="WNO19" s="7"/>
      <c r="WNP19" s="7"/>
      <c r="WNQ19" s="7"/>
      <c r="WNR19" s="7"/>
      <c r="WNS19" s="7"/>
      <c r="WNT19" s="7"/>
      <c r="WNU19" s="7"/>
      <c r="WNV19" s="7"/>
      <c r="WNW19" s="7"/>
      <c r="WNX19" s="7"/>
      <c r="WNY19" s="7"/>
      <c r="WNZ19" s="7"/>
      <c r="WOA19" s="7"/>
      <c r="WOB19" s="7"/>
      <c r="WOC19" s="7"/>
      <c r="WOD19" s="7"/>
      <c r="WOE19" s="7"/>
      <c r="WOF19" s="7"/>
      <c r="WOG19" s="7"/>
      <c r="WOH19" s="7"/>
      <c r="WOI19" s="7"/>
      <c r="WOJ19" s="7"/>
      <c r="WOK19" s="7"/>
      <c r="WOL19" s="7"/>
      <c r="WOM19" s="7"/>
      <c r="WON19" s="7"/>
      <c r="WOO19" s="7"/>
      <c r="WOP19" s="7"/>
      <c r="WOQ19" s="7"/>
      <c r="WOR19" s="7"/>
      <c r="WOS19" s="7"/>
      <c r="WOT19" s="7"/>
      <c r="WOU19" s="7"/>
      <c r="WOV19" s="7"/>
      <c r="WOW19" s="7"/>
      <c r="WOX19" s="7"/>
      <c r="WOY19" s="7"/>
      <c r="WOZ19" s="7"/>
      <c r="WPA19" s="7"/>
      <c r="WPB19" s="7"/>
      <c r="WPC19" s="7"/>
      <c r="WPD19" s="7"/>
      <c r="WPE19" s="7"/>
      <c r="WPF19" s="7"/>
      <c r="WPG19" s="7"/>
      <c r="WPH19" s="7"/>
      <c r="WPI19" s="7"/>
      <c r="WPJ19" s="7"/>
      <c r="WPK19" s="7"/>
      <c r="WPL19" s="7"/>
      <c r="WPM19" s="7"/>
      <c r="WPN19" s="7"/>
      <c r="WPO19" s="7"/>
      <c r="WPP19" s="7"/>
      <c r="WPQ19" s="7"/>
      <c r="WPR19" s="7"/>
      <c r="WPS19" s="7"/>
      <c r="WPT19" s="7"/>
      <c r="WPU19" s="7"/>
      <c r="WPV19" s="7"/>
      <c r="WPW19" s="7"/>
      <c r="WPX19" s="7"/>
      <c r="WPY19" s="7"/>
      <c r="WPZ19" s="7"/>
      <c r="WQA19" s="7"/>
      <c r="WQB19" s="7"/>
      <c r="WQC19" s="7"/>
      <c r="WQD19" s="7"/>
      <c r="WQE19" s="7"/>
      <c r="WQF19" s="7"/>
      <c r="WQG19" s="7"/>
      <c r="WQH19" s="7"/>
      <c r="WQI19" s="7"/>
      <c r="WQJ19" s="7"/>
      <c r="WQK19" s="7"/>
      <c r="WQL19" s="7"/>
      <c r="WQM19" s="7"/>
      <c r="WQN19" s="7"/>
      <c r="WQO19" s="7"/>
      <c r="WQP19" s="7"/>
      <c r="WQQ19" s="7"/>
      <c r="WQR19" s="7"/>
      <c r="WQS19" s="7"/>
      <c r="WQT19" s="7"/>
      <c r="WQU19" s="7"/>
      <c r="WQV19" s="7"/>
      <c r="WQW19" s="7"/>
      <c r="WQX19" s="7"/>
      <c r="WQY19" s="7"/>
      <c r="WQZ19" s="7"/>
      <c r="WRA19" s="7"/>
      <c r="WRB19" s="7"/>
      <c r="WRC19" s="7"/>
      <c r="WRD19" s="7"/>
      <c r="WRE19" s="7"/>
      <c r="WRF19" s="7"/>
      <c r="WRG19" s="7"/>
      <c r="WRH19" s="7"/>
      <c r="WRI19" s="7"/>
      <c r="WRJ19" s="7"/>
      <c r="WRK19" s="7"/>
      <c r="WRL19" s="7"/>
      <c r="WRM19" s="7"/>
      <c r="WRN19" s="7"/>
      <c r="WRO19" s="7"/>
      <c r="WRP19" s="7"/>
      <c r="WRQ19" s="7"/>
      <c r="WRR19" s="7"/>
      <c r="WRS19" s="7"/>
      <c r="WRT19" s="7"/>
      <c r="WRU19" s="7"/>
      <c r="WRV19" s="7"/>
      <c r="WRW19" s="7"/>
      <c r="WRX19" s="7"/>
      <c r="WRY19" s="7"/>
      <c r="WRZ19" s="7"/>
      <c r="WSA19" s="7"/>
      <c r="WSB19" s="7"/>
      <c r="WSC19" s="7"/>
      <c r="WSD19" s="7"/>
      <c r="WSE19" s="7"/>
      <c r="WSF19" s="7"/>
      <c r="WSG19" s="7"/>
      <c r="WSH19" s="7"/>
      <c r="WSI19" s="7"/>
      <c r="WSJ19" s="7"/>
      <c r="WSK19" s="7"/>
      <c r="WSL19" s="7"/>
      <c r="WSM19" s="7"/>
      <c r="WSN19" s="7"/>
      <c r="WSO19" s="7"/>
      <c r="WSP19" s="7"/>
      <c r="WSQ19" s="7"/>
      <c r="WSR19" s="7"/>
      <c r="WSS19" s="7"/>
      <c r="WST19" s="7"/>
      <c r="WSU19" s="7"/>
      <c r="WSV19" s="7"/>
      <c r="WSW19" s="7"/>
      <c r="WSX19" s="7"/>
      <c r="WSY19" s="7"/>
      <c r="WSZ19" s="7"/>
      <c r="WTA19" s="7"/>
      <c r="WTB19" s="7"/>
      <c r="WTC19" s="7"/>
      <c r="WTD19" s="7"/>
      <c r="WTE19" s="7"/>
      <c r="WTF19" s="7"/>
      <c r="WTG19" s="7"/>
      <c r="WTH19" s="7"/>
      <c r="WTI19" s="7"/>
      <c r="WTJ19" s="7"/>
      <c r="WTK19" s="7"/>
      <c r="WTL19" s="7"/>
      <c r="WTM19" s="7"/>
      <c r="WTN19" s="7"/>
      <c r="WTO19" s="7"/>
      <c r="WTP19" s="7"/>
      <c r="WTQ19" s="7"/>
      <c r="WTR19" s="7"/>
      <c r="WTS19" s="7"/>
      <c r="WTT19" s="7"/>
      <c r="WTU19" s="7"/>
      <c r="WTV19" s="7"/>
      <c r="WTW19" s="7"/>
      <c r="WTX19" s="7"/>
      <c r="WTY19" s="7"/>
      <c r="WTZ19" s="7"/>
      <c r="WUA19" s="7"/>
      <c r="WUB19" s="7"/>
      <c r="WUC19" s="7"/>
      <c r="WUD19" s="7"/>
      <c r="WUE19" s="7"/>
      <c r="WUF19" s="7"/>
      <c r="WUG19" s="7"/>
      <c r="WUH19" s="7"/>
      <c r="WUI19" s="7"/>
      <c r="WUJ19" s="7"/>
      <c r="WUK19" s="7"/>
      <c r="WUL19" s="7"/>
      <c r="WUM19" s="7"/>
      <c r="WUN19" s="7"/>
      <c r="WUO19" s="7"/>
      <c r="WUP19" s="7"/>
      <c r="WUQ19" s="7"/>
      <c r="WUR19" s="7"/>
      <c r="WUS19" s="7"/>
      <c r="WUT19" s="7"/>
      <c r="WUU19" s="7"/>
      <c r="WUV19" s="7"/>
      <c r="WUW19" s="7"/>
      <c r="WUX19" s="7"/>
      <c r="WUY19" s="7"/>
      <c r="WUZ19" s="7"/>
      <c r="WVA19" s="7"/>
      <c r="WVB19" s="7"/>
      <c r="WVC19" s="7"/>
      <c r="WVD19" s="7"/>
      <c r="WVE19" s="7"/>
      <c r="WVF19" s="7"/>
      <c r="WVG19" s="7"/>
      <c r="WVH19" s="7"/>
      <c r="WVI19" s="7"/>
      <c r="WVJ19" s="7"/>
      <c r="WVK19" s="7"/>
      <c r="WVL19" s="7"/>
      <c r="WVM19" s="7"/>
      <c r="WVN19" s="7"/>
      <c r="WVO19" s="7"/>
      <c r="WVP19" s="7"/>
      <c r="WVQ19" s="7"/>
      <c r="WVR19" s="7"/>
      <c r="WVS19" s="7"/>
      <c r="WVT19" s="7"/>
      <c r="WVU19" s="7"/>
      <c r="WVV19" s="7"/>
      <c r="WVW19" s="7"/>
      <c r="WVX19" s="7"/>
      <c r="WVY19" s="7"/>
      <c r="WVZ19" s="7"/>
      <c r="WWA19" s="7"/>
      <c r="WWB19" s="7"/>
      <c r="WWC19" s="7"/>
      <c r="WWD19" s="7"/>
      <c r="WWE19" s="7"/>
      <c r="WWF19" s="7"/>
      <c r="WWG19" s="7"/>
      <c r="WWH19" s="7"/>
      <c r="WWI19" s="7"/>
      <c r="WWJ19" s="7"/>
      <c r="WWK19" s="7"/>
      <c r="WWL19" s="7"/>
      <c r="WWM19" s="7"/>
      <c r="WWN19" s="7"/>
      <c r="WWO19" s="7"/>
      <c r="WWP19" s="7"/>
      <c r="WWQ19" s="7"/>
      <c r="WWR19" s="7"/>
      <c r="WWS19" s="7"/>
      <c r="WWT19" s="7"/>
      <c r="WWU19" s="7"/>
      <c r="WWV19" s="7"/>
      <c r="WWW19" s="7"/>
      <c r="WWX19" s="7"/>
      <c r="WWY19" s="7"/>
      <c r="WWZ19" s="7"/>
      <c r="WXA19" s="7"/>
      <c r="WXB19" s="7"/>
      <c r="WXC19" s="7"/>
      <c r="WXD19" s="7"/>
      <c r="WXE19" s="7"/>
      <c r="WXF19" s="7"/>
      <c r="WXG19" s="7"/>
      <c r="WXH19" s="7"/>
      <c r="WXI19" s="7"/>
      <c r="WXJ19" s="7"/>
      <c r="WXK19" s="7"/>
      <c r="WXL19" s="7"/>
      <c r="WXM19" s="7"/>
      <c r="WXN19" s="7"/>
      <c r="WXO19" s="7"/>
      <c r="WXP19" s="7"/>
      <c r="WXQ19" s="7"/>
      <c r="WXR19" s="7"/>
      <c r="WXS19" s="7"/>
      <c r="WXT19" s="7"/>
      <c r="WXU19" s="7"/>
      <c r="WXV19" s="7"/>
      <c r="WXW19" s="7"/>
      <c r="WXX19" s="7"/>
      <c r="WXY19" s="7"/>
      <c r="WXZ19" s="7"/>
      <c r="WYA19" s="7"/>
      <c r="WYB19" s="7"/>
      <c r="WYC19" s="7"/>
      <c r="WYD19" s="7"/>
      <c r="WYE19" s="7"/>
      <c r="WYF19" s="7"/>
      <c r="WYG19" s="7"/>
      <c r="WYH19" s="7"/>
      <c r="WYI19" s="7"/>
      <c r="WYJ19" s="7"/>
      <c r="WYK19" s="7"/>
      <c r="WYL19" s="7"/>
      <c r="WYM19" s="7"/>
      <c r="WYN19" s="7"/>
      <c r="WYO19" s="7"/>
      <c r="WYP19" s="7"/>
      <c r="WYQ19" s="7"/>
      <c r="WYR19" s="7"/>
      <c r="WYS19" s="7"/>
      <c r="WYT19" s="7"/>
      <c r="WYU19" s="7"/>
      <c r="WYV19" s="7"/>
      <c r="WYW19" s="7"/>
      <c r="WYX19" s="7"/>
      <c r="WYY19" s="7"/>
      <c r="WYZ19" s="7"/>
      <c r="WZA19" s="7"/>
      <c r="WZB19" s="7"/>
      <c r="WZC19" s="7"/>
      <c r="WZD19" s="7"/>
      <c r="WZE19" s="7"/>
      <c r="WZF19" s="7"/>
      <c r="WZG19" s="7"/>
      <c r="WZH19" s="7"/>
      <c r="WZI19" s="7"/>
      <c r="WZJ19" s="7"/>
      <c r="WZK19" s="7"/>
      <c r="WZL19" s="7"/>
      <c r="WZM19" s="7"/>
      <c r="WZN19" s="7"/>
      <c r="WZO19" s="7"/>
      <c r="WZP19" s="7"/>
      <c r="WZQ19" s="7"/>
      <c r="WZR19" s="7"/>
      <c r="WZS19" s="7"/>
      <c r="WZT19" s="7"/>
      <c r="WZU19" s="7"/>
      <c r="WZV19" s="7"/>
      <c r="WZW19" s="7"/>
      <c r="WZX19" s="7"/>
      <c r="WZY19" s="7"/>
      <c r="WZZ19" s="7"/>
      <c r="XAA19" s="7"/>
      <c r="XAB19" s="7"/>
      <c r="XAC19" s="7"/>
      <c r="XAD19" s="7"/>
      <c r="XAE19" s="7"/>
      <c r="XAF19" s="7"/>
      <c r="XAG19" s="7"/>
      <c r="XAH19" s="7"/>
      <c r="XAI19" s="7"/>
      <c r="XAJ19" s="7"/>
      <c r="XAK19" s="7"/>
      <c r="XAL19" s="7"/>
      <c r="XAM19" s="7"/>
      <c r="XAN19" s="7"/>
      <c r="XAO19" s="7"/>
      <c r="XAP19" s="7"/>
      <c r="XAQ19" s="7"/>
      <c r="XAR19" s="7"/>
      <c r="XAS19" s="7"/>
      <c r="XAT19" s="7"/>
      <c r="XAU19" s="7"/>
      <c r="XAV19" s="7"/>
      <c r="XAW19" s="7"/>
      <c r="XAX19" s="7"/>
      <c r="XAY19" s="7"/>
      <c r="XAZ19" s="7"/>
      <c r="XBA19" s="7"/>
      <c r="XBB19" s="7"/>
      <c r="XBC19" s="7"/>
      <c r="XBD19" s="7"/>
      <c r="XBE19" s="7"/>
      <c r="XBF19" s="7"/>
      <c r="XBG19" s="7"/>
      <c r="XBH19" s="7"/>
      <c r="XBI19" s="7"/>
      <c r="XBJ19" s="7"/>
      <c r="XBK19" s="7"/>
      <c r="XBL19" s="7"/>
      <c r="XBM19" s="7"/>
      <c r="XBN19" s="7"/>
      <c r="XBO19" s="7"/>
      <c r="XBP19" s="7"/>
      <c r="XBQ19" s="7"/>
      <c r="XBR19" s="7"/>
      <c r="XBS19" s="7"/>
      <c r="XBT19" s="7"/>
      <c r="XBU19" s="7"/>
      <c r="XBV19" s="7"/>
      <c r="XBW19" s="7"/>
      <c r="XBX19" s="7"/>
      <c r="XBY19" s="7"/>
      <c r="XBZ19" s="7"/>
      <c r="XCA19" s="7"/>
      <c r="XCB19" s="7"/>
      <c r="XCC19" s="7"/>
      <c r="XCD19" s="7"/>
      <c r="XCE19" s="7"/>
      <c r="XCF19" s="7"/>
      <c r="XCG19" s="7"/>
      <c r="XCH19" s="7"/>
      <c r="XCI19" s="7"/>
      <c r="XCJ19" s="7"/>
      <c r="XCK19" s="7"/>
      <c r="XCL19" s="7"/>
      <c r="XCM19" s="7"/>
      <c r="XCN19" s="7"/>
      <c r="XCO19" s="7"/>
      <c r="XCP19" s="7"/>
      <c r="XCQ19" s="7"/>
      <c r="XCR19" s="7"/>
      <c r="XCS19" s="7"/>
      <c r="XCT19" s="7"/>
      <c r="XCU19" s="7"/>
      <c r="XCV19" s="7"/>
      <c r="XCW19" s="7"/>
      <c r="XCX19" s="7"/>
      <c r="XCY19" s="7"/>
      <c r="XCZ19" s="7"/>
      <c r="XDA19" s="7"/>
      <c r="XDB19" s="7"/>
      <c r="XDC19" s="7"/>
      <c r="XDD19" s="7"/>
      <c r="XDE19" s="7"/>
      <c r="XDF19" s="7"/>
      <c r="XDG19" s="7"/>
      <c r="XDH19" s="7"/>
      <c r="XDI19" s="7"/>
      <c r="XDJ19" s="7"/>
      <c r="XDK19" s="7"/>
      <c r="XDL19" s="7"/>
      <c r="XDM19" s="7"/>
      <c r="XDN19" s="7"/>
      <c r="XDO19" s="7"/>
      <c r="XDP19" s="7"/>
      <c r="XDQ19" s="7"/>
      <c r="XDR19" s="7"/>
      <c r="XDS19" s="7"/>
      <c r="XDT19" s="7"/>
      <c r="XDU19" s="7"/>
      <c r="XDV19" s="7"/>
      <c r="XDW19" s="7"/>
      <c r="XDX19" s="7"/>
      <c r="XDY19" s="7"/>
      <c r="XDZ19" s="7"/>
      <c r="XEA19" s="7"/>
      <c r="XEB19" s="7"/>
      <c r="XEC19" s="7"/>
      <c r="XED19" s="7"/>
      <c r="XEE19" s="7"/>
      <c r="XEF19" s="7"/>
      <c r="XEG19" s="7"/>
      <c r="XEH19" s="7"/>
      <c r="XEI19" s="7"/>
      <c r="XEJ19" s="7"/>
      <c r="XEK19" s="7"/>
      <c r="XEL19" s="7"/>
      <c r="XEM19" s="7"/>
      <c r="XEN19" s="7"/>
      <c r="XEO19" s="7"/>
      <c r="XEP19" s="7"/>
      <c r="XEQ19" s="7"/>
      <c r="XER19" s="7"/>
      <c r="XES19" s="7"/>
      <c r="XET19" s="7"/>
      <c r="XEU19" s="7"/>
      <c r="XEV19" s="7"/>
      <c r="XEW19" s="7"/>
      <c r="XEX19" s="7"/>
      <c r="XEY19" s="7"/>
      <c r="XEZ19" s="7"/>
      <c r="XFA19" s="7"/>
      <c r="XFB19" s="7"/>
      <c r="XFC19" s="7"/>
      <c r="XFD19" s="7"/>
    </row>
    <row r="20" spans="1:16384" x14ac:dyDescent="0.25">
      <c r="A20" s="693" t="s">
        <v>591</v>
      </c>
      <c r="B20" s="693"/>
      <c r="C20" s="99" t="s">
        <v>30</v>
      </c>
      <c r="D20" s="84" t="s">
        <v>327</v>
      </c>
      <c r="E20" s="166" t="s">
        <v>31</v>
      </c>
      <c r="G20" s="19">
        <v>0</v>
      </c>
      <c r="H20" s="19">
        <v>1</v>
      </c>
      <c r="I20" s="19">
        <v>2</v>
      </c>
      <c r="J20" s="19">
        <v>3</v>
      </c>
      <c r="K20" s="19">
        <v>4</v>
      </c>
      <c r="L20" s="19">
        <v>5</v>
      </c>
      <c r="M20" s="19">
        <v>6</v>
      </c>
      <c r="N20" s="19">
        <v>7</v>
      </c>
      <c r="O20" s="19">
        <v>8</v>
      </c>
      <c r="P20" s="19">
        <v>9</v>
      </c>
      <c r="Q20" s="19">
        <v>10</v>
      </c>
      <c r="R20" s="19">
        <v>11</v>
      </c>
      <c r="S20" s="19">
        <v>12</v>
      </c>
      <c r="T20" s="19">
        <v>13</v>
      </c>
      <c r="U20" s="19">
        <v>14</v>
      </c>
      <c r="V20" s="19">
        <v>15</v>
      </c>
      <c r="W20" s="19">
        <v>16</v>
      </c>
      <c r="X20" s="19">
        <v>17</v>
      </c>
      <c r="Y20" s="19">
        <v>18</v>
      </c>
      <c r="Z20" s="19">
        <v>19</v>
      </c>
      <c r="AA20" s="19">
        <v>20</v>
      </c>
      <c r="AB20" s="19">
        <v>21</v>
      </c>
      <c r="AC20" s="19">
        <v>22</v>
      </c>
      <c r="AD20" s="19">
        <v>23</v>
      </c>
      <c r="AE20" s="19">
        <v>24</v>
      </c>
      <c r="AF20" s="19">
        <v>25</v>
      </c>
      <c r="AG20" s="19">
        <v>26</v>
      </c>
      <c r="AH20" s="19">
        <v>27</v>
      </c>
      <c r="AI20" s="19">
        <v>28</v>
      </c>
      <c r="AJ20" s="19">
        <v>29</v>
      </c>
      <c r="AK20" s="19">
        <v>30</v>
      </c>
      <c r="AL20" s="19">
        <v>31</v>
      </c>
      <c r="AM20" s="19">
        <v>32</v>
      </c>
      <c r="AN20" s="19">
        <v>33</v>
      </c>
      <c r="AO20" s="19">
        <v>34</v>
      </c>
      <c r="AP20" s="19">
        <v>35</v>
      </c>
      <c r="AQ20" s="19">
        <v>36</v>
      </c>
      <c r="AR20" s="19">
        <v>37</v>
      </c>
      <c r="AS20" s="19">
        <v>38</v>
      </c>
      <c r="AT20" s="19">
        <v>39</v>
      </c>
      <c r="AU20" s="19">
        <v>40</v>
      </c>
      <c r="AV20" s="19">
        <v>41</v>
      </c>
      <c r="AW20" s="19">
        <v>42</v>
      </c>
      <c r="AX20" s="19">
        <v>43</v>
      </c>
      <c r="AY20" s="19">
        <v>44</v>
      </c>
      <c r="AZ20" s="19">
        <v>45</v>
      </c>
      <c r="BA20" s="19">
        <v>46</v>
      </c>
      <c r="BB20" s="19">
        <v>47</v>
      </c>
      <c r="BC20" s="19">
        <v>48</v>
      </c>
      <c r="BD20" s="19">
        <v>49</v>
      </c>
      <c r="BE20" s="19">
        <v>50</v>
      </c>
      <c r="BF20" s="19">
        <v>51</v>
      </c>
      <c r="BG20" s="19">
        <v>52</v>
      </c>
      <c r="BH20" s="19">
        <v>53</v>
      </c>
      <c r="BI20" s="19">
        <v>54</v>
      </c>
      <c r="BJ20" s="19">
        <v>55</v>
      </c>
      <c r="BK20" s="19">
        <v>56</v>
      </c>
      <c r="BL20" s="19">
        <v>57</v>
      </c>
      <c r="BM20" s="19">
        <v>58</v>
      </c>
      <c r="BN20" s="19">
        <v>59</v>
      </c>
      <c r="BO20" s="19">
        <v>60</v>
      </c>
      <c r="BP20" s="19">
        <v>61</v>
      </c>
      <c r="BQ20" s="19">
        <v>62</v>
      </c>
      <c r="BR20" s="19">
        <v>63</v>
      </c>
      <c r="BS20" s="19">
        <v>64</v>
      </c>
      <c r="BT20" s="19">
        <v>65</v>
      </c>
      <c r="BU20" s="19">
        <v>66</v>
      </c>
      <c r="BV20" s="19">
        <v>67</v>
      </c>
      <c r="BW20" s="19">
        <v>68</v>
      </c>
      <c r="BX20" s="19">
        <v>69</v>
      </c>
    </row>
    <row r="21" spans="1:16384" ht="15" customHeight="1" x14ac:dyDescent="0.25">
      <c r="A21" s="696" t="str">
        <f>"Option 0 - "&amp; Factors!$B$15</f>
        <v xml:space="preserve">Option 0 - </v>
      </c>
      <c r="B21" s="697"/>
      <c r="C21" s="311">
        <f>NCRBs!F21</f>
        <v>0</v>
      </c>
      <c r="D21" s="100" t="str">
        <f>IF(C21=0,"",(C21/(MAX($C$21:$C$27))))</f>
        <v/>
      </c>
      <c r="E21" s="23">
        <f>RANK(C21,$C$21:$C$27,0)</f>
        <v>1</v>
      </c>
      <c r="G21" s="314">
        <f>NCRBs!G23</f>
        <v>0</v>
      </c>
      <c r="H21" s="314">
        <f>NCRBs!H23</f>
        <v>0</v>
      </c>
      <c r="I21" s="314">
        <f>NCRBs!I23</f>
        <v>0</v>
      </c>
      <c r="J21" s="314">
        <f>NCRBs!J23</f>
        <v>0</v>
      </c>
      <c r="K21" s="314">
        <f>NCRBs!K23</f>
        <v>0</v>
      </c>
      <c r="L21" s="314">
        <f>NCRBs!L23</f>
        <v>0</v>
      </c>
      <c r="M21" s="314">
        <f>NCRBs!M23</f>
        <v>0</v>
      </c>
      <c r="N21" s="314">
        <f>NCRBs!N23</f>
        <v>0</v>
      </c>
      <c r="O21" s="314">
        <f>NCRBs!O23</f>
        <v>0</v>
      </c>
      <c r="P21" s="314">
        <f>NCRBs!P23</f>
        <v>0</v>
      </c>
      <c r="Q21" s="314">
        <f>NCRBs!Q23</f>
        <v>0</v>
      </c>
      <c r="R21" s="314">
        <f>NCRBs!R23</f>
        <v>0</v>
      </c>
      <c r="S21" s="314">
        <f>NCRBs!S23</f>
        <v>0</v>
      </c>
      <c r="T21" s="314">
        <f>NCRBs!T23</f>
        <v>0</v>
      </c>
      <c r="U21" s="314">
        <f>NCRBs!U23</f>
        <v>0</v>
      </c>
      <c r="V21" s="314">
        <f>NCRBs!V23</f>
        <v>0</v>
      </c>
      <c r="W21" s="314">
        <f>NCRBs!W23</f>
        <v>0</v>
      </c>
      <c r="X21" s="314">
        <f>NCRBs!X23</f>
        <v>0</v>
      </c>
      <c r="Y21" s="314">
        <f>NCRBs!Y23</f>
        <v>0</v>
      </c>
      <c r="Z21" s="314">
        <f>NCRBs!Z23</f>
        <v>0</v>
      </c>
      <c r="AA21" s="314">
        <f>NCRBs!AA23</f>
        <v>0</v>
      </c>
      <c r="AB21" s="314">
        <f>NCRBs!AB23</f>
        <v>0</v>
      </c>
      <c r="AC21" s="314">
        <f>NCRBs!AC23</f>
        <v>0</v>
      </c>
      <c r="AD21" s="314">
        <f>NCRBs!AD23</f>
        <v>0</v>
      </c>
      <c r="AE21" s="314">
        <f>NCRBs!AE23</f>
        <v>0</v>
      </c>
      <c r="AF21" s="314">
        <f>NCRBs!AF23</f>
        <v>0</v>
      </c>
      <c r="AG21" s="314">
        <f>NCRBs!AG23</f>
        <v>0</v>
      </c>
      <c r="AH21" s="314">
        <f>NCRBs!AH23</f>
        <v>0</v>
      </c>
      <c r="AI21" s="314">
        <f>NCRBs!AI23</f>
        <v>0</v>
      </c>
      <c r="AJ21" s="314">
        <f>NCRBs!AJ23</f>
        <v>0</v>
      </c>
      <c r="AK21" s="314">
        <f>NCRBs!AK23</f>
        <v>0</v>
      </c>
      <c r="AL21" s="314">
        <f>NCRBs!AL23</f>
        <v>0</v>
      </c>
      <c r="AM21" s="314">
        <f>NCRBs!AM23</f>
        <v>0</v>
      </c>
      <c r="AN21" s="314">
        <f>NCRBs!AN23</f>
        <v>0</v>
      </c>
      <c r="AO21" s="314">
        <f>NCRBs!AO23</f>
        <v>0</v>
      </c>
      <c r="AP21" s="314">
        <f>NCRBs!AP23</f>
        <v>0</v>
      </c>
      <c r="AQ21" s="314">
        <f>NCRBs!AQ23</f>
        <v>0</v>
      </c>
      <c r="AR21" s="314">
        <f>NCRBs!AR23</f>
        <v>0</v>
      </c>
      <c r="AS21" s="314">
        <f>NCRBs!AS23</f>
        <v>0</v>
      </c>
      <c r="AT21" s="314">
        <f>NCRBs!AT23</f>
        <v>0</v>
      </c>
      <c r="AU21" s="314">
        <f>NCRBs!AU23</f>
        <v>0</v>
      </c>
      <c r="AV21" s="314">
        <f>NCRBs!AV23</f>
        <v>0</v>
      </c>
      <c r="AW21" s="314">
        <f>NCRBs!AW23</f>
        <v>0</v>
      </c>
      <c r="AX21" s="314">
        <f>NCRBs!AX23</f>
        <v>0</v>
      </c>
      <c r="AY21" s="314">
        <f>NCRBs!AY23</f>
        <v>0</v>
      </c>
      <c r="AZ21" s="314">
        <f>NCRBs!AZ23</f>
        <v>0</v>
      </c>
      <c r="BA21" s="314">
        <f>NCRBs!BA23</f>
        <v>0</v>
      </c>
      <c r="BB21" s="314">
        <f>NCRBs!BB23</f>
        <v>0</v>
      </c>
      <c r="BC21" s="314">
        <f>NCRBs!BC23</f>
        <v>0</v>
      </c>
      <c r="BD21" s="314">
        <f>NCRBs!BD23</f>
        <v>0</v>
      </c>
      <c r="BE21" s="314">
        <f>NCRBs!BE23</f>
        <v>0</v>
      </c>
      <c r="BF21" s="314">
        <f>NCRBs!BF23</f>
        <v>0</v>
      </c>
      <c r="BG21" s="314">
        <f>NCRBs!BG23</f>
        <v>0</v>
      </c>
      <c r="BH21" s="314">
        <f>NCRBs!BH23</f>
        <v>0</v>
      </c>
      <c r="BI21" s="314">
        <f>NCRBs!BI23</f>
        <v>0</v>
      </c>
      <c r="BJ21" s="314">
        <f>NCRBs!BJ23</f>
        <v>0</v>
      </c>
      <c r="BK21" s="314">
        <f>NCRBs!BK23</f>
        <v>0</v>
      </c>
      <c r="BL21" s="314">
        <f>NCRBs!BL23</f>
        <v>0</v>
      </c>
      <c r="BM21" s="314">
        <f>NCRBs!BM23</f>
        <v>0</v>
      </c>
      <c r="BN21" s="314">
        <f>NCRBs!BN23</f>
        <v>0</v>
      </c>
      <c r="BO21" s="314">
        <f>NCRBs!BO23</f>
        <v>0</v>
      </c>
      <c r="BP21" s="314">
        <f>NCRBs!BP23</f>
        <v>0</v>
      </c>
      <c r="BQ21" s="314">
        <f>NCRBs!BQ23</f>
        <v>0</v>
      </c>
      <c r="BR21" s="314">
        <f>NCRBs!BR23</f>
        <v>0</v>
      </c>
      <c r="BS21" s="314">
        <f>NCRBs!BS23</f>
        <v>0</v>
      </c>
      <c r="BT21" s="314">
        <f>NCRBs!BT23</f>
        <v>0</v>
      </c>
      <c r="BU21" s="314">
        <f>NCRBs!BU23</f>
        <v>0</v>
      </c>
      <c r="BV21" s="314">
        <f>NCRBs!BV23</f>
        <v>0</v>
      </c>
      <c r="BW21" s="314">
        <f>NCRBs!BW23</f>
        <v>0</v>
      </c>
      <c r="BX21" s="314">
        <f>NCRBs!BX23</f>
        <v>0</v>
      </c>
    </row>
    <row r="22" spans="1:16384" ht="15" customHeight="1" x14ac:dyDescent="0.25">
      <c r="A22" s="696" t="str">
        <f>"Option 1 - "&amp; Factors!$B$16</f>
        <v xml:space="preserve">Option 1 - </v>
      </c>
      <c r="B22" s="696"/>
      <c r="C22" s="311">
        <f>NCRBs!F43</f>
        <v>0</v>
      </c>
      <c r="D22" s="100" t="str">
        <f t="shared" ref="D22:D27" si="3">IF(C22=0,"",(C22/(MAX($C$21:$C$27))))</f>
        <v/>
      </c>
      <c r="E22" s="23">
        <f t="shared" ref="E22:E27" si="4">RANK(C22,$C$21:$C$27,0)</f>
        <v>1</v>
      </c>
      <c r="G22" s="314">
        <f>NCRBs!G45</f>
        <v>0</v>
      </c>
      <c r="H22" s="314">
        <f>NCRBs!H45</f>
        <v>0</v>
      </c>
      <c r="I22" s="314">
        <f>NCRBs!I45</f>
        <v>0</v>
      </c>
      <c r="J22" s="314">
        <f>NCRBs!J45</f>
        <v>0</v>
      </c>
      <c r="K22" s="314">
        <f>NCRBs!K45</f>
        <v>0</v>
      </c>
      <c r="L22" s="314">
        <f>NCRBs!L45</f>
        <v>0</v>
      </c>
      <c r="M22" s="314">
        <f>NCRBs!M45</f>
        <v>0</v>
      </c>
      <c r="N22" s="314">
        <f>NCRBs!N45</f>
        <v>0</v>
      </c>
      <c r="O22" s="314">
        <f>NCRBs!O45</f>
        <v>0</v>
      </c>
      <c r="P22" s="314">
        <f>NCRBs!P45</f>
        <v>0</v>
      </c>
      <c r="Q22" s="314">
        <f>NCRBs!Q45</f>
        <v>0</v>
      </c>
      <c r="R22" s="314">
        <f>NCRBs!R45</f>
        <v>0</v>
      </c>
      <c r="S22" s="314">
        <f>NCRBs!S45</f>
        <v>0</v>
      </c>
      <c r="T22" s="314">
        <f>NCRBs!T45</f>
        <v>0</v>
      </c>
      <c r="U22" s="314">
        <f>NCRBs!U45</f>
        <v>0</v>
      </c>
      <c r="V22" s="314">
        <f>NCRBs!V45</f>
        <v>0</v>
      </c>
      <c r="W22" s="314">
        <f>NCRBs!W45</f>
        <v>0</v>
      </c>
      <c r="X22" s="314">
        <f>NCRBs!X45</f>
        <v>0</v>
      </c>
      <c r="Y22" s="314">
        <f>NCRBs!Y45</f>
        <v>0</v>
      </c>
      <c r="Z22" s="314">
        <f>NCRBs!Z45</f>
        <v>0</v>
      </c>
      <c r="AA22" s="314">
        <f>NCRBs!AA45</f>
        <v>0</v>
      </c>
      <c r="AB22" s="314">
        <f>NCRBs!AB45</f>
        <v>0</v>
      </c>
      <c r="AC22" s="314">
        <f>NCRBs!AC45</f>
        <v>0</v>
      </c>
      <c r="AD22" s="314">
        <f>NCRBs!AD45</f>
        <v>0</v>
      </c>
      <c r="AE22" s="314">
        <f>NCRBs!AE45</f>
        <v>0</v>
      </c>
      <c r="AF22" s="314">
        <f>NCRBs!AF45</f>
        <v>0</v>
      </c>
      <c r="AG22" s="314">
        <f>NCRBs!AG45</f>
        <v>0</v>
      </c>
      <c r="AH22" s="314">
        <f>NCRBs!AH45</f>
        <v>0</v>
      </c>
      <c r="AI22" s="314">
        <f>NCRBs!AI45</f>
        <v>0</v>
      </c>
      <c r="AJ22" s="314">
        <f>NCRBs!AJ45</f>
        <v>0</v>
      </c>
      <c r="AK22" s="314">
        <f>NCRBs!AK45</f>
        <v>0</v>
      </c>
      <c r="AL22" s="314">
        <f>NCRBs!AL45</f>
        <v>0</v>
      </c>
      <c r="AM22" s="314">
        <f>NCRBs!AM45</f>
        <v>0</v>
      </c>
      <c r="AN22" s="314">
        <f>NCRBs!AN45</f>
        <v>0</v>
      </c>
      <c r="AO22" s="314">
        <f>NCRBs!AO45</f>
        <v>0</v>
      </c>
      <c r="AP22" s="314">
        <f>NCRBs!AP45</f>
        <v>0</v>
      </c>
      <c r="AQ22" s="314">
        <f>NCRBs!AQ45</f>
        <v>0</v>
      </c>
      <c r="AR22" s="314">
        <f>NCRBs!AR45</f>
        <v>0</v>
      </c>
      <c r="AS22" s="314">
        <f>NCRBs!AS45</f>
        <v>0</v>
      </c>
      <c r="AT22" s="314">
        <f>NCRBs!AT45</f>
        <v>0</v>
      </c>
      <c r="AU22" s="314">
        <f>NCRBs!AU45</f>
        <v>0</v>
      </c>
      <c r="AV22" s="314">
        <f>NCRBs!AV45</f>
        <v>0</v>
      </c>
      <c r="AW22" s="314">
        <f>NCRBs!AW45</f>
        <v>0</v>
      </c>
      <c r="AX22" s="314">
        <f>NCRBs!AX45</f>
        <v>0</v>
      </c>
      <c r="AY22" s="314">
        <f>NCRBs!AY45</f>
        <v>0</v>
      </c>
      <c r="AZ22" s="314">
        <f>NCRBs!AZ45</f>
        <v>0</v>
      </c>
      <c r="BA22" s="314">
        <f>NCRBs!BA45</f>
        <v>0</v>
      </c>
      <c r="BB22" s="314">
        <f>NCRBs!BB45</f>
        <v>0</v>
      </c>
      <c r="BC22" s="314">
        <f>NCRBs!BC45</f>
        <v>0</v>
      </c>
      <c r="BD22" s="314">
        <f>NCRBs!BD45</f>
        <v>0</v>
      </c>
      <c r="BE22" s="314">
        <f>NCRBs!BE45</f>
        <v>0</v>
      </c>
      <c r="BF22" s="314">
        <f>NCRBs!BF45</f>
        <v>0</v>
      </c>
      <c r="BG22" s="314">
        <f>NCRBs!BG45</f>
        <v>0</v>
      </c>
      <c r="BH22" s="314">
        <f>NCRBs!BH45</f>
        <v>0</v>
      </c>
      <c r="BI22" s="314">
        <f>NCRBs!BI45</f>
        <v>0</v>
      </c>
      <c r="BJ22" s="314">
        <f>NCRBs!BJ45</f>
        <v>0</v>
      </c>
      <c r="BK22" s="314">
        <f>NCRBs!BK45</f>
        <v>0</v>
      </c>
      <c r="BL22" s="314">
        <f>NCRBs!BL45</f>
        <v>0</v>
      </c>
      <c r="BM22" s="314">
        <f>NCRBs!BM45</f>
        <v>0</v>
      </c>
      <c r="BN22" s="314">
        <f>NCRBs!BN45</f>
        <v>0</v>
      </c>
      <c r="BO22" s="314">
        <f>NCRBs!BO45</f>
        <v>0</v>
      </c>
      <c r="BP22" s="314">
        <f>NCRBs!BP45</f>
        <v>0</v>
      </c>
      <c r="BQ22" s="314">
        <f>NCRBs!BQ45</f>
        <v>0</v>
      </c>
      <c r="BR22" s="314">
        <f>NCRBs!BR45</f>
        <v>0</v>
      </c>
      <c r="BS22" s="314">
        <f>NCRBs!BS45</f>
        <v>0</v>
      </c>
      <c r="BT22" s="314">
        <f>NCRBs!BT45</f>
        <v>0</v>
      </c>
      <c r="BU22" s="314">
        <f>NCRBs!BU45</f>
        <v>0</v>
      </c>
      <c r="BV22" s="314">
        <f>NCRBs!BV45</f>
        <v>0</v>
      </c>
      <c r="BW22" s="314">
        <f>NCRBs!BW45</f>
        <v>0</v>
      </c>
      <c r="BX22" s="314">
        <f>NCRBs!BX45</f>
        <v>0</v>
      </c>
    </row>
    <row r="23" spans="1:16384" ht="15" customHeight="1" x14ac:dyDescent="0.25">
      <c r="A23" s="696" t="str">
        <f>"Option 2 - "&amp; Factors!$B$17</f>
        <v xml:space="preserve">Option 2 - </v>
      </c>
      <c r="B23" s="696"/>
      <c r="C23" s="311">
        <f>NCRBs!F65</f>
        <v>0</v>
      </c>
      <c r="D23" s="100" t="str">
        <f t="shared" si="3"/>
        <v/>
      </c>
      <c r="E23" s="23">
        <f t="shared" si="4"/>
        <v>1</v>
      </c>
      <c r="G23" s="314">
        <f>NCRBs!G67</f>
        <v>0</v>
      </c>
      <c r="H23" s="314">
        <f>NCRBs!H67</f>
        <v>0</v>
      </c>
      <c r="I23" s="314">
        <f>NCRBs!I67</f>
        <v>0</v>
      </c>
      <c r="J23" s="314">
        <f>NCRBs!J67</f>
        <v>0</v>
      </c>
      <c r="K23" s="314">
        <f>NCRBs!K67</f>
        <v>0</v>
      </c>
      <c r="L23" s="314">
        <f>NCRBs!L67</f>
        <v>0</v>
      </c>
      <c r="M23" s="314">
        <f>NCRBs!M67</f>
        <v>0</v>
      </c>
      <c r="N23" s="314">
        <f>NCRBs!N67</f>
        <v>0</v>
      </c>
      <c r="O23" s="314">
        <f>NCRBs!O67</f>
        <v>0</v>
      </c>
      <c r="P23" s="314">
        <f>NCRBs!P67</f>
        <v>0</v>
      </c>
      <c r="Q23" s="314">
        <f>NCRBs!Q67</f>
        <v>0</v>
      </c>
      <c r="R23" s="314">
        <f>NCRBs!R67</f>
        <v>0</v>
      </c>
      <c r="S23" s="314">
        <f>NCRBs!S67</f>
        <v>0</v>
      </c>
      <c r="T23" s="314">
        <f>NCRBs!T67</f>
        <v>0</v>
      </c>
      <c r="U23" s="314">
        <f>NCRBs!U67</f>
        <v>0</v>
      </c>
      <c r="V23" s="314">
        <f>NCRBs!V67</f>
        <v>0</v>
      </c>
      <c r="W23" s="314">
        <f>NCRBs!W67</f>
        <v>0</v>
      </c>
      <c r="X23" s="314">
        <f>NCRBs!X67</f>
        <v>0</v>
      </c>
      <c r="Y23" s="314">
        <f>NCRBs!Y67</f>
        <v>0</v>
      </c>
      <c r="Z23" s="314">
        <f>NCRBs!Z67</f>
        <v>0</v>
      </c>
      <c r="AA23" s="314">
        <f>NCRBs!AA67</f>
        <v>0</v>
      </c>
      <c r="AB23" s="314">
        <f>NCRBs!AB67</f>
        <v>0</v>
      </c>
      <c r="AC23" s="314">
        <f>NCRBs!AC67</f>
        <v>0</v>
      </c>
      <c r="AD23" s="314">
        <f>NCRBs!AD67</f>
        <v>0</v>
      </c>
      <c r="AE23" s="314">
        <f>NCRBs!AE67</f>
        <v>0</v>
      </c>
      <c r="AF23" s="314">
        <f>NCRBs!AF67</f>
        <v>0</v>
      </c>
      <c r="AG23" s="314">
        <f>NCRBs!AG67</f>
        <v>0</v>
      </c>
      <c r="AH23" s="314">
        <f>NCRBs!AH67</f>
        <v>0</v>
      </c>
      <c r="AI23" s="314">
        <f>NCRBs!AI67</f>
        <v>0</v>
      </c>
      <c r="AJ23" s="314">
        <f>NCRBs!AJ67</f>
        <v>0</v>
      </c>
      <c r="AK23" s="314">
        <f>NCRBs!AK67</f>
        <v>0</v>
      </c>
      <c r="AL23" s="314">
        <f>NCRBs!AL67</f>
        <v>0</v>
      </c>
      <c r="AM23" s="314">
        <f>NCRBs!AM67</f>
        <v>0</v>
      </c>
      <c r="AN23" s="314">
        <f>NCRBs!AN67</f>
        <v>0</v>
      </c>
      <c r="AO23" s="314">
        <f>NCRBs!AO67</f>
        <v>0</v>
      </c>
      <c r="AP23" s="314">
        <f>NCRBs!AP67</f>
        <v>0</v>
      </c>
      <c r="AQ23" s="314">
        <f>NCRBs!AQ67</f>
        <v>0</v>
      </c>
      <c r="AR23" s="314">
        <f>NCRBs!AR67</f>
        <v>0</v>
      </c>
      <c r="AS23" s="314">
        <f>NCRBs!AS67</f>
        <v>0</v>
      </c>
      <c r="AT23" s="314">
        <f>NCRBs!AT67</f>
        <v>0</v>
      </c>
      <c r="AU23" s="314">
        <f>NCRBs!AU67</f>
        <v>0</v>
      </c>
      <c r="AV23" s="314">
        <f>NCRBs!AV67</f>
        <v>0</v>
      </c>
      <c r="AW23" s="314">
        <f>NCRBs!AW67</f>
        <v>0</v>
      </c>
      <c r="AX23" s="314">
        <f>NCRBs!AX67</f>
        <v>0</v>
      </c>
      <c r="AY23" s="314">
        <f>NCRBs!AY67</f>
        <v>0</v>
      </c>
      <c r="AZ23" s="314">
        <f>NCRBs!AZ67</f>
        <v>0</v>
      </c>
      <c r="BA23" s="314">
        <f>NCRBs!BA67</f>
        <v>0</v>
      </c>
      <c r="BB23" s="314">
        <f>NCRBs!BB67</f>
        <v>0</v>
      </c>
      <c r="BC23" s="314">
        <f>NCRBs!BC67</f>
        <v>0</v>
      </c>
      <c r="BD23" s="314">
        <f>NCRBs!BD67</f>
        <v>0</v>
      </c>
      <c r="BE23" s="314">
        <f>NCRBs!BE67</f>
        <v>0</v>
      </c>
      <c r="BF23" s="314">
        <f>NCRBs!BF67</f>
        <v>0</v>
      </c>
      <c r="BG23" s="314">
        <f>NCRBs!BG67</f>
        <v>0</v>
      </c>
      <c r="BH23" s="314">
        <f>NCRBs!BH67</f>
        <v>0</v>
      </c>
      <c r="BI23" s="314">
        <f>NCRBs!BI67</f>
        <v>0</v>
      </c>
      <c r="BJ23" s="314">
        <f>NCRBs!BJ67</f>
        <v>0</v>
      </c>
      <c r="BK23" s="314">
        <f>NCRBs!BK67</f>
        <v>0</v>
      </c>
      <c r="BL23" s="314">
        <f>NCRBs!BL67</f>
        <v>0</v>
      </c>
      <c r="BM23" s="314">
        <f>NCRBs!BM67</f>
        <v>0</v>
      </c>
      <c r="BN23" s="314">
        <f>NCRBs!BN67</f>
        <v>0</v>
      </c>
      <c r="BO23" s="314">
        <f>NCRBs!BO67</f>
        <v>0</v>
      </c>
      <c r="BP23" s="314">
        <f>NCRBs!BP67</f>
        <v>0</v>
      </c>
      <c r="BQ23" s="314">
        <f>NCRBs!BQ67</f>
        <v>0</v>
      </c>
      <c r="BR23" s="314">
        <f>NCRBs!BR67</f>
        <v>0</v>
      </c>
      <c r="BS23" s="314">
        <f>NCRBs!BS67</f>
        <v>0</v>
      </c>
      <c r="BT23" s="314">
        <f>NCRBs!BT67</f>
        <v>0</v>
      </c>
      <c r="BU23" s="314">
        <f>NCRBs!BU67</f>
        <v>0</v>
      </c>
      <c r="BV23" s="314">
        <f>NCRBs!BV67</f>
        <v>0</v>
      </c>
      <c r="BW23" s="314">
        <f>NCRBs!BW67</f>
        <v>0</v>
      </c>
      <c r="BX23" s="314">
        <f>NCRBs!BX67</f>
        <v>0</v>
      </c>
    </row>
    <row r="24" spans="1:16384" ht="15" customHeight="1" x14ac:dyDescent="0.25">
      <c r="A24" s="696" t="str">
        <f>"Option 3 - "&amp; Factors!$B$18</f>
        <v xml:space="preserve">Option 3 - </v>
      </c>
      <c r="B24" s="696"/>
      <c r="C24" s="311">
        <f>NCRBs!F87</f>
        <v>0</v>
      </c>
      <c r="D24" s="100" t="str">
        <f t="shared" si="3"/>
        <v/>
      </c>
      <c r="E24" s="23">
        <f t="shared" si="4"/>
        <v>1</v>
      </c>
      <c r="G24" s="314">
        <f>NCRBs!G89</f>
        <v>0</v>
      </c>
      <c r="H24" s="314">
        <f>NCRBs!H89</f>
        <v>0</v>
      </c>
      <c r="I24" s="314">
        <f>NCRBs!I89</f>
        <v>0</v>
      </c>
      <c r="J24" s="314">
        <f>NCRBs!J89</f>
        <v>0</v>
      </c>
      <c r="K24" s="314">
        <f>NCRBs!K89</f>
        <v>0</v>
      </c>
      <c r="L24" s="314">
        <f>NCRBs!L89</f>
        <v>0</v>
      </c>
      <c r="M24" s="314">
        <f>NCRBs!M89</f>
        <v>0</v>
      </c>
      <c r="N24" s="314">
        <f>NCRBs!N89</f>
        <v>0</v>
      </c>
      <c r="O24" s="314">
        <f>NCRBs!O89</f>
        <v>0</v>
      </c>
      <c r="P24" s="314">
        <f>NCRBs!P89</f>
        <v>0</v>
      </c>
      <c r="Q24" s="314">
        <f>NCRBs!Q89</f>
        <v>0</v>
      </c>
      <c r="R24" s="314">
        <f>NCRBs!R89</f>
        <v>0</v>
      </c>
      <c r="S24" s="314">
        <f>NCRBs!S89</f>
        <v>0</v>
      </c>
      <c r="T24" s="314">
        <f>NCRBs!T89</f>
        <v>0</v>
      </c>
      <c r="U24" s="314">
        <f>NCRBs!U89</f>
        <v>0</v>
      </c>
      <c r="V24" s="314">
        <f>NCRBs!V89</f>
        <v>0</v>
      </c>
      <c r="W24" s="314">
        <f>NCRBs!W89</f>
        <v>0</v>
      </c>
      <c r="X24" s="314">
        <f>NCRBs!X89</f>
        <v>0</v>
      </c>
      <c r="Y24" s="314">
        <f>NCRBs!Y89</f>
        <v>0</v>
      </c>
      <c r="Z24" s="314">
        <f>NCRBs!Z89</f>
        <v>0</v>
      </c>
      <c r="AA24" s="314">
        <f>NCRBs!AA89</f>
        <v>0</v>
      </c>
      <c r="AB24" s="314">
        <f>NCRBs!AB89</f>
        <v>0</v>
      </c>
      <c r="AC24" s="314">
        <f>NCRBs!AC89</f>
        <v>0</v>
      </c>
      <c r="AD24" s="314">
        <f>NCRBs!AD89</f>
        <v>0</v>
      </c>
      <c r="AE24" s="314">
        <f>NCRBs!AE89</f>
        <v>0</v>
      </c>
      <c r="AF24" s="314">
        <f>NCRBs!AF89</f>
        <v>0</v>
      </c>
      <c r="AG24" s="314">
        <f>NCRBs!AG89</f>
        <v>0</v>
      </c>
      <c r="AH24" s="314">
        <f>NCRBs!AH89</f>
        <v>0</v>
      </c>
      <c r="AI24" s="314">
        <f>NCRBs!AI89</f>
        <v>0</v>
      </c>
      <c r="AJ24" s="314">
        <f>NCRBs!AJ89</f>
        <v>0</v>
      </c>
      <c r="AK24" s="314">
        <f>NCRBs!AK89</f>
        <v>0</v>
      </c>
      <c r="AL24" s="314">
        <f>NCRBs!AL89</f>
        <v>0</v>
      </c>
      <c r="AM24" s="314">
        <f>NCRBs!AM89</f>
        <v>0</v>
      </c>
      <c r="AN24" s="314">
        <f>NCRBs!AN89</f>
        <v>0</v>
      </c>
      <c r="AO24" s="314">
        <f>NCRBs!AO89</f>
        <v>0</v>
      </c>
      <c r="AP24" s="314">
        <f>NCRBs!AP89</f>
        <v>0</v>
      </c>
      <c r="AQ24" s="314">
        <f>NCRBs!AQ89</f>
        <v>0</v>
      </c>
      <c r="AR24" s="314">
        <f>NCRBs!AR89</f>
        <v>0</v>
      </c>
      <c r="AS24" s="314">
        <f>NCRBs!AS89</f>
        <v>0</v>
      </c>
      <c r="AT24" s="314">
        <f>NCRBs!AT89</f>
        <v>0</v>
      </c>
      <c r="AU24" s="314">
        <f>NCRBs!AU89</f>
        <v>0</v>
      </c>
      <c r="AV24" s="314">
        <f>NCRBs!AV89</f>
        <v>0</v>
      </c>
      <c r="AW24" s="314">
        <f>NCRBs!AW89</f>
        <v>0</v>
      </c>
      <c r="AX24" s="314">
        <f>NCRBs!AX89</f>
        <v>0</v>
      </c>
      <c r="AY24" s="314">
        <f>NCRBs!AY89</f>
        <v>0</v>
      </c>
      <c r="AZ24" s="314">
        <f>NCRBs!AZ89</f>
        <v>0</v>
      </c>
      <c r="BA24" s="314">
        <f>NCRBs!BA89</f>
        <v>0</v>
      </c>
      <c r="BB24" s="314">
        <f>NCRBs!BB89</f>
        <v>0</v>
      </c>
      <c r="BC24" s="314">
        <f>NCRBs!BC89</f>
        <v>0</v>
      </c>
      <c r="BD24" s="314">
        <f>NCRBs!BD89</f>
        <v>0</v>
      </c>
      <c r="BE24" s="314">
        <f>NCRBs!BE89</f>
        <v>0</v>
      </c>
      <c r="BF24" s="314">
        <f>NCRBs!BF89</f>
        <v>0</v>
      </c>
      <c r="BG24" s="314">
        <f>NCRBs!BG89</f>
        <v>0</v>
      </c>
      <c r="BH24" s="314">
        <f>NCRBs!BH89</f>
        <v>0</v>
      </c>
      <c r="BI24" s="314">
        <f>NCRBs!BI89</f>
        <v>0</v>
      </c>
      <c r="BJ24" s="314">
        <f>NCRBs!BJ89</f>
        <v>0</v>
      </c>
      <c r="BK24" s="314">
        <f>NCRBs!BK89</f>
        <v>0</v>
      </c>
      <c r="BL24" s="314">
        <f>NCRBs!BL89</f>
        <v>0</v>
      </c>
      <c r="BM24" s="314">
        <f>NCRBs!BM89</f>
        <v>0</v>
      </c>
      <c r="BN24" s="314">
        <f>NCRBs!BN89</f>
        <v>0</v>
      </c>
      <c r="BO24" s="314">
        <f>NCRBs!BO89</f>
        <v>0</v>
      </c>
      <c r="BP24" s="314">
        <f>NCRBs!BP89</f>
        <v>0</v>
      </c>
      <c r="BQ24" s="314">
        <f>NCRBs!BQ89</f>
        <v>0</v>
      </c>
      <c r="BR24" s="314">
        <f>NCRBs!BR89</f>
        <v>0</v>
      </c>
      <c r="BS24" s="314">
        <f>NCRBs!BS89</f>
        <v>0</v>
      </c>
      <c r="BT24" s="314">
        <f>NCRBs!BT89</f>
        <v>0</v>
      </c>
      <c r="BU24" s="314">
        <f>NCRBs!BU89</f>
        <v>0</v>
      </c>
      <c r="BV24" s="314">
        <f>NCRBs!BV89</f>
        <v>0</v>
      </c>
      <c r="BW24" s="314">
        <f>NCRBs!BW89</f>
        <v>0</v>
      </c>
      <c r="BX24" s="314">
        <f>NCRBs!BX89</f>
        <v>0</v>
      </c>
    </row>
    <row r="25" spans="1:16384" ht="15" customHeight="1" x14ac:dyDescent="0.25">
      <c r="A25" s="696" t="str">
        <f>"Option 4 - "&amp; Factors!$B$19</f>
        <v xml:space="preserve">Option 4 - </v>
      </c>
      <c r="B25" s="696"/>
      <c r="C25" s="311">
        <f>NCRBs!F109</f>
        <v>0</v>
      </c>
      <c r="D25" s="100" t="str">
        <f t="shared" si="3"/>
        <v/>
      </c>
      <c r="E25" s="23">
        <f t="shared" si="4"/>
        <v>1</v>
      </c>
      <c r="G25" s="314">
        <f>NCRBs!G111</f>
        <v>0</v>
      </c>
      <c r="H25" s="314">
        <f>NCRBs!H111</f>
        <v>0</v>
      </c>
      <c r="I25" s="314">
        <f>NCRBs!I111</f>
        <v>0</v>
      </c>
      <c r="J25" s="314">
        <f>NCRBs!J111</f>
        <v>0</v>
      </c>
      <c r="K25" s="314">
        <f>NCRBs!K111</f>
        <v>0</v>
      </c>
      <c r="L25" s="314">
        <f>NCRBs!L111</f>
        <v>0</v>
      </c>
      <c r="M25" s="314">
        <f>NCRBs!M111</f>
        <v>0</v>
      </c>
      <c r="N25" s="314">
        <f>NCRBs!N111</f>
        <v>0</v>
      </c>
      <c r="O25" s="314">
        <f>NCRBs!O111</f>
        <v>0</v>
      </c>
      <c r="P25" s="314">
        <f>NCRBs!P111</f>
        <v>0</v>
      </c>
      <c r="Q25" s="314">
        <f>NCRBs!Q111</f>
        <v>0</v>
      </c>
      <c r="R25" s="314">
        <f>NCRBs!R111</f>
        <v>0</v>
      </c>
      <c r="S25" s="314">
        <f>NCRBs!S111</f>
        <v>0</v>
      </c>
      <c r="T25" s="314">
        <f>NCRBs!T111</f>
        <v>0</v>
      </c>
      <c r="U25" s="314">
        <f>NCRBs!U111</f>
        <v>0</v>
      </c>
      <c r="V25" s="314">
        <f>NCRBs!V111</f>
        <v>0</v>
      </c>
      <c r="W25" s="314">
        <f>NCRBs!W111</f>
        <v>0</v>
      </c>
      <c r="X25" s="314">
        <f>NCRBs!X111</f>
        <v>0</v>
      </c>
      <c r="Y25" s="314">
        <f>NCRBs!Y111</f>
        <v>0</v>
      </c>
      <c r="Z25" s="314">
        <f>NCRBs!Z111</f>
        <v>0</v>
      </c>
      <c r="AA25" s="314">
        <f>NCRBs!AA111</f>
        <v>0</v>
      </c>
      <c r="AB25" s="314">
        <f>NCRBs!AB111</f>
        <v>0</v>
      </c>
      <c r="AC25" s="314">
        <f>NCRBs!AC111</f>
        <v>0</v>
      </c>
      <c r="AD25" s="314">
        <f>NCRBs!AD111</f>
        <v>0</v>
      </c>
      <c r="AE25" s="314">
        <f>NCRBs!AE111</f>
        <v>0</v>
      </c>
      <c r="AF25" s="314">
        <f>NCRBs!AF111</f>
        <v>0</v>
      </c>
      <c r="AG25" s="314">
        <f>NCRBs!AG111</f>
        <v>0</v>
      </c>
      <c r="AH25" s="314">
        <f>NCRBs!AH111</f>
        <v>0</v>
      </c>
      <c r="AI25" s="314">
        <f>NCRBs!AI111</f>
        <v>0</v>
      </c>
      <c r="AJ25" s="314">
        <f>NCRBs!AJ111</f>
        <v>0</v>
      </c>
      <c r="AK25" s="314">
        <f>NCRBs!AK111</f>
        <v>0</v>
      </c>
      <c r="AL25" s="314">
        <f>NCRBs!AL111</f>
        <v>0</v>
      </c>
      <c r="AM25" s="314">
        <f>NCRBs!AM111</f>
        <v>0</v>
      </c>
      <c r="AN25" s="314">
        <f>NCRBs!AN111</f>
        <v>0</v>
      </c>
      <c r="AO25" s="314">
        <f>NCRBs!AO111</f>
        <v>0</v>
      </c>
      <c r="AP25" s="314">
        <f>NCRBs!AP111</f>
        <v>0</v>
      </c>
      <c r="AQ25" s="314">
        <f>NCRBs!AQ111</f>
        <v>0</v>
      </c>
      <c r="AR25" s="314">
        <f>NCRBs!AR111</f>
        <v>0</v>
      </c>
      <c r="AS25" s="314">
        <f>NCRBs!AS111</f>
        <v>0</v>
      </c>
      <c r="AT25" s="314">
        <f>NCRBs!AT111</f>
        <v>0</v>
      </c>
      <c r="AU25" s="314">
        <f>NCRBs!AU111</f>
        <v>0</v>
      </c>
      <c r="AV25" s="314">
        <f>NCRBs!AV111</f>
        <v>0</v>
      </c>
      <c r="AW25" s="314">
        <f>NCRBs!AW111</f>
        <v>0</v>
      </c>
      <c r="AX25" s="314">
        <f>NCRBs!AX111</f>
        <v>0</v>
      </c>
      <c r="AY25" s="314">
        <f>NCRBs!AY111</f>
        <v>0</v>
      </c>
      <c r="AZ25" s="314">
        <f>NCRBs!AZ111</f>
        <v>0</v>
      </c>
      <c r="BA25" s="314">
        <f>NCRBs!BA111</f>
        <v>0</v>
      </c>
      <c r="BB25" s="314">
        <f>NCRBs!BB111</f>
        <v>0</v>
      </c>
      <c r="BC25" s="314">
        <f>NCRBs!BC111</f>
        <v>0</v>
      </c>
      <c r="BD25" s="314">
        <f>NCRBs!BD111</f>
        <v>0</v>
      </c>
      <c r="BE25" s="314">
        <f>NCRBs!BE111</f>
        <v>0</v>
      </c>
      <c r="BF25" s="314">
        <f>NCRBs!BF111</f>
        <v>0</v>
      </c>
      <c r="BG25" s="314">
        <f>NCRBs!BG111</f>
        <v>0</v>
      </c>
      <c r="BH25" s="314">
        <f>NCRBs!BH111</f>
        <v>0</v>
      </c>
      <c r="BI25" s="314">
        <f>NCRBs!BI111</f>
        <v>0</v>
      </c>
      <c r="BJ25" s="314">
        <f>NCRBs!BJ111</f>
        <v>0</v>
      </c>
      <c r="BK25" s="314">
        <f>NCRBs!BK111</f>
        <v>0</v>
      </c>
      <c r="BL25" s="314">
        <f>NCRBs!BL111</f>
        <v>0</v>
      </c>
      <c r="BM25" s="314">
        <f>NCRBs!BM111</f>
        <v>0</v>
      </c>
      <c r="BN25" s="314">
        <f>NCRBs!BN111</f>
        <v>0</v>
      </c>
      <c r="BO25" s="314">
        <f>NCRBs!BO111</f>
        <v>0</v>
      </c>
      <c r="BP25" s="314">
        <f>NCRBs!BP111</f>
        <v>0</v>
      </c>
      <c r="BQ25" s="314">
        <f>NCRBs!BQ111</f>
        <v>0</v>
      </c>
      <c r="BR25" s="314">
        <f>NCRBs!BR111</f>
        <v>0</v>
      </c>
      <c r="BS25" s="314">
        <f>NCRBs!BS111</f>
        <v>0</v>
      </c>
      <c r="BT25" s="314">
        <f>NCRBs!BT111</f>
        <v>0</v>
      </c>
      <c r="BU25" s="314">
        <f>NCRBs!BU111</f>
        <v>0</v>
      </c>
      <c r="BV25" s="314">
        <f>NCRBs!BV111</f>
        <v>0</v>
      </c>
      <c r="BW25" s="314">
        <f>NCRBs!BW111</f>
        <v>0</v>
      </c>
      <c r="BX25" s="314">
        <f>NCRBs!BX111</f>
        <v>0</v>
      </c>
    </row>
    <row r="26" spans="1:16384" ht="15" customHeight="1" x14ac:dyDescent="0.25">
      <c r="A26" s="696" t="str">
        <f>"Option 5 - "&amp; Factors!$B$20</f>
        <v xml:space="preserve">Option 5 - </v>
      </c>
      <c r="B26" s="696"/>
      <c r="C26" s="311">
        <f>NCRBs!F131</f>
        <v>0</v>
      </c>
      <c r="D26" s="100" t="str">
        <f t="shared" si="3"/>
        <v/>
      </c>
      <c r="E26" s="23">
        <f t="shared" si="4"/>
        <v>1</v>
      </c>
      <c r="G26" s="314">
        <f>NCRBs!G133</f>
        <v>0</v>
      </c>
      <c r="H26" s="314">
        <f>NCRBs!H133</f>
        <v>0</v>
      </c>
      <c r="I26" s="314">
        <f>NCRBs!I133</f>
        <v>0</v>
      </c>
      <c r="J26" s="314">
        <f>NCRBs!J133</f>
        <v>0</v>
      </c>
      <c r="K26" s="314">
        <f>NCRBs!K133</f>
        <v>0</v>
      </c>
      <c r="L26" s="314">
        <f>NCRBs!L133</f>
        <v>0</v>
      </c>
      <c r="M26" s="314">
        <f>NCRBs!M133</f>
        <v>0</v>
      </c>
      <c r="N26" s="314">
        <f>NCRBs!N133</f>
        <v>0</v>
      </c>
      <c r="O26" s="314">
        <f>NCRBs!O133</f>
        <v>0</v>
      </c>
      <c r="P26" s="314">
        <f>NCRBs!P133</f>
        <v>0</v>
      </c>
      <c r="Q26" s="314">
        <f>NCRBs!Q133</f>
        <v>0</v>
      </c>
      <c r="R26" s="314">
        <f>NCRBs!R133</f>
        <v>0</v>
      </c>
      <c r="S26" s="314">
        <f>NCRBs!S133</f>
        <v>0</v>
      </c>
      <c r="T26" s="314">
        <f>NCRBs!T133</f>
        <v>0</v>
      </c>
      <c r="U26" s="314">
        <f>NCRBs!U133</f>
        <v>0</v>
      </c>
      <c r="V26" s="314">
        <f>NCRBs!V133</f>
        <v>0</v>
      </c>
      <c r="W26" s="314">
        <f>NCRBs!W133</f>
        <v>0</v>
      </c>
      <c r="X26" s="314">
        <f>NCRBs!X133</f>
        <v>0</v>
      </c>
      <c r="Y26" s="314">
        <f>NCRBs!Y133</f>
        <v>0</v>
      </c>
      <c r="Z26" s="314">
        <f>NCRBs!Z133</f>
        <v>0</v>
      </c>
      <c r="AA26" s="314">
        <f>NCRBs!AA133</f>
        <v>0</v>
      </c>
      <c r="AB26" s="314">
        <f>NCRBs!AB133</f>
        <v>0</v>
      </c>
      <c r="AC26" s="314">
        <f>NCRBs!AC133</f>
        <v>0</v>
      </c>
      <c r="AD26" s="314">
        <f>NCRBs!AD133</f>
        <v>0</v>
      </c>
      <c r="AE26" s="314">
        <f>NCRBs!AE133</f>
        <v>0</v>
      </c>
      <c r="AF26" s="314">
        <f>NCRBs!AF133</f>
        <v>0</v>
      </c>
      <c r="AG26" s="314">
        <f>NCRBs!AG133</f>
        <v>0</v>
      </c>
      <c r="AH26" s="314">
        <f>NCRBs!AH133</f>
        <v>0</v>
      </c>
      <c r="AI26" s="314">
        <f>NCRBs!AI133</f>
        <v>0</v>
      </c>
      <c r="AJ26" s="314">
        <f>NCRBs!AJ133</f>
        <v>0</v>
      </c>
      <c r="AK26" s="314">
        <f>NCRBs!AK133</f>
        <v>0</v>
      </c>
      <c r="AL26" s="314">
        <f>NCRBs!AL133</f>
        <v>0</v>
      </c>
      <c r="AM26" s="314">
        <f>NCRBs!AM133</f>
        <v>0</v>
      </c>
      <c r="AN26" s="314">
        <f>NCRBs!AN133</f>
        <v>0</v>
      </c>
      <c r="AO26" s="314">
        <f>NCRBs!AO133</f>
        <v>0</v>
      </c>
      <c r="AP26" s="314">
        <f>NCRBs!AP133</f>
        <v>0</v>
      </c>
      <c r="AQ26" s="314">
        <f>NCRBs!AQ133</f>
        <v>0</v>
      </c>
      <c r="AR26" s="314">
        <f>NCRBs!AR133</f>
        <v>0</v>
      </c>
      <c r="AS26" s="314">
        <f>NCRBs!AS133</f>
        <v>0</v>
      </c>
      <c r="AT26" s="314">
        <f>NCRBs!AT133</f>
        <v>0</v>
      </c>
      <c r="AU26" s="314">
        <f>NCRBs!AU133</f>
        <v>0</v>
      </c>
      <c r="AV26" s="314">
        <f>NCRBs!AV133</f>
        <v>0</v>
      </c>
      <c r="AW26" s="314">
        <f>NCRBs!AW133</f>
        <v>0</v>
      </c>
      <c r="AX26" s="314">
        <f>NCRBs!AX133</f>
        <v>0</v>
      </c>
      <c r="AY26" s="314">
        <f>NCRBs!AY133</f>
        <v>0</v>
      </c>
      <c r="AZ26" s="314">
        <f>NCRBs!AZ133</f>
        <v>0</v>
      </c>
      <c r="BA26" s="314">
        <f>NCRBs!BA133</f>
        <v>0</v>
      </c>
      <c r="BB26" s="314">
        <f>NCRBs!BB133</f>
        <v>0</v>
      </c>
      <c r="BC26" s="314">
        <f>NCRBs!BC133</f>
        <v>0</v>
      </c>
      <c r="BD26" s="314">
        <f>NCRBs!BD133</f>
        <v>0</v>
      </c>
      <c r="BE26" s="314">
        <f>NCRBs!BE133</f>
        <v>0</v>
      </c>
      <c r="BF26" s="314">
        <f>NCRBs!BF133</f>
        <v>0</v>
      </c>
      <c r="BG26" s="314">
        <f>NCRBs!BG133</f>
        <v>0</v>
      </c>
      <c r="BH26" s="314">
        <f>NCRBs!BH133</f>
        <v>0</v>
      </c>
      <c r="BI26" s="314">
        <f>NCRBs!BI133</f>
        <v>0</v>
      </c>
      <c r="BJ26" s="314">
        <f>NCRBs!BJ133</f>
        <v>0</v>
      </c>
      <c r="BK26" s="314">
        <f>NCRBs!BK133</f>
        <v>0</v>
      </c>
      <c r="BL26" s="314">
        <f>NCRBs!BL133</f>
        <v>0</v>
      </c>
      <c r="BM26" s="314">
        <f>NCRBs!BM133</f>
        <v>0</v>
      </c>
      <c r="BN26" s="314">
        <f>NCRBs!BN133</f>
        <v>0</v>
      </c>
      <c r="BO26" s="314">
        <f>NCRBs!BO133</f>
        <v>0</v>
      </c>
      <c r="BP26" s="314">
        <f>NCRBs!BP133</f>
        <v>0</v>
      </c>
      <c r="BQ26" s="314">
        <f>NCRBs!BQ133</f>
        <v>0</v>
      </c>
      <c r="BR26" s="314">
        <f>NCRBs!BR133</f>
        <v>0</v>
      </c>
      <c r="BS26" s="314">
        <f>NCRBs!BS133</f>
        <v>0</v>
      </c>
      <c r="BT26" s="314">
        <f>NCRBs!BT133</f>
        <v>0</v>
      </c>
      <c r="BU26" s="314">
        <f>NCRBs!BU133</f>
        <v>0</v>
      </c>
      <c r="BV26" s="314">
        <f>NCRBs!BV133</f>
        <v>0</v>
      </c>
      <c r="BW26" s="314">
        <f>NCRBs!BW133</f>
        <v>0</v>
      </c>
      <c r="BX26" s="314">
        <f>NCRBs!BX133</f>
        <v>0</v>
      </c>
    </row>
    <row r="27" spans="1:16384" ht="15" customHeight="1" x14ac:dyDescent="0.25">
      <c r="A27" s="696" t="str">
        <f>"Option 6 - "&amp; Factors!$B$21</f>
        <v xml:space="preserve">Option 6 - </v>
      </c>
      <c r="B27" s="696"/>
      <c r="C27" s="311">
        <f>NCRBs!F153</f>
        <v>0</v>
      </c>
      <c r="D27" s="100" t="str">
        <f t="shared" si="3"/>
        <v/>
      </c>
      <c r="E27" s="23">
        <f t="shared" si="4"/>
        <v>1</v>
      </c>
      <c r="G27" s="314">
        <f>NCRBs!G155</f>
        <v>0</v>
      </c>
      <c r="H27" s="314">
        <f>NCRBs!H155</f>
        <v>0</v>
      </c>
      <c r="I27" s="314">
        <f>NCRBs!I155</f>
        <v>0</v>
      </c>
      <c r="J27" s="314">
        <f>NCRBs!J155</f>
        <v>0</v>
      </c>
      <c r="K27" s="314">
        <f>NCRBs!K155</f>
        <v>0</v>
      </c>
      <c r="L27" s="314">
        <f>NCRBs!L155</f>
        <v>0</v>
      </c>
      <c r="M27" s="314">
        <f>NCRBs!M155</f>
        <v>0</v>
      </c>
      <c r="N27" s="314">
        <f>NCRBs!N155</f>
        <v>0</v>
      </c>
      <c r="O27" s="314">
        <f>NCRBs!O155</f>
        <v>0</v>
      </c>
      <c r="P27" s="314">
        <f>NCRBs!P155</f>
        <v>0</v>
      </c>
      <c r="Q27" s="314">
        <f>NCRBs!Q155</f>
        <v>0</v>
      </c>
      <c r="R27" s="314">
        <f>NCRBs!R155</f>
        <v>0</v>
      </c>
      <c r="S27" s="314">
        <f>NCRBs!S155</f>
        <v>0</v>
      </c>
      <c r="T27" s="314">
        <f>NCRBs!T155</f>
        <v>0</v>
      </c>
      <c r="U27" s="314">
        <f>NCRBs!U155</f>
        <v>0</v>
      </c>
      <c r="V27" s="314">
        <f>NCRBs!V155</f>
        <v>0</v>
      </c>
      <c r="W27" s="314">
        <f>NCRBs!W155</f>
        <v>0</v>
      </c>
      <c r="X27" s="314">
        <f>NCRBs!X155</f>
        <v>0</v>
      </c>
      <c r="Y27" s="314">
        <f>NCRBs!Y155</f>
        <v>0</v>
      </c>
      <c r="Z27" s="314">
        <f>NCRBs!Z155</f>
        <v>0</v>
      </c>
      <c r="AA27" s="314">
        <f>NCRBs!AA155</f>
        <v>0</v>
      </c>
      <c r="AB27" s="314">
        <f>NCRBs!AB155</f>
        <v>0</v>
      </c>
      <c r="AC27" s="314">
        <f>NCRBs!AC155</f>
        <v>0</v>
      </c>
      <c r="AD27" s="314">
        <f>NCRBs!AD155</f>
        <v>0</v>
      </c>
      <c r="AE27" s="314">
        <f>NCRBs!AE155</f>
        <v>0</v>
      </c>
      <c r="AF27" s="314">
        <f>NCRBs!AF155</f>
        <v>0</v>
      </c>
      <c r="AG27" s="314">
        <f>NCRBs!AG155</f>
        <v>0</v>
      </c>
      <c r="AH27" s="314">
        <f>NCRBs!AH155</f>
        <v>0</v>
      </c>
      <c r="AI27" s="314">
        <f>NCRBs!AI155</f>
        <v>0</v>
      </c>
      <c r="AJ27" s="314">
        <f>NCRBs!AJ155</f>
        <v>0</v>
      </c>
      <c r="AK27" s="314">
        <f>NCRBs!AK155</f>
        <v>0</v>
      </c>
      <c r="AL27" s="314">
        <f>NCRBs!AL155</f>
        <v>0</v>
      </c>
      <c r="AM27" s="314">
        <f>NCRBs!AM155</f>
        <v>0</v>
      </c>
      <c r="AN27" s="314">
        <f>NCRBs!AN155</f>
        <v>0</v>
      </c>
      <c r="AO27" s="314">
        <f>NCRBs!AO155</f>
        <v>0</v>
      </c>
      <c r="AP27" s="314">
        <f>NCRBs!AP155</f>
        <v>0</v>
      </c>
      <c r="AQ27" s="314">
        <f>NCRBs!AQ155</f>
        <v>0</v>
      </c>
      <c r="AR27" s="314">
        <f>NCRBs!AR155</f>
        <v>0</v>
      </c>
      <c r="AS27" s="314">
        <f>NCRBs!AS155</f>
        <v>0</v>
      </c>
      <c r="AT27" s="314">
        <f>NCRBs!AT155</f>
        <v>0</v>
      </c>
      <c r="AU27" s="314">
        <f>NCRBs!AU155</f>
        <v>0</v>
      </c>
      <c r="AV27" s="314">
        <f>NCRBs!AV155</f>
        <v>0</v>
      </c>
      <c r="AW27" s="314">
        <f>NCRBs!AW155</f>
        <v>0</v>
      </c>
      <c r="AX27" s="314">
        <f>NCRBs!AX155</f>
        <v>0</v>
      </c>
      <c r="AY27" s="314">
        <f>NCRBs!AY155</f>
        <v>0</v>
      </c>
      <c r="AZ27" s="314">
        <f>NCRBs!AZ155</f>
        <v>0</v>
      </c>
      <c r="BA27" s="314">
        <f>NCRBs!BA155</f>
        <v>0</v>
      </c>
      <c r="BB27" s="314">
        <f>NCRBs!BB155</f>
        <v>0</v>
      </c>
      <c r="BC27" s="314">
        <f>NCRBs!BC155</f>
        <v>0</v>
      </c>
      <c r="BD27" s="314">
        <f>NCRBs!BD155</f>
        <v>0</v>
      </c>
      <c r="BE27" s="314">
        <f>NCRBs!BE155</f>
        <v>0</v>
      </c>
      <c r="BF27" s="314">
        <f>NCRBs!BF155</f>
        <v>0</v>
      </c>
      <c r="BG27" s="314">
        <f>NCRBs!BG155</f>
        <v>0</v>
      </c>
      <c r="BH27" s="314">
        <f>NCRBs!BH155</f>
        <v>0</v>
      </c>
      <c r="BI27" s="314">
        <f>NCRBs!BI155</f>
        <v>0</v>
      </c>
      <c r="BJ27" s="314">
        <f>NCRBs!BJ155</f>
        <v>0</v>
      </c>
      <c r="BK27" s="314">
        <f>NCRBs!BK155</f>
        <v>0</v>
      </c>
      <c r="BL27" s="314">
        <f>NCRBs!BL155</f>
        <v>0</v>
      </c>
      <c r="BM27" s="314">
        <f>NCRBs!BM155</f>
        <v>0</v>
      </c>
      <c r="BN27" s="314">
        <f>NCRBs!BN155</f>
        <v>0</v>
      </c>
      <c r="BO27" s="314">
        <f>NCRBs!BO155</f>
        <v>0</v>
      </c>
      <c r="BP27" s="314">
        <f>NCRBs!BP155</f>
        <v>0</v>
      </c>
      <c r="BQ27" s="314">
        <f>NCRBs!BQ155</f>
        <v>0</v>
      </c>
      <c r="BR27" s="314">
        <f>NCRBs!BR155</f>
        <v>0</v>
      </c>
      <c r="BS27" s="314">
        <f>NCRBs!BS155</f>
        <v>0</v>
      </c>
      <c r="BT27" s="314">
        <f>NCRBs!BT155</f>
        <v>0</v>
      </c>
      <c r="BU27" s="314">
        <f>NCRBs!BU155</f>
        <v>0</v>
      </c>
      <c r="BV27" s="314">
        <f>NCRBs!BV155</f>
        <v>0</v>
      </c>
      <c r="BW27" s="314">
        <f>NCRBs!BW155</f>
        <v>0</v>
      </c>
      <c r="BX27" s="314">
        <f>NCRBs!BX155</f>
        <v>0</v>
      </c>
    </row>
    <row r="28" spans="1:16384" ht="15" customHeight="1" x14ac:dyDescent="0.25">
      <c r="C28" s="7"/>
      <c r="D28" s="7"/>
      <c r="E28" s="7"/>
      <c r="G28" s="7"/>
    </row>
    <row r="29" spans="1:16384" s="8" customFormat="1" x14ac:dyDescent="0.25">
      <c r="A29" s="692" t="str">
        <f>"Societal Benefits - " &amp;Factors!$C$10</f>
        <v xml:space="preserve">Societal Benefits - </v>
      </c>
      <c r="B29" s="692"/>
      <c r="C29" s="694"/>
      <c r="D29" s="694"/>
      <c r="E29" s="196"/>
      <c r="G29" s="514" t="s">
        <v>593</v>
      </c>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7"/>
      <c r="LN29" s="7"/>
      <c r="LO29" s="7"/>
      <c r="LP29" s="7"/>
      <c r="LQ29" s="7"/>
      <c r="LR29" s="7"/>
      <c r="LS29" s="7"/>
      <c r="LT29" s="7"/>
      <c r="LU29" s="7"/>
      <c r="LV29" s="7"/>
      <c r="LW29" s="7"/>
      <c r="LX29" s="7"/>
      <c r="LY29" s="7"/>
      <c r="LZ29" s="7"/>
      <c r="MA29" s="7"/>
      <c r="MB29" s="7"/>
      <c r="MC29" s="7"/>
      <c r="MD29" s="7"/>
      <c r="ME29" s="7"/>
      <c r="MF29" s="7"/>
      <c r="MG29" s="7"/>
      <c r="MH29" s="7"/>
      <c r="MI29" s="7"/>
      <c r="MJ29" s="7"/>
      <c r="MK29" s="7"/>
      <c r="ML29" s="7"/>
      <c r="MM29" s="7"/>
      <c r="MN29" s="7"/>
      <c r="MO29" s="7"/>
      <c r="MP29" s="7"/>
      <c r="MQ29" s="7"/>
      <c r="MR29" s="7"/>
      <c r="MS29" s="7"/>
      <c r="MT29" s="7"/>
      <c r="MU29" s="7"/>
      <c r="MV29" s="7"/>
      <c r="MW29" s="7"/>
      <c r="MX29" s="7"/>
      <c r="MY29" s="7"/>
      <c r="MZ29" s="7"/>
      <c r="NA29" s="7"/>
      <c r="NB29" s="7"/>
      <c r="NC29" s="7"/>
      <c r="ND29" s="7"/>
      <c r="NE29" s="7"/>
      <c r="NF29" s="7"/>
      <c r="NG29" s="7"/>
      <c r="NH29" s="7"/>
      <c r="NI29" s="7"/>
      <c r="NJ29" s="7"/>
      <c r="NK29" s="7"/>
      <c r="NL29" s="7"/>
      <c r="NM29" s="7"/>
      <c r="NN29" s="7"/>
      <c r="NO29" s="7"/>
      <c r="NP29" s="7"/>
      <c r="NQ29" s="7"/>
      <c r="NR29" s="7"/>
      <c r="NS29" s="7"/>
      <c r="NT29" s="7"/>
      <c r="NU29" s="7"/>
      <c r="NV29" s="7"/>
      <c r="NW29" s="7"/>
      <c r="NX29" s="7"/>
      <c r="NY29" s="7"/>
      <c r="NZ29" s="7"/>
      <c r="OA29" s="7"/>
      <c r="OB29" s="7"/>
      <c r="OC29" s="7"/>
      <c r="OD29" s="7"/>
      <c r="OE29" s="7"/>
      <c r="OF29" s="7"/>
      <c r="OG29" s="7"/>
      <c r="OH29" s="7"/>
      <c r="OI29" s="7"/>
      <c r="OJ29" s="7"/>
      <c r="OK29" s="7"/>
      <c r="OL29" s="7"/>
      <c r="OM29" s="7"/>
      <c r="ON29" s="7"/>
      <c r="OO29" s="7"/>
      <c r="OP29" s="7"/>
      <c r="OQ29" s="7"/>
      <c r="OR29" s="7"/>
      <c r="OS29" s="7"/>
      <c r="OT29" s="7"/>
      <c r="OU29" s="7"/>
      <c r="OV29" s="7"/>
      <c r="OW29" s="7"/>
      <c r="OX29" s="7"/>
      <c r="OY29" s="7"/>
      <c r="OZ29" s="7"/>
      <c r="PA29" s="7"/>
      <c r="PB29" s="7"/>
      <c r="PC29" s="7"/>
      <c r="PD29" s="7"/>
      <c r="PE29" s="7"/>
      <c r="PF29" s="7"/>
      <c r="PG29" s="7"/>
      <c r="PH29" s="7"/>
      <c r="PI29" s="7"/>
      <c r="PJ29" s="7"/>
      <c r="PK29" s="7"/>
      <c r="PL29" s="7"/>
      <c r="PM29" s="7"/>
      <c r="PN29" s="7"/>
      <c r="PO29" s="7"/>
      <c r="PP29" s="7"/>
      <c r="PQ29" s="7"/>
      <c r="PR29" s="7"/>
      <c r="PS29" s="7"/>
      <c r="PT29" s="7"/>
      <c r="PU29" s="7"/>
      <c r="PV29" s="7"/>
      <c r="PW29" s="7"/>
      <c r="PX29" s="7"/>
      <c r="PY29" s="7"/>
      <c r="PZ29" s="7"/>
      <c r="QA29" s="7"/>
      <c r="QB29" s="7"/>
      <c r="QC29" s="7"/>
      <c r="QD29" s="7"/>
      <c r="QE29" s="7"/>
      <c r="QF29" s="7"/>
      <c r="QG29" s="7"/>
      <c r="QH29" s="7"/>
      <c r="QI29" s="7"/>
      <c r="QJ29" s="7"/>
      <c r="QK29" s="7"/>
      <c r="QL29" s="7"/>
      <c r="QM29" s="7"/>
      <c r="QN29" s="7"/>
      <c r="QO29" s="7"/>
      <c r="QP29" s="7"/>
      <c r="QQ29" s="7"/>
      <c r="QR29" s="7"/>
      <c r="QS29" s="7"/>
      <c r="QT29" s="7"/>
      <c r="QU29" s="7"/>
      <c r="QV29" s="7"/>
      <c r="QW29" s="7"/>
      <c r="QX29" s="7"/>
      <c r="QY29" s="7"/>
      <c r="QZ29" s="7"/>
      <c r="RA29" s="7"/>
      <c r="RB29" s="7"/>
      <c r="RC29" s="7"/>
      <c r="RD29" s="7"/>
      <c r="RE29" s="7"/>
      <c r="RF29" s="7"/>
      <c r="RG29" s="7"/>
      <c r="RH29" s="7"/>
      <c r="RI29" s="7"/>
      <c r="RJ29" s="7"/>
      <c r="RK29" s="7"/>
      <c r="RL29" s="7"/>
      <c r="RM29" s="7"/>
      <c r="RN29" s="7"/>
      <c r="RO29" s="7"/>
      <c r="RP29" s="7"/>
      <c r="RQ29" s="7"/>
      <c r="RR29" s="7"/>
      <c r="RS29" s="7"/>
      <c r="RT29" s="7"/>
      <c r="RU29" s="7"/>
      <c r="RV29" s="7"/>
      <c r="RW29" s="7"/>
      <c r="RX29" s="7"/>
      <c r="RY29" s="7"/>
      <c r="RZ29" s="7"/>
      <c r="SA29" s="7"/>
      <c r="SB29" s="7"/>
      <c r="SC29" s="7"/>
      <c r="SD29" s="7"/>
      <c r="SE29" s="7"/>
      <c r="SF29" s="7"/>
      <c r="SG29" s="7"/>
      <c r="SH29" s="7"/>
      <c r="SI29" s="7"/>
      <c r="SJ29" s="7"/>
      <c r="SK29" s="7"/>
      <c r="SL29" s="7"/>
      <c r="SM29" s="7"/>
      <c r="SN29" s="7"/>
      <c r="SO29" s="7"/>
      <c r="SP29" s="7"/>
      <c r="SQ29" s="7"/>
      <c r="SR29" s="7"/>
      <c r="SS29" s="7"/>
      <c r="ST29" s="7"/>
      <c r="SU29" s="7"/>
      <c r="SV29" s="7"/>
      <c r="SW29" s="7"/>
      <c r="SX29" s="7"/>
      <c r="SY29" s="7"/>
      <c r="SZ29" s="7"/>
      <c r="TA29" s="7"/>
      <c r="TB29" s="7"/>
      <c r="TC29" s="7"/>
      <c r="TD29" s="7"/>
      <c r="TE29" s="7"/>
      <c r="TF29" s="7"/>
      <c r="TG29" s="7"/>
      <c r="TH29" s="7"/>
      <c r="TI29" s="7"/>
      <c r="TJ29" s="7"/>
      <c r="TK29" s="7"/>
      <c r="TL29" s="7"/>
      <c r="TM29" s="7"/>
      <c r="TN29" s="7"/>
      <c r="TO29" s="7"/>
      <c r="TP29" s="7"/>
      <c r="TQ29" s="7"/>
      <c r="TR29" s="7"/>
      <c r="TS29" s="7"/>
      <c r="TT29" s="7"/>
      <c r="TU29" s="7"/>
      <c r="TV29" s="7"/>
      <c r="TW29" s="7"/>
      <c r="TX29" s="7"/>
      <c r="TY29" s="7"/>
      <c r="TZ29" s="7"/>
      <c r="UA29" s="7"/>
      <c r="UB29" s="7"/>
      <c r="UC29" s="7"/>
      <c r="UD29" s="7"/>
      <c r="UE29" s="7"/>
      <c r="UF29" s="7"/>
      <c r="UG29" s="7"/>
      <c r="UH29" s="7"/>
      <c r="UI29" s="7"/>
      <c r="UJ29" s="7"/>
      <c r="UK29" s="7"/>
      <c r="UL29" s="7"/>
      <c r="UM29" s="7"/>
      <c r="UN29" s="7"/>
      <c r="UO29" s="7"/>
      <c r="UP29" s="7"/>
      <c r="UQ29" s="7"/>
      <c r="UR29" s="7"/>
      <c r="US29" s="7"/>
      <c r="UT29" s="7"/>
      <c r="UU29" s="7"/>
      <c r="UV29" s="7"/>
      <c r="UW29" s="7"/>
      <c r="UX29" s="7"/>
      <c r="UY29" s="7"/>
      <c r="UZ29" s="7"/>
      <c r="VA29" s="7"/>
      <c r="VB29" s="7"/>
      <c r="VC29" s="7"/>
      <c r="VD29" s="7"/>
      <c r="VE29" s="7"/>
      <c r="VF29" s="7"/>
      <c r="VG29" s="7"/>
      <c r="VH29" s="7"/>
      <c r="VI29" s="7"/>
      <c r="VJ29" s="7"/>
      <c r="VK29" s="7"/>
      <c r="VL29" s="7"/>
      <c r="VM29" s="7"/>
      <c r="VN29" s="7"/>
      <c r="VO29" s="7"/>
      <c r="VP29" s="7"/>
      <c r="VQ29" s="7"/>
      <c r="VR29" s="7"/>
      <c r="VS29" s="7"/>
      <c r="VT29" s="7"/>
      <c r="VU29" s="7"/>
      <c r="VV29" s="7"/>
      <c r="VW29" s="7"/>
      <c r="VX29" s="7"/>
      <c r="VY29" s="7"/>
      <c r="VZ29" s="7"/>
      <c r="WA29" s="7"/>
      <c r="WB29" s="7"/>
      <c r="WC29" s="7"/>
      <c r="WD29" s="7"/>
      <c r="WE29" s="7"/>
      <c r="WF29" s="7"/>
      <c r="WG29" s="7"/>
      <c r="WH29" s="7"/>
      <c r="WI29" s="7"/>
      <c r="WJ29" s="7"/>
      <c r="WK29" s="7"/>
      <c r="WL29" s="7"/>
      <c r="WM29" s="7"/>
      <c r="WN29" s="7"/>
      <c r="WO29" s="7"/>
      <c r="WP29" s="7"/>
      <c r="WQ29" s="7"/>
      <c r="WR29" s="7"/>
      <c r="WS29" s="7"/>
      <c r="WT29" s="7"/>
      <c r="WU29" s="7"/>
      <c r="WV29" s="7"/>
      <c r="WW29" s="7"/>
      <c r="WX29" s="7"/>
      <c r="WY29" s="7"/>
      <c r="WZ29" s="7"/>
      <c r="XA29" s="7"/>
      <c r="XB29" s="7"/>
      <c r="XC29" s="7"/>
      <c r="XD29" s="7"/>
      <c r="XE29" s="7"/>
      <c r="XF29" s="7"/>
      <c r="XG29" s="7"/>
      <c r="XH29" s="7"/>
      <c r="XI29" s="7"/>
      <c r="XJ29" s="7"/>
      <c r="XK29" s="7"/>
      <c r="XL29" s="7"/>
      <c r="XM29" s="7"/>
      <c r="XN29" s="7"/>
      <c r="XO29" s="7"/>
      <c r="XP29" s="7"/>
      <c r="XQ29" s="7"/>
      <c r="XR29" s="7"/>
      <c r="XS29" s="7"/>
      <c r="XT29" s="7"/>
      <c r="XU29" s="7"/>
      <c r="XV29" s="7"/>
      <c r="XW29" s="7"/>
      <c r="XX29" s="7"/>
      <c r="XY29" s="7"/>
      <c r="XZ29" s="7"/>
      <c r="YA29" s="7"/>
      <c r="YB29" s="7"/>
      <c r="YC29" s="7"/>
      <c r="YD29" s="7"/>
      <c r="YE29" s="7"/>
      <c r="YF29" s="7"/>
      <c r="YG29" s="7"/>
      <c r="YH29" s="7"/>
      <c r="YI29" s="7"/>
      <c r="YJ29" s="7"/>
      <c r="YK29" s="7"/>
      <c r="YL29" s="7"/>
      <c r="YM29" s="7"/>
      <c r="YN29" s="7"/>
      <c r="YO29" s="7"/>
      <c r="YP29" s="7"/>
      <c r="YQ29" s="7"/>
      <c r="YR29" s="7"/>
      <c r="YS29" s="7"/>
      <c r="YT29" s="7"/>
      <c r="YU29" s="7"/>
      <c r="YV29" s="7"/>
      <c r="YW29" s="7"/>
      <c r="YX29" s="7"/>
      <c r="YY29" s="7"/>
      <c r="YZ29" s="7"/>
      <c r="ZA29" s="7"/>
      <c r="ZB29" s="7"/>
      <c r="ZC29" s="7"/>
      <c r="ZD29" s="7"/>
      <c r="ZE29" s="7"/>
      <c r="ZF29" s="7"/>
      <c r="ZG29" s="7"/>
      <c r="ZH29" s="7"/>
      <c r="ZI29" s="7"/>
      <c r="ZJ29" s="7"/>
      <c r="ZK29" s="7"/>
      <c r="ZL29" s="7"/>
      <c r="ZM29" s="7"/>
      <c r="ZN29" s="7"/>
      <c r="ZO29" s="7"/>
      <c r="ZP29" s="7"/>
      <c r="ZQ29" s="7"/>
      <c r="ZR29" s="7"/>
      <c r="ZS29" s="7"/>
      <c r="ZT29" s="7"/>
      <c r="ZU29" s="7"/>
      <c r="ZV29" s="7"/>
      <c r="ZW29" s="7"/>
      <c r="ZX29" s="7"/>
      <c r="ZY29" s="7"/>
      <c r="ZZ29" s="7"/>
      <c r="AAA29" s="7"/>
      <c r="AAB29" s="7"/>
      <c r="AAC29" s="7"/>
      <c r="AAD29" s="7"/>
      <c r="AAE29" s="7"/>
      <c r="AAF29" s="7"/>
      <c r="AAG29" s="7"/>
      <c r="AAH29" s="7"/>
      <c r="AAI29" s="7"/>
      <c r="AAJ29" s="7"/>
      <c r="AAK29" s="7"/>
      <c r="AAL29" s="7"/>
      <c r="AAM29" s="7"/>
      <c r="AAN29" s="7"/>
      <c r="AAO29" s="7"/>
      <c r="AAP29" s="7"/>
      <c r="AAQ29" s="7"/>
      <c r="AAR29" s="7"/>
      <c r="AAS29" s="7"/>
      <c r="AAT29" s="7"/>
      <c r="AAU29" s="7"/>
      <c r="AAV29" s="7"/>
      <c r="AAW29" s="7"/>
      <c r="AAX29" s="7"/>
      <c r="AAY29" s="7"/>
      <c r="AAZ29" s="7"/>
      <c r="ABA29" s="7"/>
      <c r="ABB29" s="7"/>
      <c r="ABC29" s="7"/>
      <c r="ABD29" s="7"/>
      <c r="ABE29" s="7"/>
      <c r="ABF29" s="7"/>
      <c r="ABG29" s="7"/>
      <c r="ABH29" s="7"/>
      <c r="ABI29" s="7"/>
      <c r="ABJ29" s="7"/>
      <c r="ABK29" s="7"/>
      <c r="ABL29" s="7"/>
      <c r="ABM29" s="7"/>
      <c r="ABN29" s="7"/>
      <c r="ABO29" s="7"/>
      <c r="ABP29" s="7"/>
      <c r="ABQ29" s="7"/>
      <c r="ABR29" s="7"/>
      <c r="ABS29" s="7"/>
      <c r="ABT29" s="7"/>
      <c r="ABU29" s="7"/>
      <c r="ABV29" s="7"/>
      <c r="ABW29" s="7"/>
      <c r="ABX29" s="7"/>
      <c r="ABY29" s="7"/>
      <c r="ABZ29" s="7"/>
      <c r="ACA29" s="7"/>
      <c r="ACB29" s="7"/>
      <c r="ACC29" s="7"/>
      <c r="ACD29" s="7"/>
      <c r="ACE29" s="7"/>
      <c r="ACF29" s="7"/>
      <c r="ACG29" s="7"/>
      <c r="ACH29" s="7"/>
      <c r="ACI29" s="7"/>
      <c r="ACJ29" s="7"/>
      <c r="ACK29" s="7"/>
      <c r="ACL29" s="7"/>
      <c r="ACM29" s="7"/>
      <c r="ACN29" s="7"/>
      <c r="ACO29" s="7"/>
      <c r="ACP29" s="7"/>
      <c r="ACQ29" s="7"/>
      <c r="ACR29" s="7"/>
      <c r="ACS29" s="7"/>
      <c r="ACT29" s="7"/>
      <c r="ACU29" s="7"/>
      <c r="ACV29" s="7"/>
      <c r="ACW29" s="7"/>
      <c r="ACX29" s="7"/>
      <c r="ACY29" s="7"/>
      <c r="ACZ29" s="7"/>
      <c r="ADA29" s="7"/>
      <c r="ADB29" s="7"/>
      <c r="ADC29" s="7"/>
      <c r="ADD29" s="7"/>
      <c r="ADE29" s="7"/>
      <c r="ADF29" s="7"/>
      <c r="ADG29" s="7"/>
      <c r="ADH29" s="7"/>
      <c r="ADI29" s="7"/>
      <c r="ADJ29" s="7"/>
      <c r="ADK29" s="7"/>
      <c r="ADL29" s="7"/>
      <c r="ADM29" s="7"/>
      <c r="ADN29" s="7"/>
      <c r="ADO29" s="7"/>
      <c r="ADP29" s="7"/>
      <c r="ADQ29" s="7"/>
      <c r="ADR29" s="7"/>
      <c r="ADS29" s="7"/>
      <c r="ADT29" s="7"/>
      <c r="ADU29" s="7"/>
      <c r="ADV29" s="7"/>
      <c r="ADW29" s="7"/>
      <c r="ADX29" s="7"/>
      <c r="ADY29" s="7"/>
      <c r="ADZ29" s="7"/>
      <c r="AEA29" s="7"/>
      <c r="AEB29" s="7"/>
      <c r="AEC29" s="7"/>
      <c r="AED29" s="7"/>
      <c r="AEE29" s="7"/>
      <c r="AEF29" s="7"/>
      <c r="AEG29" s="7"/>
      <c r="AEH29" s="7"/>
      <c r="AEI29" s="7"/>
      <c r="AEJ29" s="7"/>
      <c r="AEK29" s="7"/>
      <c r="AEL29" s="7"/>
      <c r="AEM29" s="7"/>
      <c r="AEN29" s="7"/>
      <c r="AEO29" s="7"/>
      <c r="AEP29" s="7"/>
      <c r="AEQ29" s="7"/>
      <c r="AER29" s="7"/>
      <c r="AES29" s="7"/>
      <c r="AET29" s="7"/>
      <c r="AEU29" s="7"/>
      <c r="AEV29" s="7"/>
      <c r="AEW29" s="7"/>
      <c r="AEX29" s="7"/>
      <c r="AEY29" s="7"/>
      <c r="AEZ29" s="7"/>
      <c r="AFA29" s="7"/>
      <c r="AFB29" s="7"/>
      <c r="AFC29" s="7"/>
      <c r="AFD29" s="7"/>
      <c r="AFE29" s="7"/>
      <c r="AFF29" s="7"/>
      <c r="AFG29" s="7"/>
      <c r="AFH29" s="7"/>
      <c r="AFI29" s="7"/>
      <c r="AFJ29" s="7"/>
      <c r="AFK29" s="7"/>
      <c r="AFL29" s="7"/>
      <c r="AFM29" s="7"/>
      <c r="AFN29" s="7"/>
      <c r="AFO29" s="7"/>
      <c r="AFP29" s="7"/>
      <c r="AFQ29" s="7"/>
      <c r="AFR29" s="7"/>
      <c r="AFS29" s="7"/>
      <c r="AFT29" s="7"/>
      <c r="AFU29" s="7"/>
      <c r="AFV29" s="7"/>
      <c r="AFW29" s="7"/>
      <c r="AFX29" s="7"/>
      <c r="AFY29" s="7"/>
      <c r="AFZ29" s="7"/>
      <c r="AGA29" s="7"/>
      <c r="AGB29" s="7"/>
      <c r="AGC29" s="7"/>
      <c r="AGD29" s="7"/>
      <c r="AGE29" s="7"/>
      <c r="AGF29" s="7"/>
      <c r="AGG29" s="7"/>
      <c r="AGH29" s="7"/>
      <c r="AGI29" s="7"/>
      <c r="AGJ29" s="7"/>
      <c r="AGK29" s="7"/>
      <c r="AGL29" s="7"/>
      <c r="AGM29" s="7"/>
      <c r="AGN29" s="7"/>
      <c r="AGO29" s="7"/>
      <c r="AGP29" s="7"/>
      <c r="AGQ29" s="7"/>
      <c r="AGR29" s="7"/>
      <c r="AGS29" s="7"/>
      <c r="AGT29" s="7"/>
      <c r="AGU29" s="7"/>
      <c r="AGV29" s="7"/>
      <c r="AGW29" s="7"/>
      <c r="AGX29" s="7"/>
      <c r="AGY29" s="7"/>
      <c r="AGZ29" s="7"/>
      <c r="AHA29" s="7"/>
      <c r="AHB29" s="7"/>
      <c r="AHC29" s="7"/>
      <c r="AHD29" s="7"/>
      <c r="AHE29" s="7"/>
      <c r="AHF29" s="7"/>
      <c r="AHG29" s="7"/>
      <c r="AHH29" s="7"/>
      <c r="AHI29" s="7"/>
      <c r="AHJ29" s="7"/>
      <c r="AHK29" s="7"/>
      <c r="AHL29" s="7"/>
      <c r="AHM29" s="7"/>
      <c r="AHN29" s="7"/>
      <c r="AHO29" s="7"/>
      <c r="AHP29" s="7"/>
      <c r="AHQ29" s="7"/>
      <c r="AHR29" s="7"/>
      <c r="AHS29" s="7"/>
      <c r="AHT29" s="7"/>
      <c r="AHU29" s="7"/>
      <c r="AHV29" s="7"/>
      <c r="AHW29" s="7"/>
      <c r="AHX29" s="7"/>
      <c r="AHY29" s="7"/>
      <c r="AHZ29" s="7"/>
      <c r="AIA29" s="7"/>
      <c r="AIB29" s="7"/>
      <c r="AIC29" s="7"/>
      <c r="AID29" s="7"/>
      <c r="AIE29" s="7"/>
      <c r="AIF29" s="7"/>
      <c r="AIG29" s="7"/>
      <c r="AIH29" s="7"/>
      <c r="AII29" s="7"/>
      <c r="AIJ29" s="7"/>
      <c r="AIK29" s="7"/>
      <c r="AIL29" s="7"/>
      <c r="AIM29" s="7"/>
      <c r="AIN29" s="7"/>
      <c r="AIO29" s="7"/>
      <c r="AIP29" s="7"/>
      <c r="AIQ29" s="7"/>
      <c r="AIR29" s="7"/>
      <c r="AIS29" s="7"/>
      <c r="AIT29" s="7"/>
      <c r="AIU29" s="7"/>
      <c r="AIV29" s="7"/>
      <c r="AIW29" s="7"/>
      <c r="AIX29" s="7"/>
      <c r="AIY29" s="7"/>
      <c r="AIZ29" s="7"/>
      <c r="AJA29" s="7"/>
      <c r="AJB29" s="7"/>
      <c r="AJC29" s="7"/>
      <c r="AJD29" s="7"/>
      <c r="AJE29" s="7"/>
      <c r="AJF29" s="7"/>
      <c r="AJG29" s="7"/>
      <c r="AJH29" s="7"/>
      <c r="AJI29" s="7"/>
      <c r="AJJ29" s="7"/>
      <c r="AJK29" s="7"/>
      <c r="AJL29" s="7"/>
      <c r="AJM29" s="7"/>
      <c r="AJN29" s="7"/>
      <c r="AJO29" s="7"/>
      <c r="AJP29" s="7"/>
      <c r="AJQ29" s="7"/>
      <c r="AJR29" s="7"/>
      <c r="AJS29" s="7"/>
      <c r="AJT29" s="7"/>
      <c r="AJU29" s="7"/>
      <c r="AJV29" s="7"/>
      <c r="AJW29" s="7"/>
      <c r="AJX29" s="7"/>
      <c r="AJY29" s="7"/>
      <c r="AJZ29" s="7"/>
      <c r="AKA29" s="7"/>
      <c r="AKB29" s="7"/>
      <c r="AKC29" s="7"/>
      <c r="AKD29" s="7"/>
      <c r="AKE29" s="7"/>
      <c r="AKF29" s="7"/>
      <c r="AKG29" s="7"/>
      <c r="AKH29" s="7"/>
      <c r="AKI29" s="7"/>
      <c r="AKJ29" s="7"/>
      <c r="AKK29" s="7"/>
      <c r="AKL29" s="7"/>
      <c r="AKM29" s="7"/>
      <c r="AKN29" s="7"/>
      <c r="AKO29" s="7"/>
      <c r="AKP29" s="7"/>
      <c r="AKQ29" s="7"/>
      <c r="AKR29" s="7"/>
      <c r="AKS29" s="7"/>
      <c r="AKT29" s="7"/>
      <c r="AKU29" s="7"/>
      <c r="AKV29" s="7"/>
      <c r="AKW29" s="7"/>
      <c r="AKX29" s="7"/>
      <c r="AKY29" s="7"/>
      <c r="AKZ29" s="7"/>
      <c r="ALA29" s="7"/>
      <c r="ALB29" s="7"/>
      <c r="ALC29" s="7"/>
      <c r="ALD29" s="7"/>
      <c r="ALE29" s="7"/>
      <c r="ALF29" s="7"/>
      <c r="ALG29" s="7"/>
      <c r="ALH29" s="7"/>
      <c r="ALI29" s="7"/>
      <c r="ALJ29" s="7"/>
      <c r="ALK29" s="7"/>
      <c r="ALL29" s="7"/>
      <c r="ALM29" s="7"/>
      <c r="ALN29" s="7"/>
      <c r="ALO29" s="7"/>
      <c r="ALP29" s="7"/>
      <c r="ALQ29" s="7"/>
      <c r="ALR29" s="7"/>
      <c r="ALS29" s="7"/>
      <c r="ALT29" s="7"/>
      <c r="ALU29" s="7"/>
      <c r="ALV29" s="7"/>
      <c r="ALW29" s="7"/>
      <c r="ALX29" s="7"/>
      <c r="ALY29" s="7"/>
      <c r="ALZ29" s="7"/>
      <c r="AMA29" s="7"/>
      <c r="AMB29" s="7"/>
      <c r="AMC29" s="7"/>
      <c r="AMD29" s="7"/>
      <c r="AME29" s="7"/>
      <c r="AMF29" s="7"/>
      <c r="AMG29" s="7"/>
      <c r="AMH29" s="7"/>
      <c r="AMI29" s="7"/>
      <c r="AMJ29" s="7"/>
      <c r="AMK29" s="7"/>
      <c r="AML29" s="7"/>
      <c r="AMM29" s="7"/>
      <c r="AMN29" s="7"/>
      <c r="AMO29" s="7"/>
      <c r="AMP29" s="7"/>
      <c r="AMQ29" s="7"/>
      <c r="AMR29" s="7"/>
      <c r="AMS29" s="7"/>
      <c r="AMT29" s="7"/>
      <c r="AMU29" s="7"/>
      <c r="AMV29" s="7"/>
      <c r="AMW29" s="7"/>
      <c r="AMX29" s="7"/>
      <c r="AMY29" s="7"/>
      <c r="AMZ29" s="7"/>
      <c r="ANA29" s="7"/>
      <c r="ANB29" s="7"/>
      <c r="ANC29" s="7"/>
      <c r="AND29" s="7"/>
      <c r="ANE29" s="7"/>
      <c r="ANF29" s="7"/>
      <c r="ANG29" s="7"/>
      <c r="ANH29" s="7"/>
      <c r="ANI29" s="7"/>
      <c r="ANJ29" s="7"/>
      <c r="ANK29" s="7"/>
      <c r="ANL29" s="7"/>
      <c r="ANM29" s="7"/>
      <c r="ANN29" s="7"/>
      <c r="ANO29" s="7"/>
      <c r="ANP29" s="7"/>
      <c r="ANQ29" s="7"/>
      <c r="ANR29" s="7"/>
      <c r="ANS29" s="7"/>
      <c r="ANT29" s="7"/>
      <c r="ANU29" s="7"/>
      <c r="ANV29" s="7"/>
      <c r="ANW29" s="7"/>
      <c r="ANX29" s="7"/>
      <c r="ANY29" s="7"/>
      <c r="ANZ29" s="7"/>
      <c r="AOA29" s="7"/>
      <c r="AOB29" s="7"/>
      <c r="AOC29" s="7"/>
      <c r="AOD29" s="7"/>
      <c r="AOE29" s="7"/>
      <c r="AOF29" s="7"/>
      <c r="AOG29" s="7"/>
      <c r="AOH29" s="7"/>
      <c r="AOI29" s="7"/>
      <c r="AOJ29" s="7"/>
      <c r="AOK29" s="7"/>
      <c r="AOL29" s="7"/>
      <c r="AOM29" s="7"/>
      <c r="AON29" s="7"/>
      <c r="AOO29" s="7"/>
      <c r="AOP29" s="7"/>
      <c r="AOQ29" s="7"/>
      <c r="AOR29" s="7"/>
      <c r="AOS29" s="7"/>
      <c r="AOT29" s="7"/>
      <c r="AOU29" s="7"/>
      <c r="AOV29" s="7"/>
      <c r="AOW29" s="7"/>
      <c r="AOX29" s="7"/>
      <c r="AOY29" s="7"/>
      <c r="AOZ29" s="7"/>
      <c r="APA29" s="7"/>
      <c r="APB29" s="7"/>
      <c r="APC29" s="7"/>
      <c r="APD29" s="7"/>
      <c r="APE29" s="7"/>
      <c r="APF29" s="7"/>
      <c r="APG29" s="7"/>
      <c r="APH29" s="7"/>
      <c r="API29" s="7"/>
      <c r="APJ29" s="7"/>
      <c r="APK29" s="7"/>
      <c r="APL29" s="7"/>
      <c r="APM29" s="7"/>
      <c r="APN29" s="7"/>
      <c r="APO29" s="7"/>
      <c r="APP29" s="7"/>
      <c r="APQ29" s="7"/>
      <c r="APR29" s="7"/>
      <c r="APS29" s="7"/>
      <c r="APT29" s="7"/>
      <c r="APU29" s="7"/>
      <c r="APV29" s="7"/>
      <c r="APW29" s="7"/>
      <c r="APX29" s="7"/>
      <c r="APY29" s="7"/>
      <c r="APZ29" s="7"/>
      <c r="AQA29" s="7"/>
      <c r="AQB29" s="7"/>
      <c r="AQC29" s="7"/>
      <c r="AQD29" s="7"/>
      <c r="AQE29" s="7"/>
      <c r="AQF29" s="7"/>
      <c r="AQG29" s="7"/>
      <c r="AQH29" s="7"/>
      <c r="AQI29" s="7"/>
      <c r="AQJ29" s="7"/>
      <c r="AQK29" s="7"/>
      <c r="AQL29" s="7"/>
      <c r="AQM29" s="7"/>
      <c r="AQN29" s="7"/>
      <c r="AQO29" s="7"/>
      <c r="AQP29" s="7"/>
      <c r="AQQ29" s="7"/>
      <c r="AQR29" s="7"/>
      <c r="AQS29" s="7"/>
      <c r="AQT29" s="7"/>
      <c r="AQU29" s="7"/>
      <c r="AQV29" s="7"/>
      <c r="AQW29" s="7"/>
      <c r="AQX29" s="7"/>
      <c r="AQY29" s="7"/>
      <c r="AQZ29" s="7"/>
      <c r="ARA29" s="7"/>
      <c r="ARB29" s="7"/>
      <c r="ARC29" s="7"/>
      <c r="ARD29" s="7"/>
      <c r="ARE29" s="7"/>
      <c r="ARF29" s="7"/>
      <c r="ARG29" s="7"/>
      <c r="ARH29" s="7"/>
      <c r="ARI29" s="7"/>
      <c r="ARJ29" s="7"/>
      <c r="ARK29" s="7"/>
      <c r="ARL29" s="7"/>
      <c r="ARM29" s="7"/>
      <c r="ARN29" s="7"/>
      <c r="ARO29" s="7"/>
      <c r="ARP29" s="7"/>
      <c r="ARQ29" s="7"/>
      <c r="ARR29" s="7"/>
      <c r="ARS29" s="7"/>
      <c r="ART29" s="7"/>
      <c r="ARU29" s="7"/>
      <c r="ARV29" s="7"/>
      <c r="ARW29" s="7"/>
      <c r="ARX29" s="7"/>
      <c r="ARY29" s="7"/>
      <c r="ARZ29" s="7"/>
      <c r="ASA29" s="7"/>
      <c r="ASB29" s="7"/>
      <c r="ASC29" s="7"/>
      <c r="ASD29" s="7"/>
      <c r="ASE29" s="7"/>
      <c r="ASF29" s="7"/>
      <c r="ASG29" s="7"/>
      <c r="ASH29" s="7"/>
      <c r="ASI29" s="7"/>
      <c r="ASJ29" s="7"/>
      <c r="ASK29" s="7"/>
      <c r="ASL29" s="7"/>
      <c r="ASM29" s="7"/>
      <c r="ASN29" s="7"/>
      <c r="ASO29" s="7"/>
      <c r="ASP29" s="7"/>
      <c r="ASQ29" s="7"/>
      <c r="ASR29" s="7"/>
      <c r="ASS29" s="7"/>
      <c r="AST29" s="7"/>
      <c r="ASU29" s="7"/>
      <c r="ASV29" s="7"/>
      <c r="ASW29" s="7"/>
      <c r="ASX29" s="7"/>
      <c r="ASY29" s="7"/>
      <c r="ASZ29" s="7"/>
      <c r="ATA29" s="7"/>
      <c r="ATB29" s="7"/>
      <c r="ATC29" s="7"/>
      <c r="ATD29" s="7"/>
      <c r="ATE29" s="7"/>
      <c r="ATF29" s="7"/>
      <c r="ATG29" s="7"/>
      <c r="ATH29" s="7"/>
      <c r="ATI29" s="7"/>
      <c r="ATJ29" s="7"/>
      <c r="ATK29" s="7"/>
      <c r="ATL29" s="7"/>
      <c r="ATM29" s="7"/>
      <c r="ATN29" s="7"/>
      <c r="ATO29" s="7"/>
      <c r="ATP29" s="7"/>
      <c r="ATQ29" s="7"/>
      <c r="ATR29" s="7"/>
      <c r="ATS29" s="7"/>
      <c r="ATT29" s="7"/>
      <c r="ATU29" s="7"/>
      <c r="ATV29" s="7"/>
      <c r="ATW29" s="7"/>
      <c r="ATX29" s="7"/>
      <c r="ATY29" s="7"/>
      <c r="ATZ29" s="7"/>
      <c r="AUA29" s="7"/>
      <c r="AUB29" s="7"/>
      <c r="AUC29" s="7"/>
      <c r="AUD29" s="7"/>
      <c r="AUE29" s="7"/>
      <c r="AUF29" s="7"/>
      <c r="AUG29" s="7"/>
      <c r="AUH29" s="7"/>
      <c r="AUI29" s="7"/>
      <c r="AUJ29" s="7"/>
      <c r="AUK29" s="7"/>
      <c r="AUL29" s="7"/>
      <c r="AUM29" s="7"/>
      <c r="AUN29" s="7"/>
      <c r="AUO29" s="7"/>
      <c r="AUP29" s="7"/>
      <c r="AUQ29" s="7"/>
      <c r="AUR29" s="7"/>
      <c r="AUS29" s="7"/>
      <c r="AUT29" s="7"/>
      <c r="AUU29" s="7"/>
      <c r="AUV29" s="7"/>
      <c r="AUW29" s="7"/>
      <c r="AUX29" s="7"/>
      <c r="AUY29" s="7"/>
      <c r="AUZ29" s="7"/>
      <c r="AVA29" s="7"/>
      <c r="AVB29" s="7"/>
      <c r="AVC29" s="7"/>
      <c r="AVD29" s="7"/>
      <c r="AVE29" s="7"/>
      <c r="AVF29" s="7"/>
      <c r="AVG29" s="7"/>
      <c r="AVH29" s="7"/>
      <c r="AVI29" s="7"/>
      <c r="AVJ29" s="7"/>
      <c r="AVK29" s="7"/>
      <c r="AVL29" s="7"/>
      <c r="AVM29" s="7"/>
      <c r="AVN29" s="7"/>
      <c r="AVO29" s="7"/>
      <c r="AVP29" s="7"/>
      <c r="AVQ29" s="7"/>
      <c r="AVR29" s="7"/>
      <c r="AVS29" s="7"/>
      <c r="AVT29" s="7"/>
      <c r="AVU29" s="7"/>
      <c r="AVV29" s="7"/>
      <c r="AVW29" s="7"/>
      <c r="AVX29" s="7"/>
      <c r="AVY29" s="7"/>
      <c r="AVZ29" s="7"/>
      <c r="AWA29" s="7"/>
      <c r="AWB29" s="7"/>
      <c r="AWC29" s="7"/>
      <c r="AWD29" s="7"/>
      <c r="AWE29" s="7"/>
      <c r="AWF29" s="7"/>
      <c r="AWG29" s="7"/>
      <c r="AWH29" s="7"/>
      <c r="AWI29" s="7"/>
      <c r="AWJ29" s="7"/>
      <c r="AWK29" s="7"/>
      <c r="AWL29" s="7"/>
      <c r="AWM29" s="7"/>
      <c r="AWN29" s="7"/>
      <c r="AWO29" s="7"/>
      <c r="AWP29" s="7"/>
      <c r="AWQ29" s="7"/>
      <c r="AWR29" s="7"/>
      <c r="AWS29" s="7"/>
      <c r="AWT29" s="7"/>
      <c r="AWU29" s="7"/>
      <c r="AWV29" s="7"/>
      <c r="AWW29" s="7"/>
      <c r="AWX29" s="7"/>
      <c r="AWY29" s="7"/>
      <c r="AWZ29" s="7"/>
      <c r="AXA29" s="7"/>
      <c r="AXB29" s="7"/>
      <c r="AXC29" s="7"/>
      <c r="AXD29" s="7"/>
      <c r="AXE29" s="7"/>
      <c r="AXF29" s="7"/>
      <c r="AXG29" s="7"/>
      <c r="AXH29" s="7"/>
      <c r="AXI29" s="7"/>
      <c r="AXJ29" s="7"/>
      <c r="AXK29" s="7"/>
      <c r="AXL29" s="7"/>
      <c r="AXM29" s="7"/>
      <c r="AXN29" s="7"/>
      <c r="AXO29" s="7"/>
      <c r="AXP29" s="7"/>
      <c r="AXQ29" s="7"/>
      <c r="AXR29" s="7"/>
      <c r="AXS29" s="7"/>
      <c r="AXT29" s="7"/>
      <c r="AXU29" s="7"/>
      <c r="AXV29" s="7"/>
      <c r="AXW29" s="7"/>
      <c r="AXX29" s="7"/>
      <c r="AXY29" s="7"/>
      <c r="AXZ29" s="7"/>
      <c r="AYA29" s="7"/>
      <c r="AYB29" s="7"/>
      <c r="AYC29" s="7"/>
      <c r="AYD29" s="7"/>
      <c r="AYE29" s="7"/>
      <c r="AYF29" s="7"/>
      <c r="AYG29" s="7"/>
      <c r="AYH29" s="7"/>
      <c r="AYI29" s="7"/>
      <c r="AYJ29" s="7"/>
      <c r="AYK29" s="7"/>
      <c r="AYL29" s="7"/>
      <c r="AYM29" s="7"/>
      <c r="AYN29" s="7"/>
      <c r="AYO29" s="7"/>
      <c r="AYP29" s="7"/>
      <c r="AYQ29" s="7"/>
      <c r="AYR29" s="7"/>
      <c r="AYS29" s="7"/>
      <c r="AYT29" s="7"/>
      <c r="AYU29" s="7"/>
      <c r="AYV29" s="7"/>
      <c r="AYW29" s="7"/>
      <c r="AYX29" s="7"/>
      <c r="AYY29" s="7"/>
      <c r="AYZ29" s="7"/>
      <c r="AZA29" s="7"/>
      <c r="AZB29" s="7"/>
      <c r="AZC29" s="7"/>
      <c r="AZD29" s="7"/>
      <c r="AZE29" s="7"/>
      <c r="AZF29" s="7"/>
      <c r="AZG29" s="7"/>
      <c r="AZH29" s="7"/>
      <c r="AZI29" s="7"/>
      <c r="AZJ29" s="7"/>
      <c r="AZK29" s="7"/>
      <c r="AZL29" s="7"/>
      <c r="AZM29" s="7"/>
      <c r="AZN29" s="7"/>
      <c r="AZO29" s="7"/>
      <c r="AZP29" s="7"/>
      <c r="AZQ29" s="7"/>
      <c r="AZR29" s="7"/>
      <c r="AZS29" s="7"/>
      <c r="AZT29" s="7"/>
      <c r="AZU29" s="7"/>
      <c r="AZV29" s="7"/>
      <c r="AZW29" s="7"/>
      <c r="AZX29" s="7"/>
      <c r="AZY29" s="7"/>
      <c r="AZZ29" s="7"/>
      <c r="BAA29" s="7"/>
      <c r="BAB29" s="7"/>
      <c r="BAC29" s="7"/>
      <c r="BAD29" s="7"/>
      <c r="BAE29" s="7"/>
      <c r="BAF29" s="7"/>
      <c r="BAG29" s="7"/>
      <c r="BAH29" s="7"/>
      <c r="BAI29" s="7"/>
      <c r="BAJ29" s="7"/>
      <c r="BAK29" s="7"/>
      <c r="BAL29" s="7"/>
      <c r="BAM29" s="7"/>
      <c r="BAN29" s="7"/>
      <c r="BAO29" s="7"/>
      <c r="BAP29" s="7"/>
      <c r="BAQ29" s="7"/>
      <c r="BAR29" s="7"/>
      <c r="BAS29" s="7"/>
      <c r="BAT29" s="7"/>
      <c r="BAU29" s="7"/>
      <c r="BAV29" s="7"/>
      <c r="BAW29" s="7"/>
      <c r="BAX29" s="7"/>
      <c r="BAY29" s="7"/>
      <c r="BAZ29" s="7"/>
      <c r="BBA29" s="7"/>
      <c r="BBB29" s="7"/>
      <c r="BBC29" s="7"/>
      <c r="BBD29" s="7"/>
      <c r="BBE29" s="7"/>
      <c r="BBF29" s="7"/>
      <c r="BBG29" s="7"/>
      <c r="BBH29" s="7"/>
      <c r="BBI29" s="7"/>
      <c r="BBJ29" s="7"/>
      <c r="BBK29" s="7"/>
      <c r="BBL29" s="7"/>
      <c r="BBM29" s="7"/>
      <c r="BBN29" s="7"/>
      <c r="BBO29" s="7"/>
      <c r="BBP29" s="7"/>
      <c r="BBQ29" s="7"/>
      <c r="BBR29" s="7"/>
      <c r="BBS29" s="7"/>
      <c r="BBT29" s="7"/>
      <c r="BBU29" s="7"/>
      <c r="BBV29" s="7"/>
      <c r="BBW29" s="7"/>
      <c r="BBX29" s="7"/>
      <c r="BBY29" s="7"/>
      <c r="BBZ29" s="7"/>
      <c r="BCA29" s="7"/>
      <c r="BCB29" s="7"/>
      <c r="BCC29" s="7"/>
      <c r="BCD29" s="7"/>
      <c r="BCE29" s="7"/>
      <c r="BCF29" s="7"/>
      <c r="BCG29" s="7"/>
      <c r="BCH29" s="7"/>
      <c r="BCI29" s="7"/>
      <c r="BCJ29" s="7"/>
      <c r="BCK29" s="7"/>
      <c r="BCL29" s="7"/>
      <c r="BCM29" s="7"/>
      <c r="BCN29" s="7"/>
      <c r="BCO29" s="7"/>
      <c r="BCP29" s="7"/>
      <c r="BCQ29" s="7"/>
      <c r="BCR29" s="7"/>
      <c r="BCS29" s="7"/>
      <c r="BCT29" s="7"/>
      <c r="BCU29" s="7"/>
      <c r="BCV29" s="7"/>
      <c r="BCW29" s="7"/>
      <c r="BCX29" s="7"/>
      <c r="BCY29" s="7"/>
      <c r="BCZ29" s="7"/>
      <c r="BDA29" s="7"/>
      <c r="BDB29" s="7"/>
      <c r="BDC29" s="7"/>
      <c r="BDD29" s="7"/>
      <c r="BDE29" s="7"/>
      <c r="BDF29" s="7"/>
      <c r="BDG29" s="7"/>
      <c r="BDH29" s="7"/>
      <c r="BDI29" s="7"/>
      <c r="BDJ29" s="7"/>
      <c r="BDK29" s="7"/>
      <c r="BDL29" s="7"/>
      <c r="BDM29" s="7"/>
      <c r="BDN29" s="7"/>
      <c r="BDO29" s="7"/>
      <c r="BDP29" s="7"/>
      <c r="BDQ29" s="7"/>
      <c r="BDR29" s="7"/>
      <c r="BDS29" s="7"/>
      <c r="BDT29" s="7"/>
      <c r="BDU29" s="7"/>
      <c r="BDV29" s="7"/>
      <c r="BDW29" s="7"/>
      <c r="BDX29" s="7"/>
      <c r="BDY29" s="7"/>
      <c r="BDZ29" s="7"/>
      <c r="BEA29" s="7"/>
      <c r="BEB29" s="7"/>
      <c r="BEC29" s="7"/>
      <c r="BED29" s="7"/>
      <c r="BEE29" s="7"/>
      <c r="BEF29" s="7"/>
      <c r="BEG29" s="7"/>
      <c r="BEH29" s="7"/>
      <c r="BEI29" s="7"/>
      <c r="BEJ29" s="7"/>
      <c r="BEK29" s="7"/>
      <c r="BEL29" s="7"/>
      <c r="BEM29" s="7"/>
      <c r="BEN29" s="7"/>
      <c r="BEO29" s="7"/>
      <c r="BEP29" s="7"/>
      <c r="BEQ29" s="7"/>
      <c r="BER29" s="7"/>
      <c r="BES29" s="7"/>
      <c r="BET29" s="7"/>
      <c r="BEU29" s="7"/>
      <c r="BEV29" s="7"/>
      <c r="BEW29" s="7"/>
      <c r="BEX29" s="7"/>
      <c r="BEY29" s="7"/>
      <c r="BEZ29" s="7"/>
      <c r="BFA29" s="7"/>
      <c r="BFB29" s="7"/>
      <c r="BFC29" s="7"/>
      <c r="BFD29" s="7"/>
      <c r="BFE29" s="7"/>
      <c r="BFF29" s="7"/>
      <c r="BFG29" s="7"/>
      <c r="BFH29" s="7"/>
      <c r="BFI29" s="7"/>
      <c r="BFJ29" s="7"/>
      <c r="BFK29" s="7"/>
      <c r="BFL29" s="7"/>
      <c r="BFM29" s="7"/>
      <c r="BFN29" s="7"/>
      <c r="BFO29" s="7"/>
      <c r="BFP29" s="7"/>
      <c r="BFQ29" s="7"/>
      <c r="BFR29" s="7"/>
      <c r="BFS29" s="7"/>
      <c r="BFT29" s="7"/>
      <c r="BFU29" s="7"/>
      <c r="BFV29" s="7"/>
      <c r="BFW29" s="7"/>
      <c r="BFX29" s="7"/>
      <c r="BFY29" s="7"/>
      <c r="BFZ29" s="7"/>
      <c r="BGA29" s="7"/>
      <c r="BGB29" s="7"/>
      <c r="BGC29" s="7"/>
      <c r="BGD29" s="7"/>
      <c r="BGE29" s="7"/>
      <c r="BGF29" s="7"/>
      <c r="BGG29" s="7"/>
      <c r="BGH29" s="7"/>
      <c r="BGI29" s="7"/>
      <c r="BGJ29" s="7"/>
      <c r="BGK29" s="7"/>
      <c r="BGL29" s="7"/>
      <c r="BGM29" s="7"/>
      <c r="BGN29" s="7"/>
      <c r="BGO29" s="7"/>
      <c r="BGP29" s="7"/>
      <c r="BGQ29" s="7"/>
      <c r="BGR29" s="7"/>
      <c r="BGS29" s="7"/>
      <c r="BGT29" s="7"/>
      <c r="BGU29" s="7"/>
      <c r="BGV29" s="7"/>
      <c r="BGW29" s="7"/>
      <c r="BGX29" s="7"/>
      <c r="BGY29" s="7"/>
      <c r="BGZ29" s="7"/>
      <c r="BHA29" s="7"/>
      <c r="BHB29" s="7"/>
      <c r="BHC29" s="7"/>
      <c r="BHD29" s="7"/>
      <c r="BHE29" s="7"/>
      <c r="BHF29" s="7"/>
      <c r="BHG29" s="7"/>
      <c r="BHH29" s="7"/>
      <c r="BHI29" s="7"/>
      <c r="BHJ29" s="7"/>
      <c r="BHK29" s="7"/>
      <c r="BHL29" s="7"/>
      <c r="BHM29" s="7"/>
      <c r="BHN29" s="7"/>
      <c r="BHO29" s="7"/>
      <c r="BHP29" s="7"/>
      <c r="BHQ29" s="7"/>
      <c r="BHR29" s="7"/>
      <c r="BHS29" s="7"/>
      <c r="BHT29" s="7"/>
      <c r="BHU29" s="7"/>
      <c r="BHV29" s="7"/>
      <c r="BHW29" s="7"/>
      <c r="BHX29" s="7"/>
      <c r="BHY29" s="7"/>
      <c r="BHZ29" s="7"/>
      <c r="BIA29" s="7"/>
      <c r="BIB29" s="7"/>
      <c r="BIC29" s="7"/>
      <c r="BID29" s="7"/>
      <c r="BIE29" s="7"/>
      <c r="BIF29" s="7"/>
      <c r="BIG29" s="7"/>
      <c r="BIH29" s="7"/>
      <c r="BII29" s="7"/>
      <c r="BIJ29" s="7"/>
      <c r="BIK29" s="7"/>
      <c r="BIL29" s="7"/>
      <c r="BIM29" s="7"/>
      <c r="BIN29" s="7"/>
      <c r="BIO29" s="7"/>
      <c r="BIP29" s="7"/>
      <c r="BIQ29" s="7"/>
      <c r="BIR29" s="7"/>
      <c r="BIS29" s="7"/>
      <c r="BIT29" s="7"/>
      <c r="BIU29" s="7"/>
      <c r="BIV29" s="7"/>
      <c r="BIW29" s="7"/>
      <c r="BIX29" s="7"/>
      <c r="BIY29" s="7"/>
      <c r="BIZ29" s="7"/>
      <c r="BJA29" s="7"/>
      <c r="BJB29" s="7"/>
      <c r="BJC29" s="7"/>
      <c r="BJD29" s="7"/>
      <c r="BJE29" s="7"/>
      <c r="BJF29" s="7"/>
      <c r="BJG29" s="7"/>
      <c r="BJH29" s="7"/>
      <c r="BJI29" s="7"/>
      <c r="BJJ29" s="7"/>
      <c r="BJK29" s="7"/>
      <c r="BJL29" s="7"/>
      <c r="BJM29" s="7"/>
      <c r="BJN29" s="7"/>
      <c r="BJO29" s="7"/>
      <c r="BJP29" s="7"/>
      <c r="BJQ29" s="7"/>
      <c r="BJR29" s="7"/>
      <c r="BJS29" s="7"/>
      <c r="BJT29" s="7"/>
      <c r="BJU29" s="7"/>
      <c r="BJV29" s="7"/>
      <c r="BJW29" s="7"/>
      <c r="BJX29" s="7"/>
      <c r="BJY29" s="7"/>
      <c r="BJZ29" s="7"/>
      <c r="BKA29" s="7"/>
      <c r="BKB29" s="7"/>
      <c r="BKC29" s="7"/>
      <c r="BKD29" s="7"/>
      <c r="BKE29" s="7"/>
      <c r="BKF29" s="7"/>
      <c r="BKG29" s="7"/>
      <c r="BKH29" s="7"/>
      <c r="BKI29" s="7"/>
      <c r="BKJ29" s="7"/>
      <c r="BKK29" s="7"/>
      <c r="BKL29" s="7"/>
      <c r="BKM29" s="7"/>
      <c r="BKN29" s="7"/>
      <c r="BKO29" s="7"/>
      <c r="BKP29" s="7"/>
      <c r="BKQ29" s="7"/>
      <c r="BKR29" s="7"/>
      <c r="BKS29" s="7"/>
      <c r="BKT29" s="7"/>
      <c r="BKU29" s="7"/>
      <c r="BKV29" s="7"/>
      <c r="BKW29" s="7"/>
      <c r="BKX29" s="7"/>
      <c r="BKY29" s="7"/>
      <c r="BKZ29" s="7"/>
      <c r="BLA29" s="7"/>
      <c r="BLB29" s="7"/>
      <c r="BLC29" s="7"/>
      <c r="BLD29" s="7"/>
      <c r="BLE29" s="7"/>
      <c r="BLF29" s="7"/>
      <c r="BLG29" s="7"/>
      <c r="BLH29" s="7"/>
      <c r="BLI29" s="7"/>
      <c r="BLJ29" s="7"/>
      <c r="BLK29" s="7"/>
      <c r="BLL29" s="7"/>
      <c r="BLM29" s="7"/>
      <c r="BLN29" s="7"/>
      <c r="BLO29" s="7"/>
      <c r="BLP29" s="7"/>
      <c r="BLQ29" s="7"/>
      <c r="BLR29" s="7"/>
      <c r="BLS29" s="7"/>
      <c r="BLT29" s="7"/>
      <c r="BLU29" s="7"/>
      <c r="BLV29" s="7"/>
      <c r="BLW29" s="7"/>
      <c r="BLX29" s="7"/>
      <c r="BLY29" s="7"/>
      <c r="BLZ29" s="7"/>
      <c r="BMA29" s="7"/>
      <c r="BMB29" s="7"/>
      <c r="BMC29" s="7"/>
      <c r="BMD29" s="7"/>
      <c r="BME29" s="7"/>
      <c r="BMF29" s="7"/>
      <c r="BMG29" s="7"/>
      <c r="BMH29" s="7"/>
      <c r="BMI29" s="7"/>
      <c r="BMJ29" s="7"/>
      <c r="BMK29" s="7"/>
      <c r="BML29" s="7"/>
      <c r="BMM29" s="7"/>
      <c r="BMN29" s="7"/>
      <c r="BMO29" s="7"/>
      <c r="BMP29" s="7"/>
      <c r="BMQ29" s="7"/>
      <c r="BMR29" s="7"/>
      <c r="BMS29" s="7"/>
      <c r="BMT29" s="7"/>
      <c r="BMU29" s="7"/>
      <c r="BMV29" s="7"/>
      <c r="BMW29" s="7"/>
      <c r="BMX29" s="7"/>
      <c r="BMY29" s="7"/>
      <c r="BMZ29" s="7"/>
      <c r="BNA29" s="7"/>
      <c r="BNB29" s="7"/>
      <c r="BNC29" s="7"/>
      <c r="BND29" s="7"/>
      <c r="BNE29" s="7"/>
      <c r="BNF29" s="7"/>
      <c r="BNG29" s="7"/>
      <c r="BNH29" s="7"/>
      <c r="BNI29" s="7"/>
      <c r="BNJ29" s="7"/>
      <c r="BNK29" s="7"/>
      <c r="BNL29" s="7"/>
      <c r="BNM29" s="7"/>
      <c r="BNN29" s="7"/>
      <c r="BNO29" s="7"/>
      <c r="BNP29" s="7"/>
      <c r="BNQ29" s="7"/>
      <c r="BNR29" s="7"/>
      <c r="BNS29" s="7"/>
      <c r="BNT29" s="7"/>
      <c r="BNU29" s="7"/>
      <c r="BNV29" s="7"/>
      <c r="BNW29" s="7"/>
      <c r="BNX29" s="7"/>
      <c r="BNY29" s="7"/>
      <c r="BNZ29" s="7"/>
      <c r="BOA29" s="7"/>
      <c r="BOB29" s="7"/>
      <c r="BOC29" s="7"/>
      <c r="BOD29" s="7"/>
      <c r="BOE29" s="7"/>
      <c r="BOF29" s="7"/>
      <c r="BOG29" s="7"/>
      <c r="BOH29" s="7"/>
      <c r="BOI29" s="7"/>
      <c r="BOJ29" s="7"/>
      <c r="BOK29" s="7"/>
      <c r="BOL29" s="7"/>
      <c r="BOM29" s="7"/>
      <c r="BON29" s="7"/>
      <c r="BOO29" s="7"/>
      <c r="BOP29" s="7"/>
      <c r="BOQ29" s="7"/>
      <c r="BOR29" s="7"/>
      <c r="BOS29" s="7"/>
      <c r="BOT29" s="7"/>
      <c r="BOU29" s="7"/>
      <c r="BOV29" s="7"/>
      <c r="BOW29" s="7"/>
      <c r="BOX29" s="7"/>
      <c r="BOY29" s="7"/>
      <c r="BOZ29" s="7"/>
      <c r="BPA29" s="7"/>
      <c r="BPB29" s="7"/>
      <c r="BPC29" s="7"/>
      <c r="BPD29" s="7"/>
      <c r="BPE29" s="7"/>
      <c r="BPF29" s="7"/>
      <c r="BPG29" s="7"/>
      <c r="BPH29" s="7"/>
      <c r="BPI29" s="7"/>
      <c r="BPJ29" s="7"/>
      <c r="BPK29" s="7"/>
      <c r="BPL29" s="7"/>
      <c r="BPM29" s="7"/>
      <c r="BPN29" s="7"/>
      <c r="BPO29" s="7"/>
      <c r="BPP29" s="7"/>
      <c r="BPQ29" s="7"/>
      <c r="BPR29" s="7"/>
      <c r="BPS29" s="7"/>
      <c r="BPT29" s="7"/>
      <c r="BPU29" s="7"/>
      <c r="BPV29" s="7"/>
      <c r="BPW29" s="7"/>
      <c r="BPX29" s="7"/>
      <c r="BPY29" s="7"/>
      <c r="BPZ29" s="7"/>
      <c r="BQA29" s="7"/>
      <c r="BQB29" s="7"/>
      <c r="BQC29" s="7"/>
      <c r="BQD29" s="7"/>
      <c r="BQE29" s="7"/>
      <c r="BQF29" s="7"/>
      <c r="BQG29" s="7"/>
      <c r="BQH29" s="7"/>
      <c r="BQI29" s="7"/>
      <c r="BQJ29" s="7"/>
      <c r="BQK29" s="7"/>
      <c r="BQL29" s="7"/>
      <c r="BQM29" s="7"/>
      <c r="BQN29" s="7"/>
      <c r="BQO29" s="7"/>
      <c r="BQP29" s="7"/>
      <c r="BQQ29" s="7"/>
      <c r="BQR29" s="7"/>
      <c r="BQS29" s="7"/>
      <c r="BQT29" s="7"/>
      <c r="BQU29" s="7"/>
      <c r="BQV29" s="7"/>
      <c r="BQW29" s="7"/>
      <c r="BQX29" s="7"/>
      <c r="BQY29" s="7"/>
      <c r="BQZ29" s="7"/>
      <c r="BRA29" s="7"/>
      <c r="BRB29" s="7"/>
      <c r="BRC29" s="7"/>
      <c r="BRD29" s="7"/>
      <c r="BRE29" s="7"/>
      <c r="BRF29" s="7"/>
      <c r="BRG29" s="7"/>
      <c r="BRH29" s="7"/>
      <c r="BRI29" s="7"/>
      <c r="BRJ29" s="7"/>
      <c r="BRK29" s="7"/>
      <c r="BRL29" s="7"/>
      <c r="BRM29" s="7"/>
      <c r="BRN29" s="7"/>
      <c r="BRO29" s="7"/>
      <c r="BRP29" s="7"/>
      <c r="BRQ29" s="7"/>
      <c r="BRR29" s="7"/>
      <c r="BRS29" s="7"/>
      <c r="BRT29" s="7"/>
      <c r="BRU29" s="7"/>
      <c r="BRV29" s="7"/>
      <c r="BRW29" s="7"/>
      <c r="BRX29" s="7"/>
      <c r="BRY29" s="7"/>
      <c r="BRZ29" s="7"/>
      <c r="BSA29" s="7"/>
      <c r="BSB29" s="7"/>
      <c r="BSC29" s="7"/>
      <c r="BSD29" s="7"/>
      <c r="BSE29" s="7"/>
      <c r="BSF29" s="7"/>
      <c r="BSG29" s="7"/>
      <c r="BSH29" s="7"/>
      <c r="BSI29" s="7"/>
      <c r="BSJ29" s="7"/>
      <c r="BSK29" s="7"/>
      <c r="BSL29" s="7"/>
      <c r="BSM29" s="7"/>
      <c r="BSN29" s="7"/>
      <c r="BSO29" s="7"/>
      <c r="BSP29" s="7"/>
      <c r="BSQ29" s="7"/>
      <c r="BSR29" s="7"/>
      <c r="BSS29" s="7"/>
      <c r="BST29" s="7"/>
      <c r="BSU29" s="7"/>
      <c r="BSV29" s="7"/>
      <c r="BSW29" s="7"/>
      <c r="BSX29" s="7"/>
      <c r="BSY29" s="7"/>
      <c r="BSZ29" s="7"/>
      <c r="BTA29" s="7"/>
      <c r="BTB29" s="7"/>
      <c r="BTC29" s="7"/>
      <c r="BTD29" s="7"/>
      <c r="BTE29" s="7"/>
      <c r="BTF29" s="7"/>
      <c r="BTG29" s="7"/>
      <c r="BTH29" s="7"/>
      <c r="BTI29" s="7"/>
      <c r="BTJ29" s="7"/>
      <c r="BTK29" s="7"/>
      <c r="BTL29" s="7"/>
      <c r="BTM29" s="7"/>
      <c r="BTN29" s="7"/>
      <c r="BTO29" s="7"/>
      <c r="BTP29" s="7"/>
      <c r="BTQ29" s="7"/>
      <c r="BTR29" s="7"/>
      <c r="BTS29" s="7"/>
      <c r="BTT29" s="7"/>
      <c r="BTU29" s="7"/>
      <c r="BTV29" s="7"/>
      <c r="BTW29" s="7"/>
      <c r="BTX29" s="7"/>
      <c r="BTY29" s="7"/>
      <c r="BTZ29" s="7"/>
      <c r="BUA29" s="7"/>
      <c r="BUB29" s="7"/>
      <c r="BUC29" s="7"/>
      <c r="BUD29" s="7"/>
      <c r="BUE29" s="7"/>
      <c r="BUF29" s="7"/>
      <c r="BUG29" s="7"/>
      <c r="BUH29" s="7"/>
      <c r="BUI29" s="7"/>
      <c r="BUJ29" s="7"/>
      <c r="BUK29" s="7"/>
      <c r="BUL29" s="7"/>
      <c r="BUM29" s="7"/>
      <c r="BUN29" s="7"/>
      <c r="BUO29" s="7"/>
      <c r="BUP29" s="7"/>
      <c r="BUQ29" s="7"/>
      <c r="BUR29" s="7"/>
      <c r="BUS29" s="7"/>
      <c r="BUT29" s="7"/>
      <c r="BUU29" s="7"/>
      <c r="BUV29" s="7"/>
      <c r="BUW29" s="7"/>
      <c r="BUX29" s="7"/>
      <c r="BUY29" s="7"/>
      <c r="BUZ29" s="7"/>
      <c r="BVA29" s="7"/>
      <c r="BVB29" s="7"/>
      <c r="BVC29" s="7"/>
      <c r="BVD29" s="7"/>
      <c r="BVE29" s="7"/>
      <c r="BVF29" s="7"/>
      <c r="BVG29" s="7"/>
      <c r="BVH29" s="7"/>
      <c r="BVI29" s="7"/>
      <c r="BVJ29" s="7"/>
      <c r="BVK29" s="7"/>
      <c r="BVL29" s="7"/>
      <c r="BVM29" s="7"/>
      <c r="BVN29" s="7"/>
      <c r="BVO29" s="7"/>
      <c r="BVP29" s="7"/>
      <c r="BVQ29" s="7"/>
      <c r="BVR29" s="7"/>
      <c r="BVS29" s="7"/>
      <c r="BVT29" s="7"/>
      <c r="BVU29" s="7"/>
      <c r="BVV29" s="7"/>
      <c r="BVW29" s="7"/>
      <c r="BVX29" s="7"/>
      <c r="BVY29" s="7"/>
      <c r="BVZ29" s="7"/>
      <c r="BWA29" s="7"/>
      <c r="BWB29" s="7"/>
      <c r="BWC29" s="7"/>
      <c r="BWD29" s="7"/>
      <c r="BWE29" s="7"/>
      <c r="BWF29" s="7"/>
      <c r="BWG29" s="7"/>
      <c r="BWH29" s="7"/>
      <c r="BWI29" s="7"/>
      <c r="BWJ29" s="7"/>
      <c r="BWK29" s="7"/>
      <c r="BWL29" s="7"/>
      <c r="BWM29" s="7"/>
      <c r="BWN29" s="7"/>
      <c r="BWO29" s="7"/>
      <c r="BWP29" s="7"/>
      <c r="BWQ29" s="7"/>
      <c r="BWR29" s="7"/>
      <c r="BWS29" s="7"/>
      <c r="BWT29" s="7"/>
      <c r="BWU29" s="7"/>
      <c r="BWV29" s="7"/>
      <c r="BWW29" s="7"/>
      <c r="BWX29" s="7"/>
      <c r="BWY29" s="7"/>
      <c r="BWZ29" s="7"/>
      <c r="BXA29" s="7"/>
      <c r="BXB29" s="7"/>
      <c r="BXC29" s="7"/>
      <c r="BXD29" s="7"/>
      <c r="BXE29" s="7"/>
      <c r="BXF29" s="7"/>
      <c r="BXG29" s="7"/>
      <c r="BXH29" s="7"/>
      <c r="BXI29" s="7"/>
      <c r="BXJ29" s="7"/>
      <c r="BXK29" s="7"/>
      <c r="BXL29" s="7"/>
      <c r="BXM29" s="7"/>
      <c r="BXN29" s="7"/>
      <c r="BXO29" s="7"/>
      <c r="BXP29" s="7"/>
      <c r="BXQ29" s="7"/>
      <c r="BXR29" s="7"/>
      <c r="BXS29" s="7"/>
      <c r="BXT29" s="7"/>
      <c r="BXU29" s="7"/>
      <c r="BXV29" s="7"/>
      <c r="BXW29" s="7"/>
      <c r="BXX29" s="7"/>
      <c r="BXY29" s="7"/>
      <c r="BXZ29" s="7"/>
      <c r="BYA29" s="7"/>
      <c r="BYB29" s="7"/>
      <c r="BYC29" s="7"/>
      <c r="BYD29" s="7"/>
      <c r="BYE29" s="7"/>
      <c r="BYF29" s="7"/>
      <c r="BYG29" s="7"/>
      <c r="BYH29" s="7"/>
      <c r="BYI29" s="7"/>
      <c r="BYJ29" s="7"/>
      <c r="BYK29" s="7"/>
      <c r="BYL29" s="7"/>
      <c r="BYM29" s="7"/>
      <c r="BYN29" s="7"/>
      <c r="BYO29" s="7"/>
      <c r="BYP29" s="7"/>
      <c r="BYQ29" s="7"/>
      <c r="BYR29" s="7"/>
      <c r="BYS29" s="7"/>
      <c r="BYT29" s="7"/>
      <c r="BYU29" s="7"/>
      <c r="BYV29" s="7"/>
      <c r="BYW29" s="7"/>
      <c r="BYX29" s="7"/>
      <c r="BYY29" s="7"/>
      <c r="BYZ29" s="7"/>
      <c r="BZA29" s="7"/>
      <c r="BZB29" s="7"/>
      <c r="BZC29" s="7"/>
      <c r="BZD29" s="7"/>
      <c r="BZE29" s="7"/>
      <c r="BZF29" s="7"/>
      <c r="BZG29" s="7"/>
      <c r="BZH29" s="7"/>
      <c r="BZI29" s="7"/>
      <c r="BZJ29" s="7"/>
      <c r="BZK29" s="7"/>
      <c r="BZL29" s="7"/>
      <c r="BZM29" s="7"/>
      <c r="BZN29" s="7"/>
      <c r="BZO29" s="7"/>
      <c r="BZP29" s="7"/>
      <c r="BZQ29" s="7"/>
      <c r="BZR29" s="7"/>
      <c r="BZS29" s="7"/>
      <c r="BZT29" s="7"/>
      <c r="BZU29" s="7"/>
      <c r="BZV29" s="7"/>
      <c r="BZW29" s="7"/>
      <c r="BZX29" s="7"/>
      <c r="BZY29" s="7"/>
      <c r="BZZ29" s="7"/>
      <c r="CAA29" s="7"/>
      <c r="CAB29" s="7"/>
      <c r="CAC29" s="7"/>
      <c r="CAD29" s="7"/>
      <c r="CAE29" s="7"/>
      <c r="CAF29" s="7"/>
      <c r="CAG29" s="7"/>
      <c r="CAH29" s="7"/>
      <c r="CAI29" s="7"/>
      <c r="CAJ29" s="7"/>
      <c r="CAK29" s="7"/>
      <c r="CAL29" s="7"/>
      <c r="CAM29" s="7"/>
      <c r="CAN29" s="7"/>
      <c r="CAO29" s="7"/>
      <c r="CAP29" s="7"/>
      <c r="CAQ29" s="7"/>
      <c r="CAR29" s="7"/>
      <c r="CAS29" s="7"/>
      <c r="CAT29" s="7"/>
      <c r="CAU29" s="7"/>
      <c r="CAV29" s="7"/>
      <c r="CAW29" s="7"/>
      <c r="CAX29" s="7"/>
      <c r="CAY29" s="7"/>
      <c r="CAZ29" s="7"/>
      <c r="CBA29" s="7"/>
      <c r="CBB29" s="7"/>
      <c r="CBC29" s="7"/>
      <c r="CBD29" s="7"/>
      <c r="CBE29" s="7"/>
      <c r="CBF29" s="7"/>
      <c r="CBG29" s="7"/>
      <c r="CBH29" s="7"/>
      <c r="CBI29" s="7"/>
      <c r="CBJ29" s="7"/>
      <c r="CBK29" s="7"/>
      <c r="CBL29" s="7"/>
      <c r="CBM29" s="7"/>
      <c r="CBN29" s="7"/>
      <c r="CBO29" s="7"/>
      <c r="CBP29" s="7"/>
      <c r="CBQ29" s="7"/>
      <c r="CBR29" s="7"/>
      <c r="CBS29" s="7"/>
      <c r="CBT29" s="7"/>
      <c r="CBU29" s="7"/>
      <c r="CBV29" s="7"/>
      <c r="CBW29" s="7"/>
      <c r="CBX29" s="7"/>
      <c r="CBY29" s="7"/>
      <c r="CBZ29" s="7"/>
      <c r="CCA29" s="7"/>
      <c r="CCB29" s="7"/>
      <c r="CCC29" s="7"/>
      <c r="CCD29" s="7"/>
      <c r="CCE29" s="7"/>
      <c r="CCF29" s="7"/>
      <c r="CCG29" s="7"/>
      <c r="CCH29" s="7"/>
      <c r="CCI29" s="7"/>
      <c r="CCJ29" s="7"/>
      <c r="CCK29" s="7"/>
      <c r="CCL29" s="7"/>
      <c r="CCM29" s="7"/>
      <c r="CCN29" s="7"/>
      <c r="CCO29" s="7"/>
      <c r="CCP29" s="7"/>
      <c r="CCQ29" s="7"/>
      <c r="CCR29" s="7"/>
      <c r="CCS29" s="7"/>
      <c r="CCT29" s="7"/>
      <c r="CCU29" s="7"/>
      <c r="CCV29" s="7"/>
      <c r="CCW29" s="7"/>
      <c r="CCX29" s="7"/>
      <c r="CCY29" s="7"/>
      <c r="CCZ29" s="7"/>
      <c r="CDA29" s="7"/>
      <c r="CDB29" s="7"/>
      <c r="CDC29" s="7"/>
      <c r="CDD29" s="7"/>
      <c r="CDE29" s="7"/>
      <c r="CDF29" s="7"/>
      <c r="CDG29" s="7"/>
      <c r="CDH29" s="7"/>
      <c r="CDI29" s="7"/>
      <c r="CDJ29" s="7"/>
      <c r="CDK29" s="7"/>
      <c r="CDL29" s="7"/>
      <c r="CDM29" s="7"/>
      <c r="CDN29" s="7"/>
      <c r="CDO29" s="7"/>
      <c r="CDP29" s="7"/>
      <c r="CDQ29" s="7"/>
      <c r="CDR29" s="7"/>
      <c r="CDS29" s="7"/>
      <c r="CDT29" s="7"/>
      <c r="CDU29" s="7"/>
      <c r="CDV29" s="7"/>
      <c r="CDW29" s="7"/>
      <c r="CDX29" s="7"/>
      <c r="CDY29" s="7"/>
      <c r="CDZ29" s="7"/>
      <c r="CEA29" s="7"/>
      <c r="CEB29" s="7"/>
      <c r="CEC29" s="7"/>
      <c r="CED29" s="7"/>
      <c r="CEE29" s="7"/>
      <c r="CEF29" s="7"/>
      <c r="CEG29" s="7"/>
      <c r="CEH29" s="7"/>
      <c r="CEI29" s="7"/>
      <c r="CEJ29" s="7"/>
      <c r="CEK29" s="7"/>
      <c r="CEL29" s="7"/>
      <c r="CEM29" s="7"/>
      <c r="CEN29" s="7"/>
      <c r="CEO29" s="7"/>
      <c r="CEP29" s="7"/>
      <c r="CEQ29" s="7"/>
      <c r="CER29" s="7"/>
      <c r="CES29" s="7"/>
      <c r="CET29" s="7"/>
      <c r="CEU29" s="7"/>
      <c r="CEV29" s="7"/>
      <c r="CEW29" s="7"/>
      <c r="CEX29" s="7"/>
      <c r="CEY29" s="7"/>
      <c r="CEZ29" s="7"/>
      <c r="CFA29" s="7"/>
      <c r="CFB29" s="7"/>
      <c r="CFC29" s="7"/>
      <c r="CFD29" s="7"/>
      <c r="CFE29" s="7"/>
      <c r="CFF29" s="7"/>
      <c r="CFG29" s="7"/>
      <c r="CFH29" s="7"/>
      <c r="CFI29" s="7"/>
      <c r="CFJ29" s="7"/>
      <c r="CFK29" s="7"/>
      <c r="CFL29" s="7"/>
      <c r="CFM29" s="7"/>
      <c r="CFN29" s="7"/>
      <c r="CFO29" s="7"/>
      <c r="CFP29" s="7"/>
      <c r="CFQ29" s="7"/>
      <c r="CFR29" s="7"/>
      <c r="CFS29" s="7"/>
      <c r="CFT29" s="7"/>
      <c r="CFU29" s="7"/>
      <c r="CFV29" s="7"/>
      <c r="CFW29" s="7"/>
      <c r="CFX29" s="7"/>
      <c r="CFY29" s="7"/>
      <c r="CFZ29" s="7"/>
      <c r="CGA29" s="7"/>
      <c r="CGB29" s="7"/>
      <c r="CGC29" s="7"/>
      <c r="CGD29" s="7"/>
      <c r="CGE29" s="7"/>
      <c r="CGF29" s="7"/>
      <c r="CGG29" s="7"/>
      <c r="CGH29" s="7"/>
      <c r="CGI29" s="7"/>
      <c r="CGJ29" s="7"/>
      <c r="CGK29" s="7"/>
      <c r="CGL29" s="7"/>
      <c r="CGM29" s="7"/>
      <c r="CGN29" s="7"/>
      <c r="CGO29" s="7"/>
      <c r="CGP29" s="7"/>
      <c r="CGQ29" s="7"/>
      <c r="CGR29" s="7"/>
      <c r="CGS29" s="7"/>
      <c r="CGT29" s="7"/>
      <c r="CGU29" s="7"/>
      <c r="CGV29" s="7"/>
      <c r="CGW29" s="7"/>
      <c r="CGX29" s="7"/>
      <c r="CGY29" s="7"/>
      <c r="CGZ29" s="7"/>
      <c r="CHA29" s="7"/>
      <c r="CHB29" s="7"/>
      <c r="CHC29" s="7"/>
      <c r="CHD29" s="7"/>
      <c r="CHE29" s="7"/>
      <c r="CHF29" s="7"/>
      <c r="CHG29" s="7"/>
      <c r="CHH29" s="7"/>
      <c r="CHI29" s="7"/>
      <c r="CHJ29" s="7"/>
      <c r="CHK29" s="7"/>
      <c r="CHL29" s="7"/>
      <c r="CHM29" s="7"/>
      <c r="CHN29" s="7"/>
      <c r="CHO29" s="7"/>
      <c r="CHP29" s="7"/>
      <c r="CHQ29" s="7"/>
      <c r="CHR29" s="7"/>
      <c r="CHS29" s="7"/>
      <c r="CHT29" s="7"/>
      <c r="CHU29" s="7"/>
      <c r="CHV29" s="7"/>
      <c r="CHW29" s="7"/>
      <c r="CHX29" s="7"/>
      <c r="CHY29" s="7"/>
      <c r="CHZ29" s="7"/>
      <c r="CIA29" s="7"/>
      <c r="CIB29" s="7"/>
      <c r="CIC29" s="7"/>
      <c r="CID29" s="7"/>
      <c r="CIE29" s="7"/>
      <c r="CIF29" s="7"/>
      <c r="CIG29" s="7"/>
      <c r="CIH29" s="7"/>
      <c r="CII29" s="7"/>
      <c r="CIJ29" s="7"/>
      <c r="CIK29" s="7"/>
      <c r="CIL29" s="7"/>
      <c r="CIM29" s="7"/>
      <c r="CIN29" s="7"/>
      <c r="CIO29" s="7"/>
      <c r="CIP29" s="7"/>
      <c r="CIQ29" s="7"/>
      <c r="CIR29" s="7"/>
      <c r="CIS29" s="7"/>
      <c r="CIT29" s="7"/>
      <c r="CIU29" s="7"/>
      <c r="CIV29" s="7"/>
      <c r="CIW29" s="7"/>
      <c r="CIX29" s="7"/>
      <c r="CIY29" s="7"/>
      <c r="CIZ29" s="7"/>
      <c r="CJA29" s="7"/>
      <c r="CJB29" s="7"/>
      <c r="CJC29" s="7"/>
      <c r="CJD29" s="7"/>
      <c r="CJE29" s="7"/>
      <c r="CJF29" s="7"/>
      <c r="CJG29" s="7"/>
      <c r="CJH29" s="7"/>
      <c r="CJI29" s="7"/>
      <c r="CJJ29" s="7"/>
      <c r="CJK29" s="7"/>
      <c r="CJL29" s="7"/>
      <c r="CJM29" s="7"/>
      <c r="CJN29" s="7"/>
      <c r="CJO29" s="7"/>
      <c r="CJP29" s="7"/>
      <c r="CJQ29" s="7"/>
      <c r="CJR29" s="7"/>
      <c r="CJS29" s="7"/>
      <c r="CJT29" s="7"/>
      <c r="CJU29" s="7"/>
      <c r="CJV29" s="7"/>
      <c r="CJW29" s="7"/>
      <c r="CJX29" s="7"/>
      <c r="CJY29" s="7"/>
      <c r="CJZ29" s="7"/>
      <c r="CKA29" s="7"/>
      <c r="CKB29" s="7"/>
      <c r="CKC29" s="7"/>
      <c r="CKD29" s="7"/>
      <c r="CKE29" s="7"/>
      <c r="CKF29" s="7"/>
      <c r="CKG29" s="7"/>
      <c r="CKH29" s="7"/>
      <c r="CKI29" s="7"/>
      <c r="CKJ29" s="7"/>
      <c r="CKK29" s="7"/>
      <c r="CKL29" s="7"/>
      <c r="CKM29" s="7"/>
      <c r="CKN29" s="7"/>
      <c r="CKO29" s="7"/>
      <c r="CKP29" s="7"/>
      <c r="CKQ29" s="7"/>
      <c r="CKR29" s="7"/>
      <c r="CKS29" s="7"/>
      <c r="CKT29" s="7"/>
      <c r="CKU29" s="7"/>
      <c r="CKV29" s="7"/>
      <c r="CKW29" s="7"/>
      <c r="CKX29" s="7"/>
      <c r="CKY29" s="7"/>
      <c r="CKZ29" s="7"/>
      <c r="CLA29" s="7"/>
      <c r="CLB29" s="7"/>
      <c r="CLC29" s="7"/>
      <c r="CLD29" s="7"/>
      <c r="CLE29" s="7"/>
      <c r="CLF29" s="7"/>
      <c r="CLG29" s="7"/>
      <c r="CLH29" s="7"/>
      <c r="CLI29" s="7"/>
      <c r="CLJ29" s="7"/>
      <c r="CLK29" s="7"/>
      <c r="CLL29" s="7"/>
      <c r="CLM29" s="7"/>
      <c r="CLN29" s="7"/>
      <c r="CLO29" s="7"/>
      <c r="CLP29" s="7"/>
      <c r="CLQ29" s="7"/>
      <c r="CLR29" s="7"/>
      <c r="CLS29" s="7"/>
      <c r="CLT29" s="7"/>
      <c r="CLU29" s="7"/>
      <c r="CLV29" s="7"/>
      <c r="CLW29" s="7"/>
      <c r="CLX29" s="7"/>
      <c r="CLY29" s="7"/>
      <c r="CLZ29" s="7"/>
      <c r="CMA29" s="7"/>
      <c r="CMB29" s="7"/>
      <c r="CMC29" s="7"/>
      <c r="CMD29" s="7"/>
      <c r="CME29" s="7"/>
      <c r="CMF29" s="7"/>
      <c r="CMG29" s="7"/>
      <c r="CMH29" s="7"/>
      <c r="CMI29" s="7"/>
      <c r="CMJ29" s="7"/>
      <c r="CMK29" s="7"/>
      <c r="CML29" s="7"/>
      <c r="CMM29" s="7"/>
      <c r="CMN29" s="7"/>
      <c r="CMO29" s="7"/>
      <c r="CMP29" s="7"/>
      <c r="CMQ29" s="7"/>
      <c r="CMR29" s="7"/>
      <c r="CMS29" s="7"/>
      <c r="CMT29" s="7"/>
      <c r="CMU29" s="7"/>
      <c r="CMV29" s="7"/>
      <c r="CMW29" s="7"/>
      <c r="CMX29" s="7"/>
      <c r="CMY29" s="7"/>
      <c r="CMZ29" s="7"/>
      <c r="CNA29" s="7"/>
      <c r="CNB29" s="7"/>
      <c r="CNC29" s="7"/>
      <c r="CND29" s="7"/>
      <c r="CNE29" s="7"/>
      <c r="CNF29" s="7"/>
      <c r="CNG29" s="7"/>
      <c r="CNH29" s="7"/>
      <c r="CNI29" s="7"/>
      <c r="CNJ29" s="7"/>
      <c r="CNK29" s="7"/>
      <c r="CNL29" s="7"/>
      <c r="CNM29" s="7"/>
      <c r="CNN29" s="7"/>
      <c r="CNO29" s="7"/>
      <c r="CNP29" s="7"/>
      <c r="CNQ29" s="7"/>
      <c r="CNR29" s="7"/>
      <c r="CNS29" s="7"/>
      <c r="CNT29" s="7"/>
      <c r="CNU29" s="7"/>
      <c r="CNV29" s="7"/>
      <c r="CNW29" s="7"/>
      <c r="CNX29" s="7"/>
      <c r="CNY29" s="7"/>
      <c r="CNZ29" s="7"/>
      <c r="COA29" s="7"/>
      <c r="COB29" s="7"/>
      <c r="COC29" s="7"/>
      <c r="COD29" s="7"/>
      <c r="COE29" s="7"/>
      <c r="COF29" s="7"/>
      <c r="COG29" s="7"/>
      <c r="COH29" s="7"/>
      <c r="COI29" s="7"/>
      <c r="COJ29" s="7"/>
      <c r="COK29" s="7"/>
      <c r="COL29" s="7"/>
      <c r="COM29" s="7"/>
      <c r="CON29" s="7"/>
      <c r="COO29" s="7"/>
      <c r="COP29" s="7"/>
      <c r="COQ29" s="7"/>
      <c r="COR29" s="7"/>
      <c r="COS29" s="7"/>
      <c r="COT29" s="7"/>
      <c r="COU29" s="7"/>
      <c r="COV29" s="7"/>
      <c r="COW29" s="7"/>
      <c r="COX29" s="7"/>
      <c r="COY29" s="7"/>
      <c r="COZ29" s="7"/>
      <c r="CPA29" s="7"/>
      <c r="CPB29" s="7"/>
      <c r="CPC29" s="7"/>
      <c r="CPD29" s="7"/>
      <c r="CPE29" s="7"/>
      <c r="CPF29" s="7"/>
      <c r="CPG29" s="7"/>
      <c r="CPH29" s="7"/>
      <c r="CPI29" s="7"/>
      <c r="CPJ29" s="7"/>
      <c r="CPK29" s="7"/>
      <c r="CPL29" s="7"/>
      <c r="CPM29" s="7"/>
      <c r="CPN29" s="7"/>
      <c r="CPO29" s="7"/>
      <c r="CPP29" s="7"/>
      <c r="CPQ29" s="7"/>
      <c r="CPR29" s="7"/>
      <c r="CPS29" s="7"/>
      <c r="CPT29" s="7"/>
      <c r="CPU29" s="7"/>
      <c r="CPV29" s="7"/>
      <c r="CPW29" s="7"/>
      <c r="CPX29" s="7"/>
      <c r="CPY29" s="7"/>
      <c r="CPZ29" s="7"/>
      <c r="CQA29" s="7"/>
      <c r="CQB29" s="7"/>
      <c r="CQC29" s="7"/>
      <c r="CQD29" s="7"/>
      <c r="CQE29" s="7"/>
      <c r="CQF29" s="7"/>
      <c r="CQG29" s="7"/>
      <c r="CQH29" s="7"/>
      <c r="CQI29" s="7"/>
      <c r="CQJ29" s="7"/>
      <c r="CQK29" s="7"/>
      <c r="CQL29" s="7"/>
      <c r="CQM29" s="7"/>
      <c r="CQN29" s="7"/>
      <c r="CQO29" s="7"/>
      <c r="CQP29" s="7"/>
      <c r="CQQ29" s="7"/>
      <c r="CQR29" s="7"/>
      <c r="CQS29" s="7"/>
      <c r="CQT29" s="7"/>
      <c r="CQU29" s="7"/>
      <c r="CQV29" s="7"/>
      <c r="CQW29" s="7"/>
      <c r="CQX29" s="7"/>
      <c r="CQY29" s="7"/>
      <c r="CQZ29" s="7"/>
      <c r="CRA29" s="7"/>
      <c r="CRB29" s="7"/>
      <c r="CRC29" s="7"/>
      <c r="CRD29" s="7"/>
      <c r="CRE29" s="7"/>
      <c r="CRF29" s="7"/>
      <c r="CRG29" s="7"/>
      <c r="CRH29" s="7"/>
      <c r="CRI29" s="7"/>
      <c r="CRJ29" s="7"/>
      <c r="CRK29" s="7"/>
      <c r="CRL29" s="7"/>
      <c r="CRM29" s="7"/>
      <c r="CRN29" s="7"/>
      <c r="CRO29" s="7"/>
      <c r="CRP29" s="7"/>
      <c r="CRQ29" s="7"/>
      <c r="CRR29" s="7"/>
      <c r="CRS29" s="7"/>
      <c r="CRT29" s="7"/>
      <c r="CRU29" s="7"/>
      <c r="CRV29" s="7"/>
      <c r="CRW29" s="7"/>
      <c r="CRX29" s="7"/>
      <c r="CRY29" s="7"/>
      <c r="CRZ29" s="7"/>
      <c r="CSA29" s="7"/>
      <c r="CSB29" s="7"/>
      <c r="CSC29" s="7"/>
      <c r="CSD29" s="7"/>
      <c r="CSE29" s="7"/>
      <c r="CSF29" s="7"/>
      <c r="CSG29" s="7"/>
      <c r="CSH29" s="7"/>
      <c r="CSI29" s="7"/>
      <c r="CSJ29" s="7"/>
      <c r="CSK29" s="7"/>
      <c r="CSL29" s="7"/>
      <c r="CSM29" s="7"/>
      <c r="CSN29" s="7"/>
      <c r="CSO29" s="7"/>
      <c r="CSP29" s="7"/>
      <c r="CSQ29" s="7"/>
      <c r="CSR29" s="7"/>
      <c r="CSS29" s="7"/>
      <c r="CST29" s="7"/>
      <c r="CSU29" s="7"/>
      <c r="CSV29" s="7"/>
      <c r="CSW29" s="7"/>
      <c r="CSX29" s="7"/>
      <c r="CSY29" s="7"/>
      <c r="CSZ29" s="7"/>
      <c r="CTA29" s="7"/>
      <c r="CTB29" s="7"/>
      <c r="CTC29" s="7"/>
      <c r="CTD29" s="7"/>
      <c r="CTE29" s="7"/>
      <c r="CTF29" s="7"/>
      <c r="CTG29" s="7"/>
      <c r="CTH29" s="7"/>
      <c r="CTI29" s="7"/>
      <c r="CTJ29" s="7"/>
      <c r="CTK29" s="7"/>
      <c r="CTL29" s="7"/>
      <c r="CTM29" s="7"/>
      <c r="CTN29" s="7"/>
      <c r="CTO29" s="7"/>
      <c r="CTP29" s="7"/>
      <c r="CTQ29" s="7"/>
      <c r="CTR29" s="7"/>
      <c r="CTS29" s="7"/>
      <c r="CTT29" s="7"/>
      <c r="CTU29" s="7"/>
      <c r="CTV29" s="7"/>
      <c r="CTW29" s="7"/>
      <c r="CTX29" s="7"/>
      <c r="CTY29" s="7"/>
      <c r="CTZ29" s="7"/>
      <c r="CUA29" s="7"/>
      <c r="CUB29" s="7"/>
      <c r="CUC29" s="7"/>
      <c r="CUD29" s="7"/>
      <c r="CUE29" s="7"/>
      <c r="CUF29" s="7"/>
      <c r="CUG29" s="7"/>
      <c r="CUH29" s="7"/>
      <c r="CUI29" s="7"/>
      <c r="CUJ29" s="7"/>
      <c r="CUK29" s="7"/>
      <c r="CUL29" s="7"/>
      <c r="CUM29" s="7"/>
      <c r="CUN29" s="7"/>
      <c r="CUO29" s="7"/>
      <c r="CUP29" s="7"/>
      <c r="CUQ29" s="7"/>
      <c r="CUR29" s="7"/>
      <c r="CUS29" s="7"/>
      <c r="CUT29" s="7"/>
      <c r="CUU29" s="7"/>
      <c r="CUV29" s="7"/>
      <c r="CUW29" s="7"/>
      <c r="CUX29" s="7"/>
      <c r="CUY29" s="7"/>
      <c r="CUZ29" s="7"/>
      <c r="CVA29" s="7"/>
      <c r="CVB29" s="7"/>
      <c r="CVC29" s="7"/>
      <c r="CVD29" s="7"/>
      <c r="CVE29" s="7"/>
      <c r="CVF29" s="7"/>
      <c r="CVG29" s="7"/>
      <c r="CVH29" s="7"/>
      <c r="CVI29" s="7"/>
      <c r="CVJ29" s="7"/>
      <c r="CVK29" s="7"/>
      <c r="CVL29" s="7"/>
      <c r="CVM29" s="7"/>
      <c r="CVN29" s="7"/>
      <c r="CVO29" s="7"/>
      <c r="CVP29" s="7"/>
      <c r="CVQ29" s="7"/>
      <c r="CVR29" s="7"/>
      <c r="CVS29" s="7"/>
      <c r="CVT29" s="7"/>
      <c r="CVU29" s="7"/>
      <c r="CVV29" s="7"/>
      <c r="CVW29" s="7"/>
      <c r="CVX29" s="7"/>
      <c r="CVY29" s="7"/>
      <c r="CVZ29" s="7"/>
      <c r="CWA29" s="7"/>
      <c r="CWB29" s="7"/>
      <c r="CWC29" s="7"/>
      <c r="CWD29" s="7"/>
      <c r="CWE29" s="7"/>
      <c r="CWF29" s="7"/>
      <c r="CWG29" s="7"/>
      <c r="CWH29" s="7"/>
      <c r="CWI29" s="7"/>
      <c r="CWJ29" s="7"/>
      <c r="CWK29" s="7"/>
      <c r="CWL29" s="7"/>
      <c r="CWM29" s="7"/>
      <c r="CWN29" s="7"/>
      <c r="CWO29" s="7"/>
      <c r="CWP29" s="7"/>
      <c r="CWQ29" s="7"/>
      <c r="CWR29" s="7"/>
      <c r="CWS29" s="7"/>
      <c r="CWT29" s="7"/>
      <c r="CWU29" s="7"/>
      <c r="CWV29" s="7"/>
      <c r="CWW29" s="7"/>
      <c r="CWX29" s="7"/>
      <c r="CWY29" s="7"/>
      <c r="CWZ29" s="7"/>
      <c r="CXA29" s="7"/>
      <c r="CXB29" s="7"/>
      <c r="CXC29" s="7"/>
      <c r="CXD29" s="7"/>
      <c r="CXE29" s="7"/>
      <c r="CXF29" s="7"/>
      <c r="CXG29" s="7"/>
      <c r="CXH29" s="7"/>
      <c r="CXI29" s="7"/>
      <c r="CXJ29" s="7"/>
      <c r="CXK29" s="7"/>
      <c r="CXL29" s="7"/>
      <c r="CXM29" s="7"/>
      <c r="CXN29" s="7"/>
      <c r="CXO29" s="7"/>
      <c r="CXP29" s="7"/>
      <c r="CXQ29" s="7"/>
      <c r="CXR29" s="7"/>
      <c r="CXS29" s="7"/>
      <c r="CXT29" s="7"/>
      <c r="CXU29" s="7"/>
      <c r="CXV29" s="7"/>
      <c r="CXW29" s="7"/>
      <c r="CXX29" s="7"/>
      <c r="CXY29" s="7"/>
      <c r="CXZ29" s="7"/>
      <c r="CYA29" s="7"/>
      <c r="CYB29" s="7"/>
      <c r="CYC29" s="7"/>
      <c r="CYD29" s="7"/>
      <c r="CYE29" s="7"/>
      <c r="CYF29" s="7"/>
      <c r="CYG29" s="7"/>
      <c r="CYH29" s="7"/>
      <c r="CYI29" s="7"/>
      <c r="CYJ29" s="7"/>
      <c r="CYK29" s="7"/>
      <c r="CYL29" s="7"/>
      <c r="CYM29" s="7"/>
      <c r="CYN29" s="7"/>
      <c r="CYO29" s="7"/>
      <c r="CYP29" s="7"/>
      <c r="CYQ29" s="7"/>
      <c r="CYR29" s="7"/>
      <c r="CYS29" s="7"/>
      <c r="CYT29" s="7"/>
      <c r="CYU29" s="7"/>
      <c r="CYV29" s="7"/>
      <c r="CYW29" s="7"/>
      <c r="CYX29" s="7"/>
      <c r="CYY29" s="7"/>
      <c r="CYZ29" s="7"/>
      <c r="CZA29" s="7"/>
      <c r="CZB29" s="7"/>
      <c r="CZC29" s="7"/>
      <c r="CZD29" s="7"/>
      <c r="CZE29" s="7"/>
      <c r="CZF29" s="7"/>
      <c r="CZG29" s="7"/>
      <c r="CZH29" s="7"/>
      <c r="CZI29" s="7"/>
      <c r="CZJ29" s="7"/>
      <c r="CZK29" s="7"/>
      <c r="CZL29" s="7"/>
      <c r="CZM29" s="7"/>
      <c r="CZN29" s="7"/>
      <c r="CZO29" s="7"/>
      <c r="CZP29" s="7"/>
      <c r="CZQ29" s="7"/>
      <c r="CZR29" s="7"/>
      <c r="CZS29" s="7"/>
      <c r="CZT29" s="7"/>
      <c r="CZU29" s="7"/>
      <c r="CZV29" s="7"/>
      <c r="CZW29" s="7"/>
      <c r="CZX29" s="7"/>
      <c r="CZY29" s="7"/>
      <c r="CZZ29" s="7"/>
      <c r="DAA29" s="7"/>
      <c r="DAB29" s="7"/>
      <c r="DAC29" s="7"/>
      <c r="DAD29" s="7"/>
      <c r="DAE29" s="7"/>
      <c r="DAF29" s="7"/>
      <c r="DAG29" s="7"/>
      <c r="DAH29" s="7"/>
      <c r="DAI29" s="7"/>
      <c r="DAJ29" s="7"/>
      <c r="DAK29" s="7"/>
      <c r="DAL29" s="7"/>
      <c r="DAM29" s="7"/>
      <c r="DAN29" s="7"/>
      <c r="DAO29" s="7"/>
      <c r="DAP29" s="7"/>
      <c r="DAQ29" s="7"/>
      <c r="DAR29" s="7"/>
      <c r="DAS29" s="7"/>
      <c r="DAT29" s="7"/>
      <c r="DAU29" s="7"/>
      <c r="DAV29" s="7"/>
      <c r="DAW29" s="7"/>
      <c r="DAX29" s="7"/>
      <c r="DAY29" s="7"/>
      <c r="DAZ29" s="7"/>
      <c r="DBA29" s="7"/>
      <c r="DBB29" s="7"/>
      <c r="DBC29" s="7"/>
      <c r="DBD29" s="7"/>
      <c r="DBE29" s="7"/>
      <c r="DBF29" s="7"/>
      <c r="DBG29" s="7"/>
      <c r="DBH29" s="7"/>
      <c r="DBI29" s="7"/>
      <c r="DBJ29" s="7"/>
      <c r="DBK29" s="7"/>
      <c r="DBL29" s="7"/>
      <c r="DBM29" s="7"/>
      <c r="DBN29" s="7"/>
      <c r="DBO29" s="7"/>
      <c r="DBP29" s="7"/>
      <c r="DBQ29" s="7"/>
      <c r="DBR29" s="7"/>
      <c r="DBS29" s="7"/>
      <c r="DBT29" s="7"/>
      <c r="DBU29" s="7"/>
      <c r="DBV29" s="7"/>
      <c r="DBW29" s="7"/>
      <c r="DBX29" s="7"/>
      <c r="DBY29" s="7"/>
      <c r="DBZ29" s="7"/>
      <c r="DCA29" s="7"/>
      <c r="DCB29" s="7"/>
      <c r="DCC29" s="7"/>
      <c r="DCD29" s="7"/>
      <c r="DCE29" s="7"/>
      <c r="DCF29" s="7"/>
      <c r="DCG29" s="7"/>
      <c r="DCH29" s="7"/>
      <c r="DCI29" s="7"/>
      <c r="DCJ29" s="7"/>
      <c r="DCK29" s="7"/>
      <c r="DCL29" s="7"/>
      <c r="DCM29" s="7"/>
      <c r="DCN29" s="7"/>
      <c r="DCO29" s="7"/>
      <c r="DCP29" s="7"/>
      <c r="DCQ29" s="7"/>
      <c r="DCR29" s="7"/>
      <c r="DCS29" s="7"/>
      <c r="DCT29" s="7"/>
      <c r="DCU29" s="7"/>
      <c r="DCV29" s="7"/>
      <c r="DCW29" s="7"/>
      <c r="DCX29" s="7"/>
      <c r="DCY29" s="7"/>
      <c r="DCZ29" s="7"/>
      <c r="DDA29" s="7"/>
      <c r="DDB29" s="7"/>
      <c r="DDC29" s="7"/>
      <c r="DDD29" s="7"/>
      <c r="DDE29" s="7"/>
      <c r="DDF29" s="7"/>
      <c r="DDG29" s="7"/>
      <c r="DDH29" s="7"/>
      <c r="DDI29" s="7"/>
      <c r="DDJ29" s="7"/>
      <c r="DDK29" s="7"/>
      <c r="DDL29" s="7"/>
      <c r="DDM29" s="7"/>
      <c r="DDN29" s="7"/>
      <c r="DDO29" s="7"/>
      <c r="DDP29" s="7"/>
      <c r="DDQ29" s="7"/>
      <c r="DDR29" s="7"/>
      <c r="DDS29" s="7"/>
      <c r="DDT29" s="7"/>
      <c r="DDU29" s="7"/>
      <c r="DDV29" s="7"/>
      <c r="DDW29" s="7"/>
      <c r="DDX29" s="7"/>
      <c r="DDY29" s="7"/>
      <c r="DDZ29" s="7"/>
      <c r="DEA29" s="7"/>
      <c r="DEB29" s="7"/>
      <c r="DEC29" s="7"/>
      <c r="DED29" s="7"/>
      <c r="DEE29" s="7"/>
      <c r="DEF29" s="7"/>
      <c r="DEG29" s="7"/>
      <c r="DEH29" s="7"/>
      <c r="DEI29" s="7"/>
      <c r="DEJ29" s="7"/>
      <c r="DEK29" s="7"/>
      <c r="DEL29" s="7"/>
      <c r="DEM29" s="7"/>
      <c r="DEN29" s="7"/>
      <c r="DEO29" s="7"/>
      <c r="DEP29" s="7"/>
      <c r="DEQ29" s="7"/>
      <c r="DER29" s="7"/>
      <c r="DES29" s="7"/>
      <c r="DET29" s="7"/>
      <c r="DEU29" s="7"/>
      <c r="DEV29" s="7"/>
      <c r="DEW29" s="7"/>
      <c r="DEX29" s="7"/>
      <c r="DEY29" s="7"/>
      <c r="DEZ29" s="7"/>
      <c r="DFA29" s="7"/>
      <c r="DFB29" s="7"/>
      <c r="DFC29" s="7"/>
      <c r="DFD29" s="7"/>
      <c r="DFE29" s="7"/>
      <c r="DFF29" s="7"/>
      <c r="DFG29" s="7"/>
      <c r="DFH29" s="7"/>
      <c r="DFI29" s="7"/>
      <c r="DFJ29" s="7"/>
      <c r="DFK29" s="7"/>
      <c r="DFL29" s="7"/>
      <c r="DFM29" s="7"/>
      <c r="DFN29" s="7"/>
      <c r="DFO29" s="7"/>
      <c r="DFP29" s="7"/>
      <c r="DFQ29" s="7"/>
      <c r="DFR29" s="7"/>
      <c r="DFS29" s="7"/>
      <c r="DFT29" s="7"/>
      <c r="DFU29" s="7"/>
      <c r="DFV29" s="7"/>
      <c r="DFW29" s="7"/>
      <c r="DFX29" s="7"/>
      <c r="DFY29" s="7"/>
      <c r="DFZ29" s="7"/>
      <c r="DGA29" s="7"/>
      <c r="DGB29" s="7"/>
      <c r="DGC29" s="7"/>
      <c r="DGD29" s="7"/>
      <c r="DGE29" s="7"/>
      <c r="DGF29" s="7"/>
      <c r="DGG29" s="7"/>
      <c r="DGH29" s="7"/>
      <c r="DGI29" s="7"/>
      <c r="DGJ29" s="7"/>
      <c r="DGK29" s="7"/>
      <c r="DGL29" s="7"/>
      <c r="DGM29" s="7"/>
      <c r="DGN29" s="7"/>
      <c r="DGO29" s="7"/>
      <c r="DGP29" s="7"/>
      <c r="DGQ29" s="7"/>
      <c r="DGR29" s="7"/>
      <c r="DGS29" s="7"/>
      <c r="DGT29" s="7"/>
      <c r="DGU29" s="7"/>
      <c r="DGV29" s="7"/>
      <c r="DGW29" s="7"/>
      <c r="DGX29" s="7"/>
      <c r="DGY29" s="7"/>
      <c r="DGZ29" s="7"/>
      <c r="DHA29" s="7"/>
      <c r="DHB29" s="7"/>
      <c r="DHC29" s="7"/>
      <c r="DHD29" s="7"/>
      <c r="DHE29" s="7"/>
      <c r="DHF29" s="7"/>
      <c r="DHG29" s="7"/>
      <c r="DHH29" s="7"/>
      <c r="DHI29" s="7"/>
      <c r="DHJ29" s="7"/>
      <c r="DHK29" s="7"/>
      <c r="DHL29" s="7"/>
      <c r="DHM29" s="7"/>
      <c r="DHN29" s="7"/>
      <c r="DHO29" s="7"/>
      <c r="DHP29" s="7"/>
      <c r="DHQ29" s="7"/>
      <c r="DHR29" s="7"/>
      <c r="DHS29" s="7"/>
      <c r="DHT29" s="7"/>
      <c r="DHU29" s="7"/>
      <c r="DHV29" s="7"/>
      <c r="DHW29" s="7"/>
      <c r="DHX29" s="7"/>
      <c r="DHY29" s="7"/>
      <c r="DHZ29" s="7"/>
      <c r="DIA29" s="7"/>
      <c r="DIB29" s="7"/>
      <c r="DIC29" s="7"/>
      <c r="DID29" s="7"/>
      <c r="DIE29" s="7"/>
      <c r="DIF29" s="7"/>
      <c r="DIG29" s="7"/>
      <c r="DIH29" s="7"/>
      <c r="DII29" s="7"/>
      <c r="DIJ29" s="7"/>
      <c r="DIK29" s="7"/>
      <c r="DIL29" s="7"/>
      <c r="DIM29" s="7"/>
      <c r="DIN29" s="7"/>
      <c r="DIO29" s="7"/>
      <c r="DIP29" s="7"/>
      <c r="DIQ29" s="7"/>
      <c r="DIR29" s="7"/>
      <c r="DIS29" s="7"/>
      <c r="DIT29" s="7"/>
      <c r="DIU29" s="7"/>
      <c r="DIV29" s="7"/>
      <c r="DIW29" s="7"/>
      <c r="DIX29" s="7"/>
      <c r="DIY29" s="7"/>
      <c r="DIZ29" s="7"/>
      <c r="DJA29" s="7"/>
      <c r="DJB29" s="7"/>
      <c r="DJC29" s="7"/>
      <c r="DJD29" s="7"/>
      <c r="DJE29" s="7"/>
      <c r="DJF29" s="7"/>
      <c r="DJG29" s="7"/>
      <c r="DJH29" s="7"/>
      <c r="DJI29" s="7"/>
      <c r="DJJ29" s="7"/>
      <c r="DJK29" s="7"/>
      <c r="DJL29" s="7"/>
      <c r="DJM29" s="7"/>
      <c r="DJN29" s="7"/>
      <c r="DJO29" s="7"/>
      <c r="DJP29" s="7"/>
      <c r="DJQ29" s="7"/>
      <c r="DJR29" s="7"/>
      <c r="DJS29" s="7"/>
      <c r="DJT29" s="7"/>
      <c r="DJU29" s="7"/>
      <c r="DJV29" s="7"/>
      <c r="DJW29" s="7"/>
      <c r="DJX29" s="7"/>
      <c r="DJY29" s="7"/>
      <c r="DJZ29" s="7"/>
      <c r="DKA29" s="7"/>
      <c r="DKB29" s="7"/>
      <c r="DKC29" s="7"/>
      <c r="DKD29" s="7"/>
      <c r="DKE29" s="7"/>
      <c r="DKF29" s="7"/>
      <c r="DKG29" s="7"/>
      <c r="DKH29" s="7"/>
      <c r="DKI29" s="7"/>
      <c r="DKJ29" s="7"/>
      <c r="DKK29" s="7"/>
      <c r="DKL29" s="7"/>
      <c r="DKM29" s="7"/>
      <c r="DKN29" s="7"/>
      <c r="DKO29" s="7"/>
      <c r="DKP29" s="7"/>
      <c r="DKQ29" s="7"/>
      <c r="DKR29" s="7"/>
      <c r="DKS29" s="7"/>
      <c r="DKT29" s="7"/>
      <c r="DKU29" s="7"/>
      <c r="DKV29" s="7"/>
      <c r="DKW29" s="7"/>
      <c r="DKX29" s="7"/>
      <c r="DKY29" s="7"/>
      <c r="DKZ29" s="7"/>
      <c r="DLA29" s="7"/>
      <c r="DLB29" s="7"/>
      <c r="DLC29" s="7"/>
      <c r="DLD29" s="7"/>
      <c r="DLE29" s="7"/>
      <c r="DLF29" s="7"/>
      <c r="DLG29" s="7"/>
      <c r="DLH29" s="7"/>
      <c r="DLI29" s="7"/>
      <c r="DLJ29" s="7"/>
      <c r="DLK29" s="7"/>
      <c r="DLL29" s="7"/>
      <c r="DLM29" s="7"/>
      <c r="DLN29" s="7"/>
      <c r="DLO29" s="7"/>
      <c r="DLP29" s="7"/>
      <c r="DLQ29" s="7"/>
      <c r="DLR29" s="7"/>
      <c r="DLS29" s="7"/>
      <c r="DLT29" s="7"/>
      <c r="DLU29" s="7"/>
      <c r="DLV29" s="7"/>
      <c r="DLW29" s="7"/>
      <c r="DLX29" s="7"/>
      <c r="DLY29" s="7"/>
      <c r="DLZ29" s="7"/>
      <c r="DMA29" s="7"/>
      <c r="DMB29" s="7"/>
      <c r="DMC29" s="7"/>
      <c r="DMD29" s="7"/>
      <c r="DME29" s="7"/>
      <c r="DMF29" s="7"/>
      <c r="DMG29" s="7"/>
      <c r="DMH29" s="7"/>
      <c r="DMI29" s="7"/>
      <c r="DMJ29" s="7"/>
      <c r="DMK29" s="7"/>
      <c r="DML29" s="7"/>
      <c r="DMM29" s="7"/>
      <c r="DMN29" s="7"/>
      <c r="DMO29" s="7"/>
      <c r="DMP29" s="7"/>
      <c r="DMQ29" s="7"/>
      <c r="DMR29" s="7"/>
      <c r="DMS29" s="7"/>
      <c r="DMT29" s="7"/>
      <c r="DMU29" s="7"/>
      <c r="DMV29" s="7"/>
      <c r="DMW29" s="7"/>
      <c r="DMX29" s="7"/>
      <c r="DMY29" s="7"/>
      <c r="DMZ29" s="7"/>
      <c r="DNA29" s="7"/>
      <c r="DNB29" s="7"/>
      <c r="DNC29" s="7"/>
      <c r="DND29" s="7"/>
      <c r="DNE29" s="7"/>
      <c r="DNF29" s="7"/>
      <c r="DNG29" s="7"/>
      <c r="DNH29" s="7"/>
      <c r="DNI29" s="7"/>
      <c r="DNJ29" s="7"/>
      <c r="DNK29" s="7"/>
      <c r="DNL29" s="7"/>
      <c r="DNM29" s="7"/>
      <c r="DNN29" s="7"/>
      <c r="DNO29" s="7"/>
      <c r="DNP29" s="7"/>
      <c r="DNQ29" s="7"/>
      <c r="DNR29" s="7"/>
      <c r="DNS29" s="7"/>
      <c r="DNT29" s="7"/>
      <c r="DNU29" s="7"/>
      <c r="DNV29" s="7"/>
      <c r="DNW29" s="7"/>
      <c r="DNX29" s="7"/>
      <c r="DNY29" s="7"/>
      <c r="DNZ29" s="7"/>
      <c r="DOA29" s="7"/>
      <c r="DOB29" s="7"/>
      <c r="DOC29" s="7"/>
      <c r="DOD29" s="7"/>
      <c r="DOE29" s="7"/>
      <c r="DOF29" s="7"/>
      <c r="DOG29" s="7"/>
      <c r="DOH29" s="7"/>
      <c r="DOI29" s="7"/>
      <c r="DOJ29" s="7"/>
      <c r="DOK29" s="7"/>
      <c r="DOL29" s="7"/>
      <c r="DOM29" s="7"/>
      <c r="DON29" s="7"/>
      <c r="DOO29" s="7"/>
      <c r="DOP29" s="7"/>
      <c r="DOQ29" s="7"/>
      <c r="DOR29" s="7"/>
      <c r="DOS29" s="7"/>
      <c r="DOT29" s="7"/>
      <c r="DOU29" s="7"/>
      <c r="DOV29" s="7"/>
      <c r="DOW29" s="7"/>
      <c r="DOX29" s="7"/>
      <c r="DOY29" s="7"/>
      <c r="DOZ29" s="7"/>
      <c r="DPA29" s="7"/>
      <c r="DPB29" s="7"/>
      <c r="DPC29" s="7"/>
      <c r="DPD29" s="7"/>
      <c r="DPE29" s="7"/>
      <c r="DPF29" s="7"/>
      <c r="DPG29" s="7"/>
      <c r="DPH29" s="7"/>
      <c r="DPI29" s="7"/>
      <c r="DPJ29" s="7"/>
      <c r="DPK29" s="7"/>
      <c r="DPL29" s="7"/>
      <c r="DPM29" s="7"/>
      <c r="DPN29" s="7"/>
      <c r="DPO29" s="7"/>
      <c r="DPP29" s="7"/>
      <c r="DPQ29" s="7"/>
      <c r="DPR29" s="7"/>
      <c r="DPS29" s="7"/>
      <c r="DPT29" s="7"/>
      <c r="DPU29" s="7"/>
      <c r="DPV29" s="7"/>
      <c r="DPW29" s="7"/>
      <c r="DPX29" s="7"/>
      <c r="DPY29" s="7"/>
      <c r="DPZ29" s="7"/>
      <c r="DQA29" s="7"/>
      <c r="DQB29" s="7"/>
      <c r="DQC29" s="7"/>
      <c r="DQD29" s="7"/>
      <c r="DQE29" s="7"/>
      <c r="DQF29" s="7"/>
      <c r="DQG29" s="7"/>
      <c r="DQH29" s="7"/>
      <c r="DQI29" s="7"/>
      <c r="DQJ29" s="7"/>
      <c r="DQK29" s="7"/>
      <c r="DQL29" s="7"/>
      <c r="DQM29" s="7"/>
      <c r="DQN29" s="7"/>
      <c r="DQO29" s="7"/>
      <c r="DQP29" s="7"/>
      <c r="DQQ29" s="7"/>
      <c r="DQR29" s="7"/>
      <c r="DQS29" s="7"/>
      <c r="DQT29" s="7"/>
      <c r="DQU29" s="7"/>
      <c r="DQV29" s="7"/>
      <c r="DQW29" s="7"/>
      <c r="DQX29" s="7"/>
      <c r="DQY29" s="7"/>
      <c r="DQZ29" s="7"/>
      <c r="DRA29" s="7"/>
      <c r="DRB29" s="7"/>
      <c r="DRC29" s="7"/>
      <c r="DRD29" s="7"/>
      <c r="DRE29" s="7"/>
      <c r="DRF29" s="7"/>
      <c r="DRG29" s="7"/>
      <c r="DRH29" s="7"/>
      <c r="DRI29" s="7"/>
      <c r="DRJ29" s="7"/>
      <c r="DRK29" s="7"/>
      <c r="DRL29" s="7"/>
      <c r="DRM29" s="7"/>
      <c r="DRN29" s="7"/>
      <c r="DRO29" s="7"/>
      <c r="DRP29" s="7"/>
      <c r="DRQ29" s="7"/>
      <c r="DRR29" s="7"/>
      <c r="DRS29" s="7"/>
      <c r="DRT29" s="7"/>
      <c r="DRU29" s="7"/>
      <c r="DRV29" s="7"/>
      <c r="DRW29" s="7"/>
      <c r="DRX29" s="7"/>
      <c r="DRY29" s="7"/>
      <c r="DRZ29" s="7"/>
      <c r="DSA29" s="7"/>
      <c r="DSB29" s="7"/>
      <c r="DSC29" s="7"/>
      <c r="DSD29" s="7"/>
      <c r="DSE29" s="7"/>
      <c r="DSF29" s="7"/>
      <c r="DSG29" s="7"/>
      <c r="DSH29" s="7"/>
      <c r="DSI29" s="7"/>
      <c r="DSJ29" s="7"/>
      <c r="DSK29" s="7"/>
      <c r="DSL29" s="7"/>
      <c r="DSM29" s="7"/>
      <c r="DSN29" s="7"/>
      <c r="DSO29" s="7"/>
      <c r="DSP29" s="7"/>
      <c r="DSQ29" s="7"/>
      <c r="DSR29" s="7"/>
      <c r="DSS29" s="7"/>
      <c r="DST29" s="7"/>
      <c r="DSU29" s="7"/>
      <c r="DSV29" s="7"/>
      <c r="DSW29" s="7"/>
      <c r="DSX29" s="7"/>
      <c r="DSY29" s="7"/>
      <c r="DSZ29" s="7"/>
      <c r="DTA29" s="7"/>
      <c r="DTB29" s="7"/>
      <c r="DTC29" s="7"/>
      <c r="DTD29" s="7"/>
      <c r="DTE29" s="7"/>
      <c r="DTF29" s="7"/>
      <c r="DTG29" s="7"/>
      <c r="DTH29" s="7"/>
      <c r="DTI29" s="7"/>
      <c r="DTJ29" s="7"/>
      <c r="DTK29" s="7"/>
      <c r="DTL29" s="7"/>
      <c r="DTM29" s="7"/>
      <c r="DTN29" s="7"/>
      <c r="DTO29" s="7"/>
      <c r="DTP29" s="7"/>
      <c r="DTQ29" s="7"/>
      <c r="DTR29" s="7"/>
      <c r="DTS29" s="7"/>
      <c r="DTT29" s="7"/>
      <c r="DTU29" s="7"/>
      <c r="DTV29" s="7"/>
      <c r="DTW29" s="7"/>
      <c r="DTX29" s="7"/>
      <c r="DTY29" s="7"/>
      <c r="DTZ29" s="7"/>
      <c r="DUA29" s="7"/>
      <c r="DUB29" s="7"/>
      <c r="DUC29" s="7"/>
      <c r="DUD29" s="7"/>
      <c r="DUE29" s="7"/>
      <c r="DUF29" s="7"/>
      <c r="DUG29" s="7"/>
      <c r="DUH29" s="7"/>
      <c r="DUI29" s="7"/>
      <c r="DUJ29" s="7"/>
      <c r="DUK29" s="7"/>
      <c r="DUL29" s="7"/>
      <c r="DUM29" s="7"/>
      <c r="DUN29" s="7"/>
      <c r="DUO29" s="7"/>
      <c r="DUP29" s="7"/>
      <c r="DUQ29" s="7"/>
      <c r="DUR29" s="7"/>
      <c r="DUS29" s="7"/>
      <c r="DUT29" s="7"/>
      <c r="DUU29" s="7"/>
      <c r="DUV29" s="7"/>
      <c r="DUW29" s="7"/>
      <c r="DUX29" s="7"/>
      <c r="DUY29" s="7"/>
      <c r="DUZ29" s="7"/>
      <c r="DVA29" s="7"/>
      <c r="DVB29" s="7"/>
      <c r="DVC29" s="7"/>
      <c r="DVD29" s="7"/>
      <c r="DVE29" s="7"/>
      <c r="DVF29" s="7"/>
      <c r="DVG29" s="7"/>
      <c r="DVH29" s="7"/>
      <c r="DVI29" s="7"/>
      <c r="DVJ29" s="7"/>
      <c r="DVK29" s="7"/>
      <c r="DVL29" s="7"/>
      <c r="DVM29" s="7"/>
      <c r="DVN29" s="7"/>
      <c r="DVO29" s="7"/>
      <c r="DVP29" s="7"/>
      <c r="DVQ29" s="7"/>
      <c r="DVR29" s="7"/>
      <c r="DVS29" s="7"/>
      <c r="DVT29" s="7"/>
      <c r="DVU29" s="7"/>
      <c r="DVV29" s="7"/>
      <c r="DVW29" s="7"/>
      <c r="DVX29" s="7"/>
      <c r="DVY29" s="7"/>
      <c r="DVZ29" s="7"/>
      <c r="DWA29" s="7"/>
      <c r="DWB29" s="7"/>
      <c r="DWC29" s="7"/>
      <c r="DWD29" s="7"/>
      <c r="DWE29" s="7"/>
      <c r="DWF29" s="7"/>
      <c r="DWG29" s="7"/>
      <c r="DWH29" s="7"/>
      <c r="DWI29" s="7"/>
      <c r="DWJ29" s="7"/>
      <c r="DWK29" s="7"/>
      <c r="DWL29" s="7"/>
      <c r="DWM29" s="7"/>
      <c r="DWN29" s="7"/>
      <c r="DWO29" s="7"/>
      <c r="DWP29" s="7"/>
      <c r="DWQ29" s="7"/>
      <c r="DWR29" s="7"/>
      <c r="DWS29" s="7"/>
      <c r="DWT29" s="7"/>
      <c r="DWU29" s="7"/>
      <c r="DWV29" s="7"/>
      <c r="DWW29" s="7"/>
      <c r="DWX29" s="7"/>
      <c r="DWY29" s="7"/>
      <c r="DWZ29" s="7"/>
      <c r="DXA29" s="7"/>
      <c r="DXB29" s="7"/>
      <c r="DXC29" s="7"/>
      <c r="DXD29" s="7"/>
      <c r="DXE29" s="7"/>
      <c r="DXF29" s="7"/>
      <c r="DXG29" s="7"/>
      <c r="DXH29" s="7"/>
      <c r="DXI29" s="7"/>
      <c r="DXJ29" s="7"/>
      <c r="DXK29" s="7"/>
      <c r="DXL29" s="7"/>
      <c r="DXM29" s="7"/>
      <c r="DXN29" s="7"/>
      <c r="DXO29" s="7"/>
      <c r="DXP29" s="7"/>
      <c r="DXQ29" s="7"/>
      <c r="DXR29" s="7"/>
      <c r="DXS29" s="7"/>
      <c r="DXT29" s="7"/>
      <c r="DXU29" s="7"/>
      <c r="DXV29" s="7"/>
      <c r="DXW29" s="7"/>
      <c r="DXX29" s="7"/>
      <c r="DXY29" s="7"/>
      <c r="DXZ29" s="7"/>
      <c r="DYA29" s="7"/>
      <c r="DYB29" s="7"/>
      <c r="DYC29" s="7"/>
      <c r="DYD29" s="7"/>
      <c r="DYE29" s="7"/>
      <c r="DYF29" s="7"/>
      <c r="DYG29" s="7"/>
      <c r="DYH29" s="7"/>
      <c r="DYI29" s="7"/>
      <c r="DYJ29" s="7"/>
      <c r="DYK29" s="7"/>
      <c r="DYL29" s="7"/>
      <c r="DYM29" s="7"/>
      <c r="DYN29" s="7"/>
      <c r="DYO29" s="7"/>
      <c r="DYP29" s="7"/>
      <c r="DYQ29" s="7"/>
      <c r="DYR29" s="7"/>
      <c r="DYS29" s="7"/>
      <c r="DYT29" s="7"/>
      <c r="DYU29" s="7"/>
      <c r="DYV29" s="7"/>
      <c r="DYW29" s="7"/>
      <c r="DYX29" s="7"/>
      <c r="DYY29" s="7"/>
      <c r="DYZ29" s="7"/>
      <c r="DZA29" s="7"/>
      <c r="DZB29" s="7"/>
      <c r="DZC29" s="7"/>
      <c r="DZD29" s="7"/>
      <c r="DZE29" s="7"/>
      <c r="DZF29" s="7"/>
      <c r="DZG29" s="7"/>
      <c r="DZH29" s="7"/>
      <c r="DZI29" s="7"/>
      <c r="DZJ29" s="7"/>
      <c r="DZK29" s="7"/>
      <c r="DZL29" s="7"/>
      <c r="DZM29" s="7"/>
      <c r="DZN29" s="7"/>
      <c r="DZO29" s="7"/>
      <c r="DZP29" s="7"/>
      <c r="DZQ29" s="7"/>
      <c r="DZR29" s="7"/>
      <c r="DZS29" s="7"/>
      <c r="DZT29" s="7"/>
      <c r="DZU29" s="7"/>
      <c r="DZV29" s="7"/>
      <c r="DZW29" s="7"/>
      <c r="DZX29" s="7"/>
      <c r="DZY29" s="7"/>
      <c r="DZZ29" s="7"/>
      <c r="EAA29" s="7"/>
      <c r="EAB29" s="7"/>
      <c r="EAC29" s="7"/>
      <c r="EAD29" s="7"/>
      <c r="EAE29" s="7"/>
      <c r="EAF29" s="7"/>
      <c r="EAG29" s="7"/>
      <c r="EAH29" s="7"/>
      <c r="EAI29" s="7"/>
      <c r="EAJ29" s="7"/>
      <c r="EAK29" s="7"/>
      <c r="EAL29" s="7"/>
      <c r="EAM29" s="7"/>
      <c r="EAN29" s="7"/>
      <c r="EAO29" s="7"/>
      <c r="EAP29" s="7"/>
      <c r="EAQ29" s="7"/>
      <c r="EAR29" s="7"/>
      <c r="EAS29" s="7"/>
      <c r="EAT29" s="7"/>
      <c r="EAU29" s="7"/>
      <c r="EAV29" s="7"/>
      <c r="EAW29" s="7"/>
      <c r="EAX29" s="7"/>
      <c r="EAY29" s="7"/>
      <c r="EAZ29" s="7"/>
      <c r="EBA29" s="7"/>
      <c r="EBB29" s="7"/>
      <c r="EBC29" s="7"/>
      <c r="EBD29" s="7"/>
      <c r="EBE29" s="7"/>
      <c r="EBF29" s="7"/>
      <c r="EBG29" s="7"/>
      <c r="EBH29" s="7"/>
      <c r="EBI29" s="7"/>
      <c r="EBJ29" s="7"/>
      <c r="EBK29" s="7"/>
      <c r="EBL29" s="7"/>
      <c r="EBM29" s="7"/>
      <c r="EBN29" s="7"/>
      <c r="EBO29" s="7"/>
      <c r="EBP29" s="7"/>
      <c r="EBQ29" s="7"/>
      <c r="EBR29" s="7"/>
      <c r="EBS29" s="7"/>
      <c r="EBT29" s="7"/>
      <c r="EBU29" s="7"/>
      <c r="EBV29" s="7"/>
      <c r="EBW29" s="7"/>
      <c r="EBX29" s="7"/>
      <c r="EBY29" s="7"/>
      <c r="EBZ29" s="7"/>
      <c r="ECA29" s="7"/>
      <c r="ECB29" s="7"/>
      <c r="ECC29" s="7"/>
      <c r="ECD29" s="7"/>
      <c r="ECE29" s="7"/>
      <c r="ECF29" s="7"/>
      <c r="ECG29" s="7"/>
      <c r="ECH29" s="7"/>
      <c r="ECI29" s="7"/>
      <c r="ECJ29" s="7"/>
      <c r="ECK29" s="7"/>
      <c r="ECL29" s="7"/>
      <c r="ECM29" s="7"/>
      <c r="ECN29" s="7"/>
      <c r="ECO29" s="7"/>
      <c r="ECP29" s="7"/>
      <c r="ECQ29" s="7"/>
      <c r="ECR29" s="7"/>
      <c r="ECS29" s="7"/>
      <c r="ECT29" s="7"/>
      <c r="ECU29" s="7"/>
      <c r="ECV29" s="7"/>
      <c r="ECW29" s="7"/>
      <c r="ECX29" s="7"/>
      <c r="ECY29" s="7"/>
      <c r="ECZ29" s="7"/>
      <c r="EDA29" s="7"/>
      <c r="EDB29" s="7"/>
      <c r="EDC29" s="7"/>
      <c r="EDD29" s="7"/>
      <c r="EDE29" s="7"/>
      <c r="EDF29" s="7"/>
      <c r="EDG29" s="7"/>
      <c r="EDH29" s="7"/>
      <c r="EDI29" s="7"/>
      <c r="EDJ29" s="7"/>
      <c r="EDK29" s="7"/>
      <c r="EDL29" s="7"/>
      <c r="EDM29" s="7"/>
      <c r="EDN29" s="7"/>
      <c r="EDO29" s="7"/>
      <c r="EDP29" s="7"/>
      <c r="EDQ29" s="7"/>
      <c r="EDR29" s="7"/>
      <c r="EDS29" s="7"/>
      <c r="EDT29" s="7"/>
      <c r="EDU29" s="7"/>
      <c r="EDV29" s="7"/>
      <c r="EDW29" s="7"/>
      <c r="EDX29" s="7"/>
      <c r="EDY29" s="7"/>
      <c r="EDZ29" s="7"/>
      <c r="EEA29" s="7"/>
      <c r="EEB29" s="7"/>
      <c r="EEC29" s="7"/>
      <c r="EED29" s="7"/>
      <c r="EEE29" s="7"/>
      <c r="EEF29" s="7"/>
      <c r="EEG29" s="7"/>
      <c r="EEH29" s="7"/>
      <c r="EEI29" s="7"/>
      <c r="EEJ29" s="7"/>
      <c r="EEK29" s="7"/>
      <c r="EEL29" s="7"/>
      <c r="EEM29" s="7"/>
      <c r="EEN29" s="7"/>
      <c r="EEO29" s="7"/>
      <c r="EEP29" s="7"/>
      <c r="EEQ29" s="7"/>
      <c r="EER29" s="7"/>
      <c r="EES29" s="7"/>
      <c r="EET29" s="7"/>
      <c r="EEU29" s="7"/>
      <c r="EEV29" s="7"/>
      <c r="EEW29" s="7"/>
      <c r="EEX29" s="7"/>
      <c r="EEY29" s="7"/>
      <c r="EEZ29" s="7"/>
      <c r="EFA29" s="7"/>
      <c r="EFB29" s="7"/>
      <c r="EFC29" s="7"/>
      <c r="EFD29" s="7"/>
      <c r="EFE29" s="7"/>
      <c r="EFF29" s="7"/>
      <c r="EFG29" s="7"/>
      <c r="EFH29" s="7"/>
      <c r="EFI29" s="7"/>
      <c r="EFJ29" s="7"/>
      <c r="EFK29" s="7"/>
      <c r="EFL29" s="7"/>
      <c r="EFM29" s="7"/>
      <c r="EFN29" s="7"/>
      <c r="EFO29" s="7"/>
      <c r="EFP29" s="7"/>
      <c r="EFQ29" s="7"/>
      <c r="EFR29" s="7"/>
      <c r="EFS29" s="7"/>
      <c r="EFT29" s="7"/>
      <c r="EFU29" s="7"/>
      <c r="EFV29" s="7"/>
      <c r="EFW29" s="7"/>
      <c r="EFX29" s="7"/>
      <c r="EFY29" s="7"/>
      <c r="EFZ29" s="7"/>
      <c r="EGA29" s="7"/>
      <c r="EGB29" s="7"/>
      <c r="EGC29" s="7"/>
      <c r="EGD29" s="7"/>
      <c r="EGE29" s="7"/>
      <c r="EGF29" s="7"/>
      <c r="EGG29" s="7"/>
      <c r="EGH29" s="7"/>
      <c r="EGI29" s="7"/>
      <c r="EGJ29" s="7"/>
      <c r="EGK29" s="7"/>
      <c r="EGL29" s="7"/>
      <c r="EGM29" s="7"/>
      <c r="EGN29" s="7"/>
      <c r="EGO29" s="7"/>
      <c r="EGP29" s="7"/>
      <c r="EGQ29" s="7"/>
      <c r="EGR29" s="7"/>
      <c r="EGS29" s="7"/>
      <c r="EGT29" s="7"/>
      <c r="EGU29" s="7"/>
      <c r="EGV29" s="7"/>
      <c r="EGW29" s="7"/>
      <c r="EGX29" s="7"/>
      <c r="EGY29" s="7"/>
      <c r="EGZ29" s="7"/>
      <c r="EHA29" s="7"/>
      <c r="EHB29" s="7"/>
      <c r="EHC29" s="7"/>
      <c r="EHD29" s="7"/>
      <c r="EHE29" s="7"/>
      <c r="EHF29" s="7"/>
      <c r="EHG29" s="7"/>
      <c r="EHH29" s="7"/>
      <c r="EHI29" s="7"/>
      <c r="EHJ29" s="7"/>
      <c r="EHK29" s="7"/>
      <c r="EHL29" s="7"/>
      <c r="EHM29" s="7"/>
      <c r="EHN29" s="7"/>
      <c r="EHO29" s="7"/>
      <c r="EHP29" s="7"/>
      <c r="EHQ29" s="7"/>
      <c r="EHR29" s="7"/>
      <c r="EHS29" s="7"/>
      <c r="EHT29" s="7"/>
      <c r="EHU29" s="7"/>
      <c r="EHV29" s="7"/>
      <c r="EHW29" s="7"/>
      <c r="EHX29" s="7"/>
      <c r="EHY29" s="7"/>
      <c r="EHZ29" s="7"/>
      <c r="EIA29" s="7"/>
      <c r="EIB29" s="7"/>
      <c r="EIC29" s="7"/>
      <c r="EID29" s="7"/>
      <c r="EIE29" s="7"/>
      <c r="EIF29" s="7"/>
      <c r="EIG29" s="7"/>
      <c r="EIH29" s="7"/>
      <c r="EII29" s="7"/>
      <c r="EIJ29" s="7"/>
      <c r="EIK29" s="7"/>
      <c r="EIL29" s="7"/>
      <c r="EIM29" s="7"/>
      <c r="EIN29" s="7"/>
      <c r="EIO29" s="7"/>
      <c r="EIP29" s="7"/>
      <c r="EIQ29" s="7"/>
      <c r="EIR29" s="7"/>
      <c r="EIS29" s="7"/>
      <c r="EIT29" s="7"/>
      <c r="EIU29" s="7"/>
      <c r="EIV29" s="7"/>
      <c r="EIW29" s="7"/>
      <c r="EIX29" s="7"/>
      <c r="EIY29" s="7"/>
      <c r="EIZ29" s="7"/>
      <c r="EJA29" s="7"/>
      <c r="EJB29" s="7"/>
      <c r="EJC29" s="7"/>
      <c r="EJD29" s="7"/>
      <c r="EJE29" s="7"/>
      <c r="EJF29" s="7"/>
      <c r="EJG29" s="7"/>
      <c r="EJH29" s="7"/>
      <c r="EJI29" s="7"/>
      <c r="EJJ29" s="7"/>
      <c r="EJK29" s="7"/>
      <c r="EJL29" s="7"/>
      <c r="EJM29" s="7"/>
      <c r="EJN29" s="7"/>
      <c r="EJO29" s="7"/>
      <c r="EJP29" s="7"/>
      <c r="EJQ29" s="7"/>
      <c r="EJR29" s="7"/>
      <c r="EJS29" s="7"/>
      <c r="EJT29" s="7"/>
      <c r="EJU29" s="7"/>
      <c r="EJV29" s="7"/>
      <c r="EJW29" s="7"/>
      <c r="EJX29" s="7"/>
      <c r="EJY29" s="7"/>
      <c r="EJZ29" s="7"/>
      <c r="EKA29" s="7"/>
      <c r="EKB29" s="7"/>
      <c r="EKC29" s="7"/>
      <c r="EKD29" s="7"/>
      <c r="EKE29" s="7"/>
      <c r="EKF29" s="7"/>
      <c r="EKG29" s="7"/>
      <c r="EKH29" s="7"/>
      <c r="EKI29" s="7"/>
      <c r="EKJ29" s="7"/>
      <c r="EKK29" s="7"/>
      <c r="EKL29" s="7"/>
      <c r="EKM29" s="7"/>
      <c r="EKN29" s="7"/>
      <c r="EKO29" s="7"/>
      <c r="EKP29" s="7"/>
      <c r="EKQ29" s="7"/>
      <c r="EKR29" s="7"/>
      <c r="EKS29" s="7"/>
      <c r="EKT29" s="7"/>
      <c r="EKU29" s="7"/>
      <c r="EKV29" s="7"/>
      <c r="EKW29" s="7"/>
      <c r="EKX29" s="7"/>
      <c r="EKY29" s="7"/>
      <c r="EKZ29" s="7"/>
      <c r="ELA29" s="7"/>
      <c r="ELB29" s="7"/>
      <c r="ELC29" s="7"/>
      <c r="ELD29" s="7"/>
      <c r="ELE29" s="7"/>
      <c r="ELF29" s="7"/>
      <c r="ELG29" s="7"/>
      <c r="ELH29" s="7"/>
      <c r="ELI29" s="7"/>
      <c r="ELJ29" s="7"/>
      <c r="ELK29" s="7"/>
      <c r="ELL29" s="7"/>
      <c r="ELM29" s="7"/>
      <c r="ELN29" s="7"/>
      <c r="ELO29" s="7"/>
      <c r="ELP29" s="7"/>
      <c r="ELQ29" s="7"/>
      <c r="ELR29" s="7"/>
      <c r="ELS29" s="7"/>
      <c r="ELT29" s="7"/>
      <c r="ELU29" s="7"/>
      <c r="ELV29" s="7"/>
      <c r="ELW29" s="7"/>
      <c r="ELX29" s="7"/>
      <c r="ELY29" s="7"/>
      <c r="ELZ29" s="7"/>
      <c r="EMA29" s="7"/>
      <c r="EMB29" s="7"/>
      <c r="EMC29" s="7"/>
      <c r="EMD29" s="7"/>
      <c r="EME29" s="7"/>
      <c r="EMF29" s="7"/>
      <c r="EMG29" s="7"/>
      <c r="EMH29" s="7"/>
      <c r="EMI29" s="7"/>
      <c r="EMJ29" s="7"/>
      <c r="EMK29" s="7"/>
      <c r="EML29" s="7"/>
      <c r="EMM29" s="7"/>
      <c r="EMN29" s="7"/>
      <c r="EMO29" s="7"/>
      <c r="EMP29" s="7"/>
      <c r="EMQ29" s="7"/>
      <c r="EMR29" s="7"/>
      <c r="EMS29" s="7"/>
      <c r="EMT29" s="7"/>
      <c r="EMU29" s="7"/>
      <c r="EMV29" s="7"/>
      <c r="EMW29" s="7"/>
      <c r="EMX29" s="7"/>
      <c r="EMY29" s="7"/>
      <c r="EMZ29" s="7"/>
      <c r="ENA29" s="7"/>
      <c r="ENB29" s="7"/>
      <c r="ENC29" s="7"/>
      <c r="END29" s="7"/>
      <c r="ENE29" s="7"/>
      <c r="ENF29" s="7"/>
      <c r="ENG29" s="7"/>
      <c r="ENH29" s="7"/>
      <c r="ENI29" s="7"/>
      <c r="ENJ29" s="7"/>
      <c r="ENK29" s="7"/>
      <c r="ENL29" s="7"/>
      <c r="ENM29" s="7"/>
      <c r="ENN29" s="7"/>
      <c r="ENO29" s="7"/>
      <c r="ENP29" s="7"/>
      <c r="ENQ29" s="7"/>
      <c r="ENR29" s="7"/>
      <c r="ENS29" s="7"/>
      <c r="ENT29" s="7"/>
      <c r="ENU29" s="7"/>
      <c r="ENV29" s="7"/>
      <c r="ENW29" s="7"/>
      <c r="ENX29" s="7"/>
      <c r="ENY29" s="7"/>
      <c r="ENZ29" s="7"/>
      <c r="EOA29" s="7"/>
      <c r="EOB29" s="7"/>
      <c r="EOC29" s="7"/>
      <c r="EOD29" s="7"/>
      <c r="EOE29" s="7"/>
      <c r="EOF29" s="7"/>
      <c r="EOG29" s="7"/>
      <c r="EOH29" s="7"/>
      <c r="EOI29" s="7"/>
      <c r="EOJ29" s="7"/>
      <c r="EOK29" s="7"/>
      <c r="EOL29" s="7"/>
      <c r="EOM29" s="7"/>
      <c r="EON29" s="7"/>
      <c r="EOO29" s="7"/>
      <c r="EOP29" s="7"/>
      <c r="EOQ29" s="7"/>
      <c r="EOR29" s="7"/>
      <c r="EOS29" s="7"/>
      <c r="EOT29" s="7"/>
      <c r="EOU29" s="7"/>
      <c r="EOV29" s="7"/>
      <c r="EOW29" s="7"/>
      <c r="EOX29" s="7"/>
      <c r="EOY29" s="7"/>
      <c r="EOZ29" s="7"/>
      <c r="EPA29" s="7"/>
      <c r="EPB29" s="7"/>
      <c r="EPC29" s="7"/>
      <c r="EPD29" s="7"/>
      <c r="EPE29" s="7"/>
      <c r="EPF29" s="7"/>
      <c r="EPG29" s="7"/>
      <c r="EPH29" s="7"/>
      <c r="EPI29" s="7"/>
      <c r="EPJ29" s="7"/>
      <c r="EPK29" s="7"/>
      <c r="EPL29" s="7"/>
      <c r="EPM29" s="7"/>
      <c r="EPN29" s="7"/>
      <c r="EPO29" s="7"/>
      <c r="EPP29" s="7"/>
      <c r="EPQ29" s="7"/>
      <c r="EPR29" s="7"/>
      <c r="EPS29" s="7"/>
      <c r="EPT29" s="7"/>
      <c r="EPU29" s="7"/>
      <c r="EPV29" s="7"/>
      <c r="EPW29" s="7"/>
      <c r="EPX29" s="7"/>
      <c r="EPY29" s="7"/>
      <c r="EPZ29" s="7"/>
      <c r="EQA29" s="7"/>
      <c r="EQB29" s="7"/>
      <c r="EQC29" s="7"/>
      <c r="EQD29" s="7"/>
      <c r="EQE29" s="7"/>
      <c r="EQF29" s="7"/>
      <c r="EQG29" s="7"/>
      <c r="EQH29" s="7"/>
      <c r="EQI29" s="7"/>
      <c r="EQJ29" s="7"/>
      <c r="EQK29" s="7"/>
      <c r="EQL29" s="7"/>
      <c r="EQM29" s="7"/>
      <c r="EQN29" s="7"/>
      <c r="EQO29" s="7"/>
      <c r="EQP29" s="7"/>
      <c r="EQQ29" s="7"/>
      <c r="EQR29" s="7"/>
      <c r="EQS29" s="7"/>
      <c r="EQT29" s="7"/>
      <c r="EQU29" s="7"/>
      <c r="EQV29" s="7"/>
      <c r="EQW29" s="7"/>
      <c r="EQX29" s="7"/>
      <c r="EQY29" s="7"/>
      <c r="EQZ29" s="7"/>
      <c r="ERA29" s="7"/>
      <c r="ERB29" s="7"/>
      <c r="ERC29" s="7"/>
      <c r="ERD29" s="7"/>
      <c r="ERE29" s="7"/>
      <c r="ERF29" s="7"/>
      <c r="ERG29" s="7"/>
      <c r="ERH29" s="7"/>
      <c r="ERI29" s="7"/>
      <c r="ERJ29" s="7"/>
      <c r="ERK29" s="7"/>
      <c r="ERL29" s="7"/>
      <c r="ERM29" s="7"/>
      <c r="ERN29" s="7"/>
      <c r="ERO29" s="7"/>
      <c r="ERP29" s="7"/>
      <c r="ERQ29" s="7"/>
      <c r="ERR29" s="7"/>
      <c r="ERS29" s="7"/>
      <c r="ERT29" s="7"/>
      <c r="ERU29" s="7"/>
      <c r="ERV29" s="7"/>
      <c r="ERW29" s="7"/>
      <c r="ERX29" s="7"/>
      <c r="ERY29" s="7"/>
      <c r="ERZ29" s="7"/>
      <c r="ESA29" s="7"/>
      <c r="ESB29" s="7"/>
      <c r="ESC29" s="7"/>
      <c r="ESD29" s="7"/>
      <c r="ESE29" s="7"/>
      <c r="ESF29" s="7"/>
      <c r="ESG29" s="7"/>
      <c r="ESH29" s="7"/>
      <c r="ESI29" s="7"/>
      <c r="ESJ29" s="7"/>
      <c r="ESK29" s="7"/>
      <c r="ESL29" s="7"/>
      <c r="ESM29" s="7"/>
      <c r="ESN29" s="7"/>
      <c r="ESO29" s="7"/>
      <c r="ESP29" s="7"/>
      <c r="ESQ29" s="7"/>
      <c r="ESR29" s="7"/>
      <c r="ESS29" s="7"/>
      <c r="EST29" s="7"/>
      <c r="ESU29" s="7"/>
      <c r="ESV29" s="7"/>
      <c r="ESW29" s="7"/>
      <c r="ESX29" s="7"/>
      <c r="ESY29" s="7"/>
      <c r="ESZ29" s="7"/>
      <c r="ETA29" s="7"/>
      <c r="ETB29" s="7"/>
      <c r="ETC29" s="7"/>
      <c r="ETD29" s="7"/>
      <c r="ETE29" s="7"/>
      <c r="ETF29" s="7"/>
      <c r="ETG29" s="7"/>
      <c r="ETH29" s="7"/>
      <c r="ETI29" s="7"/>
      <c r="ETJ29" s="7"/>
      <c r="ETK29" s="7"/>
      <c r="ETL29" s="7"/>
      <c r="ETM29" s="7"/>
      <c r="ETN29" s="7"/>
      <c r="ETO29" s="7"/>
      <c r="ETP29" s="7"/>
      <c r="ETQ29" s="7"/>
      <c r="ETR29" s="7"/>
      <c r="ETS29" s="7"/>
      <c r="ETT29" s="7"/>
      <c r="ETU29" s="7"/>
      <c r="ETV29" s="7"/>
      <c r="ETW29" s="7"/>
      <c r="ETX29" s="7"/>
      <c r="ETY29" s="7"/>
      <c r="ETZ29" s="7"/>
      <c r="EUA29" s="7"/>
      <c r="EUB29" s="7"/>
      <c r="EUC29" s="7"/>
      <c r="EUD29" s="7"/>
      <c r="EUE29" s="7"/>
      <c r="EUF29" s="7"/>
      <c r="EUG29" s="7"/>
      <c r="EUH29" s="7"/>
      <c r="EUI29" s="7"/>
      <c r="EUJ29" s="7"/>
      <c r="EUK29" s="7"/>
      <c r="EUL29" s="7"/>
      <c r="EUM29" s="7"/>
      <c r="EUN29" s="7"/>
      <c r="EUO29" s="7"/>
      <c r="EUP29" s="7"/>
      <c r="EUQ29" s="7"/>
      <c r="EUR29" s="7"/>
      <c r="EUS29" s="7"/>
      <c r="EUT29" s="7"/>
      <c r="EUU29" s="7"/>
      <c r="EUV29" s="7"/>
      <c r="EUW29" s="7"/>
      <c r="EUX29" s="7"/>
      <c r="EUY29" s="7"/>
      <c r="EUZ29" s="7"/>
      <c r="EVA29" s="7"/>
      <c r="EVB29" s="7"/>
      <c r="EVC29" s="7"/>
      <c r="EVD29" s="7"/>
      <c r="EVE29" s="7"/>
      <c r="EVF29" s="7"/>
      <c r="EVG29" s="7"/>
      <c r="EVH29" s="7"/>
      <c r="EVI29" s="7"/>
      <c r="EVJ29" s="7"/>
      <c r="EVK29" s="7"/>
      <c r="EVL29" s="7"/>
      <c r="EVM29" s="7"/>
      <c r="EVN29" s="7"/>
      <c r="EVO29" s="7"/>
      <c r="EVP29" s="7"/>
      <c r="EVQ29" s="7"/>
      <c r="EVR29" s="7"/>
      <c r="EVS29" s="7"/>
      <c r="EVT29" s="7"/>
      <c r="EVU29" s="7"/>
      <c r="EVV29" s="7"/>
      <c r="EVW29" s="7"/>
      <c r="EVX29" s="7"/>
      <c r="EVY29" s="7"/>
      <c r="EVZ29" s="7"/>
      <c r="EWA29" s="7"/>
      <c r="EWB29" s="7"/>
      <c r="EWC29" s="7"/>
      <c r="EWD29" s="7"/>
      <c r="EWE29" s="7"/>
      <c r="EWF29" s="7"/>
      <c r="EWG29" s="7"/>
      <c r="EWH29" s="7"/>
      <c r="EWI29" s="7"/>
      <c r="EWJ29" s="7"/>
      <c r="EWK29" s="7"/>
      <c r="EWL29" s="7"/>
      <c r="EWM29" s="7"/>
      <c r="EWN29" s="7"/>
      <c r="EWO29" s="7"/>
      <c r="EWP29" s="7"/>
      <c r="EWQ29" s="7"/>
      <c r="EWR29" s="7"/>
      <c r="EWS29" s="7"/>
      <c r="EWT29" s="7"/>
      <c r="EWU29" s="7"/>
      <c r="EWV29" s="7"/>
      <c r="EWW29" s="7"/>
      <c r="EWX29" s="7"/>
      <c r="EWY29" s="7"/>
      <c r="EWZ29" s="7"/>
      <c r="EXA29" s="7"/>
      <c r="EXB29" s="7"/>
      <c r="EXC29" s="7"/>
      <c r="EXD29" s="7"/>
      <c r="EXE29" s="7"/>
      <c r="EXF29" s="7"/>
      <c r="EXG29" s="7"/>
      <c r="EXH29" s="7"/>
      <c r="EXI29" s="7"/>
      <c r="EXJ29" s="7"/>
      <c r="EXK29" s="7"/>
      <c r="EXL29" s="7"/>
      <c r="EXM29" s="7"/>
      <c r="EXN29" s="7"/>
      <c r="EXO29" s="7"/>
      <c r="EXP29" s="7"/>
      <c r="EXQ29" s="7"/>
      <c r="EXR29" s="7"/>
      <c r="EXS29" s="7"/>
      <c r="EXT29" s="7"/>
      <c r="EXU29" s="7"/>
      <c r="EXV29" s="7"/>
      <c r="EXW29" s="7"/>
      <c r="EXX29" s="7"/>
      <c r="EXY29" s="7"/>
      <c r="EXZ29" s="7"/>
      <c r="EYA29" s="7"/>
      <c r="EYB29" s="7"/>
      <c r="EYC29" s="7"/>
      <c r="EYD29" s="7"/>
      <c r="EYE29" s="7"/>
      <c r="EYF29" s="7"/>
      <c r="EYG29" s="7"/>
      <c r="EYH29" s="7"/>
      <c r="EYI29" s="7"/>
      <c r="EYJ29" s="7"/>
      <c r="EYK29" s="7"/>
      <c r="EYL29" s="7"/>
      <c r="EYM29" s="7"/>
      <c r="EYN29" s="7"/>
      <c r="EYO29" s="7"/>
      <c r="EYP29" s="7"/>
      <c r="EYQ29" s="7"/>
      <c r="EYR29" s="7"/>
      <c r="EYS29" s="7"/>
      <c r="EYT29" s="7"/>
      <c r="EYU29" s="7"/>
      <c r="EYV29" s="7"/>
      <c r="EYW29" s="7"/>
      <c r="EYX29" s="7"/>
      <c r="EYY29" s="7"/>
      <c r="EYZ29" s="7"/>
      <c r="EZA29" s="7"/>
      <c r="EZB29" s="7"/>
      <c r="EZC29" s="7"/>
      <c r="EZD29" s="7"/>
      <c r="EZE29" s="7"/>
      <c r="EZF29" s="7"/>
      <c r="EZG29" s="7"/>
      <c r="EZH29" s="7"/>
      <c r="EZI29" s="7"/>
      <c r="EZJ29" s="7"/>
      <c r="EZK29" s="7"/>
      <c r="EZL29" s="7"/>
      <c r="EZM29" s="7"/>
      <c r="EZN29" s="7"/>
      <c r="EZO29" s="7"/>
      <c r="EZP29" s="7"/>
      <c r="EZQ29" s="7"/>
      <c r="EZR29" s="7"/>
      <c r="EZS29" s="7"/>
      <c r="EZT29" s="7"/>
      <c r="EZU29" s="7"/>
      <c r="EZV29" s="7"/>
      <c r="EZW29" s="7"/>
      <c r="EZX29" s="7"/>
      <c r="EZY29" s="7"/>
      <c r="EZZ29" s="7"/>
      <c r="FAA29" s="7"/>
      <c r="FAB29" s="7"/>
      <c r="FAC29" s="7"/>
      <c r="FAD29" s="7"/>
      <c r="FAE29" s="7"/>
      <c r="FAF29" s="7"/>
      <c r="FAG29" s="7"/>
      <c r="FAH29" s="7"/>
      <c r="FAI29" s="7"/>
      <c r="FAJ29" s="7"/>
      <c r="FAK29" s="7"/>
      <c r="FAL29" s="7"/>
      <c r="FAM29" s="7"/>
      <c r="FAN29" s="7"/>
      <c r="FAO29" s="7"/>
      <c r="FAP29" s="7"/>
      <c r="FAQ29" s="7"/>
      <c r="FAR29" s="7"/>
      <c r="FAS29" s="7"/>
      <c r="FAT29" s="7"/>
      <c r="FAU29" s="7"/>
      <c r="FAV29" s="7"/>
      <c r="FAW29" s="7"/>
      <c r="FAX29" s="7"/>
      <c r="FAY29" s="7"/>
      <c r="FAZ29" s="7"/>
      <c r="FBA29" s="7"/>
      <c r="FBB29" s="7"/>
      <c r="FBC29" s="7"/>
      <c r="FBD29" s="7"/>
      <c r="FBE29" s="7"/>
      <c r="FBF29" s="7"/>
      <c r="FBG29" s="7"/>
      <c r="FBH29" s="7"/>
      <c r="FBI29" s="7"/>
      <c r="FBJ29" s="7"/>
      <c r="FBK29" s="7"/>
      <c r="FBL29" s="7"/>
      <c r="FBM29" s="7"/>
      <c r="FBN29" s="7"/>
      <c r="FBO29" s="7"/>
      <c r="FBP29" s="7"/>
      <c r="FBQ29" s="7"/>
      <c r="FBR29" s="7"/>
      <c r="FBS29" s="7"/>
      <c r="FBT29" s="7"/>
      <c r="FBU29" s="7"/>
      <c r="FBV29" s="7"/>
      <c r="FBW29" s="7"/>
      <c r="FBX29" s="7"/>
      <c r="FBY29" s="7"/>
      <c r="FBZ29" s="7"/>
      <c r="FCA29" s="7"/>
      <c r="FCB29" s="7"/>
      <c r="FCC29" s="7"/>
      <c r="FCD29" s="7"/>
      <c r="FCE29" s="7"/>
      <c r="FCF29" s="7"/>
      <c r="FCG29" s="7"/>
      <c r="FCH29" s="7"/>
      <c r="FCI29" s="7"/>
      <c r="FCJ29" s="7"/>
      <c r="FCK29" s="7"/>
      <c r="FCL29" s="7"/>
      <c r="FCM29" s="7"/>
      <c r="FCN29" s="7"/>
      <c r="FCO29" s="7"/>
      <c r="FCP29" s="7"/>
      <c r="FCQ29" s="7"/>
      <c r="FCR29" s="7"/>
      <c r="FCS29" s="7"/>
      <c r="FCT29" s="7"/>
      <c r="FCU29" s="7"/>
      <c r="FCV29" s="7"/>
      <c r="FCW29" s="7"/>
      <c r="FCX29" s="7"/>
      <c r="FCY29" s="7"/>
      <c r="FCZ29" s="7"/>
      <c r="FDA29" s="7"/>
      <c r="FDB29" s="7"/>
      <c r="FDC29" s="7"/>
      <c r="FDD29" s="7"/>
      <c r="FDE29" s="7"/>
      <c r="FDF29" s="7"/>
      <c r="FDG29" s="7"/>
      <c r="FDH29" s="7"/>
      <c r="FDI29" s="7"/>
      <c r="FDJ29" s="7"/>
      <c r="FDK29" s="7"/>
      <c r="FDL29" s="7"/>
      <c r="FDM29" s="7"/>
      <c r="FDN29" s="7"/>
      <c r="FDO29" s="7"/>
      <c r="FDP29" s="7"/>
      <c r="FDQ29" s="7"/>
      <c r="FDR29" s="7"/>
      <c r="FDS29" s="7"/>
      <c r="FDT29" s="7"/>
      <c r="FDU29" s="7"/>
      <c r="FDV29" s="7"/>
      <c r="FDW29" s="7"/>
      <c r="FDX29" s="7"/>
      <c r="FDY29" s="7"/>
      <c r="FDZ29" s="7"/>
      <c r="FEA29" s="7"/>
      <c r="FEB29" s="7"/>
      <c r="FEC29" s="7"/>
      <c r="FED29" s="7"/>
      <c r="FEE29" s="7"/>
      <c r="FEF29" s="7"/>
      <c r="FEG29" s="7"/>
      <c r="FEH29" s="7"/>
      <c r="FEI29" s="7"/>
      <c r="FEJ29" s="7"/>
      <c r="FEK29" s="7"/>
      <c r="FEL29" s="7"/>
      <c r="FEM29" s="7"/>
      <c r="FEN29" s="7"/>
      <c r="FEO29" s="7"/>
      <c r="FEP29" s="7"/>
      <c r="FEQ29" s="7"/>
      <c r="FER29" s="7"/>
      <c r="FES29" s="7"/>
      <c r="FET29" s="7"/>
      <c r="FEU29" s="7"/>
      <c r="FEV29" s="7"/>
      <c r="FEW29" s="7"/>
      <c r="FEX29" s="7"/>
      <c r="FEY29" s="7"/>
      <c r="FEZ29" s="7"/>
      <c r="FFA29" s="7"/>
      <c r="FFB29" s="7"/>
      <c r="FFC29" s="7"/>
      <c r="FFD29" s="7"/>
      <c r="FFE29" s="7"/>
      <c r="FFF29" s="7"/>
      <c r="FFG29" s="7"/>
      <c r="FFH29" s="7"/>
      <c r="FFI29" s="7"/>
      <c r="FFJ29" s="7"/>
      <c r="FFK29" s="7"/>
      <c r="FFL29" s="7"/>
      <c r="FFM29" s="7"/>
      <c r="FFN29" s="7"/>
      <c r="FFO29" s="7"/>
      <c r="FFP29" s="7"/>
      <c r="FFQ29" s="7"/>
      <c r="FFR29" s="7"/>
      <c r="FFS29" s="7"/>
      <c r="FFT29" s="7"/>
      <c r="FFU29" s="7"/>
      <c r="FFV29" s="7"/>
      <c r="FFW29" s="7"/>
      <c r="FFX29" s="7"/>
      <c r="FFY29" s="7"/>
      <c r="FFZ29" s="7"/>
      <c r="FGA29" s="7"/>
      <c r="FGB29" s="7"/>
      <c r="FGC29" s="7"/>
      <c r="FGD29" s="7"/>
      <c r="FGE29" s="7"/>
      <c r="FGF29" s="7"/>
      <c r="FGG29" s="7"/>
      <c r="FGH29" s="7"/>
      <c r="FGI29" s="7"/>
      <c r="FGJ29" s="7"/>
      <c r="FGK29" s="7"/>
      <c r="FGL29" s="7"/>
      <c r="FGM29" s="7"/>
      <c r="FGN29" s="7"/>
      <c r="FGO29" s="7"/>
      <c r="FGP29" s="7"/>
      <c r="FGQ29" s="7"/>
      <c r="FGR29" s="7"/>
      <c r="FGS29" s="7"/>
      <c r="FGT29" s="7"/>
      <c r="FGU29" s="7"/>
      <c r="FGV29" s="7"/>
      <c r="FGW29" s="7"/>
      <c r="FGX29" s="7"/>
      <c r="FGY29" s="7"/>
      <c r="FGZ29" s="7"/>
      <c r="FHA29" s="7"/>
      <c r="FHB29" s="7"/>
      <c r="FHC29" s="7"/>
      <c r="FHD29" s="7"/>
      <c r="FHE29" s="7"/>
      <c r="FHF29" s="7"/>
      <c r="FHG29" s="7"/>
      <c r="FHH29" s="7"/>
      <c r="FHI29" s="7"/>
      <c r="FHJ29" s="7"/>
      <c r="FHK29" s="7"/>
      <c r="FHL29" s="7"/>
      <c r="FHM29" s="7"/>
      <c r="FHN29" s="7"/>
      <c r="FHO29" s="7"/>
      <c r="FHP29" s="7"/>
      <c r="FHQ29" s="7"/>
      <c r="FHR29" s="7"/>
      <c r="FHS29" s="7"/>
      <c r="FHT29" s="7"/>
      <c r="FHU29" s="7"/>
      <c r="FHV29" s="7"/>
      <c r="FHW29" s="7"/>
      <c r="FHX29" s="7"/>
      <c r="FHY29" s="7"/>
      <c r="FHZ29" s="7"/>
      <c r="FIA29" s="7"/>
      <c r="FIB29" s="7"/>
      <c r="FIC29" s="7"/>
      <c r="FID29" s="7"/>
      <c r="FIE29" s="7"/>
      <c r="FIF29" s="7"/>
      <c r="FIG29" s="7"/>
      <c r="FIH29" s="7"/>
      <c r="FII29" s="7"/>
      <c r="FIJ29" s="7"/>
      <c r="FIK29" s="7"/>
      <c r="FIL29" s="7"/>
      <c r="FIM29" s="7"/>
      <c r="FIN29" s="7"/>
      <c r="FIO29" s="7"/>
      <c r="FIP29" s="7"/>
      <c r="FIQ29" s="7"/>
      <c r="FIR29" s="7"/>
      <c r="FIS29" s="7"/>
      <c r="FIT29" s="7"/>
      <c r="FIU29" s="7"/>
      <c r="FIV29" s="7"/>
      <c r="FIW29" s="7"/>
      <c r="FIX29" s="7"/>
      <c r="FIY29" s="7"/>
      <c r="FIZ29" s="7"/>
      <c r="FJA29" s="7"/>
      <c r="FJB29" s="7"/>
      <c r="FJC29" s="7"/>
      <c r="FJD29" s="7"/>
      <c r="FJE29" s="7"/>
      <c r="FJF29" s="7"/>
      <c r="FJG29" s="7"/>
      <c r="FJH29" s="7"/>
      <c r="FJI29" s="7"/>
      <c r="FJJ29" s="7"/>
      <c r="FJK29" s="7"/>
      <c r="FJL29" s="7"/>
      <c r="FJM29" s="7"/>
      <c r="FJN29" s="7"/>
      <c r="FJO29" s="7"/>
      <c r="FJP29" s="7"/>
      <c r="FJQ29" s="7"/>
      <c r="FJR29" s="7"/>
      <c r="FJS29" s="7"/>
      <c r="FJT29" s="7"/>
      <c r="FJU29" s="7"/>
      <c r="FJV29" s="7"/>
      <c r="FJW29" s="7"/>
      <c r="FJX29" s="7"/>
      <c r="FJY29" s="7"/>
      <c r="FJZ29" s="7"/>
      <c r="FKA29" s="7"/>
      <c r="FKB29" s="7"/>
      <c r="FKC29" s="7"/>
      <c r="FKD29" s="7"/>
      <c r="FKE29" s="7"/>
      <c r="FKF29" s="7"/>
      <c r="FKG29" s="7"/>
      <c r="FKH29" s="7"/>
      <c r="FKI29" s="7"/>
      <c r="FKJ29" s="7"/>
      <c r="FKK29" s="7"/>
      <c r="FKL29" s="7"/>
      <c r="FKM29" s="7"/>
      <c r="FKN29" s="7"/>
      <c r="FKO29" s="7"/>
      <c r="FKP29" s="7"/>
      <c r="FKQ29" s="7"/>
      <c r="FKR29" s="7"/>
      <c r="FKS29" s="7"/>
      <c r="FKT29" s="7"/>
      <c r="FKU29" s="7"/>
      <c r="FKV29" s="7"/>
      <c r="FKW29" s="7"/>
      <c r="FKX29" s="7"/>
      <c r="FKY29" s="7"/>
      <c r="FKZ29" s="7"/>
      <c r="FLA29" s="7"/>
      <c r="FLB29" s="7"/>
      <c r="FLC29" s="7"/>
      <c r="FLD29" s="7"/>
      <c r="FLE29" s="7"/>
      <c r="FLF29" s="7"/>
      <c r="FLG29" s="7"/>
      <c r="FLH29" s="7"/>
      <c r="FLI29" s="7"/>
      <c r="FLJ29" s="7"/>
      <c r="FLK29" s="7"/>
      <c r="FLL29" s="7"/>
      <c r="FLM29" s="7"/>
      <c r="FLN29" s="7"/>
      <c r="FLO29" s="7"/>
      <c r="FLP29" s="7"/>
      <c r="FLQ29" s="7"/>
      <c r="FLR29" s="7"/>
      <c r="FLS29" s="7"/>
      <c r="FLT29" s="7"/>
      <c r="FLU29" s="7"/>
      <c r="FLV29" s="7"/>
      <c r="FLW29" s="7"/>
      <c r="FLX29" s="7"/>
      <c r="FLY29" s="7"/>
      <c r="FLZ29" s="7"/>
      <c r="FMA29" s="7"/>
      <c r="FMB29" s="7"/>
      <c r="FMC29" s="7"/>
      <c r="FMD29" s="7"/>
      <c r="FME29" s="7"/>
      <c r="FMF29" s="7"/>
      <c r="FMG29" s="7"/>
      <c r="FMH29" s="7"/>
      <c r="FMI29" s="7"/>
      <c r="FMJ29" s="7"/>
      <c r="FMK29" s="7"/>
      <c r="FML29" s="7"/>
      <c r="FMM29" s="7"/>
      <c r="FMN29" s="7"/>
      <c r="FMO29" s="7"/>
      <c r="FMP29" s="7"/>
      <c r="FMQ29" s="7"/>
      <c r="FMR29" s="7"/>
      <c r="FMS29" s="7"/>
      <c r="FMT29" s="7"/>
      <c r="FMU29" s="7"/>
      <c r="FMV29" s="7"/>
      <c r="FMW29" s="7"/>
      <c r="FMX29" s="7"/>
      <c r="FMY29" s="7"/>
      <c r="FMZ29" s="7"/>
      <c r="FNA29" s="7"/>
      <c r="FNB29" s="7"/>
      <c r="FNC29" s="7"/>
      <c r="FND29" s="7"/>
      <c r="FNE29" s="7"/>
      <c r="FNF29" s="7"/>
      <c r="FNG29" s="7"/>
      <c r="FNH29" s="7"/>
      <c r="FNI29" s="7"/>
      <c r="FNJ29" s="7"/>
      <c r="FNK29" s="7"/>
      <c r="FNL29" s="7"/>
      <c r="FNM29" s="7"/>
      <c r="FNN29" s="7"/>
      <c r="FNO29" s="7"/>
      <c r="FNP29" s="7"/>
      <c r="FNQ29" s="7"/>
      <c r="FNR29" s="7"/>
      <c r="FNS29" s="7"/>
      <c r="FNT29" s="7"/>
      <c r="FNU29" s="7"/>
      <c r="FNV29" s="7"/>
      <c r="FNW29" s="7"/>
      <c r="FNX29" s="7"/>
      <c r="FNY29" s="7"/>
      <c r="FNZ29" s="7"/>
      <c r="FOA29" s="7"/>
      <c r="FOB29" s="7"/>
      <c r="FOC29" s="7"/>
      <c r="FOD29" s="7"/>
      <c r="FOE29" s="7"/>
      <c r="FOF29" s="7"/>
      <c r="FOG29" s="7"/>
      <c r="FOH29" s="7"/>
      <c r="FOI29" s="7"/>
      <c r="FOJ29" s="7"/>
      <c r="FOK29" s="7"/>
      <c r="FOL29" s="7"/>
      <c r="FOM29" s="7"/>
      <c r="FON29" s="7"/>
      <c r="FOO29" s="7"/>
      <c r="FOP29" s="7"/>
      <c r="FOQ29" s="7"/>
      <c r="FOR29" s="7"/>
      <c r="FOS29" s="7"/>
      <c r="FOT29" s="7"/>
      <c r="FOU29" s="7"/>
      <c r="FOV29" s="7"/>
      <c r="FOW29" s="7"/>
      <c r="FOX29" s="7"/>
      <c r="FOY29" s="7"/>
      <c r="FOZ29" s="7"/>
      <c r="FPA29" s="7"/>
      <c r="FPB29" s="7"/>
      <c r="FPC29" s="7"/>
      <c r="FPD29" s="7"/>
      <c r="FPE29" s="7"/>
      <c r="FPF29" s="7"/>
      <c r="FPG29" s="7"/>
      <c r="FPH29" s="7"/>
      <c r="FPI29" s="7"/>
      <c r="FPJ29" s="7"/>
      <c r="FPK29" s="7"/>
      <c r="FPL29" s="7"/>
      <c r="FPM29" s="7"/>
      <c r="FPN29" s="7"/>
      <c r="FPO29" s="7"/>
      <c r="FPP29" s="7"/>
      <c r="FPQ29" s="7"/>
      <c r="FPR29" s="7"/>
      <c r="FPS29" s="7"/>
      <c r="FPT29" s="7"/>
      <c r="FPU29" s="7"/>
      <c r="FPV29" s="7"/>
      <c r="FPW29" s="7"/>
      <c r="FPX29" s="7"/>
      <c r="FPY29" s="7"/>
      <c r="FPZ29" s="7"/>
      <c r="FQA29" s="7"/>
      <c r="FQB29" s="7"/>
      <c r="FQC29" s="7"/>
      <c r="FQD29" s="7"/>
      <c r="FQE29" s="7"/>
      <c r="FQF29" s="7"/>
      <c r="FQG29" s="7"/>
      <c r="FQH29" s="7"/>
      <c r="FQI29" s="7"/>
      <c r="FQJ29" s="7"/>
      <c r="FQK29" s="7"/>
      <c r="FQL29" s="7"/>
      <c r="FQM29" s="7"/>
      <c r="FQN29" s="7"/>
      <c r="FQO29" s="7"/>
      <c r="FQP29" s="7"/>
      <c r="FQQ29" s="7"/>
      <c r="FQR29" s="7"/>
      <c r="FQS29" s="7"/>
      <c r="FQT29" s="7"/>
      <c r="FQU29" s="7"/>
      <c r="FQV29" s="7"/>
      <c r="FQW29" s="7"/>
      <c r="FQX29" s="7"/>
      <c r="FQY29" s="7"/>
      <c r="FQZ29" s="7"/>
      <c r="FRA29" s="7"/>
      <c r="FRB29" s="7"/>
      <c r="FRC29" s="7"/>
      <c r="FRD29" s="7"/>
      <c r="FRE29" s="7"/>
      <c r="FRF29" s="7"/>
      <c r="FRG29" s="7"/>
      <c r="FRH29" s="7"/>
      <c r="FRI29" s="7"/>
      <c r="FRJ29" s="7"/>
      <c r="FRK29" s="7"/>
      <c r="FRL29" s="7"/>
      <c r="FRM29" s="7"/>
      <c r="FRN29" s="7"/>
      <c r="FRO29" s="7"/>
      <c r="FRP29" s="7"/>
      <c r="FRQ29" s="7"/>
      <c r="FRR29" s="7"/>
      <c r="FRS29" s="7"/>
      <c r="FRT29" s="7"/>
      <c r="FRU29" s="7"/>
      <c r="FRV29" s="7"/>
      <c r="FRW29" s="7"/>
      <c r="FRX29" s="7"/>
      <c r="FRY29" s="7"/>
      <c r="FRZ29" s="7"/>
      <c r="FSA29" s="7"/>
      <c r="FSB29" s="7"/>
      <c r="FSC29" s="7"/>
      <c r="FSD29" s="7"/>
      <c r="FSE29" s="7"/>
      <c r="FSF29" s="7"/>
      <c r="FSG29" s="7"/>
      <c r="FSH29" s="7"/>
      <c r="FSI29" s="7"/>
      <c r="FSJ29" s="7"/>
      <c r="FSK29" s="7"/>
      <c r="FSL29" s="7"/>
      <c r="FSM29" s="7"/>
      <c r="FSN29" s="7"/>
      <c r="FSO29" s="7"/>
      <c r="FSP29" s="7"/>
      <c r="FSQ29" s="7"/>
      <c r="FSR29" s="7"/>
      <c r="FSS29" s="7"/>
      <c r="FST29" s="7"/>
      <c r="FSU29" s="7"/>
      <c r="FSV29" s="7"/>
      <c r="FSW29" s="7"/>
      <c r="FSX29" s="7"/>
      <c r="FSY29" s="7"/>
      <c r="FSZ29" s="7"/>
      <c r="FTA29" s="7"/>
      <c r="FTB29" s="7"/>
      <c r="FTC29" s="7"/>
      <c r="FTD29" s="7"/>
      <c r="FTE29" s="7"/>
      <c r="FTF29" s="7"/>
      <c r="FTG29" s="7"/>
      <c r="FTH29" s="7"/>
      <c r="FTI29" s="7"/>
      <c r="FTJ29" s="7"/>
      <c r="FTK29" s="7"/>
      <c r="FTL29" s="7"/>
      <c r="FTM29" s="7"/>
      <c r="FTN29" s="7"/>
      <c r="FTO29" s="7"/>
      <c r="FTP29" s="7"/>
      <c r="FTQ29" s="7"/>
      <c r="FTR29" s="7"/>
      <c r="FTS29" s="7"/>
      <c r="FTT29" s="7"/>
      <c r="FTU29" s="7"/>
      <c r="FTV29" s="7"/>
      <c r="FTW29" s="7"/>
      <c r="FTX29" s="7"/>
      <c r="FTY29" s="7"/>
      <c r="FTZ29" s="7"/>
      <c r="FUA29" s="7"/>
      <c r="FUB29" s="7"/>
      <c r="FUC29" s="7"/>
      <c r="FUD29" s="7"/>
      <c r="FUE29" s="7"/>
      <c r="FUF29" s="7"/>
      <c r="FUG29" s="7"/>
      <c r="FUH29" s="7"/>
      <c r="FUI29" s="7"/>
      <c r="FUJ29" s="7"/>
      <c r="FUK29" s="7"/>
      <c r="FUL29" s="7"/>
      <c r="FUM29" s="7"/>
      <c r="FUN29" s="7"/>
      <c r="FUO29" s="7"/>
      <c r="FUP29" s="7"/>
      <c r="FUQ29" s="7"/>
      <c r="FUR29" s="7"/>
      <c r="FUS29" s="7"/>
      <c r="FUT29" s="7"/>
      <c r="FUU29" s="7"/>
      <c r="FUV29" s="7"/>
      <c r="FUW29" s="7"/>
      <c r="FUX29" s="7"/>
      <c r="FUY29" s="7"/>
      <c r="FUZ29" s="7"/>
      <c r="FVA29" s="7"/>
      <c r="FVB29" s="7"/>
      <c r="FVC29" s="7"/>
      <c r="FVD29" s="7"/>
      <c r="FVE29" s="7"/>
      <c r="FVF29" s="7"/>
      <c r="FVG29" s="7"/>
      <c r="FVH29" s="7"/>
      <c r="FVI29" s="7"/>
      <c r="FVJ29" s="7"/>
      <c r="FVK29" s="7"/>
      <c r="FVL29" s="7"/>
      <c r="FVM29" s="7"/>
      <c r="FVN29" s="7"/>
      <c r="FVO29" s="7"/>
      <c r="FVP29" s="7"/>
      <c r="FVQ29" s="7"/>
      <c r="FVR29" s="7"/>
      <c r="FVS29" s="7"/>
      <c r="FVT29" s="7"/>
      <c r="FVU29" s="7"/>
      <c r="FVV29" s="7"/>
      <c r="FVW29" s="7"/>
      <c r="FVX29" s="7"/>
      <c r="FVY29" s="7"/>
      <c r="FVZ29" s="7"/>
      <c r="FWA29" s="7"/>
      <c r="FWB29" s="7"/>
      <c r="FWC29" s="7"/>
      <c r="FWD29" s="7"/>
      <c r="FWE29" s="7"/>
      <c r="FWF29" s="7"/>
      <c r="FWG29" s="7"/>
      <c r="FWH29" s="7"/>
      <c r="FWI29" s="7"/>
      <c r="FWJ29" s="7"/>
      <c r="FWK29" s="7"/>
      <c r="FWL29" s="7"/>
      <c r="FWM29" s="7"/>
      <c r="FWN29" s="7"/>
      <c r="FWO29" s="7"/>
      <c r="FWP29" s="7"/>
      <c r="FWQ29" s="7"/>
      <c r="FWR29" s="7"/>
      <c r="FWS29" s="7"/>
      <c r="FWT29" s="7"/>
      <c r="FWU29" s="7"/>
      <c r="FWV29" s="7"/>
      <c r="FWW29" s="7"/>
      <c r="FWX29" s="7"/>
      <c r="FWY29" s="7"/>
      <c r="FWZ29" s="7"/>
      <c r="FXA29" s="7"/>
      <c r="FXB29" s="7"/>
      <c r="FXC29" s="7"/>
      <c r="FXD29" s="7"/>
      <c r="FXE29" s="7"/>
      <c r="FXF29" s="7"/>
      <c r="FXG29" s="7"/>
      <c r="FXH29" s="7"/>
      <c r="FXI29" s="7"/>
      <c r="FXJ29" s="7"/>
      <c r="FXK29" s="7"/>
      <c r="FXL29" s="7"/>
      <c r="FXM29" s="7"/>
      <c r="FXN29" s="7"/>
      <c r="FXO29" s="7"/>
      <c r="FXP29" s="7"/>
      <c r="FXQ29" s="7"/>
      <c r="FXR29" s="7"/>
      <c r="FXS29" s="7"/>
      <c r="FXT29" s="7"/>
      <c r="FXU29" s="7"/>
      <c r="FXV29" s="7"/>
      <c r="FXW29" s="7"/>
      <c r="FXX29" s="7"/>
      <c r="FXY29" s="7"/>
      <c r="FXZ29" s="7"/>
      <c r="FYA29" s="7"/>
      <c r="FYB29" s="7"/>
      <c r="FYC29" s="7"/>
      <c r="FYD29" s="7"/>
      <c r="FYE29" s="7"/>
      <c r="FYF29" s="7"/>
      <c r="FYG29" s="7"/>
      <c r="FYH29" s="7"/>
      <c r="FYI29" s="7"/>
      <c r="FYJ29" s="7"/>
      <c r="FYK29" s="7"/>
      <c r="FYL29" s="7"/>
      <c r="FYM29" s="7"/>
      <c r="FYN29" s="7"/>
      <c r="FYO29" s="7"/>
      <c r="FYP29" s="7"/>
      <c r="FYQ29" s="7"/>
      <c r="FYR29" s="7"/>
      <c r="FYS29" s="7"/>
      <c r="FYT29" s="7"/>
      <c r="FYU29" s="7"/>
      <c r="FYV29" s="7"/>
      <c r="FYW29" s="7"/>
      <c r="FYX29" s="7"/>
      <c r="FYY29" s="7"/>
      <c r="FYZ29" s="7"/>
      <c r="FZA29" s="7"/>
      <c r="FZB29" s="7"/>
      <c r="FZC29" s="7"/>
      <c r="FZD29" s="7"/>
      <c r="FZE29" s="7"/>
      <c r="FZF29" s="7"/>
      <c r="FZG29" s="7"/>
      <c r="FZH29" s="7"/>
      <c r="FZI29" s="7"/>
      <c r="FZJ29" s="7"/>
      <c r="FZK29" s="7"/>
      <c r="FZL29" s="7"/>
      <c r="FZM29" s="7"/>
      <c r="FZN29" s="7"/>
      <c r="FZO29" s="7"/>
      <c r="FZP29" s="7"/>
      <c r="FZQ29" s="7"/>
      <c r="FZR29" s="7"/>
      <c r="FZS29" s="7"/>
      <c r="FZT29" s="7"/>
      <c r="FZU29" s="7"/>
      <c r="FZV29" s="7"/>
      <c r="FZW29" s="7"/>
      <c r="FZX29" s="7"/>
      <c r="FZY29" s="7"/>
      <c r="FZZ29" s="7"/>
      <c r="GAA29" s="7"/>
      <c r="GAB29" s="7"/>
      <c r="GAC29" s="7"/>
      <c r="GAD29" s="7"/>
      <c r="GAE29" s="7"/>
      <c r="GAF29" s="7"/>
      <c r="GAG29" s="7"/>
      <c r="GAH29" s="7"/>
      <c r="GAI29" s="7"/>
      <c r="GAJ29" s="7"/>
      <c r="GAK29" s="7"/>
      <c r="GAL29" s="7"/>
      <c r="GAM29" s="7"/>
      <c r="GAN29" s="7"/>
      <c r="GAO29" s="7"/>
      <c r="GAP29" s="7"/>
      <c r="GAQ29" s="7"/>
      <c r="GAR29" s="7"/>
      <c r="GAS29" s="7"/>
      <c r="GAT29" s="7"/>
      <c r="GAU29" s="7"/>
      <c r="GAV29" s="7"/>
      <c r="GAW29" s="7"/>
      <c r="GAX29" s="7"/>
      <c r="GAY29" s="7"/>
      <c r="GAZ29" s="7"/>
      <c r="GBA29" s="7"/>
      <c r="GBB29" s="7"/>
      <c r="GBC29" s="7"/>
      <c r="GBD29" s="7"/>
      <c r="GBE29" s="7"/>
      <c r="GBF29" s="7"/>
      <c r="GBG29" s="7"/>
      <c r="GBH29" s="7"/>
      <c r="GBI29" s="7"/>
      <c r="GBJ29" s="7"/>
      <c r="GBK29" s="7"/>
      <c r="GBL29" s="7"/>
      <c r="GBM29" s="7"/>
      <c r="GBN29" s="7"/>
      <c r="GBO29" s="7"/>
      <c r="GBP29" s="7"/>
      <c r="GBQ29" s="7"/>
      <c r="GBR29" s="7"/>
      <c r="GBS29" s="7"/>
      <c r="GBT29" s="7"/>
      <c r="GBU29" s="7"/>
      <c r="GBV29" s="7"/>
      <c r="GBW29" s="7"/>
      <c r="GBX29" s="7"/>
      <c r="GBY29" s="7"/>
      <c r="GBZ29" s="7"/>
      <c r="GCA29" s="7"/>
      <c r="GCB29" s="7"/>
      <c r="GCC29" s="7"/>
      <c r="GCD29" s="7"/>
      <c r="GCE29" s="7"/>
      <c r="GCF29" s="7"/>
      <c r="GCG29" s="7"/>
      <c r="GCH29" s="7"/>
      <c r="GCI29" s="7"/>
      <c r="GCJ29" s="7"/>
      <c r="GCK29" s="7"/>
      <c r="GCL29" s="7"/>
      <c r="GCM29" s="7"/>
      <c r="GCN29" s="7"/>
      <c r="GCO29" s="7"/>
      <c r="GCP29" s="7"/>
      <c r="GCQ29" s="7"/>
      <c r="GCR29" s="7"/>
      <c r="GCS29" s="7"/>
      <c r="GCT29" s="7"/>
      <c r="GCU29" s="7"/>
      <c r="GCV29" s="7"/>
      <c r="GCW29" s="7"/>
      <c r="GCX29" s="7"/>
      <c r="GCY29" s="7"/>
      <c r="GCZ29" s="7"/>
      <c r="GDA29" s="7"/>
      <c r="GDB29" s="7"/>
      <c r="GDC29" s="7"/>
      <c r="GDD29" s="7"/>
      <c r="GDE29" s="7"/>
      <c r="GDF29" s="7"/>
      <c r="GDG29" s="7"/>
      <c r="GDH29" s="7"/>
      <c r="GDI29" s="7"/>
      <c r="GDJ29" s="7"/>
      <c r="GDK29" s="7"/>
      <c r="GDL29" s="7"/>
      <c r="GDM29" s="7"/>
      <c r="GDN29" s="7"/>
      <c r="GDO29" s="7"/>
      <c r="GDP29" s="7"/>
      <c r="GDQ29" s="7"/>
      <c r="GDR29" s="7"/>
      <c r="GDS29" s="7"/>
      <c r="GDT29" s="7"/>
      <c r="GDU29" s="7"/>
      <c r="GDV29" s="7"/>
      <c r="GDW29" s="7"/>
      <c r="GDX29" s="7"/>
      <c r="GDY29" s="7"/>
      <c r="GDZ29" s="7"/>
      <c r="GEA29" s="7"/>
      <c r="GEB29" s="7"/>
      <c r="GEC29" s="7"/>
      <c r="GED29" s="7"/>
      <c r="GEE29" s="7"/>
      <c r="GEF29" s="7"/>
      <c r="GEG29" s="7"/>
      <c r="GEH29" s="7"/>
      <c r="GEI29" s="7"/>
      <c r="GEJ29" s="7"/>
      <c r="GEK29" s="7"/>
      <c r="GEL29" s="7"/>
      <c r="GEM29" s="7"/>
      <c r="GEN29" s="7"/>
      <c r="GEO29" s="7"/>
      <c r="GEP29" s="7"/>
      <c r="GEQ29" s="7"/>
      <c r="GER29" s="7"/>
      <c r="GES29" s="7"/>
      <c r="GET29" s="7"/>
      <c r="GEU29" s="7"/>
      <c r="GEV29" s="7"/>
      <c r="GEW29" s="7"/>
      <c r="GEX29" s="7"/>
      <c r="GEY29" s="7"/>
      <c r="GEZ29" s="7"/>
      <c r="GFA29" s="7"/>
      <c r="GFB29" s="7"/>
      <c r="GFC29" s="7"/>
      <c r="GFD29" s="7"/>
      <c r="GFE29" s="7"/>
      <c r="GFF29" s="7"/>
      <c r="GFG29" s="7"/>
      <c r="GFH29" s="7"/>
      <c r="GFI29" s="7"/>
      <c r="GFJ29" s="7"/>
      <c r="GFK29" s="7"/>
      <c r="GFL29" s="7"/>
      <c r="GFM29" s="7"/>
      <c r="GFN29" s="7"/>
      <c r="GFO29" s="7"/>
      <c r="GFP29" s="7"/>
      <c r="GFQ29" s="7"/>
      <c r="GFR29" s="7"/>
      <c r="GFS29" s="7"/>
      <c r="GFT29" s="7"/>
      <c r="GFU29" s="7"/>
      <c r="GFV29" s="7"/>
      <c r="GFW29" s="7"/>
      <c r="GFX29" s="7"/>
      <c r="GFY29" s="7"/>
      <c r="GFZ29" s="7"/>
      <c r="GGA29" s="7"/>
      <c r="GGB29" s="7"/>
      <c r="GGC29" s="7"/>
      <c r="GGD29" s="7"/>
      <c r="GGE29" s="7"/>
      <c r="GGF29" s="7"/>
      <c r="GGG29" s="7"/>
      <c r="GGH29" s="7"/>
      <c r="GGI29" s="7"/>
      <c r="GGJ29" s="7"/>
      <c r="GGK29" s="7"/>
      <c r="GGL29" s="7"/>
      <c r="GGM29" s="7"/>
      <c r="GGN29" s="7"/>
      <c r="GGO29" s="7"/>
      <c r="GGP29" s="7"/>
      <c r="GGQ29" s="7"/>
      <c r="GGR29" s="7"/>
      <c r="GGS29" s="7"/>
      <c r="GGT29" s="7"/>
      <c r="GGU29" s="7"/>
      <c r="GGV29" s="7"/>
      <c r="GGW29" s="7"/>
      <c r="GGX29" s="7"/>
      <c r="GGY29" s="7"/>
      <c r="GGZ29" s="7"/>
      <c r="GHA29" s="7"/>
      <c r="GHB29" s="7"/>
      <c r="GHC29" s="7"/>
      <c r="GHD29" s="7"/>
      <c r="GHE29" s="7"/>
      <c r="GHF29" s="7"/>
      <c r="GHG29" s="7"/>
      <c r="GHH29" s="7"/>
      <c r="GHI29" s="7"/>
      <c r="GHJ29" s="7"/>
      <c r="GHK29" s="7"/>
      <c r="GHL29" s="7"/>
      <c r="GHM29" s="7"/>
      <c r="GHN29" s="7"/>
      <c r="GHO29" s="7"/>
      <c r="GHP29" s="7"/>
      <c r="GHQ29" s="7"/>
      <c r="GHR29" s="7"/>
      <c r="GHS29" s="7"/>
      <c r="GHT29" s="7"/>
      <c r="GHU29" s="7"/>
      <c r="GHV29" s="7"/>
      <c r="GHW29" s="7"/>
      <c r="GHX29" s="7"/>
      <c r="GHY29" s="7"/>
      <c r="GHZ29" s="7"/>
      <c r="GIA29" s="7"/>
      <c r="GIB29" s="7"/>
      <c r="GIC29" s="7"/>
      <c r="GID29" s="7"/>
      <c r="GIE29" s="7"/>
      <c r="GIF29" s="7"/>
      <c r="GIG29" s="7"/>
      <c r="GIH29" s="7"/>
      <c r="GII29" s="7"/>
      <c r="GIJ29" s="7"/>
      <c r="GIK29" s="7"/>
      <c r="GIL29" s="7"/>
      <c r="GIM29" s="7"/>
      <c r="GIN29" s="7"/>
      <c r="GIO29" s="7"/>
      <c r="GIP29" s="7"/>
      <c r="GIQ29" s="7"/>
      <c r="GIR29" s="7"/>
      <c r="GIS29" s="7"/>
      <c r="GIT29" s="7"/>
      <c r="GIU29" s="7"/>
      <c r="GIV29" s="7"/>
      <c r="GIW29" s="7"/>
      <c r="GIX29" s="7"/>
      <c r="GIY29" s="7"/>
      <c r="GIZ29" s="7"/>
      <c r="GJA29" s="7"/>
      <c r="GJB29" s="7"/>
      <c r="GJC29" s="7"/>
      <c r="GJD29" s="7"/>
      <c r="GJE29" s="7"/>
      <c r="GJF29" s="7"/>
      <c r="GJG29" s="7"/>
      <c r="GJH29" s="7"/>
      <c r="GJI29" s="7"/>
      <c r="GJJ29" s="7"/>
      <c r="GJK29" s="7"/>
      <c r="GJL29" s="7"/>
      <c r="GJM29" s="7"/>
      <c r="GJN29" s="7"/>
      <c r="GJO29" s="7"/>
      <c r="GJP29" s="7"/>
      <c r="GJQ29" s="7"/>
      <c r="GJR29" s="7"/>
      <c r="GJS29" s="7"/>
      <c r="GJT29" s="7"/>
      <c r="GJU29" s="7"/>
      <c r="GJV29" s="7"/>
      <c r="GJW29" s="7"/>
      <c r="GJX29" s="7"/>
      <c r="GJY29" s="7"/>
      <c r="GJZ29" s="7"/>
      <c r="GKA29" s="7"/>
      <c r="GKB29" s="7"/>
      <c r="GKC29" s="7"/>
      <c r="GKD29" s="7"/>
      <c r="GKE29" s="7"/>
      <c r="GKF29" s="7"/>
      <c r="GKG29" s="7"/>
      <c r="GKH29" s="7"/>
      <c r="GKI29" s="7"/>
      <c r="GKJ29" s="7"/>
      <c r="GKK29" s="7"/>
      <c r="GKL29" s="7"/>
      <c r="GKM29" s="7"/>
      <c r="GKN29" s="7"/>
      <c r="GKO29" s="7"/>
      <c r="GKP29" s="7"/>
      <c r="GKQ29" s="7"/>
      <c r="GKR29" s="7"/>
      <c r="GKS29" s="7"/>
      <c r="GKT29" s="7"/>
      <c r="GKU29" s="7"/>
      <c r="GKV29" s="7"/>
      <c r="GKW29" s="7"/>
      <c r="GKX29" s="7"/>
      <c r="GKY29" s="7"/>
      <c r="GKZ29" s="7"/>
      <c r="GLA29" s="7"/>
      <c r="GLB29" s="7"/>
      <c r="GLC29" s="7"/>
      <c r="GLD29" s="7"/>
      <c r="GLE29" s="7"/>
      <c r="GLF29" s="7"/>
      <c r="GLG29" s="7"/>
      <c r="GLH29" s="7"/>
      <c r="GLI29" s="7"/>
      <c r="GLJ29" s="7"/>
      <c r="GLK29" s="7"/>
      <c r="GLL29" s="7"/>
      <c r="GLM29" s="7"/>
      <c r="GLN29" s="7"/>
      <c r="GLO29" s="7"/>
      <c r="GLP29" s="7"/>
      <c r="GLQ29" s="7"/>
      <c r="GLR29" s="7"/>
      <c r="GLS29" s="7"/>
      <c r="GLT29" s="7"/>
      <c r="GLU29" s="7"/>
      <c r="GLV29" s="7"/>
      <c r="GLW29" s="7"/>
      <c r="GLX29" s="7"/>
      <c r="GLY29" s="7"/>
      <c r="GLZ29" s="7"/>
      <c r="GMA29" s="7"/>
      <c r="GMB29" s="7"/>
      <c r="GMC29" s="7"/>
      <c r="GMD29" s="7"/>
      <c r="GME29" s="7"/>
      <c r="GMF29" s="7"/>
      <c r="GMG29" s="7"/>
      <c r="GMH29" s="7"/>
      <c r="GMI29" s="7"/>
      <c r="GMJ29" s="7"/>
      <c r="GMK29" s="7"/>
      <c r="GML29" s="7"/>
      <c r="GMM29" s="7"/>
      <c r="GMN29" s="7"/>
      <c r="GMO29" s="7"/>
      <c r="GMP29" s="7"/>
      <c r="GMQ29" s="7"/>
      <c r="GMR29" s="7"/>
      <c r="GMS29" s="7"/>
      <c r="GMT29" s="7"/>
      <c r="GMU29" s="7"/>
      <c r="GMV29" s="7"/>
      <c r="GMW29" s="7"/>
      <c r="GMX29" s="7"/>
      <c r="GMY29" s="7"/>
      <c r="GMZ29" s="7"/>
      <c r="GNA29" s="7"/>
      <c r="GNB29" s="7"/>
      <c r="GNC29" s="7"/>
      <c r="GND29" s="7"/>
      <c r="GNE29" s="7"/>
      <c r="GNF29" s="7"/>
      <c r="GNG29" s="7"/>
      <c r="GNH29" s="7"/>
      <c r="GNI29" s="7"/>
      <c r="GNJ29" s="7"/>
      <c r="GNK29" s="7"/>
      <c r="GNL29" s="7"/>
      <c r="GNM29" s="7"/>
      <c r="GNN29" s="7"/>
      <c r="GNO29" s="7"/>
      <c r="GNP29" s="7"/>
      <c r="GNQ29" s="7"/>
      <c r="GNR29" s="7"/>
      <c r="GNS29" s="7"/>
      <c r="GNT29" s="7"/>
      <c r="GNU29" s="7"/>
      <c r="GNV29" s="7"/>
      <c r="GNW29" s="7"/>
      <c r="GNX29" s="7"/>
      <c r="GNY29" s="7"/>
      <c r="GNZ29" s="7"/>
      <c r="GOA29" s="7"/>
      <c r="GOB29" s="7"/>
      <c r="GOC29" s="7"/>
      <c r="GOD29" s="7"/>
      <c r="GOE29" s="7"/>
      <c r="GOF29" s="7"/>
      <c r="GOG29" s="7"/>
      <c r="GOH29" s="7"/>
      <c r="GOI29" s="7"/>
      <c r="GOJ29" s="7"/>
      <c r="GOK29" s="7"/>
      <c r="GOL29" s="7"/>
      <c r="GOM29" s="7"/>
      <c r="GON29" s="7"/>
      <c r="GOO29" s="7"/>
      <c r="GOP29" s="7"/>
      <c r="GOQ29" s="7"/>
      <c r="GOR29" s="7"/>
      <c r="GOS29" s="7"/>
      <c r="GOT29" s="7"/>
      <c r="GOU29" s="7"/>
      <c r="GOV29" s="7"/>
      <c r="GOW29" s="7"/>
      <c r="GOX29" s="7"/>
      <c r="GOY29" s="7"/>
      <c r="GOZ29" s="7"/>
      <c r="GPA29" s="7"/>
      <c r="GPB29" s="7"/>
      <c r="GPC29" s="7"/>
      <c r="GPD29" s="7"/>
      <c r="GPE29" s="7"/>
      <c r="GPF29" s="7"/>
      <c r="GPG29" s="7"/>
      <c r="GPH29" s="7"/>
      <c r="GPI29" s="7"/>
      <c r="GPJ29" s="7"/>
      <c r="GPK29" s="7"/>
      <c r="GPL29" s="7"/>
      <c r="GPM29" s="7"/>
      <c r="GPN29" s="7"/>
      <c r="GPO29" s="7"/>
      <c r="GPP29" s="7"/>
      <c r="GPQ29" s="7"/>
      <c r="GPR29" s="7"/>
      <c r="GPS29" s="7"/>
      <c r="GPT29" s="7"/>
      <c r="GPU29" s="7"/>
      <c r="GPV29" s="7"/>
      <c r="GPW29" s="7"/>
      <c r="GPX29" s="7"/>
      <c r="GPY29" s="7"/>
      <c r="GPZ29" s="7"/>
      <c r="GQA29" s="7"/>
      <c r="GQB29" s="7"/>
      <c r="GQC29" s="7"/>
      <c r="GQD29" s="7"/>
      <c r="GQE29" s="7"/>
      <c r="GQF29" s="7"/>
      <c r="GQG29" s="7"/>
      <c r="GQH29" s="7"/>
      <c r="GQI29" s="7"/>
      <c r="GQJ29" s="7"/>
      <c r="GQK29" s="7"/>
      <c r="GQL29" s="7"/>
      <c r="GQM29" s="7"/>
      <c r="GQN29" s="7"/>
      <c r="GQO29" s="7"/>
      <c r="GQP29" s="7"/>
      <c r="GQQ29" s="7"/>
      <c r="GQR29" s="7"/>
      <c r="GQS29" s="7"/>
      <c r="GQT29" s="7"/>
      <c r="GQU29" s="7"/>
      <c r="GQV29" s="7"/>
      <c r="GQW29" s="7"/>
      <c r="GQX29" s="7"/>
      <c r="GQY29" s="7"/>
      <c r="GQZ29" s="7"/>
      <c r="GRA29" s="7"/>
      <c r="GRB29" s="7"/>
      <c r="GRC29" s="7"/>
      <c r="GRD29" s="7"/>
      <c r="GRE29" s="7"/>
      <c r="GRF29" s="7"/>
      <c r="GRG29" s="7"/>
      <c r="GRH29" s="7"/>
      <c r="GRI29" s="7"/>
      <c r="GRJ29" s="7"/>
      <c r="GRK29" s="7"/>
      <c r="GRL29" s="7"/>
      <c r="GRM29" s="7"/>
      <c r="GRN29" s="7"/>
      <c r="GRO29" s="7"/>
      <c r="GRP29" s="7"/>
      <c r="GRQ29" s="7"/>
      <c r="GRR29" s="7"/>
      <c r="GRS29" s="7"/>
      <c r="GRT29" s="7"/>
      <c r="GRU29" s="7"/>
      <c r="GRV29" s="7"/>
      <c r="GRW29" s="7"/>
      <c r="GRX29" s="7"/>
      <c r="GRY29" s="7"/>
      <c r="GRZ29" s="7"/>
      <c r="GSA29" s="7"/>
      <c r="GSB29" s="7"/>
      <c r="GSC29" s="7"/>
      <c r="GSD29" s="7"/>
      <c r="GSE29" s="7"/>
      <c r="GSF29" s="7"/>
      <c r="GSG29" s="7"/>
      <c r="GSH29" s="7"/>
      <c r="GSI29" s="7"/>
      <c r="GSJ29" s="7"/>
      <c r="GSK29" s="7"/>
      <c r="GSL29" s="7"/>
      <c r="GSM29" s="7"/>
      <c r="GSN29" s="7"/>
      <c r="GSO29" s="7"/>
      <c r="GSP29" s="7"/>
      <c r="GSQ29" s="7"/>
      <c r="GSR29" s="7"/>
      <c r="GSS29" s="7"/>
      <c r="GST29" s="7"/>
      <c r="GSU29" s="7"/>
      <c r="GSV29" s="7"/>
      <c r="GSW29" s="7"/>
      <c r="GSX29" s="7"/>
      <c r="GSY29" s="7"/>
      <c r="GSZ29" s="7"/>
      <c r="GTA29" s="7"/>
      <c r="GTB29" s="7"/>
      <c r="GTC29" s="7"/>
      <c r="GTD29" s="7"/>
      <c r="GTE29" s="7"/>
      <c r="GTF29" s="7"/>
      <c r="GTG29" s="7"/>
      <c r="GTH29" s="7"/>
      <c r="GTI29" s="7"/>
      <c r="GTJ29" s="7"/>
      <c r="GTK29" s="7"/>
      <c r="GTL29" s="7"/>
      <c r="GTM29" s="7"/>
      <c r="GTN29" s="7"/>
      <c r="GTO29" s="7"/>
      <c r="GTP29" s="7"/>
      <c r="GTQ29" s="7"/>
      <c r="GTR29" s="7"/>
      <c r="GTS29" s="7"/>
      <c r="GTT29" s="7"/>
      <c r="GTU29" s="7"/>
      <c r="GTV29" s="7"/>
      <c r="GTW29" s="7"/>
      <c r="GTX29" s="7"/>
      <c r="GTY29" s="7"/>
      <c r="GTZ29" s="7"/>
      <c r="GUA29" s="7"/>
      <c r="GUB29" s="7"/>
      <c r="GUC29" s="7"/>
      <c r="GUD29" s="7"/>
      <c r="GUE29" s="7"/>
      <c r="GUF29" s="7"/>
      <c r="GUG29" s="7"/>
      <c r="GUH29" s="7"/>
      <c r="GUI29" s="7"/>
      <c r="GUJ29" s="7"/>
      <c r="GUK29" s="7"/>
      <c r="GUL29" s="7"/>
      <c r="GUM29" s="7"/>
      <c r="GUN29" s="7"/>
      <c r="GUO29" s="7"/>
      <c r="GUP29" s="7"/>
      <c r="GUQ29" s="7"/>
      <c r="GUR29" s="7"/>
      <c r="GUS29" s="7"/>
      <c r="GUT29" s="7"/>
      <c r="GUU29" s="7"/>
      <c r="GUV29" s="7"/>
      <c r="GUW29" s="7"/>
      <c r="GUX29" s="7"/>
      <c r="GUY29" s="7"/>
      <c r="GUZ29" s="7"/>
      <c r="GVA29" s="7"/>
      <c r="GVB29" s="7"/>
      <c r="GVC29" s="7"/>
      <c r="GVD29" s="7"/>
      <c r="GVE29" s="7"/>
      <c r="GVF29" s="7"/>
      <c r="GVG29" s="7"/>
      <c r="GVH29" s="7"/>
      <c r="GVI29" s="7"/>
      <c r="GVJ29" s="7"/>
      <c r="GVK29" s="7"/>
      <c r="GVL29" s="7"/>
      <c r="GVM29" s="7"/>
      <c r="GVN29" s="7"/>
      <c r="GVO29" s="7"/>
      <c r="GVP29" s="7"/>
      <c r="GVQ29" s="7"/>
      <c r="GVR29" s="7"/>
      <c r="GVS29" s="7"/>
      <c r="GVT29" s="7"/>
      <c r="GVU29" s="7"/>
      <c r="GVV29" s="7"/>
      <c r="GVW29" s="7"/>
      <c r="GVX29" s="7"/>
      <c r="GVY29" s="7"/>
      <c r="GVZ29" s="7"/>
      <c r="GWA29" s="7"/>
      <c r="GWB29" s="7"/>
      <c r="GWC29" s="7"/>
      <c r="GWD29" s="7"/>
      <c r="GWE29" s="7"/>
      <c r="GWF29" s="7"/>
      <c r="GWG29" s="7"/>
      <c r="GWH29" s="7"/>
      <c r="GWI29" s="7"/>
      <c r="GWJ29" s="7"/>
      <c r="GWK29" s="7"/>
      <c r="GWL29" s="7"/>
      <c r="GWM29" s="7"/>
      <c r="GWN29" s="7"/>
      <c r="GWO29" s="7"/>
      <c r="GWP29" s="7"/>
      <c r="GWQ29" s="7"/>
      <c r="GWR29" s="7"/>
      <c r="GWS29" s="7"/>
      <c r="GWT29" s="7"/>
      <c r="GWU29" s="7"/>
      <c r="GWV29" s="7"/>
      <c r="GWW29" s="7"/>
      <c r="GWX29" s="7"/>
      <c r="GWY29" s="7"/>
      <c r="GWZ29" s="7"/>
      <c r="GXA29" s="7"/>
      <c r="GXB29" s="7"/>
      <c r="GXC29" s="7"/>
      <c r="GXD29" s="7"/>
      <c r="GXE29" s="7"/>
      <c r="GXF29" s="7"/>
      <c r="GXG29" s="7"/>
      <c r="GXH29" s="7"/>
      <c r="GXI29" s="7"/>
      <c r="GXJ29" s="7"/>
      <c r="GXK29" s="7"/>
      <c r="GXL29" s="7"/>
      <c r="GXM29" s="7"/>
      <c r="GXN29" s="7"/>
      <c r="GXO29" s="7"/>
      <c r="GXP29" s="7"/>
      <c r="GXQ29" s="7"/>
      <c r="GXR29" s="7"/>
      <c r="GXS29" s="7"/>
      <c r="GXT29" s="7"/>
      <c r="GXU29" s="7"/>
      <c r="GXV29" s="7"/>
      <c r="GXW29" s="7"/>
      <c r="GXX29" s="7"/>
      <c r="GXY29" s="7"/>
      <c r="GXZ29" s="7"/>
      <c r="GYA29" s="7"/>
      <c r="GYB29" s="7"/>
      <c r="GYC29" s="7"/>
      <c r="GYD29" s="7"/>
      <c r="GYE29" s="7"/>
      <c r="GYF29" s="7"/>
      <c r="GYG29" s="7"/>
      <c r="GYH29" s="7"/>
      <c r="GYI29" s="7"/>
      <c r="GYJ29" s="7"/>
      <c r="GYK29" s="7"/>
      <c r="GYL29" s="7"/>
      <c r="GYM29" s="7"/>
      <c r="GYN29" s="7"/>
      <c r="GYO29" s="7"/>
      <c r="GYP29" s="7"/>
      <c r="GYQ29" s="7"/>
      <c r="GYR29" s="7"/>
      <c r="GYS29" s="7"/>
      <c r="GYT29" s="7"/>
      <c r="GYU29" s="7"/>
      <c r="GYV29" s="7"/>
      <c r="GYW29" s="7"/>
      <c r="GYX29" s="7"/>
      <c r="GYY29" s="7"/>
      <c r="GYZ29" s="7"/>
      <c r="GZA29" s="7"/>
      <c r="GZB29" s="7"/>
      <c r="GZC29" s="7"/>
      <c r="GZD29" s="7"/>
      <c r="GZE29" s="7"/>
      <c r="GZF29" s="7"/>
      <c r="GZG29" s="7"/>
      <c r="GZH29" s="7"/>
      <c r="GZI29" s="7"/>
      <c r="GZJ29" s="7"/>
      <c r="GZK29" s="7"/>
      <c r="GZL29" s="7"/>
      <c r="GZM29" s="7"/>
      <c r="GZN29" s="7"/>
      <c r="GZO29" s="7"/>
      <c r="GZP29" s="7"/>
      <c r="GZQ29" s="7"/>
      <c r="GZR29" s="7"/>
      <c r="GZS29" s="7"/>
      <c r="GZT29" s="7"/>
      <c r="GZU29" s="7"/>
      <c r="GZV29" s="7"/>
      <c r="GZW29" s="7"/>
      <c r="GZX29" s="7"/>
      <c r="GZY29" s="7"/>
      <c r="GZZ29" s="7"/>
      <c r="HAA29" s="7"/>
      <c r="HAB29" s="7"/>
      <c r="HAC29" s="7"/>
      <c r="HAD29" s="7"/>
      <c r="HAE29" s="7"/>
      <c r="HAF29" s="7"/>
      <c r="HAG29" s="7"/>
      <c r="HAH29" s="7"/>
      <c r="HAI29" s="7"/>
      <c r="HAJ29" s="7"/>
      <c r="HAK29" s="7"/>
      <c r="HAL29" s="7"/>
      <c r="HAM29" s="7"/>
      <c r="HAN29" s="7"/>
      <c r="HAO29" s="7"/>
      <c r="HAP29" s="7"/>
      <c r="HAQ29" s="7"/>
      <c r="HAR29" s="7"/>
      <c r="HAS29" s="7"/>
      <c r="HAT29" s="7"/>
      <c r="HAU29" s="7"/>
      <c r="HAV29" s="7"/>
      <c r="HAW29" s="7"/>
      <c r="HAX29" s="7"/>
      <c r="HAY29" s="7"/>
      <c r="HAZ29" s="7"/>
      <c r="HBA29" s="7"/>
      <c r="HBB29" s="7"/>
      <c r="HBC29" s="7"/>
      <c r="HBD29" s="7"/>
      <c r="HBE29" s="7"/>
      <c r="HBF29" s="7"/>
      <c r="HBG29" s="7"/>
      <c r="HBH29" s="7"/>
      <c r="HBI29" s="7"/>
      <c r="HBJ29" s="7"/>
      <c r="HBK29" s="7"/>
      <c r="HBL29" s="7"/>
      <c r="HBM29" s="7"/>
      <c r="HBN29" s="7"/>
      <c r="HBO29" s="7"/>
      <c r="HBP29" s="7"/>
      <c r="HBQ29" s="7"/>
      <c r="HBR29" s="7"/>
      <c r="HBS29" s="7"/>
      <c r="HBT29" s="7"/>
      <c r="HBU29" s="7"/>
      <c r="HBV29" s="7"/>
      <c r="HBW29" s="7"/>
      <c r="HBX29" s="7"/>
      <c r="HBY29" s="7"/>
      <c r="HBZ29" s="7"/>
      <c r="HCA29" s="7"/>
      <c r="HCB29" s="7"/>
      <c r="HCC29" s="7"/>
      <c r="HCD29" s="7"/>
      <c r="HCE29" s="7"/>
      <c r="HCF29" s="7"/>
      <c r="HCG29" s="7"/>
      <c r="HCH29" s="7"/>
      <c r="HCI29" s="7"/>
      <c r="HCJ29" s="7"/>
      <c r="HCK29" s="7"/>
      <c r="HCL29" s="7"/>
      <c r="HCM29" s="7"/>
      <c r="HCN29" s="7"/>
      <c r="HCO29" s="7"/>
      <c r="HCP29" s="7"/>
      <c r="HCQ29" s="7"/>
      <c r="HCR29" s="7"/>
      <c r="HCS29" s="7"/>
      <c r="HCT29" s="7"/>
      <c r="HCU29" s="7"/>
      <c r="HCV29" s="7"/>
      <c r="HCW29" s="7"/>
      <c r="HCX29" s="7"/>
      <c r="HCY29" s="7"/>
      <c r="HCZ29" s="7"/>
      <c r="HDA29" s="7"/>
      <c r="HDB29" s="7"/>
      <c r="HDC29" s="7"/>
      <c r="HDD29" s="7"/>
      <c r="HDE29" s="7"/>
      <c r="HDF29" s="7"/>
      <c r="HDG29" s="7"/>
      <c r="HDH29" s="7"/>
      <c r="HDI29" s="7"/>
      <c r="HDJ29" s="7"/>
      <c r="HDK29" s="7"/>
      <c r="HDL29" s="7"/>
      <c r="HDM29" s="7"/>
      <c r="HDN29" s="7"/>
      <c r="HDO29" s="7"/>
      <c r="HDP29" s="7"/>
      <c r="HDQ29" s="7"/>
      <c r="HDR29" s="7"/>
      <c r="HDS29" s="7"/>
      <c r="HDT29" s="7"/>
      <c r="HDU29" s="7"/>
      <c r="HDV29" s="7"/>
      <c r="HDW29" s="7"/>
      <c r="HDX29" s="7"/>
      <c r="HDY29" s="7"/>
      <c r="HDZ29" s="7"/>
      <c r="HEA29" s="7"/>
      <c r="HEB29" s="7"/>
      <c r="HEC29" s="7"/>
      <c r="HED29" s="7"/>
      <c r="HEE29" s="7"/>
      <c r="HEF29" s="7"/>
      <c r="HEG29" s="7"/>
      <c r="HEH29" s="7"/>
      <c r="HEI29" s="7"/>
      <c r="HEJ29" s="7"/>
      <c r="HEK29" s="7"/>
      <c r="HEL29" s="7"/>
      <c r="HEM29" s="7"/>
      <c r="HEN29" s="7"/>
      <c r="HEO29" s="7"/>
      <c r="HEP29" s="7"/>
      <c r="HEQ29" s="7"/>
      <c r="HER29" s="7"/>
      <c r="HES29" s="7"/>
      <c r="HET29" s="7"/>
      <c r="HEU29" s="7"/>
      <c r="HEV29" s="7"/>
      <c r="HEW29" s="7"/>
      <c r="HEX29" s="7"/>
      <c r="HEY29" s="7"/>
      <c r="HEZ29" s="7"/>
      <c r="HFA29" s="7"/>
      <c r="HFB29" s="7"/>
      <c r="HFC29" s="7"/>
      <c r="HFD29" s="7"/>
      <c r="HFE29" s="7"/>
      <c r="HFF29" s="7"/>
      <c r="HFG29" s="7"/>
      <c r="HFH29" s="7"/>
      <c r="HFI29" s="7"/>
      <c r="HFJ29" s="7"/>
      <c r="HFK29" s="7"/>
      <c r="HFL29" s="7"/>
      <c r="HFM29" s="7"/>
      <c r="HFN29" s="7"/>
      <c r="HFO29" s="7"/>
      <c r="HFP29" s="7"/>
      <c r="HFQ29" s="7"/>
      <c r="HFR29" s="7"/>
      <c r="HFS29" s="7"/>
      <c r="HFT29" s="7"/>
      <c r="HFU29" s="7"/>
      <c r="HFV29" s="7"/>
      <c r="HFW29" s="7"/>
      <c r="HFX29" s="7"/>
      <c r="HFY29" s="7"/>
      <c r="HFZ29" s="7"/>
      <c r="HGA29" s="7"/>
      <c r="HGB29" s="7"/>
      <c r="HGC29" s="7"/>
      <c r="HGD29" s="7"/>
      <c r="HGE29" s="7"/>
      <c r="HGF29" s="7"/>
      <c r="HGG29" s="7"/>
      <c r="HGH29" s="7"/>
      <c r="HGI29" s="7"/>
      <c r="HGJ29" s="7"/>
      <c r="HGK29" s="7"/>
      <c r="HGL29" s="7"/>
      <c r="HGM29" s="7"/>
      <c r="HGN29" s="7"/>
      <c r="HGO29" s="7"/>
      <c r="HGP29" s="7"/>
      <c r="HGQ29" s="7"/>
      <c r="HGR29" s="7"/>
      <c r="HGS29" s="7"/>
      <c r="HGT29" s="7"/>
      <c r="HGU29" s="7"/>
      <c r="HGV29" s="7"/>
      <c r="HGW29" s="7"/>
      <c r="HGX29" s="7"/>
      <c r="HGY29" s="7"/>
      <c r="HGZ29" s="7"/>
      <c r="HHA29" s="7"/>
      <c r="HHB29" s="7"/>
      <c r="HHC29" s="7"/>
      <c r="HHD29" s="7"/>
      <c r="HHE29" s="7"/>
      <c r="HHF29" s="7"/>
      <c r="HHG29" s="7"/>
      <c r="HHH29" s="7"/>
      <c r="HHI29" s="7"/>
      <c r="HHJ29" s="7"/>
      <c r="HHK29" s="7"/>
      <c r="HHL29" s="7"/>
      <c r="HHM29" s="7"/>
      <c r="HHN29" s="7"/>
      <c r="HHO29" s="7"/>
      <c r="HHP29" s="7"/>
      <c r="HHQ29" s="7"/>
      <c r="HHR29" s="7"/>
      <c r="HHS29" s="7"/>
      <c r="HHT29" s="7"/>
      <c r="HHU29" s="7"/>
      <c r="HHV29" s="7"/>
      <c r="HHW29" s="7"/>
      <c r="HHX29" s="7"/>
      <c r="HHY29" s="7"/>
      <c r="HHZ29" s="7"/>
      <c r="HIA29" s="7"/>
      <c r="HIB29" s="7"/>
      <c r="HIC29" s="7"/>
      <c r="HID29" s="7"/>
      <c r="HIE29" s="7"/>
      <c r="HIF29" s="7"/>
      <c r="HIG29" s="7"/>
      <c r="HIH29" s="7"/>
      <c r="HII29" s="7"/>
      <c r="HIJ29" s="7"/>
      <c r="HIK29" s="7"/>
      <c r="HIL29" s="7"/>
      <c r="HIM29" s="7"/>
      <c r="HIN29" s="7"/>
      <c r="HIO29" s="7"/>
      <c r="HIP29" s="7"/>
      <c r="HIQ29" s="7"/>
      <c r="HIR29" s="7"/>
      <c r="HIS29" s="7"/>
      <c r="HIT29" s="7"/>
      <c r="HIU29" s="7"/>
      <c r="HIV29" s="7"/>
      <c r="HIW29" s="7"/>
      <c r="HIX29" s="7"/>
      <c r="HIY29" s="7"/>
      <c r="HIZ29" s="7"/>
      <c r="HJA29" s="7"/>
      <c r="HJB29" s="7"/>
      <c r="HJC29" s="7"/>
      <c r="HJD29" s="7"/>
      <c r="HJE29" s="7"/>
      <c r="HJF29" s="7"/>
      <c r="HJG29" s="7"/>
      <c r="HJH29" s="7"/>
      <c r="HJI29" s="7"/>
      <c r="HJJ29" s="7"/>
      <c r="HJK29" s="7"/>
      <c r="HJL29" s="7"/>
      <c r="HJM29" s="7"/>
      <c r="HJN29" s="7"/>
      <c r="HJO29" s="7"/>
      <c r="HJP29" s="7"/>
      <c r="HJQ29" s="7"/>
      <c r="HJR29" s="7"/>
      <c r="HJS29" s="7"/>
      <c r="HJT29" s="7"/>
      <c r="HJU29" s="7"/>
      <c r="HJV29" s="7"/>
      <c r="HJW29" s="7"/>
      <c r="HJX29" s="7"/>
      <c r="HJY29" s="7"/>
      <c r="HJZ29" s="7"/>
      <c r="HKA29" s="7"/>
      <c r="HKB29" s="7"/>
      <c r="HKC29" s="7"/>
      <c r="HKD29" s="7"/>
      <c r="HKE29" s="7"/>
      <c r="HKF29" s="7"/>
      <c r="HKG29" s="7"/>
      <c r="HKH29" s="7"/>
      <c r="HKI29" s="7"/>
      <c r="HKJ29" s="7"/>
      <c r="HKK29" s="7"/>
      <c r="HKL29" s="7"/>
      <c r="HKM29" s="7"/>
      <c r="HKN29" s="7"/>
      <c r="HKO29" s="7"/>
      <c r="HKP29" s="7"/>
      <c r="HKQ29" s="7"/>
      <c r="HKR29" s="7"/>
      <c r="HKS29" s="7"/>
      <c r="HKT29" s="7"/>
      <c r="HKU29" s="7"/>
      <c r="HKV29" s="7"/>
      <c r="HKW29" s="7"/>
      <c r="HKX29" s="7"/>
      <c r="HKY29" s="7"/>
      <c r="HKZ29" s="7"/>
      <c r="HLA29" s="7"/>
      <c r="HLB29" s="7"/>
      <c r="HLC29" s="7"/>
      <c r="HLD29" s="7"/>
      <c r="HLE29" s="7"/>
      <c r="HLF29" s="7"/>
      <c r="HLG29" s="7"/>
      <c r="HLH29" s="7"/>
      <c r="HLI29" s="7"/>
      <c r="HLJ29" s="7"/>
      <c r="HLK29" s="7"/>
      <c r="HLL29" s="7"/>
      <c r="HLM29" s="7"/>
      <c r="HLN29" s="7"/>
      <c r="HLO29" s="7"/>
      <c r="HLP29" s="7"/>
      <c r="HLQ29" s="7"/>
      <c r="HLR29" s="7"/>
      <c r="HLS29" s="7"/>
      <c r="HLT29" s="7"/>
      <c r="HLU29" s="7"/>
      <c r="HLV29" s="7"/>
      <c r="HLW29" s="7"/>
      <c r="HLX29" s="7"/>
      <c r="HLY29" s="7"/>
      <c r="HLZ29" s="7"/>
      <c r="HMA29" s="7"/>
      <c r="HMB29" s="7"/>
      <c r="HMC29" s="7"/>
      <c r="HMD29" s="7"/>
      <c r="HME29" s="7"/>
      <c r="HMF29" s="7"/>
      <c r="HMG29" s="7"/>
      <c r="HMH29" s="7"/>
      <c r="HMI29" s="7"/>
      <c r="HMJ29" s="7"/>
      <c r="HMK29" s="7"/>
      <c r="HML29" s="7"/>
      <c r="HMM29" s="7"/>
      <c r="HMN29" s="7"/>
      <c r="HMO29" s="7"/>
      <c r="HMP29" s="7"/>
      <c r="HMQ29" s="7"/>
      <c r="HMR29" s="7"/>
      <c r="HMS29" s="7"/>
      <c r="HMT29" s="7"/>
      <c r="HMU29" s="7"/>
      <c r="HMV29" s="7"/>
      <c r="HMW29" s="7"/>
      <c r="HMX29" s="7"/>
      <c r="HMY29" s="7"/>
      <c r="HMZ29" s="7"/>
      <c r="HNA29" s="7"/>
      <c r="HNB29" s="7"/>
      <c r="HNC29" s="7"/>
      <c r="HND29" s="7"/>
      <c r="HNE29" s="7"/>
      <c r="HNF29" s="7"/>
      <c r="HNG29" s="7"/>
      <c r="HNH29" s="7"/>
      <c r="HNI29" s="7"/>
      <c r="HNJ29" s="7"/>
      <c r="HNK29" s="7"/>
      <c r="HNL29" s="7"/>
      <c r="HNM29" s="7"/>
      <c r="HNN29" s="7"/>
      <c r="HNO29" s="7"/>
      <c r="HNP29" s="7"/>
      <c r="HNQ29" s="7"/>
      <c r="HNR29" s="7"/>
      <c r="HNS29" s="7"/>
      <c r="HNT29" s="7"/>
      <c r="HNU29" s="7"/>
      <c r="HNV29" s="7"/>
      <c r="HNW29" s="7"/>
      <c r="HNX29" s="7"/>
      <c r="HNY29" s="7"/>
      <c r="HNZ29" s="7"/>
      <c r="HOA29" s="7"/>
      <c r="HOB29" s="7"/>
      <c r="HOC29" s="7"/>
      <c r="HOD29" s="7"/>
      <c r="HOE29" s="7"/>
      <c r="HOF29" s="7"/>
      <c r="HOG29" s="7"/>
      <c r="HOH29" s="7"/>
      <c r="HOI29" s="7"/>
      <c r="HOJ29" s="7"/>
      <c r="HOK29" s="7"/>
      <c r="HOL29" s="7"/>
      <c r="HOM29" s="7"/>
      <c r="HON29" s="7"/>
      <c r="HOO29" s="7"/>
      <c r="HOP29" s="7"/>
      <c r="HOQ29" s="7"/>
      <c r="HOR29" s="7"/>
      <c r="HOS29" s="7"/>
      <c r="HOT29" s="7"/>
      <c r="HOU29" s="7"/>
      <c r="HOV29" s="7"/>
      <c r="HOW29" s="7"/>
      <c r="HOX29" s="7"/>
      <c r="HOY29" s="7"/>
      <c r="HOZ29" s="7"/>
      <c r="HPA29" s="7"/>
      <c r="HPB29" s="7"/>
      <c r="HPC29" s="7"/>
      <c r="HPD29" s="7"/>
      <c r="HPE29" s="7"/>
      <c r="HPF29" s="7"/>
      <c r="HPG29" s="7"/>
      <c r="HPH29" s="7"/>
      <c r="HPI29" s="7"/>
      <c r="HPJ29" s="7"/>
      <c r="HPK29" s="7"/>
      <c r="HPL29" s="7"/>
      <c r="HPM29" s="7"/>
      <c r="HPN29" s="7"/>
      <c r="HPO29" s="7"/>
      <c r="HPP29" s="7"/>
      <c r="HPQ29" s="7"/>
      <c r="HPR29" s="7"/>
      <c r="HPS29" s="7"/>
      <c r="HPT29" s="7"/>
      <c r="HPU29" s="7"/>
      <c r="HPV29" s="7"/>
      <c r="HPW29" s="7"/>
      <c r="HPX29" s="7"/>
      <c r="HPY29" s="7"/>
      <c r="HPZ29" s="7"/>
      <c r="HQA29" s="7"/>
      <c r="HQB29" s="7"/>
      <c r="HQC29" s="7"/>
      <c r="HQD29" s="7"/>
      <c r="HQE29" s="7"/>
      <c r="HQF29" s="7"/>
      <c r="HQG29" s="7"/>
      <c r="HQH29" s="7"/>
      <c r="HQI29" s="7"/>
      <c r="HQJ29" s="7"/>
      <c r="HQK29" s="7"/>
      <c r="HQL29" s="7"/>
      <c r="HQM29" s="7"/>
      <c r="HQN29" s="7"/>
      <c r="HQO29" s="7"/>
      <c r="HQP29" s="7"/>
      <c r="HQQ29" s="7"/>
      <c r="HQR29" s="7"/>
      <c r="HQS29" s="7"/>
      <c r="HQT29" s="7"/>
      <c r="HQU29" s="7"/>
      <c r="HQV29" s="7"/>
      <c r="HQW29" s="7"/>
      <c r="HQX29" s="7"/>
      <c r="HQY29" s="7"/>
      <c r="HQZ29" s="7"/>
      <c r="HRA29" s="7"/>
      <c r="HRB29" s="7"/>
      <c r="HRC29" s="7"/>
      <c r="HRD29" s="7"/>
      <c r="HRE29" s="7"/>
      <c r="HRF29" s="7"/>
      <c r="HRG29" s="7"/>
      <c r="HRH29" s="7"/>
      <c r="HRI29" s="7"/>
      <c r="HRJ29" s="7"/>
      <c r="HRK29" s="7"/>
      <c r="HRL29" s="7"/>
      <c r="HRM29" s="7"/>
      <c r="HRN29" s="7"/>
      <c r="HRO29" s="7"/>
      <c r="HRP29" s="7"/>
      <c r="HRQ29" s="7"/>
      <c r="HRR29" s="7"/>
      <c r="HRS29" s="7"/>
      <c r="HRT29" s="7"/>
      <c r="HRU29" s="7"/>
      <c r="HRV29" s="7"/>
      <c r="HRW29" s="7"/>
      <c r="HRX29" s="7"/>
      <c r="HRY29" s="7"/>
      <c r="HRZ29" s="7"/>
      <c r="HSA29" s="7"/>
      <c r="HSB29" s="7"/>
      <c r="HSC29" s="7"/>
      <c r="HSD29" s="7"/>
      <c r="HSE29" s="7"/>
      <c r="HSF29" s="7"/>
      <c r="HSG29" s="7"/>
      <c r="HSH29" s="7"/>
      <c r="HSI29" s="7"/>
      <c r="HSJ29" s="7"/>
      <c r="HSK29" s="7"/>
      <c r="HSL29" s="7"/>
      <c r="HSM29" s="7"/>
      <c r="HSN29" s="7"/>
      <c r="HSO29" s="7"/>
      <c r="HSP29" s="7"/>
      <c r="HSQ29" s="7"/>
      <c r="HSR29" s="7"/>
      <c r="HSS29" s="7"/>
      <c r="HST29" s="7"/>
      <c r="HSU29" s="7"/>
      <c r="HSV29" s="7"/>
      <c r="HSW29" s="7"/>
      <c r="HSX29" s="7"/>
      <c r="HSY29" s="7"/>
      <c r="HSZ29" s="7"/>
      <c r="HTA29" s="7"/>
      <c r="HTB29" s="7"/>
      <c r="HTC29" s="7"/>
      <c r="HTD29" s="7"/>
      <c r="HTE29" s="7"/>
      <c r="HTF29" s="7"/>
      <c r="HTG29" s="7"/>
      <c r="HTH29" s="7"/>
      <c r="HTI29" s="7"/>
      <c r="HTJ29" s="7"/>
      <c r="HTK29" s="7"/>
      <c r="HTL29" s="7"/>
      <c r="HTM29" s="7"/>
      <c r="HTN29" s="7"/>
      <c r="HTO29" s="7"/>
      <c r="HTP29" s="7"/>
      <c r="HTQ29" s="7"/>
      <c r="HTR29" s="7"/>
      <c r="HTS29" s="7"/>
      <c r="HTT29" s="7"/>
      <c r="HTU29" s="7"/>
      <c r="HTV29" s="7"/>
      <c r="HTW29" s="7"/>
      <c r="HTX29" s="7"/>
      <c r="HTY29" s="7"/>
      <c r="HTZ29" s="7"/>
      <c r="HUA29" s="7"/>
      <c r="HUB29" s="7"/>
      <c r="HUC29" s="7"/>
      <c r="HUD29" s="7"/>
      <c r="HUE29" s="7"/>
      <c r="HUF29" s="7"/>
      <c r="HUG29" s="7"/>
      <c r="HUH29" s="7"/>
      <c r="HUI29" s="7"/>
      <c r="HUJ29" s="7"/>
      <c r="HUK29" s="7"/>
      <c r="HUL29" s="7"/>
      <c r="HUM29" s="7"/>
      <c r="HUN29" s="7"/>
      <c r="HUO29" s="7"/>
      <c r="HUP29" s="7"/>
      <c r="HUQ29" s="7"/>
      <c r="HUR29" s="7"/>
      <c r="HUS29" s="7"/>
      <c r="HUT29" s="7"/>
      <c r="HUU29" s="7"/>
      <c r="HUV29" s="7"/>
      <c r="HUW29" s="7"/>
      <c r="HUX29" s="7"/>
      <c r="HUY29" s="7"/>
      <c r="HUZ29" s="7"/>
      <c r="HVA29" s="7"/>
      <c r="HVB29" s="7"/>
      <c r="HVC29" s="7"/>
      <c r="HVD29" s="7"/>
      <c r="HVE29" s="7"/>
      <c r="HVF29" s="7"/>
      <c r="HVG29" s="7"/>
      <c r="HVH29" s="7"/>
      <c r="HVI29" s="7"/>
      <c r="HVJ29" s="7"/>
      <c r="HVK29" s="7"/>
      <c r="HVL29" s="7"/>
      <c r="HVM29" s="7"/>
      <c r="HVN29" s="7"/>
      <c r="HVO29" s="7"/>
      <c r="HVP29" s="7"/>
      <c r="HVQ29" s="7"/>
      <c r="HVR29" s="7"/>
      <c r="HVS29" s="7"/>
      <c r="HVT29" s="7"/>
      <c r="HVU29" s="7"/>
      <c r="HVV29" s="7"/>
      <c r="HVW29" s="7"/>
      <c r="HVX29" s="7"/>
      <c r="HVY29" s="7"/>
      <c r="HVZ29" s="7"/>
      <c r="HWA29" s="7"/>
      <c r="HWB29" s="7"/>
      <c r="HWC29" s="7"/>
      <c r="HWD29" s="7"/>
      <c r="HWE29" s="7"/>
      <c r="HWF29" s="7"/>
      <c r="HWG29" s="7"/>
      <c r="HWH29" s="7"/>
      <c r="HWI29" s="7"/>
      <c r="HWJ29" s="7"/>
      <c r="HWK29" s="7"/>
      <c r="HWL29" s="7"/>
      <c r="HWM29" s="7"/>
      <c r="HWN29" s="7"/>
      <c r="HWO29" s="7"/>
      <c r="HWP29" s="7"/>
      <c r="HWQ29" s="7"/>
      <c r="HWR29" s="7"/>
      <c r="HWS29" s="7"/>
      <c r="HWT29" s="7"/>
      <c r="HWU29" s="7"/>
      <c r="HWV29" s="7"/>
      <c r="HWW29" s="7"/>
      <c r="HWX29" s="7"/>
      <c r="HWY29" s="7"/>
      <c r="HWZ29" s="7"/>
      <c r="HXA29" s="7"/>
      <c r="HXB29" s="7"/>
      <c r="HXC29" s="7"/>
      <c r="HXD29" s="7"/>
      <c r="HXE29" s="7"/>
      <c r="HXF29" s="7"/>
      <c r="HXG29" s="7"/>
      <c r="HXH29" s="7"/>
      <c r="HXI29" s="7"/>
      <c r="HXJ29" s="7"/>
      <c r="HXK29" s="7"/>
      <c r="HXL29" s="7"/>
      <c r="HXM29" s="7"/>
      <c r="HXN29" s="7"/>
      <c r="HXO29" s="7"/>
      <c r="HXP29" s="7"/>
      <c r="HXQ29" s="7"/>
      <c r="HXR29" s="7"/>
      <c r="HXS29" s="7"/>
      <c r="HXT29" s="7"/>
      <c r="HXU29" s="7"/>
      <c r="HXV29" s="7"/>
      <c r="HXW29" s="7"/>
      <c r="HXX29" s="7"/>
      <c r="HXY29" s="7"/>
      <c r="HXZ29" s="7"/>
      <c r="HYA29" s="7"/>
      <c r="HYB29" s="7"/>
      <c r="HYC29" s="7"/>
      <c r="HYD29" s="7"/>
      <c r="HYE29" s="7"/>
      <c r="HYF29" s="7"/>
      <c r="HYG29" s="7"/>
      <c r="HYH29" s="7"/>
      <c r="HYI29" s="7"/>
      <c r="HYJ29" s="7"/>
      <c r="HYK29" s="7"/>
      <c r="HYL29" s="7"/>
      <c r="HYM29" s="7"/>
      <c r="HYN29" s="7"/>
      <c r="HYO29" s="7"/>
      <c r="HYP29" s="7"/>
      <c r="HYQ29" s="7"/>
      <c r="HYR29" s="7"/>
      <c r="HYS29" s="7"/>
      <c r="HYT29" s="7"/>
      <c r="HYU29" s="7"/>
      <c r="HYV29" s="7"/>
      <c r="HYW29" s="7"/>
      <c r="HYX29" s="7"/>
      <c r="HYY29" s="7"/>
      <c r="HYZ29" s="7"/>
      <c r="HZA29" s="7"/>
      <c r="HZB29" s="7"/>
      <c r="HZC29" s="7"/>
      <c r="HZD29" s="7"/>
      <c r="HZE29" s="7"/>
      <c r="HZF29" s="7"/>
      <c r="HZG29" s="7"/>
      <c r="HZH29" s="7"/>
      <c r="HZI29" s="7"/>
      <c r="HZJ29" s="7"/>
      <c r="HZK29" s="7"/>
      <c r="HZL29" s="7"/>
      <c r="HZM29" s="7"/>
      <c r="HZN29" s="7"/>
      <c r="HZO29" s="7"/>
      <c r="HZP29" s="7"/>
      <c r="HZQ29" s="7"/>
      <c r="HZR29" s="7"/>
      <c r="HZS29" s="7"/>
      <c r="HZT29" s="7"/>
      <c r="HZU29" s="7"/>
      <c r="HZV29" s="7"/>
      <c r="HZW29" s="7"/>
      <c r="HZX29" s="7"/>
      <c r="HZY29" s="7"/>
      <c r="HZZ29" s="7"/>
      <c r="IAA29" s="7"/>
      <c r="IAB29" s="7"/>
      <c r="IAC29" s="7"/>
      <c r="IAD29" s="7"/>
      <c r="IAE29" s="7"/>
      <c r="IAF29" s="7"/>
      <c r="IAG29" s="7"/>
      <c r="IAH29" s="7"/>
      <c r="IAI29" s="7"/>
      <c r="IAJ29" s="7"/>
      <c r="IAK29" s="7"/>
      <c r="IAL29" s="7"/>
      <c r="IAM29" s="7"/>
      <c r="IAN29" s="7"/>
      <c r="IAO29" s="7"/>
      <c r="IAP29" s="7"/>
      <c r="IAQ29" s="7"/>
      <c r="IAR29" s="7"/>
      <c r="IAS29" s="7"/>
      <c r="IAT29" s="7"/>
      <c r="IAU29" s="7"/>
      <c r="IAV29" s="7"/>
      <c r="IAW29" s="7"/>
      <c r="IAX29" s="7"/>
      <c r="IAY29" s="7"/>
      <c r="IAZ29" s="7"/>
      <c r="IBA29" s="7"/>
      <c r="IBB29" s="7"/>
      <c r="IBC29" s="7"/>
      <c r="IBD29" s="7"/>
      <c r="IBE29" s="7"/>
      <c r="IBF29" s="7"/>
      <c r="IBG29" s="7"/>
      <c r="IBH29" s="7"/>
      <c r="IBI29" s="7"/>
      <c r="IBJ29" s="7"/>
      <c r="IBK29" s="7"/>
      <c r="IBL29" s="7"/>
      <c r="IBM29" s="7"/>
      <c r="IBN29" s="7"/>
      <c r="IBO29" s="7"/>
      <c r="IBP29" s="7"/>
      <c r="IBQ29" s="7"/>
      <c r="IBR29" s="7"/>
      <c r="IBS29" s="7"/>
      <c r="IBT29" s="7"/>
      <c r="IBU29" s="7"/>
      <c r="IBV29" s="7"/>
      <c r="IBW29" s="7"/>
      <c r="IBX29" s="7"/>
      <c r="IBY29" s="7"/>
      <c r="IBZ29" s="7"/>
      <c r="ICA29" s="7"/>
      <c r="ICB29" s="7"/>
      <c r="ICC29" s="7"/>
      <c r="ICD29" s="7"/>
      <c r="ICE29" s="7"/>
      <c r="ICF29" s="7"/>
      <c r="ICG29" s="7"/>
      <c r="ICH29" s="7"/>
      <c r="ICI29" s="7"/>
      <c r="ICJ29" s="7"/>
      <c r="ICK29" s="7"/>
      <c r="ICL29" s="7"/>
      <c r="ICM29" s="7"/>
      <c r="ICN29" s="7"/>
      <c r="ICO29" s="7"/>
      <c r="ICP29" s="7"/>
      <c r="ICQ29" s="7"/>
      <c r="ICR29" s="7"/>
      <c r="ICS29" s="7"/>
      <c r="ICT29" s="7"/>
      <c r="ICU29" s="7"/>
      <c r="ICV29" s="7"/>
      <c r="ICW29" s="7"/>
      <c r="ICX29" s="7"/>
      <c r="ICY29" s="7"/>
      <c r="ICZ29" s="7"/>
      <c r="IDA29" s="7"/>
      <c r="IDB29" s="7"/>
      <c r="IDC29" s="7"/>
      <c r="IDD29" s="7"/>
      <c r="IDE29" s="7"/>
      <c r="IDF29" s="7"/>
      <c r="IDG29" s="7"/>
      <c r="IDH29" s="7"/>
      <c r="IDI29" s="7"/>
      <c r="IDJ29" s="7"/>
      <c r="IDK29" s="7"/>
      <c r="IDL29" s="7"/>
      <c r="IDM29" s="7"/>
      <c r="IDN29" s="7"/>
      <c r="IDO29" s="7"/>
      <c r="IDP29" s="7"/>
      <c r="IDQ29" s="7"/>
      <c r="IDR29" s="7"/>
      <c r="IDS29" s="7"/>
      <c r="IDT29" s="7"/>
      <c r="IDU29" s="7"/>
      <c r="IDV29" s="7"/>
      <c r="IDW29" s="7"/>
      <c r="IDX29" s="7"/>
      <c r="IDY29" s="7"/>
      <c r="IDZ29" s="7"/>
      <c r="IEA29" s="7"/>
      <c r="IEB29" s="7"/>
      <c r="IEC29" s="7"/>
      <c r="IED29" s="7"/>
      <c r="IEE29" s="7"/>
      <c r="IEF29" s="7"/>
      <c r="IEG29" s="7"/>
      <c r="IEH29" s="7"/>
      <c r="IEI29" s="7"/>
      <c r="IEJ29" s="7"/>
      <c r="IEK29" s="7"/>
      <c r="IEL29" s="7"/>
      <c r="IEM29" s="7"/>
      <c r="IEN29" s="7"/>
      <c r="IEO29" s="7"/>
      <c r="IEP29" s="7"/>
      <c r="IEQ29" s="7"/>
      <c r="IER29" s="7"/>
      <c r="IES29" s="7"/>
      <c r="IET29" s="7"/>
      <c r="IEU29" s="7"/>
      <c r="IEV29" s="7"/>
      <c r="IEW29" s="7"/>
      <c r="IEX29" s="7"/>
      <c r="IEY29" s="7"/>
      <c r="IEZ29" s="7"/>
      <c r="IFA29" s="7"/>
      <c r="IFB29" s="7"/>
      <c r="IFC29" s="7"/>
      <c r="IFD29" s="7"/>
      <c r="IFE29" s="7"/>
      <c r="IFF29" s="7"/>
      <c r="IFG29" s="7"/>
      <c r="IFH29" s="7"/>
      <c r="IFI29" s="7"/>
      <c r="IFJ29" s="7"/>
      <c r="IFK29" s="7"/>
      <c r="IFL29" s="7"/>
      <c r="IFM29" s="7"/>
      <c r="IFN29" s="7"/>
      <c r="IFO29" s="7"/>
      <c r="IFP29" s="7"/>
      <c r="IFQ29" s="7"/>
      <c r="IFR29" s="7"/>
      <c r="IFS29" s="7"/>
      <c r="IFT29" s="7"/>
      <c r="IFU29" s="7"/>
      <c r="IFV29" s="7"/>
      <c r="IFW29" s="7"/>
      <c r="IFX29" s="7"/>
      <c r="IFY29" s="7"/>
      <c r="IFZ29" s="7"/>
      <c r="IGA29" s="7"/>
      <c r="IGB29" s="7"/>
      <c r="IGC29" s="7"/>
      <c r="IGD29" s="7"/>
      <c r="IGE29" s="7"/>
      <c r="IGF29" s="7"/>
      <c r="IGG29" s="7"/>
      <c r="IGH29" s="7"/>
      <c r="IGI29" s="7"/>
      <c r="IGJ29" s="7"/>
      <c r="IGK29" s="7"/>
      <c r="IGL29" s="7"/>
      <c r="IGM29" s="7"/>
      <c r="IGN29" s="7"/>
      <c r="IGO29" s="7"/>
      <c r="IGP29" s="7"/>
      <c r="IGQ29" s="7"/>
      <c r="IGR29" s="7"/>
      <c r="IGS29" s="7"/>
      <c r="IGT29" s="7"/>
      <c r="IGU29" s="7"/>
      <c r="IGV29" s="7"/>
      <c r="IGW29" s="7"/>
      <c r="IGX29" s="7"/>
      <c r="IGY29" s="7"/>
      <c r="IGZ29" s="7"/>
      <c r="IHA29" s="7"/>
      <c r="IHB29" s="7"/>
      <c r="IHC29" s="7"/>
      <c r="IHD29" s="7"/>
      <c r="IHE29" s="7"/>
      <c r="IHF29" s="7"/>
      <c r="IHG29" s="7"/>
      <c r="IHH29" s="7"/>
      <c r="IHI29" s="7"/>
      <c r="IHJ29" s="7"/>
      <c r="IHK29" s="7"/>
      <c r="IHL29" s="7"/>
      <c r="IHM29" s="7"/>
      <c r="IHN29" s="7"/>
      <c r="IHO29" s="7"/>
      <c r="IHP29" s="7"/>
      <c r="IHQ29" s="7"/>
      <c r="IHR29" s="7"/>
      <c r="IHS29" s="7"/>
      <c r="IHT29" s="7"/>
      <c r="IHU29" s="7"/>
      <c r="IHV29" s="7"/>
      <c r="IHW29" s="7"/>
      <c r="IHX29" s="7"/>
      <c r="IHY29" s="7"/>
      <c r="IHZ29" s="7"/>
      <c r="IIA29" s="7"/>
      <c r="IIB29" s="7"/>
      <c r="IIC29" s="7"/>
      <c r="IID29" s="7"/>
      <c r="IIE29" s="7"/>
      <c r="IIF29" s="7"/>
      <c r="IIG29" s="7"/>
      <c r="IIH29" s="7"/>
      <c r="III29" s="7"/>
      <c r="IIJ29" s="7"/>
      <c r="IIK29" s="7"/>
      <c r="IIL29" s="7"/>
      <c r="IIM29" s="7"/>
      <c r="IIN29" s="7"/>
      <c r="IIO29" s="7"/>
      <c r="IIP29" s="7"/>
      <c r="IIQ29" s="7"/>
      <c r="IIR29" s="7"/>
      <c r="IIS29" s="7"/>
      <c r="IIT29" s="7"/>
      <c r="IIU29" s="7"/>
      <c r="IIV29" s="7"/>
      <c r="IIW29" s="7"/>
      <c r="IIX29" s="7"/>
      <c r="IIY29" s="7"/>
      <c r="IIZ29" s="7"/>
      <c r="IJA29" s="7"/>
      <c r="IJB29" s="7"/>
      <c r="IJC29" s="7"/>
      <c r="IJD29" s="7"/>
      <c r="IJE29" s="7"/>
      <c r="IJF29" s="7"/>
      <c r="IJG29" s="7"/>
      <c r="IJH29" s="7"/>
      <c r="IJI29" s="7"/>
      <c r="IJJ29" s="7"/>
      <c r="IJK29" s="7"/>
      <c r="IJL29" s="7"/>
      <c r="IJM29" s="7"/>
      <c r="IJN29" s="7"/>
      <c r="IJO29" s="7"/>
      <c r="IJP29" s="7"/>
      <c r="IJQ29" s="7"/>
      <c r="IJR29" s="7"/>
      <c r="IJS29" s="7"/>
      <c r="IJT29" s="7"/>
      <c r="IJU29" s="7"/>
      <c r="IJV29" s="7"/>
      <c r="IJW29" s="7"/>
      <c r="IJX29" s="7"/>
      <c r="IJY29" s="7"/>
      <c r="IJZ29" s="7"/>
      <c r="IKA29" s="7"/>
      <c r="IKB29" s="7"/>
      <c r="IKC29" s="7"/>
      <c r="IKD29" s="7"/>
      <c r="IKE29" s="7"/>
      <c r="IKF29" s="7"/>
      <c r="IKG29" s="7"/>
      <c r="IKH29" s="7"/>
      <c r="IKI29" s="7"/>
      <c r="IKJ29" s="7"/>
      <c r="IKK29" s="7"/>
      <c r="IKL29" s="7"/>
      <c r="IKM29" s="7"/>
      <c r="IKN29" s="7"/>
      <c r="IKO29" s="7"/>
      <c r="IKP29" s="7"/>
      <c r="IKQ29" s="7"/>
      <c r="IKR29" s="7"/>
      <c r="IKS29" s="7"/>
      <c r="IKT29" s="7"/>
      <c r="IKU29" s="7"/>
      <c r="IKV29" s="7"/>
      <c r="IKW29" s="7"/>
      <c r="IKX29" s="7"/>
      <c r="IKY29" s="7"/>
      <c r="IKZ29" s="7"/>
      <c r="ILA29" s="7"/>
      <c r="ILB29" s="7"/>
      <c r="ILC29" s="7"/>
      <c r="ILD29" s="7"/>
      <c r="ILE29" s="7"/>
      <c r="ILF29" s="7"/>
      <c r="ILG29" s="7"/>
      <c r="ILH29" s="7"/>
      <c r="ILI29" s="7"/>
      <c r="ILJ29" s="7"/>
      <c r="ILK29" s="7"/>
      <c r="ILL29" s="7"/>
      <c r="ILM29" s="7"/>
      <c r="ILN29" s="7"/>
      <c r="ILO29" s="7"/>
      <c r="ILP29" s="7"/>
      <c r="ILQ29" s="7"/>
      <c r="ILR29" s="7"/>
      <c r="ILS29" s="7"/>
      <c r="ILT29" s="7"/>
      <c r="ILU29" s="7"/>
      <c r="ILV29" s="7"/>
      <c r="ILW29" s="7"/>
      <c r="ILX29" s="7"/>
      <c r="ILY29" s="7"/>
      <c r="ILZ29" s="7"/>
      <c r="IMA29" s="7"/>
      <c r="IMB29" s="7"/>
      <c r="IMC29" s="7"/>
      <c r="IMD29" s="7"/>
      <c r="IME29" s="7"/>
      <c r="IMF29" s="7"/>
      <c r="IMG29" s="7"/>
      <c r="IMH29" s="7"/>
      <c r="IMI29" s="7"/>
      <c r="IMJ29" s="7"/>
      <c r="IMK29" s="7"/>
      <c r="IML29" s="7"/>
      <c r="IMM29" s="7"/>
      <c r="IMN29" s="7"/>
      <c r="IMO29" s="7"/>
      <c r="IMP29" s="7"/>
      <c r="IMQ29" s="7"/>
      <c r="IMR29" s="7"/>
      <c r="IMS29" s="7"/>
      <c r="IMT29" s="7"/>
      <c r="IMU29" s="7"/>
      <c r="IMV29" s="7"/>
      <c r="IMW29" s="7"/>
      <c r="IMX29" s="7"/>
      <c r="IMY29" s="7"/>
      <c r="IMZ29" s="7"/>
      <c r="INA29" s="7"/>
      <c r="INB29" s="7"/>
      <c r="INC29" s="7"/>
      <c r="IND29" s="7"/>
      <c r="INE29" s="7"/>
      <c r="INF29" s="7"/>
      <c r="ING29" s="7"/>
      <c r="INH29" s="7"/>
      <c r="INI29" s="7"/>
      <c r="INJ29" s="7"/>
      <c r="INK29" s="7"/>
      <c r="INL29" s="7"/>
      <c r="INM29" s="7"/>
      <c r="INN29" s="7"/>
      <c r="INO29" s="7"/>
      <c r="INP29" s="7"/>
      <c r="INQ29" s="7"/>
      <c r="INR29" s="7"/>
      <c r="INS29" s="7"/>
      <c r="INT29" s="7"/>
      <c r="INU29" s="7"/>
      <c r="INV29" s="7"/>
      <c r="INW29" s="7"/>
      <c r="INX29" s="7"/>
      <c r="INY29" s="7"/>
      <c r="INZ29" s="7"/>
      <c r="IOA29" s="7"/>
      <c r="IOB29" s="7"/>
      <c r="IOC29" s="7"/>
      <c r="IOD29" s="7"/>
      <c r="IOE29" s="7"/>
      <c r="IOF29" s="7"/>
      <c r="IOG29" s="7"/>
      <c r="IOH29" s="7"/>
      <c r="IOI29" s="7"/>
      <c r="IOJ29" s="7"/>
      <c r="IOK29" s="7"/>
      <c r="IOL29" s="7"/>
      <c r="IOM29" s="7"/>
      <c r="ION29" s="7"/>
      <c r="IOO29" s="7"/>
      <c r="IOP29" s="7"/>
      <c r="IOQ29" s="7"/>
      <c r="IOR29" s="7"/>
      <c r="IOS29" s="7"/>
      <c r="IOT29" s="7"/>
      <c r="IOU29" s="7"/>
      <c r="IOV29" s="7"/>
      <c r="IOW29" s="7"/>
      <c r="IOX29" s="7"/>
      <c r="IOY29" s="7"/>
      <c r="IOZ29" s="7"/>
      <c r="IPA29" s="7"/>
      <c r="IPB29" s="7"/>
      <c r="IPC29" s="7"/>
      <c r="IPD29" s="7"/>
      <c r="IPE29" s="7"/>
      <c r="IPF29" s="7"/>
      <c r="IPG29" s="7"/>
      <c r="IPH29" s="7"/>
      <c r="IPI29" s="7"/>
      <c r="IPJ29" s="7"/>
      <c r="IPK29" s="7"/>
      <c r="IPL29" s="7"/>
      <c r="IPM29" s="7"/>
      <c r="IPN29" s="7"/>
      <c r="IPO29" s="7"/>
      <c r="IPP29" s="7"/>
      <c r="IPQ29" s="7"/>
      <c r="IPR29" s="7"/>
      <c r="IPS29" s="7"/>
      <c r="IPT29" s="7"/>
      <c r="IPU29" s="7"/>
      <c r="IPV29" s="7"/>
      <c r="IPW29" s="7"/>
      <c r="IPX29" s="7"/>
      <c r="IPY29" s="7"/>
      <c r="IPZ29" s="7"/>
      <c r="IQA29" s="7"/>
      <c r="IQB29" s="7"/>
      <c r="IQC29" s="7"/>
      <c r="IQD29" s="7"/>
      <c r="IQE29" s="7"/>
      <c r="IQF29" s="7"/>
      <c r="IQG29" s="7"/>
      <c r="IQH29" s="7"/>
      <c r="IQI29" s="7"/>
      <c r="IQJ29" s="7"/>
      <c r="IQK29" s="7"/>
      <c r="IQL29" s="7"/>
      <c r="IQM29" s="7"/>
      <c r="IQN29" s="7"/>
      <c r="IQO29" s="7"/>
      <c r="IQP29" s="7"/>
      <c r="IQQ29" s="7"/>
      <c r="IQR29" s="7"/>
      <c r="IQS29" s="7"/>
      <c r="IQT29" s="7"/>
      <c r="IQU29" s="7"/>
      <c r="IQV29" s="7"/>
      <c r="IQW29" s="7"/>
      <c r="IQX29" s="7"/>
      <c r="IQY29" s="7"/>
      <c r="IQZ29" s="7"/>
      <c r="IRA29" s="7"/>
      <c r="IRB29" s="7"/>
      <c r="IRC29" s="7"/>
      <c r="IRD29" s="7"/>
      <c r="IRE29" s="7"/>
      <c r="IRF29" s="7"/>
      <c r="IRG29" s="7"/>
      <c r="IRH29" s="7"/>
      <c r="IRI29" s="7"/>
      <c r="IRJ29" s="7"/>
      <c r="IRK29" s="7"/>
      <c r="IRL29" s="7"/>
      <c r="IRM29" s="7"/>
      <c r="IRN29" s="7"/>
      <c r="IRO29" s="7"/>
      <c r="IRP29" s="7"/>
      <c r="IRQ29" s="7"/>
      <c r="IRR29" s="7"/>
      <c r="IRS29" s="7"/>
      <c r="IRT29" s="7"/>
      <c r="IRU29" s="7"/>
      <c r="IRV29" s="7"/>
      <c r="IRW29" s="7"/>
      <c r="IRX29" s="7"/>
      <c r="IRY29" s="7"/>
      <c r="IRZ29" s="7"/>
      <c r="ISA29" s="7"/>
      <c r="ISB29" s="7"/>
      <c r="ISC29" s="7"/>
      <c r="ISD29" s="7"/>
      <c r="ISE29" s="7"/>
      <c r="ISF29" s="7"/>
      <c r="ISG29" s="7"/>
      <c r="ISH29" s="7"/>
      <c r="ISI29" s="7"/>
      <c r="ISJ29" s="7"/>
      <c r="ISK29" s="7"/>
      <c r="ISL29" s="7"/>
      <c r="ISM29" s="7"/>
      <c r="ISN29" s="7"/>
      <c r="ISO29" s="7"/>
      <c r="ISP29" s="7"/>
      <c r="ISQ29" s="7"/>
      <c r="ISR29" s="7"/>
      <c r="ISS29" s="7"/>
      <c r="IST29" s="7"/>
      <c r="ISU29" s="7"/>
      <c r="ISV29" s="7"/>
      <c r="ISW29" s="7"/>
      <c r="ISX29" s="7"/>
      <c r="ISY29" s="7"/>
      <c r="ISZ29" s="7"/>
      <c r="ITA29" s="7"/>
      <c r="ITB29" s="7"/>
      <c r="ITC29" s="7"/>
      <c r="ITD29" s="7"/>
      <c r="ITE29" s="7"/>
      <c r="ITF29" s="7"/>
      <c r="ITG29" s="7"/>
      <c r="ITH29" s="7"/>
      <c r="ITI29" s="7"/>
      <c r="ITJ29" s="7"/>
      <c r="ITK29" s="7"/>
      <c r="ITL29" s="7"/>
      <c r="ITM29" s="7"/>
      <c r="ITN29" s="7"/>
      <c r="ITO29" s="7"/>
      <c r="ITP29" s="7"/>
      <c r="ITQ29" s="7"/>
      <c r="ITR29" s="7"/>
      <c r="ITS29" s="7"/>
      <c r="ITT29" s="7"/>
      <c r="ITU29" s="7"/>
      <c r="ITV29" s="7"/>
      <c r="ITW29" s="7"/>
      <c r="ITX29" s="7"/>
      <c r="ITY29" s="7"/>
      <c r="ITZ29" s="7"/>
      <c r="IUA29" s="7"/>
      <c r="IUB29" s="7"/>
      <c r="IUC29" s="7"/>
      <c r="IUD29" s="7"/>
      <c r="IUE29" s="7"/>
      <c r="IUF29" s="7"/>
      <c r="IUG29" s="7"/>
      <c r="IUH29" s="7"/>
      <c r="IUI29" s="7"/>
      <c r="IUJ29" s="7"/>
      <c r="IUK29" s="7"/>
      <c r="IUL29" s="7"/>
      <c r="IUM29" s="7"/>
      <c r="IUN29" s="7"/>
      <c r="IUO29" s="7"/>
      <c r="IUP29" s="7"/>
      <c r="IUQ29" s="7"/>
      <c r="IUR29" s="7"/>
      <c r="IUS29" s="7"/>
      <c r="IUT29" s="7"/>
      <c r="IUU29" s="7"/>
      <c r="IUV29" s="7"/>
      <c r="IUW29" s="7"/>
      <c r="IUX29" s="7"/>
      <c r="IUY29" s="7"/>
      <c r="IUZ29" s="7"/>
      <c r="IVA29" s="7"/>
      <c r="IVB29" s="7"/>
      <c r="IVC29" s="7"/>
      <c r="IVD29" s="7"/>
      <c r="IVE29" s="7"/>
      <c r="IVF29" s="7"/>
      <c r="IVG29" s="7"/>
      <c r="IVH29" s="7"/>
      <c r="IVI29" s="7"/>
      <c r="IVJ29" s="7"/>
      <c r="IVK29" s="7"/>
      <c r="IVL29" s="7"/>
      <c r="IVM29" s="7"/>
      <c r="IVN29" s="7"/>
      <c r="IVO29" s="7"/>
      <c r="IVP29" s="7"/>
      <c r="IVQ29" s="7"/>
      <c r="IVR29" s="7"/>
      <c r="IVS29" s="7"/>
      <c r="IVT29" s="7"/>
      <c r="IVU29" s="7"/>
      <c r="IVV29" s="7"/>
      <c r="IVW29" s="7"/>
      <c r="IVX29" s="7"/>
      <c r="IVY29" s="7"/>
      <c r="IVZ29" s="7"/>
      <c r="IWA29" s="7"/>
      <c r="IWB29" s="7"/>
      <c r="IWC29" s="7"/>
      <c r="IWD29" s="7"/>
      <c r="IWE29" s="7"/>
      <c r="IWF29" s="7"/>
      <c r="IWG29" s="7"/>
      <c r="IWH29" s="7"/>
      <c r="IWI29" s="7"/>
      <c r="IWJ29" s="7"/>
      <c r="IWK29" s="7"/>
      <c r="IWL29" s="7"/>
      <c r="IWM29" s="7"/>
      <c r="IWN29" s="7"/>
      <c r="IWO29" s="7"/>
      <c r="IWP29" s="7"/>
      <c r="IWQ29" s="7"/>
      <c r="IWR29" s="7"/>
      <c r="IWS29" s="7"/>
      <c r="IWT29" s="7"/>
      <c r="IWU29" s="7"/>
      <c r="IWV29" s="7"/>
      <c r="IWW29" s="7"/>
      <c r="IWX29" s="7"/>
      <c r="IWY29" s="7"/>
      <c r="IWZ29" s="7"/>
      <c r="IXA29" s="7"/>
      <c r="IXB29" s="7"/>
      <c r="IXC29" s="7"/>
      <c r="IXD29" s="7"/>
      <c r="IXE29" s="7"/>
      <c r="IXF29" s="7"/>
      <c r="IXG29" s="7"/>
      <c r="IXH29" s="7"/>
      <c r="IXI29" s="7"/>
      <c r="IXJ29" s="7"/>
      <c r="IXK29" s="7"/>
      <c r="IXL29" s="7"/>
      <c r="IXM29" s="7"/>
      <c r="IXN29" s="7"/>
      <c r="IXO29" s="7"/>
      <c r="IXP29" s="7"/>
      <c r="IXQ29" s="7"/>
      <c r="IXR29" s="7"/>
      <c r="IXS29" s="7"/>
      <c r="IXT29" s="7"/>
      <c r="IXU29" s="7"/>
      <c r="IXV29" s="7"/>
      <c r="IXW29" s="7"/>
      <c r="IXX29" s="7"/>
      <c r="IXY29" s="7"/>
      <c r="IXZ29" s="7"/>
      <c r="IYA29" s="7"/>
      <c r="IYB29" s="7"/>
      <c r="IYC29" s="7"/>
      <c r="IYD29" s="7"/>
      <c r="IYE29" s="7"/>
      <c r="IYF29" s="7"/>
      <c r="IYG29" s="7"/>
      <c r="IYH29" s="7"/>
      <c r="IYI29" s="7"/>
      <c r="IYJ29" s="7"/>
      <c r="IYK29" s="7"/>
      <c r="IYL29" s="7"/>
      <c r="IYM29" s="7"/>
      <c r="IYN29" s="7"/>
      <c r="IYO29" s="7"/>
      <c r="IYP29" s="7"/>
      <c r="IYQ29" s="7"/>
      <c r="IYR29" s="7"/>
      <c r="IYS29" s="7"/>
      <c r="IYT29" s="7"/>
      <c r="IYU29" s="7"/>
      <c r="IYV29" s="7"/>
      <c r="IYW29" s="7"/>
      <c r="IYX29" s="7"/>
      <c r="IYY29" s="7"/>
      <c r="IYZ29" s="7"/>
      <c r="IZA29" s="7"/>
      <c r="IZB29" s="7"/>
      <c r="IZC29" s="7"/>
      <c r="IZD29" s="7"/>
      <c r="IZE29" s="7"/>
      <c r="IZF29" s="7"/>
      <c r="IZG29" s="7"/>
      <c r="IZH29" s="7"/>
      <c r="IZI29" s="7"/>
      <c r="IZJ29" s="7"/>
      <c r="IZK29" s="7"/>
      <c r="IZL29" s="7"/>
      <c r="IZM29" s="7"/>
      <c r="IZN29" s="7"/>
      <c r="IZO29" s="7"/>
      <c r="IZP29" s="7"/>
      <c r="IZQ29" s="7"/>
      <c r="IZR29" s="7"/>
      <c r="IZS29" s="7"/>
      <c r="IZT29" s="7"/>
      <c r="IZU29" s="7"/>
      <c r="IZV29" s="7"/>
      <c r="IZW29" s="7"/>
      <c r="IZX29" s="7"/>
      <c r="IZY29" s="7"/>
      <c r="IZZ29" s="7"/>
      <c r="JAA29" s="7"/>
      <c r="JAB29" s="7"/>
      <c r="JAC29" s="7"/>
      <c r="JAD29" s="7"/>
      <c r="JAE29" s="7"/>
      <c r="JAF29" s="7"/>
      <c r="JAG29" s="7"/>
      <c r="JAH29" s="7"/>
      <c r="JAI29" s="7"/>
      <c r="JAJ29" s="7"/>
      <c r="JAK29" s="7"/>
      <c r="JAL29" s="7"/>
      <c r="JAM29" s="7"/>
      <c r="JAN29" s="7"/>
      <c r="JAO29" s="7"/>
      <c r="JAP29" s="7"/>
      <c r="JAQ29" s="7"/>
      <c r="JAR29" s="7"/>
      <c r="JAS29" s="7"/>
      <c r="JAT29" s="7"/>
      <c r="JAU29" s="7"/>
      <c r="JAV29" s="7"/>
      <c r="JAW29" s="7"/>
      <c r="JAX29" s="7"/>
      <c r="JAY29" s="7"/>
      <c r="JAZ29" s="7"/>
      <c r="JBA29" s="7"/>
      <c r="JBB29" s="7"/>
      <c r="JBC29" s="7"/>
      <c r="JBD29" s="7"/>
      <c r="JBE29" s="7"/>
      <c r="JBF29" s="7"/>
      <c r="JBG29" s="7"/>
      <c r="JBH29" s="7"/>
      <c r="JBI29" s="7"/>
      <c r="JBJ29" s="7"/>
      <c r="JBK29" s="7"/>
      <c r="JBL29" s="7"/>
      <c r="JBM29" s="7"/>
      <c r="JBN29" s="7"/>
      <c r="JBO29" s="7"/>
      <c r="JBP29" s="7"/>
      <c r="JBQ29" s="7"/>
      <c r="JBR29" s="7"/>
      <c r="JBS29" s="7"/>
      <c r="JBT29" s="7"/>
      <c r="JBU29" s="7"/>
      <c r="JBV29" s="7"/>
      <c r="JBW29" s="7"/>
      <c r="JBX29" s="7"/>
      <c r="JBY29" s="7"/>
      <c r="JBZ29" s="7"/>
      <c r="JCA29" s="7"/>
      <c r="JCB29" s="7"/>
      <c r="JCC29" s="7"/>
      <c r="JCD29" s="7"/>
      <c r="JCE29" s="7"/>
      <c r="JCF29" s="7"/>
      <c r="JCG29" s="7"/>
      <c r="JCH29" s="7"/>
      <c r="JCI29" s="7"/>
      <c r="JCJ29" s="7"/>
      <c r="JCK29" s="7"/>
      <c r="JCL29" s="7"/>
      <c r="JCM29" s="7"/>
      <c r="JCN29" s="7"/>
      <c r="JCO29" s="7"/>
      <c r="JCP29" s="7"/>
      <c r="JCQ29" s="7"/>
      <c r="JCR29" s="7"/>
      <c r="JCS29" s="7"/>
      <c r="JCT29" s="7"/>
      <c r="JCU29" s="7"/>
      <c r="JCV29" s="7"/>
      <c r="JCW29" s="7"/>
      <c r="JCX29" s="7"/>
      <c r="JCY29" s="7"/>
      <c r="JCZ29" s="7"/>
      <c r="JDA29" s="7"/>
      <c r="JDB29" s="7"/>
      <c r="JDC29" s="7"/>
      <c r="JDD29" s="7"/>
      <c r="JDE29" s="7"/>
      <c r="JDF29" s="7"/>
      <c r="JDG29" s="7"/>
      <c r="JDH29" s="7"/>
      <c r="JDI29" s="7"/>
      <c r="JDJ29" s="7"/>
      <c r="JDK29" s="7"/>
      <c r="JDL29" s="7"/>
      <c r="JDM29" s="7"/>
      <c r="JDN29" s="7"/>
      <c r="JDO29" s="7"/>
      <c r="JDP29" s="7"/>
      <c r="JDQ29" s="7"/>
      <c r="JDR29" s="7"/>
      <c r="JDS29" s="7"/>
      <c r="JDT29" s="7"/>
      <c r="JDU29" s="7"/>
      <c r="JDV29" s="7"/>
      <c r="JDW29" s="7"/>
      <c r="JDX29" s="7"/>
      <c r="JDY29" s="7"/>
      <c r="JDZ29" s="7"/>
      <c r="JEA29" s="7"/>
      <c r="JEB29" s="7"/>
      <c r="JEC29" s="7"/>
      <c r="JED29" s="7"/>
      <c r="JEE29" s="7"/>
      <c r="JEF29" s="7"/>
      <c r="JEG29" s="7"/>
      <c r="JEH29" s="7"/>
      <c r="JEI29" s="7"/>
      <c r="JEJ29" s="7"/>
      <c r="JEK29" s="7"/>
      <c r="JEL29" s="7"/>
      <c r="JEM29" s="7"/>
      <c r="JEN29" s="7"/>
      <c r="JEO29" s="7"/>
      <c r="JEP29" s="7"/>
      <c r="JEQ29" s="7"/>
      <c r="JER29" s="7"/>
      <c r="JES29" s="7"/>
      <c r="JET29" s="7"/>
      <c r="JEU29" s="7"/>
      <c r="JEV29" s="7"/>
      <c r="JEW29" s="7"/>
      <c r="JEX29" s="7"/>
      <c r="JEY29" s="7"/>
      <c r="JEZ29" s="7"/>
      <c r="JFA29" s="7"/>
      <c r="JFB29" s="7"/>
      <c r="JFC29" s="7"/>
      <c r="JFD29" s="7"/>
      <c r="JFE29" s="7"/>
      <c r="JFF29" s="7"/>
      <c r="JFG29" s="7"/>
      <c r="JFH29" s="7"/>
      <c r="JFI29" s="7"/>
      <c r="JFJ29" s="7"/>
      <c r="JFK29" s="7"/>
      <c r="JFL29" s="7"/>
      <c r="JFM29" s="7"/>
      <c r="JFN29" s="7"/>
      <c r="JFO29" s="7"/>
      <c r="JFP29" s="7"/>
      <c r="JFQ29" s="7"/>
      <c r="JFR29" s="7"/>
      <c r="JFS29" s="7"/>
      <c r="JFT29" s="7"/>
      <c r="JFU29" s="7"/>
      <c r="JFV29" s="7"/>
      <c r="JFW29" s="7"/>
      <c r="JFX29" s="7"/>
      <c r="JFY29" s="7"/>
      <c r="JFZ29" s="7"/>
      <c r="JGA29" s="7"/>
      <c r="JGB29" s="7"/>
      <c r="JGC29" s="7"/>
      <c r="JGD29" s="7"/>
      <c r="JGE29" s="7"/>
      <c r="JGF29" s="7"/>
      <c r="JGG29" s="7"/>
      <c r="JGH29" s="7"/>
      <c r="JGI29" s="7"/>
      <c r="JGJ29" s="7"/>
      <c r="JGK29" s="7"/>
      <c r="JGL29" s="7"/>
      <c r="JGM29" s="7"/>
      <c r="JGN29" s="7"/>
      <c r="JGO29" s="7"/>
      <c r="JGP29" s="7"/>
      <c r="JGQ29" s="7"/>
      <c r="JGR29" s="7"/>
      <c r="JGS29" s="7"/>
      <c r="JGT29" s="7"/>
      <c r="JGU29" s="7"/>
      <c r="JGV29" s="7"/>
      <c r="JGW29" s="7"/>
      <c r="JGX29" s="7"/>
      <c r="JGY29" s="7"/>
      <c r="JGZ29" s="7"/>
      <c r="JHA29" s="7"/>
      <c r="JHB29" s="7"/>
      <c r="JHC29" s="7"/>
      <c r="JHD29" s="7"/>
      <c r="JHE29" s="7"/>
      <c r="JHF29" s="7"/>
      <c r="JHG29" s="7"/>
      <c r="JHH29" s="7"/>
      <c r="JHI29" s="7"/>
      <c r="JHJ29" s="7"/>
      <c r="JHK29" s="7"/>
      <c r="JHL29" s="7"/>
      <c r="JHM29" s="7"/>
      <c r="JHN29" s="7"/>
      <c r="JHO29" s="7"/>
      <c r="JHP29" s="7"/>
      <c r="JHQ29" s="7"/>
      <c r="JHR29" s="7"/>
      <c r="JHS29" s="7"/>
      <c r="JHT29" s="7"/>
      <c r="JHU29" s="7"/>
      <c r="JHV29" s="7"/>
      <c r="JHW29" s="7"/>
      <c r="JHX29" s="7"/>
      <c r="JHY29" s="7"/>
      <c r="JHZ29" s="7"/>
      <c r="JIA29" s="7"/>
      <c r="JIB29" s="7"/>
      <c r="JIC29" s="7"/>
      <c r="JID29" s="7"/>
      <c r="JIE29" s="7"/>
      <c r="JIF29" s="7"/>
      <c r="JIG29" s="7"/>
      <c r="JIH29" s="7"/>
      <c r="JII29" s="7"/>
      <c r="JIJ29" s="7"/>
      <c r="JIK29" s="7"/>
      <c r="JIL29" s="7"/>
      <c r="JIM29" s="7"/>
      <c r="JIN29" s="7"/>
      <c r="JIO29" s="7"/>
      <c r="JIP29" s="7"/>
      <c r="JIQ29" s="7"/>
      <c r="JIR29" s="7"/>
      <c r="JIS29" s="7"/>
      <c r="JIT29" s="7"/>
      <c r="JIU29" s="7"/>
      <c r="JIV29" s="7"/>
      <c r="JIW29" s="7"/>
      <c r="JIX29" s="7"/>
      <c r="JIY29" s="7"/>
      <c r="JIZ29" s="7"/>
      <c r="JJA29" s="7"/>
      <c r="JJB29" s="7"/>
      <c r="JJC29" s="7"/>
      <c r="JJD29" s="7"/>
      <c r="JJE29" s="7"/>
      <c r="JJF29" s="7"/>
      <c r="JJG29" s="7"/>
      <c r="JJH29" s="7"/>
      <c r="JJI29" s="7"/>
      <c r="JJJ29" s="7"/>
      <c r="JJK29" s="7"/>
      <c r="JJL29" s="7"/>
      <c r="JJM29" s="7"/>
      <c r="JJN29" s="7"/>
      <c r="JJO29" s="7"/>
      <c r="JJP29" s="7"/>
      <c r="JJQ29" s="7"/>
      <c r="JJR29" s="7"/>
      <c r="JJS29" s="7"/>
      <c r="JJT29" s="7"/>
      <c r="JJU29" s="7"/>
      <c r="JJV29" s="7"/>
      <c r="JJW29" s="7"/>
      <c r="JJX29" s="7"/>
      <c r="JJY29" s="7"/>
      <c r="JJZ29" s="7"/>
      <c r="JKA29" s="7"/>
      <c r="JKB29" s="7"/>
      <c r="JKC29" s="7"/>
      <c r="JKD29" s="7"/>
      <c r="JKE29" s="7"/>
      <c r="JKF29" s="7"/>
      <c r="JKG29" s="7"/>
      <c r="JKH29" s="7"/>
      <c r="JKI29" s="7"/>
      <c r="JKJ29" s="7"/>
      <c r="JKK29" s="7"/>
      <c r="JKL29" s="7"/>
      <c r="JKM29" s="7"/>
      <c r="JKN29" s="7"/>
      <c r="JKO29" s="7"/>
      <c r="JKP29" s="7"/>
      <c r="JKQ29" s="7"/>
      <c r="JKR29" s="7"/>
      <c r="JKS29" s="7"/>
      <c r="JKT29" s="7"/>
      <c r="JKU29" s="7"/>
      <c r="JKV29" s="7"/>
      <c r="JKW29" s="7"/>
      <c r="JKX29" s="7"/>
      <c r="JKY29" s="7"/>
      <c r="JKZ29" s="7"/>
      <c r="JLA29" s="7"/>
      <c r="JLB29" s="7"/>
      <c r="JLC29" s="7"/>
      <c r="JLD29" s="7"/>
      <c r="JLE29" s="7"/>
      <c r="JLF29" s="7"/>
      <c r="JLG29" s="7"/>
      <c r="JLH29" s="7"/>
      <c r="JLI29" s="7"/>
      <c r="JLJ29" s="7"/>
      <c r="JLK29" s="7"/>
      <c r="JLL29" s="7"/>
      <c r="JLM29" s="7"/>
      <c r="JLN29" s="7"/>
      <c r="JLO29" s="7"/>
      <c r="JLP29" s="7"/>
      <c r="JLQ29" s="7"/>
      <c r="JLR29" s="7"/>
      <c r="JLS29" s="7"/>
      <c r="JLT29" s="7"/>
      <c r="JLU29" s="7"/>
      <c r="JLV29" s="7"/>
      <c r="JLW29" s="7"/>
      <c r="JLX29" s="7"/>
      <c r="JLY29" s="7"/>
      <c r="JLZ29" s="7"/>
      <c r="JMA29" s="7"/>
      <c r="JMB29" s="7"/>
      <c r="JMC29" s="7"/>
      <c r="JMD29" s="7"/>
      <c r="JME29" s="7"/>
      <c r="JMF29" s="7"/>
      <c r="JMG29" s="7"/>
      <c r="JMH29" s="7"/>
      <c r="JMI29" s="7"/>
      <c r="JMJ29" s="7"/>
      <c r="JMK29" s="7"/>
      <c r="JML29" s="7"/>
      <c r="JMM29" s="7"/>
      <c r="JMN29" s="7"/>
      <c r="JMO29" s="7"/>
      <c r="JMP29" s="7"/>
      <c r="JMQ29" s="7"/>
      <c r="JMR29" s="7"/>
      <c r="JMS29" s="7"/>
      <c r="JMT29" s="7"/>
      <c r="JMU29" s="7"/>
      <c r="JMV29" s="7"/>
      <c r="JMW29" s="7"/>
      <c r="JMX29" s="7"/>
      <c r="JMY29" s="7"/>
      <c r="JMZ29" s="7"/>
      <c r="JNA29" s="7"/>
      <c r="JNB29" s="7"/>
      <c r="JNC29" s="7"/>
      <c r="JND29" s="7"/>
      <c r="JNE29" s="7"/>
      <c r="JNF29" s="7"/>
      <c r="JNG29" s="7"/>
      <c r="JNH29" s="7"/>
      <c r="JNI29" s="7"/>
      <c r="JNJ29" s="7"/>
      <c r="JNK29" s="7"/>
      <c r="JNL29" s="7"/>
      <c r="JNM29" s="7"/>
      <c r="JNN29" s="7"/>
      <c r="JNO29" s="7"/>
      <c r="JNP29" s="7"/>
      <c r="JNQ29" s="7"/>
      <c r="JNR29" s="7"/>
      <c r="JNS29" s="7"/>
      <c r="JNT29" s="7"/>
      <c r="JNU29" s="7"/>
      <c r="JNV29" s="7"/>
      <c r="JNW29" s="7"/>
      <c r="JNX29" s="7"/>
      <c r="JNY29" s="7"/>
      <c r="JNZ29" s="7"/>
      <c r="JOA29" s="7"/>
      <c r="JOB29" s="7"/>
      <c r="JOC29" s="7"/>
      <c r="JOD29" s="7"/>
      <c r="JOE29" s="7"/>
      <c r="JOF29" s="7"/>
      <c r="JOG29" s="7"/>
      <c r="JOH29" s="7"/>
      <c r="JOI29" s="7"/>
      <c r="JOJ29" s="7"/>
      <c r="JOK29" s="7"/>
      <c r="JOL29" s="7"/>
      <c r="JOM29" s="7"/>
      <c r="JON29" s="7"/>
      <c r="JOO29" s="7"/>
      <c r="JOP29" s="7"/>
      <c r="JOQ29" s="7"/>
      <c r="JOR29" s="7"/>
      <c r="JOS29" s="7"/>
      <c r="JOT29" s="7"/>
      <c r="JOU29" s="7"/>
      <c r="JOV29" s="7"/>
      <c r="JOW29" s="7"/>
      <c r="JOX29" s="7"/>
      <c r="JOY29" s="7"/>
      <c r="JOZ29" s="7"/>
      <c r="JPA29" s="7"/>
      <c r="JPB29" s="7"/>
      <c r="JPC29" s="7"/>
      <c r="JPD29" s="7"/>
      <c r="JPE29" s="7"/>
      <c r="JPF29" s="7"/>
      <c r="JPG29" s="7"/>
      <c r="JPH29" s="7"/>
      <c r="JPI29" s="7"/>
      <c r="JPJ29" s="7"/>
      <c r="JPK29" s="7"/>
      <c r="JPL29" s="7"/>
      <c r="JPM29" s="7"/>
      <c r="JPN29" s="7"/>
      <c r="JPO29" s="7"/>
      <c r="JPP29" s="7"/>
      <c r="JPQ29" s="7"/>
      <c r="JPR29" s="7"/>
      <c r="JPS29" s="7"/>
      <c r="JPT29" s="7"/>
      <c r="JPU29" s="7"/>
      <c r="JPV29" s="7"/>
      <c r="JPW29" s="7"/>
      <c r="JPX29" s="7"/>
      <c r="JPY29" s="7"/>
      <c r="JPZ29" s="7"/>
      <c r="JQA29" s="7"/>
      <c r="JQB29" s="7"/>
      <c r="JQC29" s="7"/>
      <c r="JQD29" s="7"/>
      <c r="JQE29" s="7"/>
      <c r="JQF29" s="7"/>
      <c r="JQG29" s="7"/>
      <c r="JQH29" s="7"/>
      <c r="JQI29" s="7"/>
      <c r="JQJ29" s="7"/>
      <c r="JQK29" s="7"/>
      <c r="JQL29" s="7"/>
      <c r="JQM29" s="7"/>
      <c r="JQN29" s="7"/>
      <c r="JQO29" s="7"/>
      <c r="JQP29" s="7"/>
      <c r="JQQ29" s="7"/>
      <c r="JQR29" s="7"/>
      <c r="JQS29" s="7"/>
      <c r="JQT29" s="7"/>
      <c r="JQU29" s="7"/>
      <c r="JQV29" s="7"/>
      <c r="JQW29" s="7"/>
      <c r="JQX29" s="7"/>
      <c r="JQY29" s="7"/>
      <c r="JQZ29" s="7"/>
      <c r="JRA29" s="7"/>
      <c r="JRB29" s="7"/>
      <c r="JRC29" s="7"/>
      <c r="JRD29" s="7"/>
      <c r="JRE29" s="7"/>
      <c r="JRF29" s="7"/>
      <c r="JRG29" s="7"/>
      <c r="JRH29" s="7"/>
      <c r="JRI29" s="7"/>
      <c r="JRJ29" s="7"/>
      <c r="JRK29" s="7"/>
      <c r="JRL29" s="7"/>
      <c r="JRM29" s="7"/>
      <c r="JRN29" s="7"/>
      <c r="JRO29" s="7"/>
      <c r="JRP29" s="7"/>
      <c r="JRQ29" s="7"/>
      <c r="JRR29" s="7"/>
      <c r="JRS29" s="7"/>
      <c r="JRT29" s="7"/>
      <c r="JRU29" s="7"/>
      <c r="JRV29" s="7"/>
      <c r="JRW29" s="7"/>
      <c r="JRX29" s="7"/>
      <c r="JRY29" s="7"/>
      <c r="JRZ29" s="7"/>
      <c r="JSA29" s="7"/>
      <c r="JSB29" s="7"/>
      <c r="JSC29" s="7"/>
      <c r="JSD29" s="7"/>
      <c r="JSE29" s="7"/>
      <c r="JSF29" s="7"/>
      <c r="JSG29" s="7"/>
      <c r="JSH29" s="7"/>
      <c r="JSI29" s="7"/>
      <c r="JSJ29" s="7"/>
      <c r="JSK29" s="7"/>
      <c r="JSL29" s="7"/>
      <c r="JSM29" s="7"/>
      <c r="JSN29" s="7"/>
      <c r="JSO29" s="7"/>
      <c r="JSP29" s="7"/>
      <c r="JSQ29" s="7"/>
      <c r="JSR29" s="7"/>
      <c r="JSS29" s="7"/>
      <c r="JST29" s="7"/>
      <c r="JSU29" s="7"/>
      <c r="JSV29" s="7"/>
      <c r="JSW29" s="7"/>
      <c r="JSX29" s="7"/>
      <c r="JSY29" s="7"/>
      <c r="JSZ29" s="7"/>
      <c r="JTA29" s="7"/>
      <c r="JTB29" s="7"/>
      <c r="JTC29" s="7"/>
      <c r="JTD29" s="7"/>
      <c r="JTE29" s="7"/>
      <c r="JTF29" s="7"/>
      <c r="JTG29" s="7"/>
      <c r="JTH29" s="7"/>
      <c r="JTI29" s="7"/>
      <c r="JTJ29" s="7"/>
      <c r="JTK29" s="7"/>
      <c r="JTL29" s="7"/>
      <c r="JTM29" s="7"/>
      <c r="JTN29" s="7"/>
      <c r="JTO29" s="7"/>
      <c r="JTP29" s="7"/>
      <c r="JTQ29" s="7"/>
      <c r="JTR29" s="7"/>
      <c r="JTS29" s="7"/>
      <c r="JTT29" s="7"/>
      <c r="JTU29" s="7"/>
      <c r="JTV29" s="7"/>
      <c r="JTW29" s="7"/>
      <c r="JTX29" s="7"/>
      <c r="JTY29" s="7"/>
      <c r="JTZ29" s="7"/>
      <c r="JUA29" s="7"/>
      <c r="JUB29" s="7"/>
      <c r="JUC29" s="7"/>
      <c r="JUD29" s="7"/>
      <c r="JUE29" s="7"/>
      <c r="JUF29" s="7"/>
      <c r="JUG29" s="7"/>
      <c r="JUH29" s="7"/>
      <c r="JUI29" s="7"/>
      <c r="JUJ29" s="7"/>
      <c r="JUK29" s="7"/>
      <c r="JUL29" s="7"/>
      <c r="JUM29" s="7"/>
      <c r="JUN29" s="7"/>
      <c r="JUO29" s="7"/>
      <c r="JUP29" s="7"/>
      <c r="JUQ29" s="7"/>
      <c r="JUR29" s="7"/>
      <c r="JUS29" s="7"/>
      <c r="JUT29" s="7"/>
      <c r="JUU29" s="7"/>
      <c r="JUV29" s="7"/>
      <c r="JUW29" s="7"/>
      <c r="JUX29" s="7"/>
      <c r="JUY29" s="7"/>
      <c r="JUZ29" s="7"/>
      <c r="JVA29" s="7"/>
      <c r="JVB29" s="7"/>
      <c r="JVC29" s="7"/>
      <c r="JVD29" s="7"/>
      <c r="JVE29" s="7"/>
      <c r="JVF29" s="7"/>
      <c r="JVG29" s="7"/>
      <c r="JVH29" s="7"/>
      <c r="JVI29" s="7"/>
      <c r="JVJ29" s="7"/>
      <c r="JVK29" s="7"/>
      <c r="JVL29" s="7"/>
      <c r="JVM29" s="7"/>
      <c r="JVN29" s="7"/>
      <c r="JVO29" s="7"/>
      <c r="JVP29" s="7"/>
      <c r="JVQ29" s="7"/>
      <c r="JVR29" s="7"/>
      <c r="JVS29" s="7"/>
      <c r="JVT29" s="7"/>
      <c r="JVU29" s="7"/>
      <c r="JVV29" s="7"/>
      <c r="JVW29" s="7"/>
      <c r="JVX29" s="7"/>
      <c r="JVY29" s="7"/>
      <c r="JVZ29" s="7"/>
      <c r="JWA29" s="7"/>
      <c r="JWB29" s="7"/>
      <c r="JWC29" s="7"/>
      <c r="JWD29" s="7"/>
      <c r="JWE29" s="7"/>
      <c r="JWF29" s="7"/>
      <c r="JWG29" s="7"/>
      <c r="JWH29" s="7"/>
      <c r="JWI29" s="7"/>
      <c r="JWJ29" s="7"/>
      <c r="JWK29" s="7"/>
      <c r="JWL29" s="7"/>
      <c r="JWM29" s="7"/>
      <c r="JWN29" s="7"/>
      <c r="JWO29" s="7"/>
      <c r="JWP29" s="7"/>
      <c r="JWQ29" s="7"/>
      <c r="JWR29" s="7"/>
      <c r="JWS29" s="7"/>
      <c r="JWT29" s="7"/>
      <c r="JWU29" s="7"/>
      <c r="JWV29" s="7"/>
      <c r="JWW29" s="7"/>
      <c r="JWX29" s="7"/>
      <c r="JWY29" s="7"/>
      <c r="JWZ29" s="7"/>
      <c r="JXA29" s="7"/>
      <c r="JXB29" s="7"/>
      <c r="JXC29" s="7"/>
      <c r="JXD29" s="7"/>
      <c r="JXE29" s="7"/>
      <c r="JXF29" s="7"/>
      <c r="JXG29" s="7"/>
      <c r="JXH29" s="7"/>
      <c r="JXI29" s="7"/>
      <c r="JXJ29" s="7"/>
      <c r="JXK29" s="7"/>
      <c r="JXL29" s="7"/>
      <c r="JXM29" s="7"/>
      <c r="JXN29" s="7"/>
      <c r="JXO29" s="7"/>
      <c r="JXP29" s="7"/>
      <c r="JXQ29" s="7"/>
      <c r="JXR29" s="7"/>
      <c r="JXS29" s="7"/>
      <c r="JXT29" s="7"/>
      <c r="JXU29" s="7"/>
      <c r="JXV29" s="7"/>
      <c r="JXW29" s="7"/>
      <c r="JXX29" s="7"/>
      <c r="JXY29" s="7"/>
      <c r="JXZ29" s="7"/>
      <c r="JYA29" s="7"/>
      <c r="JYB29" s="7"/>
      <c r="JYC29" s="7"/>
      <c r="JYD29" s="7"/>
      <c r="JYE29" s="7"/>
      <c r="JYF29" s="7"/>
      <c r="JYG29" s="7"/>
      <c r="JYH29" s="7"/>
      <c r="JYI29" s="7"/>
      <c r="JYJ29" s="7"/>
      <c r="JYK29" s="7"/>
      <c r="JYL29" s="7"/>
      <c r="JYM29" s="7"/>
      <c r="JYN29" s="7"/>
      <c r="JYO29" s="7"/>
      <c r="JYP29" s="7"/>
      <c r="JYQ29" s="7"/>
      <c r="JYR29" s="7"/>
      <c r="JYS29" s="7"/>
      <c r="JYT29" s="7"/>
      <c r="JYU29" s="7"/>
      <c r="JYV29" s="7"/>
      <c r="JYW29" s="7"/>
      <c r="JYX29" s="7"/>
      <c r="JYY29" s="7"/>
      <c r="JYZ29" s="7"/>
      <c r="JZA29" s="7"/>
      <c r="JZB29" s="7"/>
      <c r="JZC29" s="7"/>
      <c r="JZD29" s="7"/>
      <c r="JZE29" s="7"/>
      <c r="JZF29" s="7"/>
      <c r="JZG29" s="7"/>
      <c r="JZH29" s="7"/>
      <c r="JZI29" s="7"/>
      <c r="JZJ29" s="7"/>
      <c r="JZK29" s="7"/>
      <c r="JZL29" s="7"/>
      <c r="JZM29" s="7"/>
      <c r="JZN29" s="7"/>
      <c r="JZO29" s="7"/>
      <c r="JZP29" s="7"/>
      <c r="JZQ29" s="7"/>
      <c r="JZR29" s="7"/>
      <c r="JZS29" s="7"/>
      <c r="JZT29" s="7"/>
      <c r="JZU29" s="7"/>
      <c r="JZV29" s="7"/>
      <c r="JZW29" s="7"/>
      <c r="JZX29" s="7"/>
      <c r="JZY29" s="7"/>
      <c r="JZZ29" s="7"/>
      <c r="KAA29" s="7"/>
      <c r="KAB29" s="7"/>
      <c r="KAC29" s="7"/>
      <c r="KAD29" s="7"/>
      <c r="KAE29" s="7"/>
      <c r="KAF29" s="7"/>
      <c r="KAG29" s="7"/>
      <c r="KAH29" s="7"/>
      <c r="KAI29" s="7"/>
      <c r="KAJ29" s="7"/>
      <c r="KAK29" s="7"/>
      <c r="KAL29" s="7"/>
      <c r="KAM29" s="7"/>
      <c r="KAN29" s="7"/>
      <c r="KAO29" s="7"/>
      <c r="KAP29" s="7"/>
      <c r="KAQ29" s="7"/>
      <c r="KAR29" s="7"/>
      <c r="KAS29" s="7"/>
      <c r="KAT29" s="7"/>
      <c r="KAU29" s="7"/>
      <c r="KAV29" s="7"/>
      <c r="KAW29" s="7"/>
      <c r="KAX29" s="7"/>
      <c r="KAY29" s="7"/>
      <c r="KAZ29" s="7"/>
      <c r="KBA29" s="7"/>
      <c r="KBB29" s="7"/>
      <c r="KBC29" s="7"/>
      <c r="KBD29" s="7"/>
      <c r="KBE29" s="7"/>
      <c r="KBF29" s="7"/>
      <c r="KBG29" s="7"/>
      <c r="KBH29" s="7"/>
      <c r="KBI29" s="7"/>
      <c r="KBJ29" s="7"/>
      <c r="KBK29" s="7"/>
      <c r="KBL29" s="7"/>
      <c r="KBM29" s="7"/>
      <c r="KBN29" s="7"/>
      <c r="KBO29" s="7"/>
      <c r="KBP29" s="7"/>
      <c r="KBQ29" s="7"/>
      <c r="KBR29" s="7"/>
      <c r="KBS29" s="7"/>
      <c r="KBT29" s="7"/>
      <c r="KBU29" s="7"/>
      <c r="KBV29" s="7"/>
      <c r="KBW29" s="7"/>
      <c r="KBX29" s="7"/>
      <c r="KBY29" s="7"/>
      <c r="KBZ29" s="7"/>
      <c r="KCA29" s="7"/>
      <c r="KCB29" s="7"/>
      <c r="KCC29" s="7"/>
      <c r="KCD29" s="7"/>
      <c r="KCE29" s="7"/>
      <c r="KCF29" s="7"/>
      <c r="KCG29" s="7"/>
      <c r="KCH29" s="7"/>
      <c r="KCI29" s="7"/>
      <c r="KCJ29" s="7"/>
      <c r="KCK29" s="7"/>
      <c r="KCL29" s="7"/>
      <c r="KCM29" s="7"/>
      <c r="KCN29" s="7"/>
      <c r="KCO29" s="7"/>
      <c r="KCP29" s="7"/>
      <c r="KCQ29" s="7"/>
      <c r="KCR29" s="7"/>
      <c r="KCS29" s="7"/>
      <c r="KCT29" s="7"/>
      <c r="KCU29" s="7"/>
      <c r="KCV29" s="7"/>
      <c r="KCW29" s="7"/>
      <c r="KCX29" s="7"/>
      <c r="KCY29" s="7"/>
      <c r="KCZ29" s="7"/>
      <c r="KDA29" s="7"/>
      <c r="KDB29" s="7"/>
      <c r="KDC29" s="7"/>
      <c r="KDD29" s="7"/>
      <c r="KDE29" s="7"/>
      <c r="KDF29" s="7"/>
      <c r="KDG29" s="7"/>
      <c r="KDH29" s="7"/>
      <c r="KDI29" s="7"/>
      <c r="KDJ29" s="7"/>
      <c r="KDK29" s="7"/>
      <c r="KDL29" s="7"/>
      <c r="KDM29" s="7"/>
      <c r="KDN29" s="7"/>
      <c r="KDO29" s="7"/>
      <c r="KDP29" s="7"/>
      <c r="KDQ29" s="7"/>
      <c r="KDR29" s="7"/>
      <c r="KDS29" s="7"/>
      <c r="KDT29" s="7"/>
      <c r="KDU29" s="7"/>
      <c r="KDV29" s="7"/>
      <c r="KDW29" s="7"/>
      <c r="KDX29" s="7"/>
      <c r="KDY29" s="7"/>
      <c r="KDZ29" s="7"/>
      <c r="KEA29" s="7"/>
      <c r="KEB29" s="7"/>
      <c r="KEC29" s="7"/>
      <c r="KED29" s="7"/>
      <c r="KEE29" s="7"/>
      <c r="KEF29" s="7"/>
      <c r="KEG29" s="7"/>
      <c r="KEH29" s="7"/>
      <c r="KEI29" s="7"/>
      <c r="KEJ29" s="7"/>
      <c r="KEK29" s="7"/>
      <c r="KEL29" s="7"/>
      <c r="KEM29" s="7"/>
      <c r="KEN29" s="7"/>
      <c r="KEO29" s="7"/>
      <c r="KEP29" s="7"/>
      <c r="KEQ29" s="7"/>
      <c r="KER29" s="7"/>
      <c r="KES29" s="7"/>
      <c r="KET29" s="7"/>
      <c r="KEU29" s="7"/>
      <c r="KEV29" s="7"/>
      <c r="KEW29" s="7"/>
      <c r="KEX29" s="7"/>
      <c r="KEY29" s="7"/>
      <c r="KEZ29" s="7"/>
      <c r="KFA29" s="7"/>
      <c r="KFB29" s="7"/>
      <c r="KFC29" s="7"/>
      <c r="KFD29" s="7"/>
      <c r="KFE29" s="7"/>
      <c r="KFF29" s="7"/>
      <c r="KFG29" s="7"/>
      <c r="KFH29" s="7"/>
      <c r="KFI29" s="7"/>
      <c r="KFJ29" s="7"/>
      <c r="KFK29" s="7"/>
      <c r="KFL29" s="7"/>
      <c r="KFM29" s="7"/>
      <c r="KFN29" s="7"/>
      <c r="KFO29" s="7"/>
      <c r="KFP29" s="7"/>
      <c r="KFQ29" s="7"/>
      <c r="KFR29" s="7"/>
      <c r="KFS29" s="7"/>
      <c r="KFT29" s="7"/>
      <c r="KFU29" s="7"/>
      <c r="KFV29" s="7"/>
      <c r="KFW29" s="7"/>
      <c r="KFX29" s="7"/>
      <c r="KFY29" s="7"/>
      <c r="KFZ29" s="7"/>
      <c r="KGA29" s="7"/>
      <c r="KGB29" s="7"/>
      <c r="KGC29" s="7"/>
      <c r="KGD29" s="7"/>
      <c r="KGE29" s="7"/>
      <c r="KGF29" s="7"/>
      <c r="KGG29" s="7"/>
      <c r="KGH29" s="7"/>
      <c r="KGI29" s="7"/>
      <c r="KGJ29" s="7"/>
      <c r="KGK29" s="7"/>
      <c r="KGL29" s="7"/>
      <c r="KGM29" s="7"/>
      <c r="KGN29" s="7"/>
      <c r="KGO29" s="7"/>
      <c r="KGP29" s="7"/>
      <c r="KGQ29" s="7"/>
      <c r="KGR29" s="7"/>
      <c r="KGS29" s="7"/>
      <c r="KGT29" s="7"/>
      <c r="KGU29" s="7"/>
      <c r="KGV29" s="7"/>
      <c r="KGW29" s="7"/>
      <c r="KGX29" s="7"/>
      <c r="KGY29" s="7"/>
      <c r="KGZ29" s="7"/>
      <c r="KHA29" s="7"/>
      <c r="KHB29" s="7"/>
      <c r="KHC29" s="7"/>
      <c r="KHD29" s="7"/>
      <c r="KHE29" s="7"/>
      <c r="KHF29" s="7"/>
      <c r="KHG29" s="7"/>
      <c r="KHH29" s="7"/>
      <c r="KHI29" s="7"/>
      <c r="KHJ29" s="7"/>
      <c r="KHK29" s="7"/>
      <c r="KHL29" s="7"/>
      <c r="KHM29" s="7"/>
      <c r="KHN29" s="7"/>
      <c r="KHO29" s="7"/>
      <c r="KHP29" s="7"/>
      <c r="KHQ29" s="7"/>
      <c r="KHR29" s="7"/>
      <c r="KHS29" s="7"/>
      <c r="KHT29" s="7"/>
      <c r="KHU29" s="7"/>
      <c r="KHV29" s="7"/>
      <c r="KHW29" s="7"/>
      <c r="KHX29" s="7"/>
      <c r="KHY29" s="7"/>
      <c r="KHZ29" s="7"/>
      <c r="KIA29" s="7"/>
      <c r="KIB29" s="7"/>
      <c r="KIC29" s="7"/>
      <c r="KID29" s="7"/>
      <c r="KIE29" s="7"/>
      <c r="KIF29" s="7"/>
      <c r="KIG29" s="7"/>
      <c r="KIH29" s="7"/>
      <c r="KII29" s="7"/>
      <c r="KIJ29" s="7"/>
      <c r="KIK29" s="7"/>
      <c r="KIL29" s="7"/>
      <c r="KIM29" s="7"/>
      <c r="KIN29" s="7"/>
      <c r="KIO29" s="7"/>
      <c r="KIP29" s="7"/>
      <c r="KIQ29" s="7"/>
      <c r="KIR29" s="7"/>
      <c r="KIS29" s="7"/>
      <c r="KIT29" s="7"/>
      <c r="KIU29" s="7"/>
      <c r="KIV29" s="7"/>
      <c r="KIW29" s="7"/>
      <c r="KIX29" s="7"/>
      <c r="KIY29" s="7"/>
      <c r="KIZ29" s="7"/>
      <c r="KJA29" s="7"/>
      <c r="KJB29" s="7"/>
      <c r="KJC29" s="7"/>
      <c r="KJD29" s="7"/>
      <c r="KJE29" s="7"/>
      <c r="KJF29" s="7"/>
      <c r="KJG29" s="7"/>
      <c r="KJH29" s="7"/>
      <c r="KJI29" s="7"/>
      <c r="KJJ29" s="7"/>
      <c r="KJK29" s="7"/>
      <c r="KJL29" s="7"/>
      <c r="KJM29" s="7"/>
      <c r="KJN29" s="7"/>
      <c r="KJO29" s="7"/>
      <c r="KJP29" s="7"/>
      <c r="KJQ29" s="7"/>
      <c r="KJR29" s="7"/>
      <c r="KJS29" s="7"/>
      <c r="KJT29" s="7"/>
      <c r="KJU29" s="7"/>
      <c r="KJV29" s="7"/>
      <c r="KJW29" s="7"/>
      <c r="KJX29" s="7"/>
      <c r="KJY29" s="7"/>
      <c r="KJZ29" s="7"/>
      <c r="KKA29" s="7"/>
      <c r="KKB29" s="7"/>
      <c r="KKC29" s="7"/>
      <c r="KKD29" s="7"/>
      <c r="KKE29" s="7"/>
      <c r="KKF29" s="7"/>
      <c r="KKG29" s="7"/>
      <c r="KKH29" s="7"/>
      <c r="KKI29" s="7"/>
      <c r="KKJ29" s="7"/>
      <c r="KKK29" s="7"/>
      <c r="KKL29" s="7"/>
      <c r="KKM29" s="7"/>
      <c r="KKN29" s="7"/>
      <c r="KKO29" s="7"/>
      <c r="KKP29" s="7"/>
      <c r="KKQ29" s="7"/>
      <c r="KKR29" s="7"/>
      <c r="KKS29" s="7"/>
      <c r="KKT29" s="7"/>
      <c r="KKU29" s="7"/>
      <c r="KKV29" s="7"/>
      <c r="KKW29" s="7"/>
      <c r="KKX29" s="7"/>
      <c r="KKY29" s="7"/>
      <c r="KKZ29" s="7"/>
      <c r="KLA29" s="7"/>
      <c r="KLB29" s="7"/>
      <c r="KLC29" s="7"/>
      <c r="KLD29" s="7"/>
      <c r="KLE29" s="7"/>
      <c r="KLF29" s="7"/>
      <c r="KLG29" s="7"/>
      <c r="KLH29" s="7"/>
      <c r="KLI29" s="7"/>
      <c r="KLJ29" s="7"/>
      <c r="KLK29" s="7"/>
      <c r="KLL29" s="7"/>
      <c r="KLM29" s="7"/>
      <c r="KLN29" s="7"/>
      <c r="KLO29" s="7"/>
      <c r="KLP29" s="7"/>
      <c r="KLQ29" s="7"/>
      <c r="KLR29" s="7"/>
      <c r="KLS29" s="7"/>
      <c r="KLT29" s="7"/>
      <c r="KLU29" s="7"/>
      <c r="KLV29" s="7"/>
      <c r="KLW29" s="7"/>
      <c r="KLX29" s="7"/>
      <c r="KLY29" s="7"/>
      <c r="KLZ29" s="7"/>
      <c r="KMA29" s="7"/>
      <c r="KMB29" s="7"/>
      <c r="KMC29" s="7"/>
      <c r="KMD29" s="7"/>
      <c r="KME29" s="7"/>
      <c r="KMF29" s="7"/>
      <c r="KMG29" s="7"/>
      <c r="KMH29" s="7"/>
      <c r="KMI29" s="7"/>
      <c r="KMJ29" s="7"/>
      <c r="KMK29" s="7"/>
      <c r="KML29" s="7"/>
      <c r="KMM29" s="7"/>
      <c r="KMN29" s="7"/>
      <c r="KMO29" s="7"/>
      <c r="KMP29" s="7"/>
      <c r="KMQ29" s="7"/>
      <c r="KMR29" s="7"/>
      <c r="KMS29" s="7"/>
      <c r="KMT29" s="7"/>
      <c r="KMU29" s="7"/>
      <c r="KMV29" s="7"/>
      <c r="KMW29" s="7"/>
      <c r="KMX29" s="7"/>
      <c r="KMY29" s="7"/>
      <c r="KMZ29" s="7"/>
      <c r="KNA29" s="7"/>
      <c r="KNB29" s="7"/>
      <c r="KNC29" s="7"/>
      <c r="KND29" s="7"/>
      <c r="KNE29" s="7"/>
      <c r="KNF29" s="7"/>
      <c r="KNG29" s="7"/>
      <c r="KNH29" s="7"/>
      <c r="KNI29" s="7"/>
      <c r="KNJ29" s="7"/>
      <c r="KNK29" s="7"/>
      <c r="KNL29" s="7"/>
      <c r="KNM29" s="7"/>
      <c r="KNN29" s="7"/>
      <c r="KNO29" s="7"/>
      <c r="KNP29" s="7"/>
      <c r="KNQ29" s="7"/>
      <c r="KNR29" s="7"/>
      <c r="KNS29" s="7"/>
      <c r="KNT29" s="7"/>
      <c r="KNU29" s="7"/>
      <c r="KNV29" s="7"/>
      <c r="KNW29" s="7"/>
      <c r="KNX29" s="7"/>
      <c r="KNY29" s="7"/>
      <c r="KNZ29" s="7"/>
      <c r="KOA29" s="7"/>
      <c r="KOB29" s="7"/>
      <c r="KOC29" s="7"/>
      <c r="KOD29" s="7"/>
      <c r="KOE29" s="7"/>
      <c r="KOF29" s="7"/>
      <c r="KOG29" s="7"/>
      <c r="KOH29" s="7"/>
      <c r="KOI29" s="7"/>
      <c r="KOJ29" s="7"/>
      <c r="KOK29" s="7"/>
      <c r="KOL29" s="7"/>
      <c r="KOM29" s="7"/>
      <c r="KON29" s="7"/>
      <c r="KOO29" s="7"/>
      <c r="KOP29" s="7"/>
      <c r="KOQ29" s="7"/>
      <c r="KOR29" s="7"/>
      <c r="KOS29" s="7"/>
      <c r="KOT29" s="7"/>
      <c r="KOU29" s="7"/>
      <c r="KOV29" s="7"/>
      <c r="KOW29" s="7"/>
      <c r="KOX29" s="7"/>
      <c r="KOY29" s="7"/>
      <c r="KOZ29" s="7"/>
      <c r="KPA29" s="7"/>
      <c r="KPB29" s="7"/>
      <c r="KPC29" s="7"/>
      <c r="KPD29" s="7"/>
      <c r="KPE29" s="7"/>
      <c r="KPF29" s="7"/>
      <c r="KPG29" s="7"/>
      <c r="KPH29" s="7"/>
      <c r="KPI29" s="7"/>
      <c r="KPJ29" s="7"/>
      <c r="KPK29" s="7"/>
      <c r="KPL29" s="7"/>
      <c r="KPM29" s="7"/>
      <c r="KPN29" s="7"/>
      <c r="KPO29" s="7"/>
      <c r="KPP29" s="7"/>
      <c r="KPQ29" s="7"/>
      <c r="KPR29" s="7"/>
      <c r="KPS29" s="7"/>
      <c r="KPT29" s="7"/>
      <c r="KPU29" s="7"/>
      <c r="KPV29" s="7"/>
      <c r="KPW29" s="7"/>
      <c r="KPX29" s="7"/>
      <c r="KPY29" s="7"/>
      <c r="KPZ29" s="7"/>
      <c r="KQA29" s="7"/>
      <c r="KQB29" s="7"/>
      <c r="KQC29" s="7"/>
      <c r="KQD29" s="7"/>
      <c r="KQE29" s="7"/>
      <c r="KQF29" s="7"/>
      <c r="KQG29" s="7"/>
      <c r="KQH29" s="7"/>
      <c r="KQI29" s="7"/>
      <c r="KQJ29" s="7"/>
      <c r="KQK29" s="7"/>
      <c r="KQL29" s="7"/>
      <c r="KQM29" s="7"/>
      <c r="KQN29" s="7"/>
      <c r="KQO29" s="7"/>
      <c r="KQP29" s="7"/>
      <c r="KQQ29" s="7"/>
      <c r="KQR29" s="7"/>
      <c r="KQS29" s="7"/>
      <c r="KQT29" s="7"/>
      <c r="KQU29" s="7"/>
      <c r="KQV29" s="7"/>
      <c r="KQW29" s="7"/>
      <c r="KQX29" s="7"/>
      <c r="KQY29" s="7"/>
      <c r="KQZ29" s="7"/>
      <c r="KRA29" s="7"/>
      <c r="KRB29" s="7"/>
      <c r="KRC29" s="7"/>
      <c r="KRD29" s="7"/>
      <c r="KRE29" s="7"/>
      <c r="KRF29" s="7"/>
      <c r="KRG29" s="7"/>
      <c r="KRH29" s="7"/>
      <c r="KRI29" s="7"/>
      <c r="KRJ29" s="7"/>
      <c r="KRK29" s="7"/>
      <c r="KRL29" s="7"/>
      <c r="KRM29" s="7"/>
      <c r="KRN29" s="7"/>
      <c r="KRO29" s="7"/>
      <c r="KRP29" s="7"/>
      <c r="KRQ29" s="7"/>
      <c r="KRR29" s="7"/>
      <c r="KRS29" s="7"/>
      <c r="KRT29" s="7"/>
      <c r="KRU29" s="7"/>
      <c r="KRV29" s="7"/>
      <c r="KRW29" s="7"/>
      <c r="KRX29" s="7"/>
      <c r="KRY29" s="7"/>
      <c r="KRZ29" s="7"/>
      <c r="KSA29" s="7"/>
      <c r="KSB29" s="7"/>
      <c r="KSC29" s="7"/>
      <c r="KSD29" s="7"/>
      <c r="KSE29" s="7"/>
      <c r="KSF29" s="7"/>
      <c r="KSG29" s="7"/>
      <c r="KSH29" s="7"/>
      <c r="KSI29" s="7"/>
      <c r="KSJ29" s="7"/>
      <c r="KSK29" s="7"/>
      <c r="KSL29" s="7"/>
      <c r="KSM29" s="7"/>
      <c r="KSN29" s="7"/>
      <c r="KSO29" s="7"/>
      <c r="KSP29" s="7"/>
      <c r="KSQ29" s="7"/>
      <c r="KSR29" s="7"/>
      <c r="KSS29" s="7"/>
      <c r="KST29" s="7"/>
      <c r="KSU29" s="7"/>
      <c r="KSV29" s="7"/>
      <c r="KSW29" s="7"/>
      <c r="KSX29" s="7"/>
      <c r="KSY29" s="7"/>
      <c r="KSZ29" s="7"/>
      <c r="KTA29" s="7"/>
      <c r="KTB29" s="7"/>
      <c r="KTC29" s="7"/>
      <c r="KTD29" s="7"/>
      <c r="KTE29" s="7"/>
      <c r="KTF29" s="7"/>
      <c r="KTG29" s="7"/>
      <c r="KTH29" s="7"/>
      <c r="KTI29" s="7"/>
      <c r="KTJ29" s="7"/>
      <c r="KTK29" s="7"/>
      <c r="KTL29" s="7"/>
      <c r="KTM29" s="7"/>
      <c r="KTN29" s="7"/>
      <c r="KTO29" s="7"/>
      <c r="KTP29" s="7"/>
      <c r="KTQ29" s="7"/>
      <c r="KTR29" s="7"/>
      <c r="KTS29" s="7"/>
      <c r="KTT29" s="7"/>
      <c r="KTU29" s="7"/>
      <c r="KTV29" s="7"/>
      <c r="KTW29" s="7"/>
      <c r="KTX29" s="7"/>
      <c r="KTY29" s="7"/>
      <c r="KTZ29" s="7"/>
      <c r="KUA29" s="7"/>
      <c r="KUB29" s="7"/>
      <c r="KUC29" s="7"/>
      <c r="KUD29" s="7"/>
      <c r="KUE29" s="7"/>
      <c r="KUF29" s="7"/>
      <c r="KUG29" s="7"/>
      <c r="KUH29" s="7"/>
      <c r="KUI29" s="7"/>
      <c r="KUJ29" s="7"/>
      <c r="KUK29" s="7"/>
      <c r="KUL29" s="7"/>
      <c r="KUM29" s="7"/>
      <c r="KUN29" s="7"/>
      <c r="KUO29" s="7"/>
      <c r="KUP29" s="7"/>
      <c r="KUQ29" s="7"/>
      <c r="KUR29" s="7"/>
      <c r="KUS29" s="7"/>
      <c r="KUT29" s="7"/>
      <c r="KUU29" s="7"/>
      <c r="KUV29" s="7"/>
      <c r="KUW29" s="7"/>
      <c r="KUX29" s="7"/>
      <c r="KUY29" s="7"/>
      <c r="KUZ29" s="7"/>
      <c r="KVA29" s="7"/>
      <c r="KVB29" s="7"/>
      <c r="KVC29" s="7"/>
      <c r="KVD29" s="7"/>
      <c r="KVE29" s="7"/>
      <c r="KVF29" s="7"/>
      <c r="KVG29" s="7"/>
      <c r="KVH29" s="7"/>
      <c r="KVI29" s="7"/>
      <c r="KVJ29" s="7"/>
      <c r="KVK29" s="7"/>
      <c r="KVL29" s="7"/>
      <c r="KVM29" s="7"/>
      <c r="KVN29" s="7"/>
      <c r="KVO29" s="7"/>
      <c r="KVP29" s="7"/>
      <c r="KVQ29" s="7"/>
      <c r="KVR29" s="7"/>
      <c r="KVS29" s="7"/>
      <c r="KVT29" s="7"/>
      <c r="KVU29" s="7"/>
      <c r="KVV29" s="7"/>
      <c r="KVW29" s="7"/>
      <c r="KVX29" s="7"/>
      <c r="KVY29" s="7"/>
      <c r="KVZ29" s="7"/>
      <c r="KWA29" s="7"/>
      <c r="KWB29" s="7"/>
      <c r="KWC29" s="7"/>
      <c r="KWD29" s="7"/>
      <c r="KWE29" s="7"/>
      <c r="KWF29" s="7"/>
      <c r="KWG29" s="7"/>
      <c r="KWH29" s="7"/>
      <c r="KWI29" s="7"/>
      <c r="KWJ29" s="7"/>
      <c r="KWK29" s="7"/>
      <c r="KWL29" s="7"/>
      <c r="KWM29" s="7"/>
      <c r="KWN29" s="7"/>
      <c r="KWO29" s="7"/>
      <c r="KWP29" s="7"/>
      <c r="KWQ29" s="7"/>
      <c r="KWR29" s="7"/>
      <c r="KWS29" s="7"/>
      <c r="KWT29" s="7"/>
      <c r="KWU29" s="7"/>
      <c r="KWV29" s="7"/>
      <c r="KWW29" s="7"/>
      <c r="KWX29" s="7"/>
      <c r="KWY29" s="7"/>
      <c r="KWZ29" s="7"/>
      <c r="KXA29" s="7"/>
      <c r="KXB29" s="7"/>
      <c r="KXC29" s="7"/>
      <c r="KXD29" s="7"/>
      <c r="KXE29" s="7"/>
      <c r="KXF29" s="7"/>
      <c r="KXG29" s="7"/>
      <c r="KXH29" s="7"/>
      <c r="KXI29" s="7"/>
      <c r="KXJ29" s="7"/>
      <c r="KXK29" s="7"/>
      <c r="KXL29" s="7"/>
      <c r="KXM29" s="7"/>
      <c r="KXN29" s="7"/>
      <c r="KXO29" s="7"/>
      <c r="KXP29" s="7"/>
      <c r="KXQ29" s="7"/>
      <c r="KXR29" s="7"/>
      <c r="KXS29" s="7"/>
      <c r="KXT29" s="7"/>
      <c r="KXU29" s="7"/>
      <c r="KXV29" s="7"/>
      <c r="KXW29" s="7"/>
      <c r="KXX29" s="7"/>
      <c r="KXY29" s="7"/>
      <c r="KXZ29" s="7"/>
      <c r="KYA29" s="7"/>
      <c r="KYB29" s="7"/>
      <c r="KYC29" s="7"/>
      <c r="KYD29" s="7"/>
      <c r="KYE29" s="7"/>
      <c r="KYF29" s="7"/>
      <c r="KYG29" s="7"/>
      <c r="KYH29" s="7"/>
      <c r="KYI29" s="7"/>
      <c r="KYJ29" s="7"/>
      <c r="KYK29" s="7"/>
      <c r="KYL29" s="7"/>
      <c r="KYM29" s="7"/>
      <c r="KYN29" s="7"/>
      <c r="KYO29" s="7"/>
      <c r="KYP29" s="7"/>
      <c r="KYQ29" s="7"/>
      <c r="KYR29" s="7"/>
      <c r="KYS29" s="7"/>
      <c r="KYT29" s="7"/>
      <c r="KYU29" s="7"/>
      <c r="KYV29" s="7"/>
      <c r="KYW29" s="7"/>
      <c r="KYX29" s="7"/>
      <c r="KYY29" s="7"/>
      <c r="KYZ29" s="7"/>
      <c r="KZA29" s="7"/>
      <c r="KZB29" s="7"/>
      <c r="KZC29" s="7"/>
      <c r="KZD29" s="7"/>
      <c r="KZE29" s="7"/>
      <c r="KZF29" s="7"/>
      <c r="KZG29" s="7"/>
      <c r="KZH29" s="7"/>
      <c r="KZI29" s="7"/>
      <c r="KZJ29" s="7"/>
      <c r="KZK29" s="7"/>
      <c r="KZL29" s="7"/>
      <c r="KZM29" s="7"/>
      <c r="KZN29" s="7"/>
      <c r="KZO29" s="7"/>
      <c r="KZP29" s="7"/>
      <c r="KZQ29" s="7"/>
      <c r="KZR29" s="7"/>
      <c r="KZS29" s="7"/>
      <c r="KZT29" s="7"/>
      <c r="KZU29" s="7"/>
      <c r="KZV29" s="7"/>
      <c r="KZW29" s="7"/>
      <c r="KZX29" s="7"/>
      <c r="KZY29" s="7"/>
      <c r="KZZ29" s="7"/>
      <c r="LAA29" s="7"/>
      <c r="LAB29" s="7"/>
      <c r="LAC29" s="7"/>
      <c r="LAD29" s="7"/>
      <c r="LAE29" s="7"/>
      <c r="LAF29" s="7"/>
      <c r="LAG29" s="7"/>
      <c r="LAH29" s="7"/>
      <c r="LAI29" s="7"/>
      <c r="LAJ29" s="7"/>
      <c r="LAK29" s="7"/>
      <c r="LAL29" s="7"/>
      <c r="LAM29" s="7"/>
      <c r="LAN29" s="7"/>
      <c r="LAO29" s="7"/>
      <c r="LAP29" s="7"/>
      <c r="LAQ29" s="7"/>
      <c r="LAR29" s="7"/>
      <c r="LAS29" s="7"/>
      <c r="LAT29" s="7"/>
      <c r="LAU29" s="7"/>
      <c r="LAV29" s="7"/>
      <c r="LAW29" s="7"/>
      <c r="LAX29" s="7"/>
      <c r="LAY29" s="7"/>
      <c r="LAZ29" s="7"/>
      <c r="LBA29" s="7"/>
      <c r="LBB29" s="7"/>
      <c r="LBC29" s="7"/>
      <c r="LBD29" s="7"/>
      <c r="LBE29" s="7"/>
      <c r="LBF29" s="7"/>
      <c r="LBG29" s="7"/>
      <c r="LBH29" s="7"/>
      <c r="LBI29" s="7"/>
      <c r="LBJ29" s="7"/>
      <c r="LBK29" s="7"/>
      <c r="LBL29" s="7"/>
      <c r="LBM29" s="7"/>
      <c r="LBN29" s="7"/>
      <c r="LBO29" s="7"/>
      <c r="LBP29" s="7"/>
      <c r="LBQ29" s="7"/>
      <c r="LBR29" s="7"/>
      <c r="LBS29" s="7"/>
      <c r="LBT29" s="7"/>
      <c r="LBU29" s="7"/>
      <c r="LBV29" s="7"/>
      <c r="LBW29" s="7"/>
      <c r="LBX29" s="7"/>
      <c r="LBY29" s="7"/>
      <c r="LBZ29" s="7"/>
      <c r="LCA29" s="7"/>
      <c r="LCB29" s="7"/>
      <c r="LCC29" s="7"/>
      <c r="LCD29" s="7"/>
      <c r="LCE29" s="7"/>
      <c r="LCF29" s="7"/>
      <c r="LCG29" s="7"/>
      <c r="LCH29" s="7"/>
      <c r="LCI29" s="7"/>
      <c r="LCJ29" s="7"/>
      <c r="LCK29" s="7"/>
      <c r="LCL29" s="7"/>
      <c r="LCM29" s="7"/>
      <c r="LCN29" s="7"/>
      <c r="LCO29" s="7"/>
      <c r="LCP29" s="7"/>
      <c r="LCQ29" s="7"/>
      <c r="LCR29" s="7"/>
      <c r="LCS29" s="7"/>
      <c r="LCT29" s="7"/>
      <c r="LCU29" s="7"/>
      <c r="LCV29" s="7"/>
      <c r="LCW29" s="7"/>
      <c r="LCX29" s="7"/>
      <c r="LCY29" s="7"/>
      <c r="LCZ29" s="7"/>
      <c r="LDA29" s="7"/>
      <c r="LDB29" s="7"/>
      <c r="LDC29" s="7"/>
      <c r="LDD29" s="7"/>
      <c r="LDE29" s="7"/>
      <c r="LDF29" s="7"/>
      <c r="LDG29" s="7"/>
      <c r="LDH29" s="7"/>
      <c r="LDI29" s="7"/>
      <c r="LDJ29" s="7"/>
      <c r="LDK29" s="7"/>
      <c r="LDL29" s="7"/>
      <c r="LDM29" s="7"/>
      <c r="LDN29" s="7"/>
      <c r="LDO29" s="7"/>
      <c r="LDP29" s="7"/>
      <c r="LDQ29" s="7"/>
      <c r="LDR29" s="7"/>
      <c r="LDS29" s="7"/>
      <c r="LDT29" s="7"/>
      <c r="LDU29" s="7"/>
      <c r="LDV29" s="7"/>
      <c r="LDW29" s="7"/>
      <c r="LDX29" s="7"/>
      <c r="LDY29" s="7"/>
      <c r="LDZ29" s="7"/>
      <c r="LEA29" s="7"/>
      <c r="LEB29" s="7"/>
      <c r="LEC29" s="7"/>
      <c r="LED29" s="7"/>
      <c r="LEE29" s="7"/>
      <c r="LEF29" s="7"/>
      <c r="LEG29" s="7"/>
      <c r="LEH29" s="7"/>
      <c r="LEI29" s="7"/>
      <c r="LEJ29" s="7"/>
      <c r="LEK29" s="7"/>
      <c r="LEL29" s="7"/>
      <c r="LEM29" s="7"/>
      <c r="LEN29" s="7"/>
      <c r="LEO29" s="7"/>
      <c r="LEP29" s="7"/>
      <c r="LEQ29" s="7"/>
      <c r="LER29" s="7"/>
      <c r="LES29" s="7"/>
      <c r="LET29" s="7"/>
      <c r="LEU29" s="7"/>
      <c r="LEV29" s="7"/>
      <c r="LEW29" s="7"/>
      <c r="LEX29" s="7"/>
      <c r="LEY29" s="7"/>
      <c r="LEZ29" s="7"/>
      <c r="LFA29" s="7"/>
      <c r="LFB29" s="7"/>
      <c r="LFC29" s="7"/>
      <c r="LFD29" s="7"/>
      <c r="LFE29" s="7"/>
      <c r="LFF29" s="7"/>
      <c r="LFG29" s="7"/>
      <c r="LFH29" s="7"/>
      <c r="LFI29" s="7"/>
      <c r="LFJ29" s="7"/>
      <c r="LFK29" s="7"/>
      <c r="LFL29" s="7"/>
      <c r="LFM29" s="7"/>
      <c r="LFN29" s="7"/>
      <c r="LFO29" s="7"/>
      <c r="LFP29" s="7"/>
      <c r="LFQ29" s="7"/>
      <c r="LFR29" s="7"/>
      <c r="LFS29" s="7"/>
      <c r="LFT29" s="7"/>
      <c r="LFU29" s="7"/>
      <c r="LFV29" s="7"/>
      <c r="LFW29" s="7"/>
      <c r="LFX29" s="7"/>
      <c r="LFY29" s="7"/>
      <c r="LFZ29" s="7"/>
      <c r="LGA29" s="7"/>
      <c r="LGB29" s="7"/>
      <c r="LGC29" s="7"/>
      <c r="LGD29" s="7"/>
      <c r="LGE29" s="7"/>
      <c r="LGF29" s="7"/>
      <c r="LGG29" s="7"/>
      <c r="LGH29" s="7"/>
      <c r="LGI29" s="7"/>
      <c r="LGJ29" s="7"/>
      <c r="LGK29" s="7"/>
      <c r="LGL29" s="7"/>
      <c r="LGM29" s="7"/>
      <c r="LGN29" s="7"/>
      <c r="LGO29" s="7"/>
      <c r="LGP29" s="7"/>
      <c r="LGQ29" s="7"/>
      <c r="LGR29" s="7"/>
      <c r="LGS29" s="7"/>
      <c r="LGT29" s="7"/>
      <c r="LGU29" s="7"/>
      <c r="LGV29" s="7"/>
      <c r="LGW29" s="7"/>
      <c r="LGX29" s="7"/>
      <c r="LGY29" s="7"/>
      <c r="LGZ29" s="7"/>
      <c r="LHA29" s="7"/>
      <c r="LHB29" s="7"/>
      <c r="LHC29" s="7"/>
      <c r="LHD29" s="7"/>
      <c r="LHE29" s="7"/>
      <c r="LHF29" s="7"/>
      <c r="LHG29" s="7"/>
      <c r="LHH29" s="7"/>
      <c r="LHI29" s="7"/>
      <c r="LHJ29" s="7"/>
      <c r="LHK29" s="7"/>
      <c r="LHL29" s="7"/>
      <c r="LHM29" s="7"/>
      <c r="LHN29" s="7"/>
      <c r="LHO29" s="7"/>
      <c r="LHP29" s="7"/>
      <c r="LHQ29" s="7"/>
      <c r="LHR29" s="7"/>
      <c r="LHS29" s="7"/>
      <c r="LHT29" s="7"/>
      <c r="LHU29" s="7"/>
      <c r="LHV29" s="7"/>
      <c r="LHW29" s="7"/>
      <c r="LHX29" s="7"/>
      <c r="LHY29" s="7"/>
      <c r="LHZ29" s="7"/>
      <c r="LIA29" s="7"/>
      <c r="LIB29" s="7"/>
      <c r="LIC29" s="7"/>
      <c r="LID29" s="7"/>
      <c r="LIE29" s="7"/>
      <c r="LIF29" s="7"/>
      <c r="LIG29" s="7"/>
      <c r="LIH29" s="7"/>
      <c r="LII29" s="7"/>
      <c r="LIJ29" s="7"/>
      <c r="LIK29" s="7"/>
      <c r="LIL29" s="7"/>
      <c r="LIM29" s="7"/>
      <c r="LIN29" s="7"/>
      <c r="LIO29" s="7"/>
      <c r="LIP29" s="7"/>
      <c r="LIQ29" s="7"/>
      <c r="LIR29" s="7"/>
      <c r="LIS29" s="7"/>
      <c r="LIT29" s="7"/>
      <c r="LIU29" s="7"/>
      <c r="LIV29" s="7"/>
      <c r="LIW29" s="7"/>
      <c r="LIX29" s="7"/>
      <c r="LIY29" s="7"/>
      <c r="LIZ29" s="7"/>
      <c r="LJA29" s="7"/>
      <c r="LJB29" s="7"/>
      <c r="LJC29" s="7"/>
      <c r="LJD29" s="7"/>
      <c r="LJE29" s="7"/>
      <c r="LJF29" s="7"/>
      <c r="LJG29" s="7"/>
      <c r="LJH29" s="7"/>
      <c r="LJI29" s="7"/>
      <c r="LJJ29" s="7"/>
      <c r="LJK29" s="7"/>
      <c r="LJL29" s="7"/>
      <c r="LJM29" s="7"/>
      <c r="LJN29" s="7"/>
      <c r="LJO29" s="7"/>
      <c r="LJP29" s="7"/>
      <c r="LJQ29" s="7"/>
      <c r="LJR29" s="7"/>
      <c r="LJS29" s="7"/>
      <c r="LJT29" s="7"/>
      <c r="LJU29" s="7"/>
      <c r="LJV29" s="7"/>
      <c r="LJW29" s="7"/>
      <c r="LJX29" s="7"/>
      <c r="LJY29" s="7"/>
      <c r="LJZ29" s="7"/>
      <c r="LKA29" s="7"/>
      <c r="LKB29" s="7"/>
      <c r="LKC29" s="7"/>
      <c r="LKD29" s="7"/>
      <c r="LKE29" s="7"/>
      <c r="LKF29" s="7"/>
      <c r="LKG29" s="7"/>
      <c r="LKH29" s="7"/>
      <c r="LKI29" s="7"/>
      <c r="LKJ29" s="7"/>
      <c r="LKK29" s="7"/>
      <c r="LKL29" s="7"/>
      <c r="LKM29" s="7"/>
      <c r="LKN29" s="7"/>
      <c r="LKO29" s="7"/>
      <c r="LKP29" s="7"/>
      <c r="LKQ29" s="7"/>
      <c r="LKR29" s="7"/>
      <c r="LKS29" s="7"/>
      <c r="LKT29" s="7"/>
      <c r="LKU29" s="7"/>
      <c r="LKV29" s="7"/>
      <c r="LKW29" s="7"/>
      <c r="LKX29" s="7"/>
      <c r="LKY29" s="7"/>
      <c r="LKZ29" s="7"/>
      <c r="LLA29" s="7"/>
      <c r="LLB29" s="7"/>
      <c r="LLC29" s="7"/>
      <c r="LLD29" s="7"/>
      <c r="LLE29" s="7"/>
      <c r="LLF29" s="7"/>
      <c r="LLG29" s="7"/>
      <c r="LLH29" s="7"/>
      <c r="LLI29" s="7"/>
      <c r="LLJ29" s="7"/>
      <c r="LLK29" s="7"/>
      <c r="LLL29" s="7"/>
      <c r="LLM29" s="7"/>
      <c r="LLN29" s="7"/>
      <c r="LLO29" s="7"/>
      <c r="LLP29" s="7"/>
      <c r="LLQ29" s="7"/>
      <c r="LLR29" s="7"/>
      <c r="LLS29" s="7"/>
      <c r="LLT29" s="7"/>
      <c r="LLU29" s="7"/>
      <c r="LLV29" s="7"/>
      <c r="LLW29" s="7"/>
      <c r="LLX29" s="7"/>
      <c r="LLY29" s="7"/>
      <c r="LLZ29" s="7"/>
      <c r="LMA29" s="7"/>
      <c r="LMB29" s="7"/>
      <c r="LMC29" s="7"/>
      <c r="LMD29" s="7"/>
      <c r="LME29" s="7"/>
      <c r="LMF29" s="7"/>
      <c r="LMG29" s="7"/>
      <c r="LMH29" s="7"/>
      <c r="LMI29" s="7"/>
      <c r="LMJ29" s="7"/>
      <c r="LMK29" s="7"/>
      <c r="LML29" s="7"/>
      <c r="LMM29" s="7"/>
      <c r="LMN29" s="7"/>
      <c r="LMO29" s="7"/>
      <c r="LMP29" s="7"/>
      <c r="LMQ29" s="7"/>
      <c r="LMR29" s="7"/>
      <c r="LMS29" s="7"/>
      <c r="LMT29" s="7"/>
      <c r="LMU29" s="7"/>
      <c r="LMV29" s="7"/>
      <c r="LMW29" s="7"/>
      <c r="LMX29" s="7"/>
      <c r="LMY29" s="7"/>
      <c r="LMZ29" s="7"/>
      <c r="LNA29" s="7"/>
      <c r="LNB29" s="7"/>
      <c r="LNC29" s="7"/>
      <c r="LND29" s="7"/>
      <c r="LNE29" s="7"/>
      <c r="LNF29" s="7"/>
      <c r="LNG29" s="7"/>
      <c r="LNH29" s="7"/>
      <c r="LNI29" s="7"/>
      <c r="LNJ29" s="7"/>
      <c r="LNK29" s="7"/>
      <c r="LNL29" s="7"/>
      <c r="LNM29" s="7"/>
      <c r="LNN29" s="7"/>
      <c r="LNO29" s="7"/>
      <c r="LNP29" s="7"/>
      <c r="LNQ29" s="7"/>
      <c r="LNR29" s="7"/>
      <c r="LNS29" s="7"/>
      <c r="LNT29" s="7"/>
      <c r="LNU29" s="7"/>
      <c r="LNV29" s="7"/>
      <c r="LNW29" s="7"/>
      <c r="LNX29" s="7"/>
      <c r="LNY29" s="7"/>
      <c r="LNZ29" s="7"/>
      <c r="LOA29" s="7"/>
      <c r="LOB29" s="7"/>
      <c r="LOC29" s="7"/>
      <c r="LOD29" s="7"/>
      <c r="LOE29" s="7"/>
      <c r="LOF29" s="7"/>
      <c r="LOG29" s="7"/>
      <c r="LOH29" s="7"/>
      <c r="LOI29" s="7"/>
      <c r="LOJ29" s="7"/>
      <c r="LOK29" s="7"/>
      <c r="LOL29" s="7"/>
      <c r="LOM29" s="7"/>
      <c r="LON29" s="7"/>
      <c r="LOO29" s="7"/>
      <c r="LOP29" s="7"/>
      <c r="LOQ29" s="7"/>
      <c r="LOR29" s="7"/>
      <c r="LOS29" s="7"/>
      <c r="LOT29" s="7"/>
      <c r="LOU29" s="7"/>
      <c r="LOV29" s="7"/>
      <c r="LOW29" s="7"/>
      <c r="LOX29" s="7"/>
      <c r="LOY29" s="7"/>
      <c r="LOZ29" s="7"/>
      <c r="LPA29" s="7"/>
      <c r="LPB29" s="7"/>
      <c r="LPC29" s="7"/>
      <c r="LPD29" s="7"/>
      <c r="LPE29" s="7"/>
      <c r="LPF29" s="7"/>
      <c r="LPG29" s="7"/>
      <c r="LPH29" s="7"/>
      <c r="LPI29" s="7"/>
      <c r="LPJ29" s="7"/>
      <c r="LPK29" s="7"/>
      <c r="LPL29" s="7"/>
      <c r="LPM29" s="7"/>
      <c r="LPN29" s="7"/>
      <c r="LPO29" s="7"/>
      <c r="LPP29" s="7"/>
      <c r="LPQ29" s="7"/>
      <c r="LPR29" s="7"/>
      <c r="LPS29" s="7"/>
      <c r="LPT29" s="7"/>
      <c r="LPU29" s="7"/>
      <c r="LPV29" s="7"/>
      <c r="LPW29" s="7"/>
      <c r="LPX29" s="7"/>
      <c r="LPY29" s="7"/>
      <c r="LPZ29" s="7"/>
      <c r="LQA29" s="7"/>
      <c r="LQB29" s="7"/>
      <c r="LQC29" s="7"/>
      <c r="LQD29" s="7"/>
      <c r="LQE29" s="7"/>
      <c r="LQF29" s="7"/>
      <c r="LQG29" s="7"/>
      <c r="LQH29" s="7"/>
      <c r="LQI29" s="7"/>
      <c r="LQJ29" s="7"/>
      <c r="LQK29" s="7"/>
      <c r="LQL29" s="7"/>
      <c r="LQM29" s="7"/>
      <c r="LQN29" s="7"/>
      <c r="LQO29" s="7"/>
      <c r="LQP29" s="7"/>
      <c r="LQQ29" s="7"/>
      <c r="LQR29" s="7"/>
      <c r="LQS29" s="7"/>
      <c r="LQT29" s="7"/>
      <c r="LQU29" s="7"/>
      <c r="LQV29" s="7"/>
      <c r="LQW29" s="7"/>
      <c r="LQX29" s="7"/>
      <c r="LQY29" s="7"/>
      <c r="LQZ29" s="7"/>
      <c r="LRA29" s="7"/>
      <c r="LRB29" s="7"/>
      <c r="LRC29" s="7"/>
      <c r="LRD29" s="7"/>
      <c r="LRE29" s="7"/>
      <c r="LRF29" s="7"/>
      <c r="LRG29" s="7"/>
      <c r="LRH29" s="7"/>
      <c r="LRI29" s="7"/>
      <c r="LRJ29" s="7"/>
      <c r="LRK29" s="7"/>
      <c r="LRL29" s="7"/>
      <c r="LRM29" s="7"/>
      <c r="LRN29" s="7"/>
      <c r="LRO29" s="7"/>
      <c r="LRP29" s="7"/>
      <c r="LRQ29" s="7"/>
      <c r="LRR29" s="7"/>
      <c r="LRS29" s="7"/>
      <c r="LRT29" s="7"/>
      <c r="LRU29" s="7"/>
      <c r="LRV29" s="7"/>
      <c r="LRW29" s="7"/>
      <c r="LRX29" s="7"/>
      <c r="LRY29" s="7"/>
      <c r="LRZ29" s="7"/>
      <c r="LSA29" s="7"/>
      <c r="LSB29" s="7"/>
      <c r="LSC29" s="7"/>
      <c r="LSD29" s="7"/>
      <c r="LSE29" s="7"/>
      <c r="LSF29" s="7"/>
      <c r="LSG29" s="7"/>
      <c r="LSH29" s="7"/>
      <c r="LSI29" s="7"/>
      <c r="LSJ29" s="7"/>
      <c r="LSK29" s="7"/>
      <c r="LSL29" s="7"/>
      <c r="LSM29" s="7"/>
      <c r="LSN29" s="7"/>
      <c r="LSO29" s="7"/>
      <c r="LSP29" s="7"/>
      <c r="LSQ29" s="7"/>
      <c r="LSR29" s="7"/>
      <c r="LSS29" s="7"/>
      <c r="LST29" s="7"/>
      <c r="LSU29" s="7"/>
      <c r="LSV29" s="7"/>
      <c r="LSW29" s="7"/>
      <c r="LSX29" s="7"/>
      <c r="LSY29" s="7"/>
      <c r="LSZ29" s="7"/>
      <c r="LTA29" s="7"/>
      <c r="LTB29" s="7"/>
      <c r="LTC29" s="7"/>
      <c r="LTD29" s="7"/>
      <c r="LTE29" s="7"/>
      <c r="LTF29" s="7"/>
      <c r="LTG29" s="7"/>
      <c r="LTH29" s="7"/>
      <c r="LTI29" s="7"/>
      <c r="LTJ29" s="7"/>
      <c r="LTK29" s="7"/>
      <c r="LTL29" s="7"/>
      <c r="LTM29" s="7"/>
      <c r="LTN29" s="7"/>
      <c r="LTO29" s="7"/>
      <c r="LTP29" s="7"/>
      <c r="LTQ29" s="7"/>
      <c r="LTR29" s="7"/>
      <c r="LTS29" s="7"/>
      <c r="LTT29" s="7"/>
      <c r="LTU29" s="7"/>
      <c r="LTV29" s="7"/>
      <c r="LTW29" s="7"/>
      <c r="LTX29" s="7"/>
      <c r="LTY29" s="7"/>
      <c r="LTZ29" s="7"/>
      <c r="LUA29" s="7"/>
      <c r="LUB29" s="7"/>
      <c r="LUC29" s="7"/>
      <c r="LUD29" s="7"/>
      <c r="LUE29" s="7"/>
      <c r="LUF29" s="7"/>
      <c r="LUG29" s="7"/>
      <c r="LUH29" s="7"/>
      <c r="LUI29" s="7"/>
      <c r="LUJ29" s="7"/>
      <c r="LUK29" s="7"/>
      <c r="LUL29" s="7"/>
      <c r="LUM29" s="7"/>
      <c r="LUN29" s="7"/>
      <c r="LUO29" s="7"/>
      <c r="LUP29" s="7"/>
      <c r="LUQ29" s="7"/>
      <c r="LUR29" s="7"/>
      <c r="LUS29" s="7"/>
      <c r="LUT29" s="7"/>
      <c r="LUU29" s="7"/>
      <c r="LUV29" s="7"/>
      <c r="LUW29" s="7"/>
      <c r="LUX29" s="7"/>
      <c r="LUY29" s="7"/>
      <c r="LUZ29" s="7"/>
      <c r="LVA29" s="7"/>
      <c r="LVB29" s="7"/>
      <c r="LVC29" s="7"/>
      <c r="LVD29" s="7"/>
      <c r="LVE29" s="7"/>
      <c r="LVF29" s="7"/>
      <c r="LVG29" s="7"/>
      <c r="LVH29" s="7"/>
      <c r="LVI29" s="7"/>
      <c r="LVJ29" s="7"/>
      <c r="LVK29" s="7"/>
      <c r="LVL29" s="7"/>
      <c r="LVM29" s="7"/>
      <c r="LVN29" s="7"/>
      <c r="LVO29" s="7"/>
      <c r="LVP29" s="7"/>
      <c r="LVQ29" s="7"/>
      <c r="LVR29" s="7"/>
      <c r="LVS29" s="7"/>
      <c r="LVT29" s="7"/>
      <c r="LVU29" s="7"/>
      <c r="LVV29" s="7"/>
      <c r="LVW29" s="7"/>
      <c r="LVX29" s="7"/>
      <c r="LVY29" s="7"/>
      <c r="LVZ29" s="7"/>
      <c r="LWA29" s="7"/>
      <c r="LWB29" s="7"/>
      <c r="LWC29" s="7"/>
      <c r="LWD29" s="7"/>
      <c r="LWE29" s="7"/>
      <c r="LWF29" s="7"/>
      <c r="LWG29" s="7"/>
      <c r="LWH29" s="7"/>
      <c r="LWI29" s="7"/>
      <c r="LWJ29" s="7"/>
      <c r="LWK29" s="7"/>
      <c r="LWL29" s="7"/>
      <c r="LWM29" s="7"/>
      <c r="LWN29" s="7"/>
      <c r="LWO29" s="7"/>
      <c r="LWP29" s="7"/>
      <c r="LWQ29" s="7"/>
      <c r="LWR29" s="7"/>
      <c r="LWS29" s="7"/>
      <c r="LWT29" s="7"/>
      <c r="LWU29" s="7"/>
      <c r="LWV29" s="7"/>
      <c r="LWW29" s="7"/>
      <c r="LWX29" s="7"/>
      <c r="LWY29" s="7"/>
      <c r="LWZ29" s="7"/>
      <c r="LXA29" s="7"/>
      <c r="LXB29" s="7"/>
      <c r="LXC29" s="7"/>
      <c r="LXD29" s="7"/>
      <c r="LXE29" s="7"/>
      <c r="LXF29" s="7"/>
      <c r="LXG29" s="7"/>
      <c r="LXH29" s="7"/>
      <c r="LXI29" s="7"/>
      <c r="LXJ29" s="7"/>
      <c r="LXK29" s="7"/>
      <c r="LXL29" s="7"/>
      <c r="LXM29" s="7"/>
      <c r="LXN29" s="7"/>
      <c r="LXO29" s="7"/>
      <c r="LXP29" s="7"/>
      <c r="LXQ29" s="7"/>
      <c r="LXR29" s="7"/>
      <c r="LXS29" s="7"/>
      <c r="LXT29" s="7"/>
      <c r="LXU29" s="7"/>
      <c r="LXV29" s="7"/>
      <c r="LXW29" s="7"/>
      <c r="LXX29" s="7"/>
      <c r="LXY29" s="7"/>
      <c r="LXZ29" s="7"/>
      <c r="LYA29" s="7"/>
      <c r="LYB29" s="7"/>
      <c r="LYC29" s="7"/>
      <c r="LYD29" s="7"/>
      <c r="LYE29" s="7"/>
      <c r="LYF29" s="7"/>
      <c r="LYG29" s="7"/>
      <c r="LYH29" s="7"/>
      <c r="LYI29" s="7"/>
      <c r="LYJ29" s="7"/>
      <c r="LYK29" s="7"/>
      <c r="LYL29" s="7"/>
      <c r="LYM29" s="7"/>
      <c r="LYN29" s="7"/>
      <c r="LYO29" s="7"/>
      <c r="LYP29" s="7"/>
      <c r="LYQ29" s="7"/>
      <c r="LYR29" s="7"/>
      <c r="LYS29" s="7"/>
      <c r="LYT29" s="7"/>
      <c r="LYU29" s="7"/>
      <c r="LYV29" s="7"/>
      <c r="LYW29" s="7"/>
      <c r="LYX29" s="7"/>
      <c r="LYY29" s="7"/>
      <c r="LYZ29" s="7"/>
      <c r="LZA29" s="7"/>
      <c r="LZB29" s="7"/>
      <c r="LZC29" s="7"/>
      <c r="LZD29" s="7"/>
      <c r="LZE29" s="7"/>
      <c r="LZF29" s="7"/>
      <c r="LZG29" s="7"/>
      <c r="LZH29" s="7"/>
      <c r="LZI29" s="7"/>
      <c r="LZJ29" s="7"/>
      <c r="LZK29" s="7"/>
      <c r="LZL29" s="7"/>
      <c r="LZM29" s="7"/>
      <c r="LZN29" s="7"/>
      <c r="LZO29" s="7"/>
      <c r="LZP29" s="7"/>
      <c r="LZQ29" s="7"/>
      <c r="LZR29" s="7"/>
      <c r="LZS29" s="7"/>
      <c r="LZT29" s="7"/>
      <c r="LZU29" s="7"/>
      <c r="LZV29" s="7"/>
      <c r="LZW29" s="7"/>
      <c r="LZX29" s="7"/>
      <c r="LZY29" s="7"/>
      <c r="LZZ29" s="7"/>
      <c r="MAA29" s="7"/>
      <c r="MAB29" s="7"/>
      <c r="MAC29" s="7"/>
      <c r="MAD29" s="7"/>
      <c r="MAE29" s="7"/>
      <c r="MAF29" s="7"/>
      <c r="MAG29" s="7"/>
      <c r="MAH29" s="7"/>
      <c r="MAI29" s="7"/>
      <c r="MAJ29" s="7"/>
      <c r="MAK29" s="7"/>
      <c r="MAL29" s="7"/>
      <c r="MAM29" s="7"/>
      <c r="MAN29" s="7"/>
      <c r="MAO29" s="7"/>
      <c r="MAP29" s="7"/>
      <c r="MAQ29" s="7"/>
      <c r="MAR29" s="7"/>
      <c r="MAS29" s="7"/>
      <c r="MAT29" s="7"/>
      <c r="MAU29" s="7"/>
      <c r="MAV29" s="7"/>
      <c r="MAW29" s="7"/>
      <c r="MAX29" s="7"/>
      <c r="MAY29" s="7"/>
      <c r="MAZ29" s="7"/>
      <c r="MBA29" s="7"/>
      <c r="MBB29" s="7"/>
      <c r="MBC29" s="7"/>
      <c r="MBD29" s="7"/>
      <c r="MBE29" s="7"/>
      <c r="MBF29" s="7"/>
      <c r="MBG29" s="7"/>
      <c r="MBH29" s="7"/>
      <c r="MBI29" s="7"/>
      <c r="MBJ29" s="7"/>
      <c r="MBK29" s="7"/>
      <c r="MBL29" s="7"/>
      <c r="MBM29" s="7"/>
      <c r="MBN29" s="7"/>
      <c r="MBO29" s="7"/>
      <c r="MBP29" s="7"/>
      <c r="MBQ29" s="7"/>
      <c r="MBR29" s="7"/>
      <c r="MBS29" s="7"/>
      <c r="MBT29" s="7"/>
      <c r="MBU29" s="7"/>
      <c r="MBV29" s="7"/>
      <c r="MBW29" s="7"/>
      <c r="MBX29" s="7"/>
      <c r="MBY29" s="7"/>
      <c r="MBZ29" s="7"/>
      <c r="MCA29" s="7"/>
      <c r="MCB29" s="7"/>
      <c r="MCC29" s="7"/>
      <c r="MCD29" s="7"/>
      <c r="MCE29" s="7"/>
      <c r="MCF29" s="7"/>
      <c r="MCG29" s="7"/>
      <c r="MCH29" s="7"/>
      <c r="MCI29" s="7"/>
      <c r="MCJ29" s="7"/>
      <c r="MCK29" s="7"/>
      <c r="MCL29" s="7"/>
      <c r="MCM29" s="7"/>
      <c r="MCN29" s="7"/>
      <c r="MCO29" s="7"/>
      <c r="MCP29" s="7"/>
      <c r="MCQ29" s="7"/>
      <c r="MCR29" s="7"/>
      <c r="MCS29" s="7"/>
      <c r="MCT29" s="7"/>
      <c r="MCU29" s="7"/>
      <c r="MCV29" s="7"/>
      <c r="MCW29" s="7"/>
      <c r="MCX29" s="7"/>
      <c r="MCY29" s="7"/>
      <c r="MCZ29" s="7"/>
      <c r="MDA29" s="7"/>
      <c r="MDB29" s="7"/>
      <c r="MDC29" s="7"/>
      <c r="MDD29" s="7"/>
      <c r="MDE29" s="7"/>
      <c r="MDF29" s="7"/>
      <c r="MDG29" s="7"/>
      <c r="MDH29" s="7"/>
      <c r="MDI29" s="7"/>
      <c r="MDJ29" s="7"/>
      <c r="MDK29" s="7"/>
      <c r="MDL29" s="7"/>
      <c r="MDM29" s="7"/>
      <c r="MDN29" s="7"/>
      <c r="MDO29" s="7"/>
      <c r="MDP29" s="7"/>
      <c r="MDQ29" s="7"/>
      <c r="MDR29" s="7"/>
      <c r="MDS29" s="7"/>
      <c r="MDT29" s="7"/>
      <c r="MDU29" s="7"/>
      <c r="MDV29" s="7"/>
      <c r="MDW29" s="7"/>
      <c r="MDX29" s="7"/>
      <c r="MDY29" s="7"/>
      <c r="MDZ29" s="7"/>
      <c r="MEA29" s="7"/>
      <c r="MEB29" s="7"/>
      <c r="MEC29" s="7"/>
      <c r="MED29" s="7"/>
      <c r="MEE29" s="7"/>
      <c r="MEF29" s="7"/>
      <c r="MEG29" s="7"/>
      <c r="MEH29" s="7"/>
      <c r="MEI29" s="7"/>
      <c r="MEJ29" s="7"/>
      <c r="MEK29" s="7"/>
      <c r="MEL29" s="7"/>
      <c r="MEM29" s="7"/>
      <c r="MEN29" s="7"/>
      <c r="MEO29" s="7"/>
      <c r="MEP29" s="7"/>
      <c r="MEQ29" s="7"/>
      <c r="MER29" s="7"/>
      <c r="MES29" s="7"/>
      <c r="MET29" s="7"/>
      <c r="MEU29" s="7"/>
      <c r="MEV29" s="7"/>
      <c r="MEW29" s="7"/>
      <c r="MEX29" s="7"/>
      <c r="MEY29" s="7"/>
      <c r="MEZ29" s="7"/>
      <c r="MFA29" s="7"/>
      <c r="MFB29" s="7"/>
      <c r="MFC29" s="7"/>
      <c r="MFD29" s="7"/>
      <c r="MFE29" s="7"/>
      <c r="MFF29" s="7"/>
      <c r="MFG29" s="7"/>
      <c r="MFH29" s="7"/>
      <c r="MFI29" s="7"/>
      <c r="MFJ29" s="7"/>
      <c r="MFK29" s="7"/>
      <c r="MFL29" s="7"/>
      <c r="MFM29" s="7"/>
      <c r="MFN29" s="7"/>
      <c r="MFO29" s="7"/>
      <c r="MFP29" s="7"/>
      <c r="MFQ29" s="7"/>
      <c r="MFR29" s="7"/>
      <c r="MFS29" s="7"/>
      <c r="MFT29" s="7"/>
      <c r="MFU29" s="7"/>
      <c r="MFV29" s="7"/>
      <c r="MFW29" s="7"/>
      <c r="MFX29" s="7"/>
      <c r="MFY29" s="7"/>
      <c r="MFZ29" s="7"/>
      <c r="MGA29" s="7"/>
      <c r="MGB29" s="7"/>
      <c r="MGC29" s="7"/>
      <c r="MGD29" s="7"/>
      <c r="MGE29" s="7"/>
      <c r="MGF29" s="7"/>
      <c r="MGG29" s="7"/>
      <c r="MGH29" s="7"/>
      <c r="MGI29" s="7"/>
      <c r="MGJ29" s="7"/>
      <c r="MGK29" s="7"/>
      <c r="MGL29" s="7"/>
      <c r="MGM29" s="7"/>
      <c r="MGN29" s="7"/>
      <c r="MGO29" s="7"/>
      <c r="MGP29" s="7"/>
      <c r="MGQ29" s="7"/>
      <c r="MGR29" s="7"/>
      <c r="MGS29" s="7"/>
      <c r="MGT29" s="7"/>
      <c r="MGU29" s="7"/>
      <c r="MGV29" s="7"/>
      <c r="MGW29" s="7"/>
      <c r="MGX29" s="7"/>
      <c r="MGY29" s="7"/>
      <c r="MGZ29" s="7"/>
      <c r="MHA29" s="7"/>
      <c r="MHB29" s="7"/>
      <c r="MHC29" s="7"/>
      <c r="MHD29" s="7"/>
      <c r="MHE29" s="7"/>
      <c r="MHF29" s="7"/>
      <c r="MHG29" s="7"/>
      <c r="MHH29" s="7"/>
      <c r="MHI29" s="7"/>
      <c r="MHJ29" s="7"/>
      <c r="MHK29" s="7"/>
      <c r="MHL29" s="7"/>
      <c r="MHM29" s="7"/>
      <c r="MHN29" s="7"/>
      <c r="MHO29" s="7"/>
      <c r="MHP29" s="7"/>
      <c r="MHQ29" s="7"/>
      <c r="MHR29" s="7"/>
      <c r="MHS29" s="7"/>
      <c r="MHT29" s="7"/>
      <c r="MHU29" s="7"/>
      <c r="MHV29" s="7"/>
      <c r="MHW29" s="7"/>
      <c r="MHX29" s="7"/>
      <c r="MHY29" s="7"/>
      <c r="MHZ29" s="7"/>
      <c r="MIA29" s="7"/>
      <c r="MIB29" s="7"/>
      <c r="MIC29" s="7"/>
      <c r="MID29" s="7"/>
      <c r="MIE29" s="7"/>
      <c r="MIF29" s="7"/>
      <c r="MIG29" s="7"/>
      <c r="MIH29" s="7"/>
      <c r="MII29" s="7"/>
      <c r="MIJ29" s="7"/>
      <c r="MIK29" s="7"/>
      <c r="MIL29" s="7"/>
      <c r="MIM29" s="7"/>
      <c r="MIN29" s="7"/>
      <c r="MIO29" s="7"/>
      <c r="MIP29" s="7"/>
      <c r="MIQ29" s="7"/>
      <c r="MIR29" s="7"/>
      <c r="MIS29" s="7"/>
      <c r="MIT29" s="7"/>
      <c r="MIU29" s="7"/>
      <c r="MIV29" s="7"/>
      <c r="MIW29" s="7"/>
      <c r="MIX29" s="7"/>
      <c r="MIY29" s="7"/>
      <c r="MIZ29" s="7"/>
      <c r="MJA29" s="7"/>
      <c r="MJB29" s="7"/>
      <c r="MJC29" s="7"/>
      <c r="MJD29" s="7"/>
      <c r="MJE29" s="7"/>
      <c r="MJF29" s="7"/>
      <c r="MJG29" s="7"/>
      <c r="MJH29" s="7"/>
      <c r="MJI29" s="7"/>
      <c r="MJJ29" s="7"/>
      <c r="MJK29" s="7"/>
      <c r="MJL29" s="7"/>
      <c r="MJM29" s="7"/>
      <c r="MJN29" s="7"/>
      <c r="MJO29" s="7"/>
      <c r="MJP29" s="7"/>
      <c r="MJQ29" s="7"/>
      <c r="MJR29" s="7"/>
      <c r="MJS29" s="7"/>
      <c r="MJT29" s="7"/>
      <c r="MJU29" s="7"/>
      <c r="MJV29" s="7"/>
      <c r="MJW29" s="7"/>
      <c r="MJX29" s="7"/>
      <c r="MJY29" s="7"/>
      <c r="MJZ29" s="7"/>
      <c r="MKA29" s="7"/>
      <c r="MKB29" s="7"/>
      <c r="MKC29" s="7"/>
      <c r="MKD29" s="7"/>
      <c r="MKE29" s="7"/>
      <c r="MKF29" s="7"/>
      <c r="MKG29" s="7"/>
      <c r="MKH29" s="7"/>
      <c r="MKI29" s="7"/>
      <c r="MKJ29" s="7"/>
      <c r="MKK29" s="7"/>
      <c r="MKL29" s="7"/>
      <c r="MKM29" s="7"/>
      <c r="MKN29" s="7"/>
      <c r="MKO29" s="7"/>
      <c r="MKP29" s="7"/>
      <c r="MKQ29" s="7"/>
      <c r="MKR29" s="7"/>
      <c r="MKS29" s="7"/>
      <c r="MKT29" s="7"/>
      <c r="MKU29" s="7"/>
      <c r="MKV29" s="7"/>
      <c r="MKW29" s="7"/>
      <c r="MKX29" s="7"/>
      <c r="MKY29" s="7"/>
      <c r="MKZ29" s="7"/>
      <c r="MLA29" s="7"/>
      <c r="MLB29" s="7"/>
      <c r="MLC29" s="7"/>
      <c r="MLD29" s="7"/>
      <c r="MLE29" s="7"/>
      <c r="MLF29" s="7"/>
      <c r="MLG29" s="7"/>
      <c r="MLH29" s="7"/>
      <c r="MLI29" s="7"/>
      <c r="MLJ29" s="7"/>
      <c r="MLK29" s="7"/>
      <c r="MLL29" s="7"/>
      <c r="MLM29" s="7"/>
      <c r="MLN29" s="7"/>
      <c r="MLO29" s="7"/>
      <c r="MLP29" s="7"/>
      <c r="MLQ29" s="7"/>
      <c r="MLR29" s="7"/>
      <c r="MLS29" s="7"/>
      <c r="MLT29" s="7"/>
      <c r="MLU29" s="7"/>
      <c r="MLV29" s="7"/>
      <c r="MLW29" s="7"/>
      <c r="MLX29" s="7"/>
      <c r="MLY29" s="7"/>
      <c r="MLZ29" s="7"/>
      <c r="MMA29" s="7"/>
      <c r="MMB29" s="7"/>
      <c r="MMC29" s="7"/>
      <c r="MMD29" s="7"/>
      <c r="MME29" s="7"/>
      <c r="MMF29" s="7"/>
      <c r="MMG29" s="7"/>
      <c r="MMH29" s="7"/>
      <c r="MMI29" s="7"/>
      <c r="MMJ29" s="7"/>
      <c r="MMK29" s="7"/>
      <c r="MML29" s="7"/>
      <c r="MMM29" s="7"/>
      <c r="MMN29" s="7"/>
      <c r="MMO29" s="7"/>
      <c r="MMP29" s="7"/>
      <c r="MMQ29" s="7"/>
      <c r="MMR29" s="7"/>
      <c r="MMS29" s="7"/>
      <c r="MMT29" s="7"/>
      <c r="MMU29" s="7"/>
      <c r="MMV29" s="7"/>
      <c r="MMW29" s="7"/>
      <c r="MMX29" s="7"/>
      <c r="MMY29" s="7"/>
      <c r="MMZ29" s="7"/>
      <c r="MNA29" s="7"/>
      <c r="MNB29" s="7"/>
      <c r="MNC29" s="7"/>
      <c r="MND29" s="7"/>
      <c r="MNE29" s="7"/>
      <c r="MNF29" s="7"/>
      <c r="MNG29" s="7"/>
      <c r="MNH29" s="7"/>
      <c r="MNI29" s="7"/>
      <c r="MNJ29" s="7"/>
      <c r="MNK29" s="7"/>
      <c r="MNL29" s="7"/>
      <c r="MNM29" s="7"/>
      <c r="MNN29" s="7"/>
      <c r="MNO29" s="7"/>
      <c r="MNP29" s="7"/>
      <c r="MNQ29" s="7"/>
      <c r="MNR29" s="7"/>
      <c r="MNS29" s="7"/>
      <c r="MNT29" s="7"/>
      <c r="MNU29" s="7"/>
      <c r="MNV29" s="7"/>
      <c r="MNW29" s="7"/>
      <c r="MNX29" s="7"/>
      <c r="MNY29" s="7"/>
      <c r="MNZ29" s="7"/>
      <c r="MOA29" s="7"/>
      <c r="MOB29" s="7"/>
      <c r="MOC29" s="7"/>
      <c r="MOD29" s="7"/>
      <c r="MOE29" s="7"/>
      <c r="MOF29" s="7"/>
      <c r="MOG29" s="7"/>
      <c r="MOH29" s="7"/>
      <c r="MOI29" s="7"/>
      <c r="MOJ29" s="7"/>
      <c r="MOK29" s="7"/>
      <c r="MOL29" s="7"/>
      <c r="MOM29" s="7"/>
      <c r="MON29" s="7"/>
      <c r="MOO29" s="7"/>
      <c r="MOP29" s="7"/>
      <c r="MOQ29" s="7"/>
      <c r="MOR29" s="7"/>
      <c r="MOS29" s="7"/>
      <c r="MOT29" s="7"/>
      <c r="MOU29" s="7"/>
      <c r="MOV29" s="7"/>
      <c r="MOW29" s="7"/>
      <c r="MOX29" s="7"/>
      <c r="MOY29" s="7"/>
      <c r="MOZ29" s="7"/>
      <c r="MPA29" s="7"/>
      <c r="MPB29" s="7"/>
      <c r="MPC29" s="7"/>
      <c r="MPD29" s="7"/>
      <c r="MPE29" s="7"/>
      <c r="MPF29" s="7"/>
      <c r="MPG29" s="7"/>
      <c r="MPH29" s="7"/>
      <c r="MPI29" s="7"/>
      <c r="MPJ29" s="7"/>
      <c r="MPK29" s="7"/>
      <c r="MPL29" s="7"/>
      <c r="MPM29" s="7"/>
      <c r="MPN29" s="7"/>
      <c r="MPO29" s="7"/>
      <c r="MPP29" s="7"/>
      <c r="MPQ29" s="7"/>
      <c r="MPR29" s="7"/>
      <c r="MPS29" s="7"/>
      <c r="MPT29" s="7"/>
      <c r="MPU29" s="7"/>
      <c r="MPV29" s="7"/>
      <c r="MPW29" s="7"/>
      <c r="MPX29" s="7"/>
      <c r="MPY29" s="7"/>
      <c r="MPZ29" s="7"/>
      <c r="MQA29" s="7"/>
      <c r="MQB29" s="7"/>
      <c r="MQC29" s="7"/>
      <c r="MQD29" s="7"/>
      <c r="MQE29" s="7"/>
      <c r="MQF29" s="7"/>
      <c r="MQG29" s="7"/>
      <c r="MQH29" s="7"/>
      <c r="MQI29" s="7"/>
      <c r="MQJ29" s="7"/>
      <c r="MQK29" s="7"/>
      <c r="MQL29" s="7"/>
      <c r="MQM29" s="7"/>
      <c r="MQN29" s="7"/>
      <c r="MQO29" s="7"/>
      <c r="MQP29" s="7"/>
      <c r="MQQ29" s="7"/>
      <c r="MQR29" s="7"/>
      <c r="MQS29" s="7"/>
      <c r="MQT29" s="7"/>
      <c r="MQU29" s="7"/>
      <c r="MQV29" s="7"/>
      <c r="MQW29" s="7"/>
      <c r="MQX29" s="7"/>
      <c r="MQY29" s="7"/>
      <c r="MQZ29" s="7"/>
      <c r="MRA29" s="7"/>
      <c r="MRB29" s="7"/>
      <c r="MRC29" s="7"/>
      <c r="MRD29" s="7"/>
      <c r="MRE29" s="7"/>
      <c r="MRF29" s="7"/>
      <c r="MRG29" s="7"/>
      <c r="MRH29" s="7"/>
      <c r="MRI29" s="7"/>
      <c r="MRJ29" s="7"/>
      <c r="MRK29" s="7"/>
      <c r="MRL29" s="7"/>
      <c r="MRM29" s="7"/>
      <c r="MRN29" s="7"/>
      <c r="MRO29" s="7"/>
      <c r="MRP29" s="7"/>
      <c r="MRQ29" s="7"/>
      <c r="MRR29" s="7"/>
      <c r="MRS29" s="7"/>
      <c r="MRT29" s="7"/>
      <c r="MRU29" s="7"/>
      <c r="MRV29" s="7"/>
      <c r="MRW29" s="7"/>
      <c r="MRX29" s="7"/>
      <c r="MRY29" s="7"/>
      <c r="MRZ29" s="7"/>
      <c r="MSA29" s="7"/>
      <c r="MSB29" s="7"/>
      <c r="MSC29" s="7"/>
      <c r="MSD29" s="7"/>
      <c r="MSE29" s="7"/>
      <c r="MSF29" s="7"/>
      <c r="MSG29" s="7"/>
      <c r="MSH29" s="7"/>
      <c r="MSI29" s="7"/>
      <c r="MSJ29" s="7"/>
      <c r="MSK29" s="7"/>
      <c r="MSL29" s="7"/>
      <c r="MSM29" s="7"/>
      <c r="MSN29" s="7"/>
      <c r="MSO29" s="7"/>
      <c r="MSP29" s="7"/>
      <c r="MSQ29" s="7"/>
      <c r="MSR29" s="7"/>
      <c r="MSS29" s="7"/>
      <c r="MST29" s="7"/>
      <c r="MSU29" s="7"/>
      <c r="MSV29" s="7"/>
      <c r="MSW29" s="7"/>
      <c r="MSX29" s="7"/>
      <c r="MSY29" s="7"/>
      <c r="MSZ29" s="7"/>
      <c r="MTA29" s="7"/>
      <c r="MTB29" s="7"/>
      <c r="MTC29" s="7"/>
      <c r="MTD29" s="7"/>
      <c r="MTE29" s="7"/>
      <c r="MTF29" s="7"/>
      <c r="MTG29" s="7"/>
      <c r="MTH29" s="7"/>
      <c r="MTI29" s="7"/>
      <c r="MTJ29" s="7"/>
      <c r="MTK29" s="7"/>
      <c r="MTL29" s="7"/>
      <c r="MTM29" s="7"/>
      <c r="MTN29" s="7"/>
      <c r="MTO29" s="7"/>
      <c r="MTP29" s="7"/>
      <c r="MTQ29" s="7"/>
      <c r="MTR29" s="7"/>
      <c r="MTS29" s="7"/>
      <c r="MTT29" s="7"/>
      <c r="MTU29" s="7"/>
      <c r="MTV29" s="7"/>
      <c r="MTW29" s="7"/>
      <c r="MTX29" s="7"/>
      <c r="MTY29" s="7"/>
      <c r="MTZ29" s="7"/>
      <c r="MUA29" s="7"/>
      <c r="MUB29" s="7"/>
      <c r="MUC29" s="7"/>
      <c r="MUD29" s="7"/>
      <c r="MUE29" s="7"/>
      <c r="MUF29" s="7"/>
      <c r="MUG29" s="7"/>
      <c r="MUH29" s="7"/>
      <c r="MUI29" s="7"/>
      <c r="MUJ29" s="7"/>
      <c r="MUK29" s="7"/>
      <c r="MUL29" s="7"/>
      <c r="MUM29" s="7"/>
      <c r="MUN29" s="7"/>
      <c r="MUO29" s="7"/>
      <c r="MUP29" s="7"/>
      <c r="MUQ29" s="7"/>
      <c r="MUR29" s="7"/>
      <c r="MUS29" s="7"/>
      <c r="MUT29" s="7"/>
      <c r="MUU29" s="7"/>
      <c r="MUV29" s="7"/>
      <c r="MUW29" s="7"/>
      <c r="MUX29" s="7"/>
      <c r="MUY29" s="7"/>
      <c r="MUZ29" s="7"/>
      <c r="MVA29" s="7"/>
      <c r="MVB29" s="7"/>
      <c r="MVC29" s="7"/>
      <c r="MVD29" s="7"/>
      <c r="MVE29" s="7"/>
      <c r="MVF29" s="7"/>
      <c r="MVG29" s="7"/>
      <c r="MVH29" s="7"/>
      <c r="MVI29" s="7"/>
      <c r="MVJ29" s="7"/>
      <c r="MVK29" s="7"/>
      <c r="MVL29" s="7"/>
      <c r="MVM29" s="7"/>
      <c r="MVN29" s="7"/>
      <c r="MVO29" s="7"/>
      <c r="MVP29" s="7"/>
      <c r="MVQ29" s="7"/>
      <c r="MVR29" s="7"/>
      <c r="MVS29" s="7"/>
      <c r="MVT29" s="7"/>
      <c r="MVU29" s="7"/>
      <c r="MVV29" s="7"/>
      <c r="MVW29" s="7"/>
      <c r="MVX29" s="7"/>
      <c r="MVY29" s="7"/>
      <c r="MVZ29" s="7"/>
      <c r="MWA29" s="7"/>
      <c r="MWB29" s="7"/>
      <c r="MWC29" s="7"/>
      <c r="MWD29" s="7"/>
      <c r="MWE29" s="7"/>
      <c r="MWF29" s="7"/>
      <c r="MWG29" s="7"/>
      <c r="MWH29" s="7"/>
      <c r="MWI29" s="7"/>
      <c r="MWJ29" s="7"/>
      <c r="MWK29" s="7"/>
      <c r="MWL29" s="7"/>
      <c r="MWM29" s="7"/>
      <c r="MWN29" s="7"/>
      <c r="MWO29" s="7"/>
      <c r="MWP29" s="7"/>
      <c r="MWQ29" s="7"/>
      <c r="MWR29" s="7"/>
      <c r="MWS29" s="7"/>
      <c r="MWT29" s="7"/>
      <c r="MWU29" s="7"/>
      <c r="MWV29" s="7"/>
      <c r="MWW29" s="7"/>
      <c r="MWX29" s="7"/>
      <c r="MWY29" s="7"/>
      <c r="MWZ29" s="7"/>
      <c r="MXA29" s="7"/>
      <c r="MXB29" s="7"/>
      <c r="MXC29" s="7"/>
      <c r="MXD29" s="7"/>
      <c r="MXE29" s="7"/>
      <c r="MXF29" s="7"/>
      <c r="MXG29" s="7"/>
      <c r="MXH29" s="7"/>
      <c r="MXI29" s="7"/>
      <c r="MXJ29" s="7"/>
      <c r="MXK29" s="7"/>
      <c r="MXL29" s="7"/>
      <c r="MXM29" s="7"/>
      <c r="MXN29" s="7"/>
      <c r="MXO29" s="7"/>
      <c r="MXP29" s="7"/>
      <c r="MXQ29" s="7"/>
      <c r="MXR29" s="7"/>
      <c r="MXS29" s="7"/>
      <c r="MXT29" s="7"/>
      <c r="MXU29" s="7"/>
      <c r="MXV29" s="7"/>
      <c r="MXW29" s="7"/>
      <c r="MXX29" s="7"/>
      <c r="MXY29" s="7"/>
      <c r="MXZ29" s="7"/>
      <c r="MYA29" s="7"/>
      <c r="MYB29" s="7"/>
      <c r="MYC29" s="7"/>
      <c r="MYD29" s="7"/>
      <c r="MYE29" s="7"/>
      <c r="MYF29" s="7"/>
      <c r="MYG29" s="7"/>
      <c r="MYH29" s="7"/>
      <c r="MYI29" s="7"/>
      <c r="MYJ29" s="7"/>
      <c r="MYK29" s="7"/>
      <c r="MYL29" s="7"/>
      <c r="MYM29" s="7"/>
      <c r="MYN29" s="7"/>
      <c r="MYO29" s="7"/>
      <c r="MYP29" s="7"/>
      <c r="MYQ29" s="7"/>
      <c r="MYR29" s="7"/>
      <c r="MYS29" s="7"/>
      <c r="MYT29" s="7"/>
      <c r="MYU29" s="7"/>
      <c r="MYV29" s="7"/>
      <c r="MYW29" s="7"/>
      <c r="MYX29" s="7"/>
      <c r="MYY29" s="7"/>
      <c r="MYZ29" s="7"/>
      <c r="MZA29" s="7"/>
      <c r="MZB29" s="7"/>
      <c r="MZC29" s="7"/>
      <c r="MZD29" s="7"/>
      <c r="MZE29" s="7"/>
      <c r="MZF29" s="7"/>
      <c r="MZG29" s="7"/>
      <c r="MZH29" s="7"/>
      <c r="MZI29" s="7"/>
      <c r="MZJ29" s="7"/>
      <c r="MZK29" s="7"/>
      <c r="MZL29" s="7"/>
      <c r="MZM29" s="7"/>
      <c r="MZN29" s="7"/>
      <c r="MZO29" s="7"/>
      <c r="MZP29" s="7"/>
      <c r="MZQ29" s="7"/>
      <c r="MZR29" s="7"/>
      <c r="MZS29" s="7"/>
      <c r="MZT29" s="7"/>
      <c r="MZU29" s="7"/>
      <c r="MZV29" s="7"/>
      <c r="MZW29" s="7"/>
      <c r="MZX29" s="7"/>
      <c r="MZY29" s="7"/>
      <c r="MZZ29" s="7"/>
      <c r="NAA29" s="7"/>
      <c r="NAB29" s="7"/>
      <c r="NAC29" s="7"/>
      <c r="NAD29" s="7"/>
      <c r="NAE29" s="7"/>
      <c r="NAF29" s="7"/>
      <c r="NAG29" s="7"/>
      <c r="NAH29" s="7"/>
      <c r="NAI29" s="7"/>
      <c r="NAJ29" s="7"/>
      <c r="NAK29" s="7"/>
      <c r="NAL29" s="7"/>
      <c r="NAM29" s="7"/>
      <c r="NAN29" s="7"/>
      <c r="NAO29" s="7"/>
      <c r="NAP29" s="7"/>
      <c r="NAQ29" s="7"/>
      <c r="NAR29" s="7"/>
      <c r="NAS29" s="7"/>
      <c r="NAT29" s="7"/>
      <c r="NAU29" s="7"/>
      <c r="NAV29" s="7"/>
      <c r="NAW29" s="7"/>
      <c r="NAX29" s="7"/>
      <c r="NAY29" s="7"/>
      <c r="NAZ29" s="7"/>
      <c r="NBA29" s="7"/>
      <c r="NBB29" s="7"/>
      <c r="NBC29" s="7"/>
      <c r="NBD29" s="7"/>
      <c r="NBE29" s="7"/>
      <c r="NBF29" s="7"/>
      <c r="NBG29" s="7"/>
      <c r="NBH29" s="7"/>
      <c r="NBI29" s="7"/>
      <c r="NBJ29" s="7"/>
      <c r="NBK29" s="7"/>
      <c r="NBL29" s="7"/>
      <c r="NBM29" s="7"/>
      <c r="NBN29" s="7"/>
      <c r="NBO29" s="7"/>
      <c r="NBP29" s="7"/>
      <c r="NBQ29" s="7"/>
      <c r="NBR29" s="7"/>
      <c r="NBS29" s="7"/>
      <c r="NBT29" s="7"/>
      <c r="NBU29" s="7"/>
      <c r="NBV29" s="7"/>
      <c r="NBW29" s="7"/>
      <c r="NBX29" s="7"/>
      <c r="NBY29" s="7"/>
      <c r="NBZ29" s="7"/>
      <c r="NCA29" s="7"/>
      <c r="NCB29" s="7"/>
      <c r="NCC29" s="7"/>
      <c r="NCD29" s="7"/>
      <c r="NCE29" s="7"/>
      <c r="NCF29" s="7"/>
      <c r="NCG29" s="7"/>
      <c r="NCH29" s="7"/>
      <c r="NCI29" s="7"/>
      <c r="NCJ29" s="7"/>
      <c r="NCK29" s="7"/>
      <c r="NCL29" s="7"/>
      <c r="NCM29" s="7"/>
      <c r="NCN29" s="7"/>
      <c r="NCO29" s="7"/>
      <c r="NCP29" s="7"/>
      <c r="NCQ29" s="7"/>
      <c r="NCR29" s="7"/>
      <c r="NCS29" s="7"/>
      <c r="NCT29" s="7"/>
      <c r="NCU29" s="7"/>
      <c r="NCV29" s="7"/>
      <c r="NCW29" s="7"/>
      <c r="NCX29" s="7"/>
      <c r="NCY29" s="7"/>
      <c r="NCZ29" s="7"/>
      <c r="NDA29" s="7"/>
      <c r="NDB29" s="7"/>
      <c r="NDC29" s="7"/>
      <c r="NDD29" s="7"/>
      <c r="NDE29" s="7"/>
      <c r="NDF29" s="7"/>
      <c r="NDG29" s="7"/>
      <c r="NDH29" s="7"/>
      <c r="NDI29" s="7"/>
      <c r="NDJ29" s="7"/>
      <c r="NDK29" s="7"/>
      <c r="NDL29" s="7"/>
      <c r="NDM29" s="7"/>
      <c r="NDN29" s="7"/>
      <c r="NDO29" s="7"/>
      <c r="NDP29" s="7"/>
      <c r="NDQ29" s="7"/>
      <c r="NDR29" s="7"/>
      <c r="NDS29" s="7"/>
      <c r="NDT29" s="7"/>
      <c r="NDU29" s="7"/>
      <c r="NDV29" s="7"/>
      <c r="NDW29" s="7"/>
      <c r="NDX29" s="7"/>
      <c r="NDY29" s="7"/>
      <c r="NDZ29" s="7"/>
      <c r="NEA29" s="7"/>
      <c r="NEB29" s="7"/>
      <c r="NEC29" s="7"/>
      <c r="NED29" s="7"/>
      <c r="NEE29" s="7"/>
      <c r="NEF29" s="7"/>
      <c r="NEG29" s="7"/>
      <c r="NEH29" s="7"/>
      <c r="NEI29" s="7"/>
      <c r="NEJ29" s="7"/>
      <c r="NEK29" s="7"/>
      <c r="NEL29" s="7"/>
      <c r="NEM29" s="7"/>
      <c r="NEN29" s="7"/>
      <c r="NEO29" s="7"/>
      <c r="NEP29" s="7"/>
      <c r="NEQ29" s="7"/>
      <c r="NER29" s="7"/>
      <c r="NES29" s="7"/>
      <c r="NET29" s="7"/>
      <c r="NEU29" s="7"/>
      <c r="NEV29" s="7"/>
      <c r="NEW29" s="7"/>
      <c r="NEX29" s="7"/>
      <c r="NEY29" s="7"/>
      <c r="NEZ29" s="7"/>
      <c r="NFA29" s="7"/>
      <c r="NFB29" s="7"/>
      <c r="NFC29" s="7"/>
      <c r="NFD29" s="7"/>
      <c r="NFE29" s="7"/>
      <c r="NFF29" s="7"/>
      <c r="NFG29" s="7"/>
      <c r="NFH29" s="7"/>
      <c r="NFI29" s="7"/>
      <c r="NFJ29" s="7"/>
      <c r="NFK29" s="7"/>
      <c r="NFL29" s="7"/>
      <c r="NFM29" s="7"/>
      <c r="NFN29" s="7"/>
      <c r="NFO29" s="7"/>
      <c r="NFP29" s="7"/>
      <c r="NFQ29" s="7"/>
      <c r="NFR29" s="7"/>
      <c r="NFS29" s="7"/>
      <c r="NFT29" s="7"/>
      <c r="NFU29" s="7"/>
      <c r="NFV29" s="7"/>
      <c r="NFW29" s="7"/>
      <c r="NFX29" s="7"/>
      <c r="NFY29" s="7"/>
      <c r="NFZ29" s="7"/>
      <c r="NGA29" s="7"/>
      <c r="NGB29" s="7"/>
      <c r="NGC29" s="7"/>
      <c r="NGD29" s="7"/>
      <c r="NGE29" s="7"/>
      <c r="NGF29" s="7"/>
      <c r="NGG29" s="7"/>
      <c r="NGH29" s="7"/>
      <c r="NGI29" s="7"/>
      <c r="NGJ29" s="7"/>
      <c r="NGK29" s="7"/>
      <c r="NGL29" s="7"/>
      <c r="NGM29" s="7"/>
      <c r="NGN29" s="7"/>
      <c r="NGO29" s="7"/>
      <c r="NGP29" s="7"/>
      <c r="NGQ29" s="7"/>
      <c r="NGR29" s="7"/>
      <c r="NGS29" s="7"/>
      <c r="NGT29" s="7"/>
      <c r="NGU29" s="7"/>
      <c r="NGV29" s="7"/>
      <c r="NGW29" s="7"/>
      <c r="NGX29" s="7"/>
      <c r="NGY29" s="7"/>
      <c r="NGZ29" s="7"/>
      <c r="NHA29" s="7"/>
      <c r="NHB29" s="7"/>
      <c r="NHC29" s="7"/>
      <c r="NHD29" s="7"/>
      <c r="NHE29" s="7"/>
      <c r="NHF29" s="7"/>
      <c r="NHG29" s="7"/>
      <c r="NHH29" s="7"/>
      <c r="NHI29" s="7"/>
      <c r="NHJ29" s="7"/>
      <c r="NHK29" s="7"/>
      <c r="NHL29" s="7"/>
      <c r="NHM29" s="7"/>
      <c r="NHN29" s="7"/>
      <c r="NHO29" s="7"/>
      <c r="NHP29" s="7"/>
      <c r="NHQ29" s="7"/>
      <c r="NHR29" s="7"/>
      <c r="NHS29" s="7"/>
      <c r="NHT29" s="7"/>
      <c r="NHU29" s="7"/>
      <c r="NHV29" s="7"/>
      <c r="NHW29" s="7"/>
      <c r="NHX29" s="7"/>
      <c r="NHY29" s="7"/>
      <c r="NHZ29" s="7"/>
      <c r="NIA29" s="7"/>
      <c r="NIB29" s="7"/>
      <c r="NIC29" s="7"/>
      <c r="NID29" s="7"/>
      <c r="NIE29" s="7"/>
      <c r="NIF29" s="7"/>
      <c r="NIG29" s="7"/>
      <c r="NIH29" s="7"/>
      <c r="NII29" s="7"/>
      <c r="NIJ29" s="7"/>
      <c r="NIK29" s="7"/>
      <c r="NIL29" s="7"/>
      <c r="NIM29" s="7"/>
      <c r="NIN29" s="7"/>
      <c r="NIO29" s="7"/>
      <c r="NIP29" s="7"/>
      <c r="NIQ29" s="7"/>
      <c r="NIR29" s="7"/>
      <c r="NIS29" s="7"/>
      <c r="NIT29" s="7"/>
      <c r="NIU29" s="7"/>
      <c r="NIV29" s="7"/>
      <c r="NIW29" s="7"/>
      <c r="NIX29" s="7"/>
      <c r="NIY29" s="7"/>
      <c r="NIZ29" s="7"/>
      <c r="NJA29" s="7"/>
      <c r="NJB29" s="7"/>
      <c r="NJC29" s="7"/>
      <c r="NJD29" s="7"/>
      <c r="NJE29" s="7"/>
      <c r="NJF29" s="7"/>
      <c r="NJG29" s="7"/>
      <c r="NJH29" s="7"/>
      <c r="NJI29" s="7"/>
      <c r="NJJ29" s="7"/>
      <c r="NJK29" s="7"/>
      <c r="NJL29" s="7"/>
      <c r="NJM29" s="7"/>
      <c r="NJN29" s="7"/>
      <c r="NJO29" s="7"/>
      <c r="NJP29" s="7"/>
      <c r="NJQ29" s="7"/>
      <c r="NJR29" s="7"/>
      <c r="NJS29" s="7"/>
      <c r="NJT29" s="7"/>
      <c r="NJU29" s="7"/>
      <c r="NJV29" s="7"/>
      <c r="NJW29" s="7"/>
      <c r="NJX29" s="7"/>
      <c r="NJY29" s="7"/>
      <c r="NJZ29" s="7"/>
      <c r="NKA29" s="7"/>
      <c r="NKB29" s="7"/>
      <c r="NKC29" s="7"/>
      <c r="NKD29" s="7"/>
      <c r="NKE29" s="7"/>
      <c r="NKF29" s="7"/>
      <c r="NKG29" s="7"/>
      <c r="NKH29" s="7"/>
      <c r="NKI29" s="7"/>
      <c r="NKJ29" s="7"/>
      <c r="NKK29" s="7"/>
      <c r="NKL29" s="7"/>
      <c r="NKM29" s="7"/>
      <c r="NKN29" s="7"/>
      <c r="NKO29" s="7"/>
      <c r="NKP29" s="7"/>
      <c r="NKQ29" s="7"/>
      <c r="NKR29" s="7"/>
      <c r="NKS29" s="7"/>
      <c r="NKT29" s="7"/>
      <c r="NKU29" s="7"/>
      <c r="NKV29" s="7"/>
      <c r="NKW29" s="7"/>
      <c r="NKX29" s="7"/>
      <c r="NKY29" s="7"/>
      <c r="NKZ29" s="7"/>
      <c r="NLA29" s="7"/>
      <c r="NLB29" s="7"/>
      <c r="NLC29" s="7"/>
      <c r="NLD29" s="7"/>
      <c r="NLE29" s="7"/>
      <c r="NLF29" s="7"/>
      <c r="NLG29" s="7"/>
      <c r="NLH29" s="7"/>
      <c r="NLI29" s="7"/>
      <c r="NLJ29" s="7"/>
      <c r="NLK29" s="7"/>
      <c r="NLL29" s="7"/>
      <c r="NLM29" s="7"/>
      <c r="NLN29" s="7"/>
      <c r="NLO29" s="7"/>
      <c r="NLP29" s="7"/>
      <c r="NLQ29" s="7"/>
      <c r="NLR29" s="7"/>
      <c r="NLS29" s="7"/>
      <c r="NLT29" s="7"/>
      <c r="NLU29" s="7"/>
      <c r="NLV29" s="7"/>
      <c r="NLW29" s="7"/>
      <c r="NLX29" s="7"/>
      <c r="NLY29" s="7"/>
      <c r="NLZ29" s="7"/>
      <c r="NMA29" s="7"/>
      <c r="NMB29" s="7"/>
      <c r="NMC29" s="7"/>
      <c r="NMD29" s="7"/>
      <c r="NME29" s="7"/>
      <c r="NMF29" s="7"/>
      <c r="NMG29" s="7"/>
      <c r="NMH29" s="7"/>
      <c r="NMI29" s="7"/>
      <c r="NMJ29" s="7"/>
      <c r="NMK29" s="7"/>
      <c r="NML29" s="7"/>
      <c r="NMM29" s="7"/>
      <c r="NMN29" s="7"/>
      <c r="NMO29" s="7"/>
      <c r="NMP29" s="7"/>
      <c r="NMQ29" s="7"/>
      <c r="NMR29" s="7"/>
      <c r="NMS29" s="7"/>
      <c r="NMT29" s="7"/>
      <c r="NMU29" s="7"/>
      <c r="NMV29" s="7"/>
      <c r="NMW29" s="7"/>
      <c r="NMX29" s="7"/>
      <c r="NMY29" s="7"/>
      <c r="NMZ29" s="7"/>
      <c r="NNA29" s="7"/>
      <c r="NNB29" s="7"/>
      <c r="NNC29" s="7"/>
      <c r="NND29" s="7"/>
      <c r="NNE29" s="7"/>
      <c r="NNF29" s="7"/>
      <c r="NNG29" s="7"/>
      <c r="NNH29" s="7"/>
      <c r="NNI29" s="7"/>
      <c r="NNJ29" s="7"/>
      <c r="NNK29" s="7"/>
      <c r="NNL29" s="7"/>
      <c r="NNM29" s="7"/>
      <c r="NNN29" s="7"/>
      <c r="NNO29" s="7"/>
      <c r="NNP29" s="7"/>
      <c r="NNQ29" s="7"/>
      <c r="NNR29" s="7"/>
      <c r="NNS29" s="7"/>
      <c r="NNT29" s="7"/>
      <c r="NNU29" s="7"/>
      <c r="NNV29" s="7"/>
      <c r="NNW29" s="7"/>
      <c r="NNX29" s="7"/>
      <c r="NNY29" s="7"/>
      <c r="NNZ29" s="7"/>
      <c r="NOA29" s="7"/>
      <c r="NOB29" s="7"/>
      <c r="NOC29" s="7"/>
      <c r="NOD29" s="7"/>
      <c r="NOE29" s="7"/>
      <c r="NOF29" s="7"/>
      <c r="NOG29" s="7"/>
      <c r="NOH29" s="7"/>
      <c r="NOI29" s="7"/>
      <c r="NOJ29" s="7"/>
      <c r="NOK29" s="7"/>
      <c r="NOL29" s="7"/>
      <c r="NOM29" s="7"/>
      <c r="NON29" s="7"/>
      <c r="NOO29" s="7"/>
      <c r="NOP29" s="7"/>
      <c r="NOQ29" s="7"/>
      <c r="NOR29" s="7"/>
      <c r="NOS29" s="7"/>
      <c r="NOT29" s="7"/>
      <c r="NOU29" s="7"/>
      <c r="NOV29" s="7"/>
      <c r="NOW29" s="7"/>
      <c r="NOX29" s="7"/>
      <c r="NOY29" s="7"/>
      <c r="NOZ29" s="7"/>
      <c r="NPA29" s="7"/>
      <c r="NPB29" s="7"/>
      <c r="NPC29" s="7"/>
      <c r="NPD29" s="7"/>
      <c r="NPE29" s="7"/>
      <c r="NPF29" s="7"/>
      <c r="NPG29" s="7"/>
      <c r="NPH29" s="7"/>
      <c r="NPI29" s="7"/>
      <c r="NPJ29" s="7"/>
      <c r="NPK29" s="7"/>
      <c r="NPL29" s="7"/>
      <c r="NPM29" s="7"/>
      <c r="NPN29" s="7"/>
      <c r="NPO29" s="7"/>
      <c r="NPP29" s="7"/>
      <c r="NPQ29" s="7"/>
      <c r="NPR29" s="7"/>
      <c r="NPS29" s="7"/>
      <c r="NPT29" s="7"/>
      <c r="NPU29" s="7"/>
      <c r="NPV29" s="7"/>
      <c r="NPW29" s="7"/>
      <c r="NPX29" s="7"/>
      <c r="NPY29" s="7"/>
      <c r="NPZ29" s="7"/>
      <c r="NQA29" s="7"/>
      <c r="NQB29" s="7"/>
      <c r="NQC29" s="7"/>
      <c r="NQD29" s="7"/>
      <c r="NQE29" s="7"/>
      <c r="NQF29" s="7"/>
      <c r="NQG29" s="7"/>
      <c r="NQH29" s="7"/>
      <c r="NQI29" s="7"/>
      <c r="NQJ29" s="7"/>
      <c r="NQK29" s="7"/>
      <c r="NQL29" s="7"/>
      <c r="NQM29" s="7"/>
      <c r="NQN29" s="7"/>
      <c r="NQO29" s="7"/>
      <c r="NQP29" s="7"/>
      <c r="NQQ29" s="7"/>
      <c r="NQR29" s="7"/>
      <c r="NQS29" s="7"/>
      <c r="NQT29" s="7"/>
      <c r="NQU29" s="7"/>
      <c r="NQV29" s="7"/>
      <c r="NQW29" s="7"/>
      <c r="NQX29" s="7"/>
      <c r="NQY29" s="7"/>
      <c r="NQZ29" s="7"/>
      <c r="NRA29" s="7"/>
      <c r="NRB29" s="7"/>
      <c r="NRC29" s="7"/>
      <c r="NRD29" s="7"/>
      <c r="NRE29" s="7"/>
      <c r="NRF29" s="7"/>
      <c r="NRG29" s="7"/>
      <c r="NRH29" s="7"/>
      <c r="NRI29" s="7"/>
      <c r="NRJ29" s="7"/>
      <c r="NRK29" s="7"/>
      <c r="NRL29" s="7"/>
      <c r="NRM29" s="7"/>
      <c r="NRN29" s="7"/>
      <c r="NRO29" s="7"/>
      <c r="NRP29" s="7"/>
      <c r="NRQ29" s="7"/>
      <c r="NRR29" s="7"/>
      <c r="NRS29" s="7"/>
      <c r="NRT29" s="7"/>
      <c r="NRU29" s="7"/>
      <c r="NRV29" s="7"/>
      <c r="NRW29" s="7"/>
      <c r="NRX29" s="7"/>
      <c r="NRY29" s="7"/>
      <c r="NRZ29" s="7"/>
      <c r="NSA29" s="7"/>
      <c r="NSB29" s="7"/>
      <c r="NSC29" s="7"/>
      <c r="NSD29" s="7"/>
      <c r="NSE29" s="7"/>
      <c r="NSF29" s="7"/>
      <c r="NSG29" s="7"/>
      <c r="NSH29" s="7"/>
      <c r="NSI29" s="7"/>
      <c r="NSJ29" s="7"/>
      <c r="NSK29" s="7"/>
      <c r="NSL29" s="7"/>
      <c r="NSM29" s="7"/>
      <c r="NSN29" s="7"/>
      <c r="NSO29" s="7"/>
      <c r="NSP29" s="7"/>
      <c r="NSQ29" s="7"/>
      <c r="NSR29" s="7"/>
      <c r="NSS29" s="7"/>
      <c r="NST29" s="7"/>
      <c r="NSU29" s="7"/>
      <c r="NSV29" s="7"/>
      <c r="NSW29" s="7"/>
      <c r="NSX29" s="7"/>
      <c r="NSY29" s="7"/>
      <c r="NSZ29" s="7"/>
      <c r="NTA29" s="7"/>
      <c r="NTB29" s="7"/>
      <c r="NTC29" s="7"/>
      <c r="NTD29" s="7"/>
      <c r="NTE29" s="7"/>
      <c r="NTF29" s="7"/>
      <c r="NTG29" s="7"/>
      <c r="NTH29" s="7"/>
      <c r="NTI29" s="7"/>
      <c r="NTJ29" s="7"/>
      <c r="NTK29" s="7"/>
      <c r="NTL29" s="7"/>
      <c r="NTM29" s="7"/>
      <c r="NTN29" s="7"/>
      <c r="NTO29" s="7"/>
      <c r="NTP29" s="7"/>
      <c r="NTQ29" s="7"/>
      <c r="NTR29" s="7"/>
      <c r="NTS29" s="7"/>
      <c r="NTT29" s="7"/>
      <c r="NTU29" s="7"/>
      <c r="NTV29" s="7"/>
      <c r="NTW29" s="7"/>
      <c r="NTX29" s="7"/>
      <c r="NTY29" s="7"/>
      <c r="NTZ29" s="7"/>
      <c r="NUA29" s="7"/>
      <c r="NUB29" s="7"/>
      <c r="NUC29" s="7"/>
      <c r="NUD29" s="7"/>
      <c r="NUE29" s="7"/>
      <c r="NUF29" s="7"/>
      <c r="NUG29" s="7"/>
      <c r="NUH29" s="7"/>
      <c r="NUI29" s="7"/>
      <c r="NUJ29" s="7"/>
      <c r="NUK29" s="7"/>
      <c r="NUL29" s="7"/>
      <c r="NUM29" s="7"/>
      <c r="NUN29" s="7"/>
      <c r="NUO29" s="7"/>
      <c r="NUP29" s="7"/>
      <c r="NUQ29" s="7"/>
      <c r="NUR29" s="7"/>
      <c r="NUS29" s="7"/>
      <c r="NUT29" s="7"/>
      <c r="NUU29" s="7"/>
      <c r="NUV29" s="7"/>
      <c r="NUW29" s="7"/>
      <c r="NUX29" s="7"/>
      <c r="NUY29" s="7"/>
      <c r="NUZ29" s="7"/>
      <c r="NVA29" s="7"/>
      <c r="NVB29" s="7"/>
      <c r="NVC29" s="7"/>
      <c r="NVD29" s="7"/>
      <c r="NVE29" s="7"/>
      <c r="NVF29" s="7"/>
      <c r="NVG29" s="7"/>
      <c r="NVH29" s="7"/>
      <c r="NVI29" s="7"/>
      <c r="NVJ29" s="7"/>
      <c r="NVK29" s="7"/>
      <c r="NVL29" s="7"/>
      <c r="NVM29" s="7"/>
      <c r="NVN29" s="7"/>
      <c r="NVO29" s="7"/>
      <c r="NVP29" s="7"/>
      <c r="NVQ29" s="7"/>
      <c r="NVR29" s="7"/>
      <c r="NVS29" s="7"/>
      <c r="NVT29" s="7"/>
      <c r="NVU29" s="7"/>
      <c r="NVV29" s="7"/>
      <c r="NVW29" s="7"/>
      <c r="NVX29" s="7"/>
      <c r="NVY29" s="7"/>
      <c r="NVZ29" s="7"/>
      <c r="NWA29" s="7"/>
      <c r="NWB29" s="7"/>
      <c r="NWC29" s="7"/>
      <c r="NWD29" s="7"/>
      <c r="NWE29" s="7"/>
      <c r="NWF29" s="7"/>
      <c r="NWG29" s="7"/>
      <c r="NWH29" s="7"/>
      <c r="NWI29" s="7"/>
      <c r="NWJ29" s="7"/>
      <c r="NWK29" s="7"/>
      <c r="NWL29" s="7"/>
      <c r="NWM29" s="7"/>
      <c r="NWN29" s="7"/>
      <c r="NWO29" s="7"/>
      <c r="NWP29" s="7"/>
      <c r="NWQ29" s="7"/>
      <c r="NWR29" s="7"/>
      <c r="NWS29" s="7"/>
      <c r="NWT29" s="7"/>
      <c r="NWU29" s="7"/>
      <c r="NWV29" s="7"/>
      <c r="NWW29" s="7"/>
      <c r="NWX29" s="7"/>
      <c r="NWY29" s="7"/>
      <c r="NWZ29" s="7"/>
      <c r="NXA29" s="7"/>
      <c r="NXB29" s="7"/>
      <c r="NXC29" s="7"/>
      <c r="NXD29" s="7"/>
      <c r="NXE29" s="7"/>
      <c r="NXF29" s="7"/>
      <c r="NXG29" s="7"/>
      <c r="NXH29" s="7"/>
      <c r="NXI29" s="7"/>
      <c r="NXJ29" s="7"/>
      <c r="NXK29" s="7"/>
      <c r="NXL29" s="7"/>
      <c r="NXM29" s="7"/>
      <c r="NXN29" s="7"/>
      <c r="NXO29" s="7"/>
      <c r="NXP29" s="7"/>
      <c r="NXQ29" s="7"/>
      <c r="NXR29" s="7"/>
      <c r="NXS29" s="7"/>
      <c r="NXT29" s="7"/>
      <c r="NXU29" s="7"/>
      <c r="NXV29" s="7"/>
      <c r="NXW29" s="7"/>
      <c r="NXX29" s="7"/>
      <c r="NXY29" s="7"/>
      <c r="NXZ29" s="7"/>
      <c r="NYA29" s="7"/>
      <c r="NYB29" s="7"/>
      <c r="NYC29" s="7"/>
      <c r="NYD29" s="7"/>
      <c r="NYE29" s="7"/>
      <c r="NYF29" s="7"/>
      <c r="NYG29" s="7"/>
      <c r="NYH29" s="7"/>
      <c r="NYI29" s="7"/>
      <c r="NYJ29" s="7"/>
      <c r="NYK29" s="7"/>
      <c r="NYL29" s="7"/>
      <c r="NYM29" s="7"/>
      <c r="NYN29" s="7"/>
      <c r="NYO29" s="7"/>
      <c r="NYP29" s="7"/>
      <c r="NYQ29" s="7"/>
      <c r="NYR29" s="7"/>
      <c r="NYS29" s="7"/>
      <c r="NYT29" s="7"/>
      <c r="NYU29" s="7"/>
      <c r="NYV29" s="7"/>
      <c r="NYW29" s="7"/>
      <c r="NYX29" s="7"/>
      <c r="NYY29" s="7"/>
      <c r="NYZ29" s="7"/>
      <c r="NZA29" s="7"/>
      <c r="NZB29" s="7"/>
      <c r="NZC29" s="7"/>
      <c r="NZD29" s="7"/>
      <c r="NZE29" s="7"/>
      <c r="NZF29" s="7"/>
      <c r="NZG29" s="7"/>
      <c r="NZH29" s="7"/>
      <c r="NZI29" s="7"/>
      <c r="NZJ29" s="7"/>
      <c r="NZK29" s="7"/>
      <c r="NZL29" s="7"/>
      <c r="NZM29" s="7"/>
      <c r="NZN29" s="7"/>
      <c r="NZO29" s="7"/>
      <c r="NZP29" s="7"/>
      <c r="NZQ29" s="7"/>
      <c r="NZR29" s="7"/>
      <c r="NZS29" s="7"/>
      <c r="NZT29" s="7"/>
      <c r="NZU29" s="7"/>
      <c r="NZV29" s="7"/>
      <c r="NZW29" s="7"/>
      <c r="NZX29" s="7"/>
      <c r="NZY29" s="7"/>
      <c r="NZZ29" s="7"/>
      <c r="OAA29" s="7"/>
      <c r="OAB29" s="7"/>
      <c r="OAC29" s="7"/>
      <c r="OAD29" s="7"/>
      <c r="OAE29" s="7"/>
      <c r="OAF29" s="7"/>
      <c r="OAG29" s="7"/>
      <c r="OAH29" s="7"/>
      <c r="OAI29" s="7"/>
      <c r="OAJ29" s="7"/>
      <c r="OAK29" s="7"/>
      <c r="OAL29" s="7"/>
      <c r="OAM29" s="7"/>
      <c r="OAN29" s="7"/>
      <c r="OAO29" s="7"/>
      <c r="OAP29" s="7"/>
      <c r="OAQ29" s="7"/>
      <c r="OAR29" s="7"/>
      <c r="OAS29" s="7"/>
      <c r="OAT29" s="7"/>
      <c r="OAU29" s="7"/>
      <c r="OAV29" s="7"/>
      <c r="OAW29" s="7"/>
      <c r="OAX29" s="7"/>
      <c r="OAY29" s="7"/>
      <c r="OAZ29" s="7"/>
      <c r="OBA29" s="7"/>
      <c r="OBB29" s="7"/>
      <c r="OBC29" s="7"/>
      <c r="OBD29" s="7"/>
      <c r="OBE29" s="7"/>
      <c r="OBF29" s="7"/>
      <c r="OBG29" s="7"/>
      <c r="OBH29" s="7"/>
      <c r="OBI29" s="7"/>
      <c r="OBJ29" s="7"/>
      <c r="OBK29" s="7"/>
      <c r="OBL29" s="7"/>
      <c r="OBM29" s="7"/>
      <c r="OBN29" s="7"/>
      <c r="OBO29" s="7"/>
      <c r="OBP29" s="7"/>
      <c r="OBQ29" s="7"/>
      <c r="OBR29" s="7"/>
      <c r="OBS29" s="7"/>
      <c r="OBT29" s="7"/>
      <c r="OBU29" s="7"/>
      <c r="OBV29" s="7"/>
      <c r="OBW29" s="7"/>
      <c r="OBX29" s="7"/>
      <c r="OBY29" s="7"/>
      <c r="OBZ29" s="7"/>
      <c r="OCA29" s="7"/>
      <c r="OCB29" s="7"/>
      <c r="OCC29" s="7"/>
      <c r="OCD29" s="7"/>
      <c r="OCE29" s="7"/>
      <c r="OCF29" s="7"/>
      <c r="OCG29" s="7"/>
      <c r="OCH29" s="7"/>
      <c r="OCI29" s="7"/>
      <c r="OCJ29" s="7"/>
      <c r="OCK29" s="7"/>
      <c r="OCL29" s="7"/>
      <c r="OCM29" s="7"/>
      <c r="OCN29" s="7"/>
      <c r="OCO29" s="7"/>
      <c r="OCP29" s="7"/>
      <c r="OCQ29" s="7"/>
      <c r="OCR29" s="7"/>
      <c r="OCS29" s="7"/>
      <c r="OCT29" s="7"/>
      <c r="OCU29" s="7"/>
      <c r="OCV29" s="7"/>
      <c r="OCW29" s="7"/>
      <c r="OCX29" s="7"/>
      <c r="OCY29" s="7"/>
      <c r="OCZ29" s="7"/>
      <c r="ODA29" s="7"/>
      <c r="ODB29" s="7"/>
      <c r="ODC29" s="7"/>
      <c r="ODD29" s="7"/>
      <c r="ODE29" s="7"/>
      <c r="ODF29" s="7"/>
      <c r="ODG29" s="7"/>
      <c r="ODH29" s="7"/>
      <c r="ODI29" s="7"/>
      <c r="ODJ29" s="7"/>
      <c r="ODK29" s="7"/>
      <c r="ODL29" s="7"/>
      <c r="ODM29" s="7"/>
      <c r="ODN29" s="7"/>
      <c r="ODO29" s="7"/>
      <c r="ODP29" s="7"/>
      <c r="ODQ29" s="7"/>
      <c r="ODR29" s="7"/>
      <c r="ODS29" s="7"/>
      <c r="ODT29" s="7"/>
      <c r="ODU29" s="7"/>
      <c r="ODV29" s="7"/>
      <c r="ODW29" s="7"/>
      <c r="ODX29" s="7"/>
      <c r="ODY29" s="7"/>
      <c r="ODZ29" s="7"/>
      <c r="OEA29" s="7"/>
      <c r="OEB29" s="7"/>
      <c r="OEC29" s="7"/>
      <c r="OED29" s="7"/>
      <c r="OEE29" s="7"/>
      <c r="OEF29" s="7"/>
      <c r="OEG29" s="7"/>
      <c r="OEH29" s="7"/>
      <c r="OEI29" s="7"/>
      <c r="OEJ29" s="7"/>
      <c r="OEK29" s="7"/>
      <c r="OEL29" s="7"/>
      <c r="OEM29" s="7"/>
      <c r="OEN29" s="7"/>
      <c r="OEO29" s="7"/>
      <c r="OEP29" s="7"/>
      <c r="OEQ29" s="7"/>
      <c r="OER29" s="7"/>
      <c r="OES29" s="7"/>
      <c r="OET29" s="7"/>
      <c r="OEU29" s="7"/>
      <c r="OEV29" s="7"/>
      <c r="OEW29" s="7"/>
      <c r="OEX29" s="7"/>
      <c r="OEY29" s="7"/>
      <c r="OEZ29" s="7"/>
      <c r="OFA29" s="7"/>
      <c r="OFB29" s="7"/>
      <c r="OFC29" s="7"/>
      <c r="OFD29" s="7"/>
      <c r="OFE29" s="7"/>
      <c r="OFF29" s="7"/>
      <c r="OFG29" s="7"/>
      <c r="OFH29" s="7"/>
      <c r="OFI29" s="7"/>
      <c r="OFJ29" s="7"/>
      <c r="OFK29" s="7"/>
      <c r="OFL29" s="7"/>
      <c r="OFM29" s="7"/>
      <c r="OFN29" s="7"/>
      <c r="OFO29" s="7"/>
      <c r="OFP29" s="7"/>
      <c r="OFQ29" s="7"/>
      <c r="OFR29" s="7"/>
      <c r="OFS29" s="7"/>
      <c r="OFT29" s="7"/>
      <c r="OFU29" s="7"/>
      <c r="OFV29" s="7"/>
      <c r="OFW29" s="7"/>
      <c r="OFX29" s="7"/>
      <c r="OFY29" s="7"/>
      <c r="OFZ29" s="7"/>
      <c r="OGA29" s="7"/>
      <c r="OGB29" s="7"/>
      <c r="OGC29" s="7"/>
      <c r="OGD29" s="7"/>
      <c r="OGE29" s="7"/>
      <c r="OGF29" s="7"/>
      <c r="OGG29" s="7"/>
      <c r="OGH29" s="7"/>
      <c r="OGI29" s="7"/>
      <c r="OGJ29" s="7"/>
      <c r="OGK29" s="7"/>
      <c r="OGL29" s="7"/>
      <c r="OGM29" s="7"/>
      <c r="OGN29" s="7"/>
      <c r="OGO29" s="7"/>
      <c r="OGP29" s="7"/>
      <c r="OGQ29" s="7"/>
      <c r="OGR29" s="7"/>
      <c r="OGS29" s="7"/>
      <c r="OGT29" s="7"/>
      <c r="OGU29" s="7"/>
      <c r="OGV29" s="7"/>
      <c r="OGW29" s="7"/>
      <c r="OGX29" s="7"/>
      <c r="OGY29" s="7"/>
      <c r="OGZ29" s="7"/>
      <c r="OHA29" s="7"/>
      <c r="OHB29" s="7"/>
      <c r="OHC29" s="7"/>
      <c r="OHD29" s="7"/>
      <c r="OHE29" s="7"/>
      <c r="OHF29" s="7"/>
      <c r="OHG29" s="7"/>
      <c r="OHH29" s="7"/>
      <c r="OHI29" s="7"/>
      <c r="OHJ29" s="7"/>
      <c r="OHK29" s="7"/>
      <c r="OHL29" s="7"/>
      <c r="OHM29" s="7"/>
      <c r="OHN29" s="7"/>
      <c r="OHO29" s="7"/>
      <c r="OHP29" s="7"/>
      <c r="OHQ29" s="7"/>
      <c r="OHR29" s="7"/>
      <c r="OHS29" s="7"/>
      <c r="OHT29" s="7"/>
      <c r="OHU29" s="7"/>
      <c r="OHV29" s="7"/>
      <c r="OHW29" s="7"/>
      <c r="OHX29" s="7"/>
      <c r="OHY29" s="7"/>
      <c r="OHZ29" s="7"/>
      <c r="OIA29" s="7"/>
      <c r="OIB29" s="7"/>
      <c r="OIC29" s="7"/>
      <c r="OID29" s="7"/>
      <c r="OIE29" s="7"/>
      <c r="OIF29" s="7"/>
      <c r="OIG29" s="7"/>
      <c r="OIH29" s="7"/>
      <c r="OII29" s="7"/>
      <c r="OIJ29" s="7"/>
      <c r="OIK29" s="7"/>
      <c r="OIL29" s="7"/>
      <c r="OIM29" s="7"/>
      <c r="OIN29" s="7"/>
      <c r="OIO29" s="7"/>
      <c r="OIP29" s="7"/>
      <c r="OIQ29" s="7"/>
      <c r="OIR29" s="7"/>
      <c r="OIS29" s="7"/>
      <c r="OIT29" s="7"/>
      <c r="OIU29" s="7"/>
      <c r="OIV29" s="7"/>
      <c r="OIW29" s="7"/>
      <c r="OIX29" s="7"/>
      <c r="OIY29" s="7"/>
      <c r="OIZ29" s="7"/>
      <c r="OJA29" s="7"/>
      <c r="OJB29" s="7"/>
      <c r="OJC29" s="7"/>
      <c r="OJD29" s="7"/>
      <c r="OJE29" s="7"/>
      <c r="OJF29" s="7"/>
      <c r="OJG29" s="7"/>
      <c r="OJH29" s="7"/>
      <c r="OJI29" s="7"/>
      <c r="OJJ29" s="7"/>
      <c r="OJK29" s="7"/>
      <c r="OJL29" s="7"/>
      <c r="OJM29" s="7"/>
      <c r="OJN29" s="7"/>
      <c r="OJO29" s="7"/>
      <c r="OJP29" s="7"/>
      <c r="OJQ29" s="7"/>
      <c r="OJR29" s="7"/>
      <c r="OJS29" s="7"/>
      <c r="OJT29" s="7"/>
      <c r="OJU29" s="7"/>
      <c r="OJV29" s="7"/>
      <c r="OJW29" s="7"/>
      <c r="OJX29" s="7"/>
      <c r="OJY29" s="7"/>
      <c r="OJZ29" s="7"/>
      <c r="OKA29" s="7"/>
      <c r="OKB29" s="7"/>
      <c r="OKC29" s="7"/>
      <c r="OKD29" s="7"/>
      <c r="OKE29" s="7"/>
      <c r="OKF29" s="7"/>
      <c r="OKG29" s="7"/>
      <c r="OKH29" s="7"/>
      <c r="OKI29" s="7"/>
      <c r="OKJ29" s="7"/>
      <c r="OKK29" s="7"/>
      <c r="OKL29" s="7"/>
      <c r="OKM29" s="7"/>
      <c r="OKN29" s="7"/>
      <c r="OKO29" s="7"/>
      <c r="OKP29" s="7"/>
      <c r="OKQ29" s="7"/>
      <c r="OKR29" s="7"/>
      <c r="OKS29" s="7"/>
      <c r="OKT29" s="7"/>
      <c r="OKU29" s="7"/>
      <c r="OKV29" s="7"/>
      <c r="OKW29" s="7"/>
      <c r="OKX29" s="7"/>
      <c r="OKY29" s="7"/>
      <c r="OKZ29" s="7"/>
      <c r="OLA29" s="7"/>
      <c r="OLB29" s="7"/>
      <c r="OLC29" s="7"/>
      <c r="OLD29" s="7"/>
      <c r="OLE29" s="7"/>
      <c r="OLF29" s="7"/>
      <c r="OLG29" s="7"/>
      <c r="OLH29" s="7"/>
      <c r="OLI29" s="7"/>
      <c r="OLJ29" s="7"/>
      <c r="OLK29" s="7"/>
      <c r="OLL29" s="7"/>
      <c r="OLM29" s="7"/>
      <c r="OLN29" s="7"/>
      <c r="OLO29" s="7"/>
      <c r="OLP29" s="7"/>
      <c r="OLQ29" s="7"/>
      <c r="OLR29" s="7"/>
      <c r="OLS29" s="7"/>
      <c r="OLT29" s="7"/>
      <c r="OLU29" s="7"/>
      <c r="OLV29" s="7"/>
      <c r="OLW29" s="7"/>
      <c r="OLX29" s="7"/>
      <c r="OLY29" s="7"/>
      <c r="OLZ29" s="7"/>
      <c r="OMA29" s="7"/>
      <c r="OMB29" s="7"/>
      <c r="OMC29" s="7"/>
      <c r="OMD29" s="7"/>
      <c r="OME29" s="7"/>
      <c r="OMF29" s="7"/>
      <c r="OMG29" s="7"/>
      <c r="OMH29" s="7"/>
      <c r="OMI29" s="7"/>
      <c r="OMJ29" s="7"/>
      <c r="OMK29" s="7"/>
      <c r="OML29" s="7"/>
      <c r="OMM29" s="7"/>
      <c r="OMN29" s="7"/>
      <c r="OMO29" s="7"/>
      <c r="OMP29" s="7"/>
      <c r="OMQ29" s="7"/>
      <c r="OMR29" s="7"/>
      <c r="OMS29" s="7"/>
      <c r="OMT29" s="7"/>
      <c r="OMU29" s="7"/>
      <c r="OMV29" s="7"/>
      <c r="OMW29" s="7"/>
      <c r="OMX29" s="7"/>
      <c r="OMY29" s="7"/>
      <c r="OMZ29" s="7"/>
      <c r="ONA29" s="7"/>
      <c r="ONB29" s="7"/>
      <c r="ONC29" s="7"/>
      <c r="OND29" s="7"/>
      <c r="ONE29" s="7"/>
      <c r="ONF29" s="7"/>
      <c r="ONG29" s="7"/>
      <c r="ONH29" s="7"/>
      <c r="ONI29" s="7"/>
      <c r="ONJ29" s="7"/>
      <c r="ONK29" s="7"/>
      <c r="ONL29" s="7"/>
      <c r="ONM29" s="7"/>
      <c r="ONN29" s="7"/>
      <c r="ONO29" s="7"/>
      <c r="ONP29" s="7"/>
      <c r="ONQ29" s="7"/>
      <c r="ONR29" s="7"/>
      <c r="ONS29" s="7"/>
      <c r="ONT29" s="7"/>
      <c r="ONU29" s="7"/>
      <c r="ONV29" s="7"/>
      <c r="ONW29" s="7"/>
      <c r="ONX29" s="7"/>
      <c r="ONY29" s="7"/>
      <c r="ONZ29" s="7"/>
      <c r="OOA29" s="7"/>
      <c r="OOB29" s="7"/>
      <c r="OOC29" s="7"/>
      <c r="OOD29" s="7"/>
      <c r="OOE29" s="7"/>
      <c r="OOF29" s="7"/>
      <c r="OOG29" s="7"/>
      <c r="OOH29" s="7"/>
      <c r="OOI29" s="7"/>
      <c r="OOJ29" s="7"/>
      <c r="OOK29" s="7"/>
      <c r="OOL29" s="7"/>
      <c r="OOM29" s="7"/>
      <c r="OON29" s="7"/>
      <c r="OOO29" s="7"/>
      <c r="OOP29" s="7"/>
      <c r="OOQ29" s="7"/>
      <c r="OOR29" s="7"/>
      <c r="OOS29" s="7"/>
      <c r="OOT29" s="7"/>
      <c r="OOU29" s="7"/>
      <c r="OOV29" s="7"/>
      <c r="OOW29" s="7"/>
      <c r="OOX29" s="7"/>
      <c r="OOY29" s="7"/>
      <c r="OOZ29" s="7"/>
      <c r="OPA29" s="7"/>
      <c r="OPB29" s="7"/>
      <c r="OPC29" s="7"/>
      <c r="OPD29" s="7"/>
      <c r="OPE29" s="7"/>
      <c r="OPF29" s="7"/>
      <c r="OPG29" s="7"/>
      <c r="OPH29" s="7"/>
      <c r="OPI29" s="7"/>
      <c r="OPJ29" s="7"/>
      <c r="OPK29" s="7"/>
      <c r="OPL29" s="7"/>
      <c r="OPM29" s="7"/>
      <c r="OPN29" s="7"/>
      <c r="OPO29" s="7"/>
      <c r="OPP29" s="7"/>
      <c r="OPQ29" s="7"/>
      <c r="OPR29" s="7"/>
      <c r="OPS29" s="7"/>
      <c r="OPT29" s="7"/>
      <c r="OPU29" s="7"/>
      <c r="OPV29" s="7"/>
      <c r="OPW29" s="7"/>
      <c r="OPX29" s="7"/>
      <c r="OPY29" s="7"/>
      <c r="OPZ29" s="7"/>
      <c r="OQA29" s="7"/>
      <c r="OQB29" s="7"/>
      <c r="OQC29" s="7"/>
      <c r="OQD29" s="7"/>
      <c r="OQE29" s="7"/>
      <c r="OQF29" s="7"/>
      <c r="OQG29" s="7"/>
      <c r="OQH29" s="7"/>
      <c r="OQI29" s="7"/>
      <c r="OQJ29" s="7"/>
      <c r="OQK29" s="7"/>
      <c r="OQL29" s="7"/>
      <c r="OQM29" s="7"/>
      <c r="OQN29" s="7"/>
      <c r="OQO29" s="7"/>
      <c r="OQP29" s="7"/>
      <c r="OQQ29" s="7"/>
      <c r="OQR29" s="7"/>
      <c r="OQS29" s="7"/>
      <c r="OQT29" s="7"/>
      <c r="OQU29" s="7"/>
      <c r="OQV29" s="7"/>
      <c r="OQW29" s="7"/>
      <c r="OQX29" s="7"/>
      <c r="OQY29" s="7"/>
      <c r="OQZ29" s="7"/>
      <c r="ORA29" s="7"/>
      <c r="ORB29" s="7"/>
      <c r="ORC29" s="7"/>
      <c r="ORD29" s="7"/>
      <c r="ORE29" s="7"/>
      <c r="ORF29" s="7"/>
      <c r="ORG29" s="7"/>
      <c r="ORH29" s="7"/>
      <c r="ORI29" s="7"/>
      <c r="ORJ29" s="7"/>
      <c r="ORK29" s="7"/>
      <c r="ORL29" s="7"/>
      <c r="ORM29" s="7"/>
      <c r="ORN29" s="7"/>
      <c r="ORO29" s="7"/>
      <c r="ORP29" s="7"/>
      <c r="ORQ29" s="7"/>
      <c r="ORR29" s="7"/>
      <c r="ORS29" s="7"/>
      <c r="ORT29" s="7"/>
      <c r="ORU29" s="7"/>
      <c r="ORV29" s="7"/>
      <c r="ORW29" s="7"/>
      <c r="ORX29" s="7"/>
      <c r="ORY29" s="7"/>
      <c r="ORZ29" s="7"/>
      <c r="OSA29" s="7"/>
      <c r="OSB29" s="7"/>
      <c r="OSC29" s="7"/>
      <c r="OSD29" s="7"/>
      <c r="OSE29" s="7"/>
      <c r="OSF29" s="7"/>
      <c r="OSG29" s="7"/>
      <c r="OSH29" s="7"/>
      <c r="OSI29" s="7"/>
      <c r="OSJ29" s="7"/>
      <c r="OSK29" s="7"/>
      <c r="OSL29" s="7"/>
      <c r="OSM29" s="7"/>
      <c r="OSN29" s="7"/>
      <c r="OSO29" s="7"/>
      <c r="OSP29" s="7"/>
      <c r="OSQ29" s="7"/>
      <c r="OSR29" s="7"/>
      <c r="OSS29" s="7"/>
      <c r="OST29" s="7"/>
      <c r="OSU29" s="7"/>
      <c r="OSV29" s="7"/>
      <c r="OSW29" s="7"/>
      <c r="OSX29" s="7"/>
      <c r="OSY29" s="7"/>
      <c r="OSZ29" s="7"/>
      <c r="OTA29" s="7"/>
      <c r="OTB29" s="7"/>
      <c r="OTC29" s="7"/>
      <c r="OTD29" s="7"/>
      <c r="OTE29" s="7"/>
      <c r="OTF29" s="7"/>
      <c r="OTG29" s="7"/>
      <c r="OTH29" s="7"/>
      <c r="OTI29" s="7"/>
      <c r="OTJ29" s="7"/>
      <c r="OTK29" s="7"/>
      <c r="OTL29" s="7"/>
      <c r="OTM29" s="7"/>
      <c r="OTN29" s="7"/>
      <c r="OTO29" s="7"/>
      <c r="OTP29" s="7"/>
      <c r="OTQ29" s="7"/>
      <c r="OTR29" s="7"/>
      <c r="OTS29" s="7"/>
      <c r="OTT29" s="7"/>
      <c r="OTU29" s="7"/>
      <c r="OTV29" s="7"/>
      <c r="OTW29" s="7"/>
      <c r="OTX29" s="7"/>
      <c r="OTY29" s="7"/>
      <c r="OTZ29" s="7"/>
      <c r="OUA29" s="7"/>
      <c r="OUB29" s="7"/>
      <c r="OUC29" s="7"/>
      <c r="OUD29" s="7"/>
      <c r="OUE29" s="7"/>
      <c r="OUF29" s="7"/>
      <c r="OUG29" s="7"/>
      <c r="OUH29" s="7"/>
      <c r="OUI29" s="7"/>
      <c r="OUJ29" s="7"/>
      <c r="OUK29" s="7"/>
      <c r="OUL29" s="7"/>
      <c r="OUM29" s="7"/>
      <c r="OUN29" s="7"/>
      <c r="OUO29" s="7"/>
      <c r="OUP29" s="7"/>
      <c r="OUQ29" s="7"/>
      <c r="OUR29" s="7"/>
      <c r="OUS29" s="7"/>
      <c r="OUT29" s="7"/>
      <c r="OUU29" s="7"/>
      <c r="OUV29" s="7"/>
      <c r="OUW29" s="7"/>
      <c r="OUX29" s="7"/>
      <c r="OUY29" s="7"/>
      <c r="OUZ29" s="7"/>
      <c r="OVA29" s="7"/>
      <c r="OVB29" s="7"/>
      <c r="OVC29" s="7"/>
      <c r="OVD29" s="7"/>
      <c r="OVE29" s="7"/>
      <c r="OVF29" s="7"/>
      <c r="OVG29" s="7"/>
      <c r="OVH29" s="7"/>
      <c r="OVI29" s="7"/>
      <c r="OVJ29" s="7"/>
      <c r="OVK29" s="7"/>
      <c r="OVL29" s="7"/>
      <c r="OVM29" s="7"/>
      <c r="OVN29" s="7"/>
      <c r="OVO29" s="7"/>
      <c r="OVP29" s="7"/>
      <c r="OVQ29" s="7"/>
      <c r="OVR29" s="7"/>
      <c r="OVS29" s="7"/>
      <c r="OVT29" s="7"/>
      <c r="OVU29" s="7"/>
      <c r="OVV29" s="7"/>
      <c r="OVW29" s="7"/>
      <c r="OVX29" s="7"/>
      <c r="OVY29" s="7"/>
      <c r="OVZ29" s="7"/>
      <c r="OWA29" s="7"/>
      <c r="OWB29" s="7"/>
      <c r="OWC29" s="7"/>
      <c r="OWD29" s="7"/>
      <c r="OWE29" s="7"/>
      <c r="OWF29" s="7"/>
      <c r="OWG29" s="7"/>
      <c r="OWH29" s="7"/>
      <c r="OWI29" s="7"/>
      <c r="OWJ29" s="7"/>
      <c r="OWK29" s="7"/>
      <c r="OWL29" s="7"/>
      <c r="OWM29" s="7"/>
      <c r="OWN29" s="7"/>
      <c r="OWO29" s="7"/>
      <c r="OWP29" s="7"/>
      <c r="OWQ29" s="7"/>
      <c r="OWR29" s="7"/>
      <c r="OWS29" s="7"/>
      <c r="OWT29" s="7"/>
      <c r="OWU29" s="7"/>
      <c r="OWV29" s="7"/>
      <c r="OWW29" s="7"/>
      <c r="OWX29" s="7"/>
      <c r="OWY29" s="7"/>
      <c r="OWZ29" s="7"/>
      <c r="OXA29" s="7"/>
      <c r="OXB29" s="7"/>
      <c r="OXC29" s="7"/>
      <c r="OXD29" s="7"/>
      <c r="OXE29" s="7"/>
      <c r="OXF29" s="7"/>
      <c r="OXG29" s="7"/>
      <c r="OXH29" s="7"/>
      <c r="OXI29" s="7"/>
      <c r="OXJ29" s="7"/>
      <c r="OXK29" s="7"/>
      <c r="OXL29" s="7"/>
      <c r="OXM29" s="7"/>
      <c r="OXN29" s="7"/>
      <c r="OXO29" s="7"/>
      <c r="OXP29" s="7"/>
      <c r="OXQ29" s="7"/>
      <c r="OXR29" s="7"/>
      <c r="OXS29" s="7"/>
      <c r="OXT29" s="7"/>
      <c r="OXU29" s="7"/>
      <c r="OXV29" s="7"/>
      <c r="OXW29" s="7"/>
      <c r="OXX29" s="7"/>
      <c r="OXY29" s="7"/>
      <c r="OXZ29" s="7"/>
      <c r="OYA29" s="7"/>
      <c r="OYB29" s="7"/>
      <c r="OYC29" s="7"/>
      <c r="OYD29" s="7"/>
      <c r="OYE29" s="7"/>
      <c r="OYF29" s="7"/>
      <c r="OYG29" s="7"/>
      <c r="OYH29" s="7"/>
      <c r="OYI29" s="7"/>
      <c r="OYJ29" s="7"/>
      <c r="OYK29" s="7"/>
      <c r="OYL29" s="7"/>
      <c r="OYM29" s="7"/>
      <c r="OYN29" s="7"/>
      <c r="OYO29" s="7"/>
      <c r="OYP29" s="7"/>
      <c r="OYQ29" s="7"/>
      <c r="OYR29" s="7"/>
      <c r="OYS29" s="7"/>
      <c r="OYT29" s="7"/>
      <c r="OYU29" s="7"/>
      <c r="OYV29" s="7"/>
      <c r="OYW29" s="7"/>
      <c r="OYX29" s="7"/>
      <c r="OYY29" s="7"/>
      <c r="OYZ29" s="7"/>
      <c r="OZA29" s="7"/>
      <c r="OZB29" s="7"/>
      <c r="OZC29" s="7"/>
      <c r="OZD29" s="7"/>
      <c r="OZE29" s="7"/>
      <c r="OZF29" s="7"/>
      <c r="OZG29" s="7"/>
      <c r="OZH29" s="7"/>
      <c r="OZI29" s="7"/>
      <c r="OZJ29" s="7"/>
      <c r="OZK29" s="7"/>
      <c r="OZL29" s="7"/>
      <c r="OZM29" s="7"/>
      <c r="OZN29" s="7"/>
      <c r="OZO29" s="7"/>
      <c r="OZP29" s="7"/>
      <c r="OZQ29" s="7"/>
      <c r="OZR29" s="7"/>
      <c r="OZS29" s="7"/>
      <c r="OZT29" s="7"/>
      <c r="OZU29" s="7"/>
      <c r="OZV29" s="7"/>
      <c r="OZW29" s="7"/>
      <c r="OZX29" s="7"/>
      <c r="OZY29" s="7"/>
      <c r="OZZ29" s="7"/>
      <c r="PAA29" s="7"/>
      <c r="PAB29" s="7"/>
      <c r="PAC29" s="7"/>
      <c r="PAD29" s="7"/>
      <c r="PAE29" s="7"/>
      <c r="PAF29" s="7"/>
      <c r="PAG29" s="7"/>
      <c r="PAH29" s="7"/>
      <c r="PAI29" s="7"/>
      <c r="PAJ29" s="7"/>
      <c r="PAK29" s="7"/>
      <c r="PAL29" s="7"/>
      <c r="PAM29" s="7"/>
      <c r="PAN29" s="7"/>
      <c r="PAO29" s="7"/>
      <c r="PAP29" s="7"/>
      <c r="PAQ29" s="7"/>
      <c r="PAR29" s="7"/>
      <c r="PAS29" s="7"/>
      <c r="PAT29" s="7"/>
      <c r="PAU29" s="7"/>
      <c r="PAV29" s="7"/>
      <c r="PAW29" s="7"/>
      <c r="PAX29" s="7"/>
      <c r="PAY29" s="7"/>
      <c r="PAZ29" s="7"/>
      <c r="PBA29" s="7"/>
      <c r="PBB29" s="7"/>
      <c r="PBC29" s="7"/>
      <c r="PBD29" s="7"/>
      <c r="PBE29" s="7"/>
      <c r="PBF29" s="7"/>
      <c r="PBG29" s="7"/>
      <c r="PBH29" s="7"/>
      <c r="PBI29" s="7"/>
      <c r="PBJ29" s="7"/>
      <c r="PBK29" s="7"/>
      <c r="PBL29" s="7"/>
      <c r="PBM29" s="7"/>
      <c r="PBN29" s="7"/>
      <c r="PBO29" s="7"/>
      <c r="PBP29" s="7"/>
      <c r="PBQ29" s="7"/>
      <c r="PBR29" s="7"/>
      <c r="PBS29" s="7"/>
      <c r="PBT29" s="7"/>
      <c r="PBU29" s="7"/>
      <c r="PBV29" s="7"/>
      <c r="PBW29" s="7"/>
      <c r="PBX29" s="7"/>
      <c r="PBY29" s="7"/>
      <c r="PBZ29" s="7"/>
      <c r="PCA29" s="7"/>
      <c r="PCB29" s="7"/>
      <c r="PCC29" s="7"/>
      <c r="PCD29" s="7"/>
      <c r="PCE29" s="7"/>
      <c r="PCF29" s="7"/>
      <c r="PCG29" s="7"/>
      <c r="PCH29" s="7"/>
      <c r="PCI29" s="7"/>
      <c r="PCJ29" s="7"/>
      <c r="PCK29" s="7"/>
      <c r="PCL29" s="7"/>
      <c r="PCM29" s="7"/>
      <c r="PCN29" s="7"/>
      <c r="PCO29" s="7"/>
      <c r="PCP29" s="7"/>
      <c r="PCQ29" s="7"/>
      <c r="PCR29" s="7"/>
      <c r="PCS29" s="7"/>
      <c r="PCT29" s="7"/>
      <c r="PCU29" s="7"/>
      <c r="PCV29" s="7"/>
      <c r="PCW29" s="7"/>
      <c r="PCX29" s="7"/>
      <c r="PCY29" s="7"/>
      <c r="PCZ29" s="7"/>
      <c r="PDA29" s="7"/>
      <c r="PDB29" s="7"/>
      <c r="PDC29" s="7"/>
      <c r="PDD29" s="7"/>
      <c r="PDE29" s="7"/>
      <c r="PDF29" s="7"/>
      <c r="PDG29" s="7"/>
      <c r="PDH29" s="7"/>
      <c r="PDI29" s="7"/>
      <c r="PDJ29" s="7"/>
      <c r="PDK29" s="7"/>
      <c r="PDL29" s="7"/>
      <c r="PDM29" s="7"/>
      <c r="PDN29" s="7"/>
      <c r="PDO29" s="7"/>
      <c r="PDP29" s="7"/>
      <c r="PDQ29" s="7"/>
      <c r="PDR29" s="7"/>
      <c r="PDS29" s="7"/>
      <c r="PDT29" s="7"/>
      <c r="PDU29" s="7"/>
      <c r="PDV29" s="7"/>
      <c r="PDW29" s="7"/>
      <c r="PDX29" s="7"/>
      <c r="PDY29" s="7"/>
      <c r="PDZ29" s="7"/>
      <c r="PEA29" s="7"/>
      <c r="PEB29" s="7"/>
      <c r="PEC29" s="7"/>
      <c r="PED29" s="7"/>
      <c r="PEE29" s="7"/>
      <c r="PEF29" s="7"/>
      <c r="PEG29" s="7"/>
      <c r="PEH29" s="7"/>
      <c r="PEI29" s="7"/>
      <c r="PEJ29" s="7"/>
      <c r="PEK29" s="7"/>
      <c r="PEL29" s="7"/>
      <c r="PEM29" s="7"/>
      <c r="PEN29" s="7"/>
      <c r="PEO29" s="7"/>
      <c r="PEP29" s="7"/>
      <c r="PEQ29" s="7"/>
      <c r="PER29" s="7"/>
      <c r="PES29" s="7"/>
      <c r="PET29" s="7"/>
      <c r="PEU29" s="7"/>
      <c r="PEV29" s="7"/>
      <c r="PEW29" s="7"/>
      <c r="PEX29" s="7"/>
      <c r="PEY29" s="7"/>
      <c r="PEZ29" s="7"/>
      <c r="PFA29" s="7"/>
      <c r="PFB29" s="7"/>
      <c r="PFC29" s="7"/>
      <c r="PFD29" s="7"/>
      <c r="PFE29" s="7"/>
      <c r="PFF29" s="7"/>
      <c r="PFG29" s="7"/>
      <c r="PFH29" s="7"/>
      <c r="PFI29" s="7"/>
      <c r="PFJ29" s="7"/>
      <c r="PFK29" s="7"/>
      <c r="PFL29" s="7"/>
      <c r="PFM29" s="7"/>
      <c r="PFN29" s="7"/>
      <c r="PFO29" s="7"/>
      <c r="PFP29" s="7"/>
      <c r="PFQ29" s="7"/>
      <c r="PFR29" s="7"/>
      <c r="PFS29" s="7"/>
      <c r="PFT29" s="7"/>
      <c r="PFU29" s="7"/>
      <c r="PFV29" s="7"/>
      <c r="PFW29" s="7"/>
      <c r="PFX29" s="7"/>
      <c r="PFY29" s="7"/>
      <c r="PFZ29" s="7"/>
      <c r="PGA29" s="7"/>
      <c r="PGB29" s="7"/>
      <c r="PGC29" s="7"/>
      <c r="PGD29" s="7"/>
      <c r="PGE29" s="7"/>
      <c r="PGF29" s="7"/>
      <c r="PGG29" s="7"/>
      <c r="PGH29" s="7"/>
      <c r="PGI29" s="7"/>
      <c r="PGJ29" s="7"/>
      <c r="PGK29" s="7"/>
      <c r="PGL29" s="7"/>
      <c r="PGM29" s="7"/>
      <c r="PGN29" s="7"/>
      <c r="PGO29" s="7"/>
      <c r="PGP29" s="7"/>
      <c r="PGQ29" s="7"/>
      <c r="PGR29" s="7"/>
      <c r="PGS29" s="7"/>
      <c r="PGT29" s="7"/>
      <c r="PGU29" s="7"/>
      <c r="PGV29" s="7"/>
      <c r="PGW29" s="7"/>
      <c r="PGX29" s="7"/>
      <c r="PGY29" s="7"/>
      <c r="PGZ29" s="7"/>
      <c r="PHA29" s="7"/>
      <c r="PHB29" s="7"/>
      <c r="PHC29" s="7"/>
      <c r="PHD29" s="7"/>
      <c r="PHE29" s="7"/>
      <c r="PHF29" s="7"/>
      <c r="PHG29" s="7"/>
      <c r="PHH29" s="7"/>
      <c r="PHI29" s="7"/>
      <c r="PHJ29" s="7"/>
      <c r="PHK29" s="7"/>
      <c r="PHL29" s="7"/>
      <c r="PHM29" s="7"/>
      <c r="PHN29" s="7"/>
      <c r="PHO29" s="7"/>
      <c r="PHP29" s="7"/>
      <c r="PHQ29" s="7"/>
      <c r="PHR29" s="7"/>
      <c r="PHS29" s="7"/>
      <c r="PHT29" s="7"/>
      <c r="PHU29" s="7"/>
      <c r="PHV29" s="7"/>
      <c r="PHW29" s="7"/>
      <c r="PHX29" s="7"/>
      <c r="PHY29" s="7"/>
      <c r="PHZ29" s="7"/>
      <c r="PIA29" s="7"/>
      <c r="PIB29" s="7"/>
      <c r="PIC29" s="7"/>
      <c r="PID29" s="7"/>
      <c r="PIE29" s="7"/>
      <c r="PIF29" s="7"/>
      <c r="PIG29" s="7"/>
      <c r="PIH29" s="7"/>
      <c r="PII29" s="7"/>
      <c r="PIJ29" s="7"/>
      <c r="PIK29" s="7"/>
      <c r="PIL29" s="7"/>
      <c r="PIM29" s="7"/>
      <c r="PIN29" s="7"/>
      <c r="PIO29" s="7"/>
      <c r="PIP29" s="7"/>
      <c r="PIQ29" s="7"/>
      <c r="PIR29" s="7"/>
      <c r="PIS29" s="7"/>
      <c r="PIT29" s="7"/>
      <c r="PIU29" s="7"/>
      <c r="PIV29" s="7"/>
      <c r="PIW29" s="7"/>
      <c r="PIX29" s="7"/>
      <c r="PIY29" s="7"/>
      <c r="PIZ29" s="7"/>
      <c r="PJA29" s="7"/>
      <c r="PJB29" s="7"/>
      <c r="PJC29" s="7"/>
      <c r="PJD29" s="7"/>
      <c r="PJE29" s="7"/>
      <c r="PJF29" s="7"/>
      <c r="PJG29" s="7"/>
      <c r="PJH29" s="7"/>
      <c r="PJI29" s="7"/>
      <c r="PJJ29" s="7"/>
      <c r="PJK29" s="7"/>
      <c r="PJL29" s="7"/>
      <c r="PJM29" s="7"/>
      <c r="PJN29" s="7"/>
      <c r="PJO29" s="7"/>
      <c r="PJP29" s="7"/>
      <c r="PJQ29" s="7"/>
      <c r="PJR29" s="7"/>
      <c r="PJS29" s="7"/>
      <c r="PJT29" s="7"/>
      <c r="PJU29" s="7"/>
      <c r="PJV29" s="7"/>
      <c r="PJW29" s="7"/>
      <c r="PJX29" s="7"/>
      <c r="PJY29" s="7"/>
      <c r="PJZ29" s="7"/>
      <c r="PKA29" s="7"/>
      <c r="PKB29" s="7"/>
      <c r="PKC29" s="7"/>
      <c r="PKD29" s="7"/>
      <c r="PKE29" s="7"/>
      <c r="PKF29" s="7"/>
      <c r="PKG29" s="7"/>
      <c r="PKH29" s="7"/>
      <c r="PKI29" s="7"/>
      <c r="PKJ29" s="7"/>
      <c r="PKK29" s="7"/>
      <c r="PKL29" s="7"/>
      <c r="PKM29" s="7"/>
      <c r="PKN29" s="7"/>
      <c r="PKO29" s="7"/>
      <c r="PKP29" s="7"/>
      <c r="PKQ29" s="7"/>
      <c r="PKR29" s="7"/>
      <c r="PKS29" s="7"/>
      <c r="PKT29" s="7"/>
      <c r="PKU29" s="7"/>
      <c r="PKV29" s="7"/>
      <c r="PKW29" s="7"/>
      <c r="PKX29" s="7"/>
      <c r="PKY29" s="7"/>
      <c r="PKZ29" s="7"/>
      <c r="PLA29" s="7"/>
      <c r="PLB29" s="7"/>
      <c r="PLC29" s="7"/>
      <c r="PLD29" s="7"/>
      <c r="PLE29" s="7"/>
      <c r="PLF29" s="7"/>
      <c r="PLG29" s="7"/>
      <c r="PLH29" s="7"/>
      <c r="PLI29" s="7"/>
      <c r="PLJ29" s="7"/>
      <c r="PLK29" s="7"/>
      <c r="PLL29" s="7"/>
      <c r="PLM29" s="7"/>
      <c r="PLN29" s="7"/>
      <c r="PLO29" s="7"/>
      <c r="PLP29" s="7"/>
      <c r="PLQ29" s="7"/>
      <c r="PLR29" s="7"/>
      <c r="PLS29" s="7"/>
      <c r="PLT29" s="7"/>
      <c r="PLU29" s="7"/>
      <c r="PLV29" s="7"/>
      <c r="PLW29" s="7"/>
      <c r="PLX29" s="7"/>
      <c r="PLY29" s="7"/>
      <c r="PLZ29" s="7"/>
      <c r="PMA29" s="7"/>
      <c r="PMB29" s="7"/>
      <c r="PMC29" s="7"/>
      <c r="PMD29" s="7"/>
      <c r="PME29" s="7"/>
      <c r="PMF29" s="7"/>
      <c r="PMG29" s="7"/>
      <c r="PMH29" s="7"/>
      <c r="PMI29" s="7"/>
      <c r="PMJ29" s="7"/>
      <c r="PMK29" s="7"/>
      <c r="PML29" s="7"/>
      <c r="PMM29" s="7"/>
      <c r="PMN29" s="7"/>
      <c r="PMO29" s="7"/>
      <c r="PMP29" s="7"/>
      <c r="PMQ29" s="7"/>
      <c r="PMR29" s="7"/>
      <c r="PMS29" s="7"/>
      <c r="PMT29" s="7"/>
      <c r="PMU29" s="7"/>
      <c r="PMV29" s="7"/>
      <c r="PMW29" s="7"/>
      <c r="PMX29" s="7"/>
      <c r="PMY29" s="7"/>
      <c r="PMZ29" s="7"/>
      <c r="PNA29" s="7"/>
      <c r="PNB29" s="7"/>
      <c r="PNC29" s="7"/>
      <c r="PND29" s="7"/>
      <c r="PNE29" s="7"/>
      <c r="PNF29" s="7"/>
      <c r="PNG29" s="7"/>
      <c r="PNH29" s="7"/>
      <c r="PNI29" s="7"/>
      <c r="PNJ29" s="7"/>
      <c r="PNK29" s="7"/>
      <c r="PNL29" s="7"/>
      <c r="PNM29" s="7"/>
      <c r="PNN29" s="7"/>
      <c r="PNO29" s="7"/>
      <c r="PNP29" s="7"/>
      <c r="PNQ29" s="7"/>
      <c r="PNR29" s="7"/>
      <c r="PNS29" s="7"/>
      <c r="PNT29" s="7"/>
      <c r="PNU29" s="7"/>
      <c r="PNV29" s="7"/>
      <c r="PNW29" s="7"/>
      <c r="PNX29" s="7"/>
      <c r="PNY29" s="7"/>
      <c r="PNZ29" s="7"/>
      <c r="POA29" s="7"/>
      <c r="POB29" s="7"/>
      <c r="POC29" s="7"/>
      <c r="POD29" s="7"/>
      <c r="POE29" s="7"/>
      <c r="POF29" s="7"/>
      <c r="POG29" s="7"/>
      <c r="POH29" s="7"/>
      <c r="POI29" s="7"/>
      <c r="POJ29" s="7"/>
      <c r="POK29" s="7"/>
      <c r="POL29" s="7"/>
      <c r="POM29" s="7"/>
      <c r="PON29" s="7"/>
      <c r="POO29" s="7"/>
      <c r="POP29" s="7"/>
      <c r="POQ29" s="7"/>
      <c r="POR29" s="7"/>
      <c r="POS29" s="7"/>
      <c r="POT29" s="7"/>
      <c r="POU29" s="7"/>
      <c r="POV29" s="7"/>
      <c r="POW29" s="7"/>
      <c r="POX29" s="7"/>
      <c r="POY29" s="7"/>
      <c r="POZ29" s="7"/>
      <c r="PPA29" s="7"/>
      <c r="PPB29" s="7"/>
      <c r="PPC29" s="7"/>
      <c r="PPD29" s="7"/>
      <c r="PPE29" s="7"/>
      <c r="PPF29" s="7"/>
      <c r="PPG29" s="7"/>
      <c r="PPH29" s="7"/>
      <c r="PPI29" s="7"/>
      <c r="PPJ29" s="7"/>
      <c r="PPK29" s="7"/>
      <c r="PPL29" s="7"/>
      <c r="PPM29" s="7"/>
      <c r="PPN29" s="7"/>
      <c r="PPO29" s="7"/>
      <c r="PPP29" s="7"/>
      <c r="PPQ29" s="7"/>
      <c r="PPR29" s="7"/>
      <c r="PPS29" s="7"/>
      <c r="PPT29" s="7"/>
      <c r="PPU29" s="7"/>
      <c r="PPV29" s="7"/>
      <c r="PPW29" s="7"/>
      <c r="PPX29" s="7"/>
      <c r="PPY29" s="7"/>
      <c r="PPZ29" s="7"/>
      <c r="PQA29" s="7"/>
      <c r="PQB29" s="7"/>
      <c r="PQC29" s="7"/>
      <c r="PQD29" s="7"/>
      <c r="PQE29" s="7"/>
      <c r="PQF29" s="7"/>
      <c r="PQG29" s="7"/>
      <c r="PQH29" s="7"/>
      <c r="PQI29" s="7"/>
      <c r="PQJ29" s="7"/>
      <c r="PQK29" s="7"/>
      <c r="PQL29" s="7"/>
      <c r="PQM29" s="7"/>
      <c r="PQN29" s="7"/>
      <c r="PQO29" s="7"/>
      <c r="PQP29" s="7"/>
      <c r="PQQ29" s="7"/>
      <c r="PQR29" s="7"/>
      <c r="PQS29" s="7"/>
      <c r="PQT29" s="7"/>
      <c r="PQU29" s="7"/>
      <c r="PQV29" s="7"/>
      <c r="PQW29" s="7"/>
      <c r="PQX29" s="7"/>
      <c r="PQY29" s="7"/>
      <c r="PQZ29" s="7"/>
      <c r="PRA29" s="7"/>
      <c r="PRB29" s="7"/>
      <c r="PRC29" s="7"/>
      <c r="PRD29" s="7"/>
      <c r="PRE29" s="7"/>
      <c r="PRF29" s="7"/>
      <c r="PRG29" s="7"/>
      <c r="PRH29" s="7"/>
      <c r="PRI29" s="7"/>
      <c r="PRJ29" s="7"/>
      <c r="PRK29" s="7"/>
      <c r="PRL29" s="7"/>
      <c r="PRM29" s="7"/>
      <c r="PRN29" s="7"/>
      <c r="PRO29" s="7"/>
      <c r="PRP29" s="7"/>
      <c r="PRQ29" s="7"/>
      <c r="PRR29" s="7"/>
      <c r="PRS29" s="7"/>
      <c r="PRT29" s="7"/>
      <c r="PRU29" s="7"/>
      <c r="PRV29" s="7"/>
      <c r="PRW29" s="7"/>
      <c r="PRX29" s="7"/>
      <c r="PRY29" s="7"/>
      <c r="PRZ29" s="7"/>
      <c r="PSA29" s="7"/>
      <c r="PSB29" s="7"/>
      <c r="PSC29" s="7"/>
      <c r="PSD29" s="7"/>
      <c r="PSE29" s="7"/>
      <c r="PSF29" s="7"/>
      <c r="PSG29" s="7"/>
      <c r="PSH29" s="7"/>
      <c r="PSI29" s="7"/>
      <c r="PSJ29" s="7"/>
      <c r="PSK29" s="7"/>
      <c r="PSL29" s="7"/>
      <c r="PSM29" s="7"/>
      <c r="PSN29" s="7"/>
      <c r="PSO29" s="7"/>
      <c r="PSP29" s="7"/>
      <c r="PSQ29" s="7"/>
      <c r="PSR29" s="7"/>
      <c r="PSS29" s="7"/>
      <c r="PST29" s="7"/>
      <c r="PSU29" s="7"/>
      <c r="PSV29" s="7"/>
      <c r="PSW29" s="7"/>
      <c r="PSX29" s="7"/>
      <c r="PSY29" s="7"/>
      <c r="PSZ29" s="7"/>
      <c r="PTA29" s="7"/>
      <c r="PTB29" s="7"/>
      <c r="PTC29" s="7"/>
      <c r="PTD29" s="7"/>
      <c r="PTE29" s="7"/>
      <c r="PTF29" s="7"/>
      <c r="PTG29" s="7"/>
      <c r="PTH29" s="7"/>
      <c r="PTI29" s="7"/>
      <c r="PTJ29" s="7"/>
      <c r="PTK29" s="7"/>
      <c r="PTL29" s="7"/>
      <c r="PTM29" s="7"/>
      <c r="PTN29" s="7"/>
      <c r="PTO29" s="7"/>
      <c r="PTP29" s="7"/>
      <c r="PTQ29" s="7"/>
      <c r="PTR29" s="7"/>
      <c r="PTS29" s="7"/>
      <c r="PTT29" s="7"/>
      <c r="PTU29" s="7"/>
      <c r="PTV29" s="7"/>
      <c r="PTW29" s="7"/>
      <c r="PTX29" s="7"/>
      <c r="PTY29" s="7"/>
      <c r="PTZ29" s="7"/>
      <c r="PUA29" s="7"/>
      <c r="PUB29" s="7"/>
      <c r="PUC29" s="7"/>
      <c r="PUD29" s="7"/>
      <c r="PUE29" s="7"/>
      <c r="PUF29" s="7"/>
      <c r="PUG29" s="7"/>
      <c r="PUH29" s="7"/>
      <c r="PUI29" s="7"/>
      <c r="PUJ29" s="7"/>
      <c r="PUK29" s="7"/>
      <c r="PUL29" s="7"/>
      <c r="PUM29" s="7"/>
      <c r="PUN29" s="7"/>
      <c r="PUO29" s="7"/>
      <c r="PUP29" s="7"/>
      <c r="PUQ29" s="7"/>
      <c r="PUR29" s="7"/>
      <c r="PUS29" s="7"/>
      <c r="PUT29" s="7"/>
      <c r="PUU29" s="7"/>
      <c r="PUV29" s="7"/>
      <c r="PUW29" s="7"/>
      <c r="PUX29" s="7"/>
      <c r="PUY29" s="7"/>
      <c r="PUZ29" s="7"/>
      <c r="PVA29" s="7"/>
      <c r="PVB29" s="7"/>
      <c r="PVC29" s="7"/>
      <c r="PVD29" s="7"/>
      <c r="PVE29" s="7"/>
      <c r="PVF29" s="7"/>
      <c r="PVG29" s="7"/>
      <c r="PVH29" s="7"/>
      <c r="PVI29" s="7"/>
      <c r="PVJ29" s="7"/>
      <c r="PVK29" s="7"/>
      <c r="PVL29" s="7"/>
      <c r="PVM29" s="7"/>
      <c r="PVN29" s="7"/>
      <c r="PVO29" s="7"/>
      <c r="PVP29" s="7"/>
      <c r="PVQ29" s="7"/>
      <c r="PVR29" s="7"/>
      <c r="PVS29" s="7"/>
      <c r="PVT29" s="7"/>
      <c r="PVU29" s="7"/>
      <c r="PVV29" s="7"/>
      <c r="PVW29" s="7"/>
      <c r="PVX29" s="7"/>
      <c r="PVY29" s="7"/>
      <c r="PVZ29" s="7"/>
      <c r="PWA29" s="7"/>
      <c r="PWB29" s="7"/>
      <c r="PWC29" s="7"/>
      <c r="PWD29" s="7"/>
      <c r="PWE29" s="7"/>
      <c r="PWF29" s="7"/>
      <c r="PWG29" s="7"/>
      <c r="PWH29" s="7"/>
      <c r="PWI29" s="7"/>
      <c r="PWJ29" s="7"/>
      <c r="PWK29" s="7"/>
      <c r="PWL29" s="7"/>
      <c r="PWM29" s="7"/>
      <c r="PWN29" s="7"/>
      <c r="PWO29" s="7"/>
      <c r="PWP29" s="7"/>
      <c r="PWQ29" s="7"/>
      <c r="PWR29" s="7"/>
      <c r="PWS29" s="7"/>
      <c r="PWT29" s="7"/>
      <c r="PWU29" s="7"/>
      <c r="PWV29" s="7"/>
      <c r="PWW29" s="7"/>
      <c r="PWX29" s="7"/>
      <c r="PWY29" s="7"/>
      <c r="PWZ29" s="7"/>
      <c r="PXA29" s="7"/>
      <c r="PXB29" s="7"/>
      <c r="PXC29" s="7"/>
      <c r="PXD29" s="7"/>
      <c r="PXE29" s="7"/>
      <c r="PXF29" s="7"/>
      <c r="PXG29" s="7"/>
      <c r="PXH29" s="7"/>
      <c r="PXI29" s="7"/>
      <c r="PXJ29" s="7"/>
      <c r="PXK29" s="7"/>
      <c r="PXL29" s="7"/>
      <c r="PXM29" s="7"/>
      <c r="PXN29" s="7"/>
      <c r="PXO29" s="7"/>
      <c r="PXP29" s="7"/>
      <c r="PXQ29" s="7"/>
      <c r="PXR29" s="7"/>
      <c r="PXS29" s="7"/>
      <c r="PXT29" s="7"/>
      <c r="PXU29" s="7"/>
      <c r="PXV29" s="7"/>
      <c r="PXW29" s="7"/>
      <c r="PXX29" s="7"/>
      <c r="PXY29" s="7"/>
      <c r="PXZ29" s="7"/>
      <c r="PYA29" s="7"/>
      <c r="PYB29" s="7"/>
      <c r="PYC29" s="7"/>
      <c r="PYD29" s="7"/>
      <c r="PYE29" s="7"/>
      <c r="PYF29" s="7"/>
      <c r="PYG29" s="7"/>
      <c r="PYH29" s="7"/>
      <c r="PYI29" s="7"/>
      <c r="PYJ29" s="7"/>
      <c r="PYK29" s="7"/>
      <c r="PYL29" s="7"/>
      <c r="PYM29" s="7"/>
      <c r="PYN29" s="7"/>
      <c r="PYO29" s="7"/>
      <c r="PYP29" s="7"/>
      <c r="PYQ29" s="7"/>
      <c r="PYR29" s="7"/>
      <c r="PYS29" s="7"/>
      <c r="PYT29" s="7"/>
      <c r="PYU29" s="7"/>
      <c r="PYV29" s="7"/>
      <c r="PYW29" s="7"/>
      <c r="PYX29" s="7"/>
      <c r="PYY29" s="7"/>
      <c r="PYZ29" s="7"/>
      <c r="PZA29" s="7"/>
      <c r="PZB29" s="7"/>
      <c r="PZC29" s="7"/>
      <c r="PZD29" s="7"/>
      <c r="PZE29" s="7"/>
      <c r="PZF29" s="7"/>
      <c r="PZG29" s="7"/>
      <c r="PZH29" s="7"/>
      <c r="PZI29" s="7"/>
      <c r="PZJ29" s="7"/>
      <c r="PZK29" s="7"/>
      <c r="PZL29" s="7"/>
      <c r="PZM29" s="7"/>
      <c r="PZN29" s="7"/>
      <c r="PZO29" s="7"/>
      <c r="PZP29" s="7"/>
      <c r="PZQ29" s="7"/>
      <c r="PZR29" s="7"/>
      <c r="PZS29" s="7"/>
      <c r="PZT29" s="7"/>
      <c r="PZU29" s="7"/>
      <c r="PZV29" s="7"/>
      <c r="PZW29" s="7"/>
      <c r="PZX29" s="7"/>
      <c r="PZY29" s="7"/>
      <c r="PZZ29" s="7"/>
      <c r="QAA29" s="7"/>
      <c r="QAB29" s="7"/>
      <c r="QAC29" s="7"/>
      <c r="QAD29" s="7"/>
      <c r="QAE29" s="7"/>
      <c r="QAF29" s="7"/>
      <c r="QAG29" s="7"/>
      <c r="QAH29" s="7"/>
      <c r="QAI29" s="7"/>
      <c r="QAJ29" s="7"/>
      <c r="QAK29" s="7"/>
      <c r="QAL29" s="7"/>
      <c r="QAM29" s="7"/>
      <c r="QAN29" s="7"/>
      <c r="QAO29" s="7"/>
      <c r="QAP29" s="7"/>
      <c r="QAQ29" s="7"/>
      <c r="QAR29" s="7"/>
      <c r="QAS29" s="7"/>
      <c r="QAT29" s="7"/>
      <c r="QAU29" s="7"/>
      <c r="QAV29" s="7"/>
      <c r="QAW29" s="7"/>
      <c r="QAX29" s="7"/>
      <c r="QAY29" s="7"/>
      <c r="QAZ29" s="7"/>
      <c r="QBA29" s="7"/>
      <c r="QBB29" s="7"/>
      <c r="QBC29" s="7"/>
      <c r="QBD29" s="7"/>
      <c r="QBE29" s="7"/>
      <c r="QBF29" s="7"/>
      <c r="QBG29" s="7"/>
      <c r="QBH29" s="7"/>
      <c r="QBI29" s="7"/>
      <c r="QBJ29" s="7"/>
      <c r="QBK29" s="7"/>
      <c r="QBL29" s="7"/>
      <c r="QBM29" s="7"/>
      <c r="QBN29" s="7"/>
      <c r="QBO29" s="7"/>
      <c r="QBP29" s="7"/>
      <c r="QBQ29" s="7"/>
      <c r="QBR29" s="7"/>
      <c r="QBS29" s="7"/>
      <c r="QBT29" s="7"/>
      <c r="QBU29" s="7"/>
      <c r="QBV29" s="7"/>
      <c r="QBW29" s="7"/>
      <c r="QBX29" s="7"/>
      <c r="QBY29" s="7"/>
      <c r="QBZ29" s="7"/>
      <c r="QCA29" s="7"/>
      <c r="QCB29" s="7"/>
      <c r="QCC29" s="7"/>
      <c r="QCD29" s="7"/>
      <c r="QCE29" s="7"/>
      <c r="QCF29" s="7"/>
      <c r="QCG29" s="7"/>
      <c r="QCH29" s="7"/>
      <c r="QCI29" s="7"/>
      <c r="QCJ29" s="7"/>
      <c r="QCK29" s="7"/>
      <c r="QCL29" s="7"/>
      <c r="QCM29" s="7"/>
      <c r="QCN29" s="7"/>
      <c r="QCO29" s="7"/>
      <c r="QCP29" s="7"/>
      <c r="QCQ29" s="7"/>
      <c r="QCR29" s="7"/>
      <c r="QCS29" s="7"/>
      <c r="QCT29" s="7"/>
      <c r="QCU29" s="7"/>
      <c r="QCV29" s="7"/>
      <c r="QCW29" s="7"/>
      <c r="QCX29" s="7"/>
      <c r="QCY29" s="7"/>
      <c r="QCZ29" s="7"/>
      <c r="QDA29" s="7"/>
      <c r="QDB29" s="7"/>
      <c r="QDC29" s="7"/>
      <c r="QDD29" s="7"/>
      <c r="QDE29" s="7"/>
      <c r="QDF29" s="7"/>
      <c r="QDG29" s="7"/>
      <c r="QDH29" s="7"/>
      <c r="QDI29" s="7"/>
      <c r="QDJ29" s="7"/>
      <c r="QDK29" s="7"/>
      <c r="QDL29" s="7"/>
      <c r="QDM29" s="7"/>
      <c r="QDN29" s="7"/>
      <c r="QDO29" s="7"/>
      <c r="QDP29" s="7"/>
      <c r="QDQ29" s="7"/>
      <c r="QDR29" s="7"/>
      <c r="QDS29" s="7"/>
      <c r="QDT29" s="7"/>
      <c r="QDU29" s="7"/>
      <c r="QDV29" s="7"/>
      <c r="QDW29" s="7"/>
      <c r="QDX29" s="7"/>
      <c r="QDY29" s="7"/>
      <c r="QDZ29" s="7"/>
      <c r="QEA29" s="7"/>
      <c r="QEB29" s="7"/>
      <c r="QEC29" s="7"/>
      <c r="QED29" s="7"/>
      <c r="QEE29" s="7"/>
      <c r="QEF29" s="7"/>
      <c r="QEG29" s="7"/>
      <c r="QEH29" s="7"/>
      <c r="QEI29" s="7"/>
      <c r="QEJ29" s="7"/>
      <c r="QEK29" s="7"/>
      <c r="QEL29" s="7"/>
      <c r="QEM29" s="7"/>
      <c r="QEN29" s="7"/>
      <c r="QEO29" s="7"/>
      <c r="QEP29" s="7"/>
      <c r="QEQ29" s="7"/>
      <c r="QER29" s="7"/>
      <c r="QES29" s="7"/>
      <c r="QET29" s="7"/>
      <c r="QEU29" s="7"/>
      <c r="QEV29" s="7"/>
      <c r="QEW29" s="7"/>
      <c r="QEX29" s="7"/>
      <c r="QEY29" s="7"/>
      <c r="QEZ29" s="7"/>
      <c r="QFA29" s="7"/>
      <c r="QFB29" s="7"/>
      <c r="QFC29" s="7"/>
      <c r="QFD29" s="7"/>
      <c r="QFE29" s="7"/>
      <c r="QFF29" s="7"/>
      <c r="QFG29" s="7"/>
      <c r="QFH29" s="7"/>
      <c r="QFI29" s="7"/>
      <c r="QFJ29" s="7"/>
      <c r="QFK29" s="7"/>
      <c r="QFL29" s="7"/>
      <c r="QFM29" s="7"/>
      <c r="QFN29" s="7"/>
      <c r="QFO29" s="7"/>
      <c r="QFP29" s="7"/>
      <c r="QFQ29" s="7"/>
      <c r="QFR29" s="7"/>
      <c r="QFS29" s="7"/>
      <c r="QFT29" s="7"/>
      <c r="QFU29" s="7"/>
      <c r="QFV29" s="7"/>
      <c r="QFW29" s="7"/>
      <c r="QFX29" s="7"/>
      <c r="QFY29" s="7"/>
      <c r="QFZ29" s="7"/>
      <c r="QGA29" s="7"/>
      <c r="QGB29" s="7"/>
      <c r="QGC29" s="7"/>
      <c r="QGD29" s="7"/>
      <c r="QGE29" s="7"/>
      <c r="QGF29" s="7"/>
      <c r="QGG29" s="7"/>
      <c r="QGH29" s="7"/>
      <c r="QGI29" s="7"/>
      <c r="QGJ29" s="7"/>
      <c r="QGK29" s="7"/>
      <c r="QGL29" s="7"/>
      <c r="QGM29" s="7"/>
      <c r="QGN29" s="7"/>
      <c r="QGO29" s="7"/>
      <c r="QGP29" s="7"/>
      <c r="QGQ29" s="7"/>
      <c r="QGR29" s="7"/>
      <c r="QGS29" s="7"/>
      <c r="QGT29" s="7"/>
      <c r="QGU29" s="7"/>
      <c r="QGV29" s="7"/>
      <c r="QGW29" s="7"/>
      <c r="QGX29" s="7"/>
      <c r="QGY29" s="7"/>
      <c r="QGZ29" s="7"/>
      <c r="QHA29" s="7"/>
      <c r="QHB29" s="7"/>
      <c r="QHC29" s="7"/>
      <c r="QHD29" s="7"/>
      <c r="QHE29" s="7"/>
      <c r="QHF29" s="7"/>
      <c r="QHG29" s="7"/>
      <c r="QHH29" s="7"/>
      <c r="QHI29" s="7"/>
      <c r="QHJ29" s="7"/>
      <c r="QHK29" s="7"/>
      <c r="QHL29" s="7"/>
      <c r="QHM29" s="7"/>
      <c r="QHN29" s="7"/>
      <c r="QHO29" s="7"/>
      <c r="QHP29" s="7"/>
      <c r="QHQ29" s="7"/>
      <c r="QHR29" s="7"/>
      <c r="QHS29" s="7"/>
      <c r="QHT29" s="7"/>
      <c r="QHU29" s="7"/>
      <c r="QHV29" s="7"/>
      <c r="QHW29" s="7"/>
      <c r="QHX29" s="7"/>
      <c r="QHY29" s="7"/>
      <c r="QHZ29" s="7"/>
      <c r="QIA29" s="7"/>
      <c r="QIB29" s="7"/>
      <c r="QIC29" s="7"/>
      <c r="QID29" s="7"/>
      <c r="QIE29" s="7"/>
      <c r="QIF29" s="7"/>
      <c r="QIG29" s="7"/>
      <c r="QIH29" s="7"/>
      <c r="QII29" s="7"/>
      <c r="QIJ29" s="7"/>
      <c r="QIK29" s="7"/>
      <c r="QIL29" s="7"/>
      <c r="QIM29" s="7"/>
      <c r="QIN29" s="7"/>
      <c r="QIO29" s="7"/>
      <c r="QIP29" s="7"/>
      <c r="QIQ29" s="7"/>
      <c r="QIR29" s="7"/>
      <c r="QIS29" s="7"/>
      <c r="QIT29" s="7"/>
      <c r="QIU29" s="7"/>
      <c r="QIV29" s="7"/>
      <c r="QIW29" s="7"/>
      <c r="QIX29" s="7"/>
      <c r="QIY29" s="7"/>
      <c r="QIZ29" s="7"/>
      <c r="QJA29" s="7"/>
      <c r="QJB29" s="7"/>
      <c r="QJC29" s="7"/>
      <c r="QJD29" s="7"/>
      <c r="QJE29" s="7"/>
      <c r="QJF29" s="7"/>
      <c r="QJG29" s="7"/>
      <c r="QJH29" s="7"/>
      <c r="QJI29" s="7"/>
      <c r="QJJ29" s="7"/>
      <c r="QJK29" s="7"/>
      <c r="QJL29" s="7"/>
      <c r="QJM29" s="7"/>
      <c r="QJN29" s="7"/>
      <c r="QJO29" s="7"/>
      <c r="QJP29" s="7"/>
      <c r="QJQ29" s="7"/>
      <c r="QJR29" s="7"/>
      <c r="QJS29" s="7"/>
      <c r="QJT29" s="7"/>
      <c r="QJU29" s="7"/>
      <c r="QJV29" s="7"/>
      <c r="QJW29" s="7"/>
      <c r="QJX29" s="7"/>
      <c r="QJY29" s="7"/>
      <c r="QJZ29" s="7"/>
      <c r="QKA29" s="7"/>
      <c r="QKB29" s="7"/>
      <c r="QKC29" s="7"/>
      <c r="QKD29" s="7"/>
      <c r="QKE29" s="7"/>
      <c r="QKF29" s="7"/>
      <c r="QKG29" s="7"/>
      <c r="QKH29" s="7"/>
      <c r="QKI29" s="7"/>
      <c r="QKJ29" s="7"/>
      <c r="QKK29" s="7"/>
      <c r="QKL29" s="7"/>
      <c r="QKM29" s="7"/>
      <c r="QKN29" s="7"/>
      <c r="QKO29" s="7"/>
      <c r="QKP29" s="7"/>
      <c r="QKQ29" s="7"/>
      <c r="QKR29" s="7"/>
      <c r="QKS29" s="7"/>
      <c r="QKT29" s="7"/>
      <c r="QKU29" s="7"/>
      <c r="QKV29" s="7"/>
      <c r="QKW29" s="7"/>
      <c r="QKX29" s="7"/>
      <c r="QKY29" s="7"/>
      <c r="QKZ29" s="7"/>
      <c r="QLA29" s="7"/>
      <c r="QLB29" s="7"/>
      <c r="QLC29" s="7"/>
      <c r="QLD29" s="7"/>
      <c r="QLE29" s="7"/>
      <c r="QLF29" s="7"/>
      <c r="QLG29" s="7"/>
      <c r="QLH29" s="7"/>
      <c r="QLI29" s="7"/>
      <c r="QLJ29" s="7"/>
      <c r="QLK29" s="7"/>
      <c r="QLL29" s="7"/>
      <c r="QLM29" s="7"/>
      <c r="QLN29" s="7"/>
      <c r="QLO29" s="7"/>
      <c r="QLP29" s="7"/>
      <c r="QLQ29" s="7"/>
      <c r="QLR29" s="7"/>
      <c r="QLS29" s="7"/>
      <c r="QLT29" s="7"/>
      <c r="QLU29" s="7"/>
      <c r="QLV29" s="7"/>
      <c r="QLW29" s="7"/>
      <c r="QLX29" s="7"/>
      <c r="QLY29" s="7"/>
      <c r="QLZ29" s="7"/>
      <c r="QMA29" s="7"/>
      <c r="QMB29" s="7"/>
      <c r="QMC29" s="7"/>
      <c r="QMD29" s="7"/>
      <c r="QME29" s="7"/>
      <c r="QMF29" s="7"/>
      <c r="QMG29" s="7"/>
      <c r="QMH29" s="7"/>
      <c r="QMI29" s="7"/>
      <c r="QMJ29" s="7"/>
      <c r="QMK29" s="7"/>
      <c r="QML29" s="7"/>
      <c r="QMM29" s="7"/>
      <c r="QMN29" s="7"/>
      <c r="QMO29" s="7"/>
      <c r="QMP29" s="7"/>
      <c r="QMQ29" s="7"/>
      <c r="QMR29" s="7"/>
      <c r="QMS29" s="7"/>
      <c r="QMT29" s="7"/>
      <c r="QMU29" s="7"/>
      <c r="QMV29" s="7"/>
      <c r="QMW29" s="7"/>
      <c r="QMX29" s="7"/>
      <c r="QMY29" s="7"/>
      <c r="QMZ29" s="7"/>
      <c r="QNA29" s="7"/>
      <c r="QNB29" s="7"/>
      <c r="QNC29" s="7"/>
      <c r="QND29" s="7"/>
      <c r="QNE29" s="7"/>
      <c r="QNF29" s="7"/>
      <c r="QNG29" s="7"/>
      <c r="QNH29" s="7"/>
      <c r="QNI29" s="7"/>
      <c r="QNJ29" s="7"/>
      <c r="QNK29" s="7"/>
      <c r="QNL29" s="7"/>
      <c r="QNM29" s="7"/>
      <c r="QNN29" s="7"/>
      <c r="QNO29" s="7"/>
      <c r="QNP29" s="7"/>
      <c r="QNQ29" s="7"/>
      <c r="QNR29" s="7"/>
      <c r="QNS29" s="7"/>
      <c r="QNT29" s="7"/>
      <c r="QNU29" s="7"/>
      <c r="QNV29" s="7"/>
      <c r="QNW29" s="7"/>
      <c r="QNX29" s="7"/>
      <c r="QNY29" s="7"/>
      <c r="QNZ29" s="7"/>
      <c r="QOA29" s="7"/>
      <c r="QOB29" s="7"/>
      <c r="QOC29" s="7"/>
      <c r="QOD29" s="7"/>
      <c r="QOE29" s="7"/>
      <c r="QOF29" s="7"/>
      <c r="QOG29" s="7"/>
      <c r="QOH29" s="7"/>
      <c r="QOI29" s="7"/>
      <c r="QOJ29" s="7"/>
      <c r="QOK29" s="7"/>
      <c r="QOL29" s="7"/>
      <c r="QOM29" s="7"/>
      <c r="QON29" s="7"/>
      <c r="QOO29" s="7"/>
      <c r="QOP29" s="7"/>
      <c r="QOQ29" s="7"/>
      <c r="QOR29" s="7"/>
      <c r="QOS29" s="7"/>
      <c r="QOT29" s="7"/>
      <c r="QOU29" s="7"/>
      <c r="QOV29" s="7"/>
      <c r="QOW29" s="7"/>
      <c r="QOX29" s="7"/>
      <c r="QOY29" s="7"/>
      <c r="QOZ29" s="7"/>
      <c r="QPA29" s="7"/>
      <c r="QPB29" s="7"/>
      <c r="QPC29" s="7"/>
      <c r="QPD29" s="7"/>
      <c r="QPE29" s="7"/>
      <c r="QPF29" s="7"/>
      <c r="QPG29" s="7"/>
      <c r="QPH29" s="7"/>
      <c r="QPI29" s="7"/>
      <c r="QPJ29" s="7"/>
      <c r="QPK29" s="7"/>
      <c r="QPL29" s="7"/>
      <c r="QPM29" s="7"/>
      <c r="QPN29" s="7"/>
      <c r="QPO29" s="7"/>
      <c r="QPP29" s="7"/>
      <c r="QPQ29" s="7"/>
      <c r="QPR29" s="7"/>
      <c r="QPS29" s="7"/>
      <c r="QPT29" s="7"/>
      <c r="QPU29" s="7"/>
      <c r="QPV29" s="7"/>
      <c r="QPW29" s="7"/>
      <c r="QPX29" s="7"/>
      <c r="QPY29" s="7"/>
      <c r="QPZ29" s="7"/>
      <c r="QQA29" s="7"/>
      <c r="QQB29" s="7"/>
      <c r="QQC29" s="7"/>
      <c r="QQD29" s="7"/>
      <c r="QQE29" s="7"/>
      <c r="QQF29" s="7"/>
      <c r="QQG29" s="7"/>
      <c r="QQH29" s="7"/>
      <c r="QQI29" s="7"/>
      <c r="QQJ29" s="7"/>
      <c r="QQK29" s="7"/>
      <c r="QQL29" s="7"/>
      <c r="QQM29" s="7"/>
      <c r="QQN29" s="7"/>
      <c r="QQO29" s="7"/>
      <c r="QQP29" s="7"/>
      <c r="QQQ29" s="7"/>
      <c r="QQR29" s="7"/>
      <c r="QQS29" s="7"/>
      <c r="QQT29" s="7"/>
      <c r="QQU29" s="7"/>
      <c r="QQV29" s="7"/>
      <c r="QQW29" s="7"/>
      <c r="QQX29" s="7"/>
      <c r="QQY29" s="7"/>
      <c r="QQZ29" s="7"/>
      <c r="QRA29" s="7"/>
      <c r="QRB29" s="7"/>
      <c r="QRC29" s="7"/>
      <c r="QRD29" s="7"/>
      <c r="QRE29" s="7"/>
      <c r="QRF29" s="7"/>
      <c r="QRG29" s="7"/>
      <c r="QRH29" s="7"/>
      <c r="QRI29" s="7"/>
      <c r="QRJ29" s="7"/>
      <c r="QRK29" s="7"/>
      <c r="QRL29" s="7"/>
      <c r="QRM29" s="7"/>
      <c r="QRN29" s="7"/>
      <c r="QRO29" s="7"/>
      <c r="QRP29" s="7"/>
      <c r="QRQ29" s="7"/>
      <c r="QRR29" s="7"/>
      <c r="QRS29" s="7"/>
      <c r="QRT29" s="7"/>
      <c r="QRU29" s="7"/>
      <c r="QRV29" s="7"/>
      <c r="QRW29" s="7"/>
      <c r="QRX29" s="7"/>
      <c r="QRY29" s="7"/>
      <c r="QRZ29" s="7"/>
      <c r="QSA29" s="7"/>
      <c r="QSB29" s="7"/>
      <c r="QSC29" s="7"/>
      <c r="QSD29" s="7"/>
      <c r="QSE29" s="7"/>
      <c r="QSF29" s="7"/>
      <c r="QSG29" s="7"/>
      <c r="QSH29" s="7"/>
      <c r="QSI29" s="7"/>
      <c r="QSJ29" s="7"/>
      <c r="QSK29" s="7"/>
      <c r="QSL29" s="7"/>
      <c r="QSM29" s="7"/>
      <c r="QSN29" s="7"/>
      <c r="QSO29" s="7"/>
      <c r="QSP29" s="7"/>
      <c r="QSQ29" s="7"/>
      <c r="QSR29" s="7"/>
      <c r="QSS29" s="7"/>
      <c r="QST29" s="7"/>
      <c r="QSU29" s="7"/>
      <c r="QSV29" s="7"/>
      <c r="QSW29" s="7"/>
      <c r="QSX29" s="7"/>
      <c r="QSY29" s="7"/>
      <c r="QSZ29" s="7"/>
      <c r="QTA29" s="7"/>
      <c r="QTB29" s="7"/>
      <c r="QTC29" s="7"/>
      <c r="QTD29" s="7"/>
      <c r="QTE29" s="7"/>
      <c r="QTF29" s="7"/>
      <c r="QTG29" s="7"/>
      <c r="QTH29" s="7"/>
      <c r="QTI29" s="7"/>
      <c r="QTJ29" s="7"/>
      <c r="QTK29" s="7"/>
      <c r="QTL29" s="7"/>
      <c r="QTM29" s="7"/>
      <c r="QTN29" s="7"/>
      <c r="QTO29" s="7"/>
      <c r="QTP29" s="7"/>
      <c r="QTQ29" s="7"/>
      <c r="QTR29" s="7"/>
      <c r="QTS29" s="7"/>
      <c r="QTT29" s="7"/>
      <c r="QTU29" s="7"/>
      <c r="QTV29" s="7"/>
      <c r="QTW29" s="7"/>
      <c r="QTX29" s="7"/>
      <c r="QTY29" s="7"/>
      <c r="QTZ29" s="7"/>
      <c r="QUA29" s="7"/>
      <c r="QUB29" s="7"/>
      <c r="QUC29" s="7"/>
      <c r="QUD29" s="7"/>
      <c r="QUE29" s="7"/>
      <c r="QUF29" s="7"/>
      <c r="QUG29" s="7"/>
      <c r="QUH29" s="7"/>
      <c r="QUI29" s="7"/>
      <c r="QUJ29" s="7"/>
      <c r="QUK29" s="7"/>
      <c r="QUL29" s="7"/>
      <c r="QUM29" s="7"/>
      <c r="QUN29" s="7"/>
      <c r="QUO29" s="7"/>
      <c r="QUP29" s="7"/>
      <c r="QUQ29" s="7"/>
      <c r="QUR29" s="7"/>
      <c r="QUS29" s="7"/>
      <c r="QUT29" s="7"/>
      <c r="QUU29" s="7"/>
      <c r="QUV29" s="7"/>
      <c r="QUW29" s="7"/>
      <c r="QUX29" s="7"/>
      <c r="QUY29" s="7"/>
      <c r="QUZ29" s="7"/>
      <c r="QVA29" s="7"/>
      <c r="QVB29" s="7"/>
      <c r="QVC29" s="7"/>
      <c r="QVD29" s="7"/>
      <c r="QVE29" s="7"/>
      <c r="QVF29" s="7"/>
      <c r="QVG29" s="7"/>
      <c r="QVH29" s="7"/>
      <c r="QVI29" s="7"/>
      <c r="QVJ29" s="7"/>
      <c r="QVK29" s="7"/>
      <c r="QVL29" s="7"/>
      <c r="QVM29" s="7"/>
      <c r="QVN29" s="7"/>
      <c r="QVO29" s="7"/>
      <c r="QVP29" s="7"/>
      <c r="QVQ29" s="7"/>
      <c r="QVR29" s="7"/>
      <c r="QVS29" s="7"/>
      <c r="QVT29" s="7"/>
      <c r="QVU29" s="7"/>
      <c r="QVV29" s="7"/>
      <c r="QVW29" s="7"/>
      <c r="QVX29" s="7"/>
      <c r="QVY29" s="7"/>
      <c r="QVZ29" s="7"/>
      <c r="QWA29" s="7"/>
      <c r="QWB29" s="7"/>
      <c r="QWC29" s="7"/>
      <c r="QWD29" s="7"/>
      <c r="QWE29" s="7"/>
      <c r="QWF29" s="7"/>
      <c r="QWG29" s="7"/>
      <c r="QWH29" s="7"/>
      <c r="QWI29" s="7"/>
      <c r="QWJ29" s="7"/>
      <c r="QWK29" s="7"/>
      <c r="QWL29" s="7"/>
      <c r="QWM29" s="7"/>
      <c r="QWN29" s="7"/>
      <c r="QWO29" s="7"/>
      <c r="QWP29" s="7"/>
      <c r="QWQ29" s="7"/>
      <c r="QWR29" s="7"/>
      <c r="QWS29" s="7"/>
      <c r="QWT29" s="7"/>
      <c r="QWU29" s="7"/>
      <c r="QWV29" s="7"/>
      <c r="QWW29" s="7"/>
      <c r="QWX29" s="7"/>
      <c r="QWY29" s="7"/>
      <c r="QWZ29" s="7"/>
      <c r="QXA29" s="7"/>
      <c r="QXB29" s="7"/>
      <c r="QXC29" s="7"/>
      <c r="QXD29" s="7"/>
      <c r="QXE29" s="7"/>
      <c r="QXF29" s="7"/>
      <c r="QXG29" s="7"/>
      <c r="QXH29" s="7"/>
      <c r="QXI29" s="7"/>
      <c r="QXJ29" s="7"/>
      <c r="QXK29" s="7"/>
      <c r="QXL29" s="7"/>
      <c r="QXM29" s="7"/>
      <c r="QXN29" s="7"/>
      <c r="QXO29" s="7"/>
      <c r="QXP29" s="7"/>
      <c r="QXQ29" s="7"/>
      <c r="QXR29" s="7"/>
      <c r="QXS29" s="7"/>
      <c r="QXT29" s="7"/>
      <c r="QXU29" s="7"/>
      <c r="QXV29" s="7"/>
      <c r="QXW29" s="7"/>
      <c r="QXX29" s="7"/>
      <c r="QXY29" s="7"/>
      <c r="QXZ29" s="7"/>
      <c r="QYA29" s="7"/>
      <c r="QYB29" s="7"/>
      <c r="QYC29" s="7"/>
      <c r="QYD29" s="7"/>
      <c r="QYE29" s="7"/>
      <c r="QYF29" s="7"/>
      <c r="QYG29" s="7"/>
      <c r="QYH29" s="7"/>
      <c r="QYI29" s="7"/>
      <c r="QYJ29" s="7"/>
      <c r="QYK29" s="7"/>
      <c r="QYL29" s="7"/>
      <c r="QYM29" s="7"/>
      <c r="QYN29" s="7"/>
      <c r="QYO29" s="7"/>
      <c r="QYP29" s="7"/>
      <c r="QYQ29" s="7"/>
      <c r="QYR29" s="7"/>
      <c r="QYS29" s="7"/>
      <c r="QYT29" s="7"/>
      <c r="QYU29" s="7"/>
      <c r="QYV29" s="7"/>
      <c r="QYW29" s="7"/>
      <c r="QYX29" s="7"/>
      <c r="QYY29" s="7"/>
      <c r="QYZ29" s="7"/>
      <c r="QZA29" s="7"/>
      <c r="QZB29" s="7"/>
      <c r="QZC29" s="7"/>
      <c r="QZD29" s="7"/>
      <c r="QZE29" s="7"/>
      <c r="QZF29" s="7"/>
      <c r="QZG29" s="7"/>
      <c r="QZH29" s="7"/>
      <c r="QZI29" s="7"/>
      <c r="QZJ29" s="7"/>
      <c r="QZK29" s="7"/>
      <c r="QZL29" s="7"/>
      <c r="QZM29" s="7"/>
      <c r="QZN29" s="7"/>
      <c r="QZO29" s="7"/>
      <c r="QZP29" s="7"/>
      <c r="QZQ29" s="7"/>
      <c r="QZR29" s="7"/>
      <c r="QZS29" s="7"/>
      <c r="QZT29" s="7"/>
      <c r="QZU29" s="7"/>
      <c r="QZV29" s="7"/>
      <c r="QZW29" s="7"/>
      <c r="QZX29" s="7"/>
      <c r="QZY29" s="7"/>
      <c r="QZZ29" s="7"/>
      <c r="RAA29" s="7"/>
      <c r="RAB29" s="7"/>
      <c r="RAC29" s="7"/>
      <c r="RAD29" s="7"/>
      <c r="RAE29" s="7"/>
      <c r="RAF29" s="7"/>
      <c r="RAG29" s="7"/>
      <c r="RAH29" s="7"/>
      <c r="RAI29" s="7"/>
      <c r="RAJ29" s="7"/>
      <c r="RAK29" s="7"/>
      <c r="RAL29" s="7"/>
      <c r="RAM29" s="7"/>
      <c r="RAN29" s="7"/>
      <c r="RAO29" s="7"/>
      <c r="RAP29" s="7"/>
      <c r="RAQ29" s="7"/>
      <c r="RAR29" s="7"/>
      <c r="RAS29" s="7"/>
      <c r="RAT29" s="7"/>
      <c r="RAU29" s="7"/>
      <c r="RAV29" s="7"/>
      <c r="RAW29" s="7"/>
      <c r="RAX29" s="7"/>
      <c r="RAY29" s="7"/>
      <c r="RAZ29" s="7"/>
      <c r="RBA29" s="7"/>
      <c r="RBB29" s="7"/>
      <c r="RBC29" s="7"/>
      <c r="RBD29" s="7"/>
      <c r="RBE29" s="7"/>
      <c r="RBF29" s="7"/>
      <c r="RBG29" s="7"/>
      <c r="RBH29" s="7"/>
      <c r="RBI29" s="7"/>
      <c r="RBJ29" s="7"/>
      <c r="RBK29" s="7"/>
      <c r="RBL29" s="7"/>
      <c r="RBM29" s="7"/>
      <c r="RBN29" s="7"/>
      <c r="RBO29" s="7"/>
      <c r="RBP29" s="7"/>
      <c r="RBQ29" s="7"/>
      <c r="RBR29" s="7"/>
      <c r="RBS29" s="7"/>
      <c r="RBT29" s="7"/>
      <c r="RBU29" s="7"/>
      <c r="RBV29" s="7"/>
      <c r="RBW29" s="7"/>
      <c r="RBX29" s="7"/>
      <c r="RBY29" s="7"/>
      <c r="RBZ29" s="7"/>
      <c r="RCA29" s="7"/>
      <c r="RCB29" s="7"/>
      <c r="RCC29" s="7"/>
      <c r="RCD29" s="7"/>
      <c r="RCE29" s="7"/>
      <c r="RCF29" s="7"/>
      <c r="RCG29" s="7"/>
      <c r="RCH29" s="7"/>
      <c r="RCI29" s="7"/>
      <c r="RCJ29" s="7"/>
      <c r="RCK29" s="7"/>
      <c r="RCL29" s="7"/>
      <c r="RCM29" s="7"/>
      <c r="RCN29" s="7"/>
      <c r="RCO29" s="7"/>
      <c r="RCP29" s="7"/>
      <c r="RCQ29" s="7"/>
      <c r="RCR29" s="7"/>
      <c r="RCS29" s="7"/>
      <c r="RCT29" s="7"/>
      <c r="RCU29" s="7"/>
      <c r="RCV29" s="7"/>
      <c r="RCW29" s="7"/>
      <c r="RCX29" s="7"/>
      <c r="RCY29" s="7"/>
      <c r="RCZ29" s="7"/>
      <c r="RDA29" s="7"/>
      <c r="RDB29" s="7"/>
      <c r="RDC29" s="7"/>
      <c r="RDD29" s="7"/>
      <c r="RDE29" s="7"/>
      <c r="RDF29" s="7"/>
      <c r="RDG29" s="7"/>
      <c r="RDH29" s="7"/>
      <c r="RDI29" s="7"/>
      <c r="RDJ29" s="7"/>
      <c r="RDK29" s="7"/>
      <c r="RDL29" s="7"/>
      <c r="RDM29" s="7"/>
      <c r="RDN29" s="7"/>
      <c r="RDO29" s="7"/>
      <c r="RDP29" s="7"/>
      <c r="RDQ29" s="7"/>
      <c r="RDR29" s="7"/>
      <c r="RDS29" s="7"/>
      <c r="RDT29" s="7"/>
      <c r="RDU29" s="7"/>
      <c r="RDV29" s="7"/>
      <c r="RDW29" s="7"/>
      <c r="RDX29" s="7"/>
      <c r="RDY29" s="7"/>
      <c r="RDZ29" s="7"/>
      <c r="REA29" s="7"/>
      <c r="REB29" s="7"/>
      <c r="REC29" s="7"/>
      <c r="RED29" s="7"/>
      <c r="REE29" s="7"/>
      <c r="REF29" s="7"/>
      <c r="REG29" s="7"/>
      <c r="REH29" s="7"/>
      <c r="REI29" s="7"/>
      <c r="REJ29" s="7"/>
      <c r="REK29" s="7"/>
      <c r="REL29" s="7"/>
      <c r="REM29" s="7"/>
      <c r="REN29" s="7"/>
      <c r="REO29" s="7"/>
      <c r="REP29" s="7"/>
      <c r="REQ29" s="7"/>
      <c r="RER29" s="7"/>
      <c r="RES29" s="7"/>
      <c r="RET29" s="7"/>
      <c r="REU29" s="7"/>
      <c r="REV29" s="7"/>
      <c r="REW29" s="7"/>
      <c r="REX29" s="7"/>
      <c r="REY29" s="7"/>
      <c r="REZ29" s="7"/>
      <c r="RFA29" s="7"/>
      <c r="RFB29" s="7"/>
      <c r="RFC29" s="7"/>
      <c r="RFD29" s="7"/>
      <c r="RFE29" s="7"/>
      <c r="RFF29" s="7"/>
      <c r="RFG29" s="7"/>
      <c r="RFH29" s="7"/>
      <c r="RFI29" s="7"/>
      <c r="RFJ29" s="7"/>
      <c r="RFK29" s="7"/>
      <c r="RFL29" s="7"/>
      <c r="RFM29" s="7"/>
      <c r="RFN29" s="7"/>
      <c r="RFO29" s="7"/>
      <c r="RFP29" s="7"/>
      <c r="RFQ29" s="7"/>
      <c r="RFR29" s="7"/>
      <c r="RFS29" s="7"/>
      <c r="RFT29" s="7"/>
      <c r="RFU29" s="7"/>
      <c r="RFV29" s="7"/>
      <c r="RFW29" s="7"/>
      <c r="RFX29" s="7"/>
      <c r="RFY29" s="7"/>
      <c r="RFZ29" s="7"/>
      <c r="RGA29" s="7"/>
      <c r="RGB29" s="7"/>
      <c r="RGC29" s="7"/>
      <c r="RGD29" s="7"/>
      <c r="RGE29" s="7"/>
      <c r="RGF29" s="7"/>
      <c r="RGG29" s="7"/>
      <c r="RGH29" s="7"/>
      <c r="RGI29" s="7"/>
      <c r="RGJ29" s="7"/>
      <c r="RGK29" s="7"/>
      <c r="RGL29" s="7"/>
      <c r="RGM29" s="7"/>
      <c r="RGN29" s="7"/>
      <c r="RGO29" s="7"/>
      <c r="RGP29" s="7"/>
      <c r="RGQ29" s="7"/>
      <c r="RGR29" s="7"/>
      <c r="RGS29" s="7"/>
      <c r="RGT29" s="7"/>
      <c r="RGU29" s="7"/>
      <c r="RGV29" s="7"/>
      <c r="RGW29" s="7"/>
      <c r="RGX29" s="7"/>
      <c r="RGY29" s="7"/>
      <c r="RGZ29" s="7"/>
      <c r="RHA29" s="7"/>
      <c r="RHB29" s="7"/>
      <c r="RHC29" s="7"/>
      <c r="RHD29" s="7"/>
      <c r="RHE29" s="7"/>
      <c r="RHF29" s="7"/>
      <c r="RHG29" s="7"/>
      <c r="RHH29" s="7"/>
      <c r="RHI29" s="7"/>
      <c r="RHJ29" s="7"/>
      <c r="RHK29" s="7"/>
      <c r="RHL29" s="7"/>
      <c r="RHM29" s="7"/>
      <c r="RHN29" s="7"/>
      <c r="RHO29" s="7"/>
      <c r="RHP29" s="7"/>
      <c r="RHQ29" s="7"/>
      <c r="RHR29" s="7"/>
      <c r="RHS29" s="7"/>
      <c r="RHT29" s="7"/>
      <c r="RHU29" s="7"/>
      <c r="RHV29" s="7"/>
      <c r="RHW29" s="7"/>
      <c r="RHX29" s="7"/>
      <c r="RHY29" s="7"/>
      <c r="RHZ29" s="7"/>
      <c r="RIA29" s="7"/>
      <c r="RIB29" s="7"/>
      <c r="RIC29" s="7"/>
      <c r="RID29" s="7"/>
      <c r="RIE29" s="7"/>
      <c r="RIF29" s="7"/>
      <c r="RIG29" s="7"/>
      <c r="RIH29" s="7"/>
      <c r="RII29" s="7"/>
      <c r="RIJ29" s="7"/>
      <c r="RIK29" s="7"/>
      <c r="RIL29" s="7"/>
      <c r="RIM29" s="7"/>
      <c r="RIN29" s="7"/>
      <c r="RIO29" s="7"/>
      <c r="RIP29" s="7"/>
      <c r="RIQ29" s="7"/>
      <c r="RIR29" s="7"/>
      <c r="RIS29" s="7"/>
      <c r="RIT29" s="7"/>
      <c r="RIU29" s="7"/>
      <c r="RIV29" s="7"/>
      <c r="RIW29" s="7"/>
      <c r="RIX29" s="7"/>
      <c r="RIY29" s="7"/>
      <c r="RIZ29" s="7"/>
      <c r="RJA29" s="7"/>
      <c r="RJB29" s="7"/>
      <c r="RJC29" s="7"/>
      <c r="RJD29" s="7"/>
      <c r="RJE29" s="7"/>
      <c r="RJF29" s="7"/>
      <c r="RJG29" s="7"/>
      <c r="RJH29" s="7"/>
      <c r="RJI29" s="7"/>
      <c r="RJJ29" s="7"/>
      <c r="RJK29" s="7"/>
      <c r="RJL29" s="7"/>
      <c r="RJM29" s="7"/>
      <c r="RJN29" s="7"/>
      <c r="RJO29" s="7"/>
      <c r="RJP29" s="7"/>
      <c r="RJQ29" s="7"/>
      <c r="RJR29" s="7"/>
      <c r="RJS29" s="7"/>
      <c r="RJT29" s="7"/>
      <c r="RJU29" s="7"/>
      <c r="RJV29" s="7"/>
      <c r="RJW29" s="7"/>
      <c r="RJX29" s="7"/>
      <c r="RJY29" s="7"/>
      <c r="RJZ29" s="7"/>
      <c r="RKA29" s="7"/>
      <c r="RKB29" s="7"/>
      <c r="RKC29" s="7"/>
      <c r="RKD29" s="7"/>
      <c r="RKE29" s="7"/>
      <c r="RKF29" s="7"/>
      <c r="RKG29" s="7"/>
      <c r="RKH29" s="7"/>
      <c r="RKI29" s="7"/>
      <c r="RKJ29" s="7"/>
      <c r="RKK29" s="7"/>
      <c r="RKL29" s="7"/>
      <c r="RKM29" s="7"/>
      <c r="RKN29" s="7"/>
      <c r="RKO29" s="7"/>
      <c r="RKP29" s="7"/>
      <c r="RKQ29" s="7"/>
      <c r="RKR29" s="7"/>
      <c r="RKS29" s="7"/>
      <c r="RKT29" s="7"/>
      <c r="RKU29" s="7"/>
      <c r="RKV29" s="7"/>
      <c r="RKW29" s="7"/>
      <c r="RKX29" s="7"/>
      <c r="RKY29" s="7"/>
      <c r="RKZ29" s="7"/>
      <c r="RLA29" s="7"/>
      <c r="RLB29" s="7"/>
      <c r="RLC29" s="7"/>
      <c r="RLD29" s="7"/>
      <c r="RLE29" s="7"/>
      <c r="RLF29" s="7"/>
      <c r="RLG29" s="7"/>
      <c r="RLH29" s="7"/>
      <c r="RLI29" s="7"/>
      <c r="RLJ29" s="7"/>
      <c r="RLK29" s="7"/>
      <c r="RLL29" s="7"/>
      <c r="RLM29" s="7"/>
      <c r="RLN29" s="7"/>
      <c r="RLO29" s="7"/>
      <c r="RLP29" s="7"/>
      <c r="RLQ29" s="7"/>
      <c r="RLR29" s="7"/>
      <c r="RLS29" s="7"/>
      <c r="RLT29" s="7"/>
      <c r="RLU29" s="7"/>
      <c r="RLV29" s="7"/>
      <c r="RLW29" s="7"/>
      <c r="RLX29" s="7"/>
      <c r="RLY29" s="7"/>
      <c r="RLZ29" s="7"/>
      <c r="RMA29" s="7"/>
      <c r="RMB29" s="7"/>
      <c r="RMC29" s="7"/>
      <c r="RMD29" s="7"/>
      <c r="RME29" s="7"/>
      <c r="RMF29" s="7"/>
      <c r="RMG29" s="7"/>
      <c r="RMH29" s="7"/>
      <c r="RMI29" s="7"/>
      <c r="RMJ29" s="7"/>
      <c r="RMK29" s="7"/>
      <c r="RML29" s="7"/>
      <c r="RMM29" s="7"/>
      <c r="RMN29" s="7"/>
      <c r="RMO29" s="7"/>
      <c r="RMP29" s="7"/>
      <c r="RMQ29" s="7"/>
      <c r="RMR29" s="7"/>
      <c r="RMS29" s="7"/>
      <c r="RMT29" s="7"/>
      <c r="RMU29" s="7"/>
      <c r="RMV29" s="7"/>
      <c r="RMW29" s="7"/>
      <c r="RMX29" s="7"/>
      <c r="RMY29" s="7"/>
      <c r="RMZ29" s="7"/>
      <c r="RNA29" s="7"/>
      <c r="RNB29" s="7"/>
      <c r="RNC29" s="7"/>
      <c r="RND29" s="7"/>
      <c r="RNE29" s="7"/>
      <c r="RNF29" s="7"/>
      <c r="RNG29" s="7"/>
      <c r="RNH29" s="7"/>
      <c r="RNI29" s="7"/>
      <c r="RNJ29" s="7"/>
      <c r="RNK29" s="7"/>
      <c r="RNL29" s="7"/>
      <c r="RNM29" s="7"/>
      <c r="RNN29" s="7"/>
      <c r="RNO29" s="7"/>
      <c r="RNP29" s="7"/>
      <c r="RNQ29" s="7"/>
      <c r="RNR29" s="7"/>
      <c r="RNS29" s="7"/>
      <c r="RNT29" s="7"/>
      <c r="RNU29" s="7"/>
      <c r="RNV29" s="7"/>
      <c r="RNW29" s="7"/>
      <c r="RNX29" s="7"/>
      <c r="RNY29" s="7"/>
      <c r="RNZ29" s="7"/>
      <c r="ROA29" s="7"/>
      <c r="ROB29" s="7"/>
      <c r="ROC29" s="7"/>
      <c r="ROD29" s="7"/>
      <c r="ROE29" s="7"/>
      <c r="ROF29" s="7"/>
      <c r="ROG29" s="7"/>
      <c r="ROH29" s="7"/>
      <c r="ROI29" s="7"/>
      <c r="ROJ29" s="7"/>
      <c r="ROK29" s="7"/>
      <c r="ROL29" s="7"/>
      <c r="ROM29" s="7"/>
      <c r="RON29" s="7"/>
      <c r="ROO29" s="7"/>
      <c r="ROP29" s="7"/>
      <c r="ROQ29" s="7"/>
      <c r="ROR29" s="7"/>
      <c r="ROS29" s="7"/>
      <c r="ROT29" s="7"/>
      <c r="ROU29" s="7"/>
      <c r="ROV29" s="7"/>
      <c r="ROW29" s="7"/>
      <c r="ROX29" s="7"/>
      <c r="ROY29" s="7"/>
      <c r="ROZ29" s="7"/>
      <c r="RPA29" s="7"/>
      <c r="RPB29" s="7"/>
      <c r="RPC29" s="7"/>
      <c r="RPD29" s="7"/>
      <c r="RPE29" s="7"/>
      <c r="RPF29" s="7"/>
      <c r="RPG29" s="7"/>
      <c r="RPH29" s="7"/>
      <c r="RPI29" s="7"/>
      <c r="RPJ29" s="7"/>
      <c r="RPK29" s="7"/>
      <c r="RPL29" s="7"/>
      <c r="RPM29" s="7"/>
      <c r="RPN29" s="7"/>
      <c r="RPO29" s="7"/>
      <c r="RPP29" s="7"/>
      <c r="RPQ29" s="7"/>
      <c r="RPR29" s="7"/>
      <c r="RPS29" s="7"/>
      <c r="RPT29" s="7"/>
      <c r="RPU29" s="7"/>
      <c r="RPV29" s="7"/>
      <c r="RPW29" s="7"/>
      <c r="RPX29" s="7"/>
      <c r="RPY29" s="7"/>
      <c r="RPZ29" s="7"/>
      <c r="RQA29" s="7"/>
      <c r="RQB29" s="7"/>
      <c r="RQC29" s="7"/>
      <c r="RQD29" s="7"/>
      <c r="RQE29" s="7"/>
      <c r="RQF29" s="7"/>
      <c r="RQG29" s="7"/>
      <c r="RQH29" s="7"/>
      <c r="RQI29" s="7"/>
      <c r="RQJ29" s="7"/>
      <c r="RQK29" s="7"/>
      <c r="RQL29" s="7"/>
      <c r="RQM29" s="7"/>
      <c r="RQN29" s="7"/>
      <c r="RQO29" s="7"/>
      <c r="RQP29" s="7"/>
      <c r="RQQ29" s="7"/>
      <c r="RQR29" s="7"/>
      <c r="RQS29" s="7"/>
      <c r="RQT29" s="7"/>
      <c r="RQU29" s="7"/>
      <c r="RQV29" s="7"/>
      <c r="RQW29" s="7"/>
      <c r="RQX29" s="7"/>
      <c r="RQY29" s="7"/>
      <c r="RQZ29" s="7"/>
      <c r="RRA29" s="7"/>
      <c r="RRB29" s="7"/>
      <c r="RRC29" s="7"/>
      <c r="RRD29" s="7"/>
      <c r="RRE29" s="7"/>
      <c r="RRF29" s="7"/>
      <c r="RRG29" s="7"/>
      <c r="RRH29" s="7"/>
      <c r="RRI29" s="7"/>
      <c r="RRJ29" s="7"/>
      <c r="RRK29" s="7"/>
      <c r="RRL29" s="7"/>
      <c r="RRM29" s="7"/>
      <c r="RRN29" s="7"/>
      <c r="RRO29" s="7"/>
      <c r="RRP29" s="7"/>
      <c r="RRQ29" s="7"/>
      <c r="RRR29" s="7"/>
      <c r="RRS29" s="7"/>
      <c r="RRT29" s="7"/>
      <c r="RRU29" s="7"/>
      <c r="RRV29" s="7"/>
      <c r="RRW29" s="7"/>
      <c r="RRX29" s="7"/>
      <c r="RRY29" s="7"/>
      <c r="RRZ29" s="7"/>
      <c r="RSA29" s="7"/>
      <c r="RSB29" s="7"/>
      <c r="RSC29" s="7"/>
      <c r="RSD29" s="7"/>
      <c r="RSE29" s="7"/>
      <c r="RSF29" s="7"/>
      <c r="RSG29" s="7"/>
      <c r="RSH29" s="7"/>
      <c r="RSI29" s="7"/>
      <c r="RSJ29" s="7"/>
      <c r="RSK29" s="7"/>
      <c r="RSL29" s="7"/>
      <c r="RSM29" s="7"/>
      <c r="RSN29" s="7"/>
      <c r="RSO29" s="7"/>
      <c r="RSP29" s="7"/>
      <c r="RSQ29" s="7"/>
      <c r="RSR29" s="7"/>
      <c r="RSS29" s="7"/>
      <c r="RST29" s="7"/>
      <c r="RSU29" s="7"/>
      <c r="RSV29" s="7"/>
      <c r="RSW29" s="7"/>
      <c r="RSX29" s="7"/>
      <c r="RSY29" s="7"/>
      <c r="RSZ29" s="7"/>
      <c r="RTA29" s="7"/>
      <c r="RTB29" s="7"/>
      <c r="RTC29" s="7"/>
      <c r="RTD29" s="7"/>
      <c r="RTE29" s="7"/>
      <c r="RTF29" s="7"/>
      <c r="RTG29" s="7"/>
      <c r="RTH29" s="7"/>
      <c r="RTI29" s="7"/>
      <c r="RTJ29" s="7"/>
      <c r="RTK29" s="7"/>
      <c r="RTL29" s="7"/>
      <c r="RTM29" s="7"/>
      <c r="RTN29" s="7"/>
      <c r="RTO29" s="7"/>
      <c r="RTP29" s="7"/>
      <c r="RTQ29" s="7"/>
      <c r="RTR29" s="7"/>
      <c r="RTS29" s="7"/>
      <c r="RTT29" s="7"/>
      <c r="RTU29" s="7"/>
      <c r="RTV29" s="7"/>
      <c r="RTW29" s="7"/>
      <c r="RTX29" s="7"/>
      <c r="RTY29" s="7"/>
      <c r="RTZ29" s="7"/>
      <c r="RUA29" s="7"/>
      <c r="RUB29" s="7"/>
      <c r="RUC29" s="7"/>
      <c r="RUD29" s="7"/>
      <c r="RUE29" s="7"/>
      <c r="RUF29" s="7"/>
      <c r="RUG29" s="7"/>
      <c r="RUH29" s="7"/>
      <c r="RUI29" s="7"/>
      <c r="RUJ29" s="7"/>
      <c r="RUK29" s="7"/>
      <c r="RUL29" s="7"/>
      <c r="RUM29" s="7"/>
      <c r="RUN29" s="7"/>
      <c r="RUO29" s="7"/>
      <c r="RUP29" s="7"/>
      <c r="RUQ29" s="7"/>
      <c r="RUR29" s="7"/>
      <c r="RUS29" s="7"/>
      <c r="RUT29" s="7"/>
      <c r="RUU29" s="7"/>
      <c r="RUV29" s="7"/>
      <c r="RUW29" s="7"/>
      <c r="RUX29" s="7"/>
      <c r="RUY29" s="7"/>
      <c r="RUZ29" s="7"/>
      <c r="RVA29" s="7"/>
      <c r="RVB29" s="7"/>
      <c r="RVC29" s="7"/>
      <c r="RVD29" s="7"/>
      <c r="RVE29" s="7"/>
      <c r="RVF29" s="7"/>
      <c r="RVG29" s="7"/>
      <c r="RVH29" s="7"/>
      <c r="RVI29" s="7"/>
      <c r="RVJ29" s="7"/>
      <c r="RVK29" s="7"/>
      <c r="RVL29" s="7"/>
      <c r="RVM29" s="7"/>
      <c r="RVN29" s="7"/>
      <c r="RVO29" s="7"/>
      <c r="RVP29" s="7"/>
      <c r="RVQ29" s="7"/>
      <c r="RVR29" s="7"/>
      <c r="RVS29" s="7"/>
      <c r="RVT29" s="7"/>
      <c r="RVU29" s="7"/>
      <c r="RVV29" s="7"/>
      <c r="RVW29" s="7"/>
      <c r="RVX29" s="7"/>
      <c r="RVY29" s="7"/>
      <c r="RVZ29" s="7"/>
      <c r="RWA29" s="7"/>
      <c r="RWB29" s="7"/>
      <c r="RWC29" s="7"/>
      <c r="RWD29" s="7"/>
      <c r="RWE29" s="7"/>
      <c r="RWF29" s="7"/>
      <c r="RWG29" s="7"/>
      <c r="RWH29" s="7"/>
      <c r="RWI29" s="7"/>
      <c r="RWJ29" s="7"/>
      <c r="RWK29" s="7"/>
      <c r="RWL29" s="7"/>
      <c r="RWM29" s="7"/>
      <c r="RWN29" s="7"/>
      <c r="RWO29" s="7"/>
      <c r="RWP29" s="7"/>
      <c r="RWQ29" s="7"/>
      <c r="RWR29" s="7"/>
      <c r="RWS29" s="7"/>
      <c r="RWT29" s="7"/>
      <c r="RWU29" s="7"/>
      <c r="RWV29" s="7"/>
      <c r="RWW29" s="7"/>
      <c r="RWX29" s="7"/>
      <c r="RWY29" s="7"/>
      <c r="RWZ29" s="7"/>
      <c r="RXA29" s="7"/>
      <c r="RXB29" s="7"/>
      <c r="RXC29" s="7"/>
      <c r="RXD29" s="7"/>
      <c r="RXE29" s="7"/>
      <c r="RXF29" s="7"/>
      <c r="RXG29" s="7"/>
      <c r="RXH29" s="7"/>
      <c r="RXI29" s="7"/>
      <c r="RXJ29" s="7"/>
      <c r="RXK29" s="7"/>
      <c r="RXL29" s="7"/>
      <c r="RXM29" s="7"/>
      <c r="RXN29" s="7"/>
      <c r="RXO29" s="7"/>
      <c r="RXP29" s="7"/>
      <c r="RXQ29" s="7"/>
      <c r="RXR29" s="7"/>
      <c r="RXS29" s="7"/>
      <c r="RXT29" s="7"/>
      <c r="RXU29" s="7"/>
      <c r="RXV29" s="7"/>
      <c r="RXW29" s="7"/>
      <c r="RXX29" s="7"/>
      <c r="RXY29" s="7"/>
      <c r="RXZ29" s="7"/>
      <c r="RYA29" s="7"/>
      <c r="RYB29" s="7"/>
      <c r="RYC29" s="7"/>
      <c r="RYD29" s="7"/>
      <c r="RYE29" s="7"/>
      <c r="RYF29" s="7"/>
      <c r="RYG29" s="7"/>
      <c r="RYH29" s="7"/>
      <c r="RYI29" s="7"/>
      <c r="RYJ29" s="7"/>
      <c r="RYK29" s="7"/>
      <c r="RYL29" s="7"/>
      <c r="RYM29" s="7"/>
      <c r="RYN29" s="7"/>
      <c r="RYO29" s="7"/>
      <c r="RYP29" s="7"/>
      <c r="RYQ29" s="7"/>
      <c r="RYR29" s="7"/>
      <c r="RYS29" s="7"/>
      <c r="RYT29" s="7"/>
      <c r="RYU29" s="7"/>
      <c r="RYV29" s="7"/>
      <c r="RYW29" s="7"/>
      <c r="RYX29" s="7"/>
      <c r="RYY29" s="7"/>
      <c r="RYZ29" s="7"/>
      <c r="RZA29" s="7"/>
      <c r="RZB29" s="7"/>
      <c r="RZC29" s="7"/>
      <c r="RZD29" s="7"/>
      <c r="RZE29" s="7"/>
      <c r="RZF29" s="7"/>
      <c r="RZG29" s="7"/>
      <c r="RZH29" s="7"/>
      <c r="RZI29" s="7"/>
      <c r="RZJ29" s="7"/>
      <c r="RZK29" s="7"/>
      <c r="RZL29" s="7"/>
      <c r="RZM29" s="7"/>
      <c r="RZN29" s="7"/>
      <c r="RZO29" s="7"/>
      <c r="RZP29" s="7"/>
      <c r="RZQ29" s="7"/>
      <c r="RZR29" s="7"/>
      <c r="RZS29" s="7"/>
      <c r="RZT29" s="7"/>
      <c r="RZU29" s="7"/>
      <c r="RZV29" s="7"/>
      <c r="RZW29" s="7"/>
      <c r="RZX29" s="7"/>
      <c r="RZY29" s="7"/>
      <c r="RZZ29" s="7"/>
      <c r="SAA29" s="7"/>
      <c r="SAB29" s="7"/>
      <c r="SAC29" s="7"/>
      <c r="SAD29" s="7"/>
      <c r="SAE29" s="7"/>
      <c r="SAF29" s="7"/>
      <c r="SAG29" s="7"/>
      <c r="SAH29" s="7"/>
      <c r="SAI29" s="7"/>
      <c r="SAJ29" s="7"/>
      <c r="SAK29" s="7"/>
      <c r="SAL29" s="7"/>
      <c r="SAM29" s="7"/>
      <c r="SAN29" s="7"/>
      <c r="SAO29" s="7"/>
      <c r="SAP29" s="7"/>
      <c r="SAQ29" s="7"/>
      <c r="SAR29" s="7"/>
      <c r="SAS29" s="7"/>
      <c r="SAT29" s="7"/>
      <c r="SAU29" s="7"/>
      <c r="SAV29" s="7"/>
      <c r="SAW29" s="7"/>
      <c r="SAX29" s="7"/>
      <c r="SAY29" s="7"/>
      <c r="SAZ29" s="7"/>
      <c r="SBA29" s="7"/>
      <c r="SBB29" s="7"/>
      <c r="SBC29" s="7"/>
      <c r="SBD29" s="7"/>
      <c r="SBE29" s="7"/>
      <c r="SBF29" s="7"/>
      <c r="SBG29" s="7"/>
      <c r="SBH29" s="7"/>
      <c r="SBI29" s="7"/>
      <c r="SBJ29" s="7"/>
      <c r="SBK29" s="7"/>
      <c r="SBL29" s="7"/>
      <c r="SBM29" s="7"/>
      <c r="SBN29" s="7"/>
      <c r="SBO29" s="7"/>
      <c r="SBP29" s="7"/>
      <c r="SBQ29" s="7"/>
      <c r="SBR29" s="7"/>
      <c r="SBS29" s="7"/>
      <c r="SBT29" s="7"/>
      <c r="SBU29" s="7"/>
      <c r="SBV29" s="7"/>
      <c r="SBW29" s="7"/>
      <c r="SBX29" s="7"/>
      <c r="SBY29" s="7"/>
      <c r="SBZ29" s="7"/>
      <c r="SCA29" s="7"/>
      <c r="SCB29" s="7"/>
      <c r="SCC29" s="7"/>
      <c r="SCD29" s="7"/>
      <c r="SCE29" s="7"/>
      <c r="SCF29" s="7"/>
      <c r="SCG29" s="7"/>
      <c r="SCH29" s="7"/>
      <c r="SCI29" s="7"/>
      <c r="SCJ29" s="7"/>
      <c r="SCK29" s="7"/>
      <c r="SCL29" s="7"/>
      <c r="SCM29" s="7"/>
      <c r="SCN29" s="7"/>
      <c r="SCO29" s="7"/>
      <c r="SCP29" s="7"/>
      <c r="SCQ29" s="7"/>
      <c r="SCR29" s="7"/>
      <c r="SCS29" s="7"/>
      <c r="SCT29" s="7"/>
      <c r="SCU29" s="7"/>
      <c r="SCV29" s="7"/>
      <c r="SCW29" s="7"/>
      <c r="SCX29" s="7"/>
      <c r="SCY29" s="7"/>
      <c r="SCZ29" s="7"/>
      <c r="SDA29" s="7"/>
      <c r="SDB29" s="7"/>
      <c r="SDC29" s="7"/>
      <c r="SDD29" s="7"/>
      <c r="SDE29" s="7"/>
      <c r="SDF29" s="7"/>
      <c r="SDG29" s="7"/>
      <c r="SDH29" s="7"/>
      <c r="SDI29" s="7"/>
      <c r="SDJ29" s="7"/>
      <c r="SDK29" s="7"/>
      <c r="SDL29" s="7"/>
      <c r="SDM29" s="7"/>
      <c r="SDN29" s="7"/>
      <c r="SDO29" s="7"/>
      <c r="SDP29" s="7"/>
      <c r="SDQ29" s="7"/>
      <c r="SDR29" s="7"/>
      <c r="SDS29" s="7"/>
      <c r="SDT29" s="7"/>
      <c r="SDU29" s="7"/>
      <c r="SDV29" s="7"/>
      <c r="SDW29" s="7"/>
      <c r="SDX29" s="7"/>
      <c r="SDY29" s="7"/>
      <c r="SDZ29" s="7"/>
      <c r="SEA29" s="7"/>
      <c r="SEB29" s="7"/>
      <c r="SEC29" s="7"/>
      <c r="SED29" s="7"/>
      <c r="SEE29" s="7"/>
      <c r="SEF29" s="7"/>
      <c r="SEG29" s="7"/>
      <c r="SEH29" s="7"/>
      <c r="SEI29" s="7"/>
      <c r="SEJ29" s="7"/>
      <c r="SEK29" s="7"/>
      <c r="SEL29" s="7"/>
      <c r="SEM29" s="7"/>
      <c r="SEN29" s="7"/>
      <c r="SEO29" s="7"/>
      <c r="SEP29" s="7"/>
      <c r="SEQ29" s="7"/>
      <c r="SER29" s="7"/>
      <c r="SES29" s="7"/>
      <c r="SET29" s="7"/>
      <c r="SEU29" s="7"/>
      <c r="SEV29" s="7"/>
      <c r="SEW29" s="7"/>
      <c r="SEX29" s="7"/>
      <c r="SEY29" s="7"/>
      <c r="SEZ29" s="7"/>
      <c r="SFA29" s="7"/>
      <c r="SFB29" s="7"/>
      <c r="SFC29" s="7"/>
      <c r="SFD29" s="7"/>
      <c r="SFE29" s="7"/>
      <c r="SFF29" s="7"/>
      <c r="SFG29" s="7"/>
      <c r="SFH29" s="7"/>
      <c r="SFI29" s="7"/>
      <c r="SFJ29" s="7"/>
      <c r="SFK29" s="7"/>
      <c r="SFL29" s="7"/>
      <c r="SFM29" s="7"/>
      <c r="SFN29" s="7"/>
      <c r="SFO29" s="7"/>
      <c r="SFP29" s="7"/>
      <c r="SFQ29" s="7"/>
      <c r="SFR29" s="7"/>
      <c r="SFS29" s="7"/>
      <c r="SFT29" s="7"/>
      <c r="SFU29" s="7"/>
      <c r="SFV29" s="7"/>
      <c r="SFW29" s="7"/>
      <c r="SFX29" s="7"/>
      <c r="SFY29" s="7"/>
      <c r="SFZ29" s="7"/>
      <c r="SGA29" s="7"/>
      <c r="SGB29" s="7"/>
      <c r="SGC29" s="7"/>
      <c r="SGD29" s="7"/>
      <c r="SGE29" s="7"/>
      <c r="SGF29" s="7"/>
      <c r="SGG29" s="7"/>
      <c r="SGH29" s="7"/>
      <c r="SGI29" s="7"/>
      <c r="SGJ29" s="7"/>
      <c r="SGK29" s="7"/>
      <c r="SGL29" s="7"/>
      <c r="SGM29" s="7"/>
      <c r="SGN29" s="7"/>
      <c r="SGO29" s="7"/>
      <c r="SGP29" s="7"/>
      <c r="SGQ29" s="7"/>
      <c r="SGR29" s="7"/>
      <c r="SGS29" s="7"/>
      <c r="SGT29" s="7"/>
      <c r="SGU29" s="7"/>
      <c r="SGV29" s="7"/>
      <c r="SGW29" s="7"/>
      <c r="SGX29" s="7"/>
      <c r="SGY29" s="7"/>
      <c r="SGZ29" s="7"/>
      <c r="SHA29" s="7"/>
      <c r="SHB29" s="7"/>
      <c r="SHC29" s="7"/>
      <c r="SHD29" s="7"/>
      <c r="SHE29" s="7"/>
      <c r="SHF29" s="7"/>
      <c r="SHG29" s="7"/>
      <c r="SHH29" s="7"/>
      <c r="SHI29" s="7"/>
      <c r="SHJ29" s="7"/>
      <c r="SHK29" s="7"/>
      <c r="SHL29" s="7"/>
      <c r="SHM29" s="7"/>
      <c r="SHN29" s="7"/>
      <c r="SHO29" s="7"/>
      <c r="SHP29" s="7"/>
      <c r="SHQ29" s="7"/>
      <c r="SHR29" s="7"/>
      <c r="SHS29" s="7"/>
      <c r="SHT29" s="7"/>
      <c r="SHU29" s="7"/>
      <c r="SHV29" s="7"/>
      <c r="SHW29" s="7"/>
      <c r="SHX29" s="7"/>
      <c r="SHY29" s="7"/>
      <c r="SHZ29" s="7"/>
      <c r="SIA29" s="7"/>
      <c r="SIB29" s="7"/>
      <c r="SIC29" s="7"/>
      <c r="SID29" s="7"/>
      <c r="SIE29" s="7"/>
      <c r="SIF29" s="7"/>
      <c r="SIG29" s="7"/>
      <c r="SIH29" s="7"/>
      <c r="SII29" s="7"/>
      <c r="SIJ29" s="7"/>
      <c r="SIK29" s="7"/>
      <c r="SIL29" s="7"/>
      <c r="SIM29" s="7"/>
      <c r="SIN29" s="7"/>
      <c r="SIO29" s="7"/>
      <c r="SIP29" s="7"/>
      <c r="SIQ29" s="7"/>
      <c r="SIR29" s="7"/>
      <c r="SIS29" s="7"/>
      <c r="SIT29" s="7"/>
      <c r="SIU29" s="7"/>
      <c r="SIV29" s="7"/>
      <c r="SIW29" s="7"/>
      <c r="SIX29" s="7"/>
      <c r="SIY29" s="7"/>
      <c r="SIZ29" s="7"/>
      <c r="SJA29" s="7"/>
      <c r="SJB29" s="7"/>
      <c r="SJC29" s="7"/>
      <c r="SJD29" s="7"/>
      <c r="SJE29" s="7"/>
      <c r="SJF29" s="7"/>
      <c r="SJG29" s="7"/>
      <c r="SJH29" s="7"/>
      <c r="SJI29" s="7"/>
      <c r="SJJ29" s="7"/>
      <c r="SJK29" s="7"/>
      <c r="SJL29" s="7"/>
      <c r="SJM29" s="7"/>
      <c r="SJN29" s="7"/>
      <c r="SJO29" s="7"/>
      <c r="SJP29" s="7"/>
      <c r="SJQ29" s="7"/>
      <c r="SJR29" s="7"/>
      <c r="SJS29" s="7"/>
      <c r="SJT29" s="7"/>
      <c r="SJU29" s="7"/>
      <c r="SJV29" s="7"/>
      <c r="SJW29" s="7"/>
      <c r="SJX29" s="7"/>
      <c r="SJY29" s="7"/>
      <c r="SJZ29" s="7"/>
      <c r="SKA29" s="7"/>
      <c r="SKB29" s="7"/>
      <c r="SKC29" s="7"/>
      <c r="SKD29" s="7"/>
      <c r="SKE29" s="7"/>
      <c r="SKF29" s="7"/>
      <c r="SKG29" s="7"/>
      <c r="SKH29" s="7"/>
      <c r="SKI29" s="7"/>
      <c r="SKJ29" s="7"/>
      <c r="SKK29" s="7"/>
      <c r="SKL29" s="7"/>
      <c r="SKM29" s="7"/>
      <c r="SKN29" s="7"/>
      <c r="SKO29" s="7"/>
      <c r="SKP29" s="7"/>
      <c r="SKQ29" s="7"/>
      <c r="SKR29" s="7"/>
      <c r="SKS29" s="7"/>
      <c r="SKT29" s="7"/>
      <c r="SKU29" s="7"/>
      <c r="SKV29" s="7"/>
      <c r="SKW29" s="7"/>
      <c r="SKX29" s="7"/>
      <c r="SKY29" s="7"/>
      <c r="SKZ29" s="7"/>
      <c r="SLA29" s="7"/>
      <c r="SLB29" s="7"/>
      <c r="SLC29" s="7"/>
      <c r="SLD29" s="7"/>
      <c r="SLE29" s="7"/>
      <c r="SLF29" s="7"/>
      <c r="SLG29" s="7"/>
      <c r="SLH29" s="7"/>
      <c r="SLI29" s="7"/>
      <c r="SLJ29" s="7"/>
      <c r="SLK29" s="7"/>
      <c r="SLL29" s="7"/>
      <c r="SLM29" s="7"/>
      <c r="SLN29" s="7"/>
      <c r="SLO29" s="7"/>
      <c r="SLP29" s="7"/>
      <c r="SLQ29" s="7"/>
      <c r="SLR29" s="7"/>
      <c r="SLS29" s="7"/>
      <c r="SLT29" s="7"/>
      <c r="SLU29" s="7"/>
      <c r="SLV29" s="7"/>
      <c r="SLW29" s="7"/>
      <c r="SLX29" s="7"/>
      <c r="SLY29" s="7"/>
      <c r="SLZ29" s="7"/>
      <c r="SMA29" s="7"/>
      <c r="SMB29" s="7"/>
      <c r="SMC29" s="7"/>
      <c r="SMD29" s="7"/>
      <c r="SME29" s="7"/>
      <c r="SMF29" s="7"/>
      <c r="SMG29" s="7"/>
      <c r="SMH29" s="7"/>
      <c r="SMI29" s="7"/>
      <c r="SMJ29" s="7"/>
      <c r="SMK29" s="7"/>
      <c r="SML29" s="7"/>
      <c r="SMM29" s="7"/>
      <c r="SMN29" s="7"/>
      <c r="SMO29" s="7"/>
      <c r="SMP29" s="7"/>
      <c r="SMQ29" s="7"/>
      <c r="SMR29" s="7"/>
      <c r="SMS29" s="7"/>
      <c r="SMT29" s="7"/>
      <c r="SMU29" s="7"/>
      <c r="SMV29" s="7"/>
      <c r="SMW29" s="7"/>
      <c r="SMX29" s="7"/>
      <c r="SMY29" s="7"/>
      <c r="SMZ29" s="7"/>
      <c r="SNA29" s="7"/>
      <c r="SNB29" s="7"/>
      <c r="SNC29" s="7"/>
      <c r="SND29" s="7"/>
      <c r="SNE29" s="7"/>
      <c r="SNF29" s="7"/>
      <c r="SNG29" s="7"/>
      <c r="SNH29" s="7"/>
      <c r="SNI29" s="7"/>
      <c r="SNJ29" s="7"/>
      <c r="SNK29" s="7"/>
      <c r="SNL29" s="7"/>
      <c r="SNM29" s="7"/>
      <c r="SNN29" s="7"/>
      <c r="SNO29" s="7"/>
      <c r="SNP29" s="7"/>
      <c r="SNQ29" s="7"/>
      <c r="SNR29" s="7"/>
      <c r="SNS29" s="7"/>
      <c r="SNT29" s="7"/>
      <c r="SNU29" s="7"/>
      <c r="SNV29" s="7"/>
      <c r="SNW29" s="7"/>
      <c r="SNX29" s="7"/>
      <c r="SNY29" s="7"/>
      <c r="SNZ29" s="7"/>
      <c r="SOA29" s="7"/>
      <c r="SOB29" s="7"/>
      <c r="SOC29" s="7"/>
      <c r="SOD29" s="7"/>
      <c r="SOE29" s="7"/>
      <c r="SOF29" s="7"/>
      <c r="SOG29" s="7"/>
      <c r="SOH29" s="7"/>
      <c r="SOI29" s="7"/>
      <c r="SOJ29" s="7"/>
      <c r="SOK29" s="7"/>
      <c r="SOL29" s="7"/>
      <c r="SOM29" s="7"/>
      <c r="SON29" s="7"/>
      <c r="SOO29" s="7"/>
      <c r="SOP29" s="7"/>
      <c r="SOQ29" s="7"/>
      <c r="SOR29" s="7"/>
      <c r="SOS29" s="7"/>
      <c r="SOT29" s="7"/>
      <c r="SOU29" s="7"/>
      <c r="SOV29" s="7"/>
      <c r="SOW29" s="7"/>
      <c r="SOX29" s="7"/>
      <c r="SOY29" s="7"/>
      <c r="SOZ29" s="7"/>
      <c r="SPA29" s="7"/>
      <c r="SPB29" s="7"/>
      <c r="SPC29" s="7"/>
      <c r="SPD29" s="7"/>
      <c r="SPE29" s="7"/>
      <c r="SPF29" s="7"/>
      <c r="SPG29" s="7"/>
      <c r="SPH29" s="7"/>
      <c r="SPI29" s="7"/>
      <c r="SPJ29" s="7"/>
      <c r="SPK29" s="7"/>
      <c r="SPL29" s="7"/>
      <c r="SPM29" s="7"/>
      <c r="SPN29" s="7"/>
      <c r="SPO29" s="7"/>
      <c r="SPP29" s="7"/>
      <c r="SPQ29" s="7"/>
      <c r="SPR29" s="7"/>
      <c r="SPS29" s="7"/>
      <c r="SPT29" s="7"/>
      <c r="SPU29" s="7"/>
      <c r="SPV29" s="7"/>
      <c r="SPW29" s="7"/>
      <c r="SPX29" s="7"/>
      <c r="SPY29" s="7"/>
      <c r="SPZ29" s="7"/>
      <c r="SQA29" s="7"/>
      <c r="SQB29" s="7"/>
      <c r="SQC29" s="7"/>
      <c r="SQD29" s="7"/>
      <c r="SQE29" s="7"/>
      <c r="SQF29" s="7"/>
      <c r="SQG29" s="7"/>
      <c r="SQH29" s="7"/>
      <c r="SQI29" s="7"/>
      <c r="SQJ29" s="7"/>
      <c r="SQK29" s="7"/>
      <c r="SQL29" s="7"/>
      <c r="SQM29" s="7"/>
      <c r="SQN29" s="7"/>
      <c r="SQO29" s="7"/>
      <c r="SQP29" s="7"/>
      <c r="SQQ29" s="7"/>
      <c r="SQR29" s="7"/>
      <c r="SQS29" s="7"/>
      <c r="SQT29" s="7"/>
      <c r="SQU29" s="7"/>
      <c r="SQV29" s="7"/>
      <c r="SQW29" s="7"/>
      <c r="SQX29" s="7"/>
      <c r="SQY29" s="7"/>
      <c r="SQZ29" s="7"/>
      <c r="SRA29" s="7"/>
      <c r="SRB29" s="7"/>
      <c r="SRC29" s="7"/>
      <c r="SRD29" s="7"/>
      <c r="SRE29" s="7"/>
      <c r="SRF29" s="7"/>
      <c r="SRG29" s="7"/>
      <c r="SRH29" s="7"/>
      <c r="SRI29" s="7"/>
      <c r="SRJ29" s="7"/>
      <c r="SRK29" s="7"/>
      <c r="SRL29" s="7"/>
      <c r="SRM29" s="7"/>
      <c r="SRN29" s="7"/>
      <c r="SRO29" s="7"/>
      <c r="SRP29" s="7"/>
      <c r="SRQ29" s="7"/>
      <c r="SRR29" s="7"/>
      <c r="SRS29" s="7"/>
      <c r="SRT29" s="7"/>
      <c r="SRU29" s="7"/>
      <c r="SRV29" s="7"/>
      <c r="SRW29" s="7"/>
      <c r="SRX29" s="7"/>
      <c r="SRY29" s="7"/>
      <c r="SRZ29" s="7"/>
      <c r="SSA29" s="7"/>
      <c r="SSB29" s="7"/>
      <c r="SSC29" s="7"/>
      <c r="SSD29" s="7"/>
      <c r="SSE29" s="7"/>
      <c r="SSF29" s="7"/>
      <c r="SSG29" s="7"/>
      <c r="SSH29" s="7"/>
      <c r="SSI29" s="7"/>
      <c r="SSJ29" s="7"/>
      <c r="SSK29" s="7"/>
      <c r="SSL29" s="7"/>
      <c r="SSM29" s="7"/>
      <c r="SSN29" s="7"/>
      <c r="SSO29" s="7"/>
      <c r="SSP29" s="7"/>
      <c r="SSQ29" s="7"/>
      <c r="SSR29" s="7"/>
      <c r="SSS29" s="7"/>
      <c r="SST29" s="7"/>
      <c r="SSU29" s="7"/>
      <c r="SSV29" s="7"/>
      <c r="SSW29" s="7"/>
      <c r="SSX29" s="7"/>
      <c r="SSY29" s="7"/>
      <c r="SSZ29" s="7"/>
      <c r="STA29" s="7"/>
      <c r="STB29" s="7"/>
      <c r="STC29" s="7"/>
      <c r="STD29" s="7"/>
      <c r="STE29" s="7"/>
      <c r="STF29" s="7"/>
      <c r="STG29" s="7"/>
      <c r="STH29" s="7"/>
      <c r="STI29" s="7"/>
      <c r="STJ29" s="7"/>
      <c r="STK29" s="7"/>
      <c r="STL29" s="7"/>
      <c r="STM29" s="7"/>
      <c r="STN29" s="7"/>
      <c r="STO29" s="7"/>
      <c r="STP29" s="7"/>
      <c r="STQ29" s="7"/>
      <c r="STR29" s="7"/>
      <c r="STS29" s="7"/>
      <c r="STT29" s="7"/>
      <c r="STU29" s="7"/>
      <c r="STV29" s="7"/>
      <c r="STW29" s="7"/>
      <c r="STX29" s="7"/>
      <c r="STY29" s="7"/>
      <c r="STZ29" s="7"/>
      <c r="SUA29" s="7"/>
      <c r="SUB29" s="7"/>
      <c r="SUC29" s="7"/>
      <c r="SUD29" s="7"/>
      <c r="SUE29" s="7"/>
      <c r="SUF29" s="7"/>
      <c r="SUG29" s="7"/>
      <c r="SUH29" s="7"/>
      <c r="SUI29" s="7"/>
      <c r="SUJ29" s="7"/>
      <c r="SUK29" s="7"/>
      <c r="SUL29" s="7"/>
      <c r="SUM29" s="7"/>
      <c r="SUN29" s="7"/>
      <c r="SUO29" s="7"/>
      <c r="SUP29" s="7"/>
      <c r="SUQ29" s="7"/>
      <c r="SUR29" s="7"/>
      <c r="SUS29" s="7"/>
      <c r="SUT29" s="7"/>
      <c r="SUU29" s="7"/>
      <c r="SUV29" s="7"/>
      <c r="SUW29" s="7"/>
      <c r="SUX29" s="7"/>
      <c r="SUY29" s="7"/>
      <c r="SUZ29" s="7"/>
      <c r="SVA29" s="7"/>
      <c r="SVB29" s="7"/>
      <c r="SVC29" s="7"/>
      <c r="SVD29" s="7"/>
      <c r="SVE29" s="7"/>
      <c r="SVF29" s="7"/>
      <c r="SVG29" s="7"/>
      <c r="SVH29" s="7"/>
      <c r="SVI29" s="7"/>
      <c r="SVJ29" s="7"/>
      <c r="SVK29" s="7"/>
      <c r="SVL29" s="7"/>
      <c r="SVM29" s="7"/>
      <c r="SVN29" s="7"/>
      <c r="SVO29" s="7"/>
      <c r="SVP29" s="7"/>
      <c r="SVQ29" s="7"/>
      <c r="SVR29" s="7"/>
      <c r="SVS29" s="7"/>
      <c r="SVT29" s="7"/>
      <c r="SVU29" s="7"/>
      <c r="SVV29" s="7"/>
      <c r="SVW29" s="7"/>
      <c r="SVX29" s="7"/>
      <c r="SVY29" s="7"/>
      <c r="SVZ29" s="7"/>
      <c r="SWA29" s="7"/>
      <c r="SWB29" s="7"/>
      <c r="SWC29" s="7"/>
      <c r="SWD29" s="7"/>
      <c r="SWE29" s="7"/>
      <c r="SWF29" s="7"/>
      <c r="SWG29" s="7"/>
      <c r="SWH29" s="7"/>
      <c r="SWI29" s="7"/>
      <c r="SWJ29" s="7"/>
      <c r="SWK29" s="7"/>
      <c r="SWL29" s="7"/>
      <c r="SWM29" s="7"/>
      <c r="SWN29" s="7"/>
      <c r="SWO29" s="7"/>
      <c r="SWP29" s="7"/>
      <c r="SWQ29" s="7"/>
      <c r="SWR29" s="7"/>
      <c r="SWS29" s="7"/>
      <c r="SWT29" s="7"/>
      <c r="SWU29" s="7"/>
      <c r="SWV29" s="7"/>
      <c r="SWW29" s="7"/>
      <c r="SWX29" s="7"/>
      <c r="SWY29" s="7"/>
      <c r="SWZ29" s="7"/>
      <c r="SXA29" s="7"/>
      <c r="SXB29" s="7"/>
      <c r="SXC29" s="7"/>
      <c r="SXD29" s="7"/>
      <c r="SXE29" s="7"/>
      <c r="SXF29" s="7"/>
      <c r="SXG29" s="7"/>
      <c r="SXH29" s="7"/>
      <c r="SXI29" s="7"/>
      <c r="SXJ29" s="7"/>
      <c r="SXK29" s="7"/>
      <c r="SXL29" s="7"/>
      <c r="SXM29" s="7"/>
      <c r="SXN29" s="7"/>
      <c r="SXO29" s="7"/>
      <c r="SXP29" s="7"/>
      <c r="SXQ29" s="7"/>
      <c r="SXR29" s="7"/>
      <c r="SXS29" s="7"/>
      <c r="SXT29" s="7"/>
      <c r="SXU29" s="7"/>
      <c r="SXV29" s="7"/>
      <c r="SXW29" s="7"/>
      <c r="SXX29" s="7"/>
      <c r="SXY29" s="7"/>
      <c r="SXZ29" s="7"/>
      <c r="SYA29" s="7"/>
      <c r="SYB29" s="7"/>
      <c r="SYC29" s="7"/>
      <c r="SYD29" s="7"/>
      <c r="SYE29" s="7"/>
      <c r="SYF29" s="7"/>
      <c r="SYG29" s="7"/>
      <c r="SYH29" s="7"/>
      <c r="SYI29" s="7"/>
      <c r="SYJ29" s="7"/>
      <c r="SYK29" s="7"/>
      <c r="SYL29" s="7"/>
      <c r="SYM29" s="7"/>
      <c r="SYN29" s="7"/>
      <c r="SYO29" s="7"/>
      <c r="SYP29" s="7"/>
      <c r="SYQ29" s="7"/>
      <c r="SYR29" s="7"/>
      <c r="SYS29" s="7"/>
      <c r="SYT29" s="7"/>
      <c r="SYU29" s="7"/>
      <c r="SYV29" s="7"/>
      <c r="SYW29" s="7"/>
      <c r="SYX29" s="7"/>
      <c r="SYY29" s="7"/>
      <c r="SYZ29" s="7"/>
      <c r="SZA29" s="7"/>
      <c r="SZB29" s="7"/>
      <c r="SZC29" s="7"/>
      <c r="SZD29" s="7"/>
      <c r="SZE29" s="7"/>
      <c r="SZF29" s="7"/>
      <c r="SZG29" s="7"/>
      <c r="SZH29" s="7"/>
      <c r="SZI29" s="7"/>
      <c r="SZJ29" s="7"/>
      <c r="SZK29" s="7"/>
      <c r="SZL29" s="7"/>
      <c r="SZM29" s="7"/>
      <c r="SZN29" s="7"/>
      <c r="SZO29" s="7"/>
      <c r="SZP29" s="7"/>
      <c r="SZQ29" s="7"/>
      <c r="SZR29" s="7"/>
      <c r="SZS29" s="7"/>
      <c r="SZT29" s="7"/>
      <c r="SZU29" s="7"/>
      <c r="SZV29" s="7"/>
      <c r="SZW29" s="7"/>
      <c r="SZX29" s="7"/>
      <c r="SZY29" s="7"/>
      <c r="SZZ29" s="7"/>
      <c r="TAA29" s="7"/>
      <c r="TAB29" s="7"/>
      <c r="TAC29" s="7"/>
      <c r="TAD29" s="7"/>
      <c r="TAE29" s="7"/>
      <c r="TAF29" s="7"/>
      <c r="TAG29" s="7"/>
      <c r="TAH29" s="7"/>
      <c r="TAI29" s="7"/>
      <c r="TAJ29" s="7"/>
      <c r="TAK29" s="7"/>
      <c r="TAL29" s="7"/>
      <c r="TAM29" s="7"/>
      <c r="TAN29" s="7"/>
      <c r="TAO29" s="7"/>
      <c r="TAP29" s="7"/>
      <c r="TAQ29" s="7"/>
      <c r="TAR29" s="7"/>
      <c r="TAS29" s="7"/>
      <c r="TAT29" s="7"/>
      <c r="TAU29" s="7"/>
      <c r="TAV29" s="7"/>
      <c r="TAW29" s="7"/>
      <c r="TAX29" s="7"/>
      <c r="TAY29" s="7"/>
      <c r="TAZ29" s="7"/>
      <c r="TBA29" s="7"/>
      <c r="TBB29" s="7"/>
      <c r="TBC29" s="7"/>
      <c r="TBD29" s="7"/>
      <c r="TBE29" s="7"/>
      <c r="TBF29" s="7"/>
      <c r="TBG29" s="7"/>
      <c r="TBH29" s="7"/>
      <c r="TBI29" s="7"/>
      <c r="TBJ29" s="7"/>
      <c r="TBK29" s="7"/>
      <c r="TBL29" s="7"/>
      <c r="TBM29" s="7"/>
      <c r="TBN29" s="7"/>
      <c r="TBO29" s="7"/>
      <c r="TBP29" s="7"/>
      <c r="TBQ29" s="7"/>
      <c r="TBR29" s="7"/>
      <c r="TBS29" s="7"/>
      <c r="TBT29" s="7"/>
      <c r="TBU29" s="7"/>
      <c r="TBV29" s="7"/>
      <c r="TBW29" s="7"/>
      <c r="TBX29" s="7"/>
      <c r="TBY29" s="7"/>
      <c r="TBZ29" s="7"/>
      <c r="TCA29" s="7"/>
      <c r="TCB29" s="7"/>
      <c r="TCC29" s="7"/>
      <c r="TCD29" s="7"/>
      <c r="TCE29" s="7"/>
      <c r="TCF29" s="7"/>
      <c r="TCG29" s="7"/>
      <c r="TCH29" s="7"/>
      <c r="TCI29" s="7"/>
      <c r="TCJ29" s="7"/>
      <c r="TCK29" s="7"/>
      <c r="TCL29" s="7"/>
      <c r="TCM29" s="7"/>
      <c r="TCN29" s="7"/>
      <c r="TCO29" s="7"/>
      <c r="TCP29" s="7"/>
      <c r="TCQ29" s="7"/>
      <c r="TCR29" s="7"/>
      <c r="TCS29" s="7"/>
      <c r="TCT29" s="7"/>
      <c r="TCU29" s="7"/>
      <c r="TCV29" s="7"/>
      <c r="TCW29" s="7"/>
      <c r="TCX29" s="7"/>
      <c r="TCY29" s="7"/>
      <c r="TCZ29" s="7"/>
      <c r="TDA29" s="7"/>
      <c r="TDB29" s="7"/>
      <c r="TDC29" s="7"/>
      <c r="TDD29" s="7"/>
      <c r="TDE29" s="7"/>
      <c r="TDF29" s="7"/>
      <c r="TDG29" s="7"/>
      <c r="TDH29" s="7"/>
      <c r="TDI29" s="7"/>
      <c r="TDJ29" s="7"/>
      <c r="TDK29" s="7"/>
      <c r="TDL29" s="7"/>
      <c r="TDM29" s="7"/>
      <c r="TDN29" s="7"/>
      <c r="TDO29" s="7"/>
      <c r="TDP29" s="7"/>
      <c r="TDQ29" s="7"/>
      <c r="TDR29" s="7"/>
      <c r="TDS29" s="7"/>
      <c r="TDT29" s="7"/>
      <c r="TDU29" s="7"/>
      <c r="TDV29" s="7"/>
      <c r="TDW29" s="7"/>
      <c r="TDX29" s="7"/>
      <c r="TDY29" s="7"/>
      <c r="TDZ29" s="7"/>
      <c r="TEA29" s="7"/>
      <c r="TEB29" s="7"/>
      <c r="TEC29" s="7"/>
      <c r="TED29" s="7"/>
      <c r="TEE29" s="7"/>
      <c r="TEF29" s="7"/>
      <c r="TEG29" s="7"/>
      <c r="TEH29" s="7"/>
      <c r="TEI29" s="7"/>
      <c r="TEJ29" s="7"/>
      <c r="TEK29" s="7"/>
      <c r="TEL29" s="7"/>
      <c r="TEM29" s="7"/>
      <c r="TEN29" s="7"/>
      <c r="TEO29" s="7"/>
      <c r="TEP29" s="7"/>
      <c r="TEQ29" s="7"/>
      <c r="TER29" s="7"/>
      <c r="TES29" s="7"/>
      <c r="TET29" s="7"/>
      <c r="TEU29" s="7"/>
      <c r="TEV29" s="7"/>
      <c r="TEW29" s="7"/>
      <c r="TEX29" s="7"/>
      <c r="TEY29" s="7"/>
      <c r="TEZ29" s="7"/>
      <c r="TFA29" s="7"/>
      <c r="TFB29" s="7"/>
      <c r="TFC29" s="7"/>
      <c r="TFD29" s="7"/>
      <c r="TFE29" s="7"/>
      <c r="TFF29" s="7"/>
      <c r="TFG29" s="7"/>
      <c r="TFH29" s="7"/>
      <c r="TFI29" s="7"/>
      <c r="TFJ29" s="7"/>
      <c r="TFK29" s="7"/>
      <c r="TFL29" s="7"/>
      <c r="TFM29" s="7"/>
      <c r="TFN29" s="7"/>
      <c r="TFO29" s="7"/>
      <c r="TFP29" s="7"/>
      <c r="TFQ29" s="7"/>
      <c r="TFR29" s="7"/>
      <c r="TFS29" s="7"/>
      <c r="TFT29" s="7"/>
      <c r="TFU29" s="7"/>
      <c r="TFV29" s="7"/>
      <c r="TFW29" s="7"/>
      <c r="TFX29" s="7"/>
      <c r="TFY29" s="7"/>
      <c r="TFZ29" s="7"/>
      <c r="TGA29" s="7"/>
      <c r="TGB29" s="7"/>
      <c r="TGC29" s="7"/>
      <c r="TGD29" s="7"/>
      <c r="TGE29" s="7"/>
      <c r="TGF29" s="7"/>
      <c r="TGG29" s="7"/>
      <c r="TGH29" s="7"/>
      <c r="TGI29" s="7"/>
      <c r="TGJ29" s="7"/>
      <c r="TGK29" s="7"/>
      <c r="TGL29" s="7"/>
      <c r="TGM29" s="7"/>
      <c r="TGN29" s="7"/>
      <c r="TGO29" s="7"/>
      <c r="TGP29" s="7"/>
      <c r="TGQ29" s="7"/>
      <c r="TGR29" s="7"/>
      <c r="TGS29" s="7"/>
      <c r="TGT29" s="7"/>
      <c r="TGU29" s="7"/>
      <c r="TGV29" s="7"/>
      <c r="TGW29" s="7"/>
      <c r="TGX29" s="7"/>
      <c r="TGY29" s="7"/>
      <c r="TGZ29" s="7"/>
      <c r="THA29" s="7"/>
      <c r="THB29" s="7"/>
      <c r="THC29" s="7"/>
      <c r="THD29" s="7"/>
      <c r="THE29" s="7"/>
      <c r="THF29" s="7"/>
      <c r="THG29" s="7"/>
      <c r="THH29" s="7"/>
      <c r="THI29" s="7"/>
      <c r="THJ29" s="7"/>
      <c r="THK29" s="7"/>
      <c r="THL29" s="7"/>
      <c r="THM29" s="7"/>
      <c r="THN29" s="7"/>
      <c r="THO29" s="7"/>
      <c r="THP29" s="7"/>
      <c r="THQ29" s="7"/>
      <c r="THR29" s="7"/>
      <c r="THS29" s="7"/>
      <c r="THT29" s="7"/>
      <c r="THU29" s="7"/>
      <c r="THV29" s="7"/>
      <c r="THW29" s="7"/>
      <c r="THX29" s="7"/>
      <c r="THY29" s="7"/>
      <c r="THZ29" s="7"/>
      <c r="TIA29" s="7"/>
      <c r="TIB29" s="7"/>
      <c r="TIC29" s="7"/>
      <c r="TID29" s="7"/>
      <c r="TIE29" s="7"/>
      <c r="TIF29" s="7"/>
      <c r="TIG29" s="7"/>
      <c r="TIH29" s="7"/>
      <c r="TII29" s="7"/>
      <c r="TIJ29" s="7"/>
      <c r="TIK29" s="7"/>
      <c r="TIL29" s="7"/>
      <c r="TIM29" s="7"/>
      <c r="TIN29" s="7"/>
      <c r="TIO29" s="7"/>
      <c r="TIP29" s="7"/>
      <c r="TIQ29" s="7"/>
      <c r="TIR29" s="7"/>
      <c r="TIS29" s="7"/>
      <c r="TIT29" s="7"/>
      <c r="TIU29" s="7"/>
      <c r="TIV29" s="7"/>
      <c r="TIW29" s="7"/>
      <c r="TIX29" s="7"/>
      <c r="TIY29" s="7"/>
      <c r="TIZ29" s="7"/>
      <c r="TJA29" s="7"/>
      <c r="TJB29" s="7"/>
      <c r="TJC29" s="7"/>
      <c r="TJD29" s="7"/>
      <c r="TJE29" s="7"/>
      <c r="TJF29" s="7"/>
      <c r="TJG29" s="7"/>
      <c r="TJH29" s="7"/>
      <c r="TJI29" s="7"/>
      <c r="TJJ29" s="7"/>
      <c r="TJK29" s="7"/>
      <c r="TJL29" s="7"/>
      <c r="TJM29" s="7"/>
      <c r="TJN29" s="7"/>
      <c r="TJO29" s="7"/>
      <c r="TJP29" s="7"/>
      <c r="TJQ29" s="7"/>
      <c r="TJR29" s="7"/>
      <c r="TJS29" s="7"/>
      <c r="TJT29" s="7"/>
      <c r="TJU29" s="7"/>
      <c r="TJV29" s="7"/>
      <c r="TJW29" s="7"/>
      <c r="TJX29" s="7"/>
      <c r="TJY29" s="7"/>
      <c r="TJZ29" s="7"/>
      <c r="TKA29" s="7"/>
      <c r="TKB29" s="7"/>
      <c r="TKC29" s="7"/>
      <c r="TKD29" s="7"/>
      <c r="TKE29" s="7"/>
      <c r="TKF29" s="7"/>
      <c r="TKG29" s="7"/>
      <c r="TKH29" s="7"/>
      <c r="TKI29" s="7"/>
      <c r="TKJ29" s="7"/>
      <c r="TKK29" s="7"/>
      <c r="TKL29" s="7"/>
      <c r="TKM29" s="7"/>
      <c r="TKN29" s="7"/>
      <c r="TKO29" s="7"/>
      <c r="TKP29" s="7"/>
      <c r="TKQ29" s="7"/>
      <c r="TKR29" s="7"/>
      <c r="TKS29" s="7"/>
      <c r="TKT29" s="7"/>
      <c r="TKU29" s="7"/>
      <c r="TKV29" s="7"/>
      <c r="TKW29" s="7"/>
      <c r="TKX29" s="7"/>
      <c r="TKY29" s="7"/>
      <c r="TKZ29" s="7"/>
      <c r="TLA29" s="7"/>
      <c r="TLB29" s="7"/>
      <c r="TLC29" s="7"/>
      <c r="TLD29" s="7"/>
      <c r="TLE29" s="7"/>
      <c r="TLF29" s="7"/>
      <c r="TLG29" s="7"/>
      <c r="TLH29" s="7"/>
      <c r="TLI29" s="7"/>
      <c r="TLJ29" s="7"/>
      <c r="TLK29" s="7"/>
      <c r="TLL29" s="7"/>
      <c r="TLM29" s="7"/>
      <c r="TLN29" s="7"/>
      <c r="TLO29" s="7"/>
      <c r="TLP29" s="7"/>
      <c r="TLQ29" s="7"/>
      <c r="TLR29" s="7"/>
      <c r="TLS29" s="7"/>
      <c r="TLT29" s="7"/>
      <c r="TLU29" s="7"/>
      <c r="TLV29" s="7"/>
      <c r="TLW29" s="7"/>
      <c r="TLX29" s="7"/>
      <c r="TLY29" s="7"/>
      <c r="TLZ29" s="7"/>
      <c r="TMA29" s="7"/>
      <c r="TMB29" s="7"/>
      <c r="TMC29" s="7"/>
      <c r="TMD29" s="7"/>
      <c r="TME29" s="7"/>
      <c r="TMF29" s="7"/>
      <c r="TMG29" s="7"/>
      <c r="TMH29" s="7"/>
      <c r="TMI29" s="7"/>
      <c r="TMJ29" s="7"/>
      <c r="TMK29" s="7"/>
      <c r="TML29" s="7"/>
      <c r="TMM29" s="7"/>
      <c r="TMN29" s="7"/>
      <c r="TMO29" s="7"/>
      <c r="TMP29" s="7"/>
      <c r="TMQ29" s="7"/>
      <c r="TMR29" s="7"/>
      <c r="TMS29" s="7"/>
      <c r="TMT29" s="7"/>
      <c r="TMU29" s="7"/>
      <c r="TMV29" s="7"/>
      <c r="TMW29" s="7"/>
      <c r="TMX29" s="7"/>
      <c r="TMY29" s="7"/>
      <c r="TMZ29" s="7"/>
      <c r="TNA29" s="7"/>
      <c r="TNB29" s="7"/>
      <c r="TNC29" s="7"/>
      <c r="TND29" s="7"/>
      <c r="TNE29" s="7"/>
      <c r="TNF29" s="7"/>
      <c r="TNG29" s="7"/>
      <c r="TNH29" s="7"/>
      <c r="TNI29" s="7"/>
      <c r="TNJ29" s="7"/>
      <c r="TNK29" s="7"/>
      <c r="TNL29" s="7"/>
      <c r="TNM29" s="7"/>
      <c r="TNN29" s="7"/>
      <c r="TNO29" s="7"/>
      <c r="TNP29" s="7"/>
      <c r="TNQ29" s="7"/>
      <c r="TNR29" s="7"/>
      <c r="TNS29" s="7"/>
      <c r="TNT29" s="7"/>
      <c r="TNU29" s="7"/>
      <c r="TNV29" s="7"/>
      <c r="TNW29" s="7"/>
      <c r="TNX29" s="7"/>
      <c r="TNY29" s="7"/>
      <c r="TNZ29" s="7"/>
      <c r="TOA29" s="7"/>
      <c r="TOB29" s="7"/>
      <c r="TOC29" s="7"/>
      <c r="TOD29" s="7"/>
      <c r="TOE29" s="7"/>
      <c r="TOF29" s="7"/>
      <c r="TOG29" s="7"/>
      <c r="TOH29" s="7"/>
      <c r="TOI29" s="7"/>
      <c r="TOJ29" s="7"/>
      <c r="TOK29" s="7"/>
      <c r="TOL29" s="7"/>
      <c r="TOM29" s="7"/>
      <c r="TON29" s="7"/>
      <c r="TOO29" s="7"/>
      <c r="TOP29" s="7"/>
      <c r="TOQ29" s="7"/>
      <c r="TOR29" s="7"/>
      <c r="TOS29" s="7"/>
      <c r="TOT29" s="7"/>
      <c r="TOU29" s="7"/>
      <c r="TOV29" s="7"/>
      <c r="TOW29" s="7"/>
      <c r="TOX29" s="7"/>
      <c r="TOY29" s="7"/>
      <c r="TOZ29" s="7"/>
      <c r="TPA29" s="7"/>
      <c r="TPB29" s="7"/>
      <c r="TPC29" s="7"/>
      <c r="TPD29" s="7"/>
      <c r="TPE29" s="7"/>
      <c r="TPF29" s="7"/>
      <c r="TPG29" s="7"/>
      <c r="TPH29" s="7"/>
      <c r="TPI29" s="7"/>
      <c r="TPJ29" s="7"/>
      <c r="TPK29" s="7"/>
      <c r="TPL29" s="7"/>
      <c r="TPM29" s="7"/>
      <c r="TPN29" s="7"/>
      <c r="TPO29" s="7"/>
      <c r="TPP29" s="7"/>
      <c r="TPQ29" s="7"/>
      <c r="TPR29" s="7"/>
      <c r="TPS29" s="7"/>
      <c r="TPT29" s="7"/>
      <c r="TPU29" s="7"/>
      <c r="TPV29" s="7"/>
      <c r="TPW29" s="7"/>
      <c r="TPX29" s="7"/>
      <c r="TPY29" s="7"/>
      <c r="TPZ29" s="7"/>
      <c r="TQA29" s="7"/>
      <c r="TQB29" s="7"/>
      <c r="TQC29" s="7"/>
      <c r="TQD29" s="7"/>
      <c r="TQE29" s="7"/>
      <c r="TQF29" s="7"/>
      <c r="TQG29" s="7"/>
      <c r="TQH29" s="7"/>
      <c r="TQI29" s="7"/>
      <c r="TQJ29" s="7"/>
      <c r="TQK29" s="7"/>
      <c r="TQL29" s="7"/>
      <c r="TQM29" s="7"/>
      <c r="TQN29" s="7"/>
      <c r="TQO29" s="7"/>
      <c r="TQP29" s="7"/>
      <c r="TQQ29" s="7"/>
      <c r="TQR29" s="7"/>
      <c r="TQS29" s="7"/>
      <c r="TQT29" s="7"/>
      <c r="TQU29" s="7"/>
      <c r="TQV29" s="7"/>
      <c r="TQW29" s="7"/>
      <c r="TQX29" s="7"/>
      <c r="TQY29" s="7"/>
      <c r="TQZ29" s="7"/>
      <c r="TRA29" s="7"/>
      <c r="TRB29" s="7"/>
      <c r="TRC29" s="7"/>
      <c r="TRD29" s="7"/>
      <c r="TRE29" s="7"/>
      <c r="TRF29" s="7"/>
      <c r="TRG29" s="7"/>
      <c r="TRH29" s="7"/>
      <c r="TRI29" s="7"/>
      <c r="TRJ29" s="7"/>
      <c r="TRK29" s="7"/>
      <c r="TRL29" s="7"/>
      <c r="TRM29" s="7"/>
      <c r="TRN29" s="7"/>
      <c r="TRO29" s="7"/>
      <c r="TRP29" s="7"/>
      <c r="TRQ29" s="7"/>
      <c r="TRR29" s="7"/>
      <c r="TRS29" s="7"/>
      <c r="TRT29" s="7"/>
      <c r="TRU29" s="7"/>
      <c r="TRV29" s="7"/>
      <c r="TRW29" s="7"/>
      <c r="TRX29" s="7"/>
      <c r="TRY29" s="7"/>
      <c r="TRZ29" s="7"/>
      <c r="TSA29" s="7"/>
      <c r="TSB29" s="7"/>
      <c r="TSC29" s="7"/>
      <c r="TSD29" s="7"/>
      <c r="TSE29" s="7"/>
      <c r="TSF29" s="7"/>
      <c r="TSG29" s="7"/>
      <c r="TSH29" s="7"/>
      <c r="TSI29" s="7"/>
      <c r="TSJ29" s="7"/>
      <c r="TSK29" s="7"/>
      <c r="TSL29" s="7"/>
      <c r="TSM29" s="7"/>
      <c r="TSN29" s="7"/>
      <c r="TSO29" s="7"/>
      <c r="TSP29" s="7"/>
      <c r="TSQ29" s="7"/>
      <c r="TSR29" s="7"/>
      <c r="TSS29" s="7"/>
      <c r="TST29" s="7"/>
      <c r="TSU29" s="7"/>
      <c r="TSV29" s="7"/>
      <c r="TSW29" s="7"/>
      <c r="TSX29" s="7"/>
      <c r="TSY29" s="7"/>
      <c r="TSZ29" s="7"/>
      <c r="TTA29" s="7"/>
      <c r="TTB29" s="7"/>
      <c r="TTC29" s="7"/>
      <c r="TTD29" s="7"/>
      <c r="TTE29" s="7"/>
      <c r="TTF29" s="7"/>
      <c r="TTG29" s="7"/>
      <c r="TTH29" s="7"/>
      <c r="TTI29" s="7"/>
      <c r="TTJ29" s="7"/>
      <c r="TTK29" s="7"/>
      <c r="TTL29" s="7"/>
      <c r="TTM29" s="7"/>
      <c r="TTN29" s="7"/>
      <c r="TTO29" s="7"/>
      <c r="TTP29" s="7"/>
      <c r="TTQ29" s="7"/>
      <c r="TTR29" s="7"/>
      <c r="TTS29" s="7"/>
      <c r="TTT29" s="7"/>
      <c r="TTU29" s="7"/>
      <c r="TTV29" s="7"/>
      <c r="TTW29" s="7"/>
      <c r="TTX29" s="7"/>
      <c r="TTY29" s="7"/>
      <c r="TTZ29" s="7"/>
      <c r="TUA29" s="7"/>
      <c r="TUB29" s="7"/>
      <c r="TUC29" s="7"/>
      <c r="TUD29" s="7"/>
      <c r="TUE29" s="7"/>
      <c r="TUF29" s="7"/>
      <c r="TUG29" s="7"/>
      <c r="TUH29" s="7"/>
      <c r="TUI29" s="7"/>
      <c r="TUJ29" s="7"/>
      <c r="TUK29" s="7"/>
      <c r="TUL29" s="7"/>
      <c r="TUM29" s="7"/>
      <c r="TUN29" s="7"/>
      <c r="TUO29" s="7"/>
      <c r="TUP29" s="7"/>
      <c r="TUQ29" s="7"/>
      <c r="TUR29" s="7"/>
      <c r="TUS29" s="7"/>
      <c r="TUT29" s="7"/>
      <c r="TUU29" s="7"/>
      <c r="TUV29" s="7"/>
      <c r="TUW29" s="7"/>
      <c r="TUX29" s="7"/>
      <c r="TUY29" s="7"/>
      <c r="TUZ29" s="7"/>
      <c r="TVA29" s="7"/>
      <c r="TVB29" s="7"/>
      <c r="TVC29" s="7"/>
      <c r="TVD29" s="7"/>
      <c r="TVE29" s="7"/>
      <c r="TVF29" s="7"/>
      <c r="TVG29" s="7"/>
      <c r="TVH29" s="7"/>
      <c r="TVI29" s="7"/>
      <c r="TVJ29" s="7"/>
      <c r="TVK29" s="7"/>
      <c r="TVL29" s="7"/>
      <c r="TVM29" s="7"/>
      <c r="TVN29" s="7"/>
      <c r="TVO29" s="7"/>
      <c r="TVP29" s="7"/>
      <c r="TVQ29" s="7"/>
      <c r="TVR29" s="7"/>
      <c r="TVS29" s="7"/>
      <c r="TVT29" s="7"/>
      <c r="TVU29" s="7"/>
      <c r="TVV29" s="7"/>
      <c r="TVW29" s="7"/>
      <c r="TVX29" s="7"/>
      <c r="TVY29" s="7"/>
      <c r="TVZ29" s="7"/>
      <c r="TWA29" s="7"/>
      <c r="TWB29" s="7"/>
      <c r="TWC29" s="7"/>
      <c r="TWD29" s="7"/>
      <c r="TWE29" s="7"/>
      <c r="TWF29" s="7"/>
      <c r="TWG29" s="7"/>
      <c r="TWH29" s="7"/>
      <c r="TWI29" s="7"/>
      <c r="TWJ29" s="7"/>
      <c r="TWK29" s="7"/>
      <c r="TWL29" s="7"/>
      <c r="TWM29" s="7"/>
      <c r="TWN29" s="7"/>
      <c r="TWO29" s="7"/>
      <c r="TWP29" s="7"/>
      <c r="TWQ29" s="7"/>
      <c r="TWR29" s="7"/>
      <c r="TWS29" s="7"/>
      <c r="TWT29" s="7"/>
      <c r="TWU29" s="7"/>
      <c r="TWV29" s="7"/>
      <c r="TWW29" s="7"/>
      <c r="TWX29" s="7"/>
      <c r="TWY29" s="7"/>
      <c r="TWZ29" s="7"/>
      <c r="TXA29" s="7"/>
      <c r="TXB29" s="7"/>
      <c r="TXC29" s="7"/>
      <c r="TXD29" s="7"/>
      <c r="TXE29" s="7"/>
      <c r="TXF29" s="7"/>
      <c r="TXG29" s="7"/>
      <c r="TXH29" s="7"/>
      <c r="TXI29" s="7"/>
      <c r="TXJ29" s="7"/>
      <c r="TXK29" s="7"/>
      <c r="TXL29" s="7"/>
      <c r="TXM29" s="7"/>
      <c r="TXN29" s="7"/>
      <c r="TXO29" s="7"/>
      <c r="TXP29" s="7"/>
      <c r="TXQ29" s="7"/>
      <c r="TXR29" s="7"/>
      <c r="TXS29" s="7"/>
      <c r="TXT29" s="7"/>
      <c r="TXU29" s="7"/>
      <c r="TXV29" s="7"/>
      <c r="TXW29" s="7"/>
      <c r="TXX29" s="7"/>
      <c r="TXY29" s="7"/>
      <c r="TXZ29" s="7"/>
      <c r="TYA29" s="7"/>
      <c r="TYB29" s="7"/>
      <c r="TYC29" s="7"/>
      <c r="TYD29" s="7"/>
      <c r="TYE29" s="7"/>
      <c r="TYF29" s="7"/>
      <c r="TYG29" s="7"/>
      <c r="TYH29" s="7"/>
      <c r="TYI29" s="7"/>
      <c r="TYJ29" s="7"/>
      <c r="TYK29" s="7"/>
      <c r="TYL29" s="7"/>
      <c r="TYM29" s="7"/>
      <c r="TYN29" s="7"/>
      <c r="TYO29" s="7"/>
      <c r="TYP29" s="7"/>
      <c r="TYQ29" s="7"/>
      <c r="TYR29" s="7"/>
      <c r="TYS29" s="7"/>
      <c r="TYT29" s="7"/>
      <c r="TYU29" s="7"/>
      <c r="TYV29" s="7"/>
      <c r="TYW29" s="7"/>
      <c r="TYX29" s="7"/>
      <c r="TYY29" s="7"/>
      <c r="TYZ29" s="7"/>
      <c r="TZA29" s="7"/>
      <c r="TZB29" s="7"/>
      <c r="TZC29" s="7"/>
      <c r="TZD29" s="7"/>
      <c r="TZE29" s="7"/>
      <c r="TZF29" s="7"/>
      <c r="TZG29" s="7"/>
      <c r="TZH29" s="7"/>
      <c r="TZI29" s="7"/>
      <c r="TZJ29" s="7"/>
      <c r="TZK29" s="7"/>
      <c r="TZL29" s="7"/>
      <c r="TZM29" s="7"/>
      <c r="TZN29" s="7"/>
      <c r="TZO29" s="7"/>
      <c r="TZP29" s="7"/>
      <c r="TZQ29" s="7"/>
      <c r="TZR29" s="7"/>
      <c r="TZS29" s="7"/>
      <c r="TZT29" s="7"/>
      <c r="TZU29" s="7"/>
      <c r="TZV29" s="7"/>
      <c r="TZW29" s="7"/>
      <c r="TZX29" s="7"/>
      <c r="TZY29" s="7"/>
      <c r="TZZ29" s="7"/>
      <c r="UAA29" s="7"/>
      <c r="UAB29" s="7"/>
      <c r="UAC29" s="7"/>
      <c r="UAD29" s="7"/>
      <c r="UAE29" s="7"/>
      <c r="UAF29" s="7"/>
      <c r="UAG29" s="7"/>
      <c r="UAH29" s="7"/>
      <c r="UAI29" s="7"/>
      <c r="UAJ29" s="7"/>
      <c r="UAK29" s="7"/>
      <c r="UAL29" s="7"/>
      <c r="UAM29" s="7"/>
      <c r="UAN29" s="7"/>
      <c r="UAO29" s="7"/>
      <c r="UAP29" s="7"/>
      <c r="UAQ29" s="7"/>
      <c r="UAR29" s="7"/>
      <c r="UAS29" s="7"/>
      <c r="UAT29" s="7"/>
      <c r="UAU29" s="7"/>
      <c r="UAV29" s="7"/>
      <c r="UAW29" s="7"/>
      <c r="UAX29" s="7"/>
      <c r="UAY29" s="7"/>
      <c r="UAZ29" s="7"/>
      <c r="UBA29" s="7"/>
      <c r="UBB29" s="7"/>
      <c r="UBC29" s="7"/>
      <c r="UBD29" s="7"/>
      <c r="UBE29" s="7"/>
      <c r="UBF29" s="7"/>
      <c r="UBG29" s="7"/>
      <c r="UBH29" s="7"/>
      <c r="UBI29" s="7"/>
      <c r="UBJ29" s="7"/>
      <c r="UBK29" s="7"/>
      <c r="UBL29" s="7"/>
      <c r="UBM29" s="7"/>
      <c r="UBN29" s="7"/>
      <c r="UBO29" s="7"/>
      <c r="UBP29" s="7"/>
      <c r="UBQ29" s="7"/>
      <c r="UBR29" s="7"/>
      <c r="UBS29" s="7"/>
      <c r="UBT29" s="7"/>
      <c r="UBU29" s="7"/>
      <c r="UBV29" s="7"/>
      <c r="UBW29" s="7"/>
      <c r="UBX29" s="7"/>
      <c r="UBY29" s="7"/>
      <c r="UBZ29" s="7"/>
      <c r="UCA29" s="7"/>
      <c r="UCB29" s="7"/>
      <c r="UCC29" s="7"/>
      <c r="UCD29" s="7"/>
      <c r="UCE29" s="7"/>
      <c r="UCF29" s="7"/>
      <c r="UCG29" s="7"/>
      <c r="UCH29" s="7"/>
      <c r="UCI29" s="7"/>
      <c r="UCJ29" s="7"/>
      <c r="UCK29" s="7"/>
      <c r="UCL29" s="7"/>
      <c r="UCM29" s="7"/>
      <c r="UCN29" s="7"/>
      <c r="UCO29" s="7"/>
      <c r="UCP29" s="7"/>
      <c r="UCQ29" s="7"/>
      <c r="UCR29" s="7"/>
      <c r="UCS29" s="7"/>
      <c r="UCT29" s="7"/>
      <c r="UCU29" s="7"/>
      <c r="UCV29" s="7"/>
      <c r="UCW29" s="7"/>
      <c r="UCX29" s="7"/>
      <c r="UCY29" s="7"/>
      <c r="UCZ29" s="7"/>
      <c r="UDA29" s="7"/>
      <c r="UDB29" s="7"/>
      <c r="UDC29" s="7"/>
      <c r="UDD29" s="7"/>
      <c r="UDE29" s="7"/>
      <c r="UDF29" s="7"/>
      <c r="UDG29" s="7"/>
      <c r="UDH29" s="7"/>
      <c r="UDI29" s="7"/>
      <c r="UDJ29" s="7"/>
      <c r="UDK29" s="7"/>
      <c r="UDL29" s="7"/>
      <c r="UDM29" s="7"/>
      <c r="UDN29" s="7"/>
      <c r="UDO29" s="7"/>
      <c r="UDP29" s="7"/>
      <c r="UDQ29" s="7"/>
      <c r="UDR29" s="7"/>
      <c r="UDS29" s="7"/>
      <c r="UDT29" s="7"/>
      <c r="UDU29" s="7"/>
      <c r="UDV29" s="7"/>
      <c r="UDW29" s="7"/>
      <c r="UDX29" s="7"/>
      <c r="UDY29" s="7"/>
      <c r="UDZ29" s="7"/>
      <c r="UEA29" s="7"/>
      <c r="UEB29" s="7"/>
      <c r="UEC29" s="7"/>
      <c r="UED29" s="7"/>
      <c r="UEE29" s="7"/>
      <c r="UEF29" s="7"/>
      <c r="UEG29" s="7"/>
      <c r="UEH29" s="7"/>
      <c r="UEI29" s="7"/>
      <c r="UEJ29" s="7"/>
      <c r="UEK29" s="7"/>
      <c r="UEL29" s="7"/>
      <c r="UEM29" s="7"/>
      <c r="UEN29" s="7"/>
      <c r="UEO29" s="7"/>
      <c r="UEP29" s="7"/>
      <c r="UEQ29" s="7"/>
      <c r="UER29" s="7"/>
      <c r="UES29" s="7"/>
      <c r="UET29" s="7"/>
      <c r="UEU29" s="7"/>
      <c r="UEV29" s="7"/>
      <c r="UEW29" s="7"/>
      <c r="UEX29" s="7"/>
      <c r="UEY29" s="7"/>
      <c r="UEZ29" s="7"/>
      <c r="UFA29" s="7"/>
      <c r="UFB29" s="7"/>
      <c r="UFC29" s="7"/>
      <c r="UFD29" s="7"/>
      <c r="UFE29" s="7"/>
      <c r="UFF29" s="7"/>
      <c r="UFG29" s="7"/>
      <c r="UFH29" s="7"/>
      <c r="UFI29" s="7"/>
      <c r="UFJ29" s="7"/>
      <c r="UFK29" s="7"/>
      <c r="UFL29" s="7"/>
      <c r="UFM29" s="7"/>
      <c r="UFN29" s="7"/>
      <c r="UFO29" s="7"/>
      <c r="UFP29" s="7"/>
      <c r="UFQ29" s="7"/>
      <c r="UFR29" s="7"/>
      <c r="UFS29" s="7"/>
      <c r="UFT29" s="7"/>
      <c r="UFU29" s="7"/>
      <c r="UFV29" s="7"/>
      <c r="UFW29" s="7"/>
      <c r="UFX29" s="7"/>
      <c r="UFY29" s="7"/>
      <c r="UFZ29" s="7"/>
      <c r="UGA29" s="7"/>
      <c r="UGB29" s="7"/>
      <c r="UGC29" s="7"/>
      <c r="UGD29" s="7"/>
      <c r="UGE29" s="7"/>
      <c r="UGF29" s="7"/>
      <c r="UGG29" s="7"/>
      <c r="UGH29" s="7"/>
      <c r="UGI29" s="7"/>
      <c r="UGJ29" s="7"/>
      <c r="UGK29" s="7"/>
      <c r="UGL29" s="7"/>
      <c r="UGM29" s="7"/>
      <c r="UGN29" s="7"/>
      <c r="UGO29" s="7"/>
      <c r="UGP29" s="7"/>
      <c r="UGQ29" s="7"/>
      <c r="UGR29" s="7"/>
      <c r="UGS29" s="7"/>
      <c r="UGT29" s="7"/>
      <c r="UGU29" s="7"/>
      <c r="UGV29" s="7"/>
      <c r="UGW29" s="7"/>
      <c r="UGX29" s="7"/>
      <c r="UGY29" s="7"/>
      <c r="UGZ29" s="7"/>
      <c r="UHA29" s="7"/>
      <c r="UHB29" s="7"/>
      <c r="UHC29" s="7"/>
      <c r="UHD29" s="7"/>
      <c r="UHE29" s="7"/>
      <c r="UHF29" s="7"/>
      <c r="UHG29" s="7"/>
      <c r="UHH29" s="7"/>
      <c r="UHI29" s="7"/>
      <c r="UHJ29" s="7"/>
      <c r="UHK29" s="7"/>
      <c r="UHL29" s="7"/>
      <c r="UHM29" s="7"/>
      <c r="UHN29" s="7"/>
      <c r="UHO29" s="7"/>
      <c r="UHP29" s="7"/>
      <c r="UHQ29" s="7"/>
      <c r="UHR29" s="7"/>
      <c r="UHS29" s="7"/>
      <c r="UHT29" s="7"/>
      <c r="UHU29" s="7"/>
      <c r="UHV29" s="7"/>
      <c r="UHW29" s="7"/>
      <c r="UHX29" s="7"/>
      <c r="UHY29" s="7"/>
      <c r="UHZ29" s="7"/>
      <c r="UIA29" s="7"/>
      <c r="UIB29" s="7"/>
      <c r="UIC29" s="7"/>
      <c r="UID29" s="7"/>
      <c r="UIE29" s="7"/>
      <c r="UIF29" s="7"/>
      <c r="UIG29" s="7"/>
      <c r="UIH29" s="7"/>
      <c r="UII29" s="7"/>
      <c r="UIJ29" s="7"/>
      <c r="UIK29" s="7"/>
      <c r="UIL29" s="7"/>
      <c r="UIM29" s="7"/>
      <c r="UIN29" s="7"/>
      <c r="UIO29" s="7"/>
      <c r="UIP29" s="7"/>
      <c r="UIQ29" s="7"/>
      <c r="UIR29" s="7"/>
      <c r="UIS29" s="7"/>
      <c r="UIT29" s="7"/>
      <c r="UIU29" s="7"/>
      <c r="UIV29" s="7"/>
      <c r="UIW29" s="7"/>
      <c r="UIX29" s="7"/>
      <c r="UIY29" s="7"/>
      <c r="UIZ29" s="7"/>
      <c r="UJA29" s="7"/>
      <c r="UJB29" s="7"/>
      <c r="UJC29" s="7"/>
      <c r="UJD29" s="7"/>
      <c r="UJE29" s="7"/>
      <c r="UJF29" s="7"/>
      <c r="UJG29" s="7"/>
      <c r="UJH29" s="7"/>
      <c r="UJI29" s="7"/>
      <c r="UJJ29" s="7"/>
      <c r="UJK29" s="7"/>
      <c r="UJL29" s="7"/>
      <c r="UJM29" s="7"/>
      <c r="UJN29" s="7"/>
      <c r="UJO29" s="7"/>
      <c r="UJP29" s="7"/>
      <c r="UJQ29" s="7"/>
      <c r="UJR29" s="7"/>
      <c r="UJS29" s="7"/>
      <c r="UJT29" s="7"/>
      <c r="UJU29" s="7"/>
      <c r="UJV29" s="7"/>
      <c r="UJW29" s="7"/>
      <c r="UJX29" s="7"/>
      <c r="UJY29" s="7"/>
      <c r="UJZ29" s="7"/>
      <c r="UKA29" s="7"/>
      <c r="UKB29" s="7"/>
      <c r="UKC29" s="7"/>
      <c r="UKD29" s="7"/>
      <c r="UKE29" s="7"/>
      <c r="UKF29" s="7"/>
      <c r="UKG29" s="7"/>
      <c r="UKH29" s="7"/>
      <c r="UKI29" s="7"/>
      <c r="UKJ29" s="7"/>
      <c r="UKK29" s="7"/>
      <c r="UKL29" s="7"/>
      <c r="UKM29" s="7"/>
      <c r="UKN29" s="7"/>
      <c r="UKO29" s="7"/>
      <c r="UKP29" s="7"/>
      <c r="UKQ29" s="7"/>
      <c r="UKR29" s="7"/>
      <c r="UKS29" s="7"/>
      <c r="UKT29" s="7"/>
      <c r="UKU29" s="7"/>
      <c r="UKV29" s="7"/>
      <c r="UKW29" s="7"/>
      <c r="UKX29" s="7"/>
      <c r="UKY29" s="7"/>
      <c r="UKZ29" s="7"/>
      <c r="ULA29" s="7"/>
      <c r="ULB29" s="7"/>
      <c r="ULC29" s="7"/>
      <c r="ULD29" s="7"/>
      <c r="ULE29" s="7"/>
      <c r="ULF29" s="7"/>
      <c r="ULG29" s="7"/>
      <c r="ULH29" s="7"/>
      <c r="ULI29" s="7"/>
      <c r="ULJ29" s="7"/>
      <c r="ULK29" s="7"/>
      <c r="ULL29" s="7"/>
      <c r="ULM29" s="7"/>
      <c r="ULN29" s="7"/>
      <c r="ULO29" s="7"/>
      <c r="ULP29" s="7"/>
      <c r="ULQ29" s="7"/>
      <c r="ULR29" s="7"/>
      <c r="ULS29" s="7"/>
      <c r="ULT29" s="7"/>
      <c r="ULU29" s="7"/>
      <c r="ULV29" s="7"/>
      <c r="ULW29" s="7"/>
      <c r="ULX29" s="7"/>
      <c r="ULY29" s="7"/>
      <c r="ULZ29" s="7"/>
      <c r="UMA29" s="7"/>
      <c r="UMB29" s="7"/>
      <c r="UMC29" s="7"/>
      <c r="UMD29" s="7"/>
      <c r="UME29" s="7"/>
      <c r="UMF29" s="7"/>
      <c r="UMG29" s="7"/>
      <c r="UMH29" s="7"/>
      <c r="UMI29" s="7"/>
      <c r="UMJ29" s="7"/>
      <c r="UMK29" s="7"/>
      <c r="UML29" s="7"/>
      <c r="UMM29" s="7"/>
      <c r="UMN29" s="7"/>
      <c r="UMO29" s="7"/>
      <c r="UMP29" s="7"/>
      <c r="UMQ29" s="7"/>
      <c r="UMR29" s="7"/>
      <c r="UMS29" s="7"/>
      <c r="UMT29" s="7"/>
      <c r="UMU29" s="7"/>
      <c r="UMV29" s="7"/>
      <c r="UMW29" s="7"/>
      <c r="UMX29" s="7"/>
      <c r="UMY29" s="7"/>
      <c r="UMZ29" s="7"/>
      <c r="UNA29" s="7"/>
      <c r="UNB29" s="7"/>
      <c r="UNC29" s="7"/>
      <c r="UND29" s="7"/>
      <c r="UNE29" s="7"/>
      <c r="UNF29" s="7"/>
      <c r="UNG29" s="7"/>
      <c r="UNH29" s="7"/>
      <c r="UNI29" s="7"/>
      <c r="UNJ29" s="7"/>
      <c r="UNK29" s="7"/>
      <c r="UNL29" s="7"/>
      <c r="UNM29" s="7"/>
      <c r="UNN29" s="7"/>
      <c r="UNO29" s="7"/>
      <c r="UNP29" s="7"/>
      <c r="UNQ29" s="7"/>
      <c r="UNR29" s="7"/>
      <c r="UNS29" s="7"/>
      <c r="UNT29" s="7"/>
      <c r="UNU29" s="7"/>
      <c r="UNV29" s="7"/>
      <c r="UNW29" s="7"/>
      <c r="UNX29" s="7"/>
      <c r="UNY29" s="7"/>
      <c r="UNZ29" s="7"/>
      <c r="UOA29" s="7"/>
      <c r="UOB29" s="7"/>
      <c r="UOC29" s="7"/>
      <c r="UOD29" s="7"/>
      <c r="UOE29" s="7"/>
      <c r="UOF29" s="7"/>
      <c r="UOG29" s="7"/>
      <c r="UOH29" s="7"/>
      <c r="UOI29" s="7"/>
      <c r="UOJ29" s="7"/>
      <c r="UOK29" s="7"/>
      <c r="UOL29" s="7"/>
      <c r="UOM29" s="7"/>
      <c r="UON29" s="7"/>
      <c r="UOO29" s="7"/>
      <c r="UOP29" s="7"/>
      <c r="UOQ29" s="7"/>
      <c r="UOR29" s="7"/>
      <c r="UOS29" s="7"/>
      <c r="UOT29" s="7"/>
      <c r="UOU29" s="7"/>
      <c r="UOV29" s="7"/>
      <c r="UOW29" s="7"/>
      <c r="UOX29" s="7"/>
      <c r="UOY29" s="7"/>
      <c r="UOZ29" s="7"/>
      <c r="UPA29" s="7"/>
      <c r="UPB29" s="7"/>
      <c r="UPC29" s="7"/>
      <c r="UPD29" s="7"/>
      <c r="UPE29" s="7"/>
      <c r="UPF29" s="7"/>
      <c r="UPG29" s="7"/>
      <c r="UPH29" s="7"/>
      <c r="UPI29" s="7"/>
      <c r="UPJ29" s="7"/>
      <c r="UPK29" s="7"/>
      <c r="UPL29" s="7"/>
      <c r="UPM29" s="7"/>
      <c r="UPN29" s="7"/>
      <c r="UPO29" s="7"/>
      <c r="UPP29" s="7"/>
      <c r="UPQ29" s="7"/>
      <c r="UPR29" s="7"/>
      <c r="UPS29" s="7"/>
      <c r="UPT29" s="7"/>
      <c r="UPU29" s="7"/>
      <c r="UPV29" s="7"/>
      <c r="UPW29" s="7"/>
      <c r="UPX29" s="7"/>
      <c r="UPY29" s="7"/>
      <c r="UPZ29" s="7"/>
      <c r="UQA29" s="7"/>
      <c r="UQB29" s="7"/>
      <c r="UQC29" s="7"/>
      <c r="UQD29" s="7"/>
      <c r="UQE29" s="7"/>
      <c r="UQF29" s="7"/>
      <c r="UQG29" s="7"/>
      <c r="UQH29" s="7"/>
      <c r="UQI29" s="7"/>
      <c r="UQJ29" s="7"/>
      <c r="UQK29" s="7"/>
      <c r="UQL29" s="7"/>
      <c r="UQM29" s="7"/>
      <c r="UQN29" s="7"/>
      <c r="UQO29" s="7"/>
      <c r="UQP29" s="7"/>
      <c r="UQQ29" s="7"/>
      <c r="UQR29" s="7"/>
      <c r="UQS29" s="7"/>
      <c r="UQT29" s="7"/>
      <c r="UQU29" s="7"/>
      <c r="UQV29" s="7"/>
      <c r="UQW29" s="7"/>
      <c r="UQX29" s="7"/>
      <c r="UQY29" s="7"/>
      <c r="UQZ29" s="7"/>
      <c r="URA29" s="7"/>
      <c r="URB29" s="7"/>
      <c r="URC29" s="7"/>
      <c r="URD29" s="7"/>
      <c r="URE29" s="7"/>
      <c r="URF29" s="7"/>
      <c r="URG29" s="7"/>
      <c r="URH29" s="7"/>
      <c r="URI29" s="7"/>
      <c r="URJ29" s="7"/>
      <c r="URK29" s="7"/>
      <c r="URL29" s="7"/>
      <c r="URM29" s="7"/>
      <c r="URN29" s="7"/>
      <c r="URO29" s="7"/>
      <c r="URP29" s="7"/>
      <c r="URQ29" s="7"/>
      <c r="URR29" s="7"/>
      <c r="URS29" s="7"/>
      <c r="URT29" s="7"/>
      <c r="URU29" s="7"/>
      <c r="URV29" s="7"/>
      <c r="URW29" s="7"/>
      <c r="URX29" s="7"/>
      <c r="URY29" s="7"/>
      <c r="URZ29" s="7"/>
      <c r="USA29" s="7"/>
      <c r="USB29" s="7"/>
      <c r="USC29" s="7"/>
      <c r="USD29" s="7"/>
      <c r="USE29" s="7"/>
      <c r="USF29" s="7"/>
      <c r="USG29" s="7"/>
      <c r="USH29" s="7"/>
      <c r="USI29" s="7"/>
      <c r="USJ29" s="7"/>
      <c r="USK29" s="7"/>
      <c r="USL29" s="7"/>
      <c r="USM29" s="7"/>
      <c r="USN29" s="7"/>
      <c r="USO29" s="7"/>
      <c r="USP29" s="7"/>
      <c r="USQ29" s="7"/>
      <c r="USR29" s="7"/>
      <c r="USS29" s="7"/>
      <c r="UST29" s="7"/>
      <c r="USU29" s="7"/>
      <c r="USV29" s="7"/>
      <c r="USW29" s="7"/>
      <c r="USX29" s="7"/>
      <c r="USY29" s="7"/>
      <c r="USZ29" s="7"/>
      <c r="UTA29" s="7"/>
      <c r="UTB29" s="7"/>
      <c r="UTC29" s="7"/>
      <c r="UTD29" s="7"/>
      <c r="UTE29" s="7"/>
      <c r="UTF29" s="7"/>
      <c r="UTG29" s="7"/>
      <c r="UTH29" s="7"/>
      <c r="UTI29" s="7"/>
      <c r="UTJ29" s="7"/>
      <c r="UTK29" s="7"/>
      <c r="UTL29" s="7"/>
      <c r="UTM29" s="7"/>
      <c r="UTN29" s="7"/>
      <c r="UTO29" s="7"/>
      <c r="UTP29" s="7"/>
      <c r="UTQ29" s="7"/>
      <c r="UTR29" s="7"/>
      <c r="UTS29" s="7"/>
      <c r="UTT29" s="7"/>
      <c r="UTU29" s="7"/>
      <c r="UTV29" s="7"/>
      <c r="UTW29" s="7"/>
      <c r="UTX29" s="7"/>
      <c r="UTY29" s="7"/>
      <c r="UTZ29" s="7"/>
      <c r="UUA29" s="7"/>
      <c r="UUB29" s="7"/>
      <c r="UUC29" s="7"/>
      <c r="UUD29" s="7"/>
      <c r="UUE29" s="7"/>
      <c r="UUF29" s="7"/>
      <c r="UUG29" s="7"/>
      <c r="UUH29" s="7"/>
      <c r="UUI29" s="7"/>
      <c r="UUJ29" s="7"/>
      <c r="UUK29" s="7"/>
      <c r="UUL29" s="7"/>
      <c r="UUM29" s="7"/>
      <c r="UUN29" s="7"/>
      <c r="UUO29" s="7"/>
      <c r="UUP29" s="7"/>
      <c r="UUQ29" s="7"/>
      <c r="UUR29" s="7"/>
      <c r="UUS29" s="7"/>
      <c r="UUT29" s="7"/>
      <c r="UUU29" s="7"/>
      <c r="UUV29" s="7"/>
      <c r="UUW29" s="7"/>
      <c r="UUX29" s="7"/>
      <c r="UUY29" s="7"/>
      <c r="UUZ29" s="7"/>
      <c r="UVA29" s="7"/>
      <c r="UVB29" s="7"/>
      <c r="UVC29" s="7"/>
      <c r="UVD29" s="7"/>
      <c r="UVE29" s="7"/>
      <c r="UVF29" s="7"/>
      <c r="UVG29" s="7"/>
      <c r="UVH29" s="7"/>
      <c r="UVI29" s="7"/>
      <c r="UVJ29" s="7"/>
      <c r="UVK29" s="7"/>
      <c r="UVL29" s="7"/>
      <c r="UVM29" s="7"/>
      <c r="UVN29" s="7"/>
      <c r="UVO29" s="7"/>
      <c r="UVP29" s="7"/>
      <c r="UVQ29" s="7"/>
      <c r="UVR29" s="7"/>
      <c r="UVS29" s="7"/>
      <c r="UVT29" s="7"/>
      <c r="UVU29" s="7"/>
      <c r="UVV29" s="7"/>
      <c r="UVW29" s="7"/>
      <c r="UVX29" s="7"/>
      <c r="UVY29" s="7"/>
      <c r="UVZ29" s="7"/>
      <c r="UWA29" s="7"/>
      <c r="UWB29" s="7"/>
      <c r="UWC29" s="7"/>
      <c r="UWD29" s="7"/>
      <c r="UWE29" s="7"/>
      <c r="UWF29" s="7"/>
      <c r="UWG29" s="7"/>
      <c r="UWH29" s="7"/>
      <c r="UWI29" s="7"/>
      <c r="UWJ29" s="7"/>
      <c r="UWK29" s="7"/>
      <c r="UWL29" s="7"/>
      <c r="UWM29" s="7"/>
      <c r="UWN29" s="7"/>
      <c r="UWO29" s="7"/>
      <c r="UWP29" s="7"/>
      <c r="UWQ29" s="7"/>
      <c r="UWR29" s="7"/>
      <c r="UWS29" s="7"/>
      <c r="UWT29" s="7"/>
      <c r="UWU29" s="7"/>
      <c r="UWV29" s="7"/>
      <c r="UWW29" s="7"/>
      <c r="UWX29" s="7"/>
      <c r="UWY29" s="7"/>
      <c r="UWZ29" s="7"/>
      <c r="UXA29" s="7"/>
      <c r="UXB29" s="7"/>
      <c r="UXC29" s="7"/>
      <c r="UXD29" s="7"/>
      <c r="UXE29" s="7"/>
      <c r="UXF29" s="7"/>
      <c r="UXG29" s="7"/>
      <c r="UXH29" s="7"/>
      <c r="UXI29" s="7"/>
      <c r="UXJ29" s="7"/>
      <c r="UXK29" s="7"/>
      <c r="UXL29" s="7"/>
      <c r="UXM29" s="7"/>
      <c r="UXN29" s="7"/>
      <c r="UXO29" s="7"/>
      <c r="UXP29" s="7"/>
      <c r="UXQ29" s="7"/>
      <c r="UXR29" s="7"/>
      <c r="UXS29" s="7"/>
      <c r="UXT29" s="7"/>
      <c r="UXU29" s="7"/>
      <c r="UXV29" s="7"/>
      <c r="UXW29" s="7"/>
      <c r="UXX29" s="7"/>
      <c r="UXY29" s="7"/>
      <c r="UXZ29" s="7"/>
      <c r="UYA29" s="7"/>
      <c r="UYB29" s="7"/>
      <c r="UYC29" s="7"/>
      <c r="UYD29" s="7"/>
      <c r="UYE29" s="7"/>
      <c r="UYF29" s="7"/>
      <c r="UYG29" s="7"/>
      <c r="UYH29" s="7"/>
      <c r="UYI29" s="7"/>
      <c r="UYJ29" s="7"/>
      <c r="UYK29" s="7"/>
      <c r="UYL29" s="7"/>
      <c r="UYM29" s="7"/>
      <c r="UYN29" s="7"/>
      <c r="UYO29" s="7"/>
      <c r="UYP29" s="7"/>
      <c r="UYQ29" s="7"/>
      <c r="UYR29" s="7"/>
      <c r="UYS29" s="7"/>
      <c r="UYT29" s="7"/>
      <c r="UYU29" s="7"/>
      <c r="UYV29" s="7"/>
      <c r="UYW29" s="7"/>
      <c r="UYX29" s="7"/>
      <c r="UYY29" s="7"/>
      <c r="UYZ29" s="7"/>
      <c r="UZA29" s="7"/>
      <c r="UZB29" s="7"/>
      <c r="UZC29" s="7"/>
      <c r="UZD29" s="7"/>
      <c r="UZE29" s="7"/>
      <c r="UZF29" s="7"/>
      <c r="UZG29" s="7"/>
      <c r="UZH29" s="7"/>
      <c r="UZI29" s="7"/>
      <c r="UZJ29" s="7"/>
      <c r="UZK29" s="7"/>
      <c r="UZL29" s="7"/>
      <c r="UZM29" s="7"/>
      <c r="UZN29" s="7"/>
      <c r="UZO29" s="7"/>
      <c r="UZP29" s="7"/>
      <c r="UZQ29" s="7"/>
      <c r="UZR29" s="7"/>
      <c r="UZS29" s="7"/>
      <c r="UZT29" s="7"/>
      <c r="UZU29" s="7"/>
      <c r="UZV29" s="7"/>
      <c r="UZW29" s="7"/>
      <c r="UZX29" s="7"/>
      <c r="UZY29" s="7"/>
      <c r="UZZ29" s="7"/>
      <c r="VAA29" s="7"/>
      <c r="VAB29" s="7"/>
      <c r="VAC29" s="7"/>
      <c r="VAD29" s="7"/>
      <c r="VAE29" s="7"/>
      <c r="VAF29" s="7"/>
      <c r="VAG29" s="7"/>
      <c r="VAH29" s="7"/>
      <c r="VAI29" s="7"/>
      <c r="VAJ29" s="7"/>
      <c r="VAK29" s="7"/>
      <c r="VAL29" s="7"/>
      <c r="VAM29" s="7"/>
      <c r="VAN29" s="7"/>
      <c r="VAO29" s="7"/>
      <c r="VAP29" s="7"/>
      <c r="VAQ29" s="7"/>
      <c r="VAR29" s="7"/>
      <c r="VAS29" s="7"/>
      <c r="VAT29" s="7"/>
      <c r="VAU29" s="7"/>
      <c r="VAV29" s="7"/>
      <c r="VAW29" s="7"/>
      <c r="VAX29" s="7"/>
      <c r="VAY29" s="7"/>
      <c r="VAZ29" s="7"/>
      <c r="VBA29" s="7"/>
      <c r="VBB29" s="7"/>
      <c r="VBC29" s="7"/>
      <c r="VBD29" s="7"/>
      <c r="VBE29" s="7"/>
      <c r="VBF29" s="7"/>
      <c r="VBG29" s="7"/>
      <c r="VBH29" s="7"/>
      <c r="VBI29" s="7"/>
      <c r="VBJ29" s="7"/>
      <c r="VBK29" s="7"/>
      <c r="VBL29" s="7"/>
      <c r="VBM29" s="7"/>
      <c r="VBN29" s="7"/>
      <c r="VBO29" s="7"/>
      <c r="VBP29" s="7"/>
      <c r="VBQ29" s="7"/>
      <c r="VBR29" s="7"/>
      <c r="VBS29" s="7"/>
      <c r="VBT29" s="7"/>
      <c r="VBU29" s="7"/>
      <c r="VBV29" s="7"/>
      <c r="VBW29" s="7"/>
      <c r="VBX29" s="7"/>
      <c r="VBY29" s="7"/>
      <c r="VBZ29" s="7"/>
      <c r="VCA29" s="7"/>
      <c r="VCB29" s="7"/>
      <c r="VCC29" s="7"/>
      <c r="VCD29" s="7"/>
      <c r="VCE29" s="7"/>
      <c r="VCF29" s="7"/>
      <c r="VCG29" s="7"/>
      <c r="VCH29" s="7"/>
      <c r="VCI29" s="7"/>
      <c r="VCJ29" s="7"/>
      <c r="VCK29" s="7"/>
      <c r="VCL29" s="7"/>
      <c r="VCM29" s="7"/>
      <c r="VCN29" s="7"/>
      <c r="VCO29" s="7"/>
      <c r="VCP29" s="7"/>
      <c r="VCQ29" s="7"/>
      <c r="VCR29" s="7"/>
      <c r="VCS29" s="7"/>
      <c r="VCT29" s="7"/>
      <c r="VCU29" s="7"/>
      <c r="VCV29" s="7"/>
      <c r="VCW29" s="7"/>
      <c r="VCX29" s="7"/>
      <c r="VCY29" s="7"/>
      <c r="VCZ29" s="7"/>
      <c r="VDA29" s="7"/>
      <c r="VDB29" s="7"/>
      <c r="VDC29" s="7"/>
      <c r="VDD29" s="7"/>
      <c r="VDE29" s="7"/>
      <c r="VDF29" s="7"/>
      <c r="VDG29" s="7"/>
      <c r="VDH29" s="7"/>
      <c r="VDI29" s="7"/>
      <c r="VDJ29" s="7"/>
      <c r="VDK29" s="7"/>
      <c r="VDL29" s="7"/>
      <c r="VDM29" s="7"/>
      <c r="VDN29" s="7"/>
      <c r="VDO29" s="7"/>
      <c r="VDP29" s="7"/>
      <c r="VDQ29" s="7"/>
      <c r="VDR29" s="7"/>
      <c r="VDS29" s="7"/>
      <c r="VDT29" s="7"/>
      <c r="VDU29" s="7"/>
      <c r="VDV29" s="7"/>
      <c r="VDW29" s="7"/>
      <c r="VDX29" s="7"/>
      <c r="VDY29" s="7"/>
      <c r="VDZ29" s="7"/>
      <c r="VEA29" s="7"/>
      <c r="VEB29" s="7"/>
      <c r="VEC29" s="7"/>
      <c r="VED29" s="7"/>
      <c r="VEE29" s="7"/>
      <c r="VEF29" s="7"/>
      <c r="VEG29" s="7"/>
      <c r="VEH29" s="7"/>
      <c r="VEI29" s="7"/>
      <c r="VEJ29" s="7"/>
      <c r="VEK29" s="7"/>
      <c r="VEL29" s="7"/>
      <c r="VEM29" s="7"/>
      <c r="VEN29" s="7"/>
      <c r="VEO29" s="7"/>
      <c r="VEP29" s="7"/>
      <c r="VEQ29" s="7"/>
      <c r="VER29" s="7"/>
      <c r="VES29" s="7"/>
      <c r="VET29" s="7"/>
      <c r="VEU29" s="7"/>
      <c r="VEV29" s="7"/>
      <c r="VEW29" s="7"/>
      <c r="VEX29" s="7"/>
      <c r="VEY29" s="7"/>
      <c r="VEZ29" s="7"/>
      <c r="VFA29" s="7"/>
      <c r="VFB29" s="7"/>
      <c r="VFC29" s="7"/>
      <c r="VFD29" s="7"/>
      <c r="VFE29" s="7"/>
      <c r="VFF29" s="7"/>
      <c r="VFG29" s="7"/>
      <c r="VFH29" s="7"/>
      <c r="VFI29" s="7"/>
      <c r="VFJ29" s="7"/>
      <c r="VFK29" s="7"/>
      <c r="VFL29" s="7"/>
      <c r="VFM29" s="7"/>
      <c r="VFN29" s="7"/>
      <c r="VFO29" s="7"/>
      <c r="VFP29" s="7"/>
      <c r="VFQ29" s="7"/>
      <c r="VFR29" s="7"/>
      <c r="VFS29" s="7"/>
      <c r="VFT29" s="7"/>
      <c r="VFU29" s="7"/>
      <c r="VFV29" s="7"/>
      <c r="VFW29" s="7"/>
      <c r="VFX29" s="7"/>
      <c r="VFY29" s="7"/>
      <c r="VFZ29" s="7"/>
      <c r="VGA29" s="7"/>
      <c r="VGB29" s="7"/>
      <c r="VGC29" s="7"/>
      <c r="VGD29" s="7"/>
      <c r="VGE29" s="7"/>
      <c r="VGF29" s="7"/>
      <c r="VGG29" s="7"/>
      <c r="VGH29" s="7"/>
      <c r="VGI29" s="7"/>
      <c r="VGJ29" s="7"/>
      <c r="VGK29" s="7"/>
      <c r="VGL29" s="7"/>
      <c r="VGM29" s="7"/>
      <c r="VGN29" s="7"/>
      <c r="VGO29" s="7"/>
      <c r="VGP29" s="7"/>
      <c r="VGQ29" s="7"/>
      <c r="VGR29" s="7"/>
      <c r="VGS29" s="7"/>
      <c r="VGT29" s="7"/>
      <c r="VGU29" s="7"/>
      <c r="VGV29" s="7"/>
      <c r="VGW29" s="7"/>
      <c r="VGX29" s="7"/>
      <c r="VGY29" s="7"/>
      <c r="VGZ29" s="7"/>
      <c r="VHA29" s="7"/>
      <c r="VHB29" s="7"/>
      <c r="VHC29" s="7"/>
      <c r="VHD29" s="7"/>
      <c r="VHE29" s="7"/>
      <c r="VHF29" s="7"/>
      <c r="VHG29" s="7"/>
      <c r="VHH29" s="7"/>
      <c r="VHI29" s="7"/>
      <c r="VHJ29" s="7"/>
      <c r="VHK29" s="7"/>
      <c r="VHL29" s="7"/>
      <c r="VHM29" s="7"/>
      <c r="VHN29" s="7"/>
      <c r="VHO29" s="7"/>
      <c r="VHP29" s="7"/>
      <c r="VHQ29" s="7"/>
      <c r="VHR29" s="7"/>
      <c r="VHS29" s="7"/>
      <c r="VHT29" s="7"/>
      <c r="VHU29" s="7"/>
      <c r="VHV29" s="7"/>
      <c r="VHW29" s="7"/>
      <c r="VHX29" s="7"/>
      <c r="VHY29" s="7"/>
      <c r="VHZ29" s="7"/>
      <c r="VIA29" s="7"/>
      <c r="VIB29" s="7"/>
      <c r="VIC29" s="7"/>
      <c r="VID29" s="7"/>
      <c r="VIE29" s="7"/>
      <c r="VIF29" s="7"/>
      <c r="VIG29" s="7"/>
      <c r="VIH29" s="7"/>
      <c r="VII29" s="7"/>
      <c r="VIJ29" s="7"/>
      <c r="VIK29" s="7"/>
      <c r="VIL29" s="7"/>
      <c r="VIM29" s="7"/>
      <c r="VIN29" s="7"/>
      <c r="VIO29" s="7"/>
      <c r="VIP29" s="7"/>
      <c r="VIQ29" s="7"/>
      <c r="VIR29" s="7"/>
      <c r="VIS29" s="7"/>
      <c r="VIT29" s="7"/>
      <c r="VIU29" s="7"/>
      <c r="VIV29" s="7"/>
      <c r="VIW29" s="7"/>
      <c r="VIX29" s="7"/>
      <c r="VIY29" s="7"/>
      <c r="VIZ29" s="7"/>
      <c r="VJA29" s="7"/>
      <c r="VJB29" s="7"/>
      <c r="VJC29" s="7"/>
      <c r="VJD29" s="7"/>
      <c r="VJE29" s="7"/>
      <c r="VJF29" s="7"/>
      <c r="VJG29" s="7"/>
      <c r="VJH29" s="7"/>
      <c r="VJI29" s="7"/>
      <c r="VJJ29" s="7"/>
      <c r="VJK29" s="7"/>
      <c r="VJL29" s="7"/>
      <c r="VJM29" s="7"/>
      <c r="VJN29" s="7"/>
      <c r="VJO29" s="7"/>
      <c r="VJP29" s="7"/>
      <c r="VJQ29" s="7"/>
      <c r="VJR29" s="7"/>
      <c r="VJS29" s="7"/>
      <c r="VJT29" s="7"/>
      <c r="VJU29" s="7"/>
      <c r="VJV29" s="7"/>
      <c r="VJW29" s="7"/>
      <c r="VJX29" s="7"/>
      <c r="VJY29" s="7"/>
      <c r="VJZ29" s="7"/>
      <c r="VKA29" s="7"/>
      <c r="VKB29" s="7"/>
      <c r="VKC29" s="7"/>
      <c r="VKD29" s="7"/>
      <c r="VKE29" s="7"/>
      <c r="VKF29" s="7"/>
      <c r="VKG29" s="7"/>
      <c r="VKH29" s="7"/>
      <c r="VKI29" s="7"/>
      <c r="VKJ29" s="7"/>
      <c r="VKK29" s="7"/>
      <c r="VKL29" s="7"/>
      <c r="VKM29" s="7"/>
      <c r="VKN29" s="7"/>
      <c r="VKO29" s="7"/>
      <c r="VKP29" s="7"/>
      <c r="VKQ29" s="7"/>
      <c r="VKR29" s="7"/>
      <c r="VKS29" s="7"/>
      <c r="VKT29" s="7"/>
      <c r="VKU29" s="7"/>
      <c r="VKV29" s="7"/>
      <c r="VKW29" s="7"/>
      <c r="VKX29" s="7"/>
      <c r="VKY29" s="7"/>
      <c r="VKZ29" s="7"/>
      <c r="VLA29" s="7"/>
      <c r="VLB29" s="7"/>
      <c r="VLC29" s="7"/>
      <c r="VLD29" s="7"/>
      <c r="VLE29" s="7"/>
      <c r="VLF29" s="7"/>
      <c r="VLG29" s="7"/>
      <c r="VLH29" s="7"/>
      <c r="VLI29" s="7"/>
      <c r="VLJ29" s="7"/>
      <c r="VLK29" s="7"/>
      <c r="VLL29" s="7"/>
      <c r="VLM29" s="7"/>
      <c r="VLN29" s="7"/>
      <c r="VLO29" s="7"/>
      <c r="VLP29" s="7"/>
      <c r="VLQ29" s="7"/>
      <c r="VLR29" s="7"/>
      <c r="VLS29" s="7"/>
      <c r="VLT29" s="7"/>
      <c r="VLU29" s="7"/>
      <c r="VLV29" s="7"/>
      <c r="VLW29" s="7"/>
      <c r="VLX29" s="7"/>
      <c r="VLY29" s="7"/>
      <c r="VLZ29" s="7"/>
      <c r="VMA29" s="7"/>
      <c r="VMB29" s="7"/>
      <c r="VMC29" s="7"/>
      <c r="VMD29" s="7"/>
      <c r="VME29" s="7"/>
      <c r="VMF29" s="7"/>
      <c r="VMG29" s="7"/>
      <c r="VMH29" s="7"/>
      <c r="VMI29" s="7"/>
      <c r="VMJ29" s="7"/>
      <c r="VMK29" s="7"/>
      <c r="VML29" s="7"/>
      <c r="VMM29" s="7"/>
      <c r="VMN29" s="7"/>
      <c r="VMO29" s="7"/>
      <c r="VMP29" s="7"/>
      <c r="VMQ29" s="7"/>
      <c r="VMR29" s="7"/>
      <c r="VMS29" s="7"/>
      <c r="VMT29" s="7"/>
      <c r="VMU29" s="7"/>
      <c r="VMV29" s="7"/>
      <c r="VMW29" s="7"/>
      <c r="VMX29" s="7"/>
      <c r="VMY29" s="7"/>
      <c r="VMZ29" s="7"/>
      <c r="VNA29" s="7"/>
      <c r="VNB29" s="7"/>
      <c r="VNC29" s="7"/>
      <c r="VND29" s="7"/>
      <c r="VNE29" s="7"/>
      <c r="VNF29" s="7"/>
      <c r="VNG29" s="7"/>
      <c r="VNH29" s="7"/>
      <c r="VNI29" s="7"/>
      <c r="VNJ29" s="7"/>
      <c r="VNK29" s="7"/>
      <c r="VNL29" s="7"/>
      <c r="VNM29" s="7"/>
      <c r="VNN29" s="7"/>
      <c r="VNO29" s="7"/>
      <c r="VNP29" s="7"/>
      <c r="VNQ29" s="7"/>
      <c r="VNR29" s="7"/>
      <c r="VNS29" s="7"/>
      <c r="VNT29" s="7"/>
      <c r="VNU29" s="7"/>
      <c r="VNV29" s="7"/>
      <c r="VNW29" s="7"/>
      <c r="VNX29" s="7"/>
      <c r="VNY29" s="7"/>
      <c r="VNZ29" s="7"/>
      <c r="VOA29" s="7"/>
      <c r="VOB29" s="7"/>
      <c r="VOC29" s="7"/>
      <c r="VOD29" s="7"/>
      <c r="VOE29" s="7"/>
      <c r="VOF29" s="7"/>
      <c r="VOG29" s="7"/>
      <c r="VOH29" s="7"/>
      <c r="VOI29" s="7"/>
      <c r="VOJ29" s="7"/>
      <c r="VOK29" s="7"/>
      <c r="VOL29" s="7"/>
      <c r="VOM29" s="7"/>
      <c r="VON29" s="7"/>
      <c r="VOO29" s="7"/>
      <c r="VOP29" s="7"/>
      <c r="VOQ29" s="7"/>
      <c r="VOR29" s="7"/>
      <c r="VOS29" s="7"/>
      <c r="VOT29" s="7"/>
      <c r="VOU29" s="7"/>
      <c r="VOV29" s="7"/>
      <c r="VOW29" s="7"/>
      <c r="VOX29" s="7"/>
      <c r="VOY29" s="7"/>
      <c r="VOZ29" s="7"/>
      <c r="VPA29" s="7"/>
      <c r="VPB29" s="7"/>
      <c r="VPC29" s="7"/>
      <c r="VPD29" s="7"/>
      <c r="VPE29" s="7"/>
      <c r="VPF29" s="7"/>
      <c r="VPG29" s="7"/>
      <c r="VPH29" s="7"/>
      <c r="VPI29" s="7"/>
      <c r="VPJ29" s="7"/>
      <c r="VPK29" s="7"/>
      <c r="VPL29" s="7"/>
      <c r="VPM29" s="7"/>
      <c r="VPN29" s="7"/>
      <c r="VPO29" s="7"/>
      <c r="VPP29" s="7"/>
      <c r="VPQ29" s="7"/>
      <c r="VPR29" s="7"/>
      <c r="VPS29" s="7"/>
      <c r="VPT29" s="7"/>
      <c r="VPU29" s="7"/>
      <c r="VPV29" s="7"/>
      <c r="VPW29" s="7"/>
      <c r="VPX29" s="7"/>
      <c r="VPY29" s="7"/>
      <c r="VPZ29" s="7"/>
      <c r="VQA29" s="7"/>
      <c r="VQB29" s="7"/>
      <c r="VQC29" s="7"/>
      <c r="VQD29" s="7"/>
      <c r="VQE29" s="7"/>
      <c r="VQF29" s="7"/>
      <c r="VQG29" s="7"/>
      <c r="VQH29" s="7"/>
      <c r="VQI29" s="7"/>
      <c r="VQJ29" s="7"/>
      <c r="VQK29" s="7"/>
      <c r="VQL29" s="7"/>
      <c r="VQM29" s="7"/>
      <c r="VQN29" s="7"/>
      <c r="VQO29" s="7"/>
      <c r="VQP29" s="7"/>
      <c r="VQQ29" s="7"/>
      <c r="VQR29" s="7"/>
      <c r="VQS29" s="7"/>
      <c r="VQT29" s="7"/>
      <c r="VQU29" s="7"/>
      <c r="VQV29" s="7"/>
      <c r="VQW29" s="7"/>
      <c r="VQX29" s="7"/>
      <c r="VQY29" s="7"/>
      <c r="VQZ29" s="7"/>
      <c r="VRA29" s="7"/>
      <c r="VRB29" s="7"/>
      <c r="VRC29" s="7"/>
      <c r="VRD29" s="7"/>
      <c r="VRE29" s="7"/>
      <c r="VRF29" s="7"/>
      <c r="VRG29" s="7"/>
      <c r="VRH29" s="7"/>
      <c r="VRI29" s="7"/>
      <c r="VRJ29" s="7"/>
      <c r="VRK29" s="7"/>
      <c r="VRL29" s="7"/>
      <c r="VRM29" s="7"/>
      <c r="VRN29" s="7"/>
      <c r="VRO29" s="7"/>
      <c r="VRP29" s="7"/>
      <c r="VRQ29" s="7"/>
      <c r="VRR29" s="7"/>
      <c r="VRS29" s="7"/>
      <c r="VRT29" s="7"/>
      <c r="VRU29" s="7"/>
      <c r="VRV29" s="7"/>
      <c r="VRW29" s="7"/>
      <c r="VRX29" s="7"/>
      <c r="VRY29" s="7"/>
      <c r="VRZ29" s="7"/>
      <c r="VSA29" s="7"/>
      <c r="VSB29" s="7"/>
      <c r="VSC29" s="7"/>
      <c r="VSD29" s="7"/>
      <c r="VSE29" s="7"/>
      <c r="VSF29" s="7"/>
      <c r="VSG29" s="7"/>
      <c r="VSH29" s="7"/>
      <c r="VSI29" s="7"/>
      <c r="VSJ29" s="7"/>
      <c r="VSK29" s="7"/>
      <c r="VSL29" s="7"/>
      <c r="VSM29" s="7"/>
      <c r="VSN29" s="7"/>
      <c r="VSO29" s="7"/>
      <c r="VSP29" s="7"/>
      <c r="VSQ29" s="7"/>
      <c r="VSR29" s="7"/>
      <c r="VSS29" s="7"/>
      <c r="VST29" s="7"/>
      <c r="VSU29" s="7"/>
      <c r="VSV29" s="7"/>
      <c r="VSW29" s="7"/>
      <c r="VSX29" s="7"/>
      <c r="VSY29" s="7"/>
      <c r="VSZ29" s="7"/>
      <c r="VTA29" s="7"/>
      <c r="VTB29" s="7"/>
      <c r="VTC29" s="7"/>
      <c r="VTD29" s="7"/>
      <c r="VTE29" s="7"/>
      <c r="VTF29" s="7"/>
      <c r="VTG29" s="7"/>
      <c r="VTH29" s="7"/>
      <c r="VTI29" s="7"/>
      <c r="VTJ29" s="7"/>
      <c r="VTK29" s="7"/>
      <c r="VTL29" s="7"/>
      <c r="VTM29" s="7"/>
      <c r="VTN29" s="7"/>
      <c r="VTO29" s="7"/>
      <c r="VTP29" s="7"/>
      <c r="VTQ29" s="7"/>
      <c r="VTR29" s="7"/>
      <c r="VTS29" s="7"/>
      <c r="VTT29" s="7"/>
      <c r="VTU29" s="7"/>
      <c r="VTV29" s="7"/>
      <c r="VTW29" s="7"/>
      <c r="VTX29" s="7"/>
      <c r="VTY29" s="7"/>
      <c r="VTZ29" s="7"/>
      <c r="VUA29" s="7"/>
      <c r="VUB29" s="7"/>
      <c r="VUC29" s="7"/>
      <c r="VUD29" s="7"/>
      <c r="VUE29" s="7"/>
      <c r="VUF29" s="7"/>
      <c r="VUG29" s="7"/>
      <c r="VUH29" s="7"/>
      <c r="VUI29" s="7"/>
      <c r="VUJ29" s="7"/>
      <c r="VUK29" s="7"/>
      <c r="VUL29" s="7"/>
      <c r="VUM29" s="7"/>
      <c r="VUN29" s="7"/>
      <c r="VUO29" s="7"/>
      <c r="VUP29" s="7"/>
      <c r="VUQ29" s="7"/>
      <c r="VUR29" s="7"/>
      <c r="VUS29" s="7"/>
      <c r="VUT29" s="7"/>
      <c r="VUU29" s="7"/>
      <c r="VUV29" s="7"/>
      <c r="VUW29" s="7"/>
      <c r="VUX29" s="7"/>
      <c r="VUY29" s="7"/>
      <c r="VUZ29" s="7"/>
      <c r="VVA29" s="7"/>
      <c r="VVB29" s="7"/>
      <c r="VVC29" s="7"/>
      <c r="VVD29" s="7"/>
      <c r="VVE29" s="7"/>
      <c r="VVF29" s="7"/>
      <c r="VVG29" s="7"/>
      <c r="VVH29" s="7"/>
      <c r="VVI29" s="7"/>
      <c r="VVJ29" s="7"/>
      <c r="VVK29" s="7"/>
      <c r="VVL29" s="7"/>
      <c r="VVM29" s="7"/>
      <c r="VVN29" s="7"/>
      <c r="VVO29" s="7"/>
      <c r="VVP29" s="7"/>
      <c r="VVQ29" s="7"/>
      <c r="VVR29" s="7"/>
      <c r="VVS29" s="7"/>
      <c r="VVT29" s="7"/>
      <c r="VVU29" s="7"/>
      <c r="VVV29" s="7"/>
      <c r="VVW29" s="7"/>
      <c r="VVX29" s="7"/>
      <c r="VVY29" s="7"/>
      <c r="VVZ29" s="7"/>
      <c r="VWA29" s="7"/>
      <c r="VWB29" s="7"/>
      <c r="VWC29" s="7"/>
      <c r="VWD29" s="7"/>
      <c r="VWE29" s="7"/>
      <c r="VWF29" s="7"/>
      <c r="VWG29" s="7"/>
      <c r="VWH29" s="7"/>
      <c r="VWI29" s="7"/>
      <c r="VWJ29" s="7"/>
      <c r="VWK29" s="7"/>
      <c r="VWL29" s="7"/>
      <c r="VWM29" s="7"/>
      <c r="VWN29" s="7"/>
      <c r="VWO29" s="7"/>
      <c r="VWP29" s="7"/>
      <c r="VWQ29" s="7"/>
      <c r="VWR29" s="7"/>
      <c r="VWS29" s="7"/>
      <c r="VWT29" s="7"/>
      <c r="VWU29" s="7"/>
      <c r="VWV29" s="7"/>
      <c r="VWW29" s="7"/>
      <c r="VWX29" s="7"/>
      <c r="VWY29" s="7"/>
      <c r="VWZ29" s="7"/>
      <c r="VXA29" s="7"/>
      <c r="VXB29" s="7"/>
      <c r="VXC29" s="7"/>
      <c r="VXD29" s="7"/>
      <c r="VXE29" s="7"/>
      <c r="VXF29" s="7"/>
      <c r="VXG29" s="7"/>
      <c r="VXH29" s="7"/>
      <c r="VXI29" s="7"/>
      <c r="VXJ29" s="7"/>
      <c r="VXK29" s="7"/>
      <c r="VXL29" s="7"/>
      <c r="VXM29" s="7"/>
      <c r="VXN29" s="7"/>
      <c r="VXO29" s="7"/>
      <c r="VXP29" s="7"/>
      <c r="VXQ29" s="7"/>
      <c r="VXR29" s="7"/>
      <c r="VXS29" s="7"/>
      <c r="VXT29" s="7"/>
      <c r="VXU29" s="7"/>
      <c r="VXV29" s="7"/>
      <c r="VXW29" s="7"/>
      <c r="VXX29" s="7"/>
      <c r="VXY29" s="7"/>
      <c r="VXZ29" s="7"/>
      <c r="VYA29" s="7"/>
      <c r="VYB29" s="7"/>
      <c r="VYC29" s="7"/>
      <c r="VYD29" s="7"/>
      <c r="VYE29" s="7"/>
      <c r="VYF29" s="7"/>
      <c r="VYG29" s="7"/>
      <c r="VYH29" s="7"/>
      <c r="VYI29" s="7"/>
      <c r="VYJ29" s="7"/>
      <c r="VYK29" s="7"/>
      <c r="VYL29" s="7"/>
      <c r="VYM29" s="7"/>
      <c r="VYN29" s="7"/>
      <c r="VYO29" s="7"/>
      <c r="VYP29" s="7"/>
      <c r="VYQ29" s="7"/>
      <c r="VYR29" s="7"/>
      <c r="VYS29" s="7"/>
      <c r="VYT29" s="7"/>
      <c r="VYU29" s="7"/>
      <c r="VYV29" s="7"/>
      <c r="VYW29" s="7"/>
      <c r="VYX29" s="7"/>
      <c r="VYY29" s="7"/>
      <c r="VYZ29" s="7"/>
      <c r="VZA29" s="7"/>
      <c r="VZB29" s="7"/>
      <c r="VZC29" s="7"/>
      <c r="VZD29" s="7"/>
      <c r="VZE29" s="7"/>
      <c r="VZF29" s="7"/>
      <c r="VZG29" s="7"/>
      <c r="VZH29" s="7"/>
      <c r="VZI29" s="7"/>
      <c r="VZJ29" s="7"/>
      <c r="VZK29" s="7"/>
      <c r="VZL29" s="7"/>
      <c r="VZM29" s="7"/>
      <c r="VZN29" s="7"/>
      <c r="VZO29" s="7"/>
      <c r="VZP29" s="7"/>
      <c r="VZQ29" s="7"/>
      <c r="VZR29" s="7"/>
      <c r="VZS29" s="7"/>
      <c r="VZT29" s="7"/>
      <c r="VZU29" s="7"/>
      <c r="VZV29" s="7"/>
      <c r="VZW29" s="7"/>
      <c r="VZX29" s="7"/>
      <c r="VZY29" s="7"/>
      <c r="VZZ29" s="7"/>
      <c r="WAA29" s="7"/>
      <c r="WAB29" s="7"/>
      <c r="WAC29" s="7"/>
      <c r="WAD29" s="7"/>
      <c r="WAE29" s="7"/>
      <c r="WAF29" s="7"/>
      <c r="WAG29" s="7"/>
      <c r="WAH29" s="7"/>
      <c r="WAI29" s="7"/>
      <c r="WAJ29" s="7"/>
      <c r="WAK29" s="7"/>
      <c r="WAL29" s="7"/>
      <c r="WAM29" s="7"/>
      <c r="WAN29" s="7"/>
      <c r="WAO29" s="7"/>
      <c r="WAP29" s="7"/>
      <c r="WAQ29" s="7"/>
      <c r="WAR29" s="7"/>
      <c r="WAS29" s="7"/>
      <c r="WAT29" s="7"/>
      <c r="WAU29" s="7"/>
      <c r="WAV29" s="7"/>
      <c r="WAW29" s="7"/>
      <c r="WAX29" s="7"/>
      <c r="WAY29" s="7"/>
      <c r="WAZ29" s="7"/>
      <c r="WBA29" s="7"/>
      <c r="WBB29" s="7"/>
      <c r="WBC29" s="7"/>
      <c r="WBD29" s="7"/>
      <c r="WBE29" s="7"/>
      <c r="WBF29" s="7"/>
      <c r="WBG29" s="7"/>
      <c r="WBH29" s="7"/>
      <c r="WBI29" s="7"/>
      <c r="WBJ29" s="7"/>
      <c r="WBK29" s="7"/>
      <c r="WBL29" s="7"/>
      <c r="WBM29" s="7"/>
      <c r="WBN29" s="7"/>
      <c r="WBO29" s="7"/>
      <c r="WBP29" s="7"/>
      <c r="WBQ29" s="7"/>
      <c r="WBR29" s="7"/>
      <c r="WBS29" s="7"/>
      <c r="WBT29" s="7"/>
      <c r="WBU29" s="7"/>
      <c r="WBV29" s="7"/>
      <c r="WBW29" s="7"/>
      <c r="WBX29" s="7"/>
      <c r="WBY29" s="7"/>
      <c r="WBZ29" s="7"/>
      <c r="WCA29" s="7"/>
      <c r="WCB29" s="7"/>
      <c r="WCC29" s="7"/>
      <c r="WCD29" s="7"/>
      <c r="WCE29" s="7"/>
      <c r="WCF29" s="7"/>
      <c r="WCG29" s="7"/>
      <c r="WCH29" s="7"/>
      <c r="WCI29" s="7"/>
      <c r="WCJ29" s="7"/>
      <c r="WCK29" s="7"/>
      <c r="WCL29" s="7"/>
      <c r="WCM29" s="7"/>
      <c r="WCN29" s="7"/>
      <c r="WCO29" s="7"/>
      <c r="WCP29" s="7"/>
      <c r="WCQ29" s="7"/>
      <c r="WCR29" s="7"/>
      <c r="WCS29" s="7"/>
      <c r="WCT29" s="7"/>
      <c r="WCU29" s="7"/>
      <c r="WCV29" s="7"/>
      <c r="WCW29" s="7"/>
      <c r="WCX29" s="7"/>
      <c r="WCY29" s="7"/>
      <c r="WCZ29" s="7"/>
      <c r="WDA29" s="7"/>
      <c r="WDB29" s="7"/>
      <c r="WDC29" s="7"/>
      <c r="WDD29" s="7"/>
      <c r="WDE29" s="7"/>
      <c r="WDF29" s="7"/>
      <c r="WDG29" s="7"/>
      <c r="WDH29" s="7"/>
      <c r="WDI29" s="7"/>
      <c r="WDJ29" s="7"/>
      <c r="WDK29" s="7"/>
      <c r="WDL29" s="7"/>
      <c r="WDM29" s="7"/>
      <c r="WDN29" s="7"/>
      <c r="WDO29" s="7"/>
      <c r="WDP29" s="7"/>
      <c r="WDQ29" s="7"/>
      <c r="WDR29" s="7"/>
      <c r="WDS29" s="7"/>
      <c r="WDT29" s="7"/>
      <c r="WDU29" s="7"/>
      <c r="WDV29" s="7"/>
      <c r="WDW29" s="7"/>
      <c r="WDX29" s="7"/>
      <c r="WDY29" s="7"/>
      <c r="WDZ29" s="7"/>
      <c r="WEA29" s="7"/>
      <c r="WEB29" s="7"/>
      <c r="WEC29" s="7"/>
      <c r="WED29" s="7"/>
      <c r="WEE29" s="7"/>
      <c r="WEF29" s="7"/>
      <c r="WEG29" s="7"/>
      <c r="WEH29" s="7"/>
      <c r="WEI29" s="7"/>
      <c r="WEJ29" s="7"/>
      <c r="WEK29" s="7"/>
      <c r="WEL29" s="7"/>
      <c r="WEM29" s="7"/>
      <c r="WEN29" s="7"/>
      <c r="WEO29" s="7"/>
      <c r="WEP29" s="7"/>
      <c r="WEQ29" s="7"/>
      <c r="WER29" s="7"/>
      <c r="WES29" s="7"/>
      <c r="WET29" s="7"/>
      <c r="WEU29" s="7"/>
      <c r="WEV29" s="7"/>
      <c r="WEW29" s="7"/>
      <c r="WEX29" s="7"/>
      <c r="WEY29" s="7"/>
      <c r="WEZ29" s="7"/>
      <c r="WFA29" s="7"/>
      <c r="WFB29" s="7"/>
      <c r="WFC29" s="7"/>
      <c r="WFD29" s="7"/>
      <c r="WFE29" s="7"/>
      <c r="WFF29" s="7"/>
      <c r="WFG29" s="7"/>
      <c r="WFH29" s="7"/>
      <c r="WFI29" s="7"/>
      <c r="WFJ29" s="7"/>
      <c r="WFK29" s="7"/>
      <c r="WFL29" s="7"/>
      <c r="WFM29" s="7"/>
      <c r="WFN29" s="7"/>
      <c r="WFO29" s="7"/>
      <c r="WFP29" s="7"/>
      <c r="WFQ29" s="7"/>
      <c r="WFR29" s="7"/>
      <c r="WFS29" s="7"/>
      <c r="WFT29" s="7"/>
      <c r="WFU29" s="7"/>
      <c r="WFV29" s="7"/>
      <c r="WFW29" s="7"/>
      <c r="WFX29" s="7"/>
      <c r="WFY29" s="7"/>
      <c r="WFZ29" s="7"/>
      <c r="WGA29" s="7"/>
      <c r="WGB29" s="7"/>
      <c r="WGC29" s="7"/>
      <c r="WGD29" s="7"/>
      <c r="WGE29" s="7"/>
      <c r="WGF29" s="7"/>
      <c r="WGG29" s="7"/>
      <c r="WGH29" s="7"/>
      <c r="WGI29" s="7"/>
      <c r="WGJ29" s="7"/>
      <c r="WGK29" s="7"/>
      <c r="WGL29" s="7"/>
      <c r="WGM29" s="7"/>
      <c r="WGN29" s="7"/>
      <c r="WGO29" s="7"/>
      <c r="WGP29" s="7"/>
      <c r="WGQ29" s="7"/>
      <c r="WGR29" s="7"/>
      <c r="WGS29" s="7"/>
      <c r="WGT29" s="7"/>
      <c r="WGU29" s="7"/>
      <c r="WGV29" s="7"/>
      <c r="WGW29" s="7"/>
      <c r="WGX29" s="7"/>
      <c r="WGY29" s="7"/>
      <c r="WGZ29" s="7"/>
      <c r="WHA29" s="7"/>
      <c r="WHB29" s="7"/>
      <c r="WHC29" s="7"/>
      <c r="WHD29" s="7"/>
      <c r="WHE29" s="7"/>
      <c r="WHF29" s="7"/>
      <c r="WHG29" s="7"/>
      <c r="WHH29" s="7"/>
      <c r="WHI29" s="7"/>
      <c r="WHJ29" s="7"/>
      <c r="WHK29" s="7"/>
      <c r="WHL29" s="7"/>
      <c r="WHM29" s="7"/>
      <c r="WHN29" s="7"/>
      <c r="WHO29" s="7"/>
      <c r="WHP29" s="7"/>
      <c r="WHQ29" s="7"/>
      <c r="WHR29" s="7"/>
      <c r="WHS29" s="7"/>
      <c r="WHT29" s="7"/>
      <c r="WHU29" s="7"/>
      <c r="WHV29" s="7"/>
      <c r="WHW29" s="7"/>
      <c r="WHX29" s="7"/>
      <c r="WHY29" s="7"/>
      <c r="WHZ29" s="7"/>
      <c r="WIA29" s="7"/>
      <c r="WIB29" s="7"/>
      <c r="WIC29" s="7"/>
      <c r="WID29" s="7"/>
      <c r="WIE29" s="7"/>
      <c r="WIF29" s="7"/>
      <c r="WIG29" s="7"/>
      <c r="WIH29" s="7"/>
      <c r="WII29" s="7"/>
      <c r="WIJ29" s="7"/>
      <c r="WIK29" s="7"/>
      <c r="WIL29" s="7"/>
      <c r="WIM29" s="7"/>
      <c r="WIN29" s="7"/>
      <c r="WIO29" s="7"/>
      <c r="WIP29" s="7"/>
      <c r="WIQ29" s="7"/>
      <c r="WIR29" s="7"/>
      <c r="WIS29" s="7"/>
      <c r="WIT29" s="7"/>
      <c r="WIU29" s="7"/>
      <c r="WIV29" s="7"/>
      <c r="WIW29" s="7"/>
      <c r="WIX29" s="7"/>
      <c r="WIY29" s="7"/>
      <c r="WIZ29" s="7"/>
      <c r="WJA29" s="7"/>
      <c r="WJB29" s="7"/>
      <c r="WJC29" s="7"/>
      <c r="WJD29" s="7"/>
      <c r="WJE29" s="7"/>
      <c r="WJF29" s="7"/>
      <c r="WJG29" s="7"/>
      <c r="WJH29" s="7"/>
      <c r="WJI29" s="7"/>
      <c r="WJJ29" s="7"/>
      <c r="WJK29" s="7"/>
      <c r="WJL29" s="7"/>
      <c r="WJM29" s="7"/>
      <c r="WJN29" s="7"/>
      <c r="WJO29" s="7"/>
      <c r="WJP29" s="7"/>
      <c r="WJQ29" s="7"/>
      <c r="WJR29" s="7"/>
      <c r="WJS29" s="7"/>
      <c r="WJT29" s="7"/>
      <c r="WJU29" s="7"/>
      <c r="WJV29" s="7"/>
      <c r="WJW29" s="7"/>
      <c r="WJX29" s="7"/>
      <c r="WJY29" s="7"/>
      <c r="WJZ29" s="7"/>
      <c r="WKA29" s="7"/>
      <c r="WKB29" s="7"/>
      <c r="WKC29" s="7"/>
      <c r="WKD29" s="7"/>
      <c r="WKE29" s="7"/>
      <c r="WKF29" s="7"/>
      <c r="WKG29" s="7"/>
      <c r="WKH29" s="7"/>
      <c r="WKI29" s="7"/>
      <c r="WKJ29" s="7"/>
      <c r="WKK29" s="7"/>
      <c r="WKL29" s="7"/>
      <c r="WKM29" s="7"/>
      <c r="WKN29" s="7"/>
      <c r="WKO29" s="7"/>
      <c r="WKP29" s="7"/>
      <c r="WKQ29" s="7"/>
      <c r="WKR29" s="7"/>
      <c r="WKS29" s="7"/>
      <c r="WKT29" s="7"/>
      <c r="WKU29" s="7"/>
      <c r="WKV29" s="7"/>
      <c r="WKW29" s="7"/>
      <c r="WKX29" s="7"/>
      <c r="WKY29" s="7"/>
      <c r="WKZ29" s="7"/>
      <c r="WLA29" s="7"/>
      <c r="WLB29" s="7"/>
      <c r="WLC29" s="7"/>
      <c r="WLD29" s="7"/>
      <c r="WLE29" s="7"/>
      <c r="WLF29" s="7"/>
      <c r="WLG29" s="7"/>
      <c r="WLH29" s="7"/>
      <c r="WLI29" s="7"/>
      <c r="WLJ29" s="7"/>
      <c r="WLK29" s="7"/>
      <c r="WLL29" s="7"/>
      <c r="WLM29" s="7"/>
      <c r="WLN29" s="7"/>
      <c r="WLO29" s="7"/>
      <c r="WLP29" s="7"/>
      <c r="WLQ29" s="7"/>
      <c r="WLR29" s="7"/>
      <c r="WLS29" s="7"/>
      <c r="WLT29" s="7"/>
      <c r="WLU29" s="7"/>
      <c r="WLV29" s="7"/>
      <c r="WLW29" s="7"/>
      <c r="WLX29" s="7"/>
      <c r="WLY29" s="7"/>
      <c r="WLZ29" s="7"/>
      <c r="WMA29" s="7"/>
      <c r="WMB29" s="7"/>
      <c r="WMC29" s="7"/>
      <c r="WMD29" s="7"/>
      <c r="WME29" s="7"/>
      <c r="WMF29" s="7"/>
      <c r="WMG29" s="7"/>
      <c r="WMH29" s="7"/>
      <c r="WMI29" s="7"/>
      <c r="WMJ29" s="7"/>
      <c r="WMK29" s="7"/>
      <c r="WML29" s="7"/>
      <c r="WMM29" s="7"/>
      <c r="WMN29" s="7"/>
      <c r="WMO29" s="7"/>
      <c r="WMP29" s="7"/>
      <c r="WMQ29" s="7"/>
      <c r="WMR29" s="7"/>
      <c r="WMS29" s="7"/>
      <c r="WMT29" s="7"/>
      <c r="WMU29" s="7"/>
      <c r="WMV29" s="7"/>
      <c r="WMW29" s="7"/>
      <c r="WMX29" s="7"/>
      <c r="WMY29" s="7"/>
      <c r="WMZ29" s="7"/>
      <c r="WNA29" s="7"/>
      <c r="WNB29" s="7"/>
      <c r="WNC29" s="7"/>
      <c r="WND29" s="7"/>
      <c r="WNE29" s="7"/>
      <c r="WNF29" s="7"/>
      <c r="WNG29" s="7"/>
      <c r="WNH29" s="7"/>
      <c r="WNI29" s="7"/>
      <c r="WNJ29" s="7"/>
      <c r="WNK29" s="7"/>
      <c r="WNL29" s="7"/>
      <c r="WNM29" s="7"/>
      <c r="WNN29" s="7"/>
      <c r="WNO29" s="7"/>
      <c r="WNP29" s="7"/>
      <c r="WNQ29" s="7"/>
      <c r="WNR29" s="7"/>
      <c r="WNS29" s="7"/>
      <c r="WNT29" s="7"/>
      <c r="WNU29" s="7"/>
      <c r="WNV29" s="7"/>
      <c r="WNW29" s="7"/>
      <c r="WNX29" s="7"/>
      <c r="WNY29" s="7"/>
      <c r="WNZ29" s="7"/>
      <c r="WOA29" s="7"/>
      <c r="WOB29" s="7"/>
      <c r="WOC29" s="7"/>
      <c r="WOD29" s="7"/>
      <c r="WOE29" s="7"/>
      <c r="WOF29" s="7"/>
      <c r="WOG29" s="7"/>
      <c r="WOH29" s="7"/>
      <c r="WOI29" s="7"/>
      <c r="WOJ29" s="7"/>
      <c r="WOK29" s="7"/>
      <c r="WOL29" s="7"/>
      <c r="WOM29" s="7"/>
      <c r="WON29" s="7"/>
      <c r="WOO29" s="7"/>
      <c r="WOP29" s="7"/>
      <c r="WOQ29" s="7"/>
      <c r="WOR29" s="7"/>
      <c r="WOS29" s="7"/>
      <c r="WOT29" s="7"/>
      <c r="WOU29" s="7"/>
      <c r="WOV29" s="7"/>
      <c r="WOW29" s="7"/>
      <c r="WOX29" s="7"/>
      <c r="WOY29" s="7"/>
      <c r="WOZ29" s="7"/>
      <c r="WPA29" s="7"/>
      <c r="WPB29" s="7"/>
      <c r="WPC29" s="7"/>
      <c r="WPD29" s="7"/>
      <c r="WPE29" s="7"/>
      <c r="WPF29" s="7"/>
      <c r="WPG29" s="7"/>
      <c r="WPH29" s="7"/>
      <c r="WPI29" s="7"/>
      <c r="WPJ29" s="7"/>
      <c r="WPK29" s="7"/>
      <c r="WPL29" s="7"/>
      <c r="WPM29" s="7"/>
      <c r="WPN29" s="7"/>
      <c r="WPO29" s="7"/>
      <c r="WPP29" s="7"/>
      <c r="WPQ29" s="7"/>
      <c r="WPR29" s="7"/>
      <c r="WPS29" s="7"/>
      <c r="WPT29" s="7"/>
      <c r="WPU29" s="7"/>
      <c r="WPV29" s="7"/>
      <c r="WPW29" s="7"/>
      <c r="WPX29" s="7"/>
      <c r="WPY29" s="7"/>
      <c r="WPZ29" s="7"/>
      <c r="WQA29" s="7"/>
      <c r="WQB29" s="7"/>
      <c r="WQC29" s="7"/>
      <c r="WQD29" s="7"/>
      <c r="WQE29" s="7"/>
      <c r="WQF29" s="7"/>
      <c r="WQG29" s="7"/>
      <c r="WQH29" s="7"/>
      <c r="WQI29" s="7"/>
      <c r="WQJ29" s="7"/>
      <c r="WQK29" s="7"/>
      <c r="WQL29" s="7"/>
      <c r="WQM29" s="7"/>
      <c r="WQN29" s="7"/>
      <c r="WQO29" s="7"/>
      <c r="WQP29" s="7"/>
      <c r="WQQ29" s="7"/>
      <c r="WQR29" s="7"/>
      <c r="WQS29" s="7"/>
      <c r="WQT29" s="7"/>
      <c r="WQU29" s="7"/>
      <c r="WQV29" s="7"/>
      <c r="WQW29" s="7"/>
      <c r="WQX29" s="7"/>
      <c r="WQY29" s="7"/>
      <c r="WQZ29" s="7"/>
      <c r="WRA29" s="7"/>
      <c r="WRB29" s="7"/>
      <c r="WRC29" s="7"/>
      <c r="WRD29" s="7"/>
      <c r="WRE29" s="7"/>
      <c r="WRF29" s="7"/>
      <c r="WRG29" s="7"/>
      <c r="WRH29" s="7"/>
      <c r="WRI29" s="7"/>
      <c r="WRJ29" s="7"/>
      <c r="WRK29" s="7"/>
      <c r="WRL29" s="7"/>
      <c r="WRM29" s="7"/>
      <c r="WRN29" s="7"/>
      <c r="WRO29" s="7"/>
      <c r="WRP29" s="7"/>
      <c r="WRQ29" s="7"/>
      <c r="WRR29" s="7"/>
      <c r="WRS29" s="7"/>
      <c r="WRT29" s="7"/>
      <c r="WRU29" s="7"/>
      <c r="WRV29" s="7"/>
      <c r="WRW29" s="7"/>
      <c r="WRX29" s="7"/>
      <c r="WRY29" s="7"/>
      <c r="WRZ29" s="7"/>
      <c r="WSA29" s="7"/>
      <c r="WSB29" s="7"/>
      <c r="WSC29" s="7"/>
      <c r="WSD29" s="7"/>
      <c r="WSE29" s="7"/>
      <c r="WSF29" s="7"/>
      <c r="WSG29" s="7"/>
      <c r="WSH29" s="7"/>
      <c r="WSI29" s="7"/>
      <c r="WSJ29" s="7"/>
      <c r="WSK29" s="7"/>
      <c r="WSL29" s="7"/>
      <c r="WSM29" s="7"/>
      <c r="WSN29" s="7"/>
      <c r="WSO29" s="7"/>
      <c r="WSP29" s="7"/>
      <c r="WSQ29" s="7"/>
      <c r="WSR29" s="7"/>
      <c r="WSS29" s="7"/>
      <c r="WST29" s="7"/>
      <c r="WSU29" s="7"/>
      <c r="WSV29" s="7"/>
      <c r="WSW29" s="7"/>
      <c r="WSX29" s="7"/>
      <c r="WSY29" s="7"/>
      <c r="WSZ29" s="7"/>
      <c r="WTA29" s="7"/>
      <c r="WTB29" s="7"/>
      <c r="WTC29" s="7"/>
      <c r="WTD29" s="7"/>
      <c r="WTE29" s="7"/>
      <c r="WTF29" s="7"/>
      <c r="WTG29" s="7"/>
      <c r="WTH29" s="7"/>
      <c r="WTI29" s="7"/>
      <c r="WTJ29" s="7"/>
      <c r="WTK29" s="7"/>
      <c r="WTL29" s="7"/>
      <c r="WTM29" s="7"/>
      <c r="WTN29" s="7"/>
      <c r="WTO29" s="7"/>
      <c r="WTP29" s="7"/>
      <c r="WTQ29" s="7"/>
      <c r="WTR29" s="7"/>
      <c r="WTS29" s="7"/>
      <c r="WTT29" s="7"/>
      <c r="WTU29" s="7"/>
      <c r="WTV29" s="7"/>
      <c r="WTW29" s="7"/>
      <c r="WTX29" s="7"/>
      <c r="WTY29" s="7"/>
      <c r="WTZ29" s="7"/>
      <c r="WUA29" s="7"/>
      <c r="WUB29" s="7"/>
      <c r="WUC29" s="7"/>
      <c r="WUD29" s="7"/>
      <c r="WUE29" s="7"/>
      <c r="WUF29" s="7"/>
      <c r="WUG29" s="7"/>
      <c r="WUH29" s="7"/>
      <c r="WUI29" s="7"/>
      <c r="WUJ29" s="7"/>
      <c r="WUK29" s="7"/>
      <c r="WUL29" s="7"/>
      <c r="WUM29" s="7"/>
      <c r="WUN29" s="7"/>
      <c r="WUO29" s="7"/>
      <c r="WUP29" s="7"/>
      <c r="WUQ29" s="7"/>
      <c r="WUR29" s="7"/>
      <c r="WUS29" s="7"/>
      <c r="WUT29" s="7"/>
      <c r="WUU29" s="7"/>
      <c r="WUV29" s="7"/>
      <c r="WUW29" s="7"/>
      <c r="WUX29" s="7"/>
      <c r="WUY29" s="7"/>
      <c r="WUZ29" s="7"/>
      <c r="WVA29" s="7"/>
      <c r="WVB29" s="7"/>
      <c r="WVC29" s="7"/>
      <c r="WVD29" s="7"/>
      <c r="WVE29" s="7"/>
      <c r="WVF29" s="7"/>
      <c r="WVG29" s="7"/>
      <c r="WVH29" s="7"/>
      <c r="WVI29" s="7"/>
      <c r="WVJ29" s="7"/>
      <c r="WVK29" s="7"/>
      <c r="WVL29" s="7"/>
      <c r="WVM29" s="7"/>
      <c r="WVN29" s="7"/>
      <c r="WVO29" s="7"/>
      <c r="WVP29" s="7"/>
      <c r="WVQ29" s="7"/>
      <c r="WVR29" s="7"/>
      <c r="WVS29" s="7"/>
      <c r="WVT29" s="7"/>
      <c r="WVU29" s="7"/>
      <c r="WVV29" s="7"/>
      <c r="WVW29" s="7"/>
      <c r="WVX29" s="7"/>
      <c r="WVY29" s="7"/>
      <c r="WVZ29" s="7"/>
      <c r="WWA29" s="7"/>
      <c r="WWB29" s="7"/>
      <c r="WWC29" s="7"/>
      <c r="WWD29" s="7"/>
      <c r="WWE29" s="7"/>
      <c r="WWF29" s="7"/>
      <c r="WWG29" s="7"/>
      <c r="WWH29" s="7"/>
      <c r="WWI29" s="7"/>
      <c r="WWJ29" s="7"/>
      <c r="WWK29" s="7"/>
      <c r="WWL29" s="7"/>
      <c r="WWM29" s="7"/>
      <c r="WWN29" s="7"/>
      <c r="WWO29" s="7"/>
      <c r="WWP29" s="7"/>
      <c r="WWQ29" s="7"/>
      <c r="WWR29" s="7"/>
      <c r="WWS29" s="7"/>
      <c r="WWT29" s="7"/>
      <c r="WWU29" s="7"/>
      <c r="WWV29" s="7"/>
      <c r="WWW29" s="7"/>
      <c r="WWX29" s="7"/>
      <c r="WWY29" s="7"/>
      <c r="WWZ29" s="7"/>
      <c r="WXA29" s="7"/>
      <c r="WXB29" s="7"/>
      <c r="WXC29" s="7"/>
      <c r="WXD29" s="7"/>
      <c r="WXE29" s="7"/>
      <c r="WXF29" s="7"/>
      <c r="WXG29" s="7"/>
      <c r="WXH29" s="7"/>
      <c r="WXI29" s="7"/>
      <c r="WXJ29" s="7"/>
      <c r="WXK29" s="7"/>
      <c r="WXL29" s="7"/>
      <c r="WXM29" s="7"/>
      <c r="WXN29" s="7"/>
      <c r="WXO29" s="7"/>
      <c r="WXP29" s="7"/>
      <c r="WXQ29" s="7"/>
      <c r="WXR29" s="7"/>
      <c r="WXS29" s="7"/>
      <c r="WXT29" s="7"/>
      <c r="WXU29" s="7"/>
      <c r="WXV29" s="7"/>
      <c r="WXW29" s="7"/>
      <c r="WXX29" s="7"/>
      <c r="WXY29" s="7"/>
      <c r="WXZ29" s="7"/>
      <c r="WYA29" s="7"/>
      <c r="WYB29" s="7"/>
      <c r="WYC29" s="7"/>
      <c r="WYD29" s="7"/>
      <c r="WYE29" s="7"/>
      <c r="WYF29" s="7"/>
      <c r="WYG29" s="7"/>
      <c r="WYH29" s="7"/>
      <c r="WYI29" s="7"/>
      <c r="WYJ29" s="7"/>
      <c r="WYK29" s="7"/>
      <c r="WYL29" s="7"/>
      <c r="WYM29" s="7"/>
      <c r="WYN29" s="7"/>
      <c r="WYO29" s="7"/>
      <c r="WYP29" s="7"/>
      <c r="WYQ29" s="7"/>
      <c r="WYR29" s="7"/>
      <c r="WYS29" s="7"/>
      <c r="WYT29" s="7"/>
      <c r="WYU29" s="7"/>
      <c r="WYV29" s="7"/>
      <c r="WYW29" s="7"/>
      <c r="WYX29" s="7"/>
      <c r="WYY29" s="7"/>
      <c r="WYZ29" s="7"/>
      <c r="WZA29" s="7"/>
      <c r="WZB29" s="7"/>
      <c r="WZC29" s="7"/>
      <c r="WZD29" s="7"/>
      <c r="WZE29" s="7"/>
      <c r="WZF29" s="7"/>
      <c r="WZG29" s="7"/>
      <c r="WZH29" s="7"/>
      <c r="WZI29" s="7"/>
      <c r="WZJ29" s="7"/>
      <c r="WZK29" s="7"/>
      <c r="WZL29" s="7"/>
      <c r="WZM29" s="7"/>
      <c r="WZN29" s="7"/>
      <c r="WZO29" s="7"/>
      <c r="WZP29" s="7"/>
      <c r="WZQ29" s="7"/>
      <c r="WZR29" s="7"/>
      <c r="WZS29" s="7"/>
      <c r="WZT29" s="7"/>
      <c r="WZU29" s="7"/>
      <c r="WZV29" s="7"/>
      <c r="WZW29" s="7"/>
      <c r="WZX29" s="7"/>
      <c r="WZY29" s="7"/>
      <c r="WZZ29" s="7"/>
      <c r="XAA29" s="7"/>
      <c r="XAB29" s="7"/>
      <c r="XAC29" s="7"/>
      <c r="XAD29" s="7"/>
      <c r="XAE29" s="7"/>
      <c r="XAF29" s="7"/>
      <c r="XAG29" s="7"/>
      <c r="XAH29" s="7"/>
      <c r="XAI29" s="7"/>
      <c r="XAJ29" s="7"/>
      <c r="XAK29" s="7"/>
      <c r="XAL29" s="7"/>
      <c r="XAM29" s="7"/>
      <c r="XAN29" s="7"/>
      <c r="XAO29" s="7"/>
      <c r="XAP29" s="7"/>
      <c r="XAQ29" s="7"/>
      <c r="XAR29" s="7"/>
      <c r="XAS29" s="7"/>
      <c r="XAT29" s="7"/>
      <c r="XAU29" s="7"/>
      <c r="XAV29" s="7"/>
      <c r="XAW29" s="7"/>
      <c r="XAX29" s="7"/>
      <c r="XAY29" s="7"/>
      <c r="XAZ29" s="7"/>
      <c r="XBA29" s="7"/>
      <c r="XBB29" s="7"/>
      <c r="XBC29" s="7"/>
      <c r="XBD29" s="7"/>
      <c r="XBE29" s="7"/>
      <c r="XBF29" s="7"/>
      <c r="XBG29" s="7"/>
      <c r="XBH29" s="7"/>
      <c r="XBI29" s="7"/>
      <c r="XBJ29" s="7"/>
      <c r="XBK29" s="7"/>
      <c r="XBL29" s="7"/>
      <c r="XBM29" s="7"/>
      <c r="XBN29" s="7"/>
      <c r="XBO29" s="7"/>
      <c r="XBP29" s="7"/>
      <c r="XBQ29" s="7"/>
      <c r="XBR29" s="7"/>
      <c r="XBS29" s="7"/>
      <c r="XBT29" s="7"/>
      <c r="XBU29" s="7"/>
      <c r="XBV29" s="7"/>
      <c r="XBW29" s="7"/>
      <c r="XBX29" s="7"/>
      <c r="XBY29" s="7"/>
      <c r="XBZ29" s="7"/>
      <c r="XCA29" s="7"/>
      <c r="XCB29" s="7"/>
      <c r="XCC29" s="7"/>
      <c r="XCD29" s="7"/>
      <c r="XCE29" s="7"/>
      <c r="XCF29" s="7"/>
      <c r="XCG29" s="7"/>
      <c r="XCH29" s="7"/>
      <c r="XCI29" s="7"/>
      <c r="XCJ29" s="7"/>
      <c r="XCK29" s="7"/>
      <c r="XCL29" s="7"/>
      <c r="XCM29" s="7"/>
      <c r="XCN29" s="7"/>
      <c r="XCO29" s="7"/>
      <c r="XCP29" s="7"/>
      <c r="XCQ29" s="7"/>
      <c r="XCR29" s="7"/>
      <c r="XCS29" s="7"/>
      <c r="XCT29" s="7"/>
      <c r="XCU29" s="7"/>
      <c r="XCV29" s="7"/>
      <c r="XCW29" s="7"/>
      <c r="XCX29" s="7"/>
      <c r="XCY29" s="7"/>
      <c r="XCZ29" s="7"/>
      <c r="XDA29" s="7"/>
      <c r="XDB29" s="7"/>
      <c r="XDC29" s="7"/>
      <c r="XDD29" s="7"/>
      <c r="XDE29" s="7"/>
      <c r="XDF29" s="7"/>
      <c r="XDG29" s="7"/>
      <c r="XDH29" s="7"/>
      <c r="XDI29" s="7"/>
      <c r="XDJ29" s="7"/>
      <c r="XDK29" s="7"/>
      <c r="XDL29" s="7"/>
      <c r="XDM29" s="7"/>
      <c r="XDN29" s="7"/>
      <c r="XDO29" s="7"/>
      <c r="XDP29" s="7"/>
      <c r="XDQ29" s="7"/>
      <c r="XDR29" s="7"/>
      <c r="XDS29" s="7"/>
      <c r="XDT29" s="7"/>
      <c r="XDU29" s="7"/>
      <c r="XDV29" s="7"/>
      <c r="XDW29" s="7"/>
      <c r="XDX29" s="7"/>
      <c r="XDY29" s="7"/>
      <c r="XDZ29" s="7"/>
      <c r="XEA29" s="7"/>
      <c r="XEB29" s="7"/>
      <c r="XEC29" s="7"/>
      <c r="XED29" s="7"/>
      <c r="XEE29" s="7"/>
      <c r="XEF29" s="7"/>
      <c r="XEG29" s="7"/>
      <c r="XEH29" s="7"/>
      <c r="XEI29" s="7"/>
      <c r="XEJ29" s="7"/>
      <c r="XEK29" s="7"/>
      <c r="XEL29" s="7"/>
      <c r="XEM29" s="7"/>
      <c r="XEN29" s="7"/>
      <c r="XEO29" s="7"/>
      <c r="XEP29" s="7"/>
      <c r="XEQ29" s="7"/>
      <c r="XER29" s="7"/>
      <c r="XES29" s="7"/>
      <c r="XET29" s="7"/>
      <c r="XEU29" s="7"/>
      <c r="XEV29" s="7"/>
      <c r="XEW29" s="7"/>
      <c r="XEX29" s="7"/>
      <c r="XEY29" s="7"/>
      <c r="XEZ29" s="7"/>
      <c r="XFA29" s="7"/>
      <c r="XFB29" s="7"/>
      <c r="XFC29" s="7"/>
      <c r="XFD29" s="7"/>
    </row>
    <row r="30" spans="1:16384" x14ac:dyDescent="0.25">
      <c r="A30" s="693" t="s">
        <v>591</v>
      </c>
      <c r="B30" s="693"/>
      <c r="C30" s="99" t="s">
        <v>30</v>
      </c>
      <c r="D30" s="84" t="s">
        <v>327</v>
      </c>
      <c r="E30" s="166" t="s">
        <v>31</v>
      </c>
      <c r="G30" s="19">
        <v>0</v>
      </c>
      <c r="H30" s="19">
        <v>1</v>
      </c>
      <c r="I30" s="19">
        <v>2</v>
      </c>
      <c r="J30" s="19">
        <v>3</v>
      </c>
      <c r="K30" s="19">
        <v>4</v>
      </c>
      <c r="L30" s="19">
        <v>5</v>
      </c>
      <c r="M30" s="19">
        <v>6</v>
      </c>
      <c r="N30" s="19">
        <v>7</v>
      </c>
      <c r="O30" s="19">
        <v>8</v>
      </c>
      <c r="P30" s="19">
        <v>9</v>
      </c>
      <c r="Q30" s="19">
        <v>10</v>
      </c>
      <c r="R30" s="19">
        <v>11</v>
      </c>
      <c r="S30" s="19">
        <v>12</v>
      </c>
      <c r="T30" s="19">
        <v>13</v>
      </c>
      <c r="U30" s="19">
        <v>14</v>
      </c>
      <c r="V30" s="19">
        <v>15</v>
      </c>
      <c r="W30" s="19">
        <v>16</v>
      </c>
      <c r="X30" s="19">
        <v>17</v>
      </c>
      <c r="Y30" s="19">
        <v>18</v>
      </c>
      <c r="Z30" s="19">
        <v>19</v>
      </c>
      <c r="AA30" s="19">
        <v>20</v>
      </c>
      <c r="AB30" s="19">
        <v>21</v>
      </c>
      <c r="AC30" s="19">
        <v>22</v>
      </c>
      <c r="AD30" s="19">
        <v>23</v>
      </c>
      <c r="AE30" s="19">
        <v>24</v>
      </c>
      <c r="AF30" s="19">
        <v>25</v>
      </c>
      <c r="AG30" s="19">
        <v>26</v>
      </c>
      <c r="AH30" s="19">
        <v>27</v>
      </c>
      <c r="AI30" s="19">
        <v>28</v>
      </c>
      <c r="AJ30" s="19">
        <v>29</v>
      </c>
      <c r="AK30" s="19">
        <v>30</v>
      </c>
      <c r="AL30" s="19">
        <v>31</v>
      </c>
      <c r="AM30" s="19">
        <v>32</v>
      </c>
      <c r="AN30" s="19">
        <v>33</v>
      </c>
      <c r="AO30" s="19">
        <v>34</v>
      </c>
      <c r="AP30" s="19">
        <v>35</v>
      </c>
      <c r="AQ30" s="19">
        <v>36</v>
      </c>
      <c r="AR30" s="19">
        <v>37</v>
      </c>
      <c r="AS30" s="19">
        <v>38</v>
      </c>
      <c r="AT30" s="19">
        <v>39</v>
      </c>
      <c r="AU30" s="19">
        <v>40</v>
      </c>
      <c r="AV30" s="19">
        <v>41</v>
      </c>
      <c r="AW30" s="19">
        <v>42</v>
      </c>
      <c r="AX30" s="19">
        <v>43</v>
      </c>
      <c r="AY30" s="19">
        <v>44</v>
      </c>
      <c r="AZ30" s="19">
        <v>45</v>
      </c>
      <c r="BA30" s="19">
        <v>46</v>
      </c>
      <c r="BB30" s="19">
        <v>47</v>
      </c>
      <c r="BC30" s="19">
        <v>48</v>
      </c>
      <c r="BD30" s="19">
        <v>49</v>
      </c>
      <c r="BE30" s="19">
        <v>50</v>
      </c>
      <c r="BF30" s="19">
        <v>51</v>
      </c>
      <c r="BG30" s="19">
        <v>52</v>
      </c>
      <c r="BH30" s="19">
        <v>53</v>
      </c>
      <c r="BI30" s="19">
        <v>54</v>
      </c>
      <c r="BJ30" s="19">
        <v>55</v>
      </c>
      <c r="BK30" s="19">
        <v>56</v>
      </c>
      <c r="BL30" s="19">
        <v>57</v>
      </c>
      <c r="BM30" s="19">
        <v>58</v>
      </c>
      <c r="BN30" s="19">
        <v>59</v>
      </c>
      <c r="BO30" s="19">
        <v>60</v>
      </c>
      <c r="BP30" s="19">
        <v>61</v>
      </c>
      <c r="BQ30" s="19">
        <v>62</v>
      </c>
      <c r="BR30" s="19">
        <v>63</v>
      </c>
      <c r="BS30" s="19">
        <v>64</v>
      </c>
      <c r="BT30" s="19">
        <v>65</v>
      </c>
      <c r="BU30" s="19">
        <v>66</v>
      </c>
      <c r="BV30" s="19">
        <v>67</v>
      </c>
      <c r="BW30" s="19">
        <v>68</v>
      </c>
      <c r="BX30" s="19">
        <v>69</v>
      </c>
    </row>
    <row r="31" spans="1:16384" ht="15" customHeight="1" x14ac:dyDescent="0.25">
      <c r="A31" s="696" t="str">
        <f>"Option 0 - "&amp; Factors!$B$15</f>
        <v xml:space="preserve">Option 0 - </v>
      </c>
      <c r="B31" s="697"/>
      <c r="C31" s="311">
        <f>SBs!F21</f>
        <v>0</v>
      </c>
      <c r="D31" s="100" t="str">
        <f>IF(C31=0,"",(C31/(MAX($C$31:$C$37))))</f>
        <v/>
      </c>
      <c r="E31" s="23">
        <f>RANK(C31,$C$31:$C$37,0)</f>
        <v>1</v>
      </c>
      <c r="G31" s="314">
        <f>SBs!G23</f>
        <v>0</v>
      </c>
      <c r="H31" s="314">
        <f>SBs!H23</f>
        <v>0</v>
      </c>
      <c r="I31" s="314">
        <f>SBs!I23</f>
        <v>0</v>
      </c>
      <c r="J31" s="314">
        <f>SBs!J23</f>
        <v>0</v>
      </c>
      <c r="K31" s="314">
        <f>SBs!K23</f>
        <v>0</v>
      </c>
      <c r="L31" s="314">
        <f>SBs!L23</f>
        <v>0</v>
      </c>
      <c r="M31" s="314">
        <f>SBs!M23</f>
        <v>0</v>
      </c>
      <c r="N31" s="314">
        <f>SBs!N23</f>
        <v>0</v>
      </c>
      <c r="O31" s="314">
        <f>SBs!O23</f>
        <v>0</v>
      </c>
      <c r="P31" s="314">
        <f>SBs!P23</f>
        <v>0</v>
      </c>
      <c r="Q31" s="314">
        <f>SBs!Q23</f>
        <v>0</v>
      </c>
      <c r="R31" s="314">
        <f>SBs!R23</f>
        <v>0</v>
      </c>
      <c r="S31" s="314">
        <f>SBs!S23</f>
        <v>0</v>
      </c>
      <c r="T31" s="314">
        <f>SBs!T23</f>
        <v>0</v>
      </c>
      <c r="U31" s="314">
        <f>SBs!U23</f>
        <v>0</v>
      </c>
      <c r="V31" s="314">
        <f>SBs!V23</f>
        <v>0</v>
      </c>
      <c r="W31" s="314">
        <f>SBs!W23</f>
        <v>0</v>
      </c>
      <c r="X31" s="314">
        <f>SBs!X23</f>
        <v>0</v>
      </c>
      <c r="Y31" s="314">
        <f>SBs!Y23</f>
        <v>0</v>
      </c>
      <c r="Z31" s="314">
        <f>SBs!Z23</f>
        <v>0</v>
      </c>
      <c r="AA31" s="314">
        <f>SBs!AA23</f>
        <v>0</v>
      </c>
      <c r="AB31" s="314">
        <f>SBs!AB23</f>
        <v>0</v>
      </c>
      <c r="AC31" s="314">
        <f>SBs!AC23</f>
        <v>0</v>
      </c>
      <c r="AD31" s="314">
        <f>SBs!AD23</f>
        <v>0</v>
      </c>
      <c r="AE31" s="314">
        <f>SBs!AE23</f>
        <v>0</v>
      </c>
      <c r="AF31" s="314">
        <f>SBs!AF23</f>
        <v>0</v>
      </c>
      <c r="AG31" s="314">
        <f>SBs!AG23</f>
        <v>0</v>
      </c>
      <c r="AH31" s="314">
        <f>SBs!AH23</f>
        <v>0</v>
      </c>
      <c r="AI31" s="314">
        <f>SBs!AI23</f>
        <v>0</v>
      </c>
      <c r="AJ31" s="314">
        <f>SBs!AJ23</f>
        <v>0</v>
      </c>
      <c r="AK31" s="314">
        <f>SBs!AK23</f>
        <v>0</v>
      </c>
      <c r="AL31" s="314">
        <f>SBs!AL23</f>
        <v>0</v>
      </c>
      <c r="AM31" s="314">
        <f>SBs!AM23</f>
        <v>0</v>
      </c>
      <c r="AN31" s="314">
        <f>SBs!AN23</f>
        <v>0</v>
      </c>
      <c r="AO31" s="314">
        <f>SBs!AO23</f>
        <v>0</v>
      </c>
      <c r="AP31" s="314">
        <f>SBs!AP23</f>
        <v>0</v>
      </c>
      <c r="AQ31" s="314">
        <f>SBs!AQ23</f>
        <v>0</v>
      </c>
      <c r="AR31" s="314">
        <f>SBs!AR23</f>
        <v>0</v>
      </c>
      <c r="AS31" s="314">
        <f>SBs!AS23</f>
        <v>0</v>
      </c>
      <c r="AT31" s="314">
        <f>SBs!AT23</f>
        <v>0</v>
      </c>
      <c r="AU31" s="314">
        <f>SBs!AU23</f>
        <v>0</v>
      </c>
      <c r="AV31" s="314">
        <f>SBs!AV23</f>
        <v>0</v>
      </c>
      <c r="AW31" s="314">
        <f>SBs!AW23</f>
        <v>0</v>
      </c>
      <c r="AX31" s="314">
        <f>SBs!AX23</f>
        <v>0</v>
      </c>
      <c r="AY31" s="314">
        <f>SBs!AY23</f>
        <v>0</v>
      </c>
      <c r="AZ31" s="314">
        <f>SBs!AZ23</f>
        <v>0</v>
      </c>
      <c r="BA31" s="314">
        <f>SBs!BA23</f>
        <v>0</v>
      </c>
      <c r="BB31" s="314">
        <f>SBs!BB23</f>
        <v>0</v>
      </c>
      <c r="BC31" s="314">
        <f>SBs!BC23</f>
        <v>0</v>
      </c>
      <c r="BD31" s="314">
        <f>SBs!BD23</f>
        <v>0</v>
      </c>
      <c r="BE31" s="314">
        <f>SBs!BE23</f>
        <v>0</v>
      </c>
      <c r="BF31" s="314">
        <f>SBs!BF23</f>
        <v>0</v>
      </c>
      <c r="BG31" s="314">
        <f>SBs!BG23</f>
        <v>0</v>
      </c>
      <c r="BH31" s="314">
        <f>SBs!BH23</f>
        <v>0</v>
      </c>
      <c r="BI31" s="314">
        <f>SBs!BI23</f>
        <v>0</v>
      </c>
      <c r="BJ31" s="314">
        <f>SBs!BJ23</f>
        <v>0</v>
      </c>
      <c r="BK31" s="314">
        <f>SBs!BK23</f>
        <v>0</v>
      </c>
      <c r="BL31" s="314">
        <f>SBs!BL23</f>
        <v>0</v>
      </c>
      <c r="BM31" s="314">
        <f>SBs!BM23</f>
        <v>0</v>
      </c>
      <c r="BN31" s="314">
        <f>SBs!BN23</f>
        <v>0</v>
      </c>
      <c r="BO31" s="314">
        <f>SBs!BO23</f>
        <v>0</v>
      </c>
      <c r="BP31" s="314">
        <f>SBs!BP23</f>
        <v>0</v>
      </c>
      <c r="BQ31" s="314">
        <f>SBs!BQ23</f>
        <v>0</v>
      </c>
      <c r="BR31" s="314">
        <f>SBs!BR23</f>
        <v>0</v>
      </c>
      <c r="BS31" s="314">
        <f>SBs!BS23</f>
        <v>0</v>
      </c>
      <c r="BT31" s="314">
        <f>SBs!BT23</f>
        <v>0</v>
      </c>
      <c r="BU31" s="314">
        <f>SBs!BU23</f>
        <v>0</v>
      </c>
      <c r="BV31" s="314">
        <f>SBs!BV23</f>
        <v>0</v>
      </c>
      <c r="BW31" s="314">
        <f>SBs!BW23</f>
        <v>0</v>
      </c>
      <c r="BX31" s="314">
        <f>SBs!BX23</f>
        <v>0</v>
      </c>
    </row>
    <row r="32" spans="1:16384" ht="15" customHeight="1" x14ac:dyDescent="0.25">
      <c r="A32" s="696" t="str">
        <f>"Option 1 - "&amp; Factors!$B$16</f>
        <v xml:space="preserve">Option 1 - </v>
      </c>
      <c r="B32" s="696"/>
      <c r="C32" s="311">
        <f>SBs!F43</f>
        <v>0</v>
      </c>
      <c r="D32" s="100" t="str">
        <f t="shared" ref="D32:D37" si="5">IF(C32=0,"",(C32/(MAX($C$31:$C$37))))</f>
        <v/>
      </c>
      <c r="E32" s="23">
        <f t="shared" ref="E32:E37" si="6">RANK(C32,$C$31:$C$37,0)</f>
        <v>1</v>
      </c>
      <c r="G32" s="314">
        <f>SBs!G45</f>
        <v>0</v>
      </c>
      <c r="H32" s="314">
        <f>SBs!H45</f>
        <v>0</v>
      </c>
      <c r="I32" s="314">
        <f>SBs!I45</f>
        <v>0</v>
      </c>
      <c r="J32" s="314">
        <f>SBs!J45</f>
        <v>0</v>
      </c>
      <c r="K32" s="314">
        <f>SBs!K45</f>
        <v>0</v>
      </c>
      <c r="L32" s="314">
        <f>SBs!L45</f>
        <v>0</v>
      </c>
      <c r="M32" s="314">
        <f>SBs!M45</f>
        <v>0</v>
      </c>
      <c r="N32" s="314">
        <f>SBs!N45</f>
        <v>0</v>
      </c>
      <c r="O32" s="314">
        <f>SBs!O45</f>
        <v>0</v>
      </c>
      <c r="P32" s="314">
        <f>SBs!P45</f>
        <v>0</v>
      </c>
      <c r="Q32" s="314">
        <f>SBs!Q45</f>
        <v>0</v>
      </c>
      <c r="R32" s="314">
        <f>SBs!R45</f>
        <v>0</v>
      </c>
      <c r="S32" s="314">
        <f>SBs!S45</f>
        <v>0</v>
      </c>
      <c r="T32" s="314">
        <f>SBs!T45</f>
        <v>0</v>
      </c>
      <c r="U32" s="314">
        <f>SBs!U45</f>
        <v>0</v>
      </c>
      <c r="V32" s="314">
        <f>SBs!V45</f>
        <v>0</v>
      </c>
      <c r="W32" s="314">
        <f>SBs!W45</f>
        <v>0</v>
      </c>
      <c r="X32" s="314">
        <f>SBs!X45</f>
        <v>0</v>
      </c>
      <c r="Y32" s="314">
        <f>SBs!Y45</f>
        <v>0</v>
      </c>
      <c r="Z32" s="314">
        <f>SBs!Z45</f>
        <v>0</v>
      </c>
      <c r="AA32" s="314">
        <f>SBs!AA45</f>
        <v>0</v>
      </c>
      <c r="AB32" s="314">
        <f>SBs!AB45</f>
        <v>0</v>
      </c>
      <c r="AC32" s="314">
        <f>SBs!AC45</f>
        <v>0</v>
      </c>
      <c r="AD32" s="314">
        <f>SBs!AD45</f>
        <v>0</v>
      </c>
      <c r="AE32" s="314">
        <f>SBs!AE45</f>
        <v>0</v>
      </c>
      <c r="AF32" s="314">
        <f>SBs!AF45</f>
        <v>0</v>
      </c>
      <c r="AG32" s="314">
        <f>SBs!AG45</f>
        <v>0</v>
      </c>
      <c r="AH32" s="314">
        <f>SBs!AH45</f>
        <v>0</v>
      </c>
      <c r="AI32" s="314">
        <f>SBs!AI45</f>
        <v>0</v>
      </c>
      <c r="AJ32" s="314">
        <f>SBs!AJ45</f>
        <v>0</v>
      </c>
      <c r="AK32" s="314">
        <f>SBs!AK45</f>
        <v>0</v>
      </c>
      <c r="AL32" s="314">
        <f>SBs!AL45</f>
        <v>0</v>
      </c>
      <c r="AM32" s="314">
        <f>SBs!AM45</f>
        <v>0</v>
      </c>
      <c r="AN32" s="314">
        <f>SBs!AN45</f>
        <v>0</v>
      </c>
      <c r="AO32" s="314">
        <f>SBs!AO45</f>
        <v>0</v>
      </c>
      <c r="AP32" s="314">
        <f>SBs!AP45</f>
        <v>0</v>
      </c>
      <c r="AQ32" s="314">
        <f>SBs!AQ45</f>
        <v>0</v>
      </c>
      <c r="AR32" s="314">
        <f>SBs!AR45</f>
        <v>0</v>
      </c>
      <c r="AS32" s="314">
        <f>SBs!AS45</f>
        <v>0</v>
      </c>
      <c r="AT32" s="314">
        <f>SBs!AT45</f>
        <v>0</v>
      </c>
      <c r="AU32" s="314">
        <f>SBs!AU45</f>
        <v>0</v>
      </c>
      <c r="AV32" s="314">
        <f>SBs!AV45</f>
        <v>0</v>
      </c>
      <c r="AW32" s="314">
        <f>SBs!AW45</f>
        <v>0</v>
      </c>
      <c r="AX32" s="314">
        <f>SBs!AX45</f>
        <v>0</v>
      </c>
      <c r="AY32" s="314">
        <f>SBs!AY45</f>
        <v>0</v>
      </c>
      <c r="AZ32" s="314">
        <f>SBs!AZ45</f>
        <v>0</v>
      </c>
      <c r="BA32" s="314">
        <f>SBs!BA45</f>
        <v>0</v>
      </c>
      <c r="BB32" s="314">
        <f>SBs!BB45</f>
        <v>0</v>
      </c>
      <c r="BC32" s="314">
        <f>SBs!BC45</f>
        <v>0</v>
      </c>
      <c r="BD32" s="314">
        <f>SBs!BD45</f>
        <v>0</v>
      </c>
      <c r="BE32" s="314">
        <f>SBs!BE45</f>
        <v>0</v>
      </c>
      <c r="BF32" s="314">
        <f>SBs!BF45</f>
        <v>0</v>
      </c>
      <c r="BG32" s="314">
        <f>SBs!BG45</f>
        <v>0</v>
      </c>
      <c r="BH32" s="314">
        <f>SBs!BH45</f>
        <v>0</v>
      </c>
      <c r="BI32" s="314">
        <f>SBs!BI45</f>
        <v>0</v>
      </c>
      <c r="BJ32" s="314">
        <f>SBs!BJ45</f>
        <v>0</v>
      </c>
      <c r="BK32" s="314">
        <f>SBs!BK45</f>
        <v>0</v>
      </c>
      <c r="BL32" s="314">
        <f>SBs!BL45</f>
        <v>0</v>
      </c>
      <c r="BM32" s="314">
        <f>SBs!BM45</f>
        <v>0</v>
      </c>
      <c r="BN32" s="314">
        <f>SBs!BN45</f>
        <v>0</v>
      </c>
      <c r="BO32" s="314">
        <f>SBs!BO45</f>
        <v>0</v>
      </c>
      <c r="BP32" s="314">
        <f>SBs!BP45</f>
        <v>0</v>
      </c>
      <c r="BQ32" s="314">
        <f>SBs!BQ45</f>
        <v>0</v>
      </c>
      <c r="BR32" s="314">
        <f>SBs!BR45</f>
        <v>0</v>
      </c>
      <c r="BS32" s="314">
        <f>SBs!BS45</f>
        <v>0</v>
      </c>
      <c r="BT32" s="314">
        <f>SBs!BT45</f>
        <v>0</v>
      </c>
      <c r="BU32" s="314">
        <f>SBs!BU45</f>
        <v>0</v>
      </c>
      <c r="BV32" s="314">
        <f>SBs!BV45</f>
        <v>0</v>
      </c>
      <c r="BW32" s="314">
        <f>SBs!BW45</f>
        <v>0</v>
      </c>
      <c r="BX32" s="314">
        <f>SBs!BX45</f>
        <v>0</v>
      </c>
    </row>
    <row r="33" spans="1:76" ht="15" customHeight="1" x14ac:dyDescent="0.25">
      <c r="A33" s="696" t="str">
        <f>"Option 2 - "&amp; Factors!$B$17</f>
        <v xml:space="preserve">Option 2 - </v>
      </c>
      <c r="B33" s="696"/>
      <c r="C33" s="311">
        <f>SBs!F65</f>
        <v>0</v>
      </c>
      <c r="D33" s="100" t="str">
        <f t="shared" si="5"/>
        <v/>
      </c>
      <c r="E33" s="23">
        <f t="shared" si="6"/>
        <v>1</v>
      </c>
      <c r="G33" s="314">
        <f>SBs!G67</f>
        <v>0</v>
      </c>
      <c r="H33" s="314">
        <f>SBs!H67</f>
        <v>0</v>
      </c>
      <c r="I33" s="314">
        <f>SBs!I67</f>
        <v>0</v>
      </c>
      <c r="J33" s="314">
        <f>SBs!J67</f>
        <v>0</v>
      </c>
      <c r="K33" s="314">
        <f>SBs!K67</f>
        <v>0</v>
      </c>
      <c r="L33" s="314">
        <f>SBs!L67</f>
        <v>0</v>
      </c>
      <c r="M33" s="314">
        <f>SBs!M67</f>
        <v>0</v>
      </c>
      <c r="N33" s="314">
        <f>SBs!N67</f>
        <v>0</v>
      </c>
      <c r="O33" s="314">
        <f>SBs!O67</f>
        <v>0</v>
      </c>
      <c r="P33" s="314">
        <f>SBs!P67</f>
        <v>0</v>
      </c>
      <c r="Q33" s="314">
        <f>SBs!Q67</f>
        <v>0</v>
      </c>
      <c r="R33" s="314">
        <f>SBs!R67</f>
        <v>0</v>
      </c>
      <c r="S33" s="314">
        <f>SBs!S67</f>
        <v>0</v>
      </c>
      <c r="T33" s="314">
        <f>SBs!T67</f>
        <v>0</v>
      </c>
      <c r="U33" s="314">
        <f>SBs!U67</f>
        <v>0</v>
      </c>
      <c r="V33" s="314">
        <f>SBs!V67</f>
        <v>0</v>
      </c>
      <c r="W33" s="314">
        <f>SBs!W67</f>
        <v>0</v>
      </c>
      <c r="X33" s="314">
        <f>SBs!X67</f>
        <v>0</v>
      </c>
      <c r="Y33" s="314">
        <f>SBs!Y67</f>
        <v>0</v>
      </c>
      <c r="Z33" s="314">
        <f>SBs!Z67</f>
        <v>0</v>
      </c>
      <c r="AA33" s="314">
        <f>SBs!AA67</f>
        <v>0</v>
      </c>
      <c r="AB33" s="314">
        <f>SBs!AB67</f>
        <v>0</v>
      </c>
      <c r="AC33" s="314">
        <f>SBs!AC67</f>
        <v>0</v>
      </c>
      <c r="AD33" s="314">
        <f>SBs!AD67</f>
        <v>0</v>
      </c>
      <c r="AE33" s="314">
        <f>SBs!AE67</f>
        <v>0</v>
      </c>
      <c r="AF33" s="314">
        <f>SBs!AF67</f>
        <v>0</v>
      </c>
      <c r="AG33" s="314">
        <f>SBs!AG67</f>
        <v>0</v>
      </c>
      <c r="AH33" s="314">
        <f>SBs!AH67</f>
        <v>0</v>
      </c>
      <c r="AI33" s="314">
        <f>SBs!AI67</f>
        <v>0</v>
      </c>
      <c r="AJ33" s="314">
        <f>SBs!AJ67</f>
        <v>0</v>
      </c>
      <c r="AK33" s="314">
        <f>SBs!AK67</f>
        <v>0</v>
      </c>
      <c r="AL33" s="314">
        <f>SBs!AL67</f>
        <v>0</v>
      </c>
      <c r="AM33" s="314">
        <f>SBs!AM67</f>
        <v>0</v>
      </c>
      <c r="AN33" s="314">
        <f>SBs!AN67</f>
        <v>0</v>
      </c>
      <c r="AO33" s="314">
        <f>SBs!AO67</f>
        <v>0</v>
      </c>
      <c r="AP33" s="314">
        <f>SBs!AP67</f>
        <v>0</v>
      </c>
      <c r="AQ33" s="314">
        <f>SBs!AQ67</f>
        <v>0</v>
      </c>
      <c r="AR33" s="314">
        <f>SBs!AR67</f>
        <v>0</v>
      </c>
      <c r="AS33" s="314">
        <f>SBs!AS67</f>
        <v>0</v>
      </c>
      <c r="AT33" s="314">
        <f>SBs!AT67</f>
        <v>0</v>
      </c>
      <c r="AU33" s="314">
        <f>SBs!AU67</f>
        <v>0</v>
      </c>
      <c r="AV33" s="314">
        <f>SBs!AV67</f>
        <v>0</v>
      </c>
      <c r="AW33" s="314">
        <f>SBs!AW67</f>
        <v>0</v>
      </c>
      <c r="AX33" s="314">
        <f>SBs!AX67</f>
        <v>0</v>
      </c>
      <c r="AY33" s="314">
        <f>SBs!AY67</f>
        <v>0</v>
      </c>
      <c r="AZ33" s="314">
        <f>SBs!AZ67</f>
        <v>0</v>
      </c>
      <c r="BA33" s="314">
        <f>SBs!BA67</f>
        <v>0</v>
      </c>
      <c r="BB33" s="314">
        <f>SBs!BB67</f>
        <v>0</v>
      </c>
      <c r="BC33" s="314">
        <f>SBs!BC67</f>
        <v>0</v>
      </c>
      <c r="BD33" s="314">
        <f>SBs!BD67</f>
        <v>0</v>
      </c>
      <c r="BE33" s="314">
        <f>SBs!BE67</f>
        <v>0</v>
      </c>
      <c r="BF33" s="314">
        <f>SBs!BF67</f>
        <v>0</v>
      </c>
      <c r="BG33" s="314">
        <f>SBs!BG67</f>
        <v>0</v>
      </c>
      <c r="BH33" s="314">
        <f>SBs!BH67</f>
        <v>0</v>
      </c>
      <c r="BI33" s="314">
        <f>SBs!BI67</f>
        <v>0</v>
      </c>
      <c r="BJ33" s="314">
        <f>SBs!BJ67</f>
        <v>0</v>
      </c>
      <c r="BK33" s="314">
        <f>SBs!BK67</f>
        <v>0</v>
      </c>
      <c r="BL33" s="314">
        <f>SBs!BL67</f>
        <v>0</v>
      </c>
      <c r="BM33" s="314">
        <f>SBs!BM67</f>
        <v>0</v>
      </c>
      <c r="BN33" s="314">
        <f>SBs!BN67</f>
        <v>0</v>
      </c>
      <c r="BO33" s="314">
        <f>SBs!BO67</f>
        <v>0</v>
      </c>
      <c r="BP33" s="314">
        <f>SBs!BP67</f>
        <v>0</v>
      </c>
      <c r="BQ33" s="314">
        <f>SBs!BQ67</f>
        <v>0</v>
      </c>
      <c r="BR33" s="314">
        <f>SBs!BR67</f>
        <v>0</v>
      </c>
      <c r="BS33" s="314">
        <f>SBs!BS67</f>
        <v>0</v>
      </c>
      <c r="BT33" s="314">
        <f>SBs!BT67</f>
        <v>0</v>
      </c>
      <c r="BU33" s="314">
        <f>SBs!BU67</f>
        <v>0</v>
      </c>
      <c r="BV33" s="314">
        <f>SBs!BV67</f>
        <v>0</v>
      </c>
      <c r="BW33" s="314">
        <f>SBs!BW67</f>
        <v>0</v>
      </c>
      <c r="BX33" s="314">
        <f>SBs!BX67</f>
        <v>0</v>
      </c>
    </row>
    <row r="34" spans="1:76" ht="15" customHeight="1" x14ac:dyDescent="0.25">
      <c r="A34" s="696" t="str">
        <f>"Option 3 - "&amp; Factors!$B$18</f>
        <v xml:space="preserve">Option 3 - </v>
      </c>
      <c r="B34" s="696"/>
      <c r="C34" s="311">
        <f>SBs!F87</f>
        <v>0</v>
      </c>
      <c r="D34" s="100" t="str">
        <f t="shared" si="5"/>
        <v/>
      </c>
      <c r="E34" s="23">
        <f t="shared" si="6"/>
        <v>1</v>
      </c>
      <c r="G34" s="314">
        <f>SBs!G89</f>
        <v>0</v>
      </c>
      <c r="H34" s="314">
        <f>SBs!H89</f>
        <v>0</v>
      </c>
      <c r="I34" s="314">
        <f>SBs!I89</f>
        <v>0</v>
      </c>
      <c r="J34" s="314">
        <f>SBs!J89</f>
        <v>0</v>
      </c>
      <c r="K34" s="314">
        <f>SBs!K89</f>
        <v>0</v>
      </c>
      <c r="L34" s="314">
        <f>SBs!L89</f>
        <v>0</v>
      </c>
      <c r="M34" s="314">
        <f>SBs!M89</f>
        <v>0</v>
      </c>
      <c r="N34" s="314">
        <f>SBs!N89</f>
        <v>0</v>
      </c>
      <c r="O34" s="314">
        <f>SBs!O89</f>
        <v>0</v>
      </c>
      <c r="P34" s="314">
        <f>SBs!P89</f>
        <v>0</v>
      </c>
      <c r="Q34" s="314">
        <f>SBs!Q89</f>
        <v>0</v>
      </c>
      <c r="R34" s="314">
        <f>SBs!R89</f>
        <v>0</v>
      </c>
      <c r="S34" s="314">
        <f>SBs!S89</f>
        <v>0</v>
      </c>
      <c r="T34" s="314">
        <f>SBs!T89</f>
        <v>0</v>
      </c>
      <c r="U34" s="314">
        <f>SBs!U89</f>
        <v>0</v>
      </c>
      <c r="V34" s="314">
        <f>SBs!V89</f>
        <v>0</v>
      </c>
      <c r="W34" s="314">
        <f>SBs!W89</f>
        <v>0</v>
      </c>
      <c r="X34" s="314">
        <f>SBs!X89</f>
        <v>0</v>
      </c>
      <c r="Y34" s="314">
        <f>SBs!Y89</f>
        <v>0</v>
      </c>
      <c r="Z34" s="314">
        <f>SBs!Z89</f>
        <v>0</v>
      </c>
      <c r="AA34" s="314">
        <f>SBs!AA89</f>
        <v>0</v>
      </c>
      <c r="AB34" s="314">
        <f>SBs!AB89</f>
        <v>0</v>
      </c>
      <c r="AC34" s="314">
        <f>SBs!AC89</f>
        <v>0</v>
      </c>
      <c r="AD34" s="314">
        <f>SBs!AD89</f>
        <v>0</v>
      </c>
      <c r="AE34" s="314">
        <f>SBs!AE89</f>
        <v>0</v>
      </c>
      <c r="AF34" s="314">
        <f>SBs!AF89</f>
        <v>0</v>
      </c>
      <c r="AG34" s="314">
        <f>SBs!AG89</f>
        <v>0</v>
      </c>
      <c r="AH34" s="314">
        <f>SBs!AH89</f>
        <v>0</v>
      </c>
      <c r="AI34" s="314">
        <f>SBs!AI89</f>
        <v>0</v>
      </c>
      <c r="AJ34" s="314">
        <f>SBs!AJ89</f>
        <v>0</v>
      </c>
      <c r="AK34" s="314">
        <f>SBs!AK89</f>
        <v>0</v>
      </c>
      <c r="AL34" s="314">
        <f>SBs!AL89</f>
        <v>0</v>
      </c>
      <c r="AM34" s="314">
        <f>SBs!AM89</f>
        <v>0</v>
      </c>
      <c r="AN34" s="314">
        <f>SBs!AN89</f>
        <v>0</v>
      </c>
      <c r="AO34" s="314">
        <f>SBs!AO89</f>
        <v>0</v>
      </c>
      <c r="AP34" s="314">
        <f>SBs!AP89</f>
        <v>0</v>
      </c>
      <c r="AQ34" s="314">
        <f>SBs!AQ89</f>
        <v>0</v>
      </c>
      <c r="AR34" s="314">
        <f>SBs!AR89</f>
        <v>0</v>
      </c>
      <c r="AS34" s="314">
        <f>SBs!AS89</f>
        <v>0</v>
      </c>
      <c r="AT34" s="314">
        <f>SBs!AT89</f>
        <v>0</v>
      </c>
      <c r="AU34" s="314">
        <f>SBs!AU89</f>
        <v>0</v>
      </c>
      <c r="AV34" s="314">
        <f>SBs!AV89</f>
        <v>0</v>
      </c>
      <c r="AW34" s="314">
        <f>SBs!AW89</f>
        <v>0</v>
      </c>
      <c r="AX34" s="314">
        <f>SBs!AX89</f>
        <v>0</v>
      </c>
      <c r="AY34" s="314">
        <f>SBs!AY89</f>
        <v>0</v>
      </c>
      <c r="AZ34" s="314">
        <f>SBs!AZ89</f>
        <v>0</v>
      </c>
      <c r="BA34" s="314">
        <f>SBs!BA89</f>
        <v>0</v>
      </c>
      <c r="BB34" s="314">
        <f>SBs!BB89</f>
        <v>0</v>
      </c>
      <c r="BC34" s="314">
        <f>SBs!BC89</f>
        <v>0</v>
      </c>
      <c r="BD34" s="314">
        <f>SBs!BD89</f>
        <v>0</v>
      </c>
      <c r="BE34" s="314">
        <f>SBs!BE89</f>
        <v>0</v>
      </c>
      <c r="BF34" s="314">
        <f>SBs!BF89</f>
        <v>0</v>
      </c>
      <c r="BG34" s="314">
        <f>SBs!BG89</f>
        <v>0</v>
      </c>
      <c r="BH34" s="314">
        <f>SBs!BH89</f>
        <v>0</v>
      </c>
      <c r="BI34" s="314">
        <f>SBs!BI89</f>
        <v>0</v>
      </c>
      <c r="BJ34" s="314">
        <f>SBs!BJ89</f>
        <v>0</v>
      </c>
      <c r="BK34" s="314">
        <f>SBs!BK89</f>
        <v>0</v>
      </c>
      <c r="BL34" s="314">
        <f>SBs!BL89</f>
        <v>0</v>
      </c>
      <c r="BM34" s="314">
        <f>SBs!BM89</f>
        <v>0</v>
      </c>
      <c r="BN34" s="314">
        <f>SBs!BN89</f>
        <v>0</v>
      </c>
      <c r="BO34" s="314">
        <f>SBs!BO89</f>
        <v>0</v>
      </c>
      <c r="BP34" s="314">
        <f>SBs!BP89</f>
        <v>0</v>
      </c>
      <c r="BQ34" s="314">
        <f>SBs!BQ89</f>
        <v>0</v>
      </c>
      <c r="BR34" s="314">
        <f>SBs!BR89</f>
        <v>0</v>
      </c>
      <c r="BS34" s="314">
        <f>SBs!BS89</f>
        <v>0</v>
      </c>
      <c r="BT34" s="314">
        <f>SBs!BT89</f>
        <v>0</v>
      </c>
      <c r="BU34" s="314">
        <f>SBs!BU89</f>
        <v>0</v>
      </c>
      <c r="BV34" s="314">
        <f>SBs!BV89</f>
        <v>0</v>
      </c>
      <c r="BW34" s="314">
        <f>SBs!BW89</f>
        <v>0</v>
      </c>
      <c r="BX34" s="314">
        <f>SBs!BX89</f>
        <v>0</v>
      </c>
    </row>
    <row r="35" spans="1:76" ht="15" customHeight="1" x14ac:dyDescent="0.25">
      <c r="A35" s="696" t="str">
        <f>"Option 4 - "&amp; Factors!$B$19</f>
        <v xml:space="preserve">Option 4 - </v>
      </c>
      <c r="B35" s="696"/>
      <c r="C35" s="311">
        <f>SBs!F109</f>
        <v>0</v>
      </c>
      <c r="D35" s="100" t="str">
        <f t="shared" si="5"/>
        <v/>
      </c>
      <c r="E35" s="23">
        <f t="shared" si="6"/>
        <v>1</v>
      </c>
      <c r="G35" s="314">
        <f>SBs!G111</f>
        <v>0</v>
      </c>
      <c r="H35" s="314">
        <f>SBs!H111</f>
        <v>0</v>
      </c>
      <c r="I35" s="314">
        <f>SBs!I111</f>
        <v>0</v>
      </c>
      <c r="J35" s="314">
        <f>SBs!J111</f>
        <v>0</v>
      </c>
      <c r="K35" s="314">
        <f>SBs!K111</f>
        <v>0</v>
      </c>
      <c r="L35" s="314">
        <f>SBs!L111</f>
        <v>0</v>
      </c>
      <c r="M35" s="314">
        <f>SBs!M111</f>
        <v>0</v>
      </c>
      <c r="N35" s="314">
        <f>SBs!N111</f>
        <v>0</v>
      </c>
      <c r="O35" s="314">
        <f>SBs!O111</f>
        <v>0</v>
      </c>
      <c r="P35" s="314">
        <f>SBs!P111</f>
        <v>0</v>
      </c>
      <c r="Q35" s="314">
        <f>SBs!Q111</f>
        <v>0</v>
      </c>
      <c r="R35" s="314">
        <f>SBs!R111</f>
        <v>0</v>
      </c>
      <c r="S35" s="314">
        <f>SBs!S111</f>
        <v>0</v>
      </c>
      <c r="T35" s="314">
        <f>SBs!T111</f>
        <v>0</v>
      </c>
      <c r="U35" s="314">
        <f>SBs!U111</f>
        <v>0</v>
      </c>
      <c r="V35" s="314">
        <f>SBs!V111</f>
        <v>0</v>
      </c>
      <c r="W35" s="314">
        <f>SBs!W111</f>
        <v>0</v>
      </c>
      <c r="X35" s="314">
        <f>SBs!X111</f>
        <v>0</v>
      </c>
      <c r="Y35" s="314">
        <f>SBs!Y111</f>
        <v>0</v>
      </c>
      <c r="Z35" s="314">
        <f>SBs!Z111</f>
        <v>0</v>
      </c>
      <c r="AA35" s="314">
        <f>SBs!AA111</f>
        <v>0</v>
      </c>
      <c r="AB35" s="314">
        <f>SBs!AB111</f>
        <v>0</v>
      </c>
      <c r="AC35" s="314">
        <f>SBs!AC111</f>
        <v>0</v>
      </c>
      <c r="AD35" s="314">
        <f>SBs!AD111</f>
        <v>0</v>
      </c>
      <c r="AE35" s="314">
        <f>SBs!AE111</f>
        <v>0</v>
      </c>
      <c r="AF35" s="314">
        <f>SBs!AF111</f>
        <v>0</v>
      </c>
      <c r="AG35" s="314">
        <f>SBs!AG111</f>
        <v>0</v>
      </c>
      <c r="AH35" s="314">
        <f>SBs!AH111</f>
        <v>0</v>
      </c>
      <c r="AI35" s="314">
        <f>SBs!AI111</f>
        <v>0</v>
      </c>
      <c r="AJ35" s="314">
        <f>SBs!AJ111</f>
        <v>0</v>
      </c>
      <c r="AK35" s="314">
        <f>SBs!AK111</f>
        <v>0</v>
      </c>
      <c r="AL35" s="314">
        <f>SBs!AL111</f>
        <v>0</v>
      </c>
      <c r="AM35" s="314">
        <f>SBs!AM111</f>
        <v>0</v>
      </c>
      <c r="AN35" s="314">
        <f>SBs!AN111</f>
        <v>0</v>
      </c>
      <c r="AO35" s="314">
        <f>SBs!AO111</f>
        <v>0</v>
      </c>
      <c r="AP35" s="314">
        <f>SBs!AP111</f>
        <v>0</v>
      </c>
      <c r="AQ35" s="314">
        <f>SBs!AQ111</f>
        <v>0</v>
      </c>
      <c r="AR35" s="314">
        <f>SBs!AR111</f>
        <v>0</v>
      </c>
      <c r="AS35" s="314">
        <f>SBs!AS111</f>
        <v>0</v>
      </c>
      <c r="AT35" s="314">
        <f>SBs!AT111</f>
        <v>0</v>
      </c>
      <c r="AU35" s="314">
        <f>SBs!AU111</f>
        <v>0</v>
      </c>
      <c r="AV35" s="314">
        <f>SBs!AV111</f>
        <v>0</v>
      </c>
      <c r="AW35" s="314">
        <f>SBs!AW111</f>
        <v>0</v>
      </c>
      <c r="AX35" s="314">
        <f>SBs!AX111</f>
        <v>0</v>
      </c>
      <c r="AY35" s="314">
        <f>SBs!AY111</f>
        <v>0</v>
      </c>
      <c r="AZ35" s="314">
        <f>SBs!AZ111</f>
        <v>0</v>
      </c>
      <c r="BA35" s="314">
        <f>SBs!BA111</f>
        <v>0</v>
      </c>
      <c r="BB35" s="314">
        <f>SBs!BB111</f>
        <v>0</v>
      </c>
      <c r="BC35" s="314">
        <f>SBs!BC111</f>
        <v>0</v>
      </c>
      <c r="BD35" s="314">
        <f>SBs!BD111</f>
        <v>0</v>
      </c>
      <c r="BE35" s="314">
        <f>SBs!BE111</f>
        <v>0</v>
      </c>
      <c r="BF35" s="314">
        <f>SBs!BF111</f>
        <v>0</v>
      </c>
      <c r="BG35" s="314">
        <f>SBs!BG111</f>
        <v>0</v>
      </c>
      <c r="BH35" s="314">
        <f>SBs!BH111</f>
        <v>0</v>
      </c>
      <c r="BI35" s="314">
        <f>SBs!BI111</f>
        <v>0</v>
      </c>
      <c r="BJ35" s="314">
        <f>SBs!BJ111</f>
        <v>0</v>
      </c>
      <c r="BK35" s="314">
        <f>SBs!BK111</f>
        <v>0</v>
      </c>
      <c r="BL35" s="314">
        <f>SBs!BL111</f>
        <v>0</v>
      </c>
      <c r="BM35" s="314">
        <f>SBs!BM111</f>
        <v>0</v>
      </c>
      <c r="BN35" s="314">
        <f>SBs!BN111</f>
        <v>0</v>
      </c>
      <c r="BO35" s="314">
        <f>SBs!BO111</f>
        <v>0</v>
      </c>
      <c r="BP35" s="314">
        <f>SBs!BP111</f>
        <v>0</v>
      </c>
      <c r="BQ35" s="314">
        <f>SBs!BQ111</f>
        <v>0</v>
      </c>
      <c r="BR35" s="314">
        <f>SBs!BR111</f>
        <v>0</v>
      </c>
      <c r="BS35" s="314">
        <f>SBs!BS111</f>
        <v>0</v>
      </c>
      <c r="BT35" s="314">
        <f>SBs!BT111</f>
        <v>0</v>
      </c>
      <c r="BU35" s="314">
        <f>SBs!BU111</f>
        <v>0</v>
      </c>
      <c r="BV35" s="314">
        <f>SBs!BV111</f>
        <v>0</v>
      </c>
      <c r="BW35" s="314">
        <f>SBs!BW111</f>
        <v>0</v>
      </c>
      <c r="BX35" s="314">
        <f>SBs!BX111</f>
        <v>0</v>
      </c>
    </row>
    <row r="36" spans="1:76" ht="15" customHeight="1" x14ac:dyDescent="0.25">
      <c r="A36" s="696" t="str">
        <f>"Option 5 - "&amp; Factors!$B$20</f>
        <v xml:space="preserve">Option 5 - </v>
      </c>
      <c r="B36" s="696"/>
      <c r="C36" s="311">
        <f>SBs!F131</f>
        <v>0</v>
      </c>
      <c r="D36" s="100" t="str">
        <f t="shared" si="5"/>
        <v/>
      </c>
      <c r="E36" s="23">
        <f t="shared" si="6"/>
        <v>1</v>
      </c>
      <c r="G36" s="314">
        <f>SBs!G133</f>
        <v>0</v>
      </c>
      <c r="H36" s="314">
        <f>SBs!H133</f>
        <v>0</v>
      </c>
      <c r="I36" s="314">
        <f>SBs!I133</f>
        <v>0</v>
      </c>
      <c r="J36" s="314">
        <f>SBs!J133</f>
        <v>0</v>
      </c>
      <c r="K36" s="314">
        <f>SBs!K133</f>
        <v>0</v>
      </c>
      <c r="L36" s="314">
        <f>SBs!L133</f>
        <v>0</v>
      </c>
      <c r="M36" s="314">
        <f>SBs!M133</f>
        <v>0</v>
      </c>
      <c r="N36" s="314">
        <f>SBs!N133</f>
        <v>0</v>
      </c>
      <c r="O36" s="314">
        <f>SBs!O133</f>
        <v>0</v>
      </c>
      <c r="P36" s="314">
        <f>SBs!P133</f>
        <v>0</v>
      </c>
      <c r="Q36" s="314">
        <f>SBs!Q133</f>
        <v>0</v>
      </c>
      <c r="R36" s="314">
        <f>SBs!R133</f>
        <v>0</v>
      </c>
      <c r="S36" s="314">
        <f>SBs!S133</f>
        <v>0</v>
      </c>
      <c r="T36" s="314">
        <f>SBs!T133</f>
        <v>0</v>
      </c>
      <c r="U36" s="314">
        <f>SBs!U133</f>
        <v>0</v>
      </c>
      <c r="V36" s="314">
        <f>SBs!V133</f>
        <v>0</v>
      </c>
      <c r="W36" s="314">
        <f>SBs!W133</f>
        <v>0</v>
      </c>
      <c r="X36" s="314">
        <f>SBs!X133</f>
        <v>0</v>
      </c>
      <c r="Y36" s="314">
        <f>SBs!Y133</f>
        <v>0</v>
      </c>
      <c r="Z36" s="314">
        <f>SBs!Z133</f>
        <v>0</v>
      </c>
      <c r="AA36" s="314">
        <f>SBs!AA133</f>
        <v>0</v>
      </c>
      <c r="AB36" s="314">
        <f>SBs!AB133</f>
        <v>0</v>
      </c>
      <c r="AC36" s="314">
        <f>SBs!AC133</f>
        <v>0</v>
      </c>
      <c r="AD36" s="314">
        <f>SBs!AD133</f>
        <v>0</v>
      </c>
      <c r="AE36" s="314">
        <f>SBs!AE133</f>
        <v>0</v>
      </c>
      <c r="AF36" s="314">
        <f>SBs!AF133</f>
        <v>0</v>
      </c>
      <c r="AG36" s="314">
        <f>SBs!AG133</f>
        <v>0</v>
      </c>
      <c r="AH36" s="314">
        <f>SBs!AH133</f>
        <v>0</v>
      </c>
      <c r="AI36" s="314">
        <f>SBs!AI133</f>
        <v>0</v>
      </c>
      <c r="AJ36" s="314">
        <f>SBs!AJ133</f>
        <v>0</v>
      </c>
      <c r="AK36" s="314">
        <f>SBs!AK133</f>
        <v>0</v>
      </c>
      <c r="AL36" s="314">
        <f>SBs!AL133</f>
        <v>0</v>
      </c>
      <c r="AM36" s="314">
        <f>SBs!AM133</f>
        <v>0</v>
      </c>
      <c r="AN36" s="314">
        <f>SBs!AN133</f>
        <v>0</v>
      </c>
      <c r="AO36" s="314">
        <f>SBs!AO133</f>
        <v>0</v>
      </c>
      <c r="AP36" s="314">
        <f>SBs!AP133</f>
        <v>0</v>
      </c>
      <c r="AQ36" s="314">
        <f>SBs!AQ133</f>
        <v>0</v>
      </c>
      <c r="AR36" s="314">
        <f>SBs!AR133</f>
        <v>0</v>
      </c>
      <c r="AS36" s="314">
        <f>SBs!AS133</f>
        <v>0</v>
      </c>
      <c r="AT36" s="314">
        <f>SBs!AT133</f>
        <v>0</v>
      </c>
      <c r="AU36" s="314">
        <f>SBs!AU133</f>
        <v>0</v>
      </c>
      <c r="AV36" s="314">
        <f>SBs!AV133</f>
        <v>0</v>
      </c>
      <c r="AW36" s="314">
        <f>SBs!AW133</f>
        <v>0</v>
      </c>
      <c r="AX36" s="314">
        <f>SBs!AX133</f>
        <v>0</v>
      </c>
      <c r="AY36" s="314">
        <f>SBs!AY133</f>
        <v>0</v>
      </c>
      <c r="AZ36" s="314">
        <f>SBs!AZ133</f>
        <v>0</v>
      </c>
      <c r="BA36" s="314">
        <f>SBs!BA133</f>
        <v>0</v>
      </c>
      <c r="BB36" s="314">
        <f>SBs!BB133</f>
        <v>0</v>
      </c>
      <c r="BC36" s="314">
        <f>SBs!BC133</f>
        <v>0</v>
      </c>
      <c r="BD36" s="314">
        <f>SBs!BD133</f>
        <v>0</v>
      </c>
      <c r="BE36" s="314">
        <f>SBs!BE133</f>
        <v>0</v>
      </c>
      <c r="BF36" s="314">
        <f>SBs!BF133</f>
        <v>0</v>
      </c>
      <c r="BG36" s="314">
        <f>SBs!BG133</f>
        <v>0</v>
      </c>
      <c r="BH36" s="314">
        <f>SBs!BH133</f>
        <v>0</v>
      </c>
      <c r="BI36" s="314">
        <f>SBs!BI133</f>
        <v>0</v>
      </c>
      <c r="BJ36" s="314">
        <f>SBs!BJ133</f>
        <v>0</v>
      </c>
      <c r="BK36" s="314">
        <f>SBs!BK133</f>
        <v>0</v>
      </c>
      <c r="BL36" s="314">
        <f>SBs!BL133</f>
        <v>0</v>
      </c>
      <c r="BM36" s="314">
        <f>SBs!BM133</f>
        <v>0</v>
      </c>
      <c r="BN36" s="314">
        <f>SBs!BN133</f>
        <v>0</v>
      </c>
      <c r="BO36" s="314">
        <f>SBs!BO133</f>
        <v>0</v>
      </c>
      <c r="BP36" s="314">
        <f>SBs!BP133</f>
        <v>0</v>
      </c>
      <c r="BQ36" s="314">
        <f>SBs!BQ133</f>
        <v>0</v>
      </c>
      <c r="BR36" s="314">
        <f>SBs!BR133</f>
        <v>0</v>
      </c>
      <c r="BS36" s="314">
        <f>SBs!BS133</f>
        <v>0</v>
      </c>
      <c r="BT36" s="314">
        <f>SBs!BT133</f>
        <v>0</v>
      </c>
      <c r="BU36" s="314">
        <f>SBs!BU133</f>
        <v>0</v>
      </c>
      <c r="BV36" s="314">
        <f>SBs!BV133</f>
        <v>0</v>
      </c>
      <c r="BW36" s="314">
        <f>SBs!BW133</f>
        <v>0</v>
      </c>
      <c r="BX36" s="314">
        <f>SBs!BX133</f>
        <v>0</v>
      </c>
    </row>
    <row r="37" spans="1:76" ht="15" customHeight="1" x14ac:dyDescent="0.25">
      <c r="A37" s="696" t="str">
        <f>"Option 6 - "&amp; Factors!$B$21</f>
        <v xml:space="preserve">Option 6 - </v>
      </c>
      <c r="B37" s="696"/>
      <c r="C37" s="311">
        <f>SBs!F153</f>
        <v>0</v>
      </c>
      <c r="D37" s="100" t="str">
        <f t="shared" si="5"/>
        <v/>
      </c>
      <c r="E37" s="23">
        <f t="shared" si="6"/>
        <v>1</v>
      </c>
      <c r="G37" s="314">
        <f>SBs!G155</f>
        <v>0</v>
      </c>
      <c r="H37" s="314">
        <f>SBs!H155</f>
        <v>0</v>
      </c>
      <c r="I37" s="314">
        <f>SBs!I155</f>
        <v>0</v>
      </c>
      <c r="J37" s="314">
        <f>SBs!J155</f>
        <v>0</v>
      </c>
      <c r="K37" s="314">
        <f>SBs!K155</f>
        <v>0</v>
      </c>
      <c r="L37" s="314">
        <f>SBs!L155</f>
        <v>0</v>
      </c>
      <c r="M37" s="314">
        <f>SBs!M155</f>
        <v>0</v>
      </c>
      <c r="N37" s="314">
        <f>SBs!N155</f>
        <v>0</v>
      </c>
      <c r="O37" s="314">
        <f>SBs!O155</f>
        <v>0</v>
      </c>
      <c r="P37" s="314">
        <f>SBs!P155</f>
        <v>0</v>
      </c>
      <c r="Q37" s="314">
        <f>SBs!Q155</f>
        <v>0</v>
      </c>
      <c r="R37" s="314">
        <f>SBs!R155</f>
        <v>0</v>
      </c>
      <c r="S37" s="314">
        <f>SBs!S155</f>
        <v>0</v>
      </c>
      <c r="T37" s="314">
        <f>SBs!T155</f>
        <v>0</v>
      </c>
      <c r="U37" s="314">
        <f>SBs!U155</f>
        <v>0</v>
      </c>
      <c r="V37" s="314">
        <f>SBs!V155</f>
        <v>0</v>
      </c>
      <c r="W37" s="314">
        <f>SBs!W155</f>
        <v>0</v>
      </c>
      <c r="X37" s="314">
        <f>SBs!X155</f>
        <v>0</v>
      </c>
      <c r="Y37" s="314">
        <f>SBs!Y155</f>
        <v>0</v>
      </c>
      <c r="Z37" s="314">
        <f>SBs!Z155</f>
        <v>0</v>
      </c>
      <c r="AA37" s="314">
        <f>SBs!AA155</f>
        <v>0</v>
      </c>
      <c r="AB37" s="314">
        <f>SBs!AB155</f>
        <v>0</v>
      </c>
      <c r="AC37" s="314">
        <f>SBs!AC155</f>
        <v>0</v>
      </c>
      <c r="AD37" s="314">
        <f>SBs!AD155</f>
        <v>0</v>
      </c>
      <c r="AE37" s="314">
        <f>SBs!AE155</f>
        <v>0</v>
      </c>
      <c r="AF37" s="314">
        <f>SBs!AF155</f>
        <v>0</v>
      </c>
      <c r="AG37" s="314">
        <f>SBs!AG155</f>
        <v>0</v>
      </c>
      <c r="AH37" s="314">
        <f>SBs!AH155</f>
        <v>0</v>
      </c>
      <c r="AI37" s="314">
        <f>SBs!AI155</f>
        <v>0</v>
      </c>
      <c r="AJ37" s="314">
        <f>SBs!AJ155</f>
        <v>0</v>
      </c>
      <c r="AK37" s="314">
        <f>SBs!AK155</f>
        <v>0</v>
      </c>
      <c r="AL37" s="314">
        <f>SBs!AL155</f>
        <v>0</v>
      </c>
      <c r="AM37" s="314">
        <f>SBs!AM155</f>
        <v>0</v>
      </c>
      <c r="AN37" s="314">
        <f>SBs!AN155</f>
        <v>0</v>
      </c>
      <c r="AO37" s="314">
        <f>SBs!AO155</f>
        <v>0</v>
      </c>
      <c r="AP37" s="314">
        <f>SBs!AP155</f>
        <v>0</v>
      </c>
      <c r="AQ37" s="314">
        <f>SBs!AQ155</f>
        <v>0</v>
      </c>
      <c r="AR37" s="314">
        <f>SBs!AR155</f>
        <v>0</v>
      </c>
      <c r="AS37" s="314">
        <f>SBs!AS155</f>
        <v>0</v>
      </c>
      <c r="AT37" s="314">
        <f>SBs!AT155</f>
        <v>0</v>
      </c>
      <c r="AU37" s="314">
        <f>SBs!AU155</f>
        <v>0</v>
      </c>
      <c r="AV37" s="314">
        <f>SBs!AV155</f>
        <v>0</v>
      </c>
      <c r="AW37" s="314">
        <f>SBs!AW155</f>
        <v>0</v>
      </c>
      <c r="AX37" s="314">
        <f>SBs!AX155</f>
        <v>0</v>
      </c>
      <c r="AY37" s="314">
        <f>SBs!AY155</f>
        <v>0</v>
      </c>
      <c r="AZ37" s="314">
        <f>SBs!AZ155</f>
        <v>0</v>
      </c>
      <c r="BA37" s="314">
        <f>SBs!BA155</f>
        <v>0</v>
      </c>
      <c r="BB37" s="314">
        <f>SBs!BB155</f>
        <v>0</v>
      </c>
      <c r="BC37" s="314">
        <f>SBs!BC155</f>
        <v>0</v>
      </c>
      <c r="BD37" s="314">
        <f>SBs!BD155</f>
        <v>0</v>
      </c>
      <c r="BE37" s="314">
        <f>SBs!BE155</f>
        <v>0</v>
      </c>
      <c r="BF37" s="314">
        <f>SBs!BF155</f>
        <v>0</v>
      </c>
      <c r="BG37" s="314">
        <f>SBs!BG155</f>
        <v>0</v>
      </c>
      <c r="BH37" s="314">
        <f>SBs!BH155</f>
        <v>0</v>
      </c>
      <c r="BI37" s="314">
        <f>SBs!BI155</f>
        <v>0</v>
      </c>
      <c r="BJ37" s="314">
        <f>SBs!BJ155</f>
        <v>0</v>
      </c>
      <c r="BK37" s="314">
        <f>SBs!BK155</f>
        <v>0</v>
      </c>
      <c r="BL37" s="314">
        <f>SBs!BL155</f>
        <v>0</v>
      </c>
      <c r="BM37" s="314">
        <f>SBs!BM155</f>
        <v>0</v>
      </c>
      <c r="BN37" s="314">
        <f>SBs!BN155</f>
        <v>0</v>
      </c>
      <c r="BO37" s="314">
        <f>SBs!BO155</f>
        <v>0</v>
      </c>
      <c r="BP37" s="314">
        <f>SBs!BP155</f>
        <v>0</v>
      </c>
      <c r="BQ37" s="314">
        <f>SBs!BQ155</f>
        <v>0</v>
      </c>
      <c r="BR37" s="314">
        <f>SBs!BR155</f>
        <v>0</v>
      </c>
      <c r="BS37" s="314">
        <f>SBs!BS155</f>
        <v>0</v>
      </c>
      <c r="BT37" s="314">
        <f>SBs!BT155</f>
        <v>0</v>
      </c>
      <c r="BU37" s="314">
        <f>SBs!BU155</f>
        <v>0</v>
      </c>
      <c r="BV37" s="314">
        <f>SBs!BV155</f>
        <v>0</v>
      </c>
      <c r="BW37" s="314">
        <f>SBs!BW155</f>
        <v>0</v>
      </c>
      <c r="BX37" s="314">
        <f>SBs!BX155</f>
        <v>0</v>
      </c>
    </row>
    <row r="38" spans="1:76" x14ac:dyDescent="0.25">
      <c r="A38" s="25"/>
      <c r="B38" s="26"/>
      <c r="C38" s="27"/>
      <c r="D38" s="27"/>
      <c r="E38" s="27"/>
      <c r="F38" s="27"/>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row>
  </sheetData>
  <sheetProtection algorithmName="SHA-512" hashValue="wyDcraVbpOXFhKQu+GV2pmcUc89YSodtMutTG+SsODXU1CoQ6ZauvA1tG7ARovJaC+TLLbL7UW86AE4CUYoZPQ==" saltValue="OkPdeF/bAYRj78tczEZU1w==" spinCount="100000" sheet="1" objects="1" scenarios="1"/>
  <mergeCells count="36">
    <mergeCell ref="A23:B23"/>
    <mergeCell ref="A19:B19"/>
    <mergeCell ref="A37:B37"/>
    <mergeCell ref="A25:B25"/>
    <mergeCell ref="A26:B26"/>
    <mergeCell ref="A27:B27"/>
    <mergeCell ref="A31:B31"/>
    <mergeCell ref="A32:B32"/>
    <mergeCell ref="A33:B33"/>
    <mergeCell ref="A34:B34"/>
    <mergeCell ref="A35:B35"/>
    <mergeCell ref="A36:B36"/>
    <mergeCell ref="A30:B30"/>
    <mergeCell ref="A29:B29"/>
    <mergeCell ref="A7:B7"/>
    <mergeCell ref="C1:D1"/>
    <mergeCell ref="A3:B3"/>
    <mergeCell ref="A4:B4"/>
    <mergeCell ref="A5:B5"/>
    <mergeCell ref="A6:B6"/>
    <mergeCell ref="A9:B9"/>
    <mergeCell ref="A10:B10"/>
    <mergeCell ref="A20:B20"/>
    <mergeCell ref="C29:D29"/>
    <mergeCell ref="C9:E9"/>
    <mergeCell ref="C19:E19"/>
    <mergeCell ref="A11:B11"/>
    <mergeCell ref="A24:B24"/>
    <mergeCell ref="A12:B12"/>
    <mergeCell ref="A13:B13"/>
    <mergeCell ref="A14:B14"/>
    <mergeCell ref="A15:B15"/>
    <mergeCell ref="A16:B16"/>
    <mergeCell ref="A17:B17"/>
    <mergeCell ref="A21:B21"/>
    <mergeCell ref="A22:B22"/>
  </mergeCells>
  <hyperlinks>
    <hyperlink ref="C1" location="'User Instructions'!A1" display="Back to User Instructions" xr:uid="{00000000-0004-0000-1E00-000000000000}"/>
    <hyperlink ref="C1:D1" location="'User Instructions'!A1" display="Back to Instructions" xr:uid="{00000000-0004-0000-1E00-000001000000}"/>
    <hyperlink ref="C2" location="'Model Structure'!A1" display="Back to Model Structure" xr:uid="{00000000-0004-0000-1E00-000002000000}"/>
  </hyperlinks>
  <pageMargins left="0.7" right="0.7" top="0.75" bottom="0.75" header="0.3" footer="0.3"/>
  <pageSetup paperSize="9" scale="63" fitToWidth="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
    <tabColor rgb="FF00B050"/>
    <pageSetUpPr fitToPage="1"/>
  </sheetPr>
  <dimension ref="A1:L68"/>
  <sheetViews>
    <sheetView zoomScaleNormal="100" workbookViewId="0">
      <pane ySplit="4" topLeftCell="A5" activePane="bottomLeft" state="frozen"/>
      <selection activeCell="D83" sqref="D83"/>
      <selection pane="bottomLeft" activeCell="D83" sqref="D83"/>
    </sheetView>
  </sheetViews>
  <sheetFormatPr defaultColWidth="9.109375" defaultRowHeight="11.4" x14ac:dyDescent="0.2"/>
  <cols>
    <col min="1" max="1" width="24.44140625" style="478" bestFit="1" customWidth="1"/>
    <col min="2" max="2" width="26.5546875" style="478" customWidth="1"/>
    <col min="3" max="3" width="45.109375" style="478" customWidth="1"/>
    <col min="4" max="4" width="33.33203125" style="478" customWidth="1"/>
    <col min="5" max="5" width="22.6640625" style="478" customWidth="1"/>
    <col min="6" max="6" width="28.88671875" style="478" customWidth="1"/>
    <col min="7" max="7" width="28.44140625" style="478" bestFit="1" customWidth="1"/>
    <col min="8" max="8" width="29" style="478" customWidth="1"/>
    <col min="9" max="10" width="9.109375" style="478"/>
    <col min="11" max="11" width="5.33203125" style="478" hidden="1" customWidth="1"/>
    <col min="12" max="12" width="9.109375" style="478" hidden="1" customWidth="1"/>
    <col min="13" max="16384" width="9.109375" style="478"/>
  </cols>
  <sheetData>
    <row r="1" spans="1:12" ht="15" customHeight="1" x14ac:dyDescent="0.2">
      <c r="A1" s="477" t="s">
        <v>399</v>
      </c>
      <c r="B1" s="702" t="s">
        <v>421</v>
      </c>
      <c r="C1" s="702"/>
    </row>
    <row r="2" spans="1:12" x14ac:dyDescent="0.2">
      <c r="A2" s="479"/>
      <c r="B2" s="438" t="s">
        <v>573</v>
      </c>
      <c r="C2" s="479"/>
      <c r="D2" s="479"/>
      <c r="E2" s="479"/>
      <c r="F2" s="479"/>
      <c r="G2" s="479"/>
      <c r="H2" s="479"/>
    </row>
    <row r="3" spans="1:12" ht="15" customHeight="1" x14ac:dyDescent="0.2">
      <c r="A3" s="706" t="s">
        <v>32</v>
      </c>
      <c r="B3" s="706" t="s">
        <v>337</v>
      </c>
      <c r="C3" s="706" t="s">
        <v>338</v>
      </c>
      <c r="D3" s="706" t="s">
        <v>390</v>
      </c>
      <c r="E3" s="707" t="s">
        <v>411</v>
      </c>
      <c r="F3" s="706" t="s">
        <v>405</v>
      </c>
      <c r="G3" s="706" t="s">
        <v>406</v>
      </c>
      <c r="H3" s="706" t="s">
        <v>407</v>
      </c>
      <c r="K3" s="478" t="s">
        <v>409</v>
      </c>
      <c r="L3" s="478" t="s">
        <v>410</v>
      </c>
    </row>
    <row r="4" spans="1:12" x14ac:dyDescent="0.2">
      <c r="A4" s="706"/>
      <c r="B4" s="706"/>
      <c r="C4" s="706"/>
      <c r="D4" s="706"/>
      <c r="E4" s="708"/>
      <c r="F4" s="706"/>
      <c r="G4" s="706"/>
      <c r="H4" s="706"/>
    </row>
    <row r="5" spans="1:12" ht="12" x14ac:dyDescent="0.2">
      <c r="A5" s="703" t="s">
        <v>22</v>
      </c>
      <c r="B5" s="704"/>
      <c r="C5" s="704"/>
      <c r="D5" s="704"/>
      <c r="E5" s="704"/>
      <c r="F5" s="704"/>
      <c r="G5" s="704"/>
      <c r="H5" s="705"/>
    </row>
    <row r="6" spans="1:12" x14ac:dyDescent="0.2">
      <c r="A6" s="480" t="s">
        <v>41</v>
      </c>
      <c r="B6" s="167"/>
      <c r="C6" s="167"/>
      <c r="D6" s="210"/>
      <c r="E6" s="480" t="s">
        <v>410</v>
      </c>
      <c r="F6" s="167"/>
      <c r="G6" s="167"/>
      <c r="H6" s="167"/>
    </row>
    <row r="7" spans="1:12" x14ac:dyDescent="0.2">
      <c r="A7" s="480" t="s">
        <v>42</v>
      </c>
      <c r="B7" s="552"/>
      <c r="C7" s="552"/>
      <c r="D7" s="210"/>
      <c r="E7" s="480" t="s">
        <v>410</v>
      </c>
      <c r="F7" s="552"/>
      <c r="G7" s="552"/>
      <c r="H7" s="552"/>
    </row>
    <row r="8" spans="1:12" x14ac:dyDescent="0.2">
      <c r="A8" s="480" t="s">
        <v>43</v>
      </c>
      <c r="B8" s="552"/>
      <c r="C8" s="552"/>
      <c r="D8" s="210"/>
      <c r="E8" s="480" t="s">
        <v>410</v>
      </c>
      <c r="F8" s="552"/>
      <c r="G8" s="552"/>
      <c r="H8" s="552"/>
    </row>
    <row r="9" spans="1:12" x14ac:dyDescent="0.2">
      <c r="A9" s="480" t="s">
        <v>44</v>
      </c>
      <c r="B9" s="552"/>
      <c r="C9" s="552"/>
      <c r="D9" s="210"/>
      <c r="E9" s="480" t="s">
        <v>410</v>
      </c>
      <c r="F9" s="552"/>
      <c r="G9" s="552"/>
      <c r="H9" s="552"/>
    </row>
    <row r="10" spans="1:12" x14ac:dyDescent="0.2">
      <c r="A10" s="480" t="s">
        <v>45</v>
      </c>
      <c r="B10" s="552"/>
      <c r="C10" s="552"/>
      <c r="D10" s="210"/>
      <c r="E10" s="480" t="s">
        <v>410</v>
      </c>
      <c r="F10" s="552"/>
      <c r="G10" s="552"/>
      <c r="H10" s="552"/>
    </row>
    <row r="11" spans="1:12" x14ac:dyDescent="0.2">
      <c r="A11" s="480" t="s">
        <v>46</v>
      </c>
      <c r="B11" s="552"/>
      <c r="C11" s="552"/>
      <c r="D11" s="210"/>
      <c r="E11" s="480" t="s">
        <v>410</v>
      </c>
      <c r="F11" s="552"/>
      <c r="G11" s="552"/>
      <c r="H11" s="552"/>
    </row>
    <row r="12" spans="1:12" x14ac:dyDescent="0.2">
      <c r="A12" s="480" t="s">
        <v>47</v>
      </c>
      <c r="B12" s="552"/>
      <c r="C12" s="552"/>
      <c r="D12" s="210"/>
      <c r="E12" s="480" t="s">
        <v>410</v>
      </c>
      <c r="F12" s="552"/>
      <c r="G12" s="552"/>
      <c r="H12" s="552"/>
    </row>
    <row r="13" spans="1:12" x14ac:dyDescent="0.2">
      <c r="A13" s="480" t="s">
        <v>48</v>
      </c>
      <c r="B13" s="552"/>
      <c r="C13" s="552"/>
      <c r="D13" s="210"/>
      <c r="E13" s="480" t="s">
        <v>410</v>
      </c>
      <c r="F13" s="552"/>
      <c r="G13" s="552"/>
      <c r="H13" s="552"/>
    </row>
    <row r="14" spans="1:12" x14ac:dyDescent="0.2">
      <c r="A14" s="480" t="s">
        <v>624</v>
      </c>
      <c r="B14" s="167"/>
      <c r="C14" s="167"/>
      <c r="D14" s="210"/>
      <c r="E14" s="480" t="s">
        <v>410</v>
      </c>
      <c r="F14" s="167"/>
      <c r="G14" s="167"/>
      <c r="H14" s="167"/>
    </row>
    <row r="15" spans="1:12" x14ac:dyDescent="0.2">
      <c r="A15" s="480" t="s">
        <v>625</v>
      </c>
      <c r="B15" s="167"/>
      <c r="C15" s="167"/>
      <c r="D15" s="210"/>
      <c r="E15" s="480" t="s">
        <v>410</v>
      </c>
      <c r="F15" s="167"/>
      <c r="G15" s="167"/>
      <c r="H15" s="167"/>
    </row>
    <row r="16" spans="1:12" x14ac:dyDescent="0.2">
      <c r="A16" s="480" t="s">
        <v>626</v>
      </c>
      <c r="B16" s="167"/>
      <c r="C16" s="167"/>
      <c r="D16" s="210"/>
      <c r="E16" s="480" t="s">
        <v>410</v>
      </c>
      <c r="F16" s="167"/>
      <c r="G16" s="167"/>
      <c r="H16" s="167"/>
    </row>
    <row r="17" spans="1:8" x14ac:dyDescent="0.2">
      <c r="A17" s="480" t="s">
        <v>627</v>
      </c>
      <c r="B17" s="167"/>
      <c r="C17" s="167"/>
      <c r="D17" s="210"/>
      <c r="E17" s="480" t="s">
        <v>410</v>
      </c>
      <c r="F17" s="167"/>
      <c r="G17" s="167"/>
      <c r="H17" s="167"/>
    </row>
    <row r="18" spans="1:8" x14ac:dyDescent="0.2">
      <c r="A18" s="480" t="s">
        <v>628</v>
      </c>
      <c r="B18" s="167"/>
      <c r="C18" s="167"/>
      <c r="D18" s="210"/>
      <c r="E18" s="480" t="s">
        <v>410</v>
      </c>
      <c r="F18" s="167"/>
      <c r="G18" s="167"/>
      <c r="H18" s="167"/>
    </row>
    <row r="19" spans="1:8" x14ac:dyDescent="0.2">
      <c r="A19" s="480" t="s">
        <v>629</v>
      </c>
      <c r="B19" s="167"/>
      <c r="C19" s="167"/>
      <c r="D19" s="210"/>
      <c r="E19" s="480" t="s">
        <v>410</v>
      </c>
      <c r="F19" s="167"/>
      <c r="G19" s="167"/>
      <c r="H19" s="167"/>
    </row>
    <row r="20" spans="1:8" x14ac:dyDescent="0.2">
      <c r="A20" s="480" t="s">
        <v>630</v>
      </c>
      <c r="B20" s="167"/>
      <c r="C20" s="167"/>
      <c r="D20" s="210"/>
      <c r="E20" s="480" t="s">
        <v>410</v>
      </c>
      <c r="F20" s="167"/>
      <c r="G20" s="167"/>
      <c r="H20" s="167"/>
    </row>
    <row r="21" spans="1:8" ht="12" x14ac:dyDescent="0.2">
      <c r="A21" s="703" t="s">
        <v>417</v>
      </c>
      <c r="B21" s="704"/>
      <c r="C21" s="704"/>
      <c r="D21" s="704"/>
      <c r="E21" s="704"/>
      <c r="F21" s="704"/>
      <c r="G21" s="704"/>
      <c r="H21" s="705"/>
    </row>
    <row r="22" spans="1:8" x14ac:dyDescent="0.2">
      <c r="A22" s="480" t="s">
        <v>33</v>
      </c>
      <c r="B22" s="167"/>
      <c r="C22" s="167"/>
      <c r="D22" s="210"/>
      <c r="E22" s="480" t="s">
        <v>410</v>
      </c>
      <c r="F22" s="167"/>
      <c r="G22" s="167"/>
      <c r="H22" s="167"/>
    </row>
    <row r="23" spans="1:8" x14ac:dyDescent="0.2">
      <c r="A23" s="480" t="s">
        <v>34</v>
      </c>
      <c r="B23" s="552"/>
      <c r="C23" s="552"/>
      <c r="D23" s="210"/>
      <c r="E23" s="480" t="s">
        <v>410</v>
      </c>
      <c r="F23" s="552"/>
      <c r="G23" s="552"/>
      <c r="H23" s="552"/>
    </row>
    <row r="24" spans="1:8" x14ac:dyDescent="0.2">
      <c r="A24" s="480" t="s">
        <v>35</v>
      </c>
      <c r="B24" s="552"/>
      <c r="C24" s="552"/>
      <c r="D24" s="210"/>
      <c r="E24" s="480" t="s">
        <v>410</v>
      </c>
      <c r="F24" s="552"/>
      <c r="G24" s="552"/>
      <c r="H24" s="552"/>
    </row>
    <row r="25" spans="1:8" x14ac:dyDescent="0.2">
      <c r="A25" s="480" t="s">
        <v>36</v>
      </c>
      <c r="B25" s="552"/>
      <c r="C25" s="552"/>
      <c r="D25" s="210"/>
      <c r="E25" s="480" t="s">
        <v>410</v>
      </c>
      <c r="F25" s="552"/>
      <c r="G25" s="552"/>
      <c r="H25" s="552"/>
    </row>
    <row r="26" spans="1:8" x14ac:dyDescent="0.2">
      <c r="A26" s="480" t="s">
        <v>37</v>
      </c>
      <c r="B26" s="552"/>
      <c r="C26" s="552"/>
      <c r="D26" s="210"/>
      <c r="E26" s="480" t="s">
        <v>410</v>
      </c>
      <c r="F26" s="552"/>
      <c r="G26" s="552"/>
      <c r="H26" s="552"/>
    </row>
    <row r="27" spans="1:8" x14ac:dyDescent="0.2">
      <c r="A27" s="480" t="s">
        <v>38</v>
      </c>
      <c r="B27" s="552"/>
      <c r="C27" s="552"/>
      <c r="D27" s="210"/>
      <c r="E27" s="480" t="s">
        <v>410</v>
      </c>
      <c r="F27" s="552"/>
      <c r="G27" s="552"/>
      <c r="H27" s="552"/>
    </row>
    <row r="28" spans="1:8" x14ac:dyDescent="0.2">
      <c r="A28" s="480" t="s">
        <v>39</v>
      </c>
      <c r="B28" s="552"/>
      <c r="C28" s="552"/>
      <c r="D28" s="210"/>
      <c r="E28" s="480" t="s">
        <v>410</v>
      </c>
      <c r="F28" s="552"/>
      <c r="G28" s="552"/>
      <c r="H28" s="552"/>
    </row>
    <row r="29" spans="1:8" x14ac:dyDescent="0.2">
      <c r="A29" s="480" t="s">
        <v>40</v>
      </c>
      <c r="B29" s="552"/>
      <c r="C29" s="552"/>
      <c r="D29" s="210"/>
      <c r="E29" s="480" t="s">
        <v>410</v>
      </c>
      <c r="F29" s="552"/>
      <c r="G29" s="552"/>
      <c r="H29" s="552"/>
    </row>
    <row r="30" spans="1:8" x14ac:dyDescent="0.2">
      <c r="A30" s="480" t="s">
        <v>631</v>
      </c>
      <c r="B30" s="167"/>
      <c r="C30" s="167"/>
      <c r="D30" s="210"/>
      <c r="E30" s="480" t="s">
        <v>410</v>
      </c>
      <c r="F30" s="167"/>
      <c r="G30" s="167"/>
      <c r="H30" s="167"/>
    </row>
    <row r="31" spans="1:8" x14ac:dyDescent="0.2">
      <c r="A31" s="480" t="s">
        <v>632</v>
      </c>
      <c r="B31" s="167"/>
      <c r="C31" s="167"/>
      <c r="D31" s="210"/>
      <c r="E31" s="480" t="s">
        <v>410</v>
      </c>
      <c r="F31" s="167"/>
      <c r="G31" s="167"/>
      <c r="H31" s="167"/>
    </row>
    <row r="32" spans="1:8" x14ac:dyDescent="0.2">
      <c r="A32" s="480" t="s">
        <v>633</v>
      </c>
      <c r="B32" s="167"/>
      <c r="C32" s="167"/>
      <c r="D32" s="210"/>
      <c r="E32" s="480" t="s">
        <v>410</v>
      </c>
      <c r="F32" s="167"/>
      <c r="G32" s="167"/>
      <c r="H32" s="167"/>
    </row>
    <row r="33" spans="1:8" x14ac:dyDescent="0.2">
      <c r="A33" s="480" t="s">
        <v>634</v>
      </c>
      <c r="B33" s="167"/>
      <c r="C33" s="167"/>
      <c r="D33" s="210"/>
      <c r="E33" s="480" t="s">
        <v>410</v>
      </c>
      <c r="F33" s="167"/>
      <c r="G33" s="167"/>
      <c r="H33" s="167"/>
    </row>
    <row r="34" spans="1:8" x14ac:dyDescent="0.2">
      <c r="A34" s="480" t="s">
        <v>635</v>
      </c>
      <c r="B34" s="167"/>
      <c r="C34" s="167"/>
      <c r="D34" s="210"/>
      <c r="E34" s="480" t="s">
        <v>410</v>
      </c>
      <c r="F34" s="167"/>
      <c r="G34" s="167"/>
      <c r="H34" s="167"/>
    </row>
    <row r="35" spans="1:8" x14ac:dyDescent="0.2">
      <c r="A35" s="480" t="s">
        <v>636</v>
      </c>
      <c r="B35" s="167"/>
      <c r="C35" s="167"/>
      <c r="D35" s="210"/>
      <c r="E35" s="480" t="s">
        <v>410</v>
      </c>
      <c r="F35" s="167"/>
      <c r="G35" s="167"/>
      <c r="H35" s="167"/>
    </row>
    <row r="36" spans="1:8" x14ac:dyDescent="0.2">
      <c r="A36" s="480" t="s">
        <v>637</v>
      </c>
      <c r="B36" s="167"/>
      <c r="C36" s="167"/>
      <c r="D36" s="210"/>
      <c r="E36" s="480" t="s">
        <v>410</v>
      </c>
      <c r="F36" s="167"/>
      <c r="G36" s="167"/>
      <c r="H36" s="167"/>
    </row>
    <row r="37" spans="1:8" ht="12" x14ac:dyDescent="0.2">
      <c r="A37" s="703" t="s">
        <v>23</v>
      </c>
      <c r="B37" s="704"/>
      <c r="C37" s="704"/>
      <c r="D37" s="704"/>
      <c r="E37" s="704"/>
      <c r="F37" s="704"/>
      <c r="G37" s="704"/>
      <c r="H37" s="705"/>
    </row>
    <row r="38" spans="1:8" x14ac:dyDescent="0.2">
      <c r="A38" s="480" t="s">
        <v>49</v>
      </c>
      <c r="B38" s="167"/>
      <c r="C38" s="167"/>
      <c r="D38" s="210"/>
      <c r="E38" s="532" t="s">
        <v>410</v>
      </c>
      <c r="F38" s="167"/>
      <c r="G38" s="167"/>
      <c r="H38" s="167"/>
    </row>
    <row r="39" spans="1:8" x14ac:dyDescent="0.2">
      <c r="A39" s="480" t="s">
        <v>50</v>
      </c>
      <c r="B39" s="552"/>
      <c r="C39" s="552"/>
      <c r="D39" s="210"/>
      <c r="E39" s="532" t="s">
        <v>410</v>
      </c>
      <c r="F39" s="552"/>
      <c r="G39" s="552"/>
      <c r="H39" s="552"/>
    </row>
    <row r="40" spans="1:8" x14ac:dyDescent="0.2">
      <c r="A40" s="480" t="s">
        <v>51</v>
      </c>
      <c r="B40" s="552"/>
      <c r="C40" s="552"/>
      <c r="D40" s="210"/>
      <c r="E40" s="532" t="s">
        <v>410</v>
      </c>
      <c r="F40" s="552"/>
      <c r="G40" s="552"/>
      <c r="H40" s="552"/>
    </row>
    <row r="41" spans="1:8" x14ac:dyDescent="0.2">
      <c r="A41" s="480" t="s">
        <v>52</v>
      </c>
      <c r="B41" s="552"/>
      <c r="C41" s="552"/>
      <c r="D41" s="210"/>
      <c r="E41" s="532" t="s">
        <v>410</v>
      </c>
      <c r="F41" s="552"/>
      <c r="G41" s="552"/>
      <c r="H41" s="552"/>
    </row>
    <row r="42" spans="1:8" x14ac:dyDescent="0.2">
      <c r="A42" s="480" t="s">
        <v>53</v>
      </c>
      <c r="B42" s="552"/>
      <c r="C42" s="552"/>
      <c r="D42" s="210"/>
      <c r="E42" s="532" t="s">
        <v>410</v>
      </c>
      <c r="F42" s="552"/>
      <c r="G42" s="552"/>
      <c r="H42" s="552"/>
    </row>
    <row r="43" spans="1:8" x14ac:dyDescent="0.2">
      <c r="A43" s="480" t="s">
        <v>54</v>
      </c>
      <c r="B43" s="552"/>
      <c r="C43" s="552"/>
      <c r="D43" s="210"/>
      <c r="E43" s="532" t="s">
        <v>410</v>
      </c>
      <c r="F43" s="552"/>
      <c r="G43" s="552"/>
      <c r="H43" s="552"/>
    </row>
    <row r="44" spans="1:8" x14ac:dyDescent="0.2">
      <c r="A44" s="480" t="s">
        <v>566</v>
      </c>
      <c r="B44" s="552"/>
      <c r="C44" s="552"/>
      <c r="D44" s="210"/>
      <c r="E44" s="532" t="s">
        <v>410</v>
      </c>
      <c r="F44" s="552"/>
      <c r="G44" s="552"/>
      <c r="H44" s="552"/>
    </row>
    <row r="45" spans="1:8" x14ac:dyDescent="0.2">
      <c r="A45" s="480" t="s">
        <v>567</v>
      </c>
      <c r="B45" s="552"/>
      <c r="C45" s="552"/>
      <c r="D45" s="210"/>
      <c r="E45" s="532" t="s">
        <v>410</v>
      </c>
      <c r="F45" s="552"/>
      <c r="G45" s="552"/>
      <c r="H45" s="552"/>
    </row>
    <row r="46" spans="1:8" x14ac:dyDescent="0.2">
      <c r="A46" s="480" t="s">
        <v>638</v>
      </c>
      <c r="B46" s="167"/>
      <c r="C46" s="167"/>
      <c r="D46" s="210"/>
      <c r="E46" s="532" t="s">
        <v>410</v>
      </c>
      <c r="F46" s="167"/>
      <c r="G46" s="167"/>
      <c r="H46" s="167"/>
    </row>
    <row r="47" spans="1:8" x14ac:dyDescent="0.2">
      <c r="A47" s="480" t="s">
        <v>639</v>
      </c>
      <c r="B47" s="167"/>
      <c r="C47" s="167"/>
      <c r="D47" s="210"/>
      <c r="E47" s="532" t="s">
        <v>410</v>
      </c>
      <c r="F47" s="167"/>
      <c r="G47" s="167"/>
      <c r="H47" s="167"/>
    </row>
    <row r="48" spans="1:8" x14ac:dyDescent="0.2">
      <c r="A48" s="480" t="s">
        <v>640</v>
      </c>
      <c r="B48" s="167"/>
      <c r="C48" s="167"/>
      <c r="D48" s="210"/>
      <c r="E48" s="532" t="s">
        <v>410</v>
      </c>
      <c r="F48" s="167"/>
      <c r="G48" s="167"/>
      <c r="H48" s="167"/>
    </row>
    <row r="49" spans="1:8" x14ac:dyDescent="0.2">
      <c r="A49" s="480" t="s">
        <v>641</v>
      </c>
      <c r="B49" s="167"/>
      <c r="C49" s="167"/>
      <c r="D49" s="210"/>
      <c r="E49" s="532" t="s">
        <v>410</v>
      </c>
      <c r="F49" s="167"/>
      <c r="G49" s="167"/>
      <c r="H49" s="167"/>
    </row>
    <row r="50" spans="1:8" x14ac:dyDescent="0.2">
      <c r="A50" s="480" t="s">
        <v>642</v>
      </c>
      <c r="B50" s="167"/>
      <c r="C50" s="167"/>
      <c r="D50" s="210"/>
      <c r="E50" s="532" t="s">
        <v>410</v>
      </c>
      <c r="F50" s="167"/>
      <c r="G50" s="167"/>
      <c r="H50" s="167"/>
    </row>
    <row r="51" spans="1:8" x14ac:dyDescent="0.2">
      <c r="A51" s="480" t="s">
        <v>643</v>
      </c>
      <c r="B51" s="167"/>
      <c r="C51" s="167"/>
      <c r="D51" s="210"/>
      <c r="E51" s="532" t="s">
        <v>410</v>
      </c>
      <c r="F51" s="167"/>
      <c r="G51" s="167"/>
      <c r="H51" s="167"/>
    </row>
    <row r="52" spans="1:8" x14ac:dyDescent="0.2">
      <c r="A52" s="480" t="s">
        <v>644</v>
      </c>
      <c r="B52" s="167"/>
      <c r="C52" s="167"/>
      <c r="D52" s="210"/>
      <c r="E52" s="532" t="s">
        <v>410</v>
      </c>
      <c r="F52" s="167"/>
      <c r="G52" s="167"/>
      <c r="H52" s="167"/>
    </row>
    <row r="53" spans="1:8" ht="12" x14ac:dyDescent="0.2">
      <c r="A53" s="703" t="s">
        <v>542</v>
      </c>
      <c r="B53" s="704"/>
      <c r="C53" s="704"/>
      <c r="D53" s="704"/>
      <c r="E53" s="704"/>
      <c r="F53" s="704"/>
      <c r="G53" s="704"/>
      <c r="H53" s="705"/>
    </row>
    <row r="54" spans="1:8" x14ac:dyDescent="0.2">
      <c r="A54" s="480" t="s">
        <v>523</v>
      </c>
      <c r="B54" s="167"/>
      <c r="C54" s="167"/>
      <c r="D54" s="210"/>
      <c r="E54" s="480" t="s">
        <v>655</v>
      </c>
      <c r="F54" s="167"/>
      <c r="G54" s="167"/>
      <c r="H54" s="167"/>
    </row>
    <row r="55" spans="1:8" x14ac:dyDescent="0.2">
      <c r="A55" s="480" t="s">
        <v>524</v>
      </c>
      <c r="B55" s="167"/>
      <c r="C55" s="167"/>
      <c r="D55" s="210"/>
      <c r="E55" s="480" t="s">
        <v>655</v>
      </c>
      <c r="F55" s="167"/>
      <c r="G55" s="167"/>
      <c r="H55" s="167"/>
    </row>
    <row r="56" spans="1:8" x14ac:dyDescent="0.2">
      <c r="A56" s="480" t="s">
        <v>525</v>
      </c>
      <c r="B56" s="167"/>
      <c r="C56" s="167"/>
      <c r="D56" s="210"/>
      <c r="E56" s="480" t="s">
        <v>655</v>
      </c>
      <c r="F56" s="167"/>
      <c r="G56" s="167"/>
      <c r="H56" s="167"/>
    </row>
    <row r="57" spans="1:8" x14ac:dyDescent="0.2">
      <c r="A57" s="480" t="s">
        <v>526</v>
      </c>
      <c r="B57" s="167"/>
      <c r="C57" s="167"/>
      <c r="D57" s="210"/>
      <c r="E57" s="480" t="s">
        <v>655</v>
      </c>
      <c r="F57" s="167"/>
      <c r="G57" s="167"/>
      <c r="H57" s="167"/>
    </row>
    <row r="58" spans="1:8" x14ac:dyDescent="0.2">
      <c r="A58" s="480" t="s">
        <v>527</v>
      </c>
      <c r="B58" s="167"/>
      <c r="C58" s="167"/>
      <c r="D58" s="210"/>
      <c r="E58" s="480" t="s">
        <v>655</v>
      </c>
      <c r="F58" s="167"/>
      <c r="G58" s="167"/>
      <c r="H58" s="167"/>
    </row>
    <row r="59" spans="1:8" x14ac:dyDescent="0.2">
      <c r="A59" s="480" t="s">
        <v>528</v>
      </c>
      <c r="B59" s="167"/>
      <c r="C59" s="167"/>
      <c r="D59" s="210"/>
      <c r="E59" s="480" t="s">
        <v>655</v>
      </c>
      <c r="F59" s="167"/>
      <c r="G59" s="167"/>
      <c r="H59" s="167"/>
    </row>
    <row r="60" spans="1:8" x14ac:dyDescent="0.2">
      <c r="A60" s="480" t="s">
        <v>529</v>
      </c>
      <c r="B60" s="167"/>
      <c r="C60" s="167"/>
      <c r="D60" s="210"/>
      <c r="E60" s="480" t="s">
        <v>655</v>
      </c>
      <c r="F60" s="167"/>
      <c r="G60" s="167"/>
      <c r="H60" s="167"/>
    </row>
    <row r="61" spans="1:8" x14ac:dyDescent="0.2">
      <c r="A61" s="480" t="s">
        <v>530</v>
      </c>
      <c r="B61" s="167"/>
      <c r="C61" s="167"/>
      <c r="D61" s="210"/>
      <c r="E61" s="480" t="s">
        <v>655</v>
      </c>
      <c r="F61" s="167"/>
      <c r="G61" s="167"/>
      <c r="H61" s="167"/>
    </row>
    <row r="62" spans="1:8" x14ac:dyDescent="0.2">
      <c r="A62" s="480" t="s">
        <v>531</v>
      </c>
      <c r="B62" s="167"/>
      <c r="C62" s="167"/>
      <c r="D62" s="210"/>
      <c r="E62" s="480" t="s">
        <v>655</v>
      </c>
      <c r="F62" s="167"/>
      <c r="G62" s="167"/>
      <c r="H62" s="167"/>
    </row>
    <row r="63" spans="1:8" x14ac:dyDescent="0.2">
      <c r="A63" s="480" t="s">
        <v>532</v>
      </c>
      <c r="B63" s="167"/>
      <c r="C63" s="167"/>
      <c r="D63" s="210"/>
      <c r="E63" s="480" t="s">
        <v>655</v>
      </c>
      <c r="F63" s="167"/>
      <c r="G63" s="167"/>
      <c r="H63" s="167"/>
    </row>
    <row r="64" spans="1:8" x14ac:dyDescent="0.2">
      <c r="A64" s="480" t="s">
        <v>533</v>
      </c>
      <c r="B64" s="167"/>
      <c r="C64" s="167"/>
      <c r="D64" s="210"/>
      <c r="E64" s="480" t="s">
        <v>655</v>
      </c>
      <c r="F64" s="167"/>
      <c r="G64" s="167"/>
      <c r="H64" s="167"/>
    </row>
    <row r="65" spans="1:8" x14ac:dyDescent="0.2">
      <c r="A65" s="480" t="s">
        <v>534</v>
      </c>
      <c r="B65" s="167"/>
      <c r="C65" s="167"/>
      <c r="D65" s="210"/>
      <c r="E65" s="480" t="s">
        <v>655</v>
      </c>
      <c r="F65" s="167"/>
      <c r="G65" s="167"/>
      <c r="H65" s="167"/>
    </row>
    <row r="66" spans="1:8" x14ac:dyDescent="0.2">
      <c r="A66" s="480" t="s">
        <v>535</v>
      </c>
      <c r="B66" s="167"/>
      <c r="C66" s="167"/>
      <c r="D66" s="210"/>
      <c r="E66" s="480" t="s">
        <v>655</v>
      </c>
      <c r="F66" s="167"/>
      <c r="G66" s="167"/>
      <c r="H66" s="167"/>
    </row>
    <row r="67" spans="1:8" x14ac:dyDescent="0.2">
      <c r="A67" s="480" t="s">
        <v>536</v>
      </c>
      <c r="B67" s="167"/>
      <c r="C67" s="167"/>
      <c r="D67" s="210"/>
      <c r="E67" s="480" t="s">
        <v>655</v>
      </c>
      <c r="F67" s="167"/>
      <c r="G67" s="167"/>
      <c r="H67" s="167"/>
    </row>
    <row r="68" spans="1:8" x14ac:dyDescent="0.2">
      <c r="A68" s="480" t="s">
        <v>537</v>
      </c>
      <c r="B68" s="167"/>
      <c r="C68" s="167"/>
      <c r="D68" s="210"/>
      <c r="E68" s="480" t="s">
        <v>655</v>
      </c>
      <c r="F68" s="167"/>
      <c r="G68" s="167"/>
      <c r="H68" s="167"/>
    </row>
  </sheetData>
  <sheetProtection algorithmName="SHA-512" hashValue="32YmfzkShOTtL/MOcHI27/a/28mqsA/FzxtH2ynJ0/bIr5VEXm3OeuTVBaVkBBN8oztWpHf77ILb/g/0aKXuzw==" saltValue="sqd258t7cuvNAecA4qi8Fw==" spinCount="100000" sheet="1" objects="1" scenarios="1"/>
  <mergeCells count="13">
    <mergeCell ref="B1:C1"/>
    <mergeCell ref="A37:H37"/>
    <mergeCell ref="A21:H21"/>
    <mergeCell ref="A53:H53"/>
    <mergeCell ref="A3:A4"/>
    <mergeCell ref="B3:B4"/>
    <mergeCell ref="C3:C4"/>
    <mergeCell ref="D3:D4"/>
    <mergeCell ref="A5:H5"/>
    <mergeCell ref="G3:G4"/>
    <mergeCell ref="H3:H4"/>
    <mergeCell ref="E3:E4"/>
    <mergeCell ref="F3:F4"/>
  </mergeCells>
  <dataValidations count="1">
    <dataValidation type="list" allowBlank="1" showInputMessage="1" showErrorMessage="1" sqref="E38:E52" xr:uid="{00000000-0002-0000-1F00-000000000000}">
      <formula1>$K$3:$L$3</formula1>
    </dataValidation>
  </dataValidations>
  <hyperlinks>
    <hyperlink ref="B1" location="'User Instructions'!A1" display="Back to User Instructions" xr:uid="{00000000-0004-0000-1F00-000000000000}"/>
    <hyperlink ref="B1:C1" location="'User Instructions'!A1" display="Back to Instructions" xr:uid="{00000000-0004-0000-1F00-000001000000}"/>
    <hyperlink ref="B2" location="'Model Structure'!A1" display="Back to Model Structure" xr:uid="{00000000-0004-0000-1F00-000002000000}"/>
  </hyperlinks>
  <pageMargins left="0.7" right="0.7" top="0.75" bottom="0.75" header="0.3" footer="0.3"/>
  <pageSetup paperSize="9" scale="75"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1000000}">
          <x14:formula1>
            <xm:f>Factors!$I$25:$I$32</xm:f>
          </x14:formula1>
          <xm:sqref>D6:D20 D22:D36 D54:D68 D38:D52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
    <tabColor rgb="FF00B050"/>
  </sheetPr>
  <dimension ref="A1:BX396"/>
  <sheetViews>
    <sheetView zoomScaleNormal="100" workbookViewId="0">
      <selection activeCell="D83" sqref="D83"/>
    </sheetView>
  </sheetViews>
  <sheetFormatPr defaultColWidth="9.109375" defaultRowHeight="11.4" x14ac:dyDescent="0.2"/>
  <cols>
    <col min="1" max="1" width="11.44140625" style="7" customWidth="1"/>
    <col min="2" max="2" width="34.33203125" style="7" customWidth="1"/>
    <col min="3" max="3" width="17.109375" style="7" customWidth="1"/>
    <col min="4" max="5" width="15.6640625" style="31" customWidth="1"/>
    <col min="6" max="31" width="15.6640625" style="7" customWidth="1"/>
    <col min="32" max="32" width="23.6640625" style="7" bestFit="1" customWidth="1"/>
    <col min="33" max="76" width="15.6640625" style="7" customWidth="1"/>
    <col min="77" max="16384" width="9.109375" style="7"/>
  </cols>
  <sheetData>
    <row r="1" spans="1:76" ht="15" customHeight="1" x14ac:dyDescent="0.2">
      <c r="A1" s="29" t="str">
        <f>"CASH RELEASING BENEFITS - " &amp; Factors!$C$10</f>
        <v xml:space="preserve">CASH RELEASING BENEFITS - </v>
      </c>
      <c r="B1" s="29"/>
      <c r="C1" s="212" t="s">
        <v>421</v>
      </c>
    </row>
    <row r="2" spans="1:76" ht="15" customHeight="1" x14ac:dyDescent="0.2">
      <c r="C2" s="382" t="s">
        <v>573</v>
      </c>
      <c r="F2" s="32"/>
      <c r="G2" s="32"/>
    </row>
    <row r="3" spans="1:76" ht="12" x14ac:dyDescent="0.2">
      <c r="A3" s="734" t="str">
        <f>"Option 0 - " &amp; Factors!$B$15</f>
        <v xml:space="preserve">Option 0 - </v>
      </c>
      <c r="B3" s="735"/>
      <c r="C3" s="735"/>
      <c r="D3" s="735"/>
      <c r="E3" s="33"/>
      <c r="F3" s="30"/>
      <c r="G3" s="30"/>
      <c r="H3" s="30"/>
      <c r="I3" s="30"/>
      <c r="J3" s="30"/>
      <c r="K3" s="30"/>
      <c r="L3" s="30"/>
      <c r="M3" s="30"/>
      <c r="N3" s="30"/>
      <c r="O3" s="30"/>
      <c r="P3" s="30"/>
      <c r="Q3" s="30"/>
      <c r="R3" s="30"/>
      <c r="S3" s="30"/>
    </row>
    <row r="4" spans="1:76" ht="15" customHeight="1" x14ac:dyDescent="0.25">
      <c r="A4" s="718" t="s">
        <v>32</v>
      </c>
      <c r="B4" s="719" t="s">
        <v>337</v>
      </c>
      <c r="C4" s="719" t="s">
        <v>408</v>
      </c>
      <c r="D4" s="719" t="s">
        <v>423</v>
      </c>
      <c r="E4" s="718" t="s">
        <v>584</v>
      </c>
      <c r="F4" s="718" t="s">
        <v>30</v>
      </c>
      <c r="G4" s="19">
        <v>0</v>
      </c>
      <c r="H4" s="19">
        <v>1</v>
      </c>
      <c r="I4" s="19">
        <v>2</v>
      </c>
      <c r="J4" s="19">
        <v>3</v>
      </c>
      <c r="K4" s="19">
        <v>4</v>
      </c>
      <c r="L4" s="19">
        <v>5</v>
      </c>
      <c r="M4" s="19">
        <v>6</v>
      </c>
      <c r="N4" s="19">
        <v>7</v>
      </c>
      <c r="O4" s="19">
        <v>8</v>
      </c>
      <c r="P4" s="19">
        <v>9</v>
      </c>
      <c r="Q4" s="19">
        <v>10</v>
      </c>
      <c r="R4" s="19">
        <v>11</v>
      </c>
      <c r="S4" s="19">
        <v>12</v>
      </c>
      <c r="T4" s="19">
        <v>13</v>
      </c>
      <c r="U4" s="19">
        <v>14</v>
      </c>
      <c r="V4" s="19">
        <v>15</v>
      </c>
      <c r="W4" s="19">
        <v>16</v>
      </c>
      <c r="X4" s="19">
        <v>17</v>
      </c>
      <c r="Y4" s="19">
        <v>18</v>
      </c>
      <c r="Z4" s="19">
        <v>19</v>
      </c>
      <c r="AA4" s="19">
        <v>20</v>
      </c>
      <c r="AB4" s="19">
        <v>21</v>
      </c>
      <c r="AC4" s="19">
        <v>22</v>
      </c>
      <c r="AD4" s="19">
        <v>23</v>
      </c>
      <c r="AE4" s="19">
        <v>24</v>
      </c>
      <c r="AF4" s="19">
        <v>25</v>
      </c>
      <c r="AG4" s="19">
        <v>26</v>
      </c>
      <c r="AH4" s="19">
        <v>27</v>
      </c>
      <c r="AI4" s="19">
        <v>28</v>
      </c>
      <c r="AJ4" s="19">
        <v>29</v>
      </c>
      <c r="AK4" s="19">
        <v>30</v>
      </c>
      <c r="AL4" s="19">
        <v>31</v>
      </c>
      <c r="AM4" s="19">
        <v>32</v>
      </c>
      <c r="AN4" s="19">
        <v>33</v>
      </c>
      <c r="AO4" s="19">
        <v>34</v>
      </c>
      <c r="AP4" s="19">
        <v>35</v>
      </c>
      <c r="AQ4" s="19">
        <v>36</v>
      </c>
      <c r="AR4" s="19">
        <v>37</v>
      </c>
      <c r="AS4" s="19">
        <v>38</v>
      </c>
      <c r="AT4" s="19">
        <v>39</v>
      </c>
      <c r="AU4" s="19">
        <v>40</v>
      </c>
      <c r="AV4" s="19">
        <v>41</v>
      </c>
      <c r="AW4" s="19">
        <v>42</v>
      </c>
      <c r="AX4" s="19">
        <v>43</v>
      </c>
      <c r="AY4" s="19">
        <v>44</v>
      </c>
      <c r="AZ4" s="19">
        <v>45</v>
      </c>
      <c r="BA4" s="19">
        <v>46</v>
      </c>
      <c r="BB4" s="19">
        <v>47</v>
      </c>
      <c r="BC4" s="19">
        <v>48</v>
      </c>
      <c r="BD4" s="19">
        <v>49</v>
      </c>
      <c r="BE4" s="19">
        <v>50</v>
      </c>
      <c r="BF4" s="19">
        <v>51</v>
      </c>
      <c r="BG4" s="19">
        <v>52</v>
      </c>
      <c r="BH4" s="19">
        <v>53</v>
      </c>
      <c r="BI4" s="19">
        <v>54</v>
      </c>
      <c r="BJ4" s="19">
        <v>55</v>
      </c>
      <c r="BK4" s="19">
        <v>56</v>
      </c>
      <c r="BL4" s="19">
        <v>57</v>
      </c>
      <c r="BM4" s="19">
        <v>58</v>
      </c>
      <c r="BN4" s="19">
        <v>59</v>
      </c>
      <c r="BO4" s="19">
        <v>60</v>
      </c>
      <c r="BP4" s="19">
        <v>61</v>
      </c>
      <c r="BQ4" s="19">
        <v>62</v>
      </c>
      <c r="BR4" s="19">
        <v>63</v>
      </c>
      <c r="BS4" s="19">
        <v>64</v>
      </c>
      <c r="BT4" s="19">
        <v>65</v>
      </c>
      <c r="BU4" s="19">
        <v>66</v>
      </c>
      <c r="BV4" s="19">
        <v>67</v>
      </c>
      <c r="BW4" s="19">
        <v>68</v>
      </c>
      <c r="BX4" s="19">
        <v>69</v>
      </c>
    </row>
    <row r="5" spans="1:76" ht="12" x14ac:dyDescent="0.25">
      <c r="A5" s="718"/>
      <c r="B5" s="720"/>
      <c r="C5" s="720"/>
      <c r="D5" s="720"/>
      <c r="E5" s="721"/>
      <c r="F5" s="718"/>
      <c r="G5" s="22" t="str">
        <f>Factors!C$41</f>
        <v/>
      </c>
      <c r="H5" s="22" t="str">
        <f>Factors!D$41</f>
        <v/>
      </c>
      <c r="I5" s="22" t="str">
        <f>Factors!E$41</f>
        <v/>
      </c>
      <c r="J5" s="22" t="str">
        <f>Factors!F$41</f>
        <v/>
      </c>
      <c r="K5" s="22" t="str">
        <f>Factors!G$41</f>
        <v/>
      </c>
      <c r="L5" s="22" t="str">
        <f>Factors!H$41</f>
        <v/>
      </c>
      <c r="M5" s="22" t="str">
        <f>Factors!I$41</f>
        <v/>
      </c>
      <c r="N5" s="22" t="str">
        <f>Factors!J$41</f>
        <v/>
      </c>
      <c r="O5" s="22" t="str">
        <f>Factors!K$41</f>
        <v/>
      </c>
      <c r="P5" s="22" t="str">
        <f>Factors!L$41</f>
        <v/>
      </c>
      <c r="Q5" s="22" t="str">
        <f>Factors!M$41</f>
        <v/>
      </c>
      <c r="R5" s="22" t="str">
        <f>Factors!N$41</f>
        <v/>
      </c>
      <c r="S5" s="22" t="str">
        <f>Factors!O$41</f>
        <v/>
      </c>
      <c r="T5" s="22" t="str">
        <f>Factors!P$41</f>
        <v/>
      </c>
      <c r="U5" s="22" t="str">
        <f>Factors!Q$41</f>
        <v/>
      </c>
      <c r="V5" s="22" t="str">
        <f>Factors!R$41</f>
        <v/>
      </c>
      <c r="W5" s="22" t="str">
        <f>Factors!S$41</f>
        <v/>
      </c>
      <c r="X5" s="22" t="str">
        <f>Factors!T$41</f>
        <v/>
      </c>
      <c r="Y5" s="22" t="str">
        <f>Factors!U$41</f>
        <v/>
      </c>
      <c r="Z5" s="22" t="str">
        <f>Factors!V$41</f>
        <v/>
      </c>
      <c r="AA5" s="22" t="str">
        <f>Factors!W$41</f>
        <v/>
      </c>
      <c r="AB5" s="22" t="str">
        <f>Factors!X$41</f>
        <v/>
      </c>
      <c r="AC5" s="22" t="str">
        <f>Factors!Y$41</f>
        <v/>
      </c>
      <c r="AD5" s="22" t="str">
        <f>Factors!Z$41</f>
        <v/>
      </c>
      <c r="AE5" s="22" t="str">
        <f>Factors!AA$41</f>
        <v/>
      </c>
      <c r="AF5" s="22" t="str">
        <f>Factors!AB$41</f>
        <v/>
      </c>
      <c r="AG5" s="22" t="str">
        <f>Factors!AC$41</f>
        <v/>
      </c>
      <c r="AH5" s="22" t="str">
        <f>Factors!AD$41</f>
        <v/>
      </c>
      <c r="AI5" s="22" t="str">
        <f>Factors!AE$41</f>
        <v/>
      </c>
      <c r="AJ5" s="22" t="str">
        <f>Factors!AF$41</f>
        <v/>
      </c>
      <c r="AK5" s="22" t="str">
        <f>Factors!AG$41</f>
        <v/>
      </c>
      <c r="AL5" s="22" t="str">
        <f>Factors!AH$41</f>
        <v/>
      </c>
      <c r="AM5" s="22" t="str">
        <f>Factors!AI$41</f>
        <v/>
      </c>
      <c r="AN5" s="22" t="str">
        <f>Factors!AJ$41</f>
        <v/>
      </c>
      <c r="AO5" s="22" t="str">
        <f>Factors!AK$41</f>
        <v/>
      </c>
      <c r="AP5" s="22" t="str">
        <f>Factors!AL$41</f>
        <v/>
      </c>
      <c r="AQ5" s="22" t="str">
        <f>Factors!AM$41</f>
        <v/>
      </c>
      <c r="AR5" s="22" t="str">
        <f>Factors!AN$41</f>
        <v/>
      </c>
      <c r="AS5" s="22" t="str">
        <f>Factors!AO$41</f>
        <v/>
      </c>
      <c r="AT5" s="22" t="str">
        <f>Factors!AP$41</f>
        <v/>
      </c>
      <c r="AU5" s="22" t="str">
        <f>Factors!AQ$41</f>
        <v/>
      </c>
      <c r="AV5" s="22" t="str">
        <f>Factors!AR$41</f>
        <v/>
      </c>
      <c r="AW5" s="22" t="str">
        <f>Factors!AS$41</f>
        <v/>
      </c>
      <c r="AX5" s="22" t="str">
        <f>Factors!AT$41</f>
        <v/>
      </c>
      <c r="AY5" s="22" t="str">
        <f>Factors!AU$41</f>
        <v/>
      </c>
      <c r="AZ5" s="22" t="str">
        <f>Factors!AV$41</f>
        <v/>
      </c>
      <c r="BA5" s="22" t="str">
        <f>Factors!AW$41</f>
        <v/>
      </c>
      <c r="BB5" s="22" t="str">
        <f>Factors!AX$41</f>
        <v/>
      </c>
      <c r="BC5" s="22" t="str">
        <f>Factors!AY$41</f>
        <v/>
      </c>
      <c r="BD5" s="22" t="str">
        <f>Factors!AZ$41</f>
        <v/>
      </c>
      <c r="BE5" s="22" t="str">
        <f>Factors!BA$41</f>
        <v/>
      </c>
      <c r="BF5" s="22" t="str">
        <f>Factors!BB$41</f>
        <v/>
      </c>
      <c r="BG5" s="22" t="str">
        <f>Factors!BC$41</f>
        <v/>
      </c>
      <c r="BH5" s="22" t="str">
        <f>Factors!BD$41</f>
        <v/>
      </c>
      <c r="BI5" s="22" t="str">
        <f>Factors!BE$41</f>
        <v/>
      </c>
      <c r="BJ5" s="22" t="str">
        <f>Factors!BF$41</f>
        <v/>
      </c>
      <c r="BK5" s="22" t="str">
        <f>Factors!BG$41</f>
        <v/>
      </c>
      <c r="BL5" s="22" t="str">
        <f>Factors!BH$41</f>
        <v/>
      </c>
      <c r="BM5" s="22" t="str">
        <f>Factors!BI$41</f>
        <v/>
      </c>
      <c r="BN5" s="22" t="str">
        <f>Factors!BJ$41</f>
        <v/>
      </c>
      <c r="BO5" s="22" t="str">
        <f>Factors!BK$41</f>
        <v/>
      </c>
      <c r="BP5" s="22" t="str">
        <f>Factors!BL$41</f>
        <v/>
      </c>
      <c r="BQ5" s="22" t="str">
        <f>Factors!BM$41</f>
        <v/>
      </c>
      <c r="BR5" s="22" t="str">
        <f>Factors!BN$41</f>
        <v/>
      </c>
      <c r="BS5" s="22" t="str">
        <f>Factors!BO$41</f>
        <v/>
      </c>
      <c r="BT5" s="22" t="str">
        <f>Factors!BP$41</f>
        <v/>
      </c>
      <c r="BU5" s="22" t="str">
        <f>Factors!BQ$41</f>
        <v/>
      </c>
      <c r="BV5" s="22" t="str">
        <f>Factors!BR$41</f>
        <v/>
      </c>
      <c r="BW5" s="22" t="str">
        <f>Factors!BS$41</f>
        <v/>
      </c>
      <c r="BX5" s="22" t="str">
        <f>Factors!BT$41</f>
        <v/>
      </c>
    </row>
    <row r="6" spans="1:76" x14ac:dyDescent="0.2">
      <c r="A6" s="482" t="s">
        <v>41</v>
      </c>
      <c r="B6" s="484">
        <f>'Benefit Log'!B$6</f>
        <v>0</v>
      </c>
      <c r="C6" s="483" t="str">
        <f>'Benefit Log'!E6</f>
        <v>Non-QALY</v>
      </c>
      <c r="D6" s="431">
        <f>D168</f>
        <v>0</v>
      </c>
      <c r="E6" s="316">
        <f>SUM(G6:BX6)</f>
        <v>0</v>
      </c>
      <c r="F6" s="431">
        <f>E168</f>
        <v>0</v>
      </c>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row>
    <row r="7" spans="1:76" x14ac:dyDescent="0.2">
      <c r="A7" s="482" t="s">
        <v>42</v>
      </c>
      <c r="B7" s="484">
        <f>'Benefit Log'!B$7</f>
        <v>0</v>
      </c>
      <c r="C7" s="483" t="str">
        <f>'Benefit Log'!E7</f>
        <v>Non-QALY</v>
      </c>
      <c r="D7" s="431">
        <f>D170</f>
        <v>0</v>
      </c>
      <c r="E7" s="316">
        <f t="shared" ref="E7:E20" si="0">SUM(G7:BX7)</f>
        <v>0</v>
      </c>
      <c r="F7" s="431">
        <f>E170</f>
        <v>0</v>
      </c>
      <c r="G7" s="433"/>
      <c r="H7" s="433"/>
      <c r="I7" s="433"/>
      <c r="J7" s="433"/>
      <c r="K7" s="433"/>
      <c r="L7" s="433"/>
      <c r="M7" s="433"/>
      <c r="N7" s="433"/>
      <c r="O7" s="433"/>
      <c r="P7" s="433"/>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row>
    <row r="8" spans="1:76" x14ac:dyDescent="0.2">
      <c r="A8" s="482" t="s">
        <v>43</v>
      </c>
      <c r="B8" s="484">
        <f>'Benefit Log'!B$8</f>
        <v>0</v>
      </c>
      <c r="C8" s="483" t="str">
        <f>'Benefit Log'!E8</f>
        <v>Non-QALY</v>
      </c>
      <c r="D8" s="431">
        <f>D172</f>
        <v>0</v>
      </c>
      <c r="E8" s="316">
        <f t="shared" si="0"/>
        <v>0</v>
      </c>
      <c r="F8" s="431">
        <f>E172</f>
        <v>0</v>
      </c>
      <c r="G8" s="433"/>
      <c r="H8" s="433"/>
      <c r="I8" s="433"/>
      <c r="J8" s="433"/>
      <c r="K8" s="433"/>
      <c r="L8" s="433"/>
      <c r="M8" s="433"/>
      <c r="N8" s="433"/>
      <c r="O8" s="433"/>
      <c r="P8" s="433"/>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row>
    <row r="9" spans="1:76" x14ac:dyDescent="0.2">
      <c r="A9" s="482" t="s">
        <v>44</v>
      </c>
      <c r="B9" s="484">
        <f>'Benefit Log'!B$9</f>
        <v>0</v>
      </c>
      <c r="C9" s="483" t="str">
        <f>'Benefit Log'!E9</f>
        <v>Non-QALY</v>
      </c>
      <c r="D9" s="431">
        <f>D174</f>
        <v>0</v>
      </c>
      <c r="E9" s="316">
        <f t="shared" si="0"/>
        <v>0</v>
      </c>
      <c r="F9" s="431">
        <f>E174</f>
        <v>0</v>
      </c>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row>
    <row r="10" spans="1:76" x14ac:dyDescent="0.2">
      <c r="A10" s="482" t="s">
        <v>45</v>
      </c>
      <c r="B10" s="484">
        <f>'Benefit Log'!B$10</f>
        <v>0</v>
      </c>
      <c r="C10" s="483" t="str">
        <f>'Benefit Log'!E10</f>
        <v>Non-QALY</v>
      </c>
      <c r="D10" s="431">
        <f>D176</f>
        <v>0</v>
      </c>
      <c r="E10" s="316">
        <f t="shared" si="0"/>
        <v>0</v>
      </c>
      <c r="F10" s="431">
        <f>E176</f>
        <v>0</v>
      </c>
      <c r="G10" s="551"/>
      <c r="H10" s="551"/>
      <c r="I10" s="551"/>
      <c r="J10" s="551"/>
      <c r="K10" s="551"/>
      <c r="L10" s="551"/>
      <c r="M10" s="551"/>
      <c r="N10" s="551"/>
      <c r="O10" s="551"/>
      <c r="P10" s="551"/>
      <c r="Q10" s="551"/>
      <c r="R10" s="551"/>
      <c r="S10" s="551"/>
      <c r="T10" s="551"/>
      <c r="U10" s="551"/>
      <c r="V10" s="551"/>
      <c r="W10" s="551"/>
      <c r="X10" s="551"/>
      <c r="Y10" s="551"/>
      <c r="Z10" s="551"/>
      <c r="AA10" s="551"/>
      <c r="AB10" s="551"/>
      <c r="AC10" s="551"/>
      <c r="AD10" s="551"/>
      <c r="AE10" s="551"/>
      <c r="AF10" s="551"/>
      <c r="AG10" s="551"/>
      <c r="AH10" s="551"/>
      <c r="AI10" s="551"/>
      <c r="AJ10" s="551"/>
      <c r="AK10" s="551"/>
      <c r="AL10" s="551"/>
      <c r="AM10" s="551"/>
      <c r="AN10" s="551"/>
      <c r="AO10" s="551"/>
      <c r="AP10" s="551"/>
      <c r="AQ10" s="551"/>
      <c r="AR10" s="551"/>
      <c r="AS10" s="551"/>
      <c r="AT10" s="551"/>
      <c r="AU10" s="551"/>
      <c r="AV10" s="551"/>
      <c r="AW10" s="551"/>
      <c r="AX10" s="551"/>
      <c r="AY10" s="551"/>
      <c r="AZ10" s="551"/>
      <c r="BA10" s="551"/>
      <c r="BB10" s="551"/>
      <c r="BC10" s="551"/>
      <c r="BD10" s="551"/>
      <c r="BE10" s="551"/>
      <c r="BF10" s="551"/>
      <c r="BG10" s="551"/>
      <c r="BH10" s="551"/>
      <c r="BI10" s="551"/>
      <c r="BJ10" s="551"/>
      <c r="BK10" s="551"/>
      <c r="BL10" s="551"/>
      <c r="BM10" s="551"/>
      <c r="BN10" s="551"/>
      <c r="BO10" s="551"/>
      <c r="BP10" s="551"/>
      <c r="BQ10" s="551"/>
      <c r="BR10" s="551"/>
      <c r="BS10" s="551"/>
      <c r="BT10" s="551"/>
      <c r="BU10" s="551"/>
      <c r="BV10" s="551"/>
      <c r="BW10" s="551"/>
      <c r="BX10" s="551"/>
    </row>
    <row r="11" spans="1:76" x14ac:dyDescent="0.2">
      <c r="A11" s="482" t="s">
        <v>46</v>
      </c>
      <c r="B11" s="484">
        <f>'Benefit Log'!B$11</f>
        <v>0</v>
      </c>
      <c r="C11" s="483" t="str">
        <f>'Benefit Log'!E11</f>
        <v>Non-QALY</v>
      </c>
      <c r="D11" s="431">
        <f>D178</f>
        <v>0</v>
      </c>
      <c r="E11" s="316">
        <f t="shared" si="0"/>
        <v>0</v>
      </c>
      <c r="F11" s="431">
        <f>E178</f>
        <v>0</v>
      </c>
      <c r="G11" s="551"/>
      <c r="H11" s="551"/>
      <c r="I11" s="551"/>
      <c r="J11" s="551"/>
      <c r="K11" s="551"/>
      <c r="L11" s="551"/>
      <c r="M11" s="551"/>
      <c r="N11" s="551"/>
      <c r="O11" s="551"/>
      <c r="P11" s="551"/>
      <c r="Q11" s="551"/>
      <c r="R11" s="551"/>
      <c r="S11" s="551"/>
      <c r="T11" s="551"/>
      <c r="U11" s="551"/>
      <c r="V11" s="551"/>
      <c r="W11" s="551"/>
      <c r="X11" s="551"/>
      <c r="Y11" s="551"/>
      <c r="Z11" s="551"/>
      <c r="AA11" s="551"/>
      <c r="AB11" s="551"/>
      <c r="AC11" s="551"/>
      <c r="AD11" s="551"/>
      <c r="AE11" s="551"/>
      <c r="AF11" s="551"/>
      <c r="AG11" s="551"/>
      <c r="AH11" s="551"/>
      <c r="AI11" s="551"/>
      <c r="AJ11" s="551"/>
      <c r="AK11" s="551"/>
      <c r="AL11" s="551"/>
      <c r="AM11" s="551"/>
      <c r="AN11" s="551"/>
      <c r="AO11" s="551"/>
      <c r="AP11" s="551"/>
      <c r="AQ11" s="551"/>
      <c r="AR11" s="551"/>
      <c r="AS11" s="551"/>
      <c r="AT11" s="551"/>
      <c r="AU11" s="551"/>
      <c r="AV11" s="551"/>
      <c r="AW11" s="551"/>
      <c r="AX11" s="551"/>
      <c r="AY11" s="551"/>
      <c r="AZ11" s="551"/>
      <c r="BA11" s="551"/>
      <c r="BB11" s="551"/>
      <c r="BC11" s="551"/>
      <c r="BD11" s="551"/>
      <c r="BE11" s="551"/>
      <c r="BF11" s="551"/>
      <c r="BG11" s="551"/>
      <c r="BH11" s="551"/>
      <c r="BI11" s="551"/>
      <c r="BJ11" s="551"/>
      <c r="BK11" s="551"/>
      <c r="BL11" s="551"/>
      <c r="BM11" s="551"/>
      <c r="BN11" s="551"/>
      <c r="BO11" s="551"/>
      <c r="BP11" s="551"/>
      <c r="BQ11" s="551"/>
      <c r="BR11" s="551"/>
      <c r="BS11" s="551"/>
      <c r="BT11" s="551"/>
      <c r="BU11" s="551"/>
      <c r="BV11" s="551"/>
      <c r="BW11" s="551"/>
      <c r="BX11" s="551"/>
    </row>
    <row r="12" spans="1:76" x14ac:dyDescent="0.2">
      <c r="A12" s="482" t="s">
        <v>47</v>
      </c>
      <c r="B12" s="484">
        <f>'Benefit Log'!B$12</f>
        <v>0</v>
      </c>
      <c r="C12" s="483" t="str">
        <f>'Benefit Log'!E12</f>
        <v>Non-QALY</v>
      </c>
      <c r="D12" s="431">
        <f>D180</f>
        <v>0</v>
      </c>
      <c r="E12" s="316">
        <f t="shared" si="0"/>
        <v>0</v>
      </c>
      <c r="F12" s="431">
        <f>E180</f>
        <v>0</v>
      </c>
      <c r="G12" s="551"/>
      <c r="H12" s="551"/>
      <c r="I12" s="551"/>
      <c r="J12" s="551"/>
      <c r="K12" s="551"/>
      <c r="L12" s="551"/>
      <c r="M12" s="551"/>
      <c r="N12" s="551"/>
      <c r="O12" s="551"/>
      <c r="P12" s="551"/>
      <c r="Q12" s="551"/>
      <c r="R12" s="551"/>
      <c r="S12" s="551"/>
      <c r="T12" s="551"/>
      <c r="U12" s="551"/>
      <c r="V12" s="551"/>
      <c r="W12" s="551"/>
      <c r="X12" s="551"/>
      <c r="Y12" s="551"/>
      <c r="Z12" s="551"/>
      <c r="AA12" s="551"/>
      <c r="AB12" s="551"/>
      <c r="AC12" s="551"/>
      <c r="AD12" s="551"/>
      <c r="AE12" s="551"/>
      <c r="AF12" s="551"/>
      <c r="AG12" s="551"/>
      <c r="AH12" s="551"/>
      <c r="AI12" s="551"/>
      <c r="AJ12" s="551"/>
      <c r="AK12" s="551"/>
      <c r="AL12" s="551"/>
      <c r="AM12" s="551"/>
      <c r="AN12" s="551"/>
      <c r="AO12" s="551"/>
      <c r="AP12" s="551"/>
      <c r="AQ12" s="551"/>
      <c r="AR12" s="551"/>
      <c r="AS12" s="551"/>
      <c r="AT12" s="551"/>
      <c r="AU12" s="551"/>
      <c r="AV12" s="551"/>
      <c r="AW12" s="551"/>
      <c r="AX12" s="551"/>
      <c r="AY12" s="551"/>
      <c r="AZ12" s="551"/>
      <c r="BA12" s="551"/>
      <c r="BB12" s="551"/>
      <c r="BC12" s="551"/>
      <c r="BD12" s="551"/>
      <c r="BE12" s="551"/>
      <c r="BF12" s="551"/>
      <c r="BG12" s="551"/>
      <c r="BH12" s="551"/>
      <c r="BI12" s="551"/>
      <c r="BJ12" s="551"/>
      <c r="BK12" s="551"/>
      <c r="BL12" s="551"/>
      <c r="BM12" s="551"/>
      <c r="BN12" s="551"/>
      <c r="BO12" s="551"/>
      <c r="BP12" s="551"/>
      <c r="BQ12" s="551"/>
      <c r="BR12" s="551"/>
      <c r="BS12" s="551"/>
      <c r="BT12" s="551"/>
      <c r="BU12" s="551"/>
      <c r="BV12" s="551"/>
      <c r="BW12" s="551"/>
      <c r="BX12" s="551"/>
    </row>
    <row r="13" spans="1:76" x14ac:dyDescent="0.2">
      <c r="A13" s="482" t="s">
        <v>48</v>
      </c>
      <c r="B13" s="484">
        <f>'Benefit Log'!B$13</f>
        <v>0</v>
      </c>
      <c r="C13" s="483" t="str">
        <f>'Benefit Log'!E13</f>
        <v>Non-QALY</v>
      </c>
      <c r="D13" s="431">
        <f>D182</f>
        <v>0</v>
      </c>
      <c r="E13" s="316">
        <f t="shared" si="0"/>
        <v>0</v>
      </c>
      <c r="F13" s="431">
        <f>E182</f>
        <v>0</v>
      </c>
      <c r="G13" s="551"/>
      <c r="H13" s="551"/>
      <c r="I13" s="551"/>
      <c r="J13" s="551"/>
      <c r="K13" s="551"/>
      <c r="L13" s="551"/>
      <c r="M13" s="551"/>
      <c r="N13" s="551"/>
      <c r="O13" s="551"/>
      <c r="P13" s="551"/>
      <c r="Q13" s="551"/>
      <c r="R13" s="551"/>
      <c r="S13" s="551"/>
      <c r="T13" s="551"/>
      <c r="U13" s="551"/>
      <c r="V13" s="551"/>
      <c r="W13" s="551"/>
      <c r="X13" s="551"/>
      <c r="Y13" s="551"/>
      <c r="Z13" s="551"/>
      <c r="AA13" s="551"/>
      <c r="AB13" s="551"/>
      <c r="AC13" s="551"/>
      <c r="AD13" s="551"/>
      <c r="AE13" s="551"/>
      <c r="AF13" s="551"/>
      <c r="AG13" s="551"/>
      <c r="AH13" s="551"/>
      <c r="AI13" s="551"/>
      <c r="AJ13" s="551"/>
      <c r="AK13" s="551"/>
      <c r="AL13" s="551"/>
      <c r="AM13" s="551"/>
      <c r="AN13" s="551"/>
      <c r="AO13" s="551"/>
      <c r="AP13" s="551"/>
      <c r="AQ13" s="551"/>
      <c r="AR13" s="551"/>
      <c r="AS13" s="551"/>
      <c r="AT13" s="551"/>
      <c r="AU13" s="551"/>
      <c r="AV13" s="551"/>
      <c r="AW13" s="551"/>
      <c r="AX13" s="551"/>
      <c r="AY13" s="551"/>
      <c r="AZ13" s="551"/>
      <c r="BA13" s="551"/>
      <c r="BB13" s="551"/>
      <c r="BC13" s="551"/>
      <c r="BD13" s="551"/>
      <c r="BE13" s="551"/>
      <c r="BF13" s="551"/>
      <c r="BG13" s="551"/>
      <c r="BH13" s="551"/>
      <c r="BI13" s="551"/>
      <c r="BJ13" s="551"/>
      <c r="BK13" s="551"/>
      <c r="BL13" s="551"/>
      <c r="BM13" s="551"/>
      <c r="BN13" s="551"/>
      <c r="BO13" s="551"/>
      <c r="BP13" s="551"/>
      <c r="BQ13" s="551"/>
      <c r="BR13" s="551"/>
      <c r="BS13" s="551"/>
      <c r="BT13" s="551"/>
      <c r="BU13" s="551"/>
      <c r="BV13" s="551"/>
      <c r="BW13" s="551"/>
      <c r="BX13" s="551"/>
    </row>
    <row r="14" spans="1:76" x14ac:dyDescent="0.2">
      <c r="A14" s="482" t="s">
        <v>624</v>
      </c>
      <c r="B14" s="484">
        <f>'Benefit Log'!B$14</f>
        <v>0</v>
      </c>
      <c r="C14" s="483" t="str">
        <f>'Benefit Log'!E14</f>
        <v>Non-QALY</v>
      </c>
      <c r="D14" s="431">
        <f>D184</f>
        <v>0</v>
      </c>
      <c r="E14" s="316">
        <f t="shared" si="0"/>
        <v>0</v>
      </c>
      <c r="F14" s="431">
        <f>E184</f>
        <v>0</v>
      </c>
      <c r="G14" s="551"/>
      <c r="H14" s="551"/>
      <c r="I14" s="551"/>
      <c r="J14" s="551"/>
      <c r="K14" s="551"/>
      <c r="L14" s="551"/>
      <c r="M14" s="551"/>
      <c r="N14" s="551"/>
      <c r="O14" s="551"/>
      <c r="P14" s="551"/>
      <c r="Q14" s="551"/>
      <c r="R14" s="551"/>
      <c r="S14" s="551"/>
      <c r="T14" s="551"/>
      <c r="U14" s="551"/>
      <c r="V14" s="551"/>
      <c r="W14" s="551"/>
      <c r="X14" s="551"/>
      <c r="Y14" s="551"/>
      <c r="Z14" s="551"/>
      <c r="AA14" s="551"/>
      <c r="AB14" s="551"/>
      <c r="AC14" s="551"/>
      <c r="AD14" s="551"/>
      <c r="AE14" s="551"/>
      <c r="AF14" s="551"/>
      <c r="AG14" s="551"/>
      <c r="AH14" s="551"/>
      <c r="AI14" s="551"/>
      <c r="AJ14" s="551"/>
      <c r="AK14" s="551"/>
      <c r="AL14" s="551"/>
      <c r="AM14" s="551"/>
      <c r="AN14" s="551"/>
      <c r="AO14" s="551"/>
      <c r="AP14" s="551"/>
      <c r="AQ14" s="551"/>
      <c r="AR14" s="551"/>
      <c r="AS14" s="551"/>
      <c r="AT14" s="551"/>
      <c r="AU14" s="551"/>
      <c r="AV14" s="551"/>
      <c r="AW14" s="551"/>
      <c r="AX14" s="551"/>
      <c r="AY14" s="551"/>
      <c r="AZ14" s="551"/>
      <c r="BA14" s="551"/>
      <c r="BB14" s="551"/>
      <c r="BC14" s="551"/>
      <c r="BD14" s="551"/>
      <c r="BE14" s="551"/>
      <c r="BF14" s="551"/>
      <c r="BG14" s="551"/>
      <c r="BH14" s="551"/>
      <c r="BI14" s="551"/>
      <c r="BJ14" s="551"/>
      <c r="BK14" s="551"/>
      <c r="BL14" s="551"/>
      <c r="BM14" s="551"/>
      <c r="BN14" s="551"/>
      <c r="BO14" s="551"/>
      <c r="BP14" s="551"/>
      <c r="BQ14" s="551"/>
      <c r="BR14" s="551"/>
      <c r="BS14" s="551"/>
      <c r="BT14" s="551"/>
      <c r="BU14" s="551"/>
      <c r="BV14" s="551"/>
      <c r="BW14" s="551"/>
      <c r="BX14" s="551"/>
    </row>
    <row r="15" spans="1:76" x14ac:dyDescent="0.2">
      <c r="A15" s="482" t="s">
        <v>625</v>
      </c>
      <c r="B15" s="484">
        <f>'Benefit Log'!B$15</f>
        <v>0</v>
      </c>
      <c r="C15" s="483" t="str">
        <f>'Benefit Log'!E15</f>
        <v>Non-QALY</v>
      </c>
      <c r="D15" s="431">
        <f>D186</f>
        <v>0</v>
      </c>
      <c r="E15" s="316">
        <f t="shared" si="0"/>
        <v>0</v>
      </c>
      <c r="F15" s="431">
        <f>E186</f>
        <v>0</v>
      </c>
      <c r="G15" s="551"/>
      <c r="H15" s="551"/>
      <c r="I15" s="551"/>
      <c r="J15" s="551"/>
      <c r="K15" s="551"/>
      <c r="L15" s="551"/>
      <c r="M15" s="551"/>
      <c r="N15" s="551"/>
      <c r="O15" s="551"/>
      <c r="P15" s="551"/>
      <c r="Q15" s="551"/>
      <c r="R15" s="551"/>
      <c r="S15" s="551"/>
      <c r="T15" s="551"/>
      <c r="U15" s="551"/>
      <c r="V15" s="551"/>
      <c r="W15" s="551"/>
      <c r="X15" s="551"/>
      <c r="Y15" s="551"/>
      <c r="Z15" s="551"/>
      <c r="AA15" s="551"/>
      <c r="AB15" s="551"/>
      <c r="AC15" s="551"/>
      <c r="AD15" s="551"/>
      <c r="AE15" s="551"/>
      <c r="AF15" s="551"/>
      <c r="AG15" s="551"/>
      <c r="AH15" s="551"/>
      <c r="AI15" s="551"/>
      <c r="AJ15" s="551"/>
      <c r="AK15" s="551"/>
      <c r="AL15" s="551"/>
      <c r="AM15" s="551"/>
      <c r="AN15" s="551"/>
      <c r="AO15" s="551"/>
      <c r="AP15" s="551"/>
      <c r="AQ15" s="551"/>
      <c r="AR15" s="551"/>
      <c r="AS15" s="551"/>
      <c r="AT15" s="551"/>
      <c r="AU15" s="551"/>
      <c r="AV15" s="551"/>
      <c r="AW15" s="551"/>
      <c r="AX15" s="551"/>
      <c r="AY15" s="551"/>
      <c r="AZ15" s="551"/>
      <c r="BA15" s="551"/>
      <c r="BB15" s="551"/>
      <c r="BC15" s="551"/>
      <c r="BD15" s="551"/>
      <c r="BE15" s="551"/>
      <c r="BF15" s="551"/>
      <c r="BG15" s="551"/>
      <c r="BH15" s="551"/>
      <c r="BI15" s="551"/>
      <c r="BJ15" s="551"/>
      <c r="BK15" s="551"/>
      <c r="BL15" s="551"/>
      <c r="BM15" s="551"/>
      <c r="BN15" s="551"/>
      <c r="BO15" s="551"/>
      <c r="BP15" s="551"/>
      <c r="BQ15" s="551"/>
      <c r="BR15" s="551"/>
      <c r="BS15" s="551"/>
      <c r="BT15" s="551"/>
      <c r="BU15" s="551"/>
      <c r="BV15" s="551"/>
      <c r="BW15" s="551"/>
      <c r="BX15" s="551"/>
    </row>
    <row r="16" spans="1:76" x14ac:dyDescent="0.2">
      <c r="A16" s="482" t="s">
        <v>626</v>
      </c>
      <c r="B16" s="484">
        <f>'Benefit Log'!B$16</f>
        <v>0</v>
      </c>
      <c r="C16" s="483" t="str">
        <f>'Benefit Log'!E16</f>
        <v>Non-QALY</v>
      </c>
      <c r="D16" s="431">
        <f>D188</f>
        <v>0</v>
      </c>
      <c r="E16" s="316">
        <f t="shared" si="0"/>
        <v>0</v>
      </c>
      <c r="F16" s="431">
        <f>E188</f>
        <v>0</v>
      </c>
      <c r="G16" s="551"/>
      <c r="H16" s="551"/>
      <c r="I16" s="551"/>
      <c r="J16" s="551"/>
      <c r="K16" s="551"/>
      <c r="L16" s="551"/>
      <c r="M16" s="551"/>
      <c r="N16" s="551"/>
      <c r="O16" s="551"/>
      <c r="P16" s="551"/>
      <c r="Q16" s="551"/>
      <c r="R16" s="551"/>
      <c r="S16" s="551"/>
      <c r="T16" s="551"/>
      <c r="U16" s="551"/>
      <c r="V16" s="551"/>
      <c r="W16" s="551"/>
      <c r="X16" s="551"/>
      <c r="Y16" s="551"/>
      <c r="Z16" s="551"/>
      <c r="AA16" s="551"/>
      <c r="AB16" s="551"/>
      <c r="AC16" s="551"/>
      <c r="AD16" s="551"/>
      <c r="AE16" s="551"/>
      <c r="AF16" s="551"/>
      <c r="AG16" s="551"/>
      <c r="AH16" s="551"/>
      <c r="AI16" s="551"/>
      <c r="AJ16" s="551"/>
      <c r="AK16" s="551"/>
      <c r="AL16" s="551"/>
      <c r="AM16" s="551"/>
      <c r="AN16" s="551"/>
      <c r="AO16" s="551"/>
      <c r="AP16" s="551"/>
      <c r="AQ16" s="551"/>
      <c r="AR16" s="551"/>
      <c r="AS16" s="551"/>
      <c r="AT16" s="551"/>
      <c r="AU16" s="551"/>
      <c r="AV16" s="551"/>
      <c r="AW16" s="551"/>
      <c r="AX16" s="551"/>
      <c r="AY16" s="551"/>
      <c r="AZ16" s="551"/>
      <c r="BA16" s="551"/>
      <c r="BB16" s="551"/>
      <c r="BC16" s="551"/>
      <c r="BD16" s="551"/>
      <c r="BE16" s="551"/>
      <c r="BF16" s="551"/>
      <c r="BG16" s="551"/>
      <c r="BH16" s="551"/>
      <c r="BI16" s="551"/>
      <c r="BJ16" s="551"/>
      <c r="BK16" s="551"/>
      <c r="BL16" s="551"/>
      <c r="BM16" s="551"/>
      <c r="BN16" s="551"/>
      <c r="BO16" s="551"/>
      <c r="BP16" s="551"/>
      <c r="BQ16" s="551"/>
      <c r="BR16" s="551"/>
      <c r="BS16" s="551"/>
      <c r="BT16" s="551"/>
      <c r="BU16" s="551"/>
      <c r="BV16" s="551"/>
      <c r="BW16" s="551"/>
      <c r="BX16" s="551"/>
    </row>
    <row r="17" spans="1:76" x14ac:dyDescent="0.2">
      <c r="A17" s="482" t="s">
        <v>627</v>
      </c>
      <c r="B17" s="484">
        <f>'Benefit Log'!B$17</f>
        <v>0</v>
      </c>
      <c r="C17" s="483" t="str">
        <f>'Benefit Log'!E17</f>
        <v>Non-QALY</v>
      </c>
      <c r="D17" s="431">
        <f>D190</f>
        <v>0</v>
      </c>
      <c r="E17" s="316">
        <f t="shared" si="0"/>
        <v>0</v>
      </c>
      <c r="F17" s="431">
        <f>E190</f>
        <v>0</v>
      </c>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row>
    <row r="18" spans="1:76" x14ac:dyDescent="0.2">
      <c r="A18" s="482" t="s">
        <v>628</v>
      </c>
      <c r="B18" s="484">
        <f>'Benefit Log'!B$18</f>
        <v>0</v>
      </c>
      <c r="C18" s="483" t="str">
        <f>'Benefit Log'!E18</f>
        <v>Non-QALY</v>
      </c>
      <c r="D18" s="431">
        <f>D192</f>
        <v>0</v>
      </c>
      <c r="E18" s="316">
        <f t="shared" si="0"/>
        <v>0</v>
      </c>
      <c r="F18" s="431">
        <f>E192</f>
        <v>0</v>
      </c>
      <c r="G18" s="433"/>
      <c r="H18" s="433"/>
      <c r="I18" s="433"/>
      <c r="J18" s="433"/>
      <c r="K18" s="433"/>
      <c r="L18" s="433"/>
      <c r="M18" s="433"/>
      <c r="N18" s="433"/>
      <c r="O18" s="433"/>
      <c r="P18" s="433"/>
      <c r="Q18" s="433"/>
      <c r="R18" s="433"/>
      <c r="S18" s="433"/>
      <c r="T18" s="433"/>
      <c r="U18" s="433"/>
      <c r="V18" s="433"/>
      <c r="W18" s="433"/>
      <c r="X18" s="433"/>
      <c r="Y18" s="433"/>
      <c r="Z18" s="433"/>
      <c r="AA18" s="433"/>
      <c r="AB18" s="433"/>
      <c r="AC18" s="433"/>
      <c r="AD18" s="433"/>
      <c r="AE18" s="433"/>
      <c r="AF18" s="433"/>
      <c r="AG18" s="433"/>
      <c r="AH18" s="433"/>
      <c r="AI18" s="433"/>
      <c r="AJ18" s="433"/>
      <c r="AK18" s="433"/>
      <c r="AL18" s="433"/>
      <c r="AM18" s="433"/>
      <c r="AN18" s="433"/>
      <c r="AO18" s="433"/>
      <c r="AP18" s="433"/>
      <c r="AQ18" s="433"/>
      <c r="AR18" s="433"/>
      <c r="AS18" s="433"/>
      <c r="AT18" s="433"/>
      <c r="AU18" s="433"/>
      <c r="AV18" s="433"/>
      <c r="AW18" s="433"/>
      <c r="AX18" s="433"/>
      <c r="AY18" s="433"/>
      <c r="AZ18" s="433"/>
      <c r="BA18" s="433"/>
      <c r="BB18" s="433"/>
      <c r="BC18" s="433"/>
      <c r="BD18" s="433"/>
      <c r="BE18" s="433"/>
      <c r="BF18" s="433"/>
      <c r="BG18" s="433"/>
      <c r="BH18" s="433"/>
      <c r="BI18" s="433"/>
      <c r="BJ18" s="433"/>
      <c r="BK18" s="433"/>
      <c r="BL18" s="433"/>
      <c r="BM18" s="433"/>
      <c r="BN18" s="433"/>
      <c r="BO18" s="433"/>
      <c r="BP18" s="433"/>
      <c r="BQ18" s="433"/>
      <c r="BR18" s="433"/>
      <c r="BS18" s="433"/>
      <c r="BT18" s="433"/>
      <c r="BU18" s="433"/>
      <c r="BV18" s="433"/>
      <c r="BW18" s="433"/>
      <c r="BX18" s="433"/>
    </row>
    <row r="19" spans="1:76" x14ac:dyDescent="0.2">
      <c r="A19" s="482" t="s">
        <v>629</v>
      </c>
      <c r="B19" s="484">
        <f>'Benefit Log'!B$19</f>
        <v>0</v>
      </c>
      <c r="C19" s="483" t="str">
        <f>'Benefit Log'!E19</f>
        <v>Non-QALY</v>
      </c>
      <c r="D19" s="431">
        <f>D194</f>
        <v>0</v>
      </c>
      <c r="E19" s="316">
        <f t="shared" si="0"/>
        <v>0</v>
      </c>
      <c r="F19" s="431">
        <f>E194</f>
        <v>0</v>
      </c>
      <c r="G19" s="433"/>
      <c r="H19" s="433"/>
      <c r="I19" s="433"/>
      <c r="J19" s="433"/>
      <c r="K19" s="433"/>
      <c r="L19" s="433"/>
      <c r="M19" s="433"/>
      <c r="N19" s="433"/>
      <c r="O19" s="433"/>
      <c r="P19" s="433"/>
      <c r="Q19" s="433"/>
      <c r="R19" s="433"/>
      <c r="S19" s="433"/>
      <c r="T19" s="433"/>
      <c r="U19" s="433"/>
      <c r="V19" s="433"/>
      <c r="W19" s="433"/>
      <c r="X19" s="433"/>
      <c r="Y19" s="433"/>
      <c r="Z19" s="433"/>
      <c r="AA19" s="433"/>
      <c r="AB19" s="433"/>
      <c r="AC19" s="433"/>
      <c r="AD19" s="433"/>
      <c r="AE19" s="433"/>
      <c r="AF19" s="433"/>
      <c r="AG19" s="433"/>
      <c r="AH19" s="433"/>
      <c r="AI19" s="433"/>
      <c r="AJ19" s="433"/>
      <c r="AK19" s="433"/>
      <c r="AL19" s="433"/>
      <c r="AM19" s="433"/>
      <c r="AN19" s="433"/>
      <c r="AO19" s="433"/>
      <c r="AP19" s="433"/>
      <c r="AQ19" s="433"/>
      <c r="AR19" s="433"/>
      <c r="AS19" s="433"/>
      <c r="AT19" s="433"/>
      <c r="AU19" s="433"/>
      <c r="AV19" s="433"/>
      <c r="AW19" s="433"/>
      <c r="AX19" s="433"/>
      <c r="AY19" s="433"/>
      <c r="AZ19" s="433"/>
      <c r="BA19" s="433"/>
      <c r="BB19" s="433"/>
      <c r="BC19" s="433"/>
      <c r="BD19" s="433"/>
      <c r="BE19" s="433"/>
      <c r="BF19" s="433"/>
      <c r="BG19" s="433"/>
      <c r="BH19" s="433"/>
      <c r="BI19" s="433"/>
      <c r="BJ19" s="433"/>
      <c r="BK19" s="433"/>
      <c r="BL19" s="433"/>
      <c r="BM19" s="433"/>
      <c r="BN19" s="433"/>
      <c r="BO19" s="433"/>
      <c r="BP19" s="433"/>
      <c r="BQ19" s="433"/>
      <c r="BR19" s="433"/>
      <c r="BS19" s="433"/>
      <c r="BT19" s="433"/>
      <c r="BU19" s="433"/>
      <c r="BV19" s="433"/>
      <c r="BW19" s="433"/>
      <c r="BX19" s="433"/>
    </row>
    <row r="20" spans="1:76" x14ac:dyDescent="0.2">
      <c r="A20" s="482" t="s">
        <v>630</v>
      </c>
      <c r="B20" s="553">
        <f>'Benefit Log'!B$20</f>
        <v>0</v>
      </c>
      <c r="C20" s="483" t="str">
        <f>'Benefit Log'!E20</f>
        <v>Non-QALY</v>
      </c>
      <c r="D20" s="431">
        <f>D196</f>
        <v>0</v>
      </c>
      <c r="E20" s="316">
        <f t="shared" si="0"/>
        <v>0</v>
      </c>
      <c r="F20" s="431">
        <f>E196</f>
        <v>0</v>
      </c>
      <c r="G20" s="433"/>
      <c r="H20" s="433"/>
      <c r="I20" s="433"/>
      <c r="J20" s="433"/>
      <c r="K20" s="433"/>
      <c r="L20" s="433"/>
      <c r="M20" s="433"/>
      <c r="N20" s="433"/>
      <c r="O20" s="433"/>
      <c r="P20" s="433"/>
      <c r="Q20" s="433"/>
      <c r="R20" s="433"/>
      <c r="S20" s="433"/>
      <c r="T20" s="433"/>
      <c r="U20" s="433"/>
      <c r="V20" s="433"/>
      <c r="W20" s="433"/>
      <c r="X20" s="433"/>
      <c r="Y20" s="433"/>
      <c r="Z20" s="433"/>
      <c r="AA20" s="433"/>
      <c r="AB20" s="433"/>
      <c r="AC20" s="433"/>
      <c r="AD20" s="433"/>
      <c r="AE20" s="433"/>
      <c r="AF20" s="433"/>
      <c r="AG20" s="433"/>
      <c r="AH20" s="433"/>
      <c r="AI20" s="433"/>
      <c r="AJ20" s="433"/>
      <c r="AK20" s="433"/>
      <c r="AL20" s="433"/>
      <c r="AM20" s="433"/>
      <c r="AN20" s="433"/>
      <c r="AO20" s="433"/>
      <c r="AP20" s="433"/>
      <c r="AQ20" s="433"/>
      <c r="AR20" s="433"/>
      <c r="AS20" s="433"/>
      <c r="AT20" s="433"/>
      <c r="AU20" s="433"/>
      <c r="AV20" s="433"/>
      <c r="AW20" s="433"/>
      <c r="AX20" s="433"/>
      <c r="AY20" s="433"/>
      <c r="AZ20" s="433"/>
      <c r="BA20" s="433"/>
      <c r="BB20" s="433"/>
      <c r="BC20" s="433"/>
      <c r="BD20" s="433"/>
      <c r="BE20" s="433"/>
      <c r="BF20" s="433"/>
      <c r="BG20" s="433"/>
      <c r="BH20" s="433"/>
      <c r="BI20" s="433"/>
      <c r="BJ20" s="433"/>
      <c r="BK20" s="433"/>
      <c r="BL20" s="433"/>
      <c r="BM20" s="433"/>
      <c r="BN20" s="433"/>
      <c r="BO20" s="433"/>
      <c r="BP20" s="433"/>
      <c r="BQ20" s="433"/>
      <c r="BR20" s="433"/>
      <c r="BS20" s="433"/>
      <c r="BT20" s="433"/>
      <c r="BU20" s="433"/>
      <c r="BV20" s="433"/>
      <c r="BW20" s="433"/>
      <c r="BX20" s="433"/>
    </row>
    <row r="21" spans="1:76" s="11" customFormat="1" ht="12" x14ac:dyDescent="0.25">
      <c r="C21" s="490" t="s">
        <v>55</v>
      </c>
      <c r="D21" s="315">
        <f>SUM(D6:D20)</f>
        <v>0</v>
      </c>
      <c r="E21" s="317">
        <f>SUM(E6:E20)</f>
        <v>0</v>
      </c>
      <c r="F21" s="315">
        <f>SUM(F6:F20)</f>
        <v>0</v>
      </c>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c r="AE21" s="316"/>
      <c r="AF21" s="316"/>
      <c r="AG21" s="316"/>
      <c r="AH21" s="316"/>
      <c r="AI21" s="316"/>
      <c r="AJ21" s="316"/>
      <c r="AK21" s="316"/>
      <c r="AL21" s="316"/>
      <c r="AM21" s="316"/>
      <c r="AN21" s="316"/>
      <c r="AO21" s="316"/>
      <c r="AP21" s="316"/>
      <c r="AQ21" s="316"/>
      <c r="AR21" s="316"/>
      <c r="AS21" s="316"/>
      <c r="AT21" s="316"/>
      <c r="AU21" s="316"/>
      <c r="AV21" s="316"/>
      <c r="AW21" s="316"/>
      <c r="AX21" s="316"/>
      <c r="AY21" s="316"/>
      <c r="AZ21" s="316"/>
      <c r="BA21" s="316"/>
      <c r="BB21" s="316"/>
      <c r="BC21" s="316"/>
      <c r="BD21" s="316"/>
      <c r="BE21" s="316"/>
      <c r="BF21" s="316"/>
      <c r="BG21" s="316"/>
      <c r="BH21" s="316"/>
      <c r="BI21" s="316"/>
      <c r="BJ21" s="316"/>
      <c r="BK21" s="316"/>
      <c r="BL21" s="316"/>
      <c r="BM21" s="316"/>
      <c r="BN21" s="316"/>
      <c r="BO21" s="316"/>
      <c r="BP21" s="316"/>
      <c r="BQ21" s="316"/>
      <c r="BR21" s="316"/>
      <c r="BS21" s="316"/>
      <c r="BT21" s="316"/>
      <c r="BU21" s="316"/>
      <c r="BV21" s="316"/>
      <c r="BW21" s="316"/>
      <c r="BX21" s="316"/>
    </row>
    <row r="22" spans="1:76" s="11" customFormat="1" ht="12" x14ac:dyDescent="0.25">
      <c r="C22" s="7"/>
      <c r="D22" s="715" t="s">
        <v>584</v>
      </c>
      <c r="E22" s="716"/>
      <c r="F22" s="717"/>
      <c r="G22" s="317">
        <f>SUM(G6:G21)</f>
        <v>0</v>
      </c>
      <c r="H22" s="317">
        <f t="shared" ref="H22:BS22" si="1">SUM(H6:H21)</f>
        <v>0</v>
      </c>
      <c r="I22" s="317">
        <f t="shared" si="1"/>
        <v>0</v>
      </c>
      <c r="J22" s="317">
        <f t="shared" si="1"/>
        <v>0</v>
      </c>
      <c r="K22" s="317">
        <f t="shared" si="1"/>
        <v>0</v>
      </c>
      <c r="L22" s="317">
        <f t="shared" si="1"/>
        <v>0</v>
      </c>
      <c r="M22" s="317">
        <f t="shared" si="1"/>
        <v>0</v>
      </c>
      <c r="N22" s="317">
        <f t="shared" si="1"/>
        <v>0</v>
      </c>
      <c r="O22" s="317">
        <f t="shared" si="1"/>
        <v>0</v>
      </c>
      <c r="P22" s="317">
        <f t="shared" si="1"/>
        <v>0</v>
      </c>
      <c r="Q22" s="317">
        <f t="shared" si="1"/>
        <v>0</v>
      </c>
      <c r="R22" s="317">
        <f t="shared" si="1"/>
        <v>0</v>
      </c>
      <c r="S22" s="317">
        <f t="shared" si="1"/>
        <v>0</v>
      </c>
      <c r="T22" s="317">
        <f t="shared" si="1"/>
        <v>0</v>
      </c>
      <c r="U22" s="317">
        <f t="shared" si="1"/>
        <v>0</v>
      </c>
      <c r="V22" s="317">
        <f t="shared" si="1"/>
        <v>0</v>
      </c>
      <c r="W22" s="317">
        <f t="shared" si="1"/>
        <v>0</v>
      </c>
      <c r="X22" s="317">
        <f t="shared" si="1"/>
        <v>0</v>
      </c>
      <c r="Y22" s="317">
        <f t="shared" si="1"/>
        <v>0</v>
      </c>
      <c r="Z22" s="317">
        <f t="shared" si="1"/>
        <v>0</v>
      </c>
      <c r="AA22" s="317">
        <f t="shared" si="1"/>
        <v>0</v>
      </c>
      <c r="AB22" s="317">
        <f t="shared" si="1"/>
        <v>0</v>
      </c>
      <c r="AC22" s="317">
        <f t="shared" si="1"/>
        <v>0</v>
      </c>
      <c r="AD22" s="317">
        <f t="shared" si="1"/>
        <v>0</v>
      </c>
      <c r="AE22" s="317">
        <f t="shared" si="1"/>
        <v>0</v>
      </c>
      <c r="AF22" s="317">
        <f t="shared" si="1"/>
        <v>0</v>
      </c>
      <c r="AG22" s="317">
        <f t="shared" si="1"/>
        <v>0</v>
      </c>
      <c r="AH22" s="317">
        <f t="shared" si="1"/>
        <v>0</v>
      </c>
      <c r="AI22" s="317">
        <f t="shared" si="1"/>
        <v>0</v>
      </c>
      <c r="AJ22" s="317">
        <f t="shared" si="1"/>
        <v>0</v>
      </c>
      <c r="AK22" s="317">
        <f t="shared" si="1"/>
        <v>0</v>
      </c>
      <c r="AL22" s="317">
        <f t="shared" si="1"/>
        <v>0</v>
      </c>
      <c r="AM22" s="317">
        <f t="shared" si="1"/>
        <v>0</v>
      </c>
      <c r="AN22" s="317">
        <f t="shared" si="1"/>
        <v>0</v>
      </c>
      <c r="AO22" s="317">
        <f t="shared" si="1"/>
        <v>0</v>
      </c>
      <c r="AP22" s="317">
        <f t="shared" si="1"/>
        <v>0</v>
      </c>
      <c r="AQ22" s="317">
        <f t="shared" si="1"/>
        <v>0</v>
      </c>
      <c r="AR22" s="317">
        <f t="shared" si="1"/>
        <v>0</v>
      </c>
      <c r="AS22" s="317">
        <f t="shared" si="1"/>
        <v>0</v>
      </c>
      <c r="AT22" s="317">
        <f t="shared" si="1"/>
        <v>0</v>
      </c>
      <c r="AU22" s="317">
        <f t="shared" si="1"/>
        <v>0</v>
      </c>
      <c r="AV22" s="317">
        <f t="shared" si="1"/>
        <v>0</v>
      </c>
      <c r="AW22" s="317">
        <f t="shared" si="1"/>
        <v>0</v>
      </c>
      <c r="AX22" s="317">
        <f t="shared" si="1"/>
        <v>0</v>
      </c>
      <c r="AY22" s="317">
        <f t="shared" si="1"/>
        <v>0</v>
      </c>
      <c r="AZ22" s="317">
        <f t="shared" si="1"/>
        <v>0</v>
      </c>
      <c r="BA22" s="317">
        <f t="shared" si="1"/>
        <v>0</v>
      </c>
      <c r="BB22" s="317">
        <f t="shared" si="1"/>
        <v>0</v>
      </c>
      <c r="BC22" s="317">
        <f t="shared" si="1"/>
        <v>0</v>
      </c>
      <c r="BD22" s="317">
        <f t="shared" si="1"/>
        <v>0</v>
      </c>
      <c r="BE22" s="317">
        <f t="shared" si="1"/>
        <v>0</v>
      </c>
      <c r="BF22" s="317">
        <f t="shared" si="1"/>
        <v>0</v>
      </c>
      <c r="BG22" s="317">
        <f t="shared" si="1"/>
        <v>0</v>
      </c>
      <c r="BH22" s="317">
        <f t="shared" si="1"/>
        <v>0</v>
      </c>
      <c r="BI22" s="317">
        <f t="shared" si="1"/>
        <v>0</v>
      </c>
      <c r="BJ22" s="317">
        <f t="shared" si="1"/>
        <v>0</v>
      </c>
      <c r="BK22" s="317">
        <f t="shared" si="1"/>
        <v>0</v>
      </c>
      <c r="BL22" s="317">
        <f t="shared" si="1"/>
        <v>0</v>
      </c>
      <c r="BM22" s="317">
        <f t="shared" si="1"/>
        <v>0</v>
      </c>
      <c r="BN22" s="317">
        <f t="shared" si="1"/>
        <v>0</v>
      </c>
      <c r="BO22" s="317">
        <f t="shared" si="1"/>
        <v>0</v>
      </c>
      <c r="BP22" s="317">
        <f t="shared" si="1"/>
        <v>0</v>
      </c>
      <c r="BQ22" s="317">
        <f t="shared" si="1"/>
        <v>0</v>
      </c>
      <c r="BR22" s="317">
        <f t="shared" si="1"/>
        <v>0</v>
      </c>
      <c r="BS22" s="317">
        <f t="shared" si="1"/>
        <v>0</v>
      </c>
      <c r="BT22" s="317">
        <f t="shared" ref="BT22:BX22" si="2">SUM(BT6:BT21)</f>
        <v>0</v>
      </c>
      <c r="BU22" s="317">
        <f t="shared" si="2"/>
        <v>0</v>
      </c>
      <c r="BV22" s="317">
        <f t="shared" si="2"/>
        <v>0</v>
      </c>
      <c r="BW22" s="317">
        <f t="shared" si="2"/>
        <v>0</v>
      </c>
      <c r="BX22" s="317">
        <f t="shared" si="2"/>
        <v>0</v>
      </c>
    </row>
    <row r="23" spans="1:76" s="24" customFormat="1" ht="12" x14ac:dyDescent="0.25">
      <c r="D23" s="715" t="s">
        <v>30</v>
      </c>
      <c r="E23" s="716"/>
      <c r="F23" s="717"/>
      <c r="G23" s="487">
        <f t="shared" ref="G23:AL23" si="3">G198</f>
        <v>0</v>
      </c>
      <c r="H23" s="487">
        <f t="shared" si="3"/>
        <v>0</v>
      </c>
      <c r="I23" s="487">
        <f t="shared" si="3"/>
        <v>0</v>
      </c>
      <c r="J23" s="487">
        <f t="shared" si="3"/>
        <v>0</v>
      </c>
      <c r="K23" s="487">
        <f t="shared" si="3"/>
        <v>0</v>
      </c>
      <c r="L23" s="487">
        <f t="shared" si="3"/>
        <v>0</v>
      </c>
      <c r="M23" s="487">
        <f t="shared" si="3"/>
        <v>0</v>
      </c>
      <c r="N23" s="487">
        <f t="shared" si="3"/>
        <v>0</v>
      </c>
      <c r="O23" s="487">
        <f t="shared" si="3"/>
        <v>0</v>
      </c>
      <c r="P23" s="487">
        <f t="shared" si="3"/>
        <v>0</v>
      </c>
      <c r="Q23" s="487">
        <f t="shared" si="3"/>
        <v>0</v>
      </c>
      <c r="R23" s="487">
        <f t="shared" si="3"/>
        <v>0</v>
      </c>
      <c r="S23" s="487">
        <f t="shared" si="3"/>
        <v>0</v>
      </c>
      <c r="T23" s="487">
        <f t="shared" si="3"/>
        <v>0</v>
      </c>
      <c r="U23" s="487">
        <f t="shared" si="3"/>
        <v>0</v>
      </c>
      <c r="V23" s="487">
        <f t="shared" si="3"/>
        <v>0</v>
      </c>
      <c r="W23" s="487">
        <f t="shared" si="3"/>
        <v>0</v>
      </c>
      <c r="X23" s="487">
        <f t="shared" si="3"/>
        <v>0</v>
      </c>
      <c r="Y23" s="487">
        <f t="shared" si="3"/>
        <v>0</v>
      </c>
      <c r="Z23" s="487">
        <f t="shared" si="3"/>
        <v>0</v>
      </c>
      <c r="AA23" s="487">
        <f t="shared" si="3"/>
        <v>0</v>
      </c>
      <c r="AB23" s="487">
        <f t="shared" si="3"/>
        <v>0</v>
      </c>
      <c r="AC23" s="487">
        <f t="shared" si="3"/>
        <v>0</v>
      </c>
      <c r="AD23" s="487">
        <f t="shared" si="3"/>
        <v>0</v>
      </c>
      <c r="AE23" s="487">
        <f t="shared" si="3"/>
        <v>0</v>
      </c>
      <c r="AF23" s="487">
        <f t="shared" si="3"/>
        <v>0</v>
      </c>
      <c r="AG23" s="487">
        <f t="shared" si="3"/>
        <v>0</v>
      </c>
      <c r="AH23" s="487">
        <f t="shared" si="3"/>
        <v>0</v>
      </c>
      <c r="AI23" s="487">
        <f t="shared" si="3"/>
        <v>0</v>
      </c>
      <c r="AJ23" s="487">
        <f t="shared" si="3"/>
        <v>0</v>
      </c>
      <c r="AK23" s="487">
        <f t="shared" si="3"/>
        <v>0</v>
      </c>
      <c r="AL23" s="487">
        <f t="shared" si="3"/>
        <v>0</v>
      </c>
      <c r="AM23" s="487">
        <f t="shared" ref="AM23:BS23" si="4">AM198</f>
        <v>0</v>
      </c>
      <c r="AN23" s="487">
        <f t="shared" si="4"/>
        <v>0</v>
      </c>
      <c r="AO23" s="487">
        <f t="shared" si="4"/>
        <v>0</v>
      </c>
      <c r="AP23" s="487">
        <f t="shared" si="4"/>
        <v>0</v>
      </c>
      <c r="AQ23" s="487">
        <f t="shared" si="4"/>
        <v>0</v>
      </c>
      <c r="AR23" s="487">
        <f t="shared" si="4"/>
        <v>0</v>
      </c>
      <c r="AS23" s="487">
        <f t="shared" si="4"/>
        <v>0</v>
      </c>
      <c r="AT23" s="487">
        <f t="shared" si="4"/>
        <v>0</v>
      </c>
      <c r="AU23" s="487">
        <f t="shared" si="4"/>
        <v>0</v>
      </c>
      <c r="AV23" s="487">
        <f t="shared" si="4"/>
        <v>0</v>
      </c>
      <c r="AW23" s="487">
        <f t="shared" si="4"/>
        <v>0</v>
      </c>
      <c r="AX23" s="487">
        <f t="shared" si="4"/>
        <v>0</v>
      </c>
      <c r="AY23" s="487">
        <f t="shared" si="4"/>
        <v>0</v>
      </c>
      <c r="AZ23" s="487">
        <f t="shared" si="4"/>
        <v>0</v>
      </c>
      <c r="BA23" s="487">
        <f t="shared" si="4"/>
        <v>0</v>
      </c>
      <c r="BB23" s="487">
        <f t="shared" si="4"/>
        <v>0</v>
      </c>
      <c r="BC23" s="487">
        <f t="shared" si="4"/>
        <v>0</v>
      </c>
      <c r="BD23" s="487">
        <f t="shared" si="4"/>
        <v>0</v>
      </c>
      <c r="BE23" s="487">
        <f t="shared" si="4"/>
        <v>0</v>
      </c>
      <c r="BF23" s="487">
        <f t="shared" si="4"/>
        <v>0</v>
      </c>
      <c r="BG23" s="487">
        <f t="shared" si="4"/>
        <v>0</v>
      </c>
      <c r="BH23" s="487">
        <f t="shared" si="4"/>
        <v>0</v>
      </c>
      <c r="BI23" s="487">
        <f t="shared" si="4"/>
        <v>0</v>
      </c>
      <c r="BJ23" s="487">
        <f t="shared" si="4"/>
        <v>0</v>
      </c>
      <c r="BK23" s="487">
        <f t="shared" si="4"/>
        <v>0</v>
      </c>
      <c r="BL23" s="487">
        <f t="shared" si="4"/>
        <v>0</v>
      </c>
      <c r="BM23" s="487">
        <f t="shared" si="4"/>
        <v>0</v>
      </c>
      <c r="BN23" s="487">
        <f t="shared" si="4"/>
        <v>0</v>
      </c>
      <c r="BO23" s="487">
        <f t="shared" si="4"/>
        <v>0</v>
      </c>
      <c r="BP23" s="487">
        <f t="shared" si="4"/>
        <v>0</v>
      </c>
      <c r="BQ23" s="487">
        <f t="shared" si="4"/>
        <v>0</v>
      </c>
      <c r="BR23" s="487">
        <f t="shared" si="4"/>
        <v>0</v>
      </c>
      <c r="BS23" s="487">
        <f t="shared" si="4"/>
        <v>0</v>
      </c>
      <c r="BT23" s="487">
        <f t="shared" ref="BT23:BX23" si="5">BT198</f>
        <v>0</v>
      </c>
      <c r="BU23" s="487">
        <f t="shared" si="5"/>
        <v>0</v>
      </c>
      <c r="BV23" s="487">
        <f t="shared" si="5"/>
        <v>0</v>
      </c>
      <c r="BW23" s="487">
        <f t="shared" si="5"/>
        <v>0</v>
      </c>
      <c r="BX23" s="487">
        <f t="shared" si="5"/>
        <v>0</v>
      </c>
    </row>
    <row r="25" spans="1:76" ht="12" x14ac:dyDescent="0.2">
      <c r="A25" s="734" t="str">
        <f>"Option 1 - "&amp; Factors!$B$16</f>
        <v xml:space="preserve">Option 1 - </v>
      </c>
      <c r="B25" s="735"/>
      <c r="C25" s="735"/>
      <c r="D25" s="735"/>
      <c r="E25" s="33"/>
      <c r="F25" s="30"/>
      <c r="G25" s="30"/>
      <c r="H25" s="30"/>
      <c r="I25" s="30"/>
      <c r="J25" s="30"/>
      <c r="K25" s="30"/>
      <c r="L25" s="30"/>
      <c r="M25" s="30"/>
      <c r="N25" s="30"/>
      <c r="O25" s="30"/>
      <c r="P25" s="30"/>
      <c r="Q25" s="30"/>
      <c r="R25" s="30"/>
      <c r="S25" s="30"/>
    </row>
    <row r="26" spans="1:76" ht="15" customHeight="1" x14ac:dyDescent="0.25">
      <c r="A26" s="725" t="s">
        <v>32</v>
      </c>
      <c r="B26" s="725" t="s">
        <v>337</v>
      </c>
      <c r="C26" s="725" t="s">
        <v>408</v>
      </c>
      <c r="D26" s="719" t="s">
        <v>423</v>
      </c>
      <c r="E26" s="718" t="s">
        <v>584</v>
      </c>
      <c r="F26" s="718" t="s">
        <v>30</v>
      </c>
      <c r="G26" s="19">
        <v>0</v>
      </c>
      <c r="H26" s="19">
        <v>1</v>
      </c>
      <c r="I26" s="19">
        <v>2</v>
      </c>
      <c r="J26" s="19">
        <v>3</v>
      </c>
      <c r="K26" s="19">
        <v>4</v>
      </c>
      <c r="L26" s="19">
        <v>5</v>
      </c>
      <c r="M26" s="19">
        <v>6</v>
      </c>
      <c r="N26" s="19">
        <v>7</v>
      </c>
      <c r="O26" s="19">
        <v>8</v>
      </c>
      <c r="P26" s="19">
        <v>9</v>
      </c>
      <c r="Q26" s="19">
        <v>10</v>
      </c>
      <c r="R26" s="19">
        <v>11</v>
      </c>
      <c r="S26" s="19">
        <v>12</v>
      </c>
      <c r="T26" s="19">
        <v>13</v>
      </c>
      <c r="U26" s="19">
        <v>14</v>
      </c>
      <c r="V26" s="19">
        <v>15</v>
      </c>
      <c r="W26" s="19">
        <v>16</v>
      </c>
      <c r="X26" s="19">
        <v>17</v>
      </c>
      <c r="Y26" s="19">
        <v>18</v>
      </c>
      <c r="Z26" s="19">
        <v>19</v>
      </c>
      <c r="AA26" s="19">
        <v>20</v>
      </c>
      <c r="AB26" s="19">
        <v>21</v>
      </c>
      <c r="AC26" s="19">
        <v>22</v>
      </c>
      <c r="AD26" s="19">
        <v>23</v>
      </c>
      <c r="AE26" s="19">
        <v>24</v>
      </c>
      <c r="AF26" s="19">
        <v>25</v>
      </c>
      <c r="AG26" s="19">
        <v>26</v>
      </c>
      <c r="AH26" s="19">
        <v>27</v>
      </c>
      <c r="AI26" s="19">
        <v>28</v>
      </c>
      <c r="AJ26" s="19">
        <v>29</v>
      </c>
      <c r="AK26" s="19">
        <v>30</v>
      </c>
      <c r="AL26" s="19">
        <v>31</v>
      </c>
      <c r="AM26" s="19">
        <v>32</v>
      </c>
      <c r="AN26" s="19">
        <v>33</v>
      </c>
      <c r="AO26" s="19">
        <v>34</v>
      </c>
      <c r="AP26" s="19">
        <v>35</v>
      </c>
      <c r="AQ26" s="19">
        <v>36</v>
      </c>
      <c r="AR26" s="19">
        <v>37</v>
      </c>
      <c r="AS26" s="19">
        <v>38</v>
      </c>
      <c r="AT26" s="19">
        <v>39</v>
      </c>
      <c r="AU26" s="19">
        <v>40</v>
      </c>
      <c r="AV26" s="19">
        <v>41</v>
      </c>
      <c r="AW26" s="19">
        <v>42</v>
      </c>
      <c r="AX26" s="19">
        <v>43</v>
      </c>
      <c r="AY26" s="19">
        <v>44</v>
      </c>
      <c r="AZ26" s="19">
        <v>45</v>
      </c>
      <c r="BA26" s="19">
        <v>46</v>
      </c>
      <c r="BB26" s="19">
        <v>47</v>
      </c>
      <c r="BC26" s="19">
        <v>48</v>
      </c>
      <c r="BD26" s="19">
        <v>49</v>
      </c>
      <c r="BE26" s="19">
        <v>50</v>
      </c>
      <c r="BF26" s="19">
        <v>51</v>
      </c>
      <c r="BG26" s="19">
        <v>52</v>
      </c>
      <c r="BH26" s="19">
        <v>53</v>
      </c>
      <c r="BI26" s="19">
        <v>54</v>
      </c>
      <c r="BJ26" s="19">
        <v>55</v>
      </c>
      <c r="BK26" s="19">
        <v>56</v>
      </c>
      <c r="BL26" s="19">
        <v>57</v>
      </c>
      <c r="BM26" s="19">
        <v>58</v>
      </c>
      <c r="BN26" s="19">
        <v>59</v>
      </c>
      <c r="BO26" s="19">
        <v>60</v>
      </c>
      <c r="BP26" s="19">
        <v>61</v>
      </c>
      <c r="BQ26" s="19">
        <v>62</v>
      </c>
      <c r="BR26" s="19">
        <v>63</v>
      </c>
      <c r="BS26" s="19">
        <v>64</v>
      </c>
      <c r="BT26" s="19">
        <v>65</v>
      </c>
      <c r="BU26" s="19">
        <v>66</v>
      </c>
      <c r="BV26" s="19">
        <v>67</v>
      </c>
      <c r="BW26" s="19">
        <v>68</v>
      </c>
      <c r="BX26" s="19">
        <v>69</v>
      </c>
    </row>
    <row r="27" spans="1:76" ht="12" x14ac:dyDescent="0.25">
      <c r="A27" s="725"/>
      <c r="B27" s="725"/>
      <c r="C27" s="725"/>
      <c r="D27" s="720"/>
      <c r="E27" s="721"/>
      <c r="F27" s="718"/>
      <c r="G27" s="22" t="str">
        <f>Factors!C$49</f>
        <v/>
      </c>
      <c r="H27" s="22" t="str">
        <f>Factors!D$49</f>
        <v/>
      </c>
      <c r="I27" s="22" t="str">
        <f>Factors!E$49</f>
        <v/>
      </c>
      <c r="J27" s="22" t="str">
        <f>Factors!F$49</f>
        <v/>
      </c>
      <c r="K27" s="22" t="str">
        <f>Factors!G$49</f>
        <v/>
      </c>
      <c r="L27" s="22" t="str">
        <f>Factors!H$49</f>
        <v/>
      </c>
      <c r="M27" s="22" t="str">
        <f>Factors!I$49</f>
        <v/>
      </c>
      <c r="N27" s="22" t="str">
        <f>Factors!J$49</f>
        <v/>
      </c>
      <c r="O27" s="22" t="str">
        <f>Factors!K$49</f>
        <v/>
      </c>
      <c r="P27" s="22" t="str">
        <f>Factors!L$49</f>
        <v/>
      </c>
      <c r="Q27" s="22" t="str">
        <f>Factors!M$49</f>
        <v/>
      </c>
      <c r="R27" s="22" t="str">
        <f>Factors!N$49</f>
        <v/>
      </c>
      <c r="S27" s="22" t="str">
        <f>Factors!O$49</f>
        <v/>
      </c>
      <c r="T27" s="22" t="str">
        <f>Factors!P$49</f>
        <v/>
      </c>
      <c r="U27" s="22" t="str">
        <f>Factors!Q$49</f>
        <v/>
      </c>
      <c r="V27" s="22" t="str">
        <f>Factors!R$49</f>
        <v/>
      </c>
      <c r="W27" s="22" t="str">
        <f>Factors!S$49</f>
        <v/>
      </c>
      <c r="X27" s="22" t="str">
        <f>Factors!T$49</f>
        <v/>
      </c>
      <c r="Y27" s="22" t="str">
        <f>Factors!U$49</f>
        <v/>
      </c>
      <c r="Z27" s="22" t="str">
        <f>Factors!V$49</f>
        <v/>
      </c>
      <c r="AA27" s="22" t="str">
        <f>Factors!W$49</f>
        <v/>
      </c>
      <c r="AB27" s="22" t="str">
        <f>Factors!X$49</f>
        <v/>
      </c>
      <c r="AC27" s="22" t="str">
        <f>Factors!Y$49</f>
        <v/>
      </c>
      <c r="AD27" s="22" t="str">
        <f>Factors!Z$49</f>
        <v/>
      </c>
      <c r="AE27" s="22" t="str">
        <f>Factors!AA$49</f>
        <v/>
      </c>
      <c r="AF27" s="22" t="str">
        <f>Factors!AB$49</f>
        <v/>
      </c>
      <c r="AG27" s="22" t="str">
        <f>Factors!AC$49</f>
        <v/>
      </c>
      <c r="AH27" s="22" t="str">
        <f>Factors!AD$49</f>
        <v/>
      </c>
      <c r="AI27" s="22" t="str">
        <f>Factors!AE$49</f>
        <v/>
      </c>
      <c r="AJ27" s="22" t="str">
        <f>Factors!AF$49</f>
        <v/>
      </c>
      <c r="AK27" s="22" t="str">
        <f>Factors!AG$49</f>
        <v/>
      </c>
      <c r="AL27" s="22" t="str">
        <f>Factors!AH$49</f>
        <v/>
      </c>
      <c r="AM27" s="22" t="str">
        <f>Factors!AI$49</f>
        <v/>
      </c>
      <c r="AN27" s="22" t="str">
        <f>Factors!AJ$49</f>
        <v/>
      </c>
      <c r="AO27" s="22" t="str">
        <f>Factors!AK$49</f>
        <v/>
      </c>
      <c r="AP27" s="22" t="str">
        <f>Factors!AL$49</f>
        <v/>
      </c>
      <c r="AQ27" s="22" t="str">
        <f>Factors!AM$49</f>
        <v/>
      </c>
      <c r="AR27" s="22" t="str">
        <f>Factors!AN$49</f>
        <v/>
      </c>
      <c r="AS27" s="22" t="str">
        <f>Factors!AO$49</f>
        <v/>
      </c>
      <c r="AT27" s="22" t="str">
        <f>Factors!AP$49</f>
        <v/>
      </c>
      <c r="AU27" s="22" t="str">
        <f>Factors!AQ$49</f>
        <v/>
      </c>
      <c r="AV27" s="22" t="str">
        <f>Factors!AR$49</f>
        <v/>
      </c>
      <c r="AW27" s="22" t="str">
        <f>Factors!AS$49</f>
        <v/>
      </c>
      <c r="AX27" s="22" t="str">
        <f>Factors!AT$49</f>
        <v/>
      </c>
      <c r="AY27" s="22" t="str">
        <f>Factors!AU$49</f>
        <v/>
      </c>
      <c r="AZ27" s="22" t="str">
        <f>Factors!AV$49</f>
        <v/>
      </c>
      <c r="BA27" s="22" t="str">
        <f>Factors!AW$49</f>
        <v/>
      </c>
      <c r="BB27" s="22" t="str">
        <f>Factors!AX$49</f>
        <v/>
      </c>
      <c r="BC27" s="22" t="str">
        <f>Factors!AY$49</f>
        <v/>
      </c>
      <c r="BD27" s="22" t="str">
        <f>Factors!AZ$49</f>
        <v/>
      </c>
      <c r="BE27" s="22" t="str">
        <f>Factors!BA$49</f>
        <v/>
      </c>
      <c r="BF27" s="22" t="str">
        <f>Factors!BB$49</f>
        <v/>
      </c>
      <c r="BG27" s="22" t="str">
        <f>Factors!BC$49</f>
        <v/>
      </c>
      <c r="BH27" s="22" t="str">
        <f>Factors!BD$49</f>
        <v/>
      </c>
      <c r="BI27" s="22" t="str">
        <f>Factors!BE$49</f>
        <v/>
      </c>
      <c r="BJ27" s="22" t="str">
        <f>Factors!BF$49</f>
        <v/>
      </c>
      <c r="BK27" s="22" t="str">
        <f>Factors!BG$49</f>
        <v/>
      </c>
      <c r="BL27" s="22" t="str">
        <f>Factors!BH$49</f>
        <v/>
      </c>
      <c r="BM27" s="22" t="str">
        <f>Factors!BI$49</f>
        <v/>
      </c>
      <c r="BN27" s="22" t="str">
        <f>Factors!BJ$49</f>
        <v/>
      </c>
      <c r="BO27" s="22" t="str">
        <f>Factors!BK$49</f>
        <v/>
      </c>
      <c r="BP27" s="22" t="str">
        <f>Factors!BL$49</f>
        <v/>
      </c>
      <c r="BQ27" s="22" t="str">
        <f>Factors!BM$49</f>
        <v/>
      </c>
      <c r="BR27" s="22" t="str">
        <f>Factors!BN$49</f>
        <v/>
      </c>
      <c r="BS27" s="22" t="str">
        <f>Factors!BO$49</f>
        <v/>
      </c>
      <c r="BT27" s="22" t="str">
        <f>Factors!BP$49</f>
        <v/>
      </c>
      <c r="BU27" s="22" t="str">
        <f>Factors!BQ$49</f>
        <v/>
      </c>
      <c r="BV27" s="22" t="str">
        <f>Factors!BR$49</f>
        <v/>
      </c>
      <c r="BW27" s="22" t="str">
        <f>Factors!BS$49</f>
        <v/>
      </c>
      <c r="BX27" s="22" t="str">
        <f>Factors!BT$49</f>
        <v/>
      </c>
    </row>
    <row r="28" spans="1:76" x14ac:dyDescent="0.2">
      <c r="A28" s="488" t="s">
        <v>41</v>
      </c>
      <c r="B28" s="484">
        <f>'Benefit Log'!B$6</f>
        <v>0</v>
      </c>
      <c r="C28" s="489" t="str">
        <f>C6</f>
        <v>Non-QALY</v>
      </c>
      <c r="D28" s="431">
        <f>D201</f>
        <v>0</v>
      </c>
      <c r="E28" s="316">
        <f t="shared" ref="E28:E42" si="6">SUM(G28:BX28)</f>
        <v>0</v>
      </c>
      <c r="F28" s="431">
        <f>E201</f>
        <v>0</v>
      </c>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c r="AG28" s="433"/>
      <c r="AH28" s="43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c r="BF28" s="433"/>
      <c r="BG28" s="433"/>
      <c r="BH28" s="433"/>
      <c r="BI28" s="433"/>
      <c r="BJ28" s="433"/>
      <c r="BK28" s="433"/>
      <c r="BL28" s="433"/>
      <c r="BM28" s="433"/>
      <c r="BN28" s="433"/>
      <c r="BO28" s="433"/>
      <c r="BP28" s="433"/>
      <c r="BQ28" s="433"/>
      <c r="BR28" s="433"/>
      <c r="BS28" s="433"/>
      <c r="BT28" s="433"/>
      <c r="BU28" s="433"/>
      <c r="BV28" s="433"/>
      <c r="BW28" s="433"/>
      <c r="BX28" s="433"/>
    </row>
    <row r="29" spans="1:76" x14ac:dyDescent="0.2">
      <c r="A29" s="488" t="s">
        <v>42</v>
      </c>
      <c r="B29" s="484">
        <f>'Benefit Log'!B$7</f>
        <v>0</v>
      </c>
      <c r="C29" s="489" t="str">
        <f t="shared" ref="C29:C42" si="7">C7</f>
        <v>Non-QALY</v>
      </c>
      <c r="D29" s="431">
        <f>D203</f>
        <v>0</v>
      </c>
      <c r="E29" s="316">
        <f t="shared" si="6"/>
        <v>0</v>
      </c>
      <c r="F29" s="431">
        <f>E203</f>
        <v>0</v>
      </c>
      <c r="G29" s="551"/>
      <c r="H29" s="551"/>
      <c r="I29" s="551"/>
      <c r="J29" s="551"/>
      <c r="K29" s="551"/>
      <c r="L29" s="551"/>
      <c r="M29" s="551"/>
      <c r="N29" s="551"/>
      <c r="O29" s="551"/>
      <c r="P29" s="551"/>
      <c r="Q29" s="551"/>
      <c r="R29" s="551"/>
      <c r="S29" s="551"/>
      <c r="T29" s="551"/>
      <c r="U29" s="551"/>
      <c r="V29" s="551"/>
      <c r="W29" s="551"/>
      <c r="X29" s="551"/>
      <c r="Y29" s="551"/>
      <c r="Z29" s="551"/>
      <c r="AA29" s="551"/>
      <c r="AB29" s="551"/>
      <c r="AC29" s="551"/>
      <c r="AD29" s="551"/>
      <c r="AE29" s="551"/>
      <c r="AF29" s="551"/>
      <c r="AG29" s="551"/>
      <c r="AH29" s="551"/>
      <c r="AI29" s="551"/>
      <c r="AJ29" s="551"/>
      <c r="AK29" s="551"/>
      <c r="AL29" s="551"/>
      <c r="AM29" s="551"/>
      <c r="AN29" s="551"/>
      <c r="AO29" s="551"/>
      <c r="AP29" s="551"/>
      <c r="AQ29" s="551"/>
      <c r="AR29" s="551"/>
      <c r="AS29" s="551"/>
      <c r="AT29" s="551"/>
      <c r="AU29" s="551"/>
      <c r="AV29" s="551"/>
      <c r="AW29" s="551"/>
      <c r="AX29" s="551"/>
      <c r="AY29" s="551"/>
      <c r="AZ29" s="551"/>
      <c r="BA29" s="551"/>
      <c r="BB29" s="551"/>
      <c r="BC29" s="551"/>
      <c r="BD29" s="551"/>
      <c r="BE29" s="551"/>
      <c r="BF29" s="551"/>
      <c r="BG29" s="551"/>
      <c r="BH29" s="551"/>
      <c r="BI29" s="551"/>
      <c r="BJ29" s="551"/>
      <c r="BK29" s="551"/>
      <c r="BL29" s="551"/>
      <c r="BM29" s="551"/>
      <c r="BN29" s="551"/>
      <c r="BO29" s="551"/>
      <c r="BP29" s="551"/>
      <c r="BQ29" s="551"/>
      <c r="BR29" s="551"/>
      <c r="BS29" s="551"/>
      <c r="BT29" s="551"/>
      <c r="BU29" s="551"/>
      <c r="BV29" s="551"/>
      <c r="BW29" s="551"/>
      <c r="BX29" s="551"/>
    </row>
    <row r="30" spans="1:76" x14ac:dyDescent="0.2">
      <c r="A30" s="488" t="s">
        <v>43</v>
      </c>
      <c r="B30" s="484">
        <f>'Benefit Log'!B$8</f>
        <v>0</v>
      </c>
      <c r="C30" s="489" t="str">
        <f t="shared" si="7"/>
        <v>Non-QALY</v>
      </c>
      <c r="D30" s="431">
        <f>D205</f>
        <v>0</v>
      </c>
      <c r="E30" s="316">
        <f t="shared" si="6"/>
        <v>0</v>
      </c>
      <c r="F30" s="431">
        <f>E205</f>
        <v>0</v>
      </c>
      <c r="G30" s="551"/>
      <c r="H30" s="551"/>
      <c r="I30" s="551"/>
      <c r="J30" s="551"/>
      <c r="K30" s="551"/>
      <c r="L30" s="551"/>
      <c r="M30" s="551"/>
      <c r="N30" s="551"/>
      <c r="O30" s="551"/>
      <c r="P30" s="551"/>
      <c r="Q30" s="551"/>
      <c r="R30" s="551"/>
      <c r="S30" s="551"/>
      <c r="T30" s="551"/>
      <c r="U30" s="551"/>
      <c r="V30" s="551"/>
      <c r="W30" s="551"/>
      <c r="X30" s="551"/>
      <c r="Y30" s="551"/>
      <c r="Z30" s="551"/>
      <c r="AA30" s="551"/>
      <c r="AB30" s="551"/>
      <c r="AC30" s="551"/>
      <c r="AD30" s="551"/>
      <c r="AE30" s="551"/>
      <c r="AF30" s="551"/>
      <c r="AG30" s="551"/>
      <c r="AH30" s="551"/>
      <c r="AI30" s="551"/>
      <c r="AJ30" s="551"/>
      <c r="AK30" s="551"/>
      <c r="AL30" s="551"/>
      <c r="AM30" s="551"/>
      <c r="AN30" s="551"/>
      <c r="AO30" s="551"/>
      <c r="AP30" s="551"/>
      <c r="AQ30" s="551"/>
      <c r="AR30" s="551"/>
      <c r="AS30" s="551"/>
      <c r="AT30" s="551"/>
      <c r="AU30" s="551"/>
      <c r="AV30" s="551"/>
      <c r="AW30" s="551"/>
      <c r="AX30" s="551"/>
      <c r="AY30" s="551"/>
      <c r="AZ30" s="551"/>
      <c r="BA30" s="551"/>
      <c r="BB30" s="551"/>
      <c r="BC30" s="551"/>
      <c r="BD30" s="551"/>
      <c r="BE30" s="551"/>
      <c r="BF30" s="551"/>
      <c r="BG30" s="551"/>
      <c r="BH30" s="551"/>
      <c r="BI30" s="551"/>
      <c r="BJ30" s="551"/>
      <c r="BK30" s="551"/>
      <c r="BL30" s="551"/>
      <c r="BM30" s="551"/>
      <c r="BN30" s="551"/>
      <c r="BO30" s="551"/>
      <c r="BP30" s="551"/>
      <c r="BQ30" s="551"/>
      <c r="BR30" s="551"/>
      <c r="BS30" s="551"/>
      <c r="BT30" s="551"/>
      <c r="BU30" s="551"/>
      <c r="BV30" s="551"/>
      <c r="BW30" s="551"/>
      <c r="BX30" s="551"/>
    </row>
    <row r="31" spans="1:76" x14ac:dyDescent="0.2">
      <c r="A31" s="488" t="s">
        <v>44</v>
      </c>
      <c r="B31" s="484">
        <f>'Benefit Log'!B$9</f>
        <v>0</v>
      </c>
      <c r="C31" s="489" t="str">
        <f t="shared" si="7"/>
        <v>Non-QALY</v>
      </c>
      <c r="D31" s="431">
        <f>D207</f>
        <v>0</v>
      </c>
      <c r="E31" s="316">
        <f t="shared" si="6"/>
        <v>0</v>
      </c>
      <c r="F31" s="431">
        <f>E207</f>
        <v>0</v>
      </c>
      <c r="G31" s="551"/>
      <c r="H31" s="551"/>
      <c r="I31" s="551"/>
      <c r="J31" s="551"/>
      <c r="K31" s="551"/>
      <c r="L31" s="551"/>
      <c r="M31" s="551"/>
      <c r="N31" s="551"/>
      <c r="O31" s="551"/>
      <c r="P31" s="551"/>
      <c r="Q31" s="551"/>
      <c r="R31" s="551"/>
      <c r="S31" s="551"/>
      <c r="T31" s="551"/>
      <c r="U31" s="551"/>
      <c r="V31" s="551"/>
      <c r="W31" s="551"/>
      <c r="X31" s="551"/>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1"/>
      <c r="AY31" s="551"/>
      <c r="AZ31" s="551"/>
      <c r="BA31" s="551"/>
      <c r="BB31" s="551"/>
      <c r="BC31" s="551"/>
      <c r="BD31" s="551"/>
      <c r="BE31" s="551"/>
      <c r="BF31" s="551"/>
      <c r="BG31" s="551"/>
      <c r="BH31" s="551"/>
      <c r="BI31" s="551"/>
      <c r="BJ31" s="551"/>
      <c r="BK31" s="551"/>
      <c r="BL31" s="551"/>
      <c r="BM31" s="551"/>
      <c r="BN31" s="551"/>
      <c r="BO31" s="551"/>
      <c r="BP31" s="551"/>
      <c r="BQ31" s="551"/>
      <c r="BR31" s="551"/>
      <c r="BS31" s="551"/>
      <c r="BT31" s="551"/>
      <c r="BU31" s="551"/>
      <c r="BV31" s="551"/>
      <c r="BW31" s="551"/>
      <c r="BX31" s="551"/>
    </row>
    <row r="32" spans="1:76" x14ac:dyDescent="0.2">
      <c r="A32" s="488" t="s">
        <v>45</v>
      </c>
      <c r="B32" s="484">
        <f>'Benefit Log'!B$10</f>
        <v>0</v>
      </c>
      <c r="C32" s="489" t="str">
        <f t="shared" si="7"/>
        <v>Non-QALY</v>
      </c>
      <c r="D32" s="431">
        <f>D209</f>
        <v>0</v>
      </c>
      <c r="E32" s="316">
        <f t="shared" si="6"/>
        <v>0</v>
      </c>
      <c r="F32" s="431">
        <f>E209</f>
        <v>0</v>
      </c>
      <c r="G32" s="551"/>
      <c r="H32" s="551"/>
      <c r="I32" s="551"/>
      <c r="J32" s="551"/>
      <c r="K32" s="551"/>
      <c r="L32" s="551"/>
      <c r="M32" s="551"/>
      <c r="N32" s="551"/>
      <c r="O32" s="551"/>
      <c r="P32" s="551"/>
      <c r="Q32" s="551"/>
      <c r="R32" s="551"/>
      <c r="S32" s="551"/>
      <c r="T32" s="551"/>
      <c r="U32" s="551"/>
      <c r="V32" s="551"/>
      <c r="W32" s="551"/>
      <c r="X32" s="551"/>
      <c r="Y32" s="551"/>
      <c r="Z32" s="551"/>
      <c r="AA32" s="551"/>
      <c r="AB32" s="551"/>
      <c r="AC32" s="551"/>
      <c r="AD32" s="551"/>
      <c r="AE32" s="551"/>
      <c r="AF32" s="551"/>
      <c r="AG32" s="551"/>
      <c r="AH32" s="551"/>
      <c r="AI32" s="551"/>
      <c r="AJ32" s="551"/>
      <c r="AK32" s="551"/>
      <c r="AL32" s="551"/>
      <c r="AM32" s="551"/>
      <c r="AN32" s="551"/>
      <c r="AO32" s="551"/>
      <c r="AP32" s="551"/>
      <c r="AQ32" s="551"/>
      <c r="AR32" s="551"/>
      <c r="AS32" s="551"/>
      <c r="AT32" s="551"/>
      <c r="AU32" s="551"/>
      <c r="AV32" s="551"/>
      <c r="AW32" s="551"/>
      <c r="AX32" s="551"/>
      <c r="AY32" s="551"/>
      <c r="AZ32" s="551"/>
      <c r="BA32" s="551"/>
      <c r="BB32" s="551"/>
      <c r="BC32" s="551"/>
      <c r="BD32" s="551"/>
      <c r="BE32" s="551"/>
      <c r="BF32" s="551"/>
      <c r="BG32" s="551"/>
      <c r="BH32" s="551"/>
      <c r="BI32" s="551"/>
      <c r="BJ32" s="551"/>
      <c r="BK32" s="551"/>
      <c r="BL32" s="551"/>
      <c r="BM32" s="551"/>
      <c r="BN32" s="551"/>
      <c r="BO32" s="551"/>
      <c r="BP32" s="551"/>
      <c r="BQ32" s="551"/>
      <c r="BR32" s="551"/>
      <c r="BS32" s="551"/>
      <c r="BT32" s="551"/>
      <c r="BU32" s="551"/>
      <c r="BV32" s="551"/>
      <c r="BW32" s="551"/>
      <c r="BX32" s="551"/>
    </row>
    <row r="33" spans="1:76" x14ac:dyDescent="0.2">
      <c r="A33" s="488" t="s">
        <v>46</v>
      </c>
      <c r="B33" s="484">
        <f>'Benefit Log'!B$11</f>
        <v>0</v>
      </c>
      <c r="C33" s="489" t="str">
        <f t="shared" si="7"/>
        <v>Non-QALY</v>
      </c>
      <c r="D33" s="431">
        <f>D211</f>
        <v>0</v>
      </c>
      <c r="E33" s="316">
        <f t="shared" si="6"/>
        <v>0</v>
      </c>
      <c r="F33" s="431">
        <f>E211</f>
        <v>0</v>
      </c>
      <c r="G33" s="551"/>
      <c r="H33" s="551"/>
      <c r="I33" s="551"/>
      <c r="J33" s="551"/>
      <c r="K33" s="551"/>
      <c r="L33" s="551"/>
      <c r="M33" s="551"/>
      <c r="N33" s="551"/>
      <c r="O33" s="551"/>
      <c r="P33" s="551"/>
      <c r="Q33" s="551"/>
      <c r="R33" s="551"/>
      <c r="S33" s="551"/>
      <c r="T33" s="551"/>
      <c r="U33" s="551"/>
      <c r="V33" s="551"/>
      <c r="W33" s="551"/>
      <c r="X33" s="551"/>
      <c r="Y33" s="551"/>
      <c r="Z33" s="551"/>
      <c r="AA33" s="551"/>
      <c r="AB33" s="551"/>
      <c r="AC33" s="551"/>
      <c r="AD33" s="551"/>
      <c r="AE33" s="551"/>
      <c r="AF33" s="551"/>
      <c r="AG33" s="551"/>
      <c r="AH33" s="551"/>
      <c r="AI33" s="551"/>
      <c r="AJ33" s="551"/>
      <c r="AK33" s="551"/>
      <c r="AL33" s="551"/>
      <c r="AM33" s="551"/>
      <c r="AN33" s="551"/>
      <c r="AO33" s="551"/>
      <c r="AP33" s="551"/>
      <c r="AQ33" s="551"/>
      <c r="AR33" s="551"/>
      <c r="AS33" s="551"/>
      <c r="AT33" s="551"/>
      <c r="AU33" s="551"/>
      <c r="AV33" s="551"/>
      <c r="AW33" s="551"/>
      <c r="AX33" s="551"/>
      <c r="AY33" s="551"/>
      <c r="AZ33" s="551"/>
      <c r="BA33" s="551"/>
      <c r="BB33" s="551"/>
      <c r="BC33" s="551"/>
      <c r="BD33" s="551"/>
      <c r="BE33" s="551"/>
      <c r="BF33" s="551"/>
      <c r="BG33" s="551"/>
      <c r="BH33" s="551"/>
      <c r="BI33" s="551"/>
      <c r="BJ33" s="551"/>
      <c r="BK33" s="551"/>
      <c r="BL33" s="551"/>
      <c r="BM33" s="551"/>
      <c r="BN33" s="551"/>
      <c r="BO33" s="551"/>
      <c r="BP33" s="551"/>
      <c r="BQ33" s="551"/>
      <c r="BR33" s="551"/>
      <c r="BS33" s="551"/>
      <c r="BT33" s="551"/>
      <c r="BU33" s="551"/>
      <c r="BV33" s="551"/>
      <c r="BW33" s="551"/>
      <c r="BX33" s="551"/>
    </row>
    <row r="34" spans="1:76" x14ac:dyDescent="0.2">
      <c r="A34" s="488" t="s">
        <v>47</v>
      </c>
      <c r="B34" s="484">
        <f>'Benefit Log'!B$12</f>
        <v>0</v>
      </c>
      <c r="C34" s="489" t="str">
        <f t="shared" si="7"/>
        <v>Non-QALY</v>
      </c>
      <c r="D34" s="431">
        <f>D213</f>
        <v>0</v>
      </c>
      <c r="E34" s="316">
        <f t="shared" si="6"/>
        <v>0</v>
      </c>
      <c r="F34" s="431">
        <f>E213</f>
        <v>0</v>
      </c>
      <c r="G34" s="551"/>
      <c r="H34" s="551"/>
      <c r="I34" s="551"/>
      <c r="J34" s="551"/>
      <c r="K34" s="551"/>
      <c r="L34" s="551"/>
      <c r="M34" s="551"/>
      <c r="N34" s="551"/>
      <c r="O34" s="551"/>
      <c r="P34" s="551"/>
      <c r="Q34" s="551"/>
      <c r="R34" s="551"/>
      <c r="S34" s="551"/>
      <c r="T34" s="551"/>
      <c r="U34" s="551"/>
      <c r="V34" s="551"/>
      <c r="W34" s="551"/>
      <c r="X34" s="551"/>
      <c r="Y34" s="551"/>
      <c r="Z34" s="551"/>
      <c r="AA34" s="551"/>
      <c r="AB34" s="551"/>
      <c r="AC34" s="551"/>
      <c r="AD34" s="551"/>
      <c r="AE34" s="551"/>
      <c r="AF34" s="551"/>
      <c r="AG34" s="551"/>
      <c r="AH34" s="551"/>
      <c r="AI34" s="551"/>
      <c r="AJ34" s="551"/>
      <c r="AK34" s="551"/>
      <c r="AL34" s="551"/>
      <c r="AM34" s="551"/>
      <c r="AN34" s="551"/>
      <c r="AO34" s="551"/>
      <c r="AP34" s="551"/>
      <c r="AQ34" s="551"/>
      <c r="AR34" s="551"/>
      <c r="AS34" s="551"/>
      <c r="AT34" s="551"/>
      <c r="AU34" s="551"/>
      <c r="AV34" s="551"/>
      <c r="AW34" s="551"/>
      <c r="AX34" s="551"/>
      <c r="AY34" s="551"/>
      <c r="AZ34" s="551"/>
      <c r="BA34" s="551"/>
      <c r="BB34" s="551"/>
      <c r="BC34" s="551"/>
      <c r="BD34" s="551"/>
      <c r="BE34" s="551"/>
      <c r="BF34" s="551"/>
      <c r="BG34" s="551"/>
      <c r="BH34" s="551"/>
      <c r="BI34" s="551"/>
      <c r="BJ34" s="551"/>
      <c r="BK34" s="551"/>
      <c r="BL34" s="551"/>
      <c r="BM34" s="551"/>
      <c r="BN34" s="551"/>
      <c r="BO34" s="551"/>
      <c r="BP34" s="551"/>
      <c r="BQ34" s="551"/>
      <c r="BR34" s="551"/>
      <c r="BS34" s="551"/>
      <c r="BT34" s="551"/>
      <c r="BU34" s="551"/>
      <c r="BV34" s="551"/>
      <c r="BW34" s="551"/>
      <c r="BX34" s="551"/>
    </row>
    <row r="35" spans="1:76" x14ac:dyDescent="0.2">
      <c r="A35" s="488" t="s">
        <v>48</v>
      </c>
      <c r="B35" s="484">
        <f>'Benefit Log'!B$13</f>
        <v>0</v>
      </c>
      <c r="C35" s="489" t="str">
        <f t="shared" si="7"/>
        <v>Non-QALY</v>
      </c>
      <c r="D35" s="431">
        <f>D215</f>
        <v>0</v>
      </c>
      <c r="E35" s="316">
        <f t="shared" si="6"/>
        <v>0</v>
      </c>
      <c r="F35" s="431">
        <f>E215</f>
        <v>0</v>
      </c>
      <c r="G35" s="551"/>
      <c r="H35" s="551"/>
      <c r="I35" s="551"/>
      <c r="J35" s="551"/>
      <c r="K35" s="551"/>
      <c r="L35" s="551"/>
      <c r="M35" s="551"/>
      <c r="N35" s="551"/>
      <c r="O35" s="551"/>
      <c r="P35" s="551"/>
      <c r="Q35" s="551"/>
      <c r="R35" s="551"/>
      <c r="S35" s="551"/>
      <c r="T35" s="551"/>
      <c r="U35" s="551"/>
      <c r="V35" s="551"/>
      <c r="W35" s="551"/>
      <c r="X35" s="551"/>
      <c r="Y35" s="551"/>
      <c r="Z35" s="551"/>
      <c r="AA35" s="551"/>
      <c r="AB35" s="551"/>
      <c r="AC35" s="551"/>
      <c r="AD35" s="551"/>
      <c r="AE35" s="551"/>
      <c r="AF35" s="551"/>
      <c r="AG35" s="551"/>
      <c r="AH35" s="551"/>
      <c r="AI35" s="551"/>
      <c r="AJ35" s="551"/>
      <c r="AK35" s="551"/>
      <c r="AL35" s="551"/>
      <c r="AM35" s="551"/>
      <c r="AN35" s="551"/>
      <c r="AO35" s="551"/>
      <c r="AP35" s="551"/>
      <c r="AQ35" s="551"/>
      <c r="AR35" s="551"/>
      <c r="AS35" s="551"/>
      <c r="AT35" s="551"/>
      <c r="AU35" s="551"/>
      <c r="AV35" s="551"/>
      <c r="AW35" s="551"/>
      <c r="AX35" s="551"/>
      <c r="AY35" s="551"/>
      <c r="AZ35" s="551"/>
      <c r="BA35" s="551"/>
      <c r="BB35" s="551"/>
      <c r="BC35" s="551"/>
      <c r="BD35" s="551"/>
      <c r="BE35" s="551"/>
      <c r="BF35" s="551"/>
      <c r="BG35" s="551"/>
      <c r="BH35" s="551"/>
      <c r="BI35" s="551"/>
      <c r="BJ35" s="551"/>
      <c r="BK35" s="551"/>
      <c r="BL35" s="551"/>
      <c r="BM35" s="551"/>
      <c r="BN35" s="551"/>
      <c r="BO35" s="551"/>
      <c r="BP35" s="551"/>
      <c r="BQ35" s="551"/>
      <c r="BR35" s="551"/>
      <c r="BS35" s="551"/>
      <c r="BT35" s="551"/>
      <c r="BU35" s="551"/>
      <c r="BV35" s="551"/>
      <c r="BW35" s="551"/>
      <c r="BX35" s="551"/>
    </row>
    <row r="36" spans="1:76" x14ac:dyDescent="0.2">
      <c r="A36" s="488" t="s">
        <v>624</v>
      </c>
      <c r="B36" s="484">
        <f>'Benefit Log'!B$14</f>
        <v>0</v>
      </c>
      <c r="C36" s="489" t="str">
        <f t="shared" si="7"/>
        <v>Non-QALY</v>
      </c>
      <c r="D36" s="431">
        <f>D217</f>
        <v>0</v>
      </c>
      <c r="E36" s="316">
        <f t="shared" si="6"/>
        <v>0</v>
      </c>
      <c r="F36" s="431">
        <f>E217</f>
        <v>0</v>
      </c>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c r="AG36" s="433"/>
      <c r="AH36" s="433"/>
      <c r="AI36" s="433"/>
      <c r="AJ36" s="433"/>
      <c r="AK36" s="433"/>
      <c r="AL36" s="433"/>
      <c r="AM36" s="433"/>
      <c r="AN36" s="433"/>
      <c r="AO36" s="433"/>
      <c r="AP36" s="433"/>
      <c r="AQ36" s="433"/>
      <c r="AR36" s="433"/>
      <c r="AS36" s="433"/>
      <c r="AT36" s="433"/>
      <c r="AU36" s="433"/>
      <c r="AV36" s="433"/>
      <c r="AW36" s="433"/>
      <c r="AX36" s="433"/>
      <c r="AY36" s="433"/>
      <c r="AZ36" s="433"/>
      <c r="BA36" s="433"/>
      <c r="BB36" s="433"/>
      <c r="BC36" s="433"/>
      <c r="BD36" s="433"/>
      <c r="BE36" s="433"/>
      <c r="BF36" s="433"/>
      <c r="BG36" s="433"/>
      <c r="BH36" s="433"/>
      <c r="BI36" s="433"/>
      <c r="BJ36" s="433"/>
      <c r="BK36" s="433"/>
      <c r="BL36" s="433"/>
      <c r="BM36" s="433"/>
      <c r="BN36" s="433"/>
      <c r="BO36" s="433"/>
      <c r="BP36" s="433"/>
      <c r="BQ36" s="433"/>
      <c r="BR36" s="433"/>
      <c r="BS36" s="433"/>
      <c r="BT36" s="433"/>
      <c r="BU36" s="433"/>
      <c r="BV36" s="433"/>
      <c r="BW36" s="433"/>
      <c r="BX36" s="433"/>
    </row>
    <row r="37" spans="1:76" x14ac:dyDescent="0.2">
      <c r="A37" s="488" t="s">
        <v>625</v>
      </c>
      <c r="B37" s="484">
        <f>'Benefit Log'!B$15</f>
        <v>0</v>
      </c>
      <c r="C37" s="489" t="str">
        <f t="shared" si="7"/>
        <v>Non-QALY</v>
      </c>
      <c r="D37" s="431">
        <f>D219</f>
        <v>0</v>
      </c>
      <c r="E37" s="316">
        <f t="shared" si="6"/>
        <v>0</v>
      </c>
      <c r="F37" s="431">
        <f>E219</f>
        <v>0</v>
      </c>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c r="AM37" s="433"/>
      <c r="AN37" s="433"/>
      <c r="AO37" s="433"/>
      <c r="AP37" s="433"/>
      <c r="AQ37" s="433"/>
      <c r="AR37" s="433"/>
      <c r="AS37" s="433"/>
      <c r="AT37" s="433"/>
      <c r="AU37" s="433"/>
      <c r="AV37" s="433"/>
      <c r="AW37" s="433"/>
      <c r="AX37" s="433"/>
      <c r="AY37" s="433"/>
      <c r="AZ37" s="433"/>
      <c r="BA37" s="433"/>
      <c r="BB37" s="433"/>
      <c r="BC37" s="433"/>
      <c r="BD37" s="433"/>
      <c r="BE37" s="433"/>
      <c r="BF37" s="433"/>
      <c r="BG37" s="433"/>
      <c r="BH37" s="433"/>
      <c r="BI37" s="433"/>
      <c r="BJ37" s="433"/>
      <c r="BK37" s="433"/>
      <c r="BL37" s="433"/>
      <c r="BM37" s="433"/>
      <c r="BN37" s="433"/>
      <c r="BO37" s="433"/>
      <c r="BP37" s="433"/>
      <c r="BQ37" s="433"/>
      <c r="BR37" s="433"/>
      <c r="BS37" s="433"/>
      <c r="BT37" s="433"/>
      <c r="BU37" s="433"/>
      <c r="BV37" s="433"/>
      <c r="BW37" s="433"/>
      <c r="BX37" s="433"/>
    </row>
    <row r="38" spans="1:76" x14ac:dyDescent="0.2">
      <c r="A38" s="488" t="s">
        <v>626</v>
      </c>
      <c r="B38" s="484">
        <f>'Benefit Log'!B$16</f>
        <v>0</v>
      </c>
      <c r="C38" s="489" t="str">
        <f t="shared" si="7"/>
        <v>Non-QALY</v>
      </c>
      <c r="D38" s="431">
        <f>D221</f>
        <v>0</v>
      </c>
      <c r="E38" s="316">
        <f t="shared" si="6"/>
        <v>0</v>
      </c>
      <c r="F38" s="431">
        <f>E221</f>
        <v>0</v>
      </c>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433"/>
      <c r="AO38" s="433"/>
      <c r="AP38" s="433"/>
      <c r="AQ38" s="433"/>
      <c r="AR38" s="433"/>
      <c r="AS38" s="433"/>
      <c r="AT38" s="433"/>
      <c r="AU38" s="433"/>
      <c r="AV38" s="433"/>
      <c r="AW38" s="433"/>
      <c r="AX38" s="433"/>
      <c r="AY38" s="433"/>
      <c r="AZ38" s="433"/>
      <c r="BA38" s="433"/>
      <c r="BB38" s="433"/>
      <c r="BC38" s="433"/>
      <c r="BD38" s="433"/>
      <c r="BE38" s="433"/>
      <c r="BF38" s="433"/>
      <c r="BG38" s="433"/>
      <c r="BH38" s="433"/>
      <c r="BI38" s="433"/>
      <c r="BJ38" s="433"/>
      <c r="BK38" s="433"/>
      <c r="BL38" s="433"/>
      <c r="BM38" s="433"/>
      <c r="BN38" s="433"/>
      <c r="BO38" s="433"/>
      <c r="BP38" s="433"/>
      <c r="BQ38" s="433"/>
      <c r="BR38" s="433"/>
      <c r="BS38" s="433"/>
      <c r="BT38" s="433"/>
      <c r="BU38" s="433"/>
      <c r="BV38" s="433"/>
      <c r="BW38" s="433"/>
      <c r="BX38" s="433"/>
    </row>
    <row r="39" spans="1:76" x14ac:dyDescent="0.2">
      <c r="A39" s="488" t="s">
        <v>627</v>
      </c>
      <c r="B39" s="484">
        <f>'Benefit Log'!B$17</f>
        <v>0</v>
      </c>
      <c r="C39" s="489" t="str">
        <f t="shared" si="7"/>
        <v>Non-QALY</v>
      </c>
      <c r="D39" s="431">
        <f>D223</f>
        <v>0</v>
      </c>
      <c r="E39" s="316">
        <f t="shared" si="6"/>
        <v>0</v>
      </c>
      <c r="F39" s="431">
        <f>E223</f>
        <v>0</v>
      </c>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c r="AG39" s="433"/>
      <c r="AH39" s="433"/>
      <c r="AI39" s="433"/>
      <c r="AJ39" s="433"/>
      <c r="AK39" s="433"/>
      <c r="AL39" s="433"/>
      <c r="AM39" s="433"/>
      <c r="AN39" s="433"/>
      <c r="AO39" s="433"/>
      <c r="AP39" s="433"/>
      <c r="AQ39" s="433"/>
      <c r="AR39" s="433"/>
      <c r="AS39" s="433"/>
      <c r="AT39" s="433"/>
      <c r="AU39" s="433"/>
      <c r="AV39" s="433"/>
      <c r="AW39" s="433"/>
      <c r="AX39" s="433"/>
      <c r="AY39" s="433"/>
      <c r="AZ39" s="433"/>
      <c r="BA39" s="433"/>
      <c r="BB39" s="433"/>
      <c r="BC39" s="433"/>
      <c r="BD39" s="433"/>
      <c r="BE39" s="433"/>
      <c r="BF39" s="433"/>
      <c r="BG39" s="433"/>
      <c r="BH39" s="433"/>
      <c r="BI39" s="433"/>
      <c r="BJ39" s="433"/>
      <c r="BK39" s="433"/>
      <c r="BL39" s="433"/>
      <c r="BM39" s="433"/>
      <c r="BN39" s="433"/>
      <c r="BO39" s="433"/>
      <c r="BP39" s="433"/>
      <c r="BQ39" s="433"/>
      <c r="BR39" s="433"/>
      <c r="BS39" s="433"/>
      <c r="BT39" s="433"/>
      <c r="BU39" s="433"/>
      <c r="BV39" s="433"/>
      <c r="BW39" s="433"/>
      <c r="BX39" s="433"/>
    </row>
    <row r="40" spans="1:76" x14ac:dyDescent="0.2">
      <c r="A40" s="488" t="s">
        <v>628</v>
      </c>
      <c r="B40" s="484">
        <f>'Benefit Log'!B$18</f>
        <v>0</v>
      </c>
      <c r="C40" s="489" t="str">
        <f t="shared" si="7"/>
        <v>Non-QALY</v>
      </c>
      <c r="D40" s="431">
        <f>D225</f>
        <v>0</v>
      </c>
      <c r="E40" s="316">
        <f t="shared" si="6"/>
        <v>0</v>
      </c>
      <c r="F40" s="431">
        <f>E225</f>
        <v>0</v>
      </c>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c r="AG40" s="433"/>
      <c r="AH40" s="433"/>
      <c r="AI40" s="433"/>
      <c r="AJ40" s="433"/>
      <c r="AK40" s="433"/>
      <c r="AL40" s="433"/>
      <c r="AM40" s="433"/>
      <c r="AN40" s="433"/>
      <c r="AO40" s="433"/>
      <c r="AP40" s="433"/>
      <c r="AQ40" s="433"/>
      <c r="AR40" s="433"/>
      <c r="AS40" s="433"/>
      <c r="AT40" s="433"/>
      <c r="AU40" s="433"/>
      <c r="AV40" s="433"/>
      <c r="AW40" s="433"/>
      <c r="AX40" s="433"/>
      <c r="AY40" s="433"/>
      <c r="AZ40" s="433"/>
      <c r="BA40" s="433"/>
      <c r="BB40" s="433"/>
      <c r="BC40" s="433"/>
      <c r="BD40" s="433"/>
      <c r="BE40" s="433"/>
      <c r="BF40" s="433"/>
      <c r="BG40" s="433"/>
      <c r="BH40" s="433"/>
      <c r="BI40" s="433"/>
      <c r="BJ40" s="433"/>
      <c r="BK40" s="433"/>
      <c r="BL40" s="433"/>
      <c r="BM40" s="433"/>
      <c r="BN40" s="433"/>
      <c r="BO40" s="433"/>
      <c r="BP40" s="433"/>
      <c r="BQ40" s="433"/>
      <c r="BR40" s="433"/>
      <c r="BS40" s="433"/>
      <c r="BT40" s="433"/>
      <c r="BU40" s="433"/>
      <c r="BV40" s="433"/>
      <c r="BW40" s="433"/>
      <c r="BX40" s="433"/>
    </row>
    <row r="41" spans="1:76" x14ac:dyDescent="0.2">
      <c r="A41" s="488" t="s">
        <v>629</v>
      </c>
      <c r="B41" s="484">
        <f>'Benefit Log'!B$19</f>
        <v>0</v>
      </c>
      <c r="C41" s="489" t="str">
        <f t="shared" si="7"/>
        <v>Non-QALY</v>
      </c>
      <c r="D41" s="431">
        <f>D227</f>
        <v>0</v>
      </c>
      <c r="E41" s="316">
        <f t="shared" si="6"/>
        <v>0</v>
      </c>
      <c r="F41" s="431">
        <f>E227</f>
        <v>0</v>
      </c>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c r="AG41" s="433"/>
      <c r="AH41" s="433"/>
      <c r="AI41" s="433"/>
      <c r="AJ41" s="433"/>
      <c r="AK41" s="433"/>
      <c r="AL41" s="433"/>
      <c r="AM41" s="433"/>
      <c r="AN41" s="433"/>
      <c r="AO41" s="433"/>
      <c r="AP41" s="433"/>
      <c r="AQ41" s="433"/>
      <c r="AR41" s="433"/>
      <c r="AS41" s="433"/>
      <c r="AT41" s="433"/>
      <c r="AU41" s="433"/>
      <c r="AV41" s="433"/>
      <c r="AW41" s="433"/>
      <c r="AX41" s="433"/>
      <c r="AY41" s="433"/>
      <c r="AZ41" s="433"/>
      <c r="BA41" s="433"/>
      <c r="BB41" s="433"/>
      <c r="BC41" s="433"/>
      <c r="BD41" s="433"/>
      <c r="BE41" s="433"/>
      <c r="BF41" s="433"/>
      <c r="BG41" s="433"/>
      <c r="BH41" s="433"/>
      <c r="BI41" s="433"/>
      <c r="BJ41" s="433"/>
      <c r="BK41" s="433"/>
      <c r="BL41" s="433"/>
      <c r="BM41" s="433"/>
      <c r="BN41" s="433"/>
      <c r="BO41" s="433"/>
      <c r="BP41" s="433"/>
      <c r="BQ41" s="433"/>
      <c r="BR41" s="433"/>
      <c r="BS41" s="433"/>
      <c r="BT41" s="433"/>
      <c r="BU41" s="433"/>
      <c r="BV41" s="433"/>
      <c r="BW41" s="433"/>
      <c r="BX41" s="433"/>
    </row>
    <row r="42" spans="1:76" x14ac:dyDescent="0.2">
      <c r="A42" s="488" t="s">
        <v>630</v>
      </c>
      <c r="B42" s="553">
        <f>'Benefit Log'!B$20</f>
        <v>0</v>
      </c>
      <c r="C42" s="489" t="str">
        <f t="shared" si="7"/>
        <v>Non-QALY</v>
      </c>
      <c r="D42" s="431">
        <f>D229</f>
        <v>0</v>
      </c>
      <c r="E42" s="316">
        <f t="shared" si="6"/>
        <v>0</v>
      </c>
      <c r="F42" s="431">
        <f>E229</f>
        <v>0</v>
      </c>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3"/>
      <c r="AN42" s="433"/>
      <c r="AO42" s="433"/>
      <c r="AP42" s="433"/>
      <c r="AQ42" s="433"/>
      <c r="AR42" s="433"/>
      <c r="AS42" s="433"/>
      <c r="AT42" s="433"/>
      <c r="AU42" s="433"/>
      <c r="AV42" s="433"/>
      <c r="AW42" s="433"/>
      <c r="AX42" s="433"/>
      <c r="AY42" s="433"/>
      <c r="AZ42" s="433"/>
      <c r="BA42" s="433"/>
      <c r="BB42" s="433"/>
      <c r="BC42" s="433"/>
      <c r="BD42" s="433"/>
      <c r="BE42" s="433"/>
      <c r="BF42" s="433"/>
      <c r="BG42" s="433"/>
      <c r="BH42" s="433"/>
      <c r="BI42" s="433"/>
      <c r="BJ42" s="433"/>
      <c r="BK42" s="433"/>
      <c r="BL42" s="433"/>
      <c r="BM42" s="433"/>
      <c r="BN42" s="433"/>
      <c r="BO42" s="433"/>
      <c r="BP42" s="433"/>
      <c r="BQ42" s="433"/>
      <c r="BR42" s="433"/>
      <c r="BS42" s="433"/>
      <c r="BT42" s="433"/>
      <c r="BU42" s="433"/>
      <c r="BV42" s="433"/>
      <c r="BW42" s="433"/>
      <c r="BX42" s="433"/>
    </row>
    <row r="43" spans="1:76" s="11" customFormat="1" ht="12" x14ac:dyDescent="0.25">
      <c r="C43" s="490" t="s">
        <v>55</v>
      </c>
      <c r="D43" s="315">
        <f>SUM(D28:D42)</f>
        <v>0</v>
      </c>
      <c r="E43" s="317">
        <f>SUM(E28:E42)</f>
        <v>0</v>
      </c>
      <c r="F43" s="315">
        <f>SUM(F28:F42)</f>
        <v>0</v>
      </c>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316"/>
      <c r="AF43" s="316"/>
      <c r="AG43" s="316"/>
      <c r="AH43" s="316"/>
      <c r="AI43" s="316"/>
      <c r="AJ43" s="316"/>
      <c r="AK43" s="316"/>
      <c r="AL43" s="316"/>
      <c r="AM43" s="316"/>
      <c r="AN43" s="316"/>
      <c r="AO43" s="316"/>
      <c r="AP43" s="316"/>
      <c r="AQ43" s="316"/>
      <c r="AR43" s="316"/>
      <c r="AS43" s="316"/>
      <c r="AT43" s="316"/>
      <c r="AU43" s="316"/>
      <c r="AV43" s="316"/>
      <c r="AW43" s="316"/>
      <c r="AX43" s="316"/>
      <c r="AY43" s="316"/>
      <c r="AZ43" s="316"/>
      <c r="BA43" s="316"/>
      <c r="BB43" s="316"/>
      <c r="BC43" s="316"/>
      <c r="BD43" s="316"/>
      <c r="BE43" s="316"/>
      <c r="BF43" s="316"/>
      <c r="BG43" s="316"/>
      <c r="BH43" s="316"/>
      <c r="BI43" s="316"/>
      <c r="BJ43" s="316"/>
      <c r="BK43" s="316"/>
      <c r="BL43" s="316"/>
      <c r="BM43" s="316"/>
      <c r="BN43" s="316"/>
      <c r="BO43" s="316"/>
      <c r="BP43" s="316"/>
      <c r="BQ43" s="316"/>
      <c r="BR43" s="316"/>
      <c r="BS43" s="316"/>
      <c r="BT43" s="316"/>
      <c r="BU43" s="316"/>
      <c r="BV43" s="316"/>
      <c r="BW43" s="316"/>
      <c r="BX43" s="316"/>
    </row>
    <row r="44" spans="1:76" s="11" customFormat="1" ht="12" x14ac:dyDescent="0.25">
      <c r="D44" s="715" t="s">
        <v>584</v>
      </c>
      <c r="E44" s="716"/>
      <c r="F44" s="717"/>
      <c r="G44" s="317">
        <f>SUM(G28:G43)</f>
        <v>0</v>
      </c>
      <c r="H44" s="317">
        <f t="shared" ref="H44:BS44" si="8">SUM(H28:H43)</f>
        <v>0</v>
      </c>
      <c r="I44" s="317">
        <f t="shared" si="8"/>
        <v>0</v>
      </c>
      <c r="J44" s="317">
        <f t="shared" si="8"/>
        <v>0</v>
      </c>
      <c r="K44" s="317">
        <f t="shared" si="8"/>
        <v>0</v>
      </c>
      <c r="L44" s="317">
        <f t="shared" si="8"/>
        <v>0</v>
      </c>
      <c r="M44" s="317">
        <f t="shared" si="8"/>
        <v>0</v>
      </c>
      <c r="N44" s="317">
        <f t="shared" si="8"/>
        <v>0</v>
      </c>
      <c r="O44" s="317">
        <f t="shared" si="8"/>
        <v>0</v>
      </c>
      <c r="P44" s="317">
        <f t="shared" si="8"/>
        <v>0</v>
      </c>
      <c r="Q44" s="317">
        <f t="shared" si="8"/>
        <v>0</v>
      </c>
      <c r="R44" s="317">
        <f t="shared" si="8"/>
        <v>0</v>
      </c>
      <c r="S44" s="317">
        <f t="shared" si="8"/>
        <v>0</v>
      </c>
      <c r="T44" s="317">
        <f t="shared" si="8"/>
        <v>0</v>
      </c>
      <c r="U44" s="317">
        <f t="shared" si="8"/>
        <v>0</v>
      </c>
      <c r="V44" s="317">
        <f t="shared" si="8"/>
        <v>0</v>
      </c>
      <c r="W44" s="317">
        <f t="shared" si="8"/>
        <v>0</v>
      </c>
      <c r="X44" s="317">
        <f t="shared" si="8"/>
        <v>0</v>
      </c>
      <c r="Y44" s="317">
        <f t="shared" si="8"/>
        <v>0</v>
      </c>
      <c r="Z44" s="317">
        <f t="shared" si="8"/>
        <v>0</v>
      </c>
      <c r="AA44" s="317">
        <f t="shared" si="8"/>
        <v>0</v>
      </c>
      <c r="AB44" s="317">
        <f t="shared" si="8"/>
        <v>0</v>
      </c>
      <c r="AC44" s="317">
        <f t="shared" si="8"/>
        <v>0</v>
      </c>
      <c r="AD44" s="317">
        <f t="shared" si="8"/>
        <v>0</v>
      </c>
      <c r="AE44" s="317">
        <f t="shared" si="8"/>
        <v>0</v>
      </c>
      <c r="AF44" s="317">
        <f t="shared" si="8"/>
        <v>0</v>
      </c>
      <c r="AG44" s="317">
        <f t="shared" si="8"/>
        <v>0</v>
      </c>
      <c r="AH44" s="317">
        <f t="shared" si="8"/>
        <v>0</v>
      </c>
      <c r="AI44" s="317">
        <f t="shared" si="8"/>
        <v>0</v>
      </c>
      <c r="AJ44" s="317">
        <f t="shared" si="8"/>
        <v>0</v>
      </c>
      <c r="AK44" s="317">
        <f t="shared" si="8"/>
        <v>0</v>
      </c>
      <c r="AL44" s="317">
        <f t="shared" si="8"/>
        <v>0</v>
      </c>
      <c r="AM44" s="317">
        <f t="shared" si="8"/>
        <v>0</v>
      </c>
      <c r="AN44" s="317">
        <f t="shared" si="8"/>
        <v>0</v>
      </c>
      <c r="AO44" s="317">
        <f t="shared" si="8"/>
        <v>0</v>
      </c>
      <c r="AP44" s="317">
        <f t="shared" si="8"/>
        <v>0</v>
      </c>
      <c r="AQ44" s="317">
        <f t="shared" si="8"/>
        <v>0</v>
      </c>
      <c r="AR44" s="317">
        <f t="shared" si="8"/>
        <v>0</v>
      </c>
      <c r="AS44" s="317">
        <f t="shared" si="8"/>
        <v>0</v>
      </c>
      <c r="AT44" s="317">
        <f t="shared" si="8"/>
        <v>0</v>
      </c>
      <c r="AU44" s="317">
        <f t="shared" si="8"/>
        <v>0</v>
      </c>
      <c r="AV44" s="317">
        <f t="shared" si="8"/>
        <v>0</v>
      </c>
      <c r="AW44" s="317">
        <f t="shared" si="8"/>
        <v>0</v>
      </c>
      <c r="AX44" s="317">
        <f t="shared" si="8"/>
        <v>0</v>
      </c>
      <c r="AY44" s="317">
        <f t="shared" si="8"/>
        <v>0</v>
      </c>
      <c r="AZ44" s="317">
        <f t="shared" si="8"/>
        <v>0</v>
      </c>
      <c r="BA44" s="317">
        <f t="shared" si="8"/>
        <v>0</v>
      </c>
      <c r="BB44" s="317">
        <f t="shared" si="8"/>
        <v>0</v>
      </c>
      <c r="BC44" s="317">
        <f t="shared" si="8"/>
        <v>0</v>
      </c>
      <c r="BD44" s="317">
        <f t="shared" si="8"/>
        <v>0</v>
      </c>
      <c r="BE44" s="317">
        <f t="shared" si="8"/>
        <v>0</v>
      </c>
      <c r="BF44" s="317">
        <f t="shared" si="8"/>
        <v>0</v>
      </c>
      <c r="BG44" s="317">
        <f t="shared" si="8"/>
        <v>0</v>
      </c>
      <c r="BH44" s="317">
        <f t="shared" si="8"/>
        <v>0</v>
      </c>
      <c r="BI44" s="317">
        <f t="shared" si="8"/>
        <v>0</v>
      </c>
      <c r="BJ44" s="317">
        <f t="shared" si="8"/>
        <v>0</v>
      </c>
      <c r="BK44" s="317">
        <f t="shared" si="8"/>
        <v>0</v>
      </c>
      <c r="BL44" s="317">
        <f t="shared" si="8"/>
        <v>0</v>
      </c>
      <c r="BM44" s="317">
        <f t="shared" si="8"/>
        <v>0</v>
      </c>
      <c r="BN44" s="317">
        <f t="shared" si="8"/>
        <v>0</v>
      </c>
      <c r="BO44" s="317">
        <f t="shared" si="8"/>
        <v>0</v>
      </c>
      <c r="BP44" s="317">
        <f t="shared" si="8"/>
        <v>0</v>
      </c>
      <c r="BQ44" s="317">
        <f t="shared" si="8"/>
        <v>0</v>
      </c>
      <c r="BR44" s="317">
        <f t="shared" si="8"/>
        <v>0</v>
      </c>
      <c r="BS44" s="317">
        <f t="shared" si="8"/>
        <v>0</v>
      </c>
      <c r="BT44" s="317">
        <f t="shared" ref="BT44:BX44" si="9">SUM(BT28:BT43)</f>
        <v>0</v>
      </c>
      <c r="BU44" s="317">
        <f t="shared" si="9"/>
        <v>0</v>
      </c>
      <c r="BV44" s="317">
        <f t="shared" si="9"/>
        <v>0</v>
      </c>
      <c r="BW44" s="317">
        <f t="shared" si="9"/>
        <v>0</v>
      </c>
      <c r="BX44" s="317">
        <f t="shared" si="9"/>
        <v>0</v>
      </c>
    </row>
    <row r="45" spans="1:76" s="24" customFormat="1" ht="12" x14ac:dyDescent="0.25">
      <c r="D45" s="715" t="s">
        <v>30</v>
      </c>
      <c r="E45" s="716"/>
      <c r="F45" s="717"/>
      <c r="G45" s="487">
        <f>G231</f>
        <v>0</v>
      </c>
      <c r="H45" s="487">
        <f t="shared" ref="H45:BS45" si="10">H231</f>
        <v>0</v>
      </c>
      <c r="I45" s="487">
        <f t="shared" si="10"/>
        <v>0</v>
      </c>
      <c r="J45" s="487">
        <f t="shared" si="10"/>
        <v>0</v>
      </c>
      <c r="K45" s="487">
        <f t="shared" si="10"/>
        <v>0</v>
      </c>
      <c r="L45" s="487">
        <f t="shared" si="10"/>
        <v>0</v>
      </c>
      <c r="M45" s="487">
        <f t="shared" si="10"/>
        <v>0</v>
      </c>
      <c r="N45" s="487">
        <f t="shared" si="10"/>
        <v>0</v>
      </c>
      <c r="O45" s="487">
        <f t="shared" si="10"/>
        <v>0</v>
      </c>
      <c r="P45" s="487">
        <f t="shared" si="10"/>
        <v>0</v>
      </c>
      <c r="Q45" s="487">
        <f t="shared" si="10"/>
        <v>0</v>
      </c>
      <c r="R45" s="487">
        <f t="shared" si="10"/>
        <v>0</v>
      </c>
      <c r="S45" s="487">
        <f t="shared" si="10"/>
        <v>0</v>
      </c>
      <c r="T45" s="487">
        <f t="shared" si="10"/>
        <v>0</v>
      </c>
      <c r="U45" s="487">
        <f t="shared" si="10"/>
        <v>0</v>
      </c>
      <c r="V45" s="487">
        <f t="shared" si="10"/>
        <v>0</v>
      </c>
      <c r="W45" s="487">
        <f t="shared" si="10"/>
        <v>0</v>
      </c>
      <c r="X45" s="487">
        <f t="shared" si="10"/>
        <v>0</v>
      </c>
      <c r="Y45" s="487">
        <f t="shared" si="10"/>
        <v>0</v>
      </c>
      <c r="Z45" s="487">
        <f t="shared" si="10"/>
        <v>0</v>
      </c>
      <c r="AA45" s="487">
        <f t="shared" si="10"/>
        <v>0</v>
      </c>
      <c r="AB45" s="487">
        <f t="shared" si="10"/>
        <v>0</v>
      </c>
      <c r="AC45" s="487">
        <f t="shared" si="10"/>
        <v>0</v>
      </c>
      <c r="AD45" s="487">
        <f t="shared" si="10"/>
        <v>0</v>
      </c>
      <c r="AE45" s="487">
        <f t="shared" si="10"/>
        <v>0</v>
      </c>
      <c r="AF45" s="487">
        <f t="shared" si="10"/>
        <v>0</v>
      </c>
      <c r="AG45" s="487">
        <f t="shared" si="10"/>
        <v>0</v>
      </c>
      <c r="AH45" s="487">
        <f t="shared" si="10"/>
        <v>0</v>
      </c>
      <c r="AI45" s="487">
        <f t="shared" si="10"/>
        <v>0</v>
      </c>
      <c r="AJ45" s="487">
        <f t="shared" si="10"/>
        <v>0</v>
      </c>
      <c r="AK45" s="487">
        <f t="shared" si="10"/>
        <v>0</v>
      </c>
      <c r="AL45" s="487">
        <f t="shared" si="10"/>
        <v>0</v>
      </c>
      <c r="AM45" s="487">
        <f t="shared" si="10"/>
        <v>0</v>
      </c>
      <c r="AN45" s="487">
        <f t="shared" si="10"/>
        <v>0</v>
      </c>
      <c r="AO45" s="487">
        <f t="shared" si="10"/>
        <v>0</v>
      </c>
      <c r="AP45" s="487">
        <f t="shared" si="10"/>
        <v>0</v>
      </c>
      <c r="AQ45" s="487">
        <f t="shared" si="10"/>
        <v>0</v>
      </c>
      <c r="AR45" s="487">
        <f t="shared" si="10"/>
        <v>0</v>
      </c>
      <c r="AS45" s="487">
        <f t="shared" si="10"/>
        <v>0</v>
      </c>
      <c r="AT45" s="487">
        <f t="shared" si="10"/>
        <v>0</v>
      </c>
      <c r="AU45" s="487">
        <f t="shared" si="10"/>
        <v>0</v>
      </c>
      <c r="AV45" s="487">
        <f t="shared" si="10"/>
        <v>0</v>
      </c>
      <c r="AW45" s="487">
        <f t="shared" si="10"/>
        <v>0</v>
      </c>
      <c r="AX45" s="487">
        <f t="shared" si="10"/>
        <v>0</v>
      </c>
      <c r="AY45" s="487">
        <f t="shared" si="10"/>
        <v>0</v>
      </c>
      <c r="AZ45" s="487">
        <f t="shared" si="10"/>
        <v>0</v>
      </c>
      <c r="BA45" s="487">
        <f t="shared" si="10"/>
        <v>0</v>
      </c>
      <c r="BB45" s="487">
        <f t="shared" si="10"/>
        <v>0</v>
      </c>
      <c r="BC45" s="487">
        <f t="shared" si="10"/>
        <v>0</v>
      </c>
      <c r="BD45" s="487">
        <f t="shared" si="10"/>
        <v>0</v>
      </c>
      <c r="BE45" s="487">
        <f t="shared" si="10"/>
        <v>0</v>
      </c>
      <c r="BF45" s="487">
        <f t="shared" si="10"/>
        <v>0</v>
      </c>
      <c r="BG45" s="487">
        <f t="shared" si="10"/>
        <v>0</v>
      </c>
      <c r="BH45" s="487">
        <f t="shared" si="10"/>
        <v>0</v>
      </c>
      <c r="BI45" s="487">
        <f t="shared" si="10"/>
        <v>0</v>
      </c>
      <c r="BJ45" s="487">
        <f t="shared" si="10"/>
        <v>0</v>
      </c>
      <c r="BK45" s="487">
        <f t="shared" si="10"/>
        <v>0</v>
      </c>
      <c r="BL45" s="487">
        <f t="shared" si="10"/>
        <v>0</v>
      </c>
      <c r="BM45" s="487">
        <f t="shared" si="10"/>
        <v>0</v>
      </c>
      <c r="BN45" s="487">
        <f t="shared" si="10"/>
        <v>0</v>
      </c>
      <c r="BO45" s="487">
        <f t="shared" si="10"/>
        <v>0</v>
      </c>
      <c r="BP45" s="487">
        <f t="shared" si="10"/>
        <v>0</v>
      </c>
      <c r="BQ45" s="487">
        <f t="shared" si="10"/>
        <v>0</v>
      </c>
      <c r="BR45" s="487">
        <f t="shared" si="10"/>
        <v>0</v>
      </c>
      <c r="BS45" s="487">
        <f t="shared" si="10"/>
        <v>0</v>
      </c>
      <c r="BT45" s="487">
        <f t="shared" ref="BT45:BX45" si="11">BT231</f>
        <v>0</v>
      </c>
      <c r="BU45" s="487">
        <f t="shared" si="11"/>
        <v>0</v>
      </c>
      <c r="BV45" s="487">
        <f t="shared" si="11"/>
        <v>0</v>
      </c>
      <c r="BW45" s="487">
        <f t="shared" si="11"/>
        <v>0</v>
      </c>
      <c r="BX45" s="487">
        <f t="shared" si="11"/>
        <v>0</v>
      </c>
    </row>
    <row r="47" spans="1:76" ht="12" x14ac:dyDescent="0.2">
      <c r="A47" s="734" t="str">
        <f>"Option 2 - "&amp; Factors!$B$17</f>
        <v xml:space="preserve">Option 2 - </v>
      </c>
      <c r="B47" s="735"/>
      <c r="C47" s="735"/>
      <c r="D47" s="735"/>
      <c r="E47" s="33"/>
      <c r="F47" s="30"/>
      <c r="G47" s="30"/>
      <c r="H47" s="30"/>
      <c r="I47" s="30"/>
      <c r="J47" s="30"/>
      <c r="K47" s="30"/>
      <c r="L47" s="30"/>
      <c r="M47" s="30"/>
      <c r="N47" s="30"/>
      <c r="O47" s="30"/>
      <c r="P47" s="30"/>
      <c r="Q47" s="30"/>
      <c r="R47" s="30"/>
      <c r="S47" s="30"/>
    </row>
    <row r="48" spans="1:76" ht="15" customHeight="1" x14ac:dyDescent="0.25">
      <c r="A48" s="718" t="s">
        <v>32</v>
      </c>
      <c r="B48" s="718" t="s">
        <v>337</v>
      </c>
      <c r="C48" s="719" t="s">
        <v>408</v>
      </c>
      <c r="D48" s="719" t="s">
        <v>423</v>
      </c>
      <c r="E48" s="718" t="s">
        <v>584</v>
      </c>
      <c r="F48" s="718" t="s">
        <v>30</v>
      </c>
      <c r="G48" s="19">
        <v>0</v>
      </c>
      <c r="H48" s="19">
        <v>1</v>
      </c>
      <c r="I48" s="19">
        <v>2</v>
      </c>
      <c r="J48" s="19">
        <v>3</v>
      </c>
      <c r="K48" s="19">
        <v>4</v>
      </c>
      <c r="L48" s="19">
        <v>5</v>
      </c>
      <c r="M48" s="19">
        <v>6</v>
      </c>
      <c r="N48" s="19">
        <v>7</v>
      </c>
      <c r="O48" s="19">
        <v>8</v>
      </c>
      <c r="P48" s="19">
        <v>9</v>
      </c>
      <c r="Q48" s="19">
        <v>10</v>
      </c>
      <c r="R48" s="19">
        <v>11</v>
      </c>
      <c r="S48" s="19">
        <v>12</v>
      </c>
      <c r="T48" s="19">
        <v>13</v>
      </c>
      <c r="U48" s="19">
        <v>14</v>
      </c>
      <c r="V48" s="19">
        <v>15</v>
      </c>
      <c r="W48" s="19">
        <v>16</v>
      </c>
      <c r="X48" s="19">
        <v>17</v>
      </c>
      <c r="Y48" s="19">
        <v>18</v>
      </c>
      <c r="Z48" s="19">
        <v>19</v>
      </c>
      <c r="AA48" s="19">
        <v>20</v>
      </c>
      <c r="AB48" s="19">
        <v>21</v>
      </c>
      <c r="AC48" s="19">
        <v>22</v>
      </c>
      <c r="AD48" s="19">
        <v>23</v>
      </c>
      <c r="AE48" s="19">
        <v>24</v>
      </c>
      <c r="AF48" s="19">
        <v>25</v>
      </c>
      <c r="AG48" s="19">
        <v>26</v>
      </c>
      <c r="AH48" s="19">
        <v>27</v>
      </c>
      <c r="AI48" s="19">
        <v>28</v>
      </c>
      <c r="AJ48" s="19">
        <v>29</v>
      </c>
      <c r="AK48" s="19">
        <v>30</v>
      </c>
      <c r="AL48" s="19">
        <v>31</v>
      </c>
      <c r="AM48" s="19">
        <v>32</v>
      </c>
      <c r="AN48" s="19">
        <v>33</v>
      </c>
      <c r="AO48" s="19">
        <v>34</v>
      </c>
      <c r="AP48" s="19">
        <v>35</v>
      </c>
      <c r="AQ48" s="19">
        <v>36</v>
      </c>
      <c r="AR48" s="19">
        <v>37</v>
      </c>
      <c r="AS48" s="19">
        <v>38</v>
      </c>
      <c r="AT48" s="19">
        <v>39</v>
      </c>
      <c r="AU48" s="19">
        <v>40</v>
      </c>
      <c r="AV48" s="19">
        <v>41</v>
      </c>
      <c r="AW48" s="19">
        <v>42</v>
      </c>
      <c r="AX48" s="19">
        <v>43</v>
      </c>
      <c r="AY48" s="19">
        <v>44</v>
      </c>
      <c r="AZ48" s="19">
        <v>45</v>
      </c>
      <c r="BA48" s="19">
        <v>46</v>
      </c>
      <c r="BB48" s="19">
        <v>47</v>
      </c>
      <c r="BC48" s="19">
        <v>48</v>
      </c>
      <c r="BD48" s="19">
        <v>49</v>
      </c>
      <c r="BE48" s="19">
        <v>50</v>
      </c>
      <c r="BF48" s="19">
        <v>51</v>
      </c>
      <c r="BG48" s="19">
        <v>52</v>
      </c>
      <c r="BH48" s="19">
        <v>53</v>
      </c>
      <c r="BI48" s="19">
        <v>54</v>
      </c>
      <c r="BJ48" s="19">
        <v>55</v>
      </c>
      <c r="BK48" s="19">
        <v>56</v>
      </c>
      <c r="BL48" s="19">
        <v>57</v>
      </c>
      <c r="BM48" s="19">
        <v>58</v>
      </c>
      <c r="BN48" s="19">
        <v>59</v>
      </c>
      <c r="BO48" s="19">
        <v>60</v>
      </c>
      <c r="BP48" s="19">
        <v>61</v>
      </c>
      <c r="BQ48" s="19">
        <v>62</v>
      </c>
      <c r="BR48" s="19">
        <v>63</v>
      </c>
      <c r="BS48" s="19">
        <v>64</v>
      </c>
      <c r="BT48" s="19">
        <v>65</v>
      </c>
      <c r="BU48" s="19">
        <v>66</v>
      </c>
      <c r="BV48" s="19">
        <v>67</v>
      </c>
      <c r="BW48" s="19">
        <v>68</v>
      </c>
      <c r="BX48" s="19">
        <v>69</v>
      </c>
    </row>
    <row r="49" spans="1:76" ht="12" x14ac:dyDescent="0.25">
      <c r="A49" s="718"/>
      <c r="B49" s="718"/>
      <c r="C49" s="720"/>
      <c r="D49" s="720"/>
      <c r="E49" s="721"/>
      <c r="F49" s="718"/>
      <c r="G49" s="22" t="str">
        <f>Factors!C$57</f>
        <v/>
      </c>
      <c r="H49" s="22" t="str">
        <f>Factors!D$57</f>
        <v/>
      </c>
      <c r="I49" s="22" t="str">
        <f>Factors!E$57</f>
        <v/>
      </c>
      <c r="J49" s="22" t="str">
        <f>Factors!F$57</f>
        <v/>
      </c>
      <c r="K49" s="22" t="str">
        <f>Factors!G$57</f>
        <v/>
      </c>
      <c r="L49" s="22" t="str">
        <f>Factors!H$57</f>
        <v/>
      </c>
      <c r="M49" s="22" t="str">
        <f>Factors!I$57</f>
        <v/>
      </c>
      <c r="N49" s="22" t="str">
        <f>Factors!J$57</f>
        <v/>
      </c>
      <c r="O49" s="22" t="str">
        <f>Factors!K$57</f>
        <v/>
      </c>
      <c r="P49" s="22" t="str">
        <f>Factors!L$57</f>
        <v/>
      </c>
      <c r="Q49" s="22" t="str">
        <f>Factors!M$57</f>
        <v/>
      </c>
      <c r="R49" s="22" t="str">
        <f>Factors!N$57</f>
        <v/>
      </c>
      <c r="S49" s="22" t="str">
        <f>Factors!O$57</f>
        <v/>
      </c>
      <c r="T49" s="22" t="str">
        <f>Factors!P$57</f>
        <v/>
      </c>
      <c r="U49" s="22" t="str">
        <f>Factors!Q$57</f>
        <v/>
      </c>
      <c r="V49" s="22" t="str">
        <f>Factors!R$57</f>
        <v/>
      </c>
      <c r="W49" s="22" t="str">
        <f>Factors!S$57</f>
        <v/>
      </c>
      <c r="X49" s="22" t="str">
        <f>Factors!T$57</f>
        <v/>
      </c>
      <c r="Y49" s="22" t="str">
        <f>Factors!U$57</f>
        <v/>
      </c>
      <c r="Z49" s="22" t="str">
        <f>Factors!V$57</f>
        <v/>
      </c>
      <c r="AA49" s="22" t="str">
        <f>Factors!W$57</f>
        <v/>
      </c>
      <c r="AB49" s="22" t="str">
        <f>Factors!X$57</f>
        <v/>
      </c>
      <c r="AC49" s="22" t="str">
        <f>Factors!Y$57</f>
        <v/>
      </c>
      <c r="AD49" s="22" t="str">
        <f>Factors!Z$57</f>
        <v/>
      </c>
      <c r="AE49" s="22" t="str">
        <f>Factors!AA$57</f>
        <v/>
      </c>
      <c r="AF49" s="22" t="str">
        <f>Factors!AB$57</f>
        <v/>
      </c>
      <c r="AG49" s="22" t="str">
        <f>Factors!AC$57</f>
        <v/>
      </c>
      <c r="AH49" s="22" t="str">
        <f>Factors!AD$57</f>
        <v/>
      </c>
      <c r="AI49" s="22" t="str">
        <f>Factors!AE$57</f>
        <v/>
      </c>
      <c r="AJ49" s="22" t="str">
        <f>Factors!AF$57</f>
        <v/>
      </c>
      <c r="AK49" s="22" t="str">
        <f>Factors!AG$57</f>
        <v/>
      </c>
      <c r="AL49" s="22" t="str">
        <f>Factors!AH$57</f>
        <v/>
      </c>
      <c r="AM49" s="22" t="str">
        <f>Factors!AI$57</f>
        <v/>
      </c>
      <c r="AN49" s="22" t="str">
        <f>Factors!AJ$57</f>
        <v/>
      </c>
      <c r="AO49" s="22" t="str">
        <f>Factors!AK$57</f>
        <v/>
      </c>
      <c r="AP49" s="22" t="str">
        <f>Factors!AL$57</f>
        <v/>
      </c>
      <c r="AQ49" s="22" t="str">
        <f>Factors!AM$57</f>
        <v/>
      </c>
      <c r="AR49" s="22" t="str">
        <f>Factors!AN$57</f>
        <v/>
      </c>
      <c r="AS49" s="22" t="str">
        <f>Factors!AO$57</f>
        <v/>
      </c>
      <c r="AT49" s="22" t="str">
        <f>Factors!AP$57</f>
        <v/>
      </c>
      <c r="AU49" s="22" t="str">
        <f>Factors!AQ$57</f>
        <v/>
      </c>
      <c r="AV49" s="22" t="str">
        <f>Factors!AR$57</f>
        <v/>
      </c>
      <c r="AW49" s="22" t="str">
        <f>Factors!AS$57</f>
        <v/>
      </c>
      <c r="AX49" s="22" t="str">
        <f>Factors!AT$57</f>
        <v/>
      </c>
      <c r="AY49" s="22" t="str">
        <f>Factors!AU$57</f>
        <v/>
      </c>
      <c r="AZ49" s="22" t="str">
        <f>Factors!AV$57</f>
        <v/>
      </c>
      <c r="BA49" s="22" t="str">
        <f>Factors!AW$57</f>
        <v/>
      </c>
      <c r="BB49" s="22" t="str">
        <f>Factors!AX$57</f>
        <v/>
      </c>
      <c r="BC49" s="22" t="str">
        <f>Factors!AY$57</f>
        <v/>
      </c>
      <c r="BD49" s="22" t="str">
        <f>Factors!AZ$57</f>
        <v/>
      </c>
      <c r="BE49" s="22" t="str">
        <f>Factors!BA$57</f>
        <v/>
      </c>
      <c r="BF49" s="22" t="str">
        <f>Factors!BB$57</f>
        <v/>
      </c>
      <c r="BG49" s="22" t="str">
        <f>Factors!BC$57</f>
        <v/>
      </c>
      <c r="BH49" s="22" t="str">
        <f>Factors!BD$57</f>
        <v/>
      </c>
      <c r="BI49" s="22" t="str">
        <f>Factors!BE$57</f>
        <v/>
      </c>
      <c r="BJ49" s="22" t="str">
        <f>Factors!BF$57</f>
        <v/>
      </c>
      <c r="BK49" s="22" t="str">
        <f>Factors!BG$57</f>
        <v/>
      </c>
      <c r="BL49" s="22" t="str">
        <f>Factors!BH$57</f>
        <v/>
      </c>
      <c r="BM49" s="22" t="str">
        <f>Factors!BI$57</f>
        <v/>
      </c>
      <c r="BN49" s="22" t="str">
        <f>Factors!BJ$57</f>
        <v/>
      </c>
      <c r="BO49" s="22" t="str">
        <f>Factors!BK$57</f>
        <v/>
      </c>
      <c r="BP49" s="22" t="str">
        <f>Factors!BL$57</f>
        <v/>
      </c>
      <c r="BQ49" s="22" t="str">
        <f>Factors!BM$57</f>
        <v/>
      </c>
      <c r="BR49" s="22" t="str">
        <f>Factors!BN$57</f>
        <v/>
      </c>
      <c r="BS49" s="22" t="str">
        <f>Factors!BO$57</f>
        <v/>
      </c>
      <c r="BT49" s="22" t="str">
        <f>Factors!BP$57</f>
        <v/>
      </c>
      <c r="BU49" s="22" t="str">
        <f>Factors!BQ$57</f>
        <v/>
      </c>
      <c r="BV49" s="22" t="str">
        <f>Factors!BR$57</f>
        <v/>
      </c>
      <c r="BW49" s="22" t="str">
        <f>Factors!BS$57</f>
        <v/>
      </c>
      <c r="BX49" s="22" t="str">
        <f>Factors!BT$57</f>
        <v/>
      </c>
    </row>
    <row r="50" spans="1:76" x14ac:dyDescent="0.2">
      <c r="A50" s="481" t="s">
        <v>41</v>
      </c>
      <c r="B50" s="484">
        <f>'Benefit Log'!B$6</f>
        <v>0</v>
      </c>
      <c r="C50" s="483" t="str">
        <f>C6</f>
        <v>Non-QALY</v>
      </c>
      <c r="D50" s="485">
        <f>D234</f>
        <v>0</v>
      </c>
      <c r="E50" s="316">
        <f t="shared" ref="E50:E64" si="12">SUM(G50:BX50)</f>
        <v>0</v>
      </c>
      <c r="F50" s="485">
        <f>E234</f>
        <v>0</v>
      </c>
      <c r="G50" s="433"/>
      <c r="H50" s="433"/>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3"/>
      <c r="AG50" s="433"/>
      <c r="AH50" s="433"/>
      <c r="AI50" s="433"/>
      <c r="AJ50" s="433"/>
      <c r="AK50" s="433"/>
      <c r="AL50" s="433"/>
      <c r="AM50" s="433"/>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3"/>
      <c r="BL50" s="433"/>
      <c r="BM50" s="433"/>
      <c r="BN50" s="433"/>
      <c r="BO50" s="433"/>
      <c r="BP50" s="433"/>
      <c r="BQ50" s="433"/>
      <c r="BR50" s="433"/>
      <c r="BS50" s="433"/>
      <c r="BT50" s="433"/>
      <c r="BU50" s="433"/>
      <c r="BV50" s="433"/>
      <c r="BW50" s="433"/>
      <c r="BX50" s="433"/>
    </row>
    <row r="51" spans="1:76" x14ac:dyDescent="0.2">
      <c r="A51" s="481" t="s">
        <v>42</v>
      </c>
      <c r="B51" s="484">
        <f>'Benefit Log'!B$7</f>
        <v>0</v>
      </c>
      <c r="C51" s="483" t="str">
        <f t="shared" ref="C51:C64" si="13">C7</f>
        <v>Non-QALY</v>
      </c>
      <c r="D51" s="485">
        <f>D236</f>
        <v>0</v>
      </c>
      <c r="E51" s="316">
        <f t="shared" si="12"/>
        <v>0</v>
      </c>
      <c r="F51" s="485">
        <f>E236</f>
        <v>0</v>
      </c>
      <c r="G51" s="551"/>
      <c r="H51" s="551"/>
      <c r="I51" s="551"/>
      <c r="J51" s="551"/>
      <c r="K51" s="551"/>
      <c r="L51" s="551"/>
      <c r="M51" s="551"/>
      <c r="N51" s="551"/>
      <c r="O51" s="551"/>
      <c r="P51" s="551"/>
      <c r="Q51" s="551"/>
      <c r="R51" s="551"/>
      <c r="S51" s="551"/>
      <c r="T51" s="551"/>
      <c r="U51" s="551"/>
      <c r="V51" s="551"/>
      <c r="W51" s="551"/>
      <c r="X51" s="551"/>
      <c r="Y51" s="551"/>
      <c r="Z51" s="551"/>
      <c r="AA51" s="551"/>
      <c r="AB51" s="551"/>
      <c r="AC51" s="551"/>
      <c r="AD51" s="551"/>
      <c r="AE51" s="551"/>
      <c r="AF51" s="551"/>
      <c r="AG51" s="551"/>
      <c r="AH51" s="551"/>
      <c r="AI51" s="551"/>
      <c r="AJ51" s="551"/>
      <c r="AK51" s="551"/>
      <c r="AL51" s="551"/>
      <c r="AM51" s="551"/>
      <c r="AN51" s="551"/>
      <c r="AO51" s="551"/>
      <c r="AP51" s="551"/>
      <c r="AQ51" s="551"/>
      <c r="AR51" s="551"/>
      <c r="AS51" s="551"/>
      <c r="AT51" s="551"/>
      <c r="AU51" s="551"/>
      <c r="AV51" s="551"/>
      <c r="AW51" s="551"/>
      <c r="AX51" s="551"/>
      <c r="AY51" s="551"/>
      <c r="AZ51" s="551"/>
      <c r="BA51" s="551"/>
      <c r="BB51" s="551"/>
      <c r="BC51" s="551"/>
      <c r="BD51" s="551"/>
      <c r="BE51" s="551"/>
      <c r="BF51" s="551"/>
      <c r="BG51" s="551"/>
      <c r="BH51" s="551"/>
      <c r="BI51" s="551"/>
      <c r="BJ51" s="551"/>
      <c r="BK51" s="551"/>
      <c r="BL51" s="551"/>
      <c r="BM51" s="551"/>
      <c r="BN51" s="551"/>
      <c r="BO51" s="551"/>
      <c r="BP51" s="551"/>
      <c r="BQ51" s="551"/>
      <c r="BR51" s="551"/>
      <c r="BS51" s="551"/>
      <c r="BT51" s="551"/>
      <c r="BU51" s="551"/>
      <c r="BV51" s="551"/>
      <c r="BW51" s="551"/>
      <c r="BX51" s="551"/>
    </row>
    <row r="52" spans="1:76" x14ac:dyDescent="0.2">
      <c r="A52" s="481" t="s">
        <v>43</v>
      </c>
      <c r="B52" s="484">
        <f>'Benefit Log'!B$8</f>
        <v>0</v>
      </c>
      <c r="C52" s="483" t="str">
        <f t="shared" si="13"/>
        <v>Non-QALY</v>
      </c>
      <c r="D52" s="485">
        <f>D238</f>
        <v>0</v>
      </c>
      <c r="E52" s="316">
        <f t="shared" si="12"/>
        <v>0</v>
      </c>
      <c r="F52" s="485">
        <f>E238</f>
        <v>0</v>
      </c>
      <c r="G52" s="551"/>
      <c r="H52" s="551"/>
      <c r="I52" s="551"/>
      <c r="J52" s="551"/>
      <c r="K52" s="551"/>
      <c r="L52" s="551"/>
      <c r="M52" s="551"/>
      <c r="N52" s="551"/>
      <c r="O52" s="551"/>
      <c r="P52" s="551"/>
      <c r="Q52" s="551"/>
      <c r="R52" s="551"/>
      <c r="S52" s="551"/>
      <c r="T52" s="551"/>
      <c r="U52" s="551"/>
      <c r="V52" s="551"/>
      <c r="W52" s="551"/>
      <c r="X52" s="551"/>
      <c r="Y52" s="551"/>
      <c r="Z52" s="551"/>
      <c r="AA52" s="551"/>
      <c r="AB52" s="551"/>
      <c r="AC52" s="551"/>
      <c r="AD52" s="551"/>
      <c r="AE52" s="551"/>
      <c r="AF52" s="551"/>
      <c r="AG52" s="551"/>
      <c r="AH52" s="551"/>
      <c r="AI52" s="551"/>
      <c r="AJ52" s="551"/>
      <c r="AK52" s="551"/>
      <c r="AL52" s="551"/>
      <c r="AM52" s="551"/>
      <c r="AN52" s="551"/>
      <c r="AO52" s="551"/>
      <c r="AP52" s="551"/>
      <c r="AQ52" s="551"/>
      <c r="AR52" s="551"/>
      <c r="AS52" s="551"/>
      <c r="AT52" s="551"/>
      <c r="AU52" s="551"/>
      <c r="AV52" s="551"/>
      <c r="AW52" s="551"/>
      <c r="AX52" s="551"/>
      <c r="AY52" s="551"/>
      <c r="AZ52" s="551"/>
      <c r="BA52" s="551"/>
      <c r="BB52" s="551"/>
      <c r="BC52" s="551"/>
      <c r="BD52" s="551"/>
      <c r="BE52" s="551"/>
      <c r="BF52" s="551"/>
      <c r="BG52" s="551"/>
      <c r="BH52" s="551"/>
      <c r="BI52" s="551"/>
      <c r="BJ52" s="551"/>
      <c r="BK52" s="551"/>
      <c r="BL52" s="551"/>
      <c r="BM52" s="551"/>
      <c r="BN52" s="551"/>
      <c r="BO52" s="551"/>
      <c r="BP52" s="551"/>
      <c r="BQ52" s="551"/>
      <c r="BR52" s="551"/>
      <c r="BS52" s="551"/>
      <c r="BT52" s="551"/>
      <c r="BU52" s="551"/>
      <c r="BV52" s="551"/>
      <c r="BW52" s="551"/>
      <c r="BX52" s="551"/>
    </row>
    <row r="53" spans="1:76" x14ac:dyDescent="0.2">
      <c r="A53" s="481" t="s">
        <v>44</v>
      </c>
      <c r="B53" s="484">
        <f>'Benefit Log'!B$9</f>
        <v>0</v>
      </c>
      <c r="C53" s="483" t="str">
        <f t="shared" si="13"/>
        <v>Non-QALY</v>
      </c>
      <c r="D53" s="485">
        <f>D240</f>
        <v>0</v>
      </c>
      <c r="E53" s="316">
        <f t="shared" si="12"/>
        <v>0</v>
      </c>
      <c r="F53" s="485">
        <f>E240</f>
        <v>0</v>
      </c>
      <c r="G53" s="551"/>
      <c r="H53" s="551"/>
      <c r="I53" s="551"/>
      <c r="J53" s="551"/>
      <c r="K53" s="551"/>
      <c r="L53" s="551"/>
      <c r="M53" s="551"/>
      <c r="N53" s="551"/>
      <c r="O53" s="551"/>
      <c r="P53" s="551"/>
      <c r="Q53" s="551"/>
      <c r="R53" s="551"/>
      <c r="S53" s="551"/>
      <c r="T53" s="551"/>
      <c r="U53" s="551"/>
      <c r="V53" s="551"/>
      <c r="W53" s="551"/>
      <c r="X53" s="551"/>
      <c r="Y53" s="551"/>
      <c r="Z53" s="551"/>
      <c r="AA53" s="551"/>
      <c r="AB53" s="551"/>
      <c r="AC53" s="551"/>
      <c r="AD53" s="551"/>
      <c r="AE53" s="551"/>
      <c r="AF53" s="551"/>
      <c r="AG53" s="551"/>
      <c r="AH53" s="551"/>
      <c r="AI53" s="551"/>
      <c r="AJ53" s="551"/>
      <c r="AK53" s="551"/>
      <c r="AL53" s="551"/>
      <c r="AM53" s="551"/>
      <c r="AN53" s="551"/>
      <c r="AO53" s="551"/>
      <c r="AP53" s="551"/>
      <c r="AQ53" s="551"/>
      <c r="AR53" s="551"/>
      <c r="AS53" s="551"/>
      <c r="AT53" s="551"/>
      <c r="AU53" s="551"/>
      <c r="AV53" s="551"/>
      <c r="AW53" s="551"/>
      <c r="AX53" s="551"/>
      <c r="AY53" s="551"/>
      <c r="AZ53" s="551"/>
      <c r="BA53" s="551"/>
      <c r="BB53" s="551"/>
      <c r="BC53" s="551"/>
      <c r="BD53" s="551"/>
      <c r="BE53" s="551"/>
      <c r="BF53" s="551"/>
      <c r="BG53" s="551"/>
      <c r="BH53" s="551"/>
      <c r="BI53" s="551"/>
      <c r="BJ53" s="551"/>
      <c r="BK53" s="551"/>
      <c r="BL53" s="551"/>
      <c r="BM53" s="551"/>
      <c r="BN53" s="551"/>
      <c r="BO53" s="551"/>
      <c r="BP53" s="551"/>
      <c r="BQ53" s="551"/>
      <c r="BR53" s="551"/>
      <c r="BS53" s="551"/>
      <c r="BT53" s="551"/>
      <c r="BU53" s="551"/>
      <c r="BV53" s="551"/>
      <c r="BW53" s="551"/>
      <c r="BX53" s="551"/>
    </row>
    <row r="54" spans="1:76" x14ac:dyDescent="0.2">
      <c r="A54" s="481" t="s">
        <v>45</v>
      </c>
      <c r="B54" s="484">
        <f>'Benefit Log'!B$10</f>
        <v>0</v>
      </c>
      <c r="C54" s="483" t="str">
        <f t="shared" si="13"/>
        <v>Non-QALY</v>
      </c>
      <c r="D54" s="485">
        <f>D242</f>
        <v>0</v>
      </c>
      <c r="E54" s="316">
        <f t="shared" si="12"/>
        <v>0</v>
      </c>
      <c r="F54" s="485">
        <f>E242</f>
        <v>0</v>
      </c>
      <c r="G54" s="551"/>
      <c r="H54" s="551"/>
      <c r="I54" s="551"/>
      <c r="J54" s="551"/>
      <c r="K54" s="551"/>
      <c r="L54" s="551"/>
      <c r="M54" s="551"/>
      <c r="N54" s="551"/>
      <c r="O54" s="551"/>
      <c r="P54" s="551"/>
      <c r="Q54" s="551"/>
      <c r="R54" s="551"/>
      <c r="S54" s="551"/>
      <c r="T54" s="551"/>
      <c r="U54" s="551"/>
      <c r="V54" s="551"/>
      <c r="W54" s="551"/>
      <c r="X54" s="551"/>
      <c r="Y54" s="551"/>
      <c r="Z54" s="551"/>
      <c r="AA54" s="551"/>
      <c r="AB54" s="551"/>
      <c r="AC54" s="551"/>
      <c r="AD54" s="551"/>
      <c r="AE54" s="551"/>
      <c r="AF54" s="551"/>
      <c r="AG54" s="551"/>
      <c r="AH54" s="551"/>
      <c r="AI54" s="551"/>
      <c r="AJ54" s="551"/>
      <c r="AK54" s="551"/>
      <c r="AL54" s="551"/>
      <c r="AM54" s="551"/>
      <c r="AN54" s="551"/>
      <c r="AO54" s="551"/>
      <c r="AP54" s="551"/>
      <c r="AQ54" s="551"/>
      <c r="AR54" s="551"/>
      <c r="AS54" s="551"/>
      <c r="AT54" s="551"/>
      <c r="AU54" s="551"/>
      <c r="AV54" s="551"/>
      <c r="AW54" s="551"/>
      <c r="AX54" s="551"/>
      <c r="AY54" s="551"/>
      <c r="AZ54" s="551"/>
      <c r="BA54" s="551"/>
      <c r="BB54" s="551"/>
      <c r="BC54" s="551"/>
      <c r="BD54" s="551"/>
      <c r="BE54" s="551"/>
      <c r="BF54" s="551"/>
      <c r="BG54" s="551"/>
      <c r="BH54" s="551"/>
      <c r="BI54" s="551"/>
      <c r="BJ54" s="551"/>
      <c r="BK54" s="551"/>
      <c r="BL54" s="551"/>
      <c r="BM54" s="551"/>
      <c r="BN54" s="551"/>
      <c r="BO54" s="551"/>
      <c r="BP54" s="551"/>
      <c r="BQ54" s="551"/>
      <c r="BR54" s="551"/>
      <c r="BS54" s="551"/>
      <c r="BT54" s="551"/>
      <c r="BU54" s="551"/>
      <c r="BV54" s="551"/>
      <c r="BW54" s="551"/>
      <c r="BX54" s="551"/>
    </row>
    <row r="55" spans="1:76" x14ac:dyDescent="0.2">
      <c r="A55" s="481" t="s">
        <v>46</v>
      </c>
      <c r="B55" s="484">
        <f>'Benefit Log'!B$11</f>
        <v>0</v>
      </c>
      <c r="C55" s="483" t="str">
        <f t="shared" si="13"/>
        <v>Non-QALY</v>
      </c>
      <c r="D55" s="485">
        <f>D244</f>
        <v>0</v>
      </c>
      <c r="E55" s="316">
        <f t="shared" si="12"/>
        <v>0</v>
      </c>
      <c r="F55" s="485">
        <f>E244</f>
        <v>0</v>
      </c>
      <c r="G55" s="551"/>
      <c r="H55" s="551"/>
      <c r="I55" s="551"/>
      <c r="J55" s="551"/>
      <c r="K55" s="551"/>
      <c r="L55" s="551"/>
      <c r="M55" s="551"/>
      <c r="N55" s="551"/>
      <c r="O55" s="551"/>
      <c r="P55" s="551"/>
      <c r="Q55" s="551"/>
      <c r="R55" s="551"/>
      <c r="S55" s="551"/>
      <c r="T55" s="551"/>
      <c r="U55" s="551"/>
      <c r="V55" s="551"/>
      <c r="W55" s="551"/>
      <c r="X55" s="551"/>
      <c r="Y55" s="551"/>
      <c r="Z55" s="551"/>
      <c r="AA55" s="551"/>
      <c r="AB55" s="551"/>
      <c r="AC55" s="551"/>
      <c r="AD55" s="551"/>
      <c r="AE55" s="551"/>
      <c r="AF55" s="551"/>
      <c r="AG55" s="551"/>
      <c r="AH55" s="551"/>
      <c r="AI55" s="551"/>
      <c r="AJ55" s="551"/>
      <c r="AK55" s="551"/>
      <c r="AL55" s="551"/>
      <c r="AM55" s="551"/>
      <c r="AN55" s="551"/>
      <c r="AO55" s="551"/>
      <c r="AP55" s="551"/>
      <c r="AQ55" s="551"/>
      <c r="AR55" s="551"/>
      <c r="AS55" s="551"/>
      <c r="AT55" s="551"/>
      <c r="AU55" s="551"/>
      <c r="AV55" s="551"/>
      <c r="AW55" s="551"/>
      <c r="AX55" s="551"/>
      <c r="AY55" s="551"/>
      <c r="AZ55" s="551"/>
      <c r="BA55" s="551"/>
      <c r="BB55" s="551"/>
      <c r="BC55" s="551"/>
      <c r="BD55" s="551"/>
      <c r="BE55" s="551"/>
      <c r="BF55" s="551"/>
      <c r="BG55" s="551"/>
      <c r="BH55" s="551"/>
      <c r="BI55" s="551"/>
      <c r="BJ55" s="551"/>
      <c r="BK55" s="551"/>
      <c r="BL55" s="551"/>
      <c r="BM55" s="551"/>
      <c r="BN55" s="551"/>
      <c r="BO55" s="551"/>
      <c r="BP55" s="551"/>
      <c r="BQ55" s="551"/>
      <c r="BR55" s="551"/>
      <c r="BS55" s="551"/>
      <c r="BT55" s="551"/>
      <c r="BU55" s="551"/>
      <c r="BV55" s="551"/>
      <c r="BW55" s="551"/>
      <c r="BX55" s="551"/>
    </row>
    <row r="56" spans="1:76" x14ac:dyDescent="0.2">
      <c r="A56" s="481" t="s">
        <v>47</v>
      </c>
      <c r="B56" s="484">
        <f>'Benefit Log'!B$12</f>
        <v>0</v>
      </c>
      <c r="C56" s="483" t="str">
        <f t="shared" si="13"/>
        <v>Non-QALY</v>
      </c>
      <c r="D56" s="485">
        <f>D246</f>
        <v>0</v>
      </c>
      <c r="E56" s="316">
        <f t="shared" si="12"/>
        <v>0</v>
      </c>
      <c r="F56" s="485">
        <f>E246</f>
        <v>0</v>
      </c>
      <c r="G56" s="551"/>
      <c r="H56" s="551"/>
      <c r="I56" s="551"/>
      <c r="J56" s="551"/>
      <c r="K56" s="551"/>
      <c r="L56" s="551"/>
      <c r="M56" s="551"/>
      <c r="N56" s="551"/>
      <c r="O56" s="551"/>
      <c r="P56" s="551"/>
      <c r="Q56" s="551"/>
      <c r="R56" s="551"/>
      <c r="S56" s="551"/>
      <c r="T56" s="551"/>
      <c r="U56" s="551"/>
      <c r="V56" s="551"/>
      <c r="W56" s="551"/>
      <c r="X56" s="551"/>
      <c r="Y56" s="551"/>
      <c r="Z56" s="551"/>
      <c r="AA56" s="551"/>
      <c r="AB56" s="551"/>
      <c r="AC56" s="551"/>
      <c r="AD56" s="551"/>
      <c r="AE56" s="551"/>
      <c r="AF56" s="551"/>
      <c r="AG56" s="551"/>
      <c r="AH56" s="551"/>
      <c r="AI56" s="551"/>
      <c r="AJ56" s="551"/>
      <c r="AK56" s="551"/>
      <c r="AL56" s="551"/>
      <c r="AM56" s="551"/>
      <c r="AN56" s="551"/>
      <c r="AO56" s="551"/>
      <c r="AP56" s="551"/>
      <c r="AQ56" s="551"/>
      <c r="AR56" s="551"/>
      <c r="AS56" s="551"/>
      <c r="AT56" s="551"/>
      <c r="AU56" s="551"/>
      <c r="AV56" s="551"/>
      <c r="AW56" s="551"/>
      <c r="AX56" s="551"/>
      <c r="AY56" s="551"/>
      <c r="AZ56" s="551"/>
      <c r="BA56" s="551"/>
      <c r="BB56" s="551"/>
      <c r="BC56" s="551"/>
      <c r="BD56" s="551"/>
      <c r="BE56" s="551"/>
      <c r="BF56" s="551"/>
      <c r="BG56" s="551"/>
      <c r="BH56" s="551"/>
      <c r="BI56" s="551"/>
      <c r="BJ56" s="551"/>
      <c r="BK56" s="551"/>
      <c r="BL56" s="551"/>
      <c r="BM56" s="551"/>
      <c r="BN56" s="551"/>
      <c r="BO56" s="551"/>
      <c r="BP56" s="551"/>
      <c r="BQ56" s="551"/>
      <c r="BR56" s="551"/>
      <c r="BS56" s="551"/>
      <c r="BT56" s="551"/>
      <c r="BU56" s="551"/>
      <c r="BV56" s="551"/>
      <c r="BW56" s="551"/>
      <c r="BX56" s="551"/>
    </row>
    <row r="57" spans="1:76" x14ac:dyDescent="0.2">
      <c r="A57" s="481" t="s">
        <v>48</v>
      </c>
      <c r="B57" s="484">
        <f>'Benefit Log'!B$13</f>
        <v>0</v>
      </c>
      <c r="C57" s="483" t="str">
        <f t="shared" si="13"/>
        <v>Non-QALY</v>
      </c>
      <c r="D57" s="485">
        <f>D248</f>
        <v>0</v>
      </c>
      <c r="E57" s="316">
        <f t="shared" si="12"/>
        <v>0</v>
      </c>
      <c r="F57" s="485">
        <f>E248</f>
        <v>0</v>
      </c>
      <c r="G57" s="551"/>
      <c r="H57" s="551"/>
      <c r="I57" s="551"/>
      <c r="J57" s="551"/>
      <c r="K57" s="551"/>
      <c r="L57" s="551"/>
      <c r="M57" s="551"/>
      <c r="N57" s="551"/>
      <c r="O57" s="551"/>
      <c r="P57" s="551"/>
      <c r="Q57" s="551"/>
      <c r="R57" s="551"/>
      <c r="S57" s="551"/>
      <c r="T57" s="551"/>
      <c r="U57" s="551"/>
      <c r="V57" s="551"/>
      <c r="W57" s="551"/>
      <c r="X57" s="551"/>
      <c r="Y57" s="551"/>
      <c r="Z57" s="551"/>
      <c r="AA57" s="551"/>
      <c r="AB57" s="551"/>
      <c r="AC57" s="551"/>
      <c r="AD57" s="551"/>
      <c r="AE57" s="551"/>
      <c r="AF57" s="551"/>
      <c r="AG57" s="551"/>
      <c r="AH57" s="551"/>
      <c r="AI57" s="551"/>
      <c r="AJ57" s="551"/>
      <c r="AK57" s="551"/>
      <c r="AL57" s="551"/>
      <c r="AM57" s="551"/>
      <c r="AN57" s="551"/>
      <c r="AO57" s="551"/>
      <c r="AP57" s="551"/>
      <c r="AQ57" s="551"/>
      <c r="AR57" s="551"/>
      <c r="AS57" s="551"/>
      <c r="AT57" s="551"/>
      <c r="AU57" s="551"/>
      <c r="AV57" s="551"/>
      <c r="AW57" s="551"/>
      <c r="AX57" s="551"/>
      <c r="AY57" s="551"/>
      <c r="AZ57" s="551"/>
      <c r="BA57" s="551"/>
      <c r="BB57" s="551"/>
      <c r="BC57" s="551"/>
      <c r="BD57" s="551"/>
      <c r="BE57" s="551"/>
      <c r="BF57" s="551"/>
      <c r="BG57" s="551"/>
      <c r="BH57" s="551"/>
      <c r="BI57" s="551"/>
      <c r="BJ57" s="551"/>
      <c r="BK57" s="551"/>
      <c r="BL57" s="551"/>
      <c r="BM57" s="551"/>
      <c r="BN57" s="551"/>
      <c r="BO57" s="551"/>
      <c r="BP57" s="551"/>
      <c r="BQ57" s="551"/>
      <c r="BR57" s="551"/>
      <c r="BS57" s="551"/>
      <c r="BT57" s="551"/>
      <c r="BU57" s="551"/>
      <c r="BV57" s="551"/>
      <c r="BW57" s="551"/>
      <c r="BX57" s="551"/>
    </row>
    <row r="58" spans="1:76" x14ac:dyDescent="0.2">
      <c r="A58" s="481" t="s">
        <v>624</v>
      </c>
      <c r="B58" s="484">
        <f>'Benefit Log'!B$14</f>
        <v>0</v>
      </c>
      <c r="C58" s="483" t="str">
        <f t="shared" si="13"/>
        <v>Non-QALY</v>
      </c>
      <c r="D58" s="485">
        <f>D250</f>
        <v>0</v>
      </c>
      <c r="E58" s="316">
        <f t="shared" si="12"/>
        <v>0</v>
      </c>
      <c r="F58" s="485">
        <f>E250</f>
        <v>0</v>
      </c>
      <c r="G58" s="433"/>
      <c r="H58" s="433"/>
      <c r="I58" s="433"/>
      <c r="J58" s="433"/>
      <c r="K58" s="433"/>
      <c r="L58" s="433"/>
      <c r="M58" s="433"/>
      <c r="N58" s="433"/>
      <c r="O58" s="433"/>
      <c r="P58" s="433"/>
      <c r="Q58" s="433"/>
      <c r="R58" s="433"/>
      <c r="S58" s="433"/>
      <c r="T58" s="433"/>
      <c r="U58" s="433"/>
      <c r="V58" s="433"/>
      <c r="W58" s="433"/>
      <c r="X58" s="433"/>
      <c r="Y58" s="433"/>
      <c r="Z58" s="433"/>
      <c r="AA58" s="433"/>
      <c r="AB58" s="433"/>
      <c r="AC58" s="433"/>
      <c r="AD58" s="433"/>
      <c r="AE58" s="433"/>
      <c r="AF58" s="433"/>
      <c r="AG58" s="433"/>
      <c r="AH58" s="433"/>
      <c r="AI58" s="433"/>
      <c r="AJ58" s="433"/>
      <c r="AK58" s="433"/>
      <c r="AL58" s="433"/>
      <c r="AM58" s="433"/>
      <c r="AN58" s="433"/>
      <c r="AO58" s="433"/>
      <c r="AP58" s="433"/>
      <c r="AQ58" s="433"/>
      <c r="AR58" s="433"/>
      <c r="AS58" s="433"/>
      <c r="AT58" s="433"/>
      <c r="AU58" s="433"/>
      <c r="AV58" s="433"/>
      <c r="AW58" s="433"/>
      <c r="AX58" s="433"/>
      <c r="AY58" s="433"/>
      <c r="AZ58" s="433"/>
      <c r="BA58" s="433"/>
      <c r="BB58" s="433"/>
      <c r="BC58" s="433"/>
      <c r="BD58" s="433"/>
      <c r="BE58" s="433"/>
      <c r="BF58" s="433"/>
      <c r="BG58" s="433"/>
      <c r="BH58" s="433"/>
      <c r="BI58" s="433"/>
      <c r="BJ58" s="433"/>
      <c r="BK58" s="433"/>
      <c r="BL58" s="433"/>
      <c r="BM58" s="433"/>
      <c r="BN58" s="433"/>
      <c r="BO58" s="433"/>
      <c r="BP58" s="433"/>
      <c r="BQ58" s="433"/>
      <c r="BR58" s="433"/>
      <c r="BS58" s="433"/>
      <c r="BT58" s="433"/>
      <c r="BU58" s="433"/>
      <c r="BV58" s="433"/>
      <c r="BW58" s="433"/>
      <c r="BX58" s="433"/>
    </row>
    <row r="59" spans="1:76" x14ac:dyDescent="0.2">
      <c r="A59" s="481" t="s">
        <v>625</v>
      </c>
      <c r="B59" s="484">
        <f>'Benefit Log'!B$15</f>
        <v>0</v>
      </c>
      <c r="C59" s="483" t="str">
        <f t="shared" si="13"/>
        <v>Non-QALY</v>
      </c>
      <c r="D59" s="485">
        <f>D252</f>
        <v>0</v>
      </c>
      <c r="E59" s="316">
        <f t="shared" si="12"/>
        <v>0</v>
      </c>
      <c r="F59" s="485">
        <f>E252</f>
        <v>0</v>
      </c>
      <c r="G59" s="433"/>
      <c r="H59" s="433"/>
      <c r="I59" s="433"/>
      <c r="J59" s="433"/>
      <c r="K59" s="433"/>
      <c r="L59" s="433"/>
      <c r="M59" s="433"/>
      <c r="N59" s="433"/>
      <c r="O59" s="433"/>
      <c r="P59" s="433"/>
      <c r="Q59" s="433"/>
      <c r="R59" s="433"/>
      <c r="S59" s="433"/>
      <c r="T59" s="433"/>
      <c r="U59" s="433"/>
      <c r="V59" s="433"/>
      <c r="W59" s="433"/>
      <c r="X59" s="433"/>
      <c r="Y59" s="433"/>
      <c r="Z59" s="433"/>
      <c r="AA59" s="433"/>
      <c r="AB59" s="433"/>
      <c r="AC59" s="433"/>
      <c r="AD59" s="433"/>
      <c r="AE59" s="433"/>
      <c r="AF59" s="433"/>
      <c r="AG59" s="433"/>
      <c r="AH59" s="433"/>
      <c r="AI59" s="433"/>
      <c r="AJ59" s="433"/>
      <c r="AK59" s="433"/>
      <c r="AL59" s="433"/>
      <c r="AM59" s="433"/>
      <c r="AN59" s="433"/>
      <c r="AO59" s="433"/>
      <c r="AP59" s="433"/>
      <c r="AQ59" s="433"/>
      <c r="AR59" s="433"/>
      <c r="AS59" s="433"/>
      <c r="AT59" s="433"/>
      <c r="AU59" s="433"/>
      <c r="AV59" s="433"/>
      <c r="AW59" s="433"/>
      <c r="AX59" s="433"/>
      <c r="AY59" s="433"/>
      <c r="AZ59" s="433"/>
      <c r="BA59" s="433"/>
      <c r="BB59" s="433"/>
      <c r="BC59" s="433"/>
      <c r="BD59" s="433"/>
      <c r="BE59" s="433"/>
      <c r="BF59" s="433"/>
      <c r="BG59" s="433"/>
      <c r="BH59" s="433"/>
      <c r="BI59" s="433"/>
      <c r="BJ59" s="433"/>
      <c r="BK59" s="433"/>
      <c r="BL59" s="433"/>
      <c r="BM59" s="433"/>
      <c r="BN59" s="433"/>
      <c r="BO59" s="433"/>
      <c r="BP59" s="433"/>
      <c r="BQ59" s="433"/>
      <c r="BR59" s="433"/>
      <c r="BS59" s="433"/>
      <c r="BT59" s="433"/>
      <c r="BU59" s="433"/>
      <c r="BV59" s="433"/>
      <c r="BW59" s="433"/>
      <c r="BX59" s="433"/>
    </row>
    <row r="60" spans="1:76" x14ac:dyDescent="0.2">
      <c r="A60" s="481" t="s">
        <v>626</v>
      </c>
      <c r="B60" s="484">
        <f>'Benefit Log'!B$16</f>
        <v>0</v>
      </c>
      <c r="C60" s="483" t="str">
        <f t="shared" si="13"/>
        <v>Non-QALY</v>
      </c>
      <c r="D60" s="485">
        <f>D254</f>
        <v>0</v>
      </c>
      <c r="E60" s="316">
        <f t="shared" si="12"/>
        <v>0</v>
      </c>
      <c r="F60" s="485">
        <f>E254</f>
        <v>0</v>
      </c>
      <c r="G60" s="433"/>
      <c r="H60" s="433"/>
      <c r="I60" s="433"/>
      <c r="J60" s="433"/>
      <c r="K60" s="433"/>
      <c r="L60" s="433"/>
      <c r="M60" s="433"/>
      <c r="N60" s="433"/>
      <c r="O60" s="433"/>
      <c r="P60" s="433"/>
      <c r="Q60" s="433"/>
      <c r="R60" s="433"/>
      <c r="S60" s="433"/>
      <c r="T60" s="433"/>
      <c r="U60" s="433"/>
      <c r="V60" s="433"/>
      <c r="W60" s="433"/>
      <c r="X60" s="433"/>
      <c r="Y60" s="433"/>
      <c r="Z60" s="433"/>
      <c r="AA60" s="433"/>
      <c r="AB60" s="433"/>
      <c r="AC60" s="433"/>
      <c r="AD60" s="433"/>
      <c r="AE60" s="433"/>
      <c r="AF60" s="433"/>
      <c r="AG60" s="433"/>
      <c r="AH60" s="433"/>
      <c r="AI60" s="433"/>
      <c r="AJ60" s="433"/>
      <c r="AK60" s="433"/>
      <c r="AL60" s="433"/>
      <c r="AM60" s="433"/>
      <c r="AN60" s="433"/>
      <c r="AO60" s="433"/>
      <c r="AP60" s="433"/>
      <c r="AQ60" s="433"/>
      <c r="AR60" s="433"/>
      <c r="AS60" s="433"/>
      <c r="AT60" s="433"/>
      <c r="AU60" s="433"/>
      <c r="AV60" s="433"/>
      <c r="AW60" s="433"/>
      <c r="AX60" s="433"/>
      <c r="AY60" s="433"/>
      <c r="AZ60" s="433"/>
      <c r="BA60" s="433"/>
      <c r="BB60" s="433"/>
      <c r="BC60" s="433"/>
      <c r="BD60" s="433"/>
      <c r="BE60" s="433"/>
      <c r="BF60" s="433"/>
      <c r="BG60" s="433"/>
      <c r="BH60" s="433"/>
      <c r="BI60" s="433"/>
      <c r="BJ60" s="433"/>
      <c r="BK60" s="433"/>
      <c r="BL60" s="433"/>
      <c r="BM60" s="433"/>
      <c r="BN60" s="433"/>
      <c r="BO60" s="433"/>
      <c r="BP60" s="433"/>
      <c r="BQ60" s="433"/>
      <c r="BR60" s="433"/>
      <c r="BS60" s="433"/>
      <c r="BT60" s="433"/>
      <c r="BU60" s="433"/>
      <c r="BV60" s="433"/>
      <c r="BW60" s="433"/>
      <c r="BX60" s="433"/>
    </row>
    <row r="61" spans="1:76" x14ac:dyDescent="0.2">
      <c r="A61" s="481" t="s">
        <v>627</v>
      </c>
      <c r="B61" s="484">
        <f>'Benefit Log'!B$17</f>
        <v>0</v>
      </c>
      <c r="C61" s="483" t="str">
        <f t="shared" si="13"/>
        <v>Non-QALY</v>
      </c>
      <c r="D61" s="485">
        <f>D256</f>
        <v>0</v>
      </c>
      <c r="E61" s="316">
        <f t="shared" si="12"/>
        <v>0</v>
      </c>
      <c r="F61" s="485">
        <f>E256</f>
        <v>0</v>
      </c>
      <c r="G61" s="433"/>
      <c r="H61" s="433"/>
      <c r="I61" s="433"/>
      <c r="J61" s="433"/>
      <c r="K61" s="433"/>
      <c r="L61" s="433"/>
      <c r="M61" s="433"/>
      <c r="N61" s="433"/>
      <c r="O61" s="433"/>
      <c r="P61" s="433"/>
      <c r="Q61" s="433"/>
      <c r="R61" s="433"/>
      <c r="S61" s="433"/>
      <c r="T61" s="433"/>
      <c r="U61" s="433"/>
      <c r="V61" s="433"/>
      <c r="W61" s="433"/>
      <c r="X61" s="433"/>
      <c r="Y61" s="433"/>
      <c r="Z61" s="433"/>
      <c r="AA61" s="433"/>
      <c r="AB61" s="433"/>
      <c r="AC61" s="433"/>
      <c r="AD61" s="433"/>
      <c r="AE61" s="433"/>
      <c r="AF61" s="433"/>
      <c r="AG61" s="433"/>
      <c r="AH61" s="433"/>
      <c r="AI61" s="433"/>
      <c r="AJ61" s="433"/>
      <c r="AK61" s="433"/>
      <c r="AL61" s="433"/>
      <c r="AM61" s="433"/>
      <c r="AN61" s="433"/>
      <c r="AO61" s="433"/>
      <c r="AP61" s="433"/>
      <c r="AQ61" s="433"/>
      <c r="AR61" s="433"/>
      <c r="AS61" s="433"/>
      <c r="AT61" s="433"/>
      <c r="AU61" s="433"/>
      <c r="AV61" s="433"/>
      <c r="AW61" s="433"/>
      <c r="AX61" s="433"/>
      <c r="AY61" s="433"/>
      <c r="AZ61" s="433"/>
      <c r="BA61" s="433"/>
      <c r="BB61" s="433"/>
      <c r="BC61" s="433"/>
      <c r="BD61" s="433"/>
      <c r="BE61" s="433"/>
      <c r="BF61" s="433"/>
      <c r="BG61" s="433"/>
      <c r="BH61" s="433"/>
      <c r="BI61" s="433"/>
      <c r="BJ61" s="433"/>
      <c r="BK61" s="433"/>
      <c r="BL61" s="433"/>
      <c r="BM61" s="433"/>
      <c r="BN61" s="433"/>
      <c r="BO61" s="433"/>
      <c r="BP61" s="433"/>
      <c r="BQ61" s="433"/>
      <c r="BR61" s="433"/>
      <c r="BS61" s="433"/>
      <c r="BT61" s="433"/>
      <c r="BU61" s="433"/>
      <c r="BV61" s="433"/>
      <c r="BW61" s="433"/>
      <c r="BX61" s="433"/>
    </row>
    <row r="62" spans="1:76" x14ac:dyDescent="0.2">
      <c r="A62" s="481" t="s">
        <v>628</v>
      </c>
      <c r="B62" s="484">
        <f>'Benefit Log'!B$18</f>
        <v>0</v>
      </c>
      <c r="C62" s="483" t="str">
        <f t="shared" si="13"/>
        <v>Non-QALY</v>
      </c>
      <c r="D62" s="485">
        <f>D258</f>
        <v>0</v>
      </c>
      <c r="E62" s="316">
        <f t="shared" si="12"/>
        <v>0</v>
      </c>
      <c r="F62" s="485">
        <f>E258</f>
        <v>0</v>
      </c>
      <c r="G62" s="433"/>
      <c r="H62" s="433"/>
      <c r="I62" s="433"/>
      <c r="J62" s="433"/>
      <c r="K62" s="433"/>
      <c r="L62" s="433"/>
      <c r="M62" s="433"/>
      <c r="N62" s="433"/>
      <c r="O62" s="433"/>
      <c r="P62" s="433"/>
      <c r="Q62" s="433"/>
      <c r="R62" s="433"/>
      <c r="S62" s="433"/>
      <c r="T62" s="433"/>
      <c r="U62" s="433"/>
      <c r="V62" s="433"/>
      <c r="W62" s="433"/>
      <c r="X62" s="433"/>
      <c r="Y62" s="433"/>
      <c r="Z62" s="433"/>
      <c r="AA62" s="433"/>
      <c r="AB62" s="433"/>
      <c r="AC62" s="433"/>
      <c r="AD62" s="433"/>
      <c r="AE62" s="433"/>
      <c r="AF62" s="433"/>
      <c r="AG62" s="433"/>
      <c r="AH62" s="433"/>
      <c r="AI62" s="433"/>
      <c r="AJ62" s="433"/>
      <c r="AK62" s="433"/>
      <c r="AL62" s="433"/>
      <c r="AM62" s="433"/>
      <c r="AN62" s="433"/>
      <c r="AO62" s="433"/>
      <c r="AP62" s="433"/>
      <c r="AQ62" s="433"/>
      <c r="AR62" s="433"/>
      <c r="AS62" s="433"/>
      <c r="AT62" s="433"/>
      <c r="AU62" s="433"/>
      <c r="AV62" s="433"/>
      <c r="AW62" s="433"/>
      <c r="AX62" s="433"/>
      <c r="AY62" s="433"/>
      <c r="AZ62" s="433"/>
      <c r="BA62" s="433"/>
      <c r="BB62" s="433"/>
      <c r="BC62" s="433"/>
      <c r="BD62" s="433"/>
      <c r="BE62" s="433"/>
      <c r="BF62" s="433"/>
      <c r="BG62" s="433"/>
      <c r="BH62" s="433"/>
      <c r="BI62" s="433"/>
      <c r="BJ62" s="433"/>
      <c r="BK62" s="433"/>
      <c r="BL62" s="433"/>
      <c r="BM62" s="433"/>
      <c r="BN62" s="433"/>
      <c r="BO62" s="433"/>
      <c r="BP62" s="433"/>
      <c r="BQ62" s="433"/>
      <c r="BR62" s="433"/>
      <c r="BS62" s="433"/>
      <c r="BT62" s="433"/>
      <c r="BU62" s="433"/>
      <c r="BV62" s="433"/>
      <c r="BW62" s="433"/>
      <c r="BX62" s="433"/>
    </row>
    <row r="63" spans="1:76" x14ac:dyDescent="0.2">
      <c r="A63" s="481" t="s">
        <v>629</v>
      </c>
      <c r="B63" s="484">
        <f>'Benefit Log'!B$19</f>
        <v>0</v>
      </c>
      <c r="C63" s="483" t="str">
        <f t="shared" si="13"/>
        <v>Non-QALY</v>
      </c>
      <c r="D63" s="485">
        <f>D260</f>
        <v>0</v>
      </c>
      <c r="E63" s="316">
        <f t="shared" si="12"/>
        <v>0</v>
      </c>
      <c r="F63" s="485">
        <f>E260</f>
        <v>0</v>
      </c>
      <c r="G63" s="433"/>
      <c r="H63" s="433"/>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3"/>
      <c r="AG63" s="433"/>
      <c r="AH63" s="433"/>
      <c r="AI63" s="433"/>
      <c r="AJ63" s="433"/>
      <c r="AK63" s="433"/>
      <c r="AL63" s="433"/>
      <c r="AM63" s="433"/>
      <c r="AN63" s="433"/>
      <c r="AO63" s="433"/>
      <c r="AP63" s="433"/>
      <c r="AQ63" s="433"/>
      <c r="AR63" s="433"/>
      <c r="AS63" s="433"/>
      <c r="AT63" s="433"/>
      <c r="AU63" s="433"/>
      <c r="AV63" s="433"/>
      <c r="AW63" s="433"/>
      <c r="AX63" s="433"/>
      <c r="AY63" s="433"/>
      <c r="AZ63" s="433"/>
      <c r="BA63" s="433"/>
      <c r="BB63" s="433"/>
      <c r="BC63" s="433"/>
      <c r="BD63" s="433"/>
      <c r="BE63" s="433"/>
      <c r="BF63" s="433"/>
      <c r="BG63" s="433"/>
      <c r="BH63" s="433"/>
      <c r="BI63" s="433"/>
      <c r="BJ63" s="433"/>
      <c r="BK63" s="433"/>
      <c r="BL63" s="433"/>
      <c r="BM63" s="433"/>
      <c r="BN63" s="433"/>
      <c r="BO63" s="433"/>
      <c r="BP63" s="433"/>
      <c r="BQ63" s="433"/>
      <c r="BR63" s="433"/>
      <c r="BS63" s="433"/>
      <c r="BT63" s="433"/>
      <c r="BU63" s="433"/>
      <c r="BV63" s="433"/>
      <c r="BW63" s="433"/>
      <c r="BX63" s="433"/>
    </row>
    <row r="64" spans="1:76" x14ac:dyDescent="0.2">
      <c r="A64" s="488" t="s">
        <v>630</v>
      </c>
      <c r="B64" s="553">
        <f>'Benefit Log'!B$20</f>
        <v>0</v>
      </c>
      <c r="C64" s="483" t="str">
        <f t="shared" si="13"/>
        <v>Non-QALY</v>
      </c>
      <c r="D64" s="485">
        <f>D262</f>
        <v>0</v>
      </c>
      <c r="E64" s="316">
        <f t="shared" si="12"/>
        <v>0</v>
      </c>
      <c r="F64" s="485">
        <f>E262</f>
        <v>0</v>
      </c>
      <c r="G64" s="433"/>
      <c r="H64" s="433"/>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3"/>
      <c r="AG64" s="433"/>
      <c r="AH64" s="433"/>
      <c r="AI64" s="433"/>
      <c r="AJ64" s="433"/>
      <c r="AK64" s="433"/>
      <c r="AL64" s="433"/>
      <c r="AM64" s="433"/>
      <c r="AN64" s="433"/>
      <c r="AO64" s="433"/>
      <c r="AP64" s="433"/>
      <c r="AQ64" s="433"/>
      <c r="AR64" s="433"/>
      <c r="AS64" s="433"/>
      <c r="AT64" s="433"/>
      <c r="AU64" s="433"/>
      <c r="AV64" s="433"/>
      <c r="AW64" s="433"/>
      <c r="AX64" s="433"/>
      <c r="AY64" s="433"/>
      <c r="AZ64" s="433"/>
      <c r="BA64" s="433"/>
      <c r="BB64" s="433"/>
      <c r="BC64" s="433"/>
      <c r="BD64" s="433"/>
      <c r="BE64" s="433"/>
      <c r="BF64" s="433"/>
      <c r="BG64" s="433"/>
      <c r="BH64" s="433"/>
      <c r="BI64" s="433"/>
      <c r="BJ64" s="433"/>
      <c r="BK64" s="433"/>
      <c r="BL64" s="433"/>
      <c r="BM64" s="433"/>
      <c r="BN64" s="433"/>
      <c r="BO64" s="433"/>
      <c r="BP64" s="433"/>
      <c r="BQ64" s="433"/>
      <c r="BR64" s="433"/>
      <c r="BS64" s="433"/>
      <c r="BT64" s="433"/>
      <c r="BU64" s="433"/>
      <c r="BV64" s="433"/>
      <c r="BW64" s="433"/>
      <c r="BX64" s="433"/>
    </row>
    <row r="65" spans="1:76" s="11" customFormat="1" ht="12" x14ac:dyDescent="0.25">
      <c r="C65" s="490" t="s">
        <v>55</v>
      </c>
      <c r="D65" s="315">
        <f>SUM(D50:D64)</f>
        <v>0</v>
      </c>
      <c r="E65" s="317">
        <f>SUM(E50:E64)</f>
        <v>0</v>
      </c>
      <c r="F65" s="315">
        <f>SUM(F50:F64)</f>
        <v>0</v>
      </c>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7"/>
      <c r="AW65" s="317"/>
      <c r="AX65" s="317"/>
      <c r="AY65" s="317"/>
      <c r="AZ65" s="317"/>
      <c r="BA65" s="317"/>
      <c r="BB65" s="317"/>
      <c r="BC65" s="317"/>
      <c r="BD65" s="317"/>
      <c r="BE65" s="317"/>
      <c r="BF65" s="317"/>
      <c r="BG65" s="317"/>
      <c r="BH65" s="317"/>
      <c r="BI65" s="317"/>
      <c r="BJ65" s="317"/>
      <c r="BK65" s="317"/>
      <c r="BL65" s="317"/>
      <c r="BM65" s="317"/>
      <c r="BN65" s="317"/>
      <c r="BO65" s="317"/>
      <c r="BP65" s="317"/>
      <c r="BQ65" s="317"/>
      <c r="BR65" s="317"/>
      <c r="BS65" s="317"/>
      <c r="BT65" s="317"/>
      <c r="BU65" s="317"/>
      <c r="BV65" s="317"/>
      <c r="BW65" s="317"/>
      <c r="BX65" s="317"/>
    </row>
    <row r="66" spans="1:76" s="11" customFormat="1" ht="12" x14ac:dyDescent="0.25">
      <c r="C66" s="7"/>
      <c r="D66" s="715" t="s">
        <v>584</v>
      </c>
      <c r="E66" s="716"/>
      <c r="F66" s="717"/>
      <c r="G66" s="317">
        <f>SUM(G50:G65)</f>
        <v>0</v>
      </c>
      <c r="H66" s="317">
        <f t="shared" ref="H66" si="14">SUM(H50:H65)</f>
        <v>0</v>
      </c>
      <c r="I66" s="317">
        <f t="shared" ref="I66" si="15">SUM(I50:I65)</f>
        <v>0</v>
      </c>
      <c r="J66" s="317">
        <f t="shared" ref="J66" si="16">SUM(J50:J65)</f>
        <v>0</v>
      </c>
      <c r="K66" s="317">
        <f t="shared" ref="K66" si="17">SUM(K50:K65)</f>
        <v>0</v>
      </c>
      <c r="L66" s="317">
        <f t="shared" ref="L66" si="18">SUM(L50:L65)</f>
        <v>0</v>
      </c>
      <c r="M66" s="317">
        <f t="shared" ref="M66" si="19">SUM(M50:M65)</f>
        <v>0</v>
      </c>
      <c r="N66" s="317">
        <f t="shared" ref="N66" si="20">SUM(N50:N65)</f>
        <v>0</v>
      </c>
      <c r="O66" s="317">
        <f t="shared" ref="O66" si="21">SUM(O50:O65)</f>
        <v>0</v>
      </c>
      <c r="P66" s="317">
        <f t="shared" ref="P66" si="22">SUM(P50:P65)</f>
        <v>0</v>
      </c>
      <c r="Q66" s="317">
        <f t="shared" ref="Q66" si="23">SUM(Q50:Q65)</f>
        <v>0</v>
      </c>
      <c r="R66" s="317">
        <f t="shared" ref="R66" si="24">SUM(R50:R65)</f>
        <v>0</v>
      </c>
      <c r="S66" s="317">
        <f t="shared" ref="S66" si="25">SUM(S50:S65)</f>
        <v>0</v>
      </c>
      <c r="T66" s="317">
        <f t="shared" ref="T66" si="26">SUM(T50:T65)</f>
        <v>0</v>
      </c>
      <c r="U66" s="317">
        <f t="shared" ref="U66" si="27">SUM(U50:U65)</f>
        <v>0</v>
      </c>
      <c r="V66" s="317">
        <f t="shared" ref="V66" si="28">SUM(V50:V65)</f>
        <v>0</v>
      </c>
      <c r="W66" s="317">
        <f t="shared" ref="W66" si="29">SUM(W50:W65)</f>
        <v>0</v>
      </c>
      <c r="X66" s="317">
        <f t="shared" ref="X66" si="30">SUM(X50:X65)</f>
        <v>0</v>
      </c>
      <c r="Y66" s="317">
        <f t="shared" ref="Y66" si="31">SUM(Y50:Y65)</f>
        <v>0</v>
      </c>
      <c r="Z66" s="317">
        <f t="shared" ref="Z66" si="32">SUM(Z50:Z65)</f>
        <v>0</v>
      </c>
      <c r="AA66" s="317">
        <f t="shared" ref="AA66" si="33">SUM(AA50:AA65)</f>
        <v>0</v>
      </c>
      <c r="AB66" s="317">
        <f t="shared" ref="AB66" si="34">SUM(AB50:AB65)</f>
        <v>0</v>
      </c>
      <c r="AC66" s="317">
        <f t="shared" ref="AC66" si="35">SUM(AC50:AC65)</f>
        <v>0</v>
      </c>
      <c r="AD66" s="317">
        <f t="shared" ref="AD66" si="36">SUM(AD50:AD65)</f>
        <v>0</v>
      </c>
      <c r="AE66" s="317">
        <f t="shared" ref="AE66" si="37">SUM(AE50:AE65)</f>
        <v>0</v>
      </c>
      <c r="AF66" s="317">
        <f t="shared" ref="AF66" si="38">SUM(AF50:AF65)</f>
        <v>0</v>
      </c>
      <c r="AG66" s="317">
        <f t="shared" ref="AG66" si="39">SUM(AG50:AG65)</f>
        <v>0</v>
      </c>
      <c r="AH66" s="317">
        <f t="shared" ref="AH66" si="40">SUM(AH50:AH65)</f>
        <v>0</v>
      </c>
      <c r="AI66" s="317">
        <f t="shared" ref="AI66" si="41">SUM(AI50:AI65)</f>
        <v>0</v>
      </c>
      <c r="AJ66" s="317">
        <f t="shared" ref="AJ66" si="42">SUM(AJ50:AJ65)</f>
        <v>0</v>
      </c>
      <c r="AK66" s="317">
        <f t="shared" ref="AK66" si="43">SUM(AK50:AK65)</f>
        <v>0</v>
      </c>
      <c r="AL66" s="317">
        <f t="shared" ref="AL66" si="44">SUM(AL50:AL65)</f>
        <v>0</v>
      </c>
      <c r="AM66" s="317">
        <f t="shared" ref="AM66" si="45">SUM(AM50:AM65)</f>
        <v>0</v>
      </c>
      <c r="AN66" s="317">
        <f t="shared" ref="AN66" si="46">SUM(AN50:AN65)</f>
        <v>0</v>
      </c>
      <c r="AO66" s="317">
        <f t="shared" ref="AO66" si="47">SUM(AO50:AO65)</f>
        <v>0</v>
      </c>
      <c r="AP66" s="317">
        <f t="shared" ref="AP66" si="48">SUM(AP50:AP65)</f>
        <v>0</v>
      </c>
      <c r="AQ66" s="317">
        <f t="shared" ref="AQ66" si="49">SUM(AQ50:AQ65)</f>
        <v>0</v>
      </c>
      <c r="AR66" s="317">
        <f t="shared" ref="AR66" si="50">SUM(AR50:AR65)</f>
        <v>0</v>
      </c>
      <c r="AS66" s="317">
        <f t="shared" ref="AS66" si="51">SUM(AS50:AS65)</f>
        <v>0</v>
      </c>
      <c r="AT66" s="317">
        <f t="shared" ref="AT66" si="52">SUM(AT50:AT65)</f>
        <v>0</v>
      </c>
      <c r="AU66" s="317">
        <f t="shared" ref="AU66" si="53">SUM(AU50:AU65)</f>
        <v>0</v>
      </c>
      <c r="AV66" s="317">
        <f t="shared" ref="AV66" si="54">SUM(AV50:AV65)</f>
        <v>0</v>
      </c>
      <c r="AW66" s="317">
        <f t="shared" ref="AW66" si="55">SUM(AW50:AW65)</f>
        <v>0</v>
      </c>
      <c r="AX66" s="317">
        <f t="shared" ref="AX66" si="56">SUM(AX50:AX65)</f>
        <v>0</v>
      </c>
      <c r="AY66" s="317">
        <f t="shared" ref="AY66" si="57">SUM(AY50:AY65)</f>
        <v>0</v>
      </c>
      <c r="AZ66" s="317">
        <f t="shared" ref="AZ66" si="58">SUM(AZ50:AZ65)</f>
        <v>0</v>
      </c>
      <c r="BA66" s="317">
        <f t="shared" ref="BA66" si="59">SUM(BA50:BA65)</f>
        <v>0</v>
      </c>
      <c r="BB66" s="317">
        <f t="shared" ref="BB66" si="60">SUM(BB50:BB65)</f>
        <v>0</v>
      </c>
      <c r="BC66" s="317">
        <f t="shared" ref="BC66" si="61">SUM(BC50:BC65)</f>
        <v>0</v>
      </c>
      <c r="BD66" s="317">
        <f t="shared" ref="BD66" si="62">SUM(BD50:BD65)</f>
        <v>0</v>
      </c>
      <c r="BE66" s="317">
        <f t="shared" ref="BE66" si="63">SUM(BE50:BE65)</f>
        <v>0</v>
      </c>
      <c r="BF66" s="317">
        <f t="shared" ref="BF66" si="64">SUM(BF50:BF65)</f>
        <v>0</v>
      </c>
      <c r="BG66" s="317">
        <f t="shared" ref="BG66" si="65">SUM(BG50:BG65)</f>
        <v>0</v>
      </c>
      <c r="BH66" s="317">
        <f t="shared" ref="BH66" si="66">SUM(BH50:BH65)</f>
        <v>0</v>
      </c>
      <c r="BI66" s="317">
        <f t="shared" ref="BI66" si="67">SUM(BI50:BI65)</f>
        <v>0</v>
      </c>
      <c r="BJ66" s="317">
        <f t="shared" ref="BJ66" si="68">SUM(BJ50:BJ65)</f>
        <v>0</v>
      </c>
      <c r="BK66" s="317">
        <f t="shared" ref="BK66" si="69">SUM(BK50:BK65)</f>
        <v>0</v>
      </c>
      <c r="BL66" s="317">
        <f t="shared" ref="BL66" si="70">SUM(BL50:BL65)</f>
        <v>0</v>
      </c>
      <c r="BM66" s="317">
        <f t="shared" ref="BM66" si="71">SUM(BM50:BM65)</f>
        <v>0</v>
      </c>
      <c r="BN66" s="317">
        <f t="shared" ref="BN66" si="72">SUM(BN50:BN65)</f>
        <v>0</v>
      </c>
      <c r="BO66" s="317">
        <f t="shared" ref="BO66" si="73">SUM(BO50:BO65)</f>
        <v>0</v>
      </c>
      <c r="BP66" s="317">
        <f t="shared" ref="BP66" si="74">SUM(BP50:BP65)</f>
        <v>0</v>
      </c>
      <c r="BQ66" s="317">
        <f t="shared" ref="BQ66" si="75">SUM(BQ50:BQ65)</f>
        <v>0</v>
      </c>
      <c r="BR66" s="317">
        <f t="shared" ref="BR66" si="76">SUM(BR50:BR65)</f>
        <v>0</v>
      </c>
      <c r="BS66" s="317">
        <f t="shared" ref="BS66:BW66" si="77">SUM(BS50:BS65)</f>
        <v>0</v>
      </c>
      <c r="BT66" s="317">
        <f t="shared" si="77"/>
        <v>0</v>
      </c>
      <c r="BU66" s="317">
        <f t="shared" si="77"/>
        <v>0</v>
      </c>
      <c r="BV66" s="317">
        <f t="shared" si="77"/>
        <v>0</v>
      </c>
      <c r="BW66" s="317">
        <f t="shared" si="77"/>
        <v>0</v>
      </c>
      <c r="BX66" s="317">
        <f t="shared" ref="BX66" si="78">SUM(BX50:BX65)</f>
        <v>0</v>
      </c>
    </row>
    <row r="67" spans="1:76" s="24" customFormat="1" ht="12" x14ac:dyDescent="0.25">
      <c r="D67" s="715" t="s">
        <v>30</v>
      </c>
      <c r="E67" s="716"/>
      <c r="F67" s="717"/>
      <c r="G67" s="487">
        <f>G264</f>
        <v>0</v>
      </c>
      <c r="H67" s="487">
        <f t="shared" ref="H67:BS67" si="79">H264</f>
        <v>0</v>
      </c>
      <c r="I67" s="487">
        <f t="shared" si="79"/>
        <v>0</v>
      </c>
      <c r="J67" s="487">
        <f t="shared" si="79"/>
        <v>0</v>
      </c>
      <c r="K67" s="487">
        <f t="shared" si="79"/>
        <v>0</v>
      </c>
      <c r="L67" s="487">
        <f t="shared" si="79"/>
        <v>0</v>
      </c>
      <c r="M67" s="487">
        <f t="shared" si="79"/>
        <v>0</v>
      </c>
      <c r="N67" s="487">
        <f t="shared" si="79"/>
        <v>0</v>
      </c>
      <c r="O67" s="487">
        <f t="shared" si="79"/>
        <v>0</v>
      </c>
      <c r="P67" s="487">
        <f t="shared" si="79"/>
        <v>0</v>
      </c>
      <c r="Q67" s="487">
        <f t="shared" si="79"/>
        <v>0</v>
      </c>
      <c r="R67" s="487">
        <f t="shared" si="79"/>
        <v>0</v>
      </c>
      <c r="S67" s="487">
        <f t="shared" si="79"/>
        <v>0</v>
      </c>
      <c r="T67" s="487">
        <f t="shared" si="79"/>
        <v>0</v>
      </c>
      <c r="U67" s="487">
        <f t="shared" si="79"/>
        <v>0</v>
      </c>
      <c r="V67" s="487">
        <f t="shared" si="79"/>
        <v>0</v>
      </c>
      <c r="W67" s="487">
        <f t="shared" si="79"/>
        <v>0</v>
      </c>
      <c r="X67" s="487">
        <f t="shared" si="79"/>
        <v>0</v>
      </c>
      <c r="Y67" s="487">
        <f t="shared" si="79"/>
        <v>0</v>
      </c>
      <c r="Z67" s="487">
        <f t="shared" si="79"/>
        <v>0</v>
      </c>
      <c r="AA67" s="487">
        <f t="shared" si="79"/>
        <v>0</v>
      </c>
      <c r="AB67" s="487">
        <f t="shared" si="79"/>
        <v>0</v>
      </c>
      <c r="AC67" s="487">
        <f t="shared" si="79"/>
        <v>0</v>
      </c>
      <c r="AD67" s="487">
        <f t="shared" si="79"/>
        <v>0</v>
      </c>
      <c r="AE67" s="487">
        <f t="shared" si="79"/>
        <v>0</v>
      </c>
      <c r="AF67" s="487">
        <f t="shared" si="79"/>
        <v>0</v>
      </c>
      <c r="AG67" s="487">
        <f t="shared" si="79"/>
        <v>0</v>
      </c>
      <c r="AH67" s="487">
        <f t="shared" si="79"/>
        <v>0</v>
      </c>
      <c r="AI67" s="487">
        <f t="shared" si="79"/>
        <v>0</v>
      </c>
      <c r="AJ67" s="487">
        <f t="shared" si="79"/>
        <v>0</v>
      </c>
      <c r="AK67" s="487">
        <f t="shared" si="79"/>
        <v>0</v>
      </c>
      <c r="AL67" s="487">
        <f t="shared" si="79"/>
        <v>0</v>
      </c>
      <c r="AM67" s="487">
        <f t="shared" si="79"/>
        <v>0</v>
      </c>
      <c r="AN67" s="487">
        <f t="shared" si="79"/>
        <v>0</v>
      </c>
      <c r="AO67" s="487">
        <f t="shared" si="79"/>
        <v>0</v>
      </c>
      <c r="AP67" s="487">
        <f t="shared" si="79"/>
        <v>0</v>
      </c>
      <c r="AQ67" s="487">
        <f t="shared" si="79"/>
        <v>0</v>
      </c>
      <c r="AR67" s="487">
        <f t="shared" si="79"/>
        <v>0</v>
      </c>
      <c r="AS67" s="487">
        <f t="shared" si="79"/>
        <v>0</v>
      </c>
      <c r="AT67" s="487">
        <f t="shared" si="79"/>
        <v>0</v>
      </c>
      <c r="AU67" s="487">
        <f t="shared" si="79"/>
        <v>0</v>
      </c>
      <c r="AV67" s="487">
        <f t="shared" si="79"/>
        <v>0</v>
      </c>
      <c r="AW67" s="487">
        <f t="shared" si="79"/>
        <v>0</v>
      </c>
      <c r="AX67" s="487">
        <f t="shared" si="79"/>
        <v>0</v>
      </c>
      <c r="AY67" s="487">
        <f t="shared" si="79"/>
        <v>0</v>
      </c>
      <c r="AZ67" s="487">
        <f t="shared" si="79"/>
        <v>0</v>
      </c>
      <c r="BA67" s="487">
        <f t="shared" si="79"/>
        <v>0</v>
      </c>
      <c r="BB67" s="487">
        <f t="shared" si="79"/>
        <v>0</v>
      </c>
      <c r="BC67" s="487">
        <f t="shared" si="79"/>
        <v>0</v>
      </c>
      <c r="BD67" s="487">
        <f t="shared" si="79"/>
        <v>0</v>
      </c>
      <c r="BE67" s="487">
        <f t="shared" si="79"/>
        <v>0</v>
      </c>
      <c r="BF67" s="487">
        <f t="shared" si="79"/>
        <v>0</v>
      </c>
      <c r="BG67" s="487">
        <f t="shared" si="79"/>
        <v>0</v>
      </c>
      <c r="BH67" s="487">
        <f t="shared" si="79"/>
        <v>0</v>
      </c>
      <c r="BI67" s="487">
        <f t="shared" si="79"/>
        <v>0</v>
      </c>
      <c r="BJ67" s="487">
        <f t="shared" si="79"/>
        <v>0</v>
      </c>
      <c r="BK67" s="487">
        <f t="shared" si="79"/>
        <v>0</v>
      </c>
      <c r="BL67" s="487">
        <f t="shared" si="79"/>
        <v>0</v>
      </c>
      <c r="BM67" s="487">
        <f t="shared" si="79"/>
        <v>0</v>
      </c>
      <c r="BN67" s="487">
        <f t="shared" si="79"/>
        <v>0</v>
      </c>
      <c r="BO67" s="487">
        <f t="shared" si="79"/>
        <v>0</v>
      </c>
      <c r="BP67" s="487">
        <f t="shared" si="79"/>
        <v>0</v>
      </c>
      <c r="BQ67" s="487">
        <f t="shared" si="79"/>
        <v>0</v>
      </c>
      <c r="BR67" s="487">
        <f t="shared" si="79"/>
        <v>0</v>
      </c>
      <c r="BS67" s="487">
        <f t="shared" si="79"/>
        <v>0</v>
      </c>
      <c r="BT67" s="487">
        <f t="shared" ref="BT67:BX67" si="80">BT264</f>
        <v>0</v>
      </c>
      <c r="BU67" s="487">
        <f t="shared" si="80"/>
        <v>0</v>
      </c>
      <c r="BV67" s="487">
        <f t="shared" si="80"/>
        <v>0</v>
      </c>
      <c r="BW67" s="487">
        <f t="shared" si="80"/>
        <v>0</v>
      </c>
      <c r="BX67" s="487">
        <f t="shared" si="80"/>
        <v>0</v>
      </c>
    </row>
    <row r="69" spans="1:76" ht="12" x14ac:dyDescent="0.2">
      <c r="A69" s="734" t="str">
        <f>"Option 3 - "&amp; Factors!$B$18</f>
        <v xml:space="preserve">Option 3 - </v>
      </c>
      <c r="B69" s="735"/>
      <c r="C69" s="735"/>
      <c r="D69" s="735"/>
      <c r="E69" s="33"/>
      <c r="F69" s="30"/>
      <c r="G69" s="30"/>
      <c r="H69" s="30"/>
      <c r="I69" s="30"/>
      <c r="J69" s="30"/>
      <c r="K69" s="30"/>
      <c r="L69" s="30"/>
      <c r="M69" s="30"/>
      <c r="N69" s="30"/>
      <c r="O69" s="30"/>
      <c r="P69" s="30"/>
      <c r="Q69" s="30"/>
      <c r="R69" s="30"/>
      <c r="S69" s="30"/>
    </row>
    <row r="70" spans="1:76" ht="15" customHeight="1" x14ac:dyDescent="0.25">
      <c r="A70" s="718" t="s">
        <v>32</v>
      </c>
      <c r="B70" s="718" t="s">
        <v>337</v>
      </c>
      <c r="C70" s="719" t="s">
        <v>408</v>
      </c>
      <c r="D70" s="719" t="s">
        <v>423</v>
      </c>
      <c r="E70" s="718" t="s">
        <v>584</v>
      </c>
      <c r="F70" s="718" t="s">
        <v>30</v>
      </c>
      <c r="G70" s="19">
        <v>0</v>
      </c>
      <c r="H70" s="19">
        <v>1</v>
      </c>
      <c r="I70" s="19">
        <v>2</v>
      </c>
      <c r="J70" s="19">
        <v>3</v>
      </c>
      <c r="K70" s="19">
        <v>4</v>
      </c>
      <c r="L70" s="19">
        <v>5</v>
      </c>
      <c r="M70" s="19">
        <v>6</v>
      </c>
      <c r="N70" s="19">
        <v>7</v>
      </c>
      <c r="O70" s="19">
        <v>8</v>
      </c>
      <c r="P70" s="19">
        <v>9</v>
      </c>
      <c r="Q70" s="19">
        <v>10</v>
      </c>
      <c r="R70" s="19">
        <v>11</v>
      </c>
      <c r="S70" s="19">
        <v>12</v>
      </c>
      <c r="T70" s="19">
        <v>13</v>
      </c>
      <c r="U70" s="19">
        <v>14</v>
      </c>
      <c r="V70" s="19">
        <v>15</v>
      </c>
      <c r="W70" s="19">
        <v>16</v>
      </c>
      <c r="X70" s="19">
        <v>17</v>
      </c>
      <c r="Y70" s="19">
        <v>18</v>
      </c>
      <c r="Z70" s="19">
        <v>19</v>
      </c>
      <c r="AA70" s="19">
        <v>20</v>
      </c>
      <c r="AB70" s="19">
        <v>21</v>
      </c>
      <c r="AC70" s="19">
        <v>22</v>
      </c>
      <c r="AD70" s="19">
        <v>23</v>
      </c>
      <c r="AE70" s="19">
        <v>24</v>
      </c>
      <c r="AF70" s="19">
        <v>25</v>
      </c>
      <c r="AG70" s="19">
        <v>26</v>
      </c>
      <c r="AH70" s="19">
        <v>27</v>
      </c>
      <c r="AI70" s="19">
        <v>28</v>
      </c>
      <c r="AJ70" s="19">
        <v>29</v>
      </c>
      <c r="AK70" s="19">
        <v>30</v>
      </c>
      <c r="AL70" s="19">
        <v>31</v>
      </c>
      <c r="AM70" s="19">
        <v>32</v>
      </c>
      <c r="AN70" s="19">
        <v>33</v>
      </c>
      <c r="AO70" s="19">
        <v>34</v>
      </c>
      <c r="AP70" s="19">
        <v>35</v>
      </c>
      <c r="AQ70" s="19">
        <v>36</v>
      </c>
      <c r="AR70" s="19">
        <v>37</v>
      </c>
      <c r="AS70" s="19">
        <v>38</v>
      </c>
      <c r="AT70" s="19">
        <v>39</v>
      </c>
      <c r="AU70" s="19">
        <v>40</v>
      </c>
      <c r="AV70" s="19">
        <v>41</v>
      </c>
      <c r="AW70" s="19">
        <v>42</v>
      </c>
      <c r="AX70" s="19">
        <v>43</v>
      </c>
      <c r="AY70" s="19">
        <v>44</v>
      </c>
      <c r="AZ70" s="19">
        <v>45</v>
      </c>
      <c r="BA70" s="19">
        <v>46</v>
      </c>
      <c r="BB70" s="19">
        <v>47</v>
      </c>
      <c r="BC70" s="19">
        <v>48</v>
      </c>
      <c r="BD70" s="19">
        <v>49</v>
      </c>
      <c r="BE70" s="19">
        <v>50</v>
      </c>
      <c r="BF70" s="19">
        <v>51</v>
      </c>
      <c r="BG70" s="19">
        <v>52</v>
      </c>
      <c r="BH70" s="19">
        <v>53</v>
      </c>
      <c r="BI70" s="19">
        <v>54</v>
      </c>
      <c r="BJ70" s="19">
        <v>55</v>
      </c>
      <c r="BK70" s="19">
        <v>56</v>
      </c>
      <c r="BL70" s="19">
        <v>57</v>
      </c>
      <c r="BM70" s="19">
        <v>58</v>
      </c>
      <c r="BN70" s="19">
        <v>59</v>
      </c>
      <c r="BO70" s="19">
        <v>60</v>
      </c>
      <c r="BP70" s="19">
        <v>61</v>
      </c>
      <c r="BQ70" s="19">
        <v>62</v>
      </c>
      <c r="BR70" s="19">
        <v>63</v>
      </c>
      <c r="BS70" s="19">
        <v>64</v>
      </c>
      <c r="BT70" s="19">
        <v>65</v>
      </c>
      <c r="BU70" s="19">
        <v>66</v>
      </c>
      <c r="BV70" s="19">
        <v>67</v>
      </c>
      <c r="BW70" s="19">
        <v>68</v>
      </c>
      <c r="BX70" s="19">
        <v>69</v>
      </c>
    </row>
    <row r="71" spans="1:76" ht="12" x14ac:dyDescent="0.25">
      <c r="A71" s="718"/>
      <c r="B71" s="718"/>
      <c r="C71" s="720"/>
      <c r="D71" s="720"/>
      <c r="E71" s="721"/>
      <c r="F71" s="718"/>
      <c r="G71" s="22" t="str">
        <f>Factors!C$65</f>
        <v/>
      </c>
      <c r="H71" s="22" t="str">
        <f>Factors!D$65</f>
        <v/>
      </c>
      <c r="I71" s="22" t="str">
        <f>Factors!E$65</f>
        <v/>
      </c>
      <c r="J71" s="22" t="str">
        <f>Factors!F$65</f>
        <v/>
      </c>
      <c r="K71" s="22" t="str">
        <f>Factors!G$65</f>
        <v/>
      </c>
      <c r="L71" s="22" t="str">
        <f>Factors!H$65</f>
        <v/>
      </c>
      <c r="M71" s="22" t="str">
        <f>Factors!I$65</f>
        <v/>
      </c>
      <c r="N71" s="22" t="str">
        <f>Factors!J$65</f>
        <v/>
      </c>
      <c r="O71" s="22" t="str">
        <f>Factors!K$65</f>
        <v/>
      </c>
      <c r="P71" s="22" t="str">
        <f>Factors!L$65</f>
        <v/>
      </c>
      <c r="Q71" s="22" t="str">
        <f>Factors!M$65</f>
        <v/>
      </c>
      <c r="R71" s="22" t="str">
        <f>Factors!N$65</f>
        <v/>
      </c>
      <c r="S71" s="22" t="str">
        <f>Factors!O$65</f>
        <v/>
      </c>
      <c r="T71" s="22" t="str">
        <f>Factors!P$65</f>
        <v/>
      </c>
      <c r="U71" s="22" t="str">
        <f>Factors!Q$65</f>
        <v/>
      </c>
      <c r="V71" s="22" t="str">
        <f>Factors!R$65</f>
        <v/>
      </c>
      <c r="W71" s="22" t="str">
        <f>Factors!S$65</f>
        <v/>
      </c>
      <c r="X71" s="22" t="str">
        <f>Factors!T$65</f>
        <v/>
      </c>
      <c r="Y71" s="22" t="str">
        <f>Factors!U$65</f>
        <v/>
      </c>
      <c r="Z71" s="22" t="str">
        <f>Factors!V$65</f>
        <v/>
      </c>
      <c r="AA71" s="22" t="str">
        <f>Factors!W$65</f>
        <v/>
      </c>
      <c r="AB71" s="22" t="str">
        <f>Factors!X$65</f>
        <v/>
      </c>
      <c r="AC71" s="22" t="str">
        <f>Factors!Y$65</f>
        <v/>
      </c>
      <c r="AD71" s="22" t="str">
        <f>Factors!Z$65</f>
        <v/>
      </c>
      <c r="AE71" s="22" t="str">
        <f>Factors!AA$65</f>
        <v/>
      </c>
      <c r="AF71" s="22" t="str">
        <f>Factors!AB$65</f>
        <v/>
      </c>
      <c r="AG71" s="22" t="str">
        <f>Factors!AC$65</f>
        <v/>
      </c>
      <c r="AH71" s="22" t="str">
        <f>Factors!AD$65</f>
        <v/>
      </c>
      <c r="AI71" s="22" t="str">
        <f>Factors!AE$65</f>
        <v/>
      </c>
      <c r="AJ71" s="22" t="str">
        <f>Factors!AF$65</f>
        <v/>
      </c>
      <c r="AK71" s="22" t="str">
        <f>Factors!AG$65</f>
        <v/>
      </c>
      <c r="AL71" s="22" t="str">
        <f>Factors!AH$65</f>
        <v/>
      </c>
      <c r="AM71" s="22" t="str">
        <f>Factors!AI$65</f>
        <v/>
      </c>
      <c r="AN71" s="22" t="str">
        <f>Factors!AJ$65</f>
        <v/>
      </c>
      <c r="AO71" s="22" t="str">
        <f>Factors!AK$65</f>
        <v/>
      </c>
      <c r="AP71" s="22" t="str">
        <f>Factors!AL$65</f>
        <v/>
      </c>
      <c r="AQ71" s="22" t="str">
        <f>Factors!AM$65</f>
        <v/>
      </c>
      <c r="AR71" s="22" t="str">
        <f>Factors!AN$65</f>
        <v/>
      </c>
      <c r="AS71" s="22" t="str">
        <f>Factors!AO$65</f>
        <v/>
      </c>
      <c r="AT71" s="22" t="str">
        <f>Factors!AP$65</f>
        <v/>
      </c>
      <c r="AU71" s="22" t="str">
        <f>Factors!AQ$65</f>
        <v/>
      </c>
      <c r="AV71" s="22" t="str">
        <f>Factors!AR$65</f>
        <v/>
      </c>
      <c r="AW71" s="22" t="str">
        <f>Factors!AS$65</f>
        <v/>
      </c>
      <c r="AX71" s="22" t="str">
        <f>Factors!AT$65</f>
        <v/>
      </c>
      <c r="AY71" s="22" t="str">
        <f>Factors!AU$65</f>
        <v/>
      </c>
      <c r="AZ71" s="22" t="str">
        <f>Factors!AV$65</f>
        <v/>
      </c>
      <c r="BA71" s="22" t="str">
        <f>Factors!AW$65</f>
        <v/>
      </c>
      <c r="BB71" s="22" t="str">
        <f>Factors!AX$65</f>
        <v/>
      </c>
      <c r="BC71" s="22" t="str">
        <f>Factors!AY$65</f>
        <v/>
      </c>
      <c r="BD71" s="22" t="str">
        <f>Factors!AZ$65</f>
        <v/>
      </c>
      <c r="BE71" s="22" t="str">
        <f>Factors!BA$65</f>
        <v/>
      </c>
      <c r="BF71" s="22" t="str">
        <f>Factors!BB$65</f>
        <v/>
      </c>
      <c r="BG71" s="22" t="str">
        <f>Factors!BC$65</f>
        <v/>
      </c>
      <c r="BH71" s="22" t="str">
        <f>Factors!BD$65</f>
        <v/>
      </c>
      <c r="BI71" s="22" t="str">
        <f>Factors!BE$65</f>
        <v/>
      </c>
      <c r="BJ71" s="22" t="str">
        <f>Factors!BF$65</f>
        <v/>
      </c>
      <c r="BK71" s="22" t="str">
        <f>Factors!BG$65</f>
        <v/>
      </c>
      <c r="BL71" s="22" t="str">
        <f>Factors!BH$65</f>
        <v/>
      </c>
      <c r="BM71" s="22" t="str">
        <f>Factors!BI$65</f>
        <v/>
      </c>
      <c r="BN71" s="22" t="str">
        <f>Factors!BJ$65</f>
        <v/>
      </c>
      <c r="BO71" s="22" t="str">
        <f>Factors!BK$65</f>
        <v/>
      </c>
      <c r="BP71" s="22" t="str">
        <f>Factors!BL$65</f>
        <v/>
      </c>
      <c r="BQ71" s="22" t="str">
        <f>Factors!BM$65</f>
        <v/>
      </c>
      <c r="BR71" s="22" t="str">
        <f>Factors!BN$65</f>
        <v/>
      </c>
      <c r="BS71" s="22" t="str">
        <f>Factors!BO$65</f>
        <v/>
      </c>
      <c r="BT71" s="22" t="str">
        <f>Factors!BP$65</f>
        <v/>
      </c>
      <c r="BU71" s="22" t="str">
        <f>Factors!BQ$65</f>
        <v/>
      </c>
      <c r="BV71" s="22" t="str">
        <f>Factors!BR$65</f>
        <v/>
      </c>
      <c r="BW71" s="22" t="str">
        <f>Factors!BS$65</f>
        <v/>
      </c>
      <c r="BX71" s="22" t="str">
        <f>Factors!BT$65</f>
        <v/>
      </c>
    </row>
    <row r="72" spans="1:76" x14ac:dyDescent="0.2">
      <c r="A72" s="481" t="s">
        <v>41</v>
      </c>
      <c r="B72" s="484">
        <f>'Benefit Log'!B$6</f>
        <v>0</v>
      </c>
      <c r="C72" s="483" t="str">
        <f>C6</f>
        <v>Non-QALY</v>
      </c>
      <c r="D72" s="485">
        <f>D267</f>
        <v>0</v>
      </c>
      <c r="E72" s="316">
        <f t="shared" ref="E72:E86" si="81">SUM(G72:BX72)</f>
        <v>0</v>
      </c>
      <c r="F72" s="485">
        <f>E267</f>
        <v>0</v>
      </c>
      <c r="G72" s="433"/>
      <c r="H72" s="433"/>
      <c r="I72" s="433"/>
      <c r="J72" s="433"/>
      <c r="K72" s="433"/>
      <c r="L72" s="433"/>
      <c r="M72" s="433"/>
      <c r="N72" s="433"/>
      <c r="O72" s="433"/>
      <c r="P72" s="433"/>
      <c r="Q72" s="433"/>
      <c r="R72" s="433"/>
      <c r="S72" s="433"/>
      <c r="T72" s="433"/>
      <c r="U72" s="433"/>
      <c r="V72" s="433"/>
      <c r="W72" s="433"/>
      <c r="X72" s="433"/>
      <c r="Y72" s="433"/>
      <c r="Z72" s="433"/>
      <c r="AA72" s="433"/>
      <c r="AB72" s="433"/>
      <c r="AC72" s="433"/>
      <c r="AD72" s="433"/>
      <c r="AE72" s="433"/>
      <c r="AF72" s="433"/>
      <c r="AG72" s="433"/>
      <c r="AH72" s="433"/>
      <c r="AI72" s="433"/>
      <c r="AJ72" s="433"/>
      <c r="AK72" s="433"/>
      <c r="AL72" s="433"/>
      <c r="AM72" s="433"/>
      <c r="AN72" s="433"/>
      <c r="AO72" s="433"/>
      <c r="AP72" s="433"/>
      <c r="AQ72" s="433"/>
      <c r="AR72" s="433"/>
      <c r="AS72" s="433"/>
      <c r="AT72" s="433"/>
      <c r="AU72" s="433"/>
      <c r="AV72" s="433"/>
      <c r="AW72" s="433"/>
      <c r="AX72" s="433"/>
      <c r="AY72" s="433"/>
      <c r="AZ72" s="433"/>
      <c r="BA72" s="433"/>
      <c r="BB72" s="433"/>
      <c r="BC72" s="433"/>
      <c r="BD72" s="433"/>
      <c r="BE72" s="433"/>
      <c r="BF72" s="433"/>
      <c r="BG72" s="433"/>
      <c r="BH72" s="433"/>
      <c r="BI72" s="433"/>
      <c r="BJ72" s="433"/>
      <c r="BK72" s="433"/>
      <c r="BL72" s="433"/>
      <c r="BM72" s="433"/>
      <c r="BN72" s="433"/>
      <c r="BO72" s="433"/>
      <c r="BP72" s="433"/>
      <c r="BQ72" s="433"/>
      <c r="BR72" s="433"/>
      <c r="BS72" s="433"/>
      <c r="BT72" s="433"/>
      <c r="BU72" s="433"/>
      <c r="BV72" s="433"/>
      <c r="BW72" s="433"/>
      <c r="BX72" s="433"/>
    </row>
    <row r="73" spans="1:76" x14ac:dyDescent="0.2">
      <c r="A73" s="481" t="s">
        <v>42</v>
      </c>
      <c r="B73" s="484">
        <f>'Benefit Log'!B$7</f>
        <v>0</v>
      </c>
      <c r="C73" s="483" t="str">
        <f t="shared" ref="C73:C86" si="82">C7</f>
        <v>Non-QALY</v>
      </c>
      <c r="D73" s="485">
        <f>D269</f>
        <v>0</v>
      </c>
      <c r="E73" s="316">
        <f t="shared" si="81"/>
        <v>0</v>
      </c>
      <c r="F73" s="485">
        <f>E269</f>
        <v>0</v>
      </c>
      <c r="G73" s="551"/>
      <c r="H73" s="551"/>
      <c r="I73" s="551"/>
      <c r="J73" s="551"/>
      <c r="K73" s="551"/>
      <c r="L73" s="551"/>
      <c r="M73" s="551"/>
      <c r="N73" s="551"/>
      <c r="O73" s="551"/>
      <c r="P73" s="551"/>
      <c r="Q73" s="551"/>
      <c r="R73" s="551"/>
      <c r="S73" s="551"/>
      <c r="T73" s="551"/>
      <c r="U73" s="551"/>
      <c r="V73" s="551"/>
      <c r="W73" s="551"/>
      <c r="X73" s="551"/>
      <c r="Y73" s="551"/>
      <c r="Z73" s="551"/>
      <c r="AA73" s="551"/>
      <c r="AB73" s="551"/>
      <c r="AC73" s="551"/>
      <c r="AD73" s="551"/>
      <c r="AE73" s="551"/>
      <c r="AF73" s="551"/>
      <c r="AG73" s="551"/>
      <c r="AH73" s="551"/>
      <c r="AI73" s="551"/>
      <c r="AJ73" s="551"/>
      <c r="AK73" s="551"/>
      <c r="AL73" s="551"/>
      <c r="AM73" s="551"/>
      <c r="AN73" s="551"/>
      <c r="AO73" s="551"/>
      <c r="AP73" s="551"/>
      <c r="AQ73" s="551"/>
      <c r="AR73" s="551"/>
      <c r="AS73" s="551"/>
      <c r="AT73" s="551"/>
      <c r="AU73" s="551"/>
      <c r="AV73" s="551"/>
      <c r="AW73" s="551"/>
      <c r="AX73" s="551"/>
      <c r="AY73" s="551"/>
      <c r="AZ73" s="551"/>
      <c r="BA73" s="551"/>
      <c r="BB73" s="551"/>
      <c r="BC73" s="551"/>
      <c r="BD73" s="551"/>
      <c r="BE73" s="551"/>
      <c r="BF73" s="551"/>
      <c r="BG73" s="551"/>
      <c r="BH73" s="551"/>
      <c r="BI73" s="551"/>
      <c r="BJ73" s="551"/>
      <c r="BK73" s="551"/>
      <c r="BL73" s="551"/>
      <c r="BM73" s="551"/>
      <c r="BN73" s="551"/>
      <c r="BO73" s="551"/>
      <c r="BP73" s="551"/>
      <c r="BQ73" s="551"/>
      <c r="BR73" s="551"/>
      <c r="BS73" s="551"/>
      <c r="BT73" s="551"/>
      <c r="BU73" s="551"/>
      <c r="BV73" s="551"/>
      <c r="BW73" s="551"/>
      <c r="BX73" s="551"/>
    </row>
    <row r="74" spans="1:76" x14ac:dyDescent="0.2">
      <c r="A74" s="481" t="s">
        <v>43</v>
      </c>
      <c r="B74" s="484">
        <f>'Benefit Log'!B$8</f>
        <v>0</v>
      </c>
      <c r="C74" s="483" t="str">
        <f t="shared" si="82"/>
        <v>Non-QALY</v>
      </c>
      <c r="D74" s="485">
        <f>D271</f>
        <v>0</v>
      </c>
      <c r="E74" s="316">
        <f t="shared" si="81"/>
        <v>0</v>
      </c>
      <c r="F74" s="485">
        <f>E271</f>
        <v>0</v>
      </c>
      <c r="G74" s="551"/>
      <c r="H74" s="551"/>
      <c r="I74" s="551"/>
      <c r="J74" s="551"/>
      <c r="K74" s="551"/>
      <c r="L74" s="551"/>
      <c r="M74" s="551"/>
      <c r="N74" s="551"/>
      <c r="O74" s="551"/>
      <c r="P74" s="551"/>
      <c r="Q74" s="551"/>
      <c r="R74" s="551"/>
      <c r="S74" s="551"/>
      <c r="T74" s="551"/>
      <c r="U74" s="551"/>
      <c r="V74" s="551"/>
      <c r="W74" s="551"/>
      <c r="X74" s="551"/>
      <c r="Y74" s="551"/>
      <c r="Z74" s="551"/>
      <c r="AA74" s="551"/>
      <c r="AB74" s="551"/>
      <c r="AC74" s="551"/>
      <c r="AD74" s="551"/>
      <c r="AE74" s="551"/>
      <c r="AF74" s="551"/>
      <c r="AG74" s="551"/>
      <c r="AH74" s="551"/>
      <c r="AI74" s="551"/>
      <c r="AJ74" s="551"/>
      <c r="AK74" s="551"/>
      <c r="AL74" s="551"/>
      <c r="AM74" s="551"/>
      <c r="AN74" s="551"/>
      <c r="AO74" s="551"/>
      <c r="AP74" s="551"/>
      <c r="AQ74" s="551"/>
      <c r="AR74" s="551"/>
      <c r="AS74" s="551"/>
      <c r="AT74" s="551"/>
      <c r="AU74" s="551"/>
      <c r="AV74" s="551"/>
      <c r="AW74" s="551"/>
      <c r="AX74" s="551"/>
      <c r="AY74" s="551"/>
      <c r="AZ74" s="551"/>
      <c r="BA74" s="551"/>
      <c r="BB74" s="551"/>
      <c r="BC74" s="551"/>
      <c r="BD74" s="551"/>
      <c r="BE74" s="551"/>
      <c r="BF74" s="551"/>
      <c r="BG74" s="551"/>
      <c r="BH74" s="551"/>
      <c r="BI74" s="551"/>
      <c r="BJ74" s="551"/>
      <c r="BK74" s="551"/>
      <c r="BL74" s="551"/>
      <c r="BM74" s="551"/>
      <c r="BN74" s="551"/>
      <c r="BO74" s="551"/>
      <c r="BP74" s="551"/>
      <c r="BQ74" s="551"/>
      <c r="BR74" s="551"/>
      <c r="BS74" s="551"/>
      <c r="BT74" s="551"/>
      <c r="BU74" s="551"/>
      <c r="BV74" s="551"/>
      <c r="BW74" s="551"/>
      <c r="BX74" s="551"/>
    </row>
    <row r="75" spans="1:76" x14ac:dyDescent="0.2">
      <c r="A75" s="481" t="s">
        <v>44</v>
      </c>
      <c r="B75" s="484">
        <f>'Benefit Log'!B$9</f>
        <v>0</v>
      </c>
      <c r="C75" s="483" t="str">
        <f t="shared" si="82"/>
        <v>Non-QALY</v>
      </c>
      <c r="D75" s="485">
        <f>D273</f>
        <v>0</v>
      </c>
      <c r="E75" s="316">
        <f t="shared" si="81"/>
        <v>0</v>
      </c>
      <c r="F75" s="485">
        <f>E273</f>
        <v>0</v>
      </c>
      <c r="G75" s="551"/>
      <c r="H75" s="551"/>
      <c r="I75" s="551"/>
      <c r="J75" s="551"/>
      <c r="K75" s="551"/>
      <c r="L75" s="551"/>
      <c r="M75" s="551"/>
      <c r="N75" s="551"/>
      <c r="O75" s="551"/>
      <c r="P75" s="551"/>
      <c r="Q75" s="551"/>
      <c r="R75" s="551"/>
      <c r="S75" s="551"/>
      <c r="T75" s="551"/>
      <c r="U75" s="551"/>
      <c r="V75" s="551"/>
      <c r="W75" s="551"/>
      <c r="X75" s="551"/>
      <c r="Y75" s="551"/>
      <c r="Z75" s="551"/>
      <c r="AA75" s="551"/>
      <c r="AB75" s="551"/>
      <c r="AC75" s="551"/>
      <c r="AD75" s="551"/>
      <c r="AE75" s="551"/>
      <c r="AF75" s="551"/>
      <c r="AG75" s="551"/>
      <c r="AH75" s="551"/>
      <c r="AI75" s="551"/>
      <c r="AJ75" s="551"/>
      <c r="AK75" s="551"/>
      <c r="AL75" s="551"/>
      <c r="AM75" s="551"/>
      <c r="AN75" s="551"/>
      <c r="AO75" s="551"/>
      <c r="AP75" s="551"/>
      <c r="AQ75" s="551"/>
      <c r="AR75" s="551"/>
      <c r="AS75" s="551"/>
      <c r="AT75" s="551"/>
      <c r="AU75" s="551"/>
      <c r="AV75" s="551"/>
      <c r="AW75" s="551"/>
      <c r="AX75" s="551"/>
      <c r="AY75" s="551"/>
      <c r="AZ75" s="551"/>
      <c r="BA75" s="551"/>
      <c r="BB75" s="551"/>
      <c r="BC75" s="551"/>
      <c r="BD75" s="551"/>
      <c r="BE75" s="551"/>
      <c r="BF75" s="551"/>
      <c r="BG75" s="551"/>
      <c r="BH75" s="551"/>
      <c r="BI75" s="551"/>
      <c r="BJ75" s="551"/>
      <c r="BK75" s="551"/>
      <c r="BL75" s="551"/>
      <c r="BM75" s="551"/>
      <c r="BN75" s="551"/>
      <c r="BO75" s="551"/>
      <c r="BP75" s="551"/>
      <c r="BQ75" s="551"/>
      <c r="BR75" s="551"/>
      <c r="BS75" s="551"/>
      <c r="BT75" s="551"/>
      <c r="BU75" s="551"/>
      <c r="BV75" s="551"/>
      <c r="BW75" s="551"/>
      <c r="BX75" s="551"/>
    </row>
    <row r="76" spans="1:76" x14ac:dyDescent="0.2">
      <c r="A76" s="481" t="s">
        <v>45</v>
      </c>
      <c r="B76" s="484">
        <f>'Benefit Log'!B$10</f>
        <v>0</v>
      </c>
      <c r="C76" s="483" t="str">
        <f t="shared" si="82"/>
        <v>Non-QALY</v>
      </c>
      <c r="D76" s="485">
        <f>D275</f>
        <v>0</v>
      </c>
      <c r="E76" s="316">
        <f t="shared" si="81"/>
        <v>0</v>
      </c>
      <c r="F76" s="485">
        <f>E275</f>
        <v>0</v>
      </c>
      <c r="G76" s="551"/>
      <c r="H76" s="551"/>
      <c r="I76" s="551"/>
      <c r="J76" s="551"/>
      <c r="K76" s="551"/>
      <c r="L76" s="551"/>
      <c r="M76" s="551"/>
      <c r="N76" s="551"/>
      <c r="O76" s="551"/>
      <c r="P76" s="551"/>
      <c r="Q76" s="551"/>
      <c r="R76" s="551"/>
      <c r="S76" s="551"/>
      <c r="T76" s="551"/>
      <c r="U76" s="551"/>
      <c r="V76" s="551"/>
      <c r="W76" s="551"/>
      <c r="X76" s="551"/>
      <c r="Y76" s="551"/>
      <c r="Z76" s="551"/>
      <c r="AA76" s="551"/>
      <c r="AB76" s="551"/>
      <c r="AC76" s="551"/>
      <c r="AD76" s="551"/>
      <c r="AE76" s="551"/>
      <c r="AF76" s="551"/>
      <c r="AG76" s="551"/>
      <c r="AH76" s="551"/>
      <c r="AI76" s="551"/>
      <c r="AJ76" s="551"/>
      <c r="AK76" s="551"/>
      <c r="AL76" s="551"/>
      <c r="AM76" s="551"/>
      <c r="AN76" s="551"/>
      <c r="AO76" s="551"/>
      <c r="AP76" s="551"/>
      <c r="AQ76" s="551"/>
      <c r="AR76" s="551"/>
      <c r="AS76" s="551"/>
      <c r="AT76" s="551"/>
      <c r="AU76" s="551"/>
      <c r="AV76" s="551"/>
      <c r="AW76" s="551"/>
      <c r="AX76" s="551"/>
      <c r="AY76" s="551"/>
      <c r="AZ76" s="551"/>
      <c r="BA76" s="551"/>
      <c r="BB76" s="551"/>
      <c r="BC76" s="551"/>
      <c r="BD76" s="551"/>
      <c r="BE76" s="551"/>
      <c r="BF76" s="551"/>
      <c r="BG76" s="551"/>
      <c r="BH76" s="551"/>
      <c r="BI76" s="551"/>
      <c r="BJ76" s="551"/>
      <c r="BK76" s="551"/>
      <c r="BL76" s="551"/>
      <c r="BM76" s="551"/>
      <c r="BN76" s="551"/>
      <c r="BO76" s="551"/>
      <c r="BP76" s="551"/>
      <c r="BQ76" s="551"/>
      <c r="BR76" s="551"/>
      <c r="BS76" s="551"/>
      <c r="BT76" s="551"/>
      <c r="BU76" s="551"/>
      <c r="BV76" s="551"/>
      <c r="BW76" s="551"/>
      <c r="BX76" s="551"/>
    </row>
    <row r="77" spans="1:76" x14ac:dyDescent="0.2">
      <c r="A77" s="481" t="s">
        <v>46</v>
      </c>
      <c r="B77" s="484">
        <f>'Benefit Log'!B$11</f>
        <v>0</v>
      </c>
      <c r="C77" s="483" t="str">
        <f t="shared" si="82"/>
        <v>Non-QALY</v>
      </c>
      <c r="D77" s="485">
        <f>D277</f>
        <v>0</v>
      </c>
      <c r="E77" s="316">
        <f t="shared" si="81"/>
        <v>0</v>
      </c>
      <c r="F77" s="485">
        <f>E277</f>
        <v>0</v>
      </c>
      <c r="G77" s="551"/>
      <c r="H77" s="551"/>
      <c r="I77" s="551"/>
      <c r="J77" s="551"/>
      <c r="K77" s="551"/>
      <c r="L77" s="551"/>
      <c r="M77" s="551"/>
      <c r="N77" s="551"/>
      <c r="O77" s="551"/>
      <c r="P77" s="551"/>
      <c r="Q77" s="551"/>
      <c r="R77" s="551"/>
      <c r="S77" s="551"/>
      <c r="T77" s="551"/>
      <c r="U77" s="551"/>
      <c r="V77" s="551"/>
      <c r="W77" s="551"/>
      <c r="X77" s="551"/>
      <c r="Y77" s="551"/>
      <c r="Z77" s="551"/>
      <c r="AA77" s="551"/>
      <c r="AB77" s="551"/>
      <c r="AC77" s="551"/>
      <c r="AD77" s="551"/>
      <c r="AE77" s="551"/>
      <c r="AF77" s="551"/>
      <c r="AG77" s="551"/>
      <c r="AH77" s="551"/>
      <c r="AI77" s="551"/>
      <c r="AJ77" s="551"/>
      <c r="AK77" s="551"/>
      <c r="AL77" s="551"/>
      <c r="AM77" s="551"/>
      <c r="AN77" s="551"/>
      <c r="AO77" s="551"/>
      <c r="AP77" s="551"/>
      <c r="AQ77" s="551"/>
      <c r="AR77" s="551"/>
      <c r="AS77" s="551"/>
      <c r="AT77" s="551"/>
      <c r="AU77" s="551"/>
      <c r="AV77" s="551"/>
      <c r="AW77" s="551"/>
      <c r="AX77" s="551"/>
      <c r="AY77" s="551"/>
      <c r="AZ77" s="551"/>
      <c r="BA77" s="551"/>
      <c r="BB77" s="551"/>
      <c r="BC77" s="551"/>
      <c r="BD77" s="551"/>
      <c r="BE77" s="551"/>
      <c r="BF77" s="551"/>
      <c r="BG77" s="551"/>
      <c r="BH77" s="551"/>
      <c r="BI77" s="551"/>
      <c r="BJ77" s="551"/>
      <c r="BK77" s="551"/>
      <c r="BL77" s="551"/>
      <c r="BM77" s="551"/>
      <c r="BN77" s="551"/>
      <c r="BO77" s="551"/>
      <c r="BP77" s="551"/>
      <c r="BQ77" s="551"/>
      <c r="BR77" s="551"/>
      <c r="BS77" s="551"/>
      <c r="BT77" s="551"/>
      <c r="BU77" s="551"/>
      <c r="BV77" s="551"/>
      <c r="BW77" s="551"/>
      <c r="BX77" s="551"/>
    </row>
    <row r="78" spans="1:76" x14ac:dyDescent="0.2">
      <c r="A78" s="481" t="s">
        <v>47</v>
      </c>
      <c r="B78" s="484">
        <f>'Benefit Log'!B$12</f>
        <v>0</v>
      </c>
      <c r="C78" s="483" t="str">
        <f t="shared" si="82"/>
        <v>Non-QALY</v>
      </c>
      <c r="D78" s="485">
        <f>D279</f>
        <v>0</v>
      </c>
      <c r="E78" s="316">
        <f t="shared" si="81"/>
        <v>0</v>
      </c>
      <c r="F78" s="485">
        <f>E279</f>
        <v>0</v>
      </c>
      <c r="G78" s="551"/>
      <c r="H78" s="551"/>
      <c r="I78" s="551"/>
      <c r="J78" s="551"/>
      <c r="K78" s="551"/>
      <c r="L78" s="551"/>
      <c r="M78" s="551"/>
      <c r="N78" s="551"/>
      <c r="O78" s="551"/>
      <c r="P78" s="551"/>
      <c r="Q78" s="551"/>
      <c r="R78" s="551"/>
      <c r="S78" s="551"/>
      <c r="T78" s="551"/>
      <c r="U78" s="551"/>
      <c r="V78" s="551"/>
      <c r="W78" s="551"/>
      <c r="X78" s="551"/>
      <c r="Y78" s="551"/>
      <c r="Z78" s="551"/>
      <c r="AA78" s="551"/>
      <c r="AB78" s="551"/>
      <c r="AC78" s="551"/>
      <c r="AD78" s="551"/>
      <c r="AE78" s="551"/>
      <c r="AF78" s="551"/>
      <c r="AG78" s="551"/>
      <c r="AH78" s="551"/>
      <c r="AI78" s="551"/>
      <c r="AJ78" s="551"/>
      <c r="AK78" s="551"/>
      <c r="AL78" s="551"/>
      <c r="AM78" s="551"/>
      <c r="AN78" s="551"/>
      <c r="AO78" s="551"/>
      <c r="AP78" s="551"/>
      <c r="AQ78" s="551"/>
      <c r="AR78" s="551"/>
      <c r="AS78" s="551"/>
      <c r="AT78" s="551"/>
      <c r="AU78" s="551"/>
      <c r="AV78" s="551"/>
      <c r="AW78" s="551"/>
      <c r="AX78" s="551"/>
      <c r="AY78" s="551"/>
      <c r="AZ78" s="551"/>
      <c r="BA78" s="551"/>
      <c r="BB78" s="551"/>
      <c r="BC78" s="551"/>
      <c r="BD78" s="551"/>
      <c r="BE78" s="551"/>
      <c r="BF78" s="551"/>
      <c r="BG78" s="551"/>
      <c r="BH78" s="551"/>
      <c r="BI78" s="551"/>
      <c r="BJ78" s="551"/>
      <c r="BK78" s="551"/>
      <c r="BL78" s="551"/>
      <c r="BM78" s="551"/>
      <c r="BN78" s="551"/>
      <c r="BO78" s="551"/>
      <c r="BP78" s="551"/>
      <c r="BQ78" s="551"/>
      <c r="BR78" s="551"/>
      <c r="BS78" s="551"/>
      <c r="BT78" s="551"/>
      <c r="BU78" s="551"/>
      <c r="BV78" s="551"/>
      <c r="BW78" s="551"/>
      <c r="BX78" s="551"/>
    </row>
    <row r="79" spans="1:76" x14ac:dyDescent="0.2">
      <c r="A79" s="481" t="s">
        <v>48</v>
      </c>
      <c r="B79" s="484">
        <f>'Benefit Log'!B$13</f>
        <v>0</v>
      </c>
      <c r="C79" s="483" t="str">
        <f t="shared" si="82"/>
        <v>Non-QALY</v>
      </c>
      <c r="D79" s="485">
        <f>D281</f>
        <v>0</v>
      </c>
      <c r="E79" s="316">
        <f t="shared" si="81"/>
        <v>0</v>
      </c>
      <c r="F79" s="485">
        <f>E281</f>
        <v>0</v>
      </c>
      <c r="G79" s="551"/>
      <c r="H79" s="551"/>
      <c r="I79" s="551"/>
      <c r="J79" s="551"/>
      <c r="K79" s="551"/>
      <c r="L79" s="551"/>
      <c r="M79" s="551"/>
      <c r="N79" s="551"/>
      <c r="O79" s="551"/>
      <c r="P79" s="551"/>
      <c r="Q79" s="551"/>
      <c r="R79" s="551"/>
      <c r="S79" s="551"/>
      <c r="T79" s="551"/>
      <c r="U79" s="551"/>
      <c r="V79" s="551"/>
      <c r="W79" s="551"/>
      <c r="X79" s="551"/>
      <c r="Y79" s="551"/>
      <c r="Z79" s="551"/>
      <c r="AA79" s="551"/>
      <c r="AB79" s="551"/>
      <c r="AC79" s="551"/>
      <c r="AD79" s="551"/>
      <c r="AE79" s="551"/>
      <c r="AF79" s="551"/>
      <c r="AG79" s="551"/>
      <c r="AH79" s="551"/>
      <c r="AI79" s="551"/>
      <c r="AJ79" s="551"/>
      <c r="AK79" s="551"/>
      <c r="AL79" s="551"/>
      <c r="AM79" s="551"/>
      <c r="AN79" s="551"/>
      <c r="AO79" s="551"/>
      <c r="AP79" s="551"/>
      <c r="AQ79" s="551"/>
      <c r="AR79" s="551"/>
      <c r="AS79" s="551"/>
      <c r="AT79" s="551"/>
      <c r="AU79" s="551"/>
      <c r="AV79" s="551"/>
      <c r="AW79" s="551"/>
      <c r="AX79" s="551"/>
      <c r="AY79" s="551"/>
      <c r="AZ79" s="551"/>
      <c r="BA79" s="551"/>
      <c r="BB79" s="551"/>
      <c r="BC79" s="551"/>
      <c r="BD79" s="551"/>
      <c r="BE79" s="551"/>
      <c r="BF79" s="551"/>
      <c r="BG79" s="551"/>
      <c r="BH79" s="551"/>
      <c r="BI79" s="551"/>
      <c r="BJ79" s="551"/>
      <c r="BK79" s="551"/>
      <c r="BL79" s="551"/>
      <c r="BM79" s="551"/>
      <c r="BN79" s="551"/>
      <c r="BO79" s="551"/>
      <c r="BP79" s="551"/>
      <c r="BQ79" s="551"/>
      <c r="BR79" s="551"/>
      <c r="BS79" s="551"/>
      <c r="BT79" s="551"/>
      <c r="BU79" s="551"/>
      <c r="BV79" s="551"/>
      <c r="BW79" s="551"/>
      <c r="BX79" s="551"/>
    </row>
    <row r="80" spans="1:76" x14ac:dyDescent="0.2">
      <c r="A80" s="481" t="s">
        <v>624</v>
      </c>
      <c r="B80" s="484">
        <f>'Benefit Log'!B$14</f>
        <v>0</v>
      </c>
      <c r="C80" s="483" t="str">
        <f t="shared" si="82"/>
        <v>Non-QALY</v>
      </c>
      <c r="D80" s="485">
        <f>D283</f>
        <v>0</v>
      </c>
      <c r="E80" s="316">
        <f t="shared" si="81"/>
        <v>0</v>
      </c>
      <c r="F80" s="485">
        <f>E283</f>
        <v>0</v>
      </c>
      <c r="G80" s="433"/>
      <c r="H80" s="433"/>
      <c r="I80" s="433"/>
      <c r="J80" s="433"/>
      <c r="K80" s="433"/>
      <c r="L80" s="433"/>
      <c r="M80" s="433"/>
      <c r="N80" s="433"/>
      <c r="O80" s="433"/>
      <c r="P80" s="433"/>
      <c r="Q80" s="433"/>
      <c r="R80" s="433"/>
      <c r="S80" s="433"/>
      <c r="T80" s="433"/>
      <c r="U80" s="433"/>
      <c r="V80" s="433"/>
      <c r="W80" s="433"/>
      <c r="X80" s="433"/>
      <c r="Y80" s="433"/>
      <c r="Z80" s="433"/>
      <c r="AA80" s="433"/>
      <c r="AB80" s="433"/>
      <c r="AC80" s="433"/>
      <c r="AD80" s="433"/>
      <c r="AE80" s="433"/>
      <c r="AF80" s="433"/>
      <c r="AG80" s="433"/>
      <c r="AH80" s="433"/>
      <c r="AI80" s="433"/>
      <c r="AJ80" s="433"/>
      <c r="AK80" s="433"/>
      <c r="AL80" s="433"/>
      <c r="AM80" s="433"/>
      <c r="AN80" s="433"/>
      <c r="AO80" s="433"/>
      <c r="AP80" s="433"/>
      <c r="AQ80" s="433"/>
      <c r="AR80" s="433"/>
      <c r="AS80" s="433"/>
      <c r="AT80" s="433"/>
      <c r="AU80" s="433"/>
      <c r="AV80" s="433"/>
      <c r="AW80" s="433"/>
      <c r="AX80" s="433"/>
      <c r="AY80" s="433"/>
      <c r="AZ80" s="433"/>
      <c r="BA80" s="433"/>
      <c r="BB80" s="433"/>
      <c r="BC80" s="433"/>
      <c r="BD80" s="433"/>
      <c r="BE80" s="433"/>
      <c r="BF80" s="433"/>
      <c r="BG80" s="433"/>
      <c r="BH80" s="433"/>
      <c r="BI80" s="433"/>
      <c r="BJ80" s="433"/>
      <c r="BK80" s="433"/>
      <c r="BL80" s="433"/>
      <c r="BM80" s="433"/>
      <c r="BN80" s="433"/>
      <c r="BO80" s="433"/>
      <c r="BP80" s="433"/>
      <c r="BQ80" s="433"/>
      <c r="BR80" s="433"/>
      <c r="BS80" s="433"/>
      <c r="BT80" s="433"/>
      <c r="BU80" s="433"/>
      <c r="BV80" s="433"/>
      <c r="BW80" s="433"/>
      <c r="BX80" s="433"/>
    </row>
    <row r="81" spans="1:76" x14ac:dyDescent="0.2">
      <c r="A81" s="481" t="s">
        <v>625</v>
      </c>
      <c r="B81" s="484">
        <f>'Benefit Log'!B$15</f>
        <v>0</v>
      </c>
      <c r="C81" s="483" t="str">
        <f t="shared" si="82"/>
        <v>Non-QALY</v>
      </c>
      <c r="D81" s="485">
        <f>D285</f>
        <v>0</v>
      </c>
      <c r="E81" s="316">
        <f t="shared" si="81"/>
        <v>0</v>
      </c>
      <c r="F81" s="485">
        <f>E285</f>
        <v>0</v>
      </c>
      <c r="G81" s="433"/>
      <c r="H81" s="433"/>
      <c r="I81" s="433"/>
      <c r="J81" s="433"/>
      <c r="K81" s="433"/>
      <c r="L81" s="433"/>
      <c r="M81" s="433"/>
      <c r="N81" s="433"/>
      <c r="O81" s="433"/>
      <c r="P81" s="433"/>
      <c r="Q81" s="433"/>
      <c r="R81" s="433"/>
      <c r="S81" s="433"/>
      <c r="T81" s="433"/>
      <c r="U81" s="433"/>
      <c r="V81" s="433"/>
      <c r="W81" s="433"/>
      <c r="X81" s="433"/>
      <c r="Y81" s="433"/>
      <c r="Z81" s="433"/>
      <c r="AA81" s="433"/>
      <c r="AB81" s="433"/>
      <c r="AC81" s="433"/>
      <c r="AD81" s="433"/>
      <c r="AE81" s="433"/>
      <c r="AF81" s="433"/>
      <c r="AG81" s="433"/>
      <c r="AH81" s="433"/>
      <c r="AI81" s="433"/>
      <c r="AJ81" s="433"/>
      <c r="AK81" s="433"/>
      <c r="AL81" s="433"/>
      <c r="AM81" s="433"/>
      <c r="AN81" s="433"/>
      <c r="AO81" s="433"/>
      <c r="AP81" s="433"/>
      <c r="AQ81" s="433"/>
      <c r="AR81" s="433"/>
      <c r="AS81" s="433"/>
      <c r="AT81" s="433"/>
      <c r="AU81" s="433"/>
      <c r="AV81" s="433"/>
      <c r="AW81" s="433"/>
      <c r="AX81" s="433"/>
      <c r="AY81" s="433"/>
      <c r="AZ81" s="433"/>
      <c r="BA81" s="433"/>
      <c r="BB81" s="433"/>
      <c r="BC81" s="433"/>
      <c r="BD81" s="433"/>
      <c r="BE81" s="433"/>
      <c r="BF81" s="433"/>
      <c r="BG81" s="433"/>
      <c r="BH81" s="433"/>
      <c r="BI81" s="433"/>
      <c r="BJ81" s="433"/>
      <c r="BK81" s="433"/>
      <c r="BL81" s="433"/>
      <c r="BM81" s="433"/>
      <c r="BN81" s="433"/>
      <c r="BO81" s="433"/>
      <c r="BP81" s="433"/>
      <c r="BQ81" s="433"/>
      <c r="BR81" s="433"/>
      <c r="BS81" s="433"/>
      <c r="BT81" s="433"/>
      <c r="BU81" s="433"/>
      <c r="BV81" s="433"/>
      <c r="BW81" s="433"/>
      <c r="BX81" s="433"/>
    </row>
    <row r="82" spans="1:76" x14ac:dyDescent="0.2">
      <c r="A82" s="481" t="s">
        <v>626</v>
      </c>
      <c r="B82" s="484">
        <f>'Benefit Log'!B$16</f>
        <v>0</v>
      </c>
      <c r="C82" s="483" t="str">
        <f t="shared" si="82"/>
        <v>Non-QALY</v>
      </c>
      <c r="D82" s="485">
        <f>D287</f>
        <v>0</v>
      </c>
      <c r="E82" s="316">
        <f t="shared" si="81"/>
        <v>0</v>
      </c>
      <c r="F82" s="485">
        <f>E287</f>
        <v>0</v>
      </c>
      <c r="G82" s="433"/>
      <c r="H82" s="433"/>
      <c r="I82" s="433"/>
      <c r="J82" s="433"/>
      <c r="K82" s="433"/>
      <c r="L82" s="433"/>
      <c r="M82" s="433"/>
      <c r="N82" s="433"/>
      <c r="O82" s="433"/>
      <c r="P82" s="433"/>
      <c r="Q82" s="433"/>
      <c r="R82" s="433"/>
      <c r="S82" s="433"/>
      <c r="T82" s="433"/>
      <c r="U82" s="433"/>
      <c r="V82" s="433"/>
      <c r="W82" s="433"/>
      <c r="X82" s="433"/>
      <c r="Y82" s="433"/>
      <c r="Z82" s="433"/>
      <c r="AA82" s="433"/>
      <c r="AB82" s="433"/>
      <c r="AC82" s="433"/>
      <c r="AD82" s="433"/>
      <c r="AE82" s="433"/>
      <c r="AF82" s="433"/>
      <c r="AG82" s="433"/>
      <c r="AH82" s="433"/>
      <c r="AI82" s="433"/>
      <c r="AJ82" s="433"/>
      <c r="AK82" s="433"/>
      <c r="AL82" s="433"/>
      <c r="AM82" s="433"/>
      <c r="AN82" s="433"/>
      <c r="AO82" s="433"/>
      <c r="AP82" s="433"/>
      <c r="AQ82" s="433"/>
      <c r="AR82" s="433"/>
      <c r="AS82" s="433"/>
      <c r="AT82" s="433"/>
      <c r="AU82" s="433"/>
      <c r="AV82" s="433"/>
      <c r="AW82" s="433"/>
      <c r="AX82" s="433"/>
      <c r="AY82" s="433"/>
      <c r="AZ82" s="433"/>
      <c r="BA82" s="433"/>
      <c r="BB82" s="433"/>
      <c r="BC82" s="433"/>
      <c r="BD82" s="433"/>
      <c r="BE82" s="433"/>
      <c r="BF82" s="433"/>
      <c r="BG82" s="433"/>
      <c r="BH82" s="433"/>
      <c r="BI82" s="433"/>
      <c r="BJ82" s="433"/>
      <c r="BK82" s="433"/>
      <c r="BL82" s="433"/>
      <c r="BM82" s="433"/>
      <c r="BN82" s="433"/>
      <c r="BO82" s="433"/>
      <c r="BP82" s="433"/>
      <c r="BQ82" s="433"/>
      <c r="BR82" s="433"/>
      <c r="BS82" s="433"/>
      <c r="BT82" s="433"/>
      <c r="BU82" s="433"/>
      <c r="BV82" s="433"/>
      <c r="BW82" s="433"/>
      <c r="BX82" s="433"/>
    </row>
    <row r="83" spans="1:76" x14ac:dyDescent="0.2">
      <c r="A83" s="481" t="s">
        <v>627</v>
      </c>
      <c r="B83" s="484">
        <f>'Benefit Log'!B$17</f>
        <v>0</v>
      </c>
      <c r="C83" s="483" t="str">
        <f t="shared" si="82"/>
        <v>Non-QALY</v>
      </c>
      <c r="D83" s="485">
        <f>D289</f>
        <v>0</v>
      </c>
      <c r="E83" s="316">
        <f t="shared" si="81"/>
        <v>0</v>
      </c>
      <c r="F83" s="485">
        <f>E289</f>
        <v>0</v>
      </c>
      <c r="G83" s="433"/>
      <c r="H83" s="433"/>
      <c r="I83" s="433"/>
      <c r="J83" s="433"/>
      <c r="K83" s="433"/>
      <c r="L83" s="433"/>
      <c r="M83" s="433"/>
      <c r="N83" s="433"/>
      <c r="O83" s="433"/>
      <c r="P83" s="433"/>
      <c r="Q83" s="433"/>
      <c r="R83" s="433"/>
      <c r="S83" s="433"/>
      <c r="T83" s="433"/>
      <c r="U83" s="433"/>
      <c r="V83" s="433"/>
      <c r="W83" s="433"/>
      <c r="X83" s="433"/>
      <c r="Y83" s="433"/>
      <c r="Z83" s="433"/>
      <c r="AA83" s="433"/>
      <c r="AB83" s="433"/>
      <c r="AC83" s="433"/>
      <c r="AD83" s="433"/>
      <c r="AE83" s="433"/>
      <c r="AF83" s="433"/>
      <c r="AG83" s="433"/>
      <c r="AH83" s="433"/>
      <c r="AI83" s="433"/>
      <c r="AJ83" s="433"/>
      <c r="AK83" s="433"/>
      <c r="AL83" s="433"/>
      <c r="AM83" s="433"/>
      <c r="AN83" s="433"/>
      <c r="AO83" s="433"/>
      <c r="AP83" s="433"/>
      <c r="AQ83" s="433"/>
      <c r="AR83" s="433"/>
      <c r="AS83" s="433"/>
      <c r="AT83" s="433"/>
      <c r="AU83" s="433"/>
      <c r="AV83" s="433"/>
      <c r="AW83" s="433"/>
      <c r="AX83" s="433"/>
      <c r="AY83" s="433"/>
      <c r="AZ83" s="433"/>
      <c r="BA83" s="433"/>
      <c r="BB83" s="433"/>
      <c r="BC83" s="433"/>
      <c r="BD83" s="433"/>
      <c r="BE83" s="433"/>
      <c r="BF83" s="433"/>
      <c r="BG83" s="433"/>
      <c r="BH83" s="433"/>
      <c r="BI83" s="433"/>
      <c r="BJ83" s="433"/>
      <c r="BK83" s="433"/>
      <c r="BL83" s="433"/>
      <c r="BM83" s="433"/>
      <c r="BN83" s="433"/>
      <c r="BO83" s="433"/>
      <c r="BP83" s="433"/>
      <c r="BQ83" s="433"/>
      <c r="BR83" s="433"/>
      <c r="BS83" s="433"/>
      <c r="BT83" s="433"/>
      <c r="BU83" s="433"/>
      <c r="BV83" s="433"/>
      <c r="BW83" s="433"/>
      <c r="BX83" s="433"/>
    </row>
    <row r="84" spans="1:76" x14ac:dyDescent="0.2">
      <c r="A84" s="481" t="s">
        <v>628</v>
      </c>
      <c r="B84" s="484">
        <f>'Benefit Log'!B$18</f>
        <v>0</v>
      </c>
      <c r="C84" s="483" t="str">
        <f t="shared" si="82"/>
        <v>Non-QALY</v>
      </c>
      <c r="D84" s="485">
        <f>D291</f>
        <v>0</v>
      </c>
      <c r="E84" s="316">
        <f t="shared" si="81"/>
        <v>0</v>
      </c>
      <c r="F84" s="485">
        <f>E291</f>
        <v>0</v>
      </c>
      <c r="G84" s="433"/>
      <c r="H84" s="433"/>
      <c r="I84" s="433"/>
      <c r="J84" s="433"/>
      <c r="K84" s="433"/>
      <c r="L84" s="433"/>
      <c r="M84" s="433"/>
      <c r="N84" s="433"/>
      <c r="O84" s="433"/>
      <c r="P84" s="433"/>
      <c r="Q84" s="433"/>
      <c r="R84" s="433"/>
      <c r="S84" s="433"/>
      <c r="T84" s="433"/>
      <c r="U84" s="433"/>
      <c r="V84" s="433"/>
      <c r="W84" s="433"/>
      <c r="X84" s="433"/>
      <c r="Y84" s="433"/>
      <c r="Z84" s="433"/>
      <c r="AA84" s="433"/>
      <c r="AB84" s="433"/>
      <c r="AC84" s="433"/>
      <c r="AD84" s="433"/>
      <c r="AE84" s="433"/>
      <c r="AF84" s="433"/>
      <c r="AG84" s="433"/>
      <c r="AH84" s="433"/>
      <c r="AI84" s="433"/>
      <c r="AJ84" s="433"/>
      <c r="AK84" s="433"/>
      <c r="AL84" s="433"/>
      <c r="AM84" s="433"/>
      <c r="AN84" s="433"/>
      <c r="AO84" s="433"/>
      <c r="AP84" s="433"/>
      <c r="AQ84" s="433"/>
      <c r="AR84" s="433"/>
      <c r="AS84" s="433"/>
      <c r="AT84" s="433"/>
      <c r="AU84" s="433"/>
      <c r="AV84" s="433"/>
      <c r="AW84" s="433"/>
      <c r="AX84" s="433"/>
      <c r="AY84" s="433"/>
      <c r="AZ84" s="433"/>
      <c r="BA84" s="433"/>
      <c r="BB84" s="433"/>
      <c r="BC84" s="433"/>
      <c r="BD84" s="433"/>
      <c r="BE84" s="433"/>
      <c r="BF84" s="433"/>
      <c r="BG84" s="433"/>
      <c r="BH84" s="433"/>
      <c r="BI84" s="433"/>
      <c r="BJ84" s="433"/>
      <c r="BK84" s="433"/>
      <c r="BL84" s="433"/>
      <c r="BM84" s="433"/>
      <c r="BN84" s="433"/>
      <c r="BO84" s="433"/>
      <c r="BP84" s="433"/>
      <c r="BQ84" s="433"/>
      <c r="BR84" s="433"/>
      <c r="BS84" s="433"/>
      <c r="BT84" s="433"/>
      <c r="BU84" s="433"/>
      <c r="BV84" s="433"/>
      <c r="BW84" s="433"/>
      <c r="BX84" s="433"/>
    </row>
    <row r="85" spans="1:76" x14ac:dyDescent="0.2">
      <c r="A85" s="481" t="s">
        <v>629</v>
      </c>
      <c r="B85" s="484">
        <f>'Benefit Log'!B$19</f>
        <v>0</v>
      </c>
      <c r="C85" s="483" t="str">
        <f t="shared" si="82"/>
        <v>Non-QALY</v>
      </c>
      <c r="D85" s="485">
        <f>D293</f>
        <v>0</v>
      </c>
      <c r="E85" s="316">
        <f t="shared" si="81"/>
        <v>0</v>
      </c>
      <c r="F85" s="485">
        <f>E293</f>
        <v>0</v>
      </c>
      <c r="G85" s="433"/>
      <c r="H85" s="433"/>
      <c r="I85" s="433"/>
      <c r="J85" s="433"/>
      <c r="K85" s="433"/>
      <c r="L85" s="433"/>
      <c r="M85" s="433"/>
      <c r="N85" s="433"/>
      <c r="O85" s="433"/>
      <c r="P85" s="433"/>
      <c r="Q85" s="433"/>
      <c r="R85" s="433"/>
      <c r="S85" s="433"/>
      <c r="T85" s="433"/>
      <c r="U85" s="433"/>
      <c r="V85" s="433"/>
      <c r="W85" s="433"/>
      <c r="X85" s="433"/>
      <c r="Y85" s="433"/>
      <c r="Z85" s="433"/>
      <c r="AA85" s="433"/>
      <c r="AB85" s="433"/>
      <c r="AC85" s="433"/>
      <c r="AD85" s="433"/>
      <c r="AE85" s="433"/>
      <c r="AF85" s="433"/>
      <c r="AG85" s="433"/>
      <c r="AH85" s="433"/>
      <c r="AI85" s="433"/>
      <c r="AJ85" s="433"/>
      <c r="AK85" s="433"/>
      <c r="AL85" s="433"/>
      <c r="AM85" s="433"/>
      <c r="AN85" s="433"/>
      <c r="AO85" s="433"/>
      <c r="AP85" s="433"/>
      <c r="AQ85" s="433"/>
      <c r="AR85" s="433"/>
      <c r="AS85" s="433"/>
      <c r="AT85" s="433"/>
      <c r="AU85" s="433"/>
      <c r="AV85" s="433"/>
      <c r="AW85" s="433"/>
      <c r="AX85" s="433"/>
      <c r="AY85" s="433"/>
      <c r="AZ85" s="433"/>
      <c r="BA85" s="433"/>
      <c r="BB85" s="433"/>
      <c r="BC85" s="433"/>
      <c r="BD85" s="433"/>
      <c r="BE85" s="433"/>
      <c r="BF85" s="433"/>
      <c r="BG85" s="433"/>
      <c r="BH85" s="433"/>
      <c r="BI85" s="433"/>
      <c r="BJ85" s="433"/>
      <c r="BK85" s="433"/>
      <c r="BL85" s="433"/>
      <c r="BM85" s="433"/>
      <c r="BN85" s="433"/>
      <c r="BO85" s="433"/>
      <c r="BP85" s="433"/>
      <c r="BQ85" s="433"/>
      <c r="BR85" s="433"/>
      <c r="BS85" s="433"/>
      <c r="BT85" s="433"/>
      <c r="BU85" s="433"/>
      <c r="BV85" s="433"/>
      <c r="BW85" s="433"/>
      <c r="BX85" s="433"/>
    </row>
    <row r="86" spans="1:76" x14ac:dyDescent="0.2">
      <c r="A86" s="488" t="s">
        <v>630</v>
      </c>
      <c r="B86" s="553">
        <f>'Benefit Log'!B$20</f>
        <v>0</v>
      </c>
      <c r="C86" s="483" t="str">
        <f t="shared" si="82"/>
        <v>Non-QALY</v>
      </c>
      <c r="D86" s="485">
        <f>D295</f>
        <v>0</v>
      </c>
      <c r="E86" s="316">
        <f t="shared" si="81"/>
        <v>0</v>
      </c>
      <c r="F86" s="485">
        <f>E295</f>
        <v>0</v>
      </c>
      <c r="G86" s="433"/>
      <c r="H86" s="433"/>
      <c r="I86" s="433"/>
      <c r="J86" s="433"/>
      <c r="K86" s="433"/>
      <c r="L86" s="433"/>
      <c r="M86" s="433"/>
      <c r="N86" s="433"/>
      <c r="O86" s="433"/>
      <c r="P86" s="433"/>
      <c r="Q86" s="433"/>
      <c r="R86" s="433"/>
      <c r="S86" s="433"/>
      <c r="T86" s="433"/>
      <c r="U86" s="433"/>
      <c r="V86" s="433"/>
      <c r="W86" s="433"/>
      <c r="X86" s="433"/>
      <c r="Y86" s="433"/>
      <c r="Z86" s="433"/>
      <c r="AA86" s="433"/>
      <c r="AB86" s="433"/>
      <c r="AC86" s="433"/>
      <c r="AD86" s="433"/>
      <c r="AE86" s="433"/>
      <c r="AF86" s="433"/>
      <c r="AG86" s="433"/>
      <c r="AH86" s="433"/>
      <c r="AI86" s="433"/>
      <c r="AJ86" s="433"/>
      <c r="AK86" s="433"/>
      <c r="AL86" s="433"/>
      <c r="AM86" s="433"/>
      <c r="AN86" s="433"/>
      <c r="AO86" s="433"/>
      <c r="AP86" s="433"/>
      <c r="AQ86" s="433"/>
      <c r="AR86" s="433"/>
      <c r="AS86" s="433"/>
      <c r="AT86" s="433"/>
      <c r="AU86" s="433"/>
      <c r="AV86" s="433"/>
      <c r="AW86" s="433"/>
      <c r="AX86" s="433"/>
      <c r="AY86" s="433"/>
      <c r="AZ86" s="433"/>
      <c r="BA86" s="433"/>
      <c r="BB86" s="433"/>
      <c r="BC86" s="433"/>
      <c r="BD86" s="433"/>
      <c r="BE86" s="433"/>
      <c r="BF86" s="433"/>
      <c r="BG86" s="433"/>
      <c r="BH86" s="433"/>
      <c r="BI86" s="433"/>
      <c r="BJ86" s="433"/>
      <c r="BK86" s="433"/>
      <c r="BL86" s="433"/>
      <c r="BM86" s="433"/>
      <c r="BN86" s="433"/>
      <c r="BO86" s="433"/>
      <c r="BP86" s="433"/>
      <c r="BQ86" s="433"/>
      <c r="BR86" s="433"/>
      <c r="BS86" s="433"/>
      <c r="BT86" s="433"/>
      <c r="BU86" s="433"/>
      <c r="BV86" s="433"/>
      <c r="BW86" s="433"/>
      <c r="BX86" s="433"/>
    </row>
    <row r="87" spans="1:76" s="11" customFormat="1" ht="12" x14ac:dyDescent="0.25">
      <c r="C87" s="490" t="s">
        <v>55</v>
      </c>
      <c r="D87" s="315">
        <f>SUM(D72:D86)</f>
        <v>0</v>
      </c>
      <c r="E87" s="317">
        <f>SUM(E72:E86)</f>
        <v>0</v>
      </c>
      <c r="F87" s="315">
        <f>SUM(F72:F86)</f>
        <v>0</v>
      </c>
      <c r="G87" s="317"/>
      <c r="H87" s="317"/>
      <c r="I87" s="317"/>
      <c r="J87" s="317"/>
      <c r="K87" s="317"/>
      <c r="L87" s="317"/>
      <c r="M87" s="317"/>
      <c r="N87" s="317"/>
      <c r="O87" s="317"/>
      <c r="P87" s="317"/>
      <c r="Q87" s="317"/>
      <c r="R87" s="317"/>
      <c r="S87" s="317"/>
      <c r="T87" s="317"/>
      <c r="U87" s="317"/>
      <c r="V87" s="317"/>
      <c r="W87" s="317"/>
      <c r="X87" s="317"/>
      <c r="Y87" s="317"/>
      <c r="Z87" s="317"/>
      <c r="AA87" s="317"/>
      <c r="AB87" s="317"/>
      <c r="AC87" s="317"/>
      <c r="AD87" s="317"/>
      <c r="AE87" s="317"/>
      <c r="AF87" s="317"/>
      <c r="AG87" s="317"/>
      <c r="AH87" s="317"/>
      <c r="AI87" s="317"/>
      <c r="AJ87" s="317"/>
      <c r="AK87" s="317"/>
      <c r="AL87" s="317"/>
      <c r="AM87" s="317"/>
      <c r="AN87" s="317"/>
      <c r="AO87" s="317"/>
      <c r="AP87" s="317"/>
      <c r="AQ87" s="317"/>
      <c r="AR87" s="317"/>
      <c r="AS87" s="317"/>
      <c r="AT87" s="317"/>
      <c r="AU87" s="317"/>
      <c r="AV87" s="317"/>
      <c r="AW87" s="317"/>
      <c r="AX87" s="317"/>
      <c r="AY87" s="317"/>
      <c r="AZ87" s="317"/>
      <c r="BA87" s="317"/>
      <c r="BB87" s="317"/>
      <c r="BC87" s="317"/>
      <c r="BD87" s="317"/>
      <c r="BE87" s="317"/>
      <c r="BF87" s="317"/>
      <c r="BG87" s="317"/>
      <c r="BH87" s="317"/>
      <c r="BI87" s="317"/>
      <c r="BJ87" s="317"/>
      <c r="BK87" s="317"/>
      <c r="BL87" s="317"/>
      <c r="BM87" s="317"/>
      <c r="BN87" s="317"/>
      <c r="BO87" s="317"/>
      <c r="BP87" s="317"/>
      <c r="BQ87" s="317"/>
      <c r="BR87" s="317"/>
      <c r="BS87" s="317"/>
      <c r="BT87" s="317"/>
      <c r="BU87" s="317"/>
      <c r="BV87" s="317"/>
      <c r="BW87" s="317"/>
      <c r="BX87" s="317"/>
    </row>
    <row r="88" spans="1:76" s="11" customFormat="1" ht="12" x14ac:dyDescent="0.25">
      <c r="C88" s="7"/>
      <c r="D88" s="715" t="s">
        <v>584</v>
      </c>
      <c r="E88" s="716"/>
      <c r="F88" s="717"/>
      <c r="G88" s="317">
        <f>SUM(G72:G87)</f>
        <v>0</v>
      </c>
      <c r="H88" s="317">
        <f t="shared" ref="H88:BS88" si="83">SUM(H72:H87)</f>
        <v>0</v>
      </c>
      <c r="I88" s="317">
        <f t="shared" si="83"/>
        <v>0</v>
      </c>
      <c r="J88" s="317">
        <f t="shared" si="83"/>
        <v>0</v>
      </c>
      <c r="K88" s="317">
        <f t="shared" si="83"/>
        <v>0</v>
      </c>
      <c r="L88" s="317">
        <f t="shared" si="83"/>
        <v>0</v>
      </c>
      <c r="M88" s="317">
        <f t="shared" si="83"/>
        <v>0</v>
      </c>
      <c r="N88" s="317">
        <f t="shared" si="83"/>
        <v>0</v>
      </c>
      <c r="O88" s="317">
        <f t="shared" si="83"/>
        <v>0</v>
      </c>
      <c r="P88" s="317">
        <f t="shared" si="83"/>
        <v>0</v>
      </c>
      <c r="Q88" s="317">
        <f t="shared" si="83"/>
        <v>0</v>
      </c>
      <c r="R88" s="317">
        <f t="shared" si="83"/>
        <v>0</v>
      </c>
      <c r="S88" s="317">
        <f t="shared" si="83"/>
        <v>0</v>
      </c>
      <c r="T88" s="317">
        <f t="shared" si="83"/>
        <v>0</v>
      </c>
      <c r="U88" s="317">
        <f t="shared" si="83"/>
        <v>0</v>
      </c>
      <c r="V88" s="317">
        <f t="shared" si="83"/>
        <v>0</v>
      </c>
      <c r="W88" s="317">
        <f t="shared" si="83"/>
        <v>0</v>
      </c>
      <c r="X88" s="317">
        <f t="shared" si="83"/>
        <v>0</v>
      </c>
      <c r="Y88" s="317">
        <f t="shared" si="83"/>
        <v>0</v>
      </c>
      <c r="Z88" s="317">
        <f t="shared" si="83"/>
        <v>0</v>
      </c>
      <c r="AA88" s="317">
        <f t="shared" si="83"/>
        <v>0</v>
      </c>
      <c r="AB88" s="317">
        <f t="shared" si="83"/>
        <v>0</v>
      </c>
      <c r="AC88" s="317">
        <f t="shared" si="83"/>
        <v>0</v>
      </c>
      <c r="AD88" s="317">
        <f t="shared" si="83"/>
        <v>0</v>
      </c>
      <c r="AE88" s="317">
        <f t="shared" si="83"/>
        <v>0</v>
      </c>
      <c r="AF88" s="317">
        <f t="shared" si="83"/>
        <v>0</v>
      </c>
      <c r="AG88" s="317">
        <f t="shared" si="83"/>
        <v>0</v>
      </c>
      <c r="AH88" s="317">
        <f t="shared" si="83"/>
        <v>0</v>
      </c>
      <c r="AI88" s="317">
        <f t="shared" si="83"/>
        <v>0</v>
      </c>
      <c r="AJ88" s="317">
        <f t="shared" si="83"/>
        <v>0</v>
      </c>
      <c r="AK88" s="317">
        <f t="shared" si="83"/>
        <v>0</v>
      </c>
      <c r="AL88" s="317">
        <f t="shared" si="83"/>
        <v>0</v>
      </c>
      <c r="AM88" s="317">
        <f t="shared" si="83"/>
        <v>0</v>
      </c>
      <c r="AN88" s="317">
        <f t="shared" si="83"/>
        <v>0</v>
      </c>
      <c r="AO88" s="317">
        <f t="shared" si="83"/>
        <v>0</v>
      </c>
      <c r="AP88" s="317">
        <f t="shared" si="83"/>
        <v>0</v>
      </c>
      <c r="AQ88" s="317">
        <f t="shared" si="83"/>
        <v>0</v>
      </c>
      <c r="AR88" s="317">
        <f t="shared" si="83"/>
        <v>0</v>
      </c>
      <c r="AS88" s="317">
        <f t="shared" si="83"/>
        <v>0</v>
      </c>
      <c r="AT88" s="317">
        <f t="shared" si="83"/>
        <v>0</v>
      </c>
      <c r="AU88" s="317">
        <f t="shared" si="83"/>
        <v>0</v>
      </c>
      <c r="AV88" s="317">
        <f t="shared" si="83"/>
        <v>0</v>
      </c>
      <c r="AW88" s="317">
        <f t="shared" si="83"/>
        <v>0</v>
      </c>
      <c r="AX88" s="317">
        <f t="shared" si="83"/>
        <v>0</v>
      </c>
      <c r="AY88" s="317">
        <f t="shared" si="83"/>
        <v>0</v>
      </c>
      <c r="AZ88" s="317">
        <f t="shared" si="83"/>
        <v>0</v>
      </c>
      <c r="BA88" s="317">
        <f t="shared" si="83"/>
        <v>0</v>
      </c>
      <c r="BB88" s="317">
        <f t="shared" si="83"/>
        <v>0</v>
      </c>
      <c r="BC88" s="317">
        <f t="shared" si="83"/>
        <v>0</v>
      </c>
      <c r="BD88" s="317">
        <f t="shared" si="83"/>
        <v>0</v>
      </c>
      <c r="BE88" s="317">
        <f t="shared" si="83"/>
        <v>0</v>
      </c>
      <c r="BF88" s="317">
        <f t="shared" si="83"/>
        <v>0</v>
      </c>
      <c r="BG88" s="317">
        <f t="shared" si="83"/>
        <v>0</v>
      </c>
      <c r="BH88" s="317">
        <f t="shared" si="83"/>
        <v>0</v>
      </c>
      <c r="BI88" s="317">
        <f t="shared" si="83"/>
        <v>0</v>
      </c>
      <c r="BJ88" s="317">
        <f t="shared" si="83"/>
        <v>0</v>
      </c>
      <c r="BK88" s="317">
        <f t="shared" si="83"/>
        <v>0</v>
      </c>
      <c r="BL88" s="317">
        <f t="shared" si="83"/>
        <v>0</v>
      </c>
      <c r="BM88" s="317">
        <f t="shared" si="83"/>
        <v>0</v>
      </c>
      <c r="BN88" s="317">
        <f t="shared" si="83"/>
        <v>0</v>
      </c>
      <c r="BO88" s="317">
        <f t="shared" si="83"/>
        <v>0</v>
      </c>
      <c r="BP88" s="317">
        <f t="shared" si="83"/>
        <v>0</v>
      </c>
      <c r="BQ88" s="317">
        <f t="shared" si="83"/>
        <v>0</v>
      </c>
      <c r="BR88" s="317">
        <f t="shared" si="83"/>
        <v>0</v>
      </c>
      <c r="BS88" s="317">
        <f t="shared" si="83"/>
        <v>0</v>
      </c>
      <c r="BT88" s="317">
        <f t="shared" ref="BT88:BX88" si="84">SUM(BT72:BT87)</f>
        <v>0</v>
      </c>
      <c r="BU88" s="317">
        <f t="shared" si="84"/>
        <v>0</v>
      </c>
      <c r="BV88" s="317">
        <f t="shared" si="84"/>
        <v>0</v>
      </c>
      <c r="BW88" s="317">
        <f t="shared" si="84"/>
        <v>0</v>
      </c>
      <c r="BX88" s="317">
        <f t="shared" si="84"/>
        <v>0</v>
      </c>
    </row>
    <row r="89" spans="1:76" s="24" customFormat="1" ht="12" x14ac:dyDescent="0.25">
      <c r="D89" s="715" t="s">
        <v>30</v>
      </c>
      <c r="E89" s="716"/>
      <c r="F89" s="717"/>
      <c r="G89" s="487">
        <f>G297</f>
        <v>0</v>
      </c>
      <c r="H89" s="487">
        <f t="shared" ref="H89:BS89" si="85">H297</f>
        <v>0</v>
      </c>
      <c r="I89" s="487">
        <f t="shared" si="85"/>
        <v>0</v>
      </c>
      <c r="J89" s="487">
        <f t="shared" si="85"/>
        <v>0</v>
      </c>
      <c r="K89" s="487">
        <f t="shared" si="85"/>
        <v>0</v>
      </c>
      <c r="L89" s="487">
        <f t="shared" si="85"/>
        <v>0</v>
      </c>
      <c r="M89" s="487">
        <f t="shared" si="85"/>
        <v>0</v>
      </c>
      <c r="N89" s="487">
        <f t="shared" si="85"/>
        <v>0</v>
      </c>
      <c r="O89" s="487">
        <f t="shared" si="85"/>
        <v>0</v>
      </c>
      <c r="P89" s="487">
        <f t="shared" si="85"/>
        <v>0</v>
      </c>
      <c r="Q89" s="487">
        <f t="shared" si="85"/>
        <v>0</v>
      </c>
      <c r="R89" s="487">
        <f t="shared" si="85"/>
        <v>0</v>
      </c>
      <c r="S89" s="487">
        <f t="shared" si="85"/>
        <v>0</v>
      </c>
      <c r="T89" s="487">
        <f t="shared" si="85"/>
        <v>0</v>
      </c>
      <c r="U89" s="487">
        <f t="shared" si="85"/>
        <v>0</v>
      </c>
      <c r="V89" s="487">
        <f t="shared" si="85"/>
        <v>0</v>
      </c>
      <c r="W89" s="487">
        <f t="shared" si="85"/>
        <v>0</v>
      </c>
      <c r="X89" s="487">
        <f t="shared" si="85"/>
        <v>0</v>
      </c>
      <c r="Y89" s="487">
        <f t="shared" si="85"/>
        <v>0</v>
      </c>
      <c r="Z89" s="487">
        <f t="shared" si="85"/>
        <v>0</v>
      </c>
      <c r="AA89" s="487">
        <f t="shared" si="85"/>
        <v>0</v>
      </c>
      <c r="AB89" s="487">
        <f t="shared" si="85"/>
        <v>0</v>
      </c>
      <c r="AC89" s="487">
        <f t="shared" si="85"/>
        <v>0</v>
      </c>
      <c r="AD89" s="487">
        <f t="shared" si="85"/>
        <v>0</v>
      </c>
      <c r="AE89" s="487">
        <f t="shared" si="85"/>
        <v>0</v>
      </c>
      <c r="AF89" s="487">
        <f t="shared" si="85"/>
        <v>0</v>
      </c>
      <c r="AG89" s="487">
        <f t="shared" si="85"/>
        <v>0</v>
      </c>
      <c r="AH89" s="487">
        <f t="shared" si="85"/>
        <v>0</v>
      </c>
      <c r="AI89" s="487">
        <f t="shared" si="85"/>
        <v>0</v>
      </c>
      <c r="AJ89" s="487">
        <f t="shared" si="85"/>
        <v>0</v>
      </c>
      <c r="AK89" s="487">
        <f t="shared" si="85"/>
        <v>0</v>
      </c>
      <c r="AL89" s="487">
        <f t="shared" si="85"/>
        <v>0</v>
      </c>
      <c r="AM89" s="487">
        <f t="shared" si="85"/>
        <v>0</v>
      </c>
      <c r="AN89" s="487">
        <f t="shared" si="85"/>
        <v>0</v>
      </c>
      <c r="AO89" s="487">
        <f t="shared" si="85"/>
        <v>0</v>
      </c>
      <c r="AP89" s="487">
        <f t="shared" si="85"/>
        <v>0</v>
      </c>
      <c r="AQ89" s="487">
        <f t="shared" si="85"/>
        <v>0</v>
      </c>
      <c r="AR89" s="487">
        <f t="shared" si="85"/>
        <v>0</v>
      </c>
      <c r="AS89" s="487">
        <f t="shared" si="85"/>
        <v>0</v>
      </c>
      <c r="AT89" s="487">
        <f t="shared" si="85"/>
        <v>0</v>
      </c>
      <c r="AU89" s="487">
        <f t="shared" si="85"/>
        <v>0</v>
      </c>
      <c r="AV89" s="487">
        <f t="shared" si="85"/>
        <v>0</v>
      </c>
      <c r="AW89" s="487">
        <f t="shared" si="85"/>
        <v>0</v>
      </c>
      <c r="AX89" s="487">
        <f t="shared" si="85"/>
        <v>0</v>
      </c>
      <c r="AY89" s="487">
        <f t="shared" si="85"/>
        <v>0</v>
      </c>
      <c r="AZ89" s="487">
        <f t="shared" si="85"/>
        <v>0</v>
      </c>
      <c r="BA89" s="487">
        <f t="shared" si="85"/>
        <v>0</v>
      </c>
      <c r="BB89" s="487">
        <f t="shared" si="85"/>
        <v>0</v>
      </c>
      <c r="BC89" s="487">
        <f t="shared" si="85"/>
        <v>0</v>
      </c>
      <c r="BD89" s="487">
        <f t="shared" si="85"/>
        <v>0</v>
      </c>
      <c r="BE89" s="487">
        <f t="shared" si="85"/>
        <v>0</v>
      </c>
      <c r="BF89" s="487">
        <f t="shared" si="85"/>
        <v>0</v>
      </c>
      <c r="BG89" s="487">
        <f t="shared" si="85"/>
        <v>0</v>
      </c>
      <c r="BH89" s="487">
        <f t="shared" si="85"/>
        <v>0</v>
      </c>
      <c r="BI89" s="487">
        <f t="shared" si="85"/>
        <v>0</v>
      </c>
      <c r="BJ89" s="487">
        <f t="shared" si="85"/>
        <v>0</v>
      </c>
      <c r="BK89" s="487">
        <f t="shared" si="85"/>
        <v>0</v>
      </c>
      <c r="BL89" s="487">
        <f t="shared" si="85"/>
        <v>0</v>
      </c>
      <c r="BM89" s="487">
        <f t="shared" si="85"/>
        <v>0</v>
      </c>
      <c r="BN89" s="487">
        <f t="shared" si="85"/>
        <v>0</v>
      </c>
      <c r="BO89" s="487">
        <f t="shared" si="85"/>
        <v>0</v>
      </c>
      <c r="BP89" s="487">
        <f t="shared" si="85"/>
        <v>0</v>
      </c>
      <c r="BQ89" s="487">
        <f t="shared" si="85"/>
        <v>0</v>
      </c>
      <c r="BR89" s="487">
        <f t="shared" si="85"/>
        <v>0</v>
      </c>
      <c r="BS89" s="487">
        <f t="shared" si="85"/>
        <v>0</v>
      </c>
      <c r="BT89" s="487">
        <f t="shared" ref="BT89:BX89" si="86">BT297</f>
        <v>0</v>
      </c>
      <c r="BU89" s="487">
        <f t="shared" si="86"/>
        <v>0</v>
      </c>
      <c r="BV89" s="487">
        <f t="shared" si="86"/>
        <v>0</v>
      </c>
      <c r="BW89" s="487">
        <f t="shared" si="86"/>
        <v>0</v>
      </c>
      <c r="BX89" s="487">
        <f t="shared" si="86"/>
        <v>0</v>
      </c>
    </row>
    <row r="91" spans="1:76" ht="12" x14ac:dyDescent="0.2">
      <c r="A91" s="734" t="str">
        <f>"Option 4 - "&amp; Factors!$B$19</f>
        <v xml:space="preserve">Option 4 - </v>
      </c>
      <c r="B91" s="735"/>
      <c r="C91" s="735"/>
      <c r="D91" s="735"/>
      <c r="E91" s="33"/>
      <c r="F91" s="30"/>
      <c r="G91" s="30"/>
      <c r="H91" s="30"/>
      <c r="I91" s="30"/>
      <c r="J91" s="30"/>
      <c r="K91" s="30"/>
      <c r="L91" s="30"/>
      <c r="M91" s="30"/>
      <c r="N91" s="30"/>
      <c r="O91" s="30"/>
      <c r="P91" s="30"/>
      <c r="Q91" s="30"/>
      <c r="R91" s="30"/>
      <c r="S91" s="30"/>
    </row>
    <row r="92" spans="1:76" ht="15" customHeight="1" x14ac:dyDescent="0.25">
      <c r="A92" s="719" t="s">
        <v>32</v>
      </c>
      <c r="B92" s="718" t="s">
        <v>337</v>
      </c>
      <c r="C92" s="719" t="s">
        <v>408</v>
      </c>
      <c r="D92" s="719" t="s">
        <v>423</v>
      </c>
      <c r="E92" s="718" t="s">
        <v>584</v>
      </c>
      <c r="F92" s="718" t="s">
        <v>30</v>
      </c>
      <c r="G92" s="19">
        <v>0</v>
      </c>
      <c r="H92" s="19">
        <v>1</v>
      </c>
      <c r="I92" s="19">
        <v>2</v>
      </c>
      <c r="J92" s="19">
        <v>3</v>
      </c>
      <c r="K92" s="19">
        <v>4</v>
      </c>
      <c r="L92" s="19">
        <v>5</v>
      </c>
      <c r="M92" s="19">
        <v>6</v>
      </c>
      <c r="N92" s="19">
        <v>7</v>
      </c>
      <c r="O92" s="19">
        <v>8</v>
      </c>
      <c r="P92" s="19">
        <v>9</v>
      </c>
      <c r="Q92" s="19">
        <v>10</v>
      </c>
      <c r="R92" s="19">
        <v>11</v>
      </c>
      <c r="S92" s="19">
        <v>12</v>
      </c>
      <c r="T92" s="19">
        <v>13</v>
      </c>
      <c r="U92" s="19">
        <v>14</v>
      </c>
      <c r="V92" s="19">
        <v>15</v>
      </c>
      <c r="W92" s="19">
        <v>16</v>
      </c>
      <c r="X92" s="19">
        <v>17</v>
      </c>
      <c r="Y92" s="19">
        <v>18</v>
      </c>
      <c r="Z92" s="19">
        <v>19</v>
      </c>
      <c r="AA92" s="19">
        <v>20</v>
      </c>
      <c r="AB92" s="19">
        <v>21</v>
      </c>
      <c r="AC92" s="19">
        <v>22</v>
      </c>
      <c r="AD92" s="19">
        <v>23</v>
      </c>
      <c r="AE92" s="19">
        <v>24</v>
      </c>
      <c r="AF92" s="19">
        <v>25</v>
      </c>
      <c r="AG92" s="19">
        <v>26</v>
      </c>
      <c r="AH92" s="19">
        <v>27</v>
      </c>
      <c r="AI92" s="19">
        <v>28</v>
      </c>
      <c r="AJ92" s="19">
        <v>29</v>
      </c>
      <c r="AK92" s="19">
        <v>30</v>
      </c>
      <c r="AL92" s="19">
        <v>31</v>
      </c>
      <c r="AM92" s="19">
        <v>32</v>
      </c>
      <c r="AN92" s="19">
        <v>33</v>
      </c>
      <c r="AO92" s="19">
        <v>34</v>
      </c>
      <c r="AP92" s="19">
        <v>35</v>
      </c>
      <c r="AQ92" s="19">
        <v>36</v>
      </c>
      <c r="AR92" s="19">
        <v>37</v>
      </c>
      <c r="AS92" s="19">
        <v>38</v>
      </c>
      <c r="AT92" s="19">
        <v>39</v>
      </c>
      <c r="AU92" s="19">
        <v>40</v>
      </c>
      <c r="AV92" s="19">
        <v>41</v>
      </c>
      <c r="AW92" s="19">
        <v>42</v>
      </c>
      <c r="AX92" s="19">
        <v>43</v>
      </c>
      <c r="AY92" s="19">
        <v>44</v>
      </c>
      <c r="AZ92" s="19">
        <v>45</v>
      </c>
      <c r="BA92" s="19">
        <v>46</v>
      </c>
      <c r="BB92" s="19">
        <v>47</v>
      </c>
      <c r="BC92" s="19">
        <v>48</v>
      </c>
      <c r="BD92" s="19">
        <v>49</v>
      </c>
      <c r="BE92" s="19">
        <v>50</v>
      </c>
      <c r="BF92" s="19">
        <v>51</v>
      </c>
      <c r="BG92" s="19">
        <v>52</v>
      </c>
      <c r="BH92" s="19">
        <v>53</v>
      </c>
      <c r="BI92" s="19">
        <v>54</v>
      </c>
      <c r="BJ92" s="19">
        <v>55</v>
      </c>
      <c r="BK92" s="19">
        <v>56</v>
      </c>
      <c r="BL92" s="19">
        <v>57</v>
      </c>
      <c r="BM92" s="19">
        <v>58</v>
      </c>
      <c r="BN92" s="19">
        <v>59</v>
      </c>
      <c r="BO92" s="19">
        <v>60</v>
      </c>
      <c r="BP92" s="19">
        <v>61</v>
      </c>
      <c r="BQ92" s="19">
        <v>62</v>
      </c>
      <c r="BR92" s="19">
        <v>63</v>
      </c>
      <c r="BS92" s="19">
        <v>64</v>
      </c>
      <c r="BT92" s="19">
        <v>65</v>
      </c>
      <c r="BU92" s="19">
        <v>66</v>
      </c>
      <c r="BV92" s="19">
        <v>67</v>
      </c>
      <c r="BW92" s="19">
        <v>68</v>
      </c>
      <c r="BX92" s="19">
        <v>69</v>
      </c>
    </row>
    <row r="93" spans="1:76" ht="12" x14ac:dyDescent="0.25">
      <c r="A93" s="720"/>
      <c r="B93" s="718"/>
      <c r="C93" s="720"/>
      <c r="D93" s="720"/>
      <c r="E93" s="721"/>
      <c r="F93" s="718"/>
      <c r="G93" s="22" t="str">
        <f>Factors!C$73</f>
        <v/>
      </c>
      <c r="H93" s="22" t="str">
        <f>Factors!D$73</f>
        <v/>
      </c>
      <c r="I93" s="22" t="str">
        <f>Factors!E$73</f>
        <v/>
      </c>
      <c r="J93" s="22" t="str">
        <f>Factors!F$73</f>
        <v/>
      </c>
      <c r="K93" s="22" t="str">
        <f>Factors!G$73</f>
        <v/>
      </c>
      <c r="L93" s="22" t="str">
        <f>Factors!H$73</f>
        <v/>
      </c>
      <c r="M93" s="22" t="str">
        <f>Factors!I$73</f>
        <v/>
      </c>
      <c r="N93" s="22" t="str">
        <f>Factors!J$73</f>
        <v/>
      </c>
      <c r="O93" s="22" t="str">
        <f>Factors!K$73</f>
        <v/>
      </c>
      <c r="P93" s="22" t="str">
        <f>Factors!L$73</f>
        <v/>
      </c>
      <c r="Q93" s="22" t="str">
        <f>Factors!M$73</f>
        <v/>
      </c>
      <c r="R93" s="22" t="str">
        <f>Factors!N$73</f>
        <v/>
      </c>
      <c r="S93" s="22" t="str">
        <f>Factors!O$73</f>
        <v/>
      </c>
      <c r="T93" s="22" t="str">
        <f>Factors!P$73</f>
        <v/>
      </c>
      <c r="U93" s="22" t="str">
        <f>Factors!Q$73</f>
        <v/>
      </c>
      <c r="V93" s="22" t="str">
        <f>Factors!R$73</f>
        <v/>
      </c>
      <c r="W93" s="22" t="str">
        <f>Factors!S$73</f>
        <v/>
      </c>
      <c r="X93" s="22" t="str">
        <f>Factors!T$73</f>
        <v/>
      </c>
      <c r="Y93" s="22" t="str">
        <f>Factors!U$73</f>
        <v/>
      </c>
      <c r="Z93" s="22" t="str">
        <f>Factors!V$73</f>
        <v/>
      </c>
      <c r="AA93" s="22" t="str">
        <f>Factors!W$73</f>
        <v/>
      </c>
      <c r="AB93" s="22" t="str">
        <f>Factors!X$73</f>
        <v/>
      </c>
      <c r="AC93" s="22" t="str">
        <f>Factors!Y$73</f>
        <v/>
      </c>
      <c r="AD93" s="22" t="str">
        <f>Factors!Z$73</f>
        <v/>
      </c>
      <c r="AE93" s="22" t="str">
        <f>Factors!AA$73</f>
        <v/>
      </c>
      <c r="AF93" s="22" t="str">
        <f>Factors!AB$73</f>
        <v/>
      </c>
      <c r="AG93" s="22" t="str">
        <f>Factors!AC$73</f>
        <v/>
      </c>
      <c r="AH93" s="22" t="str">
        <f>Factors!AD$73</f>
        <v/>
      </c>
      <c r="AI93" s="22" t="str">
        <f>Factors!AE$73</f>
        <v/>
      </c>
      <c r="AJ93" s="22" t="str">
        <f>Factors!AF$73</f>
        <v/>
      </c>
      <c r="AK93" s="22" t="str">
        <f>Factors!AG$73</f>
        <v/>
      </c>
      <c r="AL93" s="22" t="str">
        <f>Factors!AH$73</f>
        <v/>
      </c>
      <c r="AM93" s="22" t="str">
        <f>Factors!AI$73</f>
        <v/>
      </c>
      <c r="AN93" s="22" t="str">
        <f>Factors!AJ$73</f>
        <v/>
      </c>
      <c r="AO93" s="22" t="str">
        <f>Factors!AK$73</f>
        <v/>
      </c>
      <c r="AP93" s="22" t="str">
        <f>Factors!AL$73</f>
        <v/>
      </c>
      <c r="AQ93" s="22" t="str">
        <f>Factors!AM$73</f>
        <v/>
      </c>
      <c r="AR93" s="22" t="str">
        <f>Factors!AN$73</f>
        <v/>
      </c>
      <c r="AS93" s="22" t="str">
        <f>Factors!AO$73</f>
        <v/>
      </c>
      <c r="AT93" s="22" t="str">
        <f>Factors!AP$73</f>
        <v/>
      </c>
      <c r="AU93" s="22" t="str">
        <f>Factors!AQ$73</f>
        <v/>
      </c>
      <c r="AV93" s="22" t="str">
        <f>Factors!AR$73</f>
        <v/>
      </c>
      <c r="AW93" s="22" t="str">
        <f>Factors!AS$73</f>
        <v/>
      </c>
      <c r="AX93" s="22" t="str">
        <f>Factors!AT$73</f>
        <v/>
      </c>
      <c r="AY93" s="22" t="str">
        <f>Factors!AU$73</f>
        <v/>
      </c>
      <c r="AZ93" s="22" t="str">
        <f>Factors!AV$73</f>
        <v/>
      </c>
      <c r="BA93" s="22" t="str">
        <f>Factors!AW$73</f>
        <v/>
      </c>
      <c r="BB93" s="22" t="str">
        <f>Factors!AX$73</f>
        <v/>
      </c>
      <c r="BC93" s="22" t="str">
        <f>Factors!AY$73</f>
        <v/>
      </c>
      <c r="BD93" s="22" t="str">
        <f>Factors!AZ$73</f>
        <v/>
      </c>
      <c r="BE93" s="22" t="str">
        <f>Factors!BA$73</f>
        <v/>
      </c>
      <c r="BF93" s="22" t="str">
        <f>Factors!BB$73</f>
        <v/>
      </c>
      <c r="BG93" s="22" t="str">
        <f>Factors!BC$73</f>
        <v/>
      </c>
      <c r="BH93" s="22" t="str">
        <f>Factors!BD$73</f>
        <v/>
      </c>
      <c r="BI93" s="22" t="str">
        <f>Factors!BE$73</f>
        <v/>
      </c>
      <c r="BJ93" s="22" t="str">
        <f>Factors!BF$73</f>
        <v/>
      </c>
      <c r="BK93" s="22" t="str">
        <f>Factors!BG$73</f>
        <v/>
      </c>
      <c r="BL93" s="22" t="str">
        <f>Factors!BH$73</f>
        <v/>
      </c>
      <c r="BM93" s="22" t="str">
        <f>Factors!BI$73</f>
        <v/>
      </c>
      <c r="BN93" s="22" t="str">
        <f>Factors!BJ$73</f>
        <v/>
      </c>
      <c r="BO93" s="22" t="str">
        <f>Factors!BK$73</f>
        <v/>
      </c>
      <c r="BP93" s="22" t="str">
        <f>Factors!BL$73</f>
        <v/>
      </c>
      <c r="BQ93" s="22" t="str">
        <f>Factors!BM$73</f>
        <v/>
      </c>
      <c r="BR93" s="22" t="str">
        <f>Factors!BN$73</f>
        <v/>
      </c>
      <c r="BS93" s="22" t="str">
        <f>Factors!BO$73</f>
        <v/>
      </c>
      <c r="BT93" s="22" t="str">
        <f>Factors!BP$73</f>
        <v/>
      </c>
      <c r="BU93" s="22" t="str">
        <f>Factors!BQ$73</f>
        <v/>
      </c>
      <c r="BV93" s="22" t="str">
        <f>Factors!BR$73</f>
        <v/>
      </c>
      <c r="BW93" s="22" t="str">
        <f>Factors!BS$73</f>
        <v/>
      </c>
      <c r="BX93" s="22" t="str">
        <f>Factors!BT$73</f>
        <v/>
      </c>
    </row>
    <row r="94" spans="1:76" x14ac:dyDescent="0.2">
      <c r="A94" s="481" t="s">
        <v>41</v>
      </c>
      <c r="B94" s="484">
        <f>'Benefit Log'!B$6</f>
        <v>0</v>
      </c>
      <c r="C94" s="483" t="str">
        <f>C6</f>
        <v>Non-QALY</v>
      </c>
      <c r="D94" s="485">
        <f>D300</f>
        <v>0</v>
      </c>
      <c r="E94" s="316">
        <f t="shared" ref="E94:E108" si="87">SUM(G94:BX94)</f>
        <v>0</v>
      </c>
      <c r="F94" s="485">
        <f>E300</f>
        <v>0</v>
      </c>
      <c r="G94" s="433"/>
      <c r="H94" s="433"/>
      <c r="I94" s="433"/>
      <c r="J94" s="433"/>
      <c r="K94" s="433"/>
      <c r="L94" s="433"/>
      <c r="M94" s="433"/>
      <c r="N94" s="433"/>
      <c r="O94" s="433"/>
      <c r="P94" s="433"/>
      <c r="Q94" s="433"/>
      <c r="R94" s="433"/>
      <c r="S94" s="433"/>
      <c r="T94" s="433"/>
      <c r="U94" s="433"/>
      <c r="V94" s="433"/>
      <c r="W94" s="433"/>
      <c r="X94" s="433"/>
      <c r="Y94" s="433"/>
      <c r="Z94" s="433"/>
      <c r="AA94" s="433"/>
      <c r="AB94" s="433"/>
      <c r="AC94" s="433"/>
      <c r="AD94" s="433"/>
      <c r="AE94" s="433"/>
      <c r="AF94" s="433"/>
      <c r="AG94" s="433"/>
      <c r="AH94" s="433"/>
      <c r="AI94" s="433"/>
      <c r="AJ94" s="433"/>
      <c r="AK94" s="433"/>
      <c r="AL94" s="433"/>
      <c r="AM94" s="433"/>
      <c r="AN94" s="433"/>
      <c r="AO94" s="433"/>
      <c r="AP94" s="433"/>
      <c r="AQ94" s="433"/>
      <c r="AR94" s="433"/>
      <c r="AS94" s="433"/>
      <c r="AT94" s="433"/>
      <c r="AU94" s="433"/>
      <c r="AV94" s="433"/>
      <c r="AW94" s="433"/>
      <c r="AX94" s="433"/>
      <c r="AY94" s="433"/>
      <c r="AZ94" s="433"/>
      <c r="BA94" s="433"/>
      <c r="BB94" s="433"/>
      <c r="BC94" s="433"/>
      <c r="BD94" s="433"/>
      <c r="BE94" s="433"/>
      <c r="BF94" s="433"/>
      <c r="BG94" s="433"/>
      <c r="BH94" s="433"/>
      <c r="BI94" s="433"/>
      <c r="BJ94" s="433"/>
      <c r="BK94" s="433"/>
      <c r="BL94" s="433"/>
      <c r="BM94" s="433"/>
      <c r="BN94" s="433"/>
      <c r="BO94" s="433"/>
      <c r="BP94" s="433"/>
      <c r="BQ94" s="433"/>
      <c r="BR94" s="433"/>
      <c r="BS94" s="433"/>
      <c r="BT94" s="433"/>
      <c r="BU94" s="433"/>
      <c r="BV94" s="433"/>
      <c r="BW94" s="433"/>
      <c r="BX94" s="433"/>
    </row>
    <row r="95" spans="1:76" x14ac:dyDescent="0.2">
      <c r="A95" s="481" t="s">
        <v>42</v>
      </c>
      <c r="B95" s="484">
        <f>'Benefit Log'!B$7</f>
        <v>0</v>
      </c>
      <c r="C95" s="483" t="str">
        <f t="shared" ref="C95:C108" si="88">C7</f>
        <v>Non-QALY</v>
      </c>
      <c r="D95" s="485">
        <f>D302</f>
        <v>0</v>
      </c>
      <c r="E95" s="316">
        <f t="shared" si="87"/>
        <v>0</v>
      </c>
      <c r="F95" s="485">
        <f>E302</f>
        <v>0</v>
      </c>
      <c r="G95" s="551"/>
      <c r="H95" s="551"/>
      <c r="I95" s="551"/>
      <c r="J95" s="551"/>
      <c r="K95" s="551"/>
      <c r="L95" s="551"/>
      <c r="M95" s="551"/>
      <c r="N95" s="551"/>
      <c r="O95" s="551"/>
      <c r="P95" s="551"/>
      <c r="Q95" s="551"/>
      <c r="R95" s="551"/>
      <c r="S95" s="551"/>
      <c r="T95" s="551"/>
      <c r="U95" s="551"/>
      <c r="V95" s="551"/>
      <c r="W95" s="551"/>
      <c r="X95" s="551"/>
      <c r="Y95" s="551"/>
      <c r="Z95" s="551"/>
      <c r="AA95" s="551"/>
      <c r="AB95" s="551"/>
      <c r="AC95" s="551"/>
      <c r="AD95" s="551"/>
      <c r="AE95" s="551"/>
      <c r="AF95" s="551"/>
      <c r="AG95" s="551"/>
      <c r="AH95" s="551"/>
      <c r="AI95" s="551"/>
      <c r="AJ95" s="551"/>
      <c r="AK95" s="551"/>
      <c r="AL95" s="551"/>
      <c r="AM95" s="551"/>
      <c r="AN95" s="551"/>
      <c r="AO95" s="551"/>
      <c r="AP95" s="551"/>
      <c r="AQ95" s="551"/>
      <c r="AR95" s="551"/>
      <c r="AS95" s="551"/>
      <c r="AT95" s="551"/>
      <c r="AU95" s="551"/>
      <c r="AV95" s="551"/>
      <c r="AW95" s="551"/>
      <c r="AX95" s="551"/>
      <c r="AY95" s="551"/>
      <c r="AZ95" s="551"/>
      <c r="BA95" s="551"/>
      <c r="BB95" s="551"/>
      <c r="BC95" s="551"/>
      <c r="BD95" s="551"/>
      <c r="BE95" s="551"/>
      <c r="BF95" s="551"/>
      <c r="BG95" s="551"/>
      <c r="BH95" s="551"/>
      <c r="BI95" s="551"/>
      <c r="BJ95" s="551"/>
      <c r="BK95" s="551"/>
      <c r="BL95" s="551"/>
      <c r="BM95" s="551"/>
      <c r="BN95" s="551"/>
      <c r="BO95" s="551"/>
      <c r="BP95" s="551"/>
      <c r="BQ95" s="551"/>
      <c r="BR95" s="551"/>
      <c r="BS95" s="551"/>
      <c r="BT95" s="551"/>
      <c r="BU95" s="551"/>
      <c r="BV95" s="551"/>
      <c r="BW95" s="551"/>
      <c r="BX95" s="551"/>
    </row>
    <row r="96" spans="1:76" x14ac:dyDescent="0.2">
      <c r="A96" s="481" t="s">
        <v>43</v>
      </c>
      <c r="B96" s="484">
        <f>'Benefit Log'!B$8</f>
        <v>0</v>
      </c>
      <c r="C96" s="483" t="str">
        <f t="shared" si="88"/>
        <v>Non-QALY</v>
      </c>
      <c r="D96" s="485">
        <f>D304</f>
        <v>0</v>
      </c>
      <c r="E96" s="316">
        <f t="shared" si="87"/>
        <v>0</v>
      </c>
      <c r="F96" s="485">
        <f>E304</f>
        <v>0</v>
      </c>
      <c r="G96" s="551"/>
      <c r="H96" s="551"/>
      <c r="I96" s="551"/>
      <c r="J96" s="551"/>
      <c r="K96" s="551"/>
      <c r="L96" s="551"/>
      <c r="M96" s="551"/>
      <c r="N96" s="551"/>
      <c r="O96" s="551"/>
      <c r="P96" s="551"/>
      <c r="Q96" s="551"/>
      <c r="R96" s="551"/>
      <c r="S96" s="551"/>
      <c r="T96" s="551"/>
      <c r="U96" s="551"/>
      <c r="V96" s="551"/>
      <c r="W96" s="551"/>
      <c r="X96" s="551"/>
      <c r="Y96" s="551"/>
      <c r="Z96" s="551"/>
      <c r="AA96" s="551"/>
      <c r="AB96" s="551"/>
      <c r="AC96" s="551"/>
      <c r="AD96" s="551"/>
      <c r="AE96" s="551"/>
      <c r="AF96" s="551"/>
      <c r="AG96" s="551"/>
      <c r="AH96" s="551"/>
      <c r="AI96" s="551"/>
      <c r="AJ96" s="551"/>
      <c r="AK96" s="551"/>
      <c r="AL96" s="551"/>
      <c r="AM96" s="551"/>
      <c r="AN96" s="551"/>
      <c r="AO96" s="551"/>
      <c r="AP96" s="551"/>
      <c r="AQ96" s="551"/>
      <c r="AR96" s="551"/>
      <c r="AS96" s="551"/>
      <c r="AT96" s="551"/>
      <c r="AU96" s="551"/>
      <c r="AV96" s="551"/>
      <c r="AW96" s="551"/>
      <c r="AX96" s="551"/>
      <c r="AY96" s="551"/>
      <c r="AZ96" s="551"/>
      <c r="BA96" s="551"/>
      <c r="BB96" s="551"/>
      <c r="BC96" s="551"/>
      <c r="BD96" s="551"/>
      <c r="BE96" s="551"/>
      <c r="BF96" s="551"/>
      <c r="BG96" s="551"/>
      <c r="BH96" s="551"/>
      <c r="BI96" s="551"/>
      <c r="BJ96" s="551"/>
      <c r="BK96" s="551"/>
      <c r="BL96" s="551"/>
      <c r="BM96" s="551"/>
      <c r="BN96" s="551"/>
      <c r="BO96" s="551"/>
      <c r="BP96" s="551"/>
      <c r="BQ96" s="551"/>
      <c r="BR96" s="551"/>
      <c r="BS96" s="551"/>
      <c r="BT96" s="551"/>
      <c r="BU96" s="551"/>
      <c r="BV96" s="551"/>
      <c r="BW96" s="551"/>
      <c r="BX96" s="551"/>
    </row>
    <row r="97" spans="1:76" x14ac:dyDescent="0.2">
      <c r="A97" s="481" t="s">
        <v>44</v>
      </c>
      <c r="B97" s="484">
        <f>'Benefit Log'!B$9</f>
        <v>0</v>
      </c>
      <c r="C97" s="483" t="str">
        <f t="shared" si="88"/>
        <v>Non-QALY</v>
      </c>
      <c r="D97" s="485">
        <f>D306</f>
        <v>0</v>
      </c>
      <c r="E97" s="316">
        <f t="shared" si="87"/>
        <v>0</v>
      </c>
      <c r="F97" s="485">
        <f>E306</f>
        <v>0</v>
      </c>
      <c r="G97" s="551"/>
      <c r="H97" s="551"/>
      <c r="I97" s="551"/>
      <c r="J97" s="551"/>
      <c r="K97" s="551"/>
      <c r="L97" s="551"/>
      <c r="M97" s="551"/>
      <c r="N97" s="551"/>
      <c r="O97" s="551"/>
      <c r="P97" s="551"/>
      <c r="Q97" s="551"/>
      <c r="R97" s="551"/>
      <c r="S97" s="551"/>
      <c r="T97" s="551"/>
      <c r="U97" s="551"/>
      <c r="V97" s="551"/>
      <c r="W97" s="551"/>
      <c r="X97" s="551"/>
      <c r="Y97" s="551"/>
      <c r="Z97" s="551"/>
      <c r="AA97" s="551"/>
      <c r="AB97" s="551"/>
      <c r="AC97" s="551"/>
      <c r="AD97" s="551"/>
      <c r="AE97" s="551"/>
      <c r="AF97" s="551"/>
      <c r="AG97" s="551"/>
      <c r="AH97" s="551"/>
      <c r="AI97" s="551"/>
      <c r="AJ97" s="551"/>
      <c r="AK97" s="551"/>
      <c r="AL97" s="551"/>
      <c r="AM97" s="551"/>
      <c r="AN97" s="551"/>
      <c r="AO97" s="551"/>
      <c r="AP97" s="551"/>
      <c r="AQ97" s="551"/>
      <c r="AR97" s="551"/>
      <c r="AS97" s="551"/>
      <c r="AT97" s="551"/>
      <c r="AU97" s="551"/>
      <c r="AV97" s="551"/>
      <c r="AW97" s="551"/>
      <c r="AX97" s="551"/>
      <c r="AY97" s="551"/>
      <c r="AZ97" s="551"/>
      <c r="BA97" s="551"/>
      <c r="BB97" s="551"/>
      <c r="BC97" s="551"/>
      <c r="BD97" s="551"/>
      <c r="BE97" s="551"/>
      <c r="BF97" s="551"/>
      <c r="BG97" s="551"/>
      <c r="BH97" s="551"/>
      <c r="BI97" s="551"/>
      <c r="BJ97" s="551"/>
      <c r="BK97" s="551"/>
      <c r="BL97" s="551"/>
      <c r="BM97" s="551"/>
      <c r="BN97" s="551"/>
      <c r="BO97" s="551"/>
      <c r="BP97" s="551"/>
      <c r="BQ97" s="551"/>
      <c r="BR97" s="551"/>
      <c r="BS97" s="551"/>
      <c r="BT97" s="551"/>
      <c r="BU97" s="551"/>
      <c r="BV97" s="551"/>
      <c r="BW97" s="551"/>
      <c r="BX97" s="551"/>
    </row>
    <row r="98" spans="1:76" x14ac:dyDescent="0.2">
      <c r="A98" s="481" t="s">
        <v>45</v>
      </c>
      <c r="B98" s="484">
        <f>'Benefit Log'!B$10</f>
        <v>0</v>
      </c>
      <c r="C98" s="483" t="str">
        <f t="shared" si="88"/>
        <v>Non-QALY</v>
      </c>
      <c r="D98" s="485">
        <f>D308</f>
        <v>0</v>
      </c>
      <c r="E98" s="316">
        <f t="shared" si="87"/>
        <v>0</v>
      </c>
      <c r="F98" s="485">
        <f>E308</f>
        <v>0</v>
      </c>
      <c r="G98" s="551"/>
      <c r="H98" s="551"/>
      <c r="I98" s="551"/>
      <c r="J98" s="551"/>
      <c r="K98" s="551"/>
      <c r="L98" s="551"/>
      <c r="M98" s="551"/>
      <c r="N98" s="551"/>
      <c r="O98" s="551"/>
      <c r="P98" s="551"/>
      <c r="Q98" s="551"/>
      <c r="R98" s="551"/>
      <c r="S98" s="551"/>
      <c r="T98" s="551"/>
      <c r="U98" s="551"/>
      <c r="V98" s="551"/>
      <c r="W98" s="551"/>
      <c r="X98" s="551"/>
      <c r="Y98" s="551"/>
      <c r="Z98" s="551"/>
      <c r="AA98" s="551"/>
      <c r="AB98" s="551"/>
      <c r="AC98" s="551"/>
      <c r="AD98" s="551"/>
      <c r="AE98" s="551"/>
      <c r="AF98" s="551"/>
      <c r="AG98" s="551"/>
      <c r="AH98" s="551"/>
      <c r="AI98" s="551"/>
      <c r="AJ98" s="551"/>
      <c r="AK98" s="551"/>
      <c r="AL98" s="551"/>
      <c r="AM98" s="551"/>
      <c r="AN98" s="551"/>
      <c r="AO98" s="551"/>
      <c r="AP98" s="551"/>
      <c r="AQ98" s="551"/>
      <c r="AR98" s="551"/>
      <c r="AS98" s="551"/>
      <c r="AT98" s="551"/>
      <c r="AU98" s="551"/>
      <c r="AV98" s="551"/>
      <c r="AW98" s="551"/>
      <c r="AX98" s="551"/>
      <c r="AY98" s="551"/>
      <c r="AZ98" s="551"/>
      <c r="BA98" s="551"/>
      <c r="BB98" s="551"/>
      <c r="BC98" s="551"/>
      <c r="BD98" s="551"/>
      <c r="BE98" s="551"/>
      <c r="BF98" s="551"/>
      <c r="BG98" s="551"/>
      <c r="BH98" s="551"/>
      <c r="BI98" s="551"/>
      <c r="BJ98" s="551"/>
      <c r="BK98" s="551"/>
      <c r="BL98" s="551"/>
      <c r="BM98" s="551"/>
      <c r="BN98" s="551"/>
      <c r="BO98" s="551"/>
      <c r="BP98" s="551"/>
      <c r="BQ98" s="551"/>
      <c r="BR98" s="551"/>
      <c r="BS98" s="551"/>
      <c r="BT98" s="551"/>
      <c r="BU98" s="551"/>
      <c r="BV98" s="551"/>
      <c r="BW98" s="551"/>
      <c r="BX98" s="551"/>
    </row>
    <row r="99" spans="1:76" x14ac:dyDescent="0.2">
      <c r="A99" s="481" t="s">
        <v>46</v>
      </c>
      <c r="B99" s="484">
        <f>'Benefit Log'!B$11</f>
        <v>0</v>
      </c>
      <c r="C99" s="483" t="str">
        <f t="shared" si="88"/>
        <v>Non-QALY</v>
      </c>
      <c r="D99" s="485">
        <f>D310</f>
        <v>0</v>
      </c>
      <c r="E99" s="316">
        <f t="shared" si="87"/>
        <v>0</v>
      </c>
      <c r="F99" s="485">
        <f>E310</f>
        <v>0</v>
      </c>
      <c r="G99" s="551"/>
      <c r="H99" s="551"/>
      <c r="I99" s="551"/>
      <c r="J99" s="551"/>
      <c r="K99" s="551"/>
      <c r="L99" s="551"/>
      <c r="M99" s="551"/>
      <c r="N99" s="551"/>
      <c r="O99" s="551"/>
      <c r="P99" s="551"/>
      <c r="Q99" s="551"/>
      <c r="R99" s="551"/>
      <c r="S99" s="551"/>
      <c r="T99" s="551"/>
      <c r="U99" s="551"/>
      <c r="V99" s="551"/>
      <c r="W99" s="551"/>
      <c r="X99" s="551"/>
      <c r="Y99" s="551"/>
      <c r="Z99" s="551"/>
      <c r="AA99" s="551"/>
      <c r="AB99" s="551"/>
      <c r="AC99" s="551"/>
      <c r="AD99" s="551"/>
      <c r="AE99" s="551"/>
      <c r="AF99" s="551"/>
      <c r="AG99" s="551"/>
      <c r="AH99" s="551"/>
      <c r="AI99" s="551"/>
      <c r="AJ99" s="551"/>
      <c r="AK99" s="551"/>
      <c r="AL99" s="551"/>
      <c r="AM99" s="551"/>
      <c r="AN99" s="551"/>
      <c r="AO99" s="551"/>
      <c r="AP99" s="551"/>
      <c r="AQ99" s="551"/>
      <c r="AR99" s="551"/>
      <c r="AS99" s="551"/>
      <c r="AT99" s="551"/>
      <c r="AU99" s="551"/>
      <c r="AV99" s="551"/>
      <c r="AW99" s="551"/>
      <c r="AX99" s="551"/>
      <c r="AY99" s="551"/>
      <c r="AZ99" s="551"/>
      <c r="BA99" s="551"/>
      <c r="BB99" s="551"/>
      <c r="BC99" s="551"/>
      <c r="BD99" s="551"/>
      <c r="BE99" s="551"/>
      <c r="BF99" s="551"/>
      <c r="BG99" s="551"/>
      <c r="BH99" s="551"/>
      <c r="BI99" s="551"/>
      <c r="BJ99" s="551"/>
      <c r="BK99" s="551"/>
      <c r="BL99" s="551"/>
      <c r="BM99" s="551"/>
      <c r="BN99" s="551"/>
      <c r="BO99" s="551"/>
      <c r="BP99" s="551"/>
      <c r="BQ99" s="551"/>
      <c r="BR99" s="551"/>
      <c r="BS99" s="551"/>
      <c r="BT99" s="551"/>
      <c r="BU99" s="551"/>
      <c r="BV99" s="551"/>
      <c r="BW99" s="551"/>
      <c r="BX99" s="551"/>
    </row>
    <row r="100" spans="1:76" x14ac:dyDescent="0.2">
      <c r="A100" s="481" t="s">
        <v>47</v>
      </c>
      <c r="B100" s="484">
        <f>'Benefit Log'!B$12</f>
        <v>0</v>
      </c>
      <c r="C100" s="483" t="str">
        <f t="shared" si="88"/>
        <v>Non-QALY</v>
      </c>
      <c r="D100" s="485">
        <f>D312</f>
        <v>0</v>
      </c>
      <c r="E100" s="316">
        <f t="shared" si="87"/>
        <v>0</v>
      </c>
      <c r="F100" s="485">
        <f>E312</f>
        <v>0</v>
      </c>
      <c r="G100" s="551"/>
      <c r="H100" s="551"/>
      <c r="I100" s="551"/>
      <c r="J100" s="551"/>
      <c r="K100" s="551"/>
      <c r="L100" s="551"/>
      <c r="M100" s="551"/>
      <c r="N100" s="551"/>
      <c r="O100" s="551"/>
      <c r="P100" s="551"/>
      <c r="Q100" s="551"/>
      <c r="R100" s="551"/>
      <c r="S100" s="551"/>
      <c r="T100" s="551"/>
      <c r="U100" s="551"/>
      <c r="V100" s="551"/>
      <c r="W100" s="551"/>
      <c r="X100" s="551"/>
      <c r="Y100" s="551"/>
      <c r="Z100" s="551"/>
      <c r="AA100" s="551"/>
      <c r="AB100" s="551"/>
      <c r="AC100" s="551"/>
      <c r="AD100" s="551"/>
      <c r="AE100" s="551"/>
      <c r="AF100" s="551"/>
      <c r="AG100" s="551"/>
      <c r="AH100" s="551"/>
      <c r="AI100" s="551"/>
      <c r="AJ100" s="551"/>
      <c r="AK100" s="551"/>
      <c r="AL100" s="551"/>
      <c r="AM100" s="551"/>
      <c r="AN100" s="551"/>
      <c r="AO100" s="551"/>
      <c r="AP100" s="551"/>
      <c r="AQ100" s="551"/>
      <c r="AR100" s="551"/>
      <c r="AS100" s="551"/>
      <c r="AT100" s="551"/>
      <c r="AU100" s="551"/>
      <c r="AV100" s="551"/>
      <c r="AW100" s="551"/>
      <c r="AX100" s="551"/>
      <c r="AY100" s="551"/>
      <c r="AZ100" s="551"/>
      <c r="BA100" s="551"/>
      <c r="BB100" s="551"/>
      <c r="BC100" s="551"/>
      <c r="BD100" s="551"/>
      <c r="BE100" s="551"/>
      <c r="BF100" s="551"/>
      <c r="BG100" s="551"/>
      <c r="BH100" s="551"/>
      <c r="BI100" s="551"/>
      <c r="BJ100" s="551"/>
      <c r="BK100" s="551"/>
      <c r="BL100" s="551"/>
      <c r="BM100" s="551"/>
      <c r="BN100" s="551"/>
      <c r="BO100" s="551"/>
      <c r="BP100" s="551"/>
      <c r="BQ100" s="551"/>
      <c r="BR100" s="551"/>
      <c r="BS100" s="551"/>
      <c r="BT100" s="551"/>
      <c r="BU100" s="551"/>
      <c r="BV100" s="551"/>
      <c r="BW100" s="551"/>
      <c r="BX100" s="551"/>
    </row>
    <row r="101" spans="1:76" x14ac:dyDescent="0.2">
      <c r="A101" s="481" t="s">
        <v>48</v>
      </c>
      <c r="B101" s="484">
        <f>'Benefit Log'!B$13</f>
        <v>0</v>
      </c>
      <c r="C101" s="483" t="str">
        <f t="shared" si="88"/>
        <v>Non-QALY</v>
      </c>
      <c r="D101" s="485">
        <f>D314</f>
        <v>0</v>
      </c>
      <c r="E101" s="316">
        <f t="shared" si="87"/>
        <v>0</v>
      </c>
      <c r="F101" s="485">
        <f>E314</f>
        <v>0</v>
      </c>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1"/>
      <c r="AK101" s="551"/>
      <c r="AL101" s="551"/>
      <c r="AM101" s="551"/>
      <c r="AN101" s="551"/>
      <c r="AO101" s="551"/>
      <c r="AP101" s="551"/>
      <c r="AQ101" s="551"/>
      <c r="AR101" s="551"/>
      <c r="AS101" s="551"/>
      <c r="AT101" s="551"/>
      <c r="AU101" s="551"/>
      <c r="AV101" s="551"/>
      <c r="AW101" s="551"/>
      <c r="AX101" s="551"/>
      <c r="AY101" s="551"/>
      <c r="AZ101" s="551"/>
      <c r="BA101" s="551"/>
      <c r="BB101" s="551"/>
      <c r="BC101" s="551"/>
      <c r="BD101" s="551"/>
      <c r="BE101" s="551"/>
      <c r="BF101" s="551"/>
      <c r="BG101" s="551"/>
      <c r="BH101" s="551"/>
      <c r="BI101" s="551"/>
      <c r="BJ101" s="551"/>
      <c r="BK101" s="551"/>
      <c r="BL101" s="551"/>
      <c r="BM101" s="551"/>
      <c r="BN101" s="551"/>
      <c r="BO101" s="551"/>
      <c r="BP101" s="551"/>
      <c r="BQ101" s="551"/>
      <c r="BR101" s="551"/>
      <c r="BS101" s="551"/>
      <c r="BT101" s="551"/>
      <c r="BU101" s="551"/>
      <c r="BV101" s="551"/>
      <c r="BW101" s="551"/>
      <c r="BX101" s="551"/>
    </row>
    <row r="102" spans="1:76" x14ac:dyDescent="0.2">
      <c r="A102" s="481" t="s">
        <v>624</v>
      </c>
      <c r="B102" s="484">
        <f>'Benefit Log'!B$14</f>
        <v>0</v>
      </c>
      <c r="C102" s="483" t="str">
        <f t="shared" si="88"/>
        <v>Non-QALY</v>
      </c>
      <c r="D102" s="485">
        <f>D316</f>
        <v>0</v>
      </c>
      <c r="E102" s="316">
        <f t="shared" si="87"/>
        <v>0</v>
      </c>
      <c r="F102" s="485">
        <f>E316</f>
        <v>0</v>
      </c>
      <c r="G102" s="433"/>
      <c r="H102" s="433"/>
      <c r="I102" s="433"/>
      <c r="J102" s="433"/>
      <c r="K102" s="433"/>
      <c r="L102" s="433"/>
      <c r="M102" s="433"/>
      <c r="N102" s="433"/>
      <c r="O102" s="433"/>
      <c r="P102" s="433"/>
      <c r="Q102" s="433"/>
      <c r="R102" s="433"/>
      <c r="S102" s="433"/>
      <c r="T102" s="433"/>
      <c r="U102" s="433"/>
      <c r="V102" s="433"/>
      <c r="W102" s="433"/>
      <c r="X102" s="433"/>
      <c r="Y102" s="433"/>
      <c r="Z102" s="433"/>
      <c r="AA102" s="433"/>
      <c r="AB102" s="433"/>
      <c r="AC102" s="433"/>
      <c r="AD102" s="433"/>
      <c r="AE102" s="433"/>
      <c r="AF102" s="433"/>
      <c r="AG102" s="433"/>
      <c r="AH102" s="433"/>
      <c r="AI102" s="433"/>
      <c r="AJ102" s="433"/>
      <c r="AK102" s="433"/>
      <c r="AL102" s="433"/>
      <c r="AM102" s="433"/>
      <c r="AN102" s="433"/>
      <c r="AO102" s="433"/>
      <c r="AP102" s="433"/>
      <c r="AQ102" s="433"/>
      <c r="AR102" s="433"/>
      <c r="AS102" s="433"/>
      <c r="AT102" s="433"/>
      <c r="AU102" s="433"/>
      <c r="AV102" s="433"/>
      <c r="AW102" s="433"/>
      <c r="AX102" s="433"/>
      <c r="AY102" s="433"/>
      <c r="AZ102" s="433"/>
      <c r="BA102" s="433"/>
      <c r="BB102" s="433"/>
      <c r="BC102" s="433"/>
      <c r="BD102" s="433"/>
      <c r="BE102" s="433"/>
      <c r="BF102" s="433"/>
      <c r="BG102" s="433"/>
      <c r="BH102" s="433"/>
      <c r="BI102" s="433"/>
      <c r="BJ102" s="433"/>
      <c r="BK102" s="433"/>
      <c r="BL102" s="433"/>
      <c r="BM102" s="433"/>
      <c r="BN102" s="433"/>
      <c r="BO102" s="433"/>
      <c r="BP102" s="433"/>
      <c r="BQ102" s="433"/>
      <c r="BR102" s="433"/>
      <c r="BS102" s="433"/>
      <c r="BT102" s="433"/>
      <c r="BU102" s="433"/>
      <c r="BV102" s="433"/>
      <c r="BW102" s="433"/>
      <c r="BX102" s="433"/>
    </row>
    <row r="103" spans="1:76" x14ac:dyDescent="0.2">
      <c r="A103" s="481" t="s">
        <v>625</v>
      </c>
      <c r="B103" s="484">
        <f>'Benefit Log'!B$15</f>
        <v>0</v>
      </c>
      <c r="C103" s="483" t="str">
        <f t="shared" si="88"/>
        <v>Non-QALY</v>
      </c>
      <c r="D103" s="485">
        <f>D318</f>
        <v>0</v>
      </c>
      <c r="E103" s="316">
        <f t="shared" si="87"/>
        <v>0</v>
      </c>
      <c r="F103" s="485">
        <f>E318</f>
        <v>0</v>
      </c>
      <c r="G103" s="433"/>
      <c r="H103" s="433"/>
      <c r="I103" s="433"/>
      <c r="J103" s="433"/>
      <c r="K103" s="433"/>
      <c r="L103" s="433"/>
      <c r="M103" s="433"/>
      <c r="N103" s="433"/>
      <c r="O103" s="433"/>
      <c r="P103" s="433"/>
      <c r="Q103" s="433"/>
      <c r="R103" s="433"/>
      <c r="S103" s="433"/>
      <c r="T103" s="433"/>
      <c r="U103" s="433"/>
      <c r="V103" s="433"/>
      <c r="W103" s="433"/>
      <c r="X103" s="433"/>
      <c r="Y103" s="433"/>
      <c r="Z103" s="433"/>
      <c r="AA103" s="433"/>
      <c r="AB103" s="433"/>
      <c r="AC103" s="433"/>
      <c r="AD103" s="433"/>
      <c r="AE103" s="433"/>
      <c r="AF103" s="433"/>
      <c r="AG103" s="433"/>
      <c r="AH103" s="433"/>
      <c r="AI103" s="433"/>
      <c r="AJ103" s="433"/>
      <c r="AK103" s="433"/>
      <c r="AL103" s="433"/>
      <c r="AM103" s="433"/>
      <c r="AN103" s="433"/>
      <c r="AO103" s="433"/>
      <c r="AP103" s="433"/>
      <c r="AQ103" s="433"/>
      <c r="AR103" s="433"/>
      <c r="AS103" s="433"/>
      <c r="AT103" s="433"/>
      <c r="AU103" s="433"/>
      <c r="AV103" s="433"/>
      <c r="AW103" s="433"/>
      <c r="AX103" s="433"/>
      <c r="AY103" s="433"/>
      <c r="AZ103" s="433"/>
      <c r="BA103" s="433"/>
      <c r="BB103" s="433"/>
      <c r="BC103" s="433"/>
      <c r="BD103" s="433"/>
      <c r="BE103" s="433"/>
      <c r="BF103" s="433"/>
      <c r="BG103" s="433"/>
      <c r="BH103" s="433"/>
      <c r="BI103" s="433"/>
      <c r="BJ103" s="433"/>
      <c r="BK103" s="433"/>
      <c r="BL103" s="433"/>
      <c r="BM103" s="433"/>
      <c r="BN103" s="433"/>
      <c r="BO103" s="433"/>
      <c r="BP103" s="433"/>
      <c r="BQ103" s="433"/>
      <c r="BR103" s="433"/>
      <c r="BS103" s="433"/>
      <c r="BT103" s="433"/>
      <c r="BU103" s="433"/>
      <c r="BV103" s="433"/>
      <c r="BW103" s="433"/>
      <c r="BX103" s="433"/>
    </row>
    <row r="104" spans="1:76" x14ac:dyDescent="0.2">
      <c r="A104" s="481" t="s">
        <v>626</v>
      </c>
      <c r="B104" s="484">
        <f>'Benefit Log'!B$16</f>
        <v>0</v>
      </c>
      <c r="C104" s="483" t="str">
        <f t="shared" si="88"/>
        <v>Non-QALY</v>
      </c>
      <c r="D104" s="485">
        <f>D320</f>
        <v>0</v>
      </c>
      <c r="E104" s="316">
        <f t="shared" si="87"/>
        <v>0</v>
      </c>
      <c r="F104" s="485">
        <f>E320</f>
        <v>0</v>
      </c>
      <c r="G104" s="433"/>
      <c r="H104" s="433"/>
      <c r="I104" s="433"/>
      <c r="J104" s="433"/>
      <c r="K104" s="433"/>
      <c r="L104" s="433"/>
      <c r="M104" s="433"/>
      <c r="N104" s="433"/>
      <c r="O104" s="433"/>
      <c r="P104" s="433"/>
      <c r="Q104" s="433"/>
      <c r="R104" s="433"/>
      <c r="S104" s="433"/>
      <c r="T104" s="433"/>
      <c r="U104" s="433"/>
      <c r="V104" s="433"/>
      <c r="W104" s="433"/>
      <c r="X104" s="433"/>
      <c r="Y104" s="433"/>
      <c r="Z104" s="433"/>
      <c r="AA104" s="433"/>
      <c r="AB104" s="433"/>
      <c r="AC104" s="433"/>
      <c r="AD104" s="433"/>
      <c r="AE104" s="433"/>
      <c r="AF104" s="433"/>
      <c r="AG104" s="433"/>
      <c r="AH104" s="433"/>
      <c r="AI104" s="433"/>
      <c r="AJ104" s="433"/>
      <c r="AK104" s="433"/>
      <c r="AL104" s="433"/>
      <c r="AM104" s="433"/>
      <c r="AN104" s="433"/>
      <c r="AO104" s="433"/>
      <c r="AP104" s="433"/>
      <c r="AQ104" s="433"/>
      <c r="AR104" s="433"/>
      <c r="AS104" s="433"/>
      <c r="AT104" s="433"/>
      <c r="AU104" s="433"/>
      <c r="AV104" s="433"/>
      <c r="AW104" s="433"/>
      <c r="AX104" s="433"/>
      <c r="AY104" s="433"/>
      <c r="AZ104" s="433"/>
      <c r="BA104" s="433"/>
      <c r="BB104" s="433"/>
      <c r="BC104" s="433"/>
      <c r="BD104" s="433"/>
      <c r="BE104" s="433"/>
      <c r="BF104" s="433"/>
      <c r="BG104" s="433"/>
      <c r="BH104" s="433"/>
      <c r="BI104" s="433"/>
      <c r="BJ104" s="433"/>
      <c r="BK104" s="433"/>
      <c r="BL104" s="433"/>
      <c r="BM104" s="433"/>
      <c r="BN104" s="433"/>
      <c r="BO104" s="433"/>
      <c r="BP104" s="433"/>
      <c r="BQ104" s="433"/>
      <c r="BR104" s="433"/>
      <c r="BS104" s="433"/>
      <c r="BT104" s="433"/>
      <c r="BU104" s="433"/>
      <c r="BV104" s="433"/>
      <c r="BW104" s="433"/>
      <c r="BX104" s="433"/>
    </row>
    <row r="105" spans="1:76" x14ac:dyDescent="0.2">
      <c r="A105" s="481" t="s">
        <v>627</v>
      </c>
      <c r="B105" s="484">
        <f>'Benefit Log'!B$17</f>
        <v>0</v>
      </c>
      <c r="C105" s="483" t="str">
        <f t="shared" si="88"/>
        <v>Non-QALY</v>
      </c>
      <c r="D105" s="485">
        <f>D322</f>
        <v>0</v>
      </c>
      <c r="E105" s="316">
        <f t="shared" si="87"/>
        <v>0</v>
      </c>
      <c r="F105" s="485">
        <f>E322</f>
        <v>0</v>
      </c>
      <c r="G105" s="433"/>
      <c r="H105" s="433"/>
      <c r="I105" s="433"/>
      <c r="J105" s="433"/>
      <c r="K105" s="433"/>
      <c r="L105" s="433"/>
      <c r="M105" s="433"/>
      <c r="N105" s="433"/>
      <c r="O105" s="433"/>
      <c r="P105" s="433"/>
      <c r="Q105" s="433"/>
      <c r="R105" s="433"/>
      <c r="S105" s="433"/>
      <c r="T105" s="433"/>
      <c r="U105" s="433"/>
      <c r="V105" s="433"/>
      <c r="W105" s="433"/>
      <c r="X105" s="433"/>
      <c r="Y105" s="433"/>
      <c r="Z105" s="433"/>
      <c r="AA105" s="433"/>
      <c r="AB105" s="433"/>
      <c r="AC105" s="433"/>
      <c r="AD105" s="433"/>
      <c r="AE105" s="433"/>
      <c r="AF105" s="433"/>
      <c r="AG105" s="433"/>
      <c r="AH105" s="433"/>
      <c r="AI105" s="433"/>
      <c r="AJ105" s="433"/>
      <c r="AK105" s="433"/>
      <c r="AL105" s="433"/>
      <c r="AM105" s="433"/>
      <c r="AN105" s="433"/>
      <c r="AO105" s="433"/>
      <c r="AP105" s="433"/>
      <c r="AQ105" s="433"/>
      <c r="AR105" s="433"/>
      <c r="AS105" s="433"/>
      <c r="AT105" s="433"/>
      <c r="AU105" s="433"/>
      <c r="AV105" s="433"/>
      <c r="AW105" s="433"/>
      <c r="AX105" s="433"/>
      <c r="AY105" s="433"/>
      <c r="AZ105" s="433"/>
      <c r="BA105" s="433"/>
      <c r="BB105" s="433"/>
      <c r="BC105" s="433"/>
      <c r="BD105" s="433"/>
      <c r="BE105" s="433"/>
      <c r="BF105" s="433"/>
      <c r="BG105" s="433"/>
      <c r="BH105" s="433"/>
      <c r="BI105" s="433"/>
      <c r="BJ105" s="433"/>
      <c r="BK105" s="433"/>
      <c r="BL105" s="433"/>
      <c r="BM105" s="433"/>
      <c r="BN105" s="433"/>
      <c r="BO105" s="433"/>
      <c r="BP105" s="433"/>
      <c r="BQ105" s="433"/>
      <c r="BR105" s="433"/>
      <c r="BS105" s="433"/>
      <c r="BT105" s="433"/>
      <c r="BU105" s="433"/>
      <c r="BV105" s="433"/>
      <c r="BW105" s="433"/>
      <c r="BX105" s="433"/>
    </row>
    <row r="106" spans="1:76" x14ac:dyDescent="0.2">
      <c r="A106" s="481" t="s">
        <v>628</v>
      </c>
      <c r="B106" s="484">
        <f>'Benefit Log'!B$18</f>
        <v>0</v>
      </c>
      <c r="C106" s="483" t="str">
        <f t="shared" si="88"/>
        <v>Non-QALY</v>
      </c>
      <c r="D106" s="485">
        <f>D324</f>
        <v>0</v>
      </c>
      <c r="E106" s="316">
        <f t="shared" si="87"/>
        <v>0</v>
      </c>
      <c r="F106" s="485">
        <f>E324</f>
        <v>0</v>
      </c>
      <c r="G106" s="433"/>
      <c r="H106" s="433"/>
      <c r="I106" s="433"/>
      <c r="J106" s="433"/>
      <c r="K106" s="433"/>
      <c r="L106" s="433"/>
      <c r="M106" s="433"/>
      <c r="N106" s="433"/>
      <c r="O106" s="433"/>
      <c r="P106" s="433"/>
      <c r="Q106" s="433"/>
      <c r="R106" s="433"/>
      <c r="S106" s="433"/>
      <c r="T106" s="433"/>
      <c r="U106" s="433"/>
      <c r="V106" s="433"/>
      <c r="W106" s="433"/>
      <c r="X106" s="433"/>
      <c r="Y106" s="433"/>
      <c r="Z106" s="433"/>
      <c r="AA106" s="433"/>
      <c r="AB106" s="433"/>
      <c r="AC106" s="433"/>
      <c r="AD106" s="433"/>
      <c r="AE106" s="433"/>
      <c r="AF106" s="433"/>
      <c r="AG106" s="433"/>
      <c r="AH106" s="433"/>
      <c r="AI106" s="433"/>
      <c r="AJ106" s="433"/>
      <c r="AK106" s="433"/>
      <c r="AL106" s="433"/>
      <c r="AM106" s="433"/>
      <c r="AN106" s="433"/>
      <c r="AO106" s="433"/>
      <c r="AP106" s="433"/>
      <c r="AQ106" s="433"/>
      <c r="AR106" s="433"/>
      <c r="AS106" s="433"/>
      <c r="AT106" s="433"/>
      <c r="AU106" s="433"/>
      <c r="AV106" s="433"/>
      <c r="AW106" s="433"/>
      <c r="AX106" s="433"/>
      <c r="AY106" s="433"/>
      <c r="AZ106" s="433"/>
      <c r="BA106" s="433"/>
      <c r="BB106" s="433"/>
      <c r="BC106" s="433"/>
      <c r="BD106" s="433"/>
      <c r="BE106" s="433"/>
      <c r="BF106" s="433"/>
      <c r="BG106" s="433"/>
      <c r="BH106" s="433"/>
      <c r="BI106" s="433"/>
      <c r="BJ106" s="433"/>
      <c r="BK106" s="433"/>
      <c r="BL106" s="433"/>
      <c r="BM106" s="433"/>
      <c r="BN106" s="433"/>
      <c r="BO106" s="433"/>
      <c r="BP106" s="433"/>
      <c r="BQ106" s="433"/>
      <c r="BR106" s="433"/>
      <c r="BS106" s="433"/>
      <c r="BT106" s="433"/>
      <c r="BU106" s="433"/>
      <c r="BV106" s="433"/>
      <c r="BW106" s="433"/>
      <c r="BX106" s="433"/>
    </row>
    <row r="107" spans="1:76" x14ac:dyDescent="0.2">
      <c r="A107" s="481" t="s">
        <v>629</v>
      </c>
      <c r="B107" s="484">
        <f>'Benefit Log'!B$19</f>
        <v>0</v>
      </c>
      <c r="C107" s="483" t="str">
        <f t="shared" si="88"/>
        <v>Non-QALY</v>
      </c>
      <c r="D107" s="485">
        <f>D326</f>
        <v>0</v>
      </c>
      <c r="E107" s="316">
        <f t="shared" si="87"/>
        <v>0</v>
      </c>
      <c r="F107" s="485">
        <f>E326</f>
        <v>0</v>
      </c>
      <c r="G107" s="433"/>
      <c r="H107" s="433"/>
      <c r="I107" s="433"/>
      <c r="J107" s="433"/>
      <c r="K107" s="433"/>
      <c r="L107" s="433"/>
      <c r="M107" s="433"/>
      <c r="N107" s="433"/>
      <c r="O107" s="433"/>
      <c r="P107" s="433"/>
      <c r="Q107" s="433"/>
      <c r="R107" s="433"/>
      <c r="S107" s="433"/>
      <c r="T107" s="433"/>
      <c r="U107" s="433"/>
      <c r="V107" s="433"/>
      <c r="W107" s="433"/>
      <c r="X107" s="433"/>
      <c r="Y107" s="433"/>
      <c r="Z107" s="433"/>
      <c r="AA107" s="433"/>
      <c r="AB107" s="433"/>
      <c r="AC107" s="433"/>
      <c r="AD107" s="433"/>
      <c r="AE107" s="433"/>
      <c r="AF107" s="433"/>
      <c r="AG107" s="433"/>
      <c r="AH107" s="433"/>
      <c r="AI107" s="433"/>
      <c r="AJ107" s="433"/>
      <c r="AK107" s="433"/>
      <c r="AL107" s="433"/>
      <c r="AM107" s="433"/>
      <c r="AN107" s="433"/>
      <c r="AO107" s="433"/>
      <c r="AP107" s="433"/>
      <c r="AQ107" s="433"/>
      <c r="AR107" s="433"/>
      <c r="AS107" s="433"/>
      <c r="AT107" s="433"/>
      <c r="AU107" s="433"/>
      <c r="AV107" s="433"/>
      <c r="AW107" s="433"/>
      <c r="AX107" s="433"/>
      <c r="AY107" s="433"/>
      <c r="AZ107" s="433"/>
      <c r="BA107" s="433"/>
      <c r="BB107" s="433"/>
      <c r="BC107" s="433"/>
      <c r="BD107" s="433"/>
      <c r="BE107" s="433"/>
      <c r="BF107" s="433"/>
      <c r="BG107" s="433"/>
      <c r="BH107" s="433"/>
      <c r="BI107" s="433"/>
      <c r="BJ107" s="433"/>
      <c r="BK107" s="433"/>
      <c r="BL107" s="433"/>
      <c r="BM107" s="433"/>
      <c r="BN107" s="433"/>
      <c r="BO107" s="433"/>
      <c r="BP107" s="433"/>
      <c r="BQ107" s="433"/>
      <c r="BR107" s="433"/>
      <c r="BS107" s="433"/>
      <c r="BT107" s="433"/>
      <c r="BU107" s="433"/>
      <c r="BV107" s="433"/>
      <c r="BW107" s="433"/>
      <c r="BX107" s="433"/>
    </row>
    <row r="108" spans="1:76" x14ac:dyDescent="0.2">
      <c r="A108" s="488" t="s">
        <v>630</v>
      </c>
      <c r="B108" s="553">
        <f>'Benefit Log'!B$20</f>
        <v>0</v>
      </c>
      <c r="C108" s="483" t="str">
        <f t="shared" si="88"/>
        <v>Non-QALY</v>
      </c>
      <c r="D108" s="485">
        <f>D328</f>
        <v>0</v>
      </c>
      <c r="E108" s="316">
        <f t="shared" si="87"/>
        <v>0</v>
      </c>
      <c r="F108" s="485">
        <f>E328</f>
        <v>0</v>
      </c>
      <c r="G108" s="433"/>
      <c r="H108" s="433"/>
      <c r="I108" s="433"/>
      <c r="J108" s="433"/>
      <c r="K108" s="433"/>
      <c r="L108" s="433"/>
      <c r="M108" s="433"/>
      <c r="N108" s="433"/>
      <c r="O108" s="433"/>
      <c r="P108" s="433"/>
      <c r="Q108" s="433"/>
      <c r="R108" s="433"/>
      <c r="S108" s="433"/>
      <c r="T108" s="433"/>
      <c r="U108" s="433"/>
      <c r="V108" s="433"/>
      <c r="W108" s="433"/>
      <c r="X108" s="433"/>
      <c r="Y108" s="433"/>
      <c r="Z108" s="433"/>
      <c r="AA108" s="433"/>
      <c r="AB108" s="433"/>
      <c r="AC108" s="433"/>
      <c r="AD108" s="433"/>
      <c r="AE108" s="433"/>
      <c r="AF108" s="433"/>
      <c r="AG108" s="433"/>
      <c r="AH108" s="433"/>
      <c r="AI108" s="433"/>
      <c r="AJ108" s="433"/>
      <c r="AK108" s="433"/>
      <c r="AL108" s="433"/>
      <c r="AM108" s="433"/>
      <c r="AN108" s="433"/>
      <c r="AO108" s="433"/>
      <c r="AP108" s="433"/>
      <c r="AQ108" s="433"/>
      <c r="AR108" s="433"/>
      <c r="AS108" s="433"/>
      <c r="AT108" s="433"/>
      <c r="AU108" s="433"/>
      <c r="AV108" s="433"/>
      <c r="AW108" s="433"/>
      <c r="AX108" s="433"/>
      <c r="AY108" s="433"/>
      <c r="AZ108" s="433"/>
      <c r="BA108" s="433"/>
      <c r="BB108" s="433"/>
      <c r="BC108" s="433"/>
      <c r="BD108" s="433"/>
      <c r="BE108" s="433"/>
      <c r="BF108" s="433"/>
      <c r="BG108" s="433"/>
      <c r="BH108" s="433"/>
      <c r="BI108" s="433"/>
      <c r="BJ108" s="433"/>
      <c r="BK108" s="433"/>
      <c r="BL108" s="433"/>
      <c r="BM108" s="433"/>
      <c r="BN108" s="433"/>
      <c r="BO108" s="433"/>
      <c r="BP108" s="433"/>
      <c r="BQ108" s="433"/>
      <c r="BR108" s="433"/>
      <c r="BS108" s="433"/>
      <c r="BT108" s="433"/>
      <c r="BU108" s="433"/>
      <c r="BV108" s="433"/>
      <c r="BW108" s="433"/>
      <c r="BX108" s="433"/>
    </row>
    <row r="109" spans="1:76" s="11" customFormat="1" ht="12" x14ac:dyDescent="0.25">
      <c r="C109" s="490" t="s">
        <v>55</v>
      </c>
      <c r="D109" s="315">
        <f>SUM(D94:D108)</f>
        <v>0</v>
      </c>
      <c r="E109" s="317">
        <f>SUM(E94:E108)</f>
        <v>0</v>
      </c>
      <c r="F109" s="315">
        <f>SUM(F94:F108)</f>
        <v>0</v>
      </c>
      <c r="G109" s="317"/>
      <c r="H109" s="317"/>
      <c r="I109" s="317"/>
      <c r="J109" s="317"/>
      <c r="K109" s="317"/>
      <c r="L109" s="317"/>
      <c r="M109" s="317"/>
      <c r="N109" s="317"/>
      <c r="O109" s="317"/>
      <c r="P109" s="317"/>
      <c r="Q109" s="317"/>
      <c r="R109" s="317"/>
      <c r="S109" s="317"/>
      <c r="T109" s="317"/>
      <c r="U109" s="317"/>
      <c r="V109" s="317"/>
      <c r="W109" s="317"/>
      <c r="X109" s="317"/>
      <c r="Y109" s="317"/>
      <c r="Z109" s="317"/>
      <c r="AA109" s="317"/>
      <c r="AB109" s="317"/>
      <c r="AC109" s="317"/>
      <c r="AD109" s="317"/>
      <c r="AE109" s="317"/>
      <c r="AF109" s="317"/>
      <c r="AG109" s="317"/>
      <c r="AH109" s="317"/>
      <c r="AI109" s="317"/>
      <c r="AJ109" s="317"/>
      <c r="AK109" s="317"/>
      <c r="AL109" s="317"/>
      <c r="AM109" s="317"/>
      <c r="AN109" s="317"/>
      <c r="AO109" s="317"/>
      <c r="AP109" s="317"/>
      <c r="AQ109" s="317"/>
      <c r="AR109" s="317"/>
      <c r="AS109" s="317"/>
      <c r="AT109" s="317"/>
      <c r="AU109" s="317"/>
      <c r="AV109" s="317"/>
      <c r="AW109" s="317"/>
      <c r="AX109" s="317"/>
      <c r="AY109" s="317"/>
      <c r="AZ109" s="317"/>
      <c r="BA109" s="317"/>
      <c r="BB109" s="317"/>
      <c r="BC109" s="317"/>
      <c r="BD109" s="317"/>
      <c r="BE109" s="317"/>
      <c r="BF109" s="317"/>
      <c r="BG109" s="317"/>
      <c r="BH109" s="317"/>
      <c r="BI109" s="317"/>
      <c r="BJ109" s="317"/>
      <c r="BK109" s="317"/>
      <c r="BL109" s="317"/>
      <c r="BM109" s="317"/>
      <c r="BN109" s="317"/>
      <c r="BO109" s="317"/>
      <c r="BP109" s="317"/>
      <c r="BQ109" s="317"/>
      <c r="BR109" s="317"/>
      <c r="BS109" s="317"/>
      <c r="BT109" s="317"/>
      <c r="BU109" s="317"/>
      <c r="BV109" s="317"/>
      <c r="BW109" s="317"/>
      <c r="BX109" s="317"/>
    </row>
    <row r="110" spans="1:76" s="11" customFormat="1" ht="12" x14ac:dyDescent="0.25">
      <c r="C110" s="7"/>
      <c r="D110" s="715" t="s">
        <v>584</v>
      </c>
      <c r="E110" s="716"/>
      <c r="F110" s="717"/>
      <c r="G110" s="317">
        <f>SUM(G94:G109)</f>
        <v>0</v>
      </c>
      <c r="H110" s="317">
        <f t="shared" ref="H110" si="89">SUM(H94:H109)</f>
        <v>0</v>
      </c>
      <c r="I110" s="317">
        <f t="shared" ref="I110" si="90">SUM(I94:I109)</f>
        <v>0</v>
      </c>
      <c r="J110" s="317">
        <f t="shared" ref="J110" si="91">SUM(J94:J109)</f>
        <v>0</v>
      </c>
      <c r="K110" s="317">
        <f t="shared" ref="K110" si="92">SUM(K94:K109)</f>
        <v>0</v>
      </c>
      <c r="L110" s="317">
        <f t="shared" ref="L110" si="93">SUM(L94:L109)</f>
        <v>0</v>
      </c>
      <c r="M110" s="317">
        <f t="shared" ref="M110" si="94">SUM(M94:M109)</f>
        <v>0</v>
      </c>
      <c r="N110" s="317">
        <f t="shared" ref="N110" si="95">SUM(N94:N109)</f>
        <v>0</v>
      </c>
      <c r="O110" s="317">
        <f t="shared" ref="O110" si="96">SUM(O94:O109)</f>
        <v>0</v>
      </c>
      <c r="P110" s="317">
        <f t="shared" ref="P110" si="97">SUM(P94:P109)</f>
        <v>0</v>
      </c>
      <c r="Q110" s="317">
        <f t="shared" ref="Q110" si="98">SUM(Q94:Q109)</f>
        <v>0</v>
      </c>
      <c r="R110" s="317">
        <f t="shared" ref="R110" si="99">SUM(R94:R109)</f>
        <v>0</v>
      </c>
      <c r="S110" s="317">
        <f t="shared" ref="S110" si="100">SUM(S94:S109)</f>
        <v>0</v>
      </c>
      <c r="T110" s="317">
        <f t="shared" ref="T110" si="101">SUM(T94:T109)</f>
        <v>0</v>
      </c>
      <c r="U110" s="317">
        <f t="shared" ref="U110" si="102">SUM(U94:U109)</f>
        <v>0</v>
      </c>
      <c r="V110" s="317">
        <f t="shared" ref="V110" si="103">SUM(V94:V109)</f>
        <v>0</v>
      </c>
      <c r="W110" s="317">
        <f t="shared" ref="W110" si="104">SUM(W94:W109)</f>
        <v>0</v>
      </c>
      <c r="X110" s="317">
        <f t="shared" ref="X110" si="105">SUM(X94:X109)</f>
        <v>0</v>
      </c>
      <c r="Y110" s="317">
        <f t="shared" ref="Y110" si="106">SUM(Y94:Y109)</f>
        <v>0</v>
      </c>
      <c r="Z110" s="317">
        <f t="shared" ref="Z110" si="107">SUM(Z94:Z109)</f>
        <v>0</v>
      </c>
      <c r="AA110" s="317">
        <f t="shared" ref="AA110" si="108">SUM(AA94:AA109)</f>
        <v>0</v>
      </c>
      <c r="AB110" s="317">
        <f t="shared" ref="AB110" si="109">SUM(AB94:AB109)</f>
        <v>0</v>
      </c>
      <c r="AC110" s="317">
        <f t="shared" ref="AC110" si="110">SUM(AC94:AC109)</f>
        <v>0</v>
      </c>
      <c r="AD110" s="317">
        <f t="shared" ref="AD110" si="111">SUM(AD94:AD109)</f>
        <v>0</v>
      </c>
      <c r="AE110" s="317">
        <f t="shared" ref="AE110" si="112">SUM(AE94:AE109)</f>
        <v>0</v>
      </c>
      <c r="AF110" s="317">
        <f t="shared" ref="AF110" si="113">SUM(AF94:AF109)</f>
        <v>0</v>
      </c>
      <c r="AG110" s="317">
        <f t="shared" ref="AG110" si="114">SUM(AG94:AG109)</f>
        <v>0</v>
      </c>
      <c r="AH110" s="317">
        <f t="shared" ref="AH110" si="115">SUM(AH94:AH109)</f>
        <v>0</v>
      </c>
      <c r="AI110" s="317">
        <f t="shared" ref="AI110" si="116">SUM(AI94:AI109)</f>
        <v>0</v>
      </c>
      <c r="AJ110" s="317">
        <f t="shared" ref="AJ110" si="117">SUM(AJ94:AJ109)</f>
        <v>0</v>
      </c>
      <c r="AK110" s="317">
        <f t="shared" ref="AK110" si="118">SUM(AK94:AK109)</f>
        <v>0</v>
      </c>
      <c r="AL110" s="317">
        <f t="shared" ref="AL110" si="119">SUM(AL94:AL109)</f>
        <v>0</v>
      </c>
      <c r="AM110" s="317">
        <f t="shared" ref="AM110" si="120">SUM(AM94:AM109)</f>
        <v>0</v>
      </c>
      <c r="AN110" s="317">
        <f t="shared" ref="AN110" si="121">SUM(AN94:AN109)</f>
        <v>0</v>
      </c>
      <c r="AO110" s="317">
        <f t="shared" ref="AO110" si="122">SUM(AO94:AO109)</f>
        <v>0</v>
      </c>
      <c r="AP110" s="317">
        <f t="shared" ref="AP110" si="123">SUM(AP94:AP109)</f>
        <v>0</v>
      </c>
      <c r="AQ110" s="317">
        <f t="shared" ref="AQ110" si="124">SUM(AQ94:AQ109)</f>
        <v>0</v>
      </c>
      <c r="AR110" s="317">
        <f t="shared" ref="AR110" si="125">SUM(AR94:AR109)</f>
        <v>0</v>
      </c>
      <c r="AS110" s="317">
        <f t="shared" ref="AS110" si="126">SUM(AS94:AS109)</f>
        <v>0</v>
      </c>
      <c r="AT110" s="317">
        <f t="shared" ref="AT110" si="127">SUM(AT94:AT109)</f>
        <v>0</v>
      </c>
      <c r="AU110" s="317">
        <f t="shared" ref="AU110" si="128">SUM(AU94:AU109)</f>
        <v>0</v>
      </c>
      <c r="AV110" s="317">
        <f t="shared" ref="AV110" si="129">SUM(AV94:AV109)</f>
        <v>0</v>
      </c>
      <c r="AW110" s="317">
        <f t="shared" ref="AW110" si="130">SUM(AW94:AW109)</f>
        <v>0</v>
      </c>
      <c r="AX110" s="317">
        <f t="shared" ref="AX110" si="131">SUM(AX94:AX109)</f>
        <v>0</v>
      </c>
      <c r="AY110" s="317">
        <f t="shared" ref="AY110" si="132">SUM(AY94:AY109)</f>
        <v>0</v>
      </c>
      <c r="AZ110" s="317">
        <f t="shared" ref="AZ110" si="133">SUM(AZ94:AZ109)</f>
        <v>0</v>
      </c>
      <c r="BA110" s="317">
        <f t="shared" ref="BA110" si="134">SUM(BA94:BA109)</f>
        <v>0</v>
      </c>
      <c r="BB110" s="317">
        <f t="shared" ref="BB110" si="135">SUM(BB94:BB109)</f>
        <v>0</v>
      </c>
      <c r="BC110" s="317">
        <f t="shared" ref="BC110" si="136">SUM(BC94:BC109)</f>
        <v>0</v>
      </c>
      <c r="BD110" s="317">
        <f t="shared" ref="BD110" si="137">SUM(BD94:BD109)</f>
        <v>0</v>
      </c>
      <c r="BE110" s="317">
        <f t="shared" ref="BE110" si="138">SUM(BE94:BE109)</f>
        <v>0</v>
      </c>
      <c r="BF110" s="317">
        <f t="shared" ref="BF110" si="139">SUM(BF94:BF109)</f>
        <v>0</v>
      </c>
      <c r="BG110" s="317">
        <f t="shared" ref="BG110" si="140">SUM(BG94:BG109)</f>
        <v>0</v>
      </c>
      <c r="BH110" s="317">
        <f t="shared" ref="BH110" si="141">SUM(BH94:BH109)</f>
        <v>0</v>
      </c>
      <c r="BI110" s="317">
        <f t="shared" ref="BI110" si="142">SUM(BI94:BI109)</f>
        <v>0</v>
      </c>
      <c r="BJ110" s="317">
        <f t="shared" ref="BJ110" si="143">SUM(BJ94:BJ109)</f>
        <v>0</v>
      </c>
      <c r="BK110" s="317">
        <f t="shared" ref="BK110" si="144">SUM(BK94:BK109)</f>
        <v>0</v>
      </c>
      <c r="BL110" s="317">
        <f t="shared" ref="BL110" si="145">SUM(BL94:BL109)</f>
        <v>0</v>
      </c>
      <c r="BM110" s="317">
        <f t="shared" ref="BM110" si="146">SUM(BM94:BM109)</f>
        <v>0</v>
      </c>
      <c r="BN110" s="317">
        <f t="shared" ref="BN110" si="147">SUM(BN94:BN109)</f>
        <v>0</v>
      </c>
      <c r="BO110" s="317">
        <f t="shared" ref="BO110" si="148">SUM(BO94:BO109)</f>
        <v>0</v>
      </c>
      <c r="BP110" s="317">
        <f t="shared" ref="BP110" si="149">SUM(BP94:BP109)</f>
        <v>0</v>
      </c>
      <c r="BQ110" s="317">
        <f t="shared" ref="BQ110" si="150">SUM(BQ94:BQ109)</f>
        <v>0</v>
      </c>
      <c r="BR110" s="317">
        <f t="shared" ref="BR110" si="151">SUM(BR94:BR109)</f>
        <v>0</v>
      </c>
      <c r="BS110" s="317">
        <f t="shared" ref="BS110:BW110" si="152">SUM(BS94:BS109)</f>
        <v>0</v>
      </c>
      <c r="BT110" s="317">
        <f t="shared" si="152"/>
        <v>0</v>
      </c>
      <c r="BU110" s="317">
        <f t="shared" si="152"/>
        <v>0</v>
      </c>
      <c r="BV110" s="317">
        <f t="shared" si="152"/>
        <v>0</v>
      </c>
      <c r="BW110" s="317">
        <f t="shared" si="152"/>
        <v>0</v>
      </c>
      <c r="BX110" s="317">
        <f t="shared" ref="BX110" si="153">SUM(BX94:BX109)</f>
        <v>0</v>
      </c>
    </row>
    <row r="111" spans="1:76" s="24" customFormat="1" ht="12" x14ac:dyDescent="0.25">
      <c r="D111" s="715" t="s">
        <v>30</v>
      </c>
      <c r="E111" s="716"/>
      <c r="F111" s="717"/>
      <c r="G111" s="487">
        <f>G330</f>
        <v>0</v>
      </c>
      <c r="H111" s="487">
        <f t="shared" ref="H111:BS111" si="154">H330</f>
        <v>0</v>
      </c>
      <c r="I111" s="487">
        <f t="shared" si="154"/>
        <v>0</v>
      </c>
      <c r="J111" s="487">
        <f t="shared" si="154"/>
        <v>0</v>
      </c>
      <c r="K111" s="487">
        <f t="shared" si="154"/>
        <v>0</v>
      </c>
      <c r="L111" s="487">
        <f t="shared" si="154"/>
        <v>0</v>
      </c>
      <c r="M111" s="487">
        <f t="shared" si="154"/>
        <v>0</v>
      </c>
      <c r="N111" s="487">
        <f t="shared" si="154"/>
        <v>0</v>
      </c>
      <c r="O111" s="487">
        <f t="shared" si="154"/>
        <v>0</v>
      </c>
      <c r="P111" s="487">
        <f t="shared" si="154"/>
        <v>0</v>
      </c>
      <c r="Q111" s="487">
        <f t="shared" si="154"/>
        <v>0</v>
      </c>
      <c r="R111" s="487">
        <f t="shared" si="154"/>
        <v>0</v>
      </c>
      <c r="S111" s="487">
        <f t="shared" si="154"/>
        <v>0</v>
      </c>
      <c r="T111" s="487">
        <f t="shared" si="154"/>
        <v>0</v>
      </c>
      <c r="U111" s="487">
        <f t="shared" si="154"/>
        <v>0</v>
      </c>
      <c r="V111" s="487">
        <f t="shared" si="154"/>
        <v>0</v>
      </c>
      <c r="W111" s="487">
        <f t="shared" si="154"/>
        <v>0</v>
      </c>
      <c r="X111" s="487">
        <f t="shared" si="154"/>
        <v>0</v>
      </c>
      <c r="Y111" s="487">
        <f t="shared" si="154"/>
        <v>0</v>
      </c>
      <c r="Z111" s="487">
        <f t="shared" si="154"/>
        <v>0</v>
      </c>
      <c r="AA111" s="487">
        <f t="shared" si="154"/>
        <v>0</v>
      </c>
      <c r="AB111" s="487">
        <f t="shared" si="154"/>
        <v>0</v>
      </c>
      <c r="AC111" s="487">
        <f t="shared" si="154"/>
        <v>0</v>
      </c>
      <c r="AD111" s="487">
        <f t="shared" si="154"/>
        <v>0</v>
      </c>
      <c r="AE111" s="487">
        <f t="shared" si="154"/>
        <v>0</v>
      </c>
      <c r="AF111" s="487">
        <f t="shared" si="154"/>
        <v>0</v>
      </c>
      <c r="AG111" s="487">
        <f t="shared" si="154"/>
        <v>0</v>
      </c>
      <c r="AH111" s="487">
        <f t="shared" si="154"/>
        <v>0</v>
      </c>
      <c r="AI111" s="487">
        <f t="shared" si="154"/>
        <v>0</v>
      </c>
      <c r="AJ111" s="487">
        <f t="shared" si="154"/>
        <v>0</v>
      </c>
      <c r="AK111" s="487">
        <f t="shared" si="154"/>
        <v>0</v>
      </c>
      <c r="AL111" s="487">
        <f t="shared" si="154"/>
        <v>0</v>
      </c>
      <c r="AM111" s="487">
        <f t="shared" si="154"/>
        <v>0</v>
      </c>
      <c r="AN111" s="487">
        <f t="shared" si="154"/>
        <v>0</v>
      </c>
      <c r="AO111" s="487">
        <f t="shared" si="154"/>
        <v>0</v>
      </c>
      <c r="AP111" s="487">
        <f t="shared" si="154"/>
        <v>0</v>
      </c>
      <c r="AQ111" s="487">
        <f t="shared" si="154"/>
        <v>0</v>
      </c>
      <c r="AR111" s="487">
        <f t="shared" si="154"/>
        <v>0</v>
      </c>
      <c r="AS111" s="487">
        <f t="shared" si="154"/>
        <v>0</v>
      </c>
      <c r="AT111" s="487">
        <f t="shared" si="154"/>
        <v>0</v>
      </c>
      <c r="AU111" s="487">
        <f t="shared" si="154"/>
        <v>0</v>
      </c>
      <c r="AV111" s="487">
        <f t="shared" si="154"/>
        <v>0</v>
      </c>
      <c r="AW111" s="487">
        <f t="shared" si="154"/>
        <v>0</v>
      </c>
      <c r="AX111" s="487">
        <f t="shared" si="154"/>
        <v>0</v>
      </c>
      <c r="AY111" s="487">
        <f t="shared" si="154"/>
        <v>0</v>
      </c>
      <c r="AZ111" s="487">
        <f t="shared" si="154"/>
        <v>0</v>
      </c>
      <c r="BA111" s="487">
        <f t="shared" si="154"/>
        <v>0</v>
      </c>
      <c r="BB111" s="487">
        <f t="shared" si="154"/>
        <v>0</v>
      </c>
      <c r="BC111" s="487">
        <f t="shared" si="154"/>
        <v>0</v>
      </c>
      <c r="BD111" s="487">
        <f t="shared" si="154"/>
        <v>0</v>
      </c>
      <c r="BE111" s="487">
        <f t="shared" si="154"/>
        <v>0</v>
      </c>
      <c r="BF111" s="487">
        <f t="shared" si="154"/>
        <v>0</v>
      </c>
      <c r="BG111" s="487">
        <f t="shared" si="154"/>
        <v>0</v>
      </c>
      <c r="BH111" s="487">
        <f t="shared" si="154"/>
        <v>0</v>
      </c>
      <c r="BI111" s="487">
        <f t="shared" si="154"/>
        <v>0</v>
      </c>
      <c r="BJ111" s="487">
        <f t="shared" si="154"/>
        <v>0</v>
      </c>
      <c r="BK111" s="487">
        <f t="shared" si="154"/>
        <v>0</v>
      </c>
      <c r="BL111" s="487">
        <f t="shared" si="154"/>
        <v>0</v>
      </c>
      <c r="BM111" s="487">
        <f t="shared" si="154"/>
        <v>0</v>
      </c>
      <c r="BN111" s="487">
        <f t="shared" si="154"/>
        <v>0</v>
      </c>
      <c r="BO111" s="487">
        <f t="shared" si="154"/>
        <v>0</v>
      </c>
      <c r="BP111" s="487">
        <f t="shared" si="154"/>
        <v>0</v>
      </c>
      <c r="BQ111" s="487">
        <f t="shared" si="154"/>
        <v>0</v>
      </c>
      <c r="BR111" s="487">
        <f t="shared" si="154"/>
        <v>0</v>
      </c>
      <c r="BS111" s="487">
        <f t="shared" si="154"/>
        <v>0</v>
      </c>
      <c r="BT111" s="487">
        <f t="shared" ref="BT111:BX111" si="155">BT330</f>
        <v>0</v>
      </c>
      <c r="BU111" s="487">
        <f t="shared" si="155"/>
        <v>0</v>
      </c>
      <c r="BV111" s="487">
        <f t="shared" si="155"/>
        <v>0</v>
      </c>
      <c r="BW111" s="487">
        <f t="shared" si="155"/>
        <v>0</v>
      </c>
      <c r="BX111" s="487">
        <f t="shared" si="155"/>
        <v>0</v>
      </c>
    </row>
    <row r="113" spans="1:76" ht="12" x14ac:dyDescent="0.2">
      <c r="A113" s="734" t="str">
        <f>"Option 5 - "&amp; Factors!$B$20</f>
        <v xml:space="preserve">Option 5 - </v>
      </c>
      <c r="B113" s="735"/>
      <c r="C113" s="735"/>
      <c r="D113" s="735"/>
      <c r="E113" s="33"/>
      <c r="F113" s="30"/>
      <c r="G113" s="30"/>
      <c r="H113" s="30"/>
      <c r="I113" s="30"/>
      <c r="J113" s="30"/>
      <c r="K113" s="30"/>
      <c r="L113" s="30"/>
      <c r="M113" s="30"/>
      <c r="N113" s="30"/>
      <c r="O113" s="30"/>
      <c r="P113" s="30"/>
      <c r="Q113" s="30"/>
      <c r="R113" s="30"/>
      <c r="S113" s="30"/>
    </row>
    <row r="114" spans="1:76" ht="15" customHeight="1" x14ac:dyDescent="0.25">
      <c r="A114" s="718" t="s">
        <v>32</v>
      </c>
      <c r="B114" s="718" t="s">
        <v>337</v>
      </c>
      <c r="C114" s="719" t="s">
        <v>408</v>
      </c>
      <c r="D114" s="719" t="s">
        <v>423</v>
      </c>
      <c r="E114" s="718" t="s">
        <v>584</v>
      </c>
      <c r="F114" s="718" t="s">
        <v>30</v>
      </c>
      <c r="G114" s="19">
        <v>0</v>
      </c>
      <c r="H114" s="19">
        <v>1</v>
      </c>
      <c r="I114" s="19">
        <v>2</v>
      </c>
      <c r="J114" s="19">
        <v>3</v>
      </c>
      <c r="K114" s="19">
        <v>4</v>
      </c>
      <c r="L114" s="19">
        <v>5</v>
      </c>
      <c r="M114" s="19">
        <v>6</v>
      </c>
      <c r="N114" s="19">
        <v>7</v>
      </c>
      <c r="O114" s="19">
        <v>8</v>
      </c>
      <c r="P114" s="19">
        <v>9</v>
      </c>
      <c r="Q114" s="19">
        <v>10</v>
      </c>
      <c r="R114" s="19">
        <v>11</v>
      </c>
      <c r="S114" s="19">
        <v>12</v>
      </c>
      <c r="T114" s="19">
        <v>13</v>
      </c>
      <c r="U114" s="19">
        <v>14</v>
      </c>
      <c r="V114" s="19">
        <v>15</v>
      </c>
      <c r="W114" s="19">
        <v>16</v>
      </c>
      <c r="X114" s="19">
        <v>17</v>
      </c>
      <c r="Y114" s="19">
        <v>18</v>
      </c>
      <c r="Z114" s="19">
        <v>19</v>
      </c>
      <c r="AA114" s="19">
        <v>20</v>
      </c>
      <c r="AB114" s="19">
        <v>21</v>
      </c>
      <c r="AC114" s="19">
        <v>22</v>
      </c>
      <c r="AD114" s="19">
        <v>23</v>
      </c>
      <c r="AE114" s="19">
        <v>24</v>
      </c>
      <c r="AF114" s="19">
        <v>25</v>
      </c>
      <c r="AG114" s="19">
        <v>26</v>
      </c>
      <c r="AH114" s="19">
        <v>27</v>
      </c>
      <c r="AI114" s="19">
        <v>28</v>
      </c>
      <c r="AJ114" s="19">
        <v>29</v>
      </c>
      <c r="AK114" s="19">
        <v>30</v>
      </c>
      <c r="AL114" s="19">
        <v>31</v>
      </c>
      <c r="AM114" s="19">
        <v>32</v>
      </c>
      <c r="AN114" s="19">
        <v>33</v>
      </c>
      <c r="AO114" s="19">
        <v>34</v>
      </c>
      <c r="AP114" s="19">
        <v>35</v>
      </c>
      <c r="AQ114" s="19">
        <v>36</v>
      </c>
      <c r="AR114" s="19">
        <v>37</v>
      </c>
      <c r="AS114" s="19">
        <v>38</v>
      </c>
      <c r="AT114" s="19">
        <v>39</v>
      </c>
      <c r="AU114" s="19">
        <v>40</v>
      </c>
      <c r="AV114" s="19">
        <v>41</v>
      </c>
      <c r="AW114" s="19">
        <v>42</v>
      </c>
      <c r="AX114" s="19">
        <v>43</v>
      </c>
      <c r="AY114" s="19">
        <v>44</v>
      </c>
      <c r="AZ114" s="19">
        <v>45</v>
      </c>
      <c r="BA114" s="19">
        <v>46</v>
      </c>
      <c r="BB114" s="19">
        <v>47</v>
      </c>
      <c r="BC114" s="19">
        <v>48</v>
      </c>
      <c r="BD114" s="19">
        <v>49</v>
      </c>
      <c r="BE114" s="19">
        <v>50</v>
      </c>
      <c r="BF114" s="19">
        <v>51</v>
      </c>
      <c r="BG114" s="19">
        <v>52</v>
      </c>
      <c r="BH114" s="19">
        <v>53</v>
      </c>
      <c r="BI114" s="19">
        <v>54</v>
      </c>
      <c r="BJ114" s="19">
        <v>55</v>
      </c>
      <c r="BK114" s="19">
        <v>56</v>
      </c>
      <c r="BL114" s="19">
        <v>57</v>
      </c>
      <c r="BM114" s="19">
        <v>58</v>
      </c>
      <c r="BN114" s="19">
        <v>59</v>
      </c>
      <c r="BO114" s="19">
        <v>60</v>
      </c>
      <c r="BP114" s="19">
        <v>61</v>
      </c>
      <c r="BQ114" s="19">
        <v>62</v>
      </c>
      <c r="BR114" s="19">
        <v>63</v>
      </c>
      <c r="BS114" s="19">
        <v>64</v>
      </c>
      <c r="BT114" s="19">
        <v>65</v>
      </c>
      <c r="BU114" s="19">
        <v>66</v>
      </c>
      <c r="BV114" s="19">
        <v>67</v>
      </c>
      <c r="BW114" s="19">
        <v>68</v>
      </c>
      <c r="BX114" s="19">
        <v>69</v>
      </c>
    </row>
    <row r="115" spans="1:76" ht="12" x14ac:dyDescent="0.25">
      <c r="A115" s="718"/>
      <c r="B115" s="718"/>
      <c r="C115" s="720"/>
      <c r="D115" s="720"/>
      <c r="E115" s="721"/>
      <c r="F115" s="718"/>
      <c r="G115" s="22" t="str">
        <f>Factors!C$81</f>
        <v/>
      </c>
      <c r="H115" s="22" t="str">
        <f>Factors!D$81</f>
        <v/>
      </c>
      <c r="I115" s="22" t="str">
        <f>Factors!E$81</f>
        <v/>
      </c>
      <c r="J115" s="22" t="str">
        <f>Factors!F$81</f>
        <v/>
      </c>
      <c r="K115" s="22" t="str">
        <f>Factors!G$81</f>
        <v/>
      </c>
      <c r="L115" s="22" t="str">
        <f>Factors!H$81</f>
        <v/>
      </c>
      <c r="M115" s="22" t="str">
        <f>Factors!I$81</f>
        <v/>
      </c>
      <c r="N115" s="22" t="str">
        <f>Factors!J$81</f>
        <v/>
      </c>
      <c r="O115" s="22" t="str">
        <f>Factors!K$81</f>
        <v/>
      </c>
      <c r="P115" s="22" t="str">
        <f>Factors!L$81</f>
        <v/>
      </c>
      <c r="Q115" s="22" t="str">
        <f>Factors!M$81</f>
        <v/>
      </c>
      <c r="R115" s="22" t="str">
        <f>Factors!N$81</f>
        <v/>
      </c>
      <c r="S115" s="22" t="str">
        <f>Factors!O$81</f>
        <v/>
      </c>
      <c r="T115" s="22" t="str">
        <f>Factors!P$81</f>
        <v/>
      </c>
      <c r="U115" s="22" t="str">
        <f>Factors!Q$81</f>
        <v/>
      </c>
      <c r="V115" s="22" t="str">
        <f>Factors!R$81</f>
        <v/>
      </c>
      <c r="W115" s="22" t="str">
        <f>Factors!S$81</f>
        <v/>
      </c>
      <c r="X115" s="22" t="str">
        <f>Factors!T$81</f>
        <v/>
      </c>
      <c r="Y115" s="22" t="str">
        <f>Factors!U$81</f>
        <v/>
      </c>
      <c r="Z115" s="22" t="str">
        <f>Factors!V$81</f>
        <v/>
      </c>
      <c r="AA115" s="22" t="str">
        <f>Factors!W$81</f>
        <v/>
      </c>
      <c r="AB115" s="22" t="str">
        <f>Factors!X$81</f>
        <v/>
      </c>
      <c r="AC115" s="22" t="str">
        <f>Factors!Y$81</f>
        <v/>
      </c>
      <c r="AD115" s="22" t="str">
        <f>Factors!Z$81</f>
        <v/>
      </c>
      <c r="AE115" s="22" t="str">
        <f>Factors!AA$81</f>
        <v/>
      </c>
      <c r="AF115" s="22" t="str">
        <f>Factors!AB$81</f>
        <v/>
      </c>
      <c r="AG115" s="22" t="str">
        <f>Factors!AC$81</f>
        <v/>
      </c>
      <c r="AH115" s="22" t="str">
        <f>Factors!AD$81</f>
        <v/>
      </c>
      <c r="AI115" s="22" t="str">
        <f>Factors!AE$81</f>
        <v/>
      </c>
      <c r="AJ115" s="22" t="str">
        <f>Factors!AF$81</f>
        <v/>
      </c>
      <c r="AK115" s="22" t="str">
        <f>Factors!AG$81</f>
        <v/>
      </c>
      <c r="AL115" s="22" t="str">
        <f>Factors!AH$81</f>
        <v/>
      </c>
      <c r="AM115" s="22" t="str">
        <f>Factors!AI$81</f>
        <v/>
      </c>
      <c r="AN115" s="22" t="str">
        <f>Factors!AJ$81</f>
        <v/>
      </c>
      <c r="AO115" s="22" t="str">
        <f>Factors!AK$81</f>
        <v/>
      </c>
      <c r="AP115" s="22" t="str">
        <f>Factors!AL$81</f>
        <v/>
      </c>
      <c r="AQ115" s="22" t="str">
        <f>Factors!AM$81</f>
        <v/>
      </c>
      <c r="AR115" s="22" t="str">
        <f>Factors!AN$81</f>
        <v/>
      </c>
      <c r="AS115" s="22" t="str">
        <f>Factors!AO$81</f>
        <v/>
      </c>
      <c r="AT115" s="22" t="str">
        <f>Factors!AP$81</f>
        <v/>
      </c>
      <c r="AU115" s="22" t="str">
        <f>Factors!AQ$81</f>
        <v/>
      </c>
      <c r="AV115" s="22" t="str">
        <f>Factors!AR$81</f>
        <v/>
      </c>
      <c r="AW115" s="22" t="str">
        <f>Factors!AS$81</f>
        <v/>
      </c>
      <c r="AX115" s="22" t="str">
        <f>Factors!AT$81</f>
        <v/>
      </c>
      <c r="AY115" s="22" t="str">
        <f>Factors!AU$81</f>
        <v/>
      </c>
      <c r="AZ115" s="22" t="str">
        <f>Factors!AV$81</f>
        <v/>
      </c>
      <c r="BA115" s="22" t="str">
        <f>Factors!AW$81</f>
        <v/>
      </c>
      <c r="BB115" s="22" t="str">
        <f>Factors!AX$81</f>
        <v/>
      </c>
      <c r="BC115" s="22" t="str">
        <f>Factors!AY$81</f>
        <v/>
      </c>
      <c r="BD115" s="22" t="str">
        <f>Factors!AZ$81</f>
        <v/>
      </c>
      <c r="BE115" s="22" t="str">
        <f>Factors!BA$81</f>
        <v/>
      </c>
      <c r="BF115" s="22" t="str">
        <f>Factors!BB$81</f>
        <v/>
      </c>
      <c r="BG115" s="22" t="str">
        <f>Factors!BC$81</f>
        <v/>
      </c>
      <c r="BH115" s="22" t="str">
        <f>Factors!BD$81</f>
        <v/>
      </c>
      <c r="BI115" s="22" t="str">
        <f>Factors!BE$81</f>
        <v/>
      </c>
      <c r="BJ115" s="22" t="str">
        <f>Factors!BF$81</f>
        <v/>
      </c>
      <c r="BK115" s="22" t="str">
        <f>Factors!BG$81</f>
        <v/>
      </c>
      <c r="BL115" s="22" t="str">
        <f>Factors!BH$81</f>
        <v/>
      </c>
      <c r="BM115" s="22" t="str">
        <f>Factors!BI$81</f>
        <v/>
      </c>
      <c r="BN115" s="22" t="str">
        <f>Factors!BJ$81</f>
        <v/>
      </c>
      <c r="BO115" s="22" t="str">
        <f>Factors!BK$81</f>
        <v/>
      </c>
      <c r="BP115" s="22" t="str">
        <f>Factors!BL$81</f>
        <v/>
      </c>
      <c r="BQ115" s="22" t="str">
        <f>Factors!BM$81</f>
        <v/>
      </c>
      <c r="BR115" s="22" t="str">
        <f>Factors!BN$81</f>
        <v/>
      </c>
      <c r="BS115" s="22" t="str">
        <f>Factors!BO$81</f>
        <v/>
      </c>
      <c r="BT115" s="22" t="str">
        <f>Factors!BP$81</f>
        <v/>
      </c>
      <c r="BU115" s="22" t="str">
        <f>Factors!BQ$81</f>
        <v/>
      </c>
      <c r="BV115" s="22" t="str">
        <f>Factors!BR$81</f>
        <v/>
      </c>
      <c r="BW115" s="22" t="str">
        <f>Factors!BS$81</f>
        <v/>
      </c>
      <c r="BX115" s="22" t="str">
        <f>Factors!BT$81</f>
        <v/>
      </c>
    </row>
    <row r="116" spans="1:76" x14ac:dyDescent="0.2">
      <c r="A116" s="481" t="s">
        <v>41</v>
      </c>
      <c r="B116" s="484">
        <f>'Benefit Log'!B$6</f>
        <v>0</v>
      </c>
      <c r="C116" s="483" t="str">
        <f>C6</f>
        <v>Non-QALY</v>
      </c>
      <c r="D116" s="485">
        <f>D333</f>
        <v>0</v>
      </c>
      <c r="E116" s="316">
        <f t="shared" ref="E116:E130" si="156">SUM(G116:BX116)</f>
        <v>0</v>
      </c>
      <c r="F116" s="485">
        <f>E333</f>
        <v>0</v>
      </c>
      <c r="G116" s="433"/>
      <c r="H116" s="433"/>
      <c r="I116" s="433"/>
      <c r="J116" s="433"/>
      <c r="K116" s="433"/>
      <c r="L116" s="433"/>
      <c r="M116" s="433"/>
      <c r="N116" s="433"/>
      <c r="O116" s="433"/>
      <c r="P116" s="433"/>
      <c r="Q116" s="433"/>
      <c r="R116" s="433"/>
      <c r="S116" s="433"/>
      <c r="T116" s="433"/>
      <c r="U116" s="433"/>
      <c r="V116" s="433"/>
      <c r="W116" s="433"/>
      <c r="X116" s="433"/>
      <c r="Y116" s="433"/>
      <c r="Z116" s="433"/>
      <c r="AA116" s="433"/>
      <c r="AB116" s="433"/>
      <c r="AC116" s="433"/>
      <c r="AD116" s="433"/>
      <c r="AE116" s="433"/>
      <c r="AF116" s="433"/>
      <c r="AG116" s="433"/>
      <c r="AH116" s="433"/>
      <c r="AI116" s="433"/>
      <c r="AJ116" s="433"/>
      <c r="AK116" s="433"/>
      <c r="AL116" s="433"/>
      <c r="AM116" s="433"/>
      <c r="AN116" s="433"/>
      <c r="AO116" s="433"/>
      <c r="AP116" s="433"/>
      <c r="AQ116" s="433"/>
      <c r="AR116" s="433"/>
      <c r="AS116" s="433"/>
      <c r="AT116" s="433"/>
      <c r="AU116" s="433"/>
      <c r="AV116" s="433"/>
      <c r="AW116" s="433"/>
      <c r="AX116" s="433"/>
      <c r="AY116" s="433"/>
      <c r="AZ116" s="433"/>
      <c r="BA116" s="433"/>
      <c r="BB116" s="433"/>
      <c r="BC116" s="433"/>
      <c r="BD116" s="433"/>
      <c r="BE116" s="433"/>
      <c r="BF116" s="433"/>
      <c r="BG116" s="433"/>
      <c r="BH116" s="433"/>
      <c r="BI116" s="433"/>
      <c r="BJ116" s="433"/>
      <c r="BK116" s="433"/>
      <c r="BL116" s="433"/>
      <c r="BM116" s="433"/>
      <c r="BN116" s="433"/>
      <c r="BO116" s="433"/>
      <c r="BP116" s="433"/>
      <c r="BQ116" s="433"/>
      <c r="BR116" s="433"/>
      <c r="BS116" s="433"/>
      <c r="BT116" s="433"/>
      <c r="BU116" s="433"/>
      <c r="BV116" s="433"/>
      <c r="BW116" s="433"/>
      <c r="BX116" s="433"/>
    </row>
    <row r="117" spans="1:76" x14ac:dyDescent="0.2">
      <c r="A117" s="481" t="s">
        <v>42</v>
      </c>
      <c r="B117" s="484">
        <f>'Benefit Log'!B$7</f>
        <v>0</v>
      </c>
      <c r="C117" s="483" t="str">
        <f t="shared" ref="C117:C130" si="157">C7</f>
        <v>Non-QALY</v>
      </c>
      <c r="D117" s="485">
        <f>D335</f>
        <v>0</v>
      </c>
      <c r="E117" s="316">
        <f t="shared" si="156"/>
        <v>0</v>
      </c>
      <c r="F117" s="485">
        <f>E335</f>
        <v>0</v>
      </c>
      <c r="G117" s="551"/>
      <c r="H117" s="551"/>
      <c r="I117" s="551"/>
      <c r="J117" s="551"/>
      <c r="K117" s="551"/>
      <c r="L117" s="551"/>
      <c r="M117" s="551"/>
      <c r="N117" s="551"/>
      <c r="O117" s="551"/>
      <c r="P117" s="551"/>
      <c r="Q117" s="551"/>
      <c r="R117" s="551"/>
      <c r="S117" s="551"/>
      <c r="T117" s="551"/>
      <c r="U117" s="551"/>
      <c r="V117" s="551"/>
      <c r="W117" s="551"/>
      <c r="X117" s="551"/>
      <c r="Y117" s="551"/>
      <c r="Z117" s="551"/>
      <c r="AA117" s="551"/>
      <c r="AB117" s="551"/>
      <c r="AC117" s="551"/>
      <c r="AD117" s="551"/>
      <c r="AE117" s="551"/>
      <c r="AF117" s="551"/>
      <c r="AG117" s="551"/>
      <c r="AH117" s="551"/>
      <c r="AI117" s="551"/>
      <c r="AJ117" s="551"/>
      <c r="AK117" s="551"/>
      <c r="AL117" s="551"/>
      <c r="AM117" s="551"/>
      <c r="AN117" s="551"/>
      <c r="AO117" s="551"/>
      <c r="AP117" s="551"/>
      <c r="AQ117" s="551"/>
      <c r="AR117" s="551"/>
      <c r="AS117" s="551"/>
      <c r="AT117" s="551"/>
      <c r="AU117" s="551"/>
      <c r="AV117" s="551"/>
      <c r="AW117" s="551"/>
      <c r="AX117" s="551"/>
      <c r="AY117" s="551"/>
      <c r="AZ117" s="551"/>
      <c r="BA117" s="551"/>
      <c r="BB117" s="551"/>
      <c r="BC117" s="551"/>
      <c r="BD117" s="551"/>
      <c r="BE117" s="551"/>
      <c r="BF117" s="551"/>
      <c r="BG117" s="551"/>
      <c r="BH117" s="551"/>
      <c r="BI117" s="551"/>
      <c r="BJ117" s="551"/>
      <c r="BK117" s="551"/>
      <c r="BL117" s="551"/>
      <c r="BM117" s="551"/>
      <c r="BN117" s="551"/>
      <c r="BO117" s="551"/>
      <c r="BP117" s="551"/>
      <c r="BQ117" s="551"/>
      <c r="BR117" s="551"/>
      <c r="BS117" s="551"/>
      <c r="BT117" s="551"/>
      <c r="BU117" s="551"/>
      <c r="BV117" s="551"/>
      <c r="BW117" s="551"/>
      <c r="BX117" s="551"/>
    </row>
    <row r="118" spans="1:76" x14ac:dyDescent="0.2">
      <c r="A118" s="481" t="s">
        <v>43</v>
      </c>
      <c r="B118" s="484">
        <f>'Benefit Log'!B$8</f>
        <v>0</v>
      </c>
      <c r="C118" s="483" t="str">
        <f t="shared" si="157"/>
        <v>Non-QALY</v>
      </c>
      <c r="D118" s="485">
        <f>D337</f>
        <v>0</v>
      </c>
      <c r="E118" s="316">
        <f t="shared" si="156"/>
        <v>0</v>
      </c>
      <c r="F118" s="485">
        <f>E337</f>
        <v>0</v>
      </c>
      <c r="G118" s="551"/>
      <c r="H118" s="551"/>
      <c r="I118" s="551"/>
      <c r="J118" s="551"/>
      <c r="K118" s="551"/>
      <c r="L118" s="551"/>
      <c r="M118" s="551"/>
      <c r="N118" s="551"/>
      <c r="O118" s="551"/>
      <c r="P118" s="551"/>
      <c r="Q118" s="551"/>
      <c r="R118" s="551"/>
      <c r="S118" s="551"/>
      <c r="T118" s="551"/>
      <c r="U118" s="551"/>
      <c r="V118" s="551"/>
      <c r="W118" s="551"/>
      <c r="X118" s="551"/>
      <c r="Y118" s="551"/>
      <c r="Z118" s="551"/>
      <c r="AA118" s="551"/>
      <c r="AB118" s="551"/>
      <c r="AC118" s="551"/>
      <c r="AD118" s="551"/>
      <c r="AE118" s="551"/>
      <c r="AF118" s="551"/>
      <c r="AG118" s="551"/>
      <c r="AH118" s="551"/>
      <c r="AI118" s="551"/>
      <c r="AJ118" s="551"/>
      <c r="AK118" s="551"/>
      <c r="AL118" s="551"/>
      <c r="AM118" s="551"/>
      <c r="AN118" s="551"/>
      <c r="AO118" s="551"/>
      <c r="AP118" s="551"/>
      <c r="AQ118" s="551"/>
      <c r="AR118" s="551"/>
      <c r="AS118" s="551"/>
      <c r="AT118" s="551"/>
      <c r="AU118" s="551"/>
      <c r="AV118" s="551"/>
      <c r="AW118" s="551"/>
      <c r="AX118" s="551"/>
      <c r="AY118" s="551"/>
      <c r="AZ118" s="551"/>
      <c r="BA118" s="551"/>
      <c r="BB118" s="551"/>
      <c r="BC118" s="551"/>
      <c r="BD118" s="551"/>
      <c r="BE118" s="551"/>
      <c r="BF118" s="551"/>
      <c r="BG118" s="551"/>
      <c r="BH118" s="551"/>
      <c r="BI118" s="551"/>
      <c r="BJ118" s="551"/>
      <c r="BK118" s="551"/>
      <c r="BL118" s="551"/>
      <c r="BM118" s="551"/>
      <c r="BN118" s="551"/>
      <c r="BO118" s="551"/>
      <c r="BP118" s="551"/>
      <c r="BQ118" s="551"/>
      <c r="BR118" s="551"/>
      <c r="BS118" s="551"/>
      <c r="BT118" s="551"/>
      <c r="BU118" s="551"/>
      <c r="BV118" s="551"/>
      <c r="BW118" s="551"/>
      <c r="BX118" s="551"/>
    </row>
    <row r="119" spans="1:76" x14ac:dyDescent="0.2">
      <c r="A119" s="481" t="s">
        <v>44</v>
      </c>
      <c r="B119" s="484">
        <f>'Benefit Log'!B$9</f>
        <v>0</v>
      </c>
      <c r="C119" s="483" t="str">
        <f t="shared" si="157"/>
        <v>Non-QALY</v>
      </c>
      <c r="D119" s="485">
        <f>D339</f>
        <v>0</v>
      </c>
      <c r="E119" s="316">
        <f t="shared" si="156"/>
        <v>0</v>
      </c>
      <c r="F119" s="485">
        <f>E339</f>
        <v>0</v>
      </c>
      <c r="G119" s="551"/>
      <c r="H119" s="551"/>
      <c r="I119" s="551"/>
      <c r="J119" s="551"/>
      <c r="K119" s="551"/>
      <c r="L119" s="551"/>
      <c r="M119" s="551"/>
      <c r="N119" s="551"/>
      <c r="O119" s="551"/>
      <c r="P119" s="551"/>
      <c r="Q119" s="551"/>
      <c r="R119" s="551"/>
      <c r="S119" s="551"/>
      <c r="T119" s="551"/>
      <c r="U119" s="551"/>
      <c r="V119" s="551"/>
      <c r="W119" s="551"/>
      <c r="X119" s="551"/>
      <c r="Y119" s="551"/>
      <c r="Z119" s="551"/>
      <c r="AA119" s="551"/>
      <c r="AB119" s="551"/>
      <c r="AC119" s="551"/>
      <c r="AD119" s="551"/>
      <c r="AE119" s="551"/>
      <c r="AF119" s="551"/>
      <c r="AG119" s="551"/>
      <c r="AH119" s="551"/>
      <c r="AI119" s="551"/>
      <c r="AJ119" s="551"/>
      <c r="AK119" s="551"/>
      <c r="AL119" s="551"/>
      <c r="AM119" s="551"/>
      <c r="AN119" s="551"/>
      <c r="AO119" s="551"/>
      <c r="AP119" s="551"/>
      <c r="AQ119" s="551"/>
      <c r="AR119" s="551"/>
      <c r="AS119" s="551"/>
      <c r="AT119" s="551"/>
      <c r="AU119" s="551"/>
      <c r="AV119" s="551"/>
      <c r="AW119" s="551"/>
      <c r="AX119" s="551"/>
      <c r="AY119" s="551"/>
      <c r="AZ119" s="551"/>
      <c r="BA119" s="551"/>
      <c r="BB119" s="551"/>
      <c r="BC119" s="551"/>
      <c r="BD119" s="551"/>
      <c r="BE119" s="551"/>
      <c r="BF119" s="551"/>
      <c r="BG119" s="551"/>
      <c r="BH119" s="551"/>
      <c r="BI119" s="551"/>
      <c r="BJ119" s="551"/>
      <c r="BK119" s="551"/>
      <c r="BL119" s="551"/>
      <c r="BM119" s="551"/>
      <c r="BN119" s="551"/>
      <c r="BO119" s="551"/>
      <c r="BP119" s="551"/>
      <c r="BQ119" s="551"/>
      <c r="BR119" s="551"/>
      <c r="BS119" s="551"/>
      <c r="BT119" s="551"/>
      <c r="BU119" s="551"/>
      <c r="BV119" s="551"/>
      <c r="BW119" s="551"/>
      <c r="BX119" s="551"/>
    </row>
    <row r="120" spans="1:76" x14ac:dyDescent="0.2">
      <c r="A120" s="481" t="s">
        <v>45</v>
      </c>
      <c r="B120" s="484">
        <f>'Benefit Log'!B$10</f>
        <v>0</v>
      </c>
      <c r="C120" s="483" t="str">
        <f t="shared" si="157"/>
        <v>Non-QALY</v>
      </c>
      <c r="D120" s="485">
        <f>D341</f>
        <v>0</v>
      </c>
      <c r="E120" s="316">
        <f t="shared" si="156"/>
        <v>0</v>
      </c>
      <c r="F120" s="485">
        <f>E341</f>
        <v>0</v>
      </c>
      <c r="G120" s="551"/>
      <c r="H120" s="551"/>
      <c r="I120" s="551"/>
      <c r="J120" s="551"/>
      <c r="K120" s="551"/>
      <c r="L120" s="551"/>
      <c r="M120" s="551"/>
      <c r="N120" s="551"/>
      <c r="O120" s="551"/>
      <c r="P120" s="551"/>
      <c r="Q120" s="551"/>
      <c r="R120" s="551"/>
      <c r="S120" s="551"/>
      <c r="T120" s="551"/>
      <c r="U120" s="551"/>
      <c r="V120" s="551"/>
      <c r="W120" s="551"/>
      <c r="X120" s="551"/>
      <c r="Y120" s="551"/>
      <c r="Z120" s="551"/>
      <c r="AA120" s="551"/>
      <c r="AB120" s="551"/>
      <c r="AC120" s="551"/>
      <c r="AD120" s="551"/>
      <c r="AE120" s="551"/>
      <c r="AF120" s="551"/>
      <c r="AG120" s="551"/>
      <c r="AH120" s="551"/>
      <c r="AI120" s="551"/>
      <c r="AJ120" s="551"/>
      <c r="AK120" s="551"/>
      <c r="AL120" s="551"/>
      <c r="AM120" s="551"/>
      <c r="AN120" s="551"/>
      <c r="AO120" s="551"/>
      <c r="AP120" s="551"/>
      <c r="AQ120" s="551"/>
      <c r="AR120" s="551"/>
      <c r="AS120" s="551"/>
      <c r="AT120" s="551"/>
      <c r="AU120" s="551"/>
      <c r="AV120" s="551"/>
      <c r="AW120" s="551"/>
      <c r="AX120" s="551"/>
      <c r="AY120" s="551"/>
      <c r="AZ120" s="551"/>
      <c r="BA120" s="551"/>
      <c r="BB120" s="551"/>
      <c r="BC120" s="551"/>
      <c r="BD120" s="551"/>
      <c r="BE120" s="551"/>
      <c r="BF120" s="551"/>
      <c r="BG120" s="551"/>
      <c r="BH120" s="551"/>
      <c r="BI120" s="551"/>
      <c r="BJ120" s="551"/>
      <c r="BK120" s="551"/>
      <c r="BL120" s="551"/>
      <c r="BM120" s="551"/>
      <c r="BN120" s="551"/>
      <c r="BO120" s="551"/>
      <c r="BP120" s="551"/>
      <c r="BQ120" s="551"/>
      <c r="BR120" s="551"/>
      <c r="BS120" s="551"/>
      <c r="BT120" s="551"/>
      <c r="BU120" s="551"/>
      <c r="BV120" s="551"/>
      <c r="BW120" s="551"/>
      <c r="BX120" s="551"/>
    </row>
    <row r="121" spans="1:76" x14ac:dyDescent="0.2">
      <c r="A121" s="481" t="s">
        <v>46</v>
      </c>
      <c r="B121" s="484">
        <f>'Benefit Log'!B$11</f>
        <v>0</v>
      </c>
      <c r="C121" s="483" t="str">
        <f t="shared" si="157"/>
        <v>Non-QALY</v>
      </c>
      <c r="D121" s="485">
        <f>D343</f>
        <v>0</v>
      </c>
      <c r="E121" s="316">
        <f t="shared" si="156"/>
        <v>0</v>
      </c>
      <c r="F121" s="485">
        <f>E343</f>
        <v>0</v>
      </c>
      <c r="G121" s="551"/>
      <c r="H121" s="551"/>
      <c r="I121" s="551"/>
      <c r="J121" s="551"/>
      <c r="K121" s="551"/>
      <c r="L121" s="551"/>
      <c r="M121" s="551"/>
      <c r="N121" s="551"/>
      <c r="O121" s="551"/>
      <c r="P121" s="551"/>
      <c r="Q121" s="551"/>
      <c r="R121" s="551"/>
      <c r="S121" s="551"/>
      <c r="T121" s="551"/>
      <c r="U121" s="551"/>
      <c r="V121" s="551"/>
      <c r="W121" s="551"/>
      <c r="X121" s="551"/>
      <c r="Y121" s="551"/>
      <c r="Z121" s="551"/>
      <c r="AA121" s="551"/>
      <c r="AB121" s="551"/>
      <c r="AC121" s="551"/>
      <c r="AD121" s="551"/>
      <c r="AE121" s="551"/>
      <c r="AF121" s="551"/>
      <c r="AG121" s="551"/>
      <c r="AH121" s="551"/>
      <c r="AI121" s="551"/>
      <c r="AJ121" s="551"/>
      <c r="AK121" s="551"/>
      <c r="AL121" s="551"/>
      <c r="AM121" s="551"/>
      <c r="AN121" s="551"/>
      <c r="AO121" s="551"/>
      <c r="AP121" s="551"/>
      <c r="AQ121" s="551"/>
      <c r="AR121" s="551"/>
      <c r="AS121" s="551"/>
      <c r="AT121" s="551"/>
      <c r="AU121" s="551"/>
      <c r="AV121" s="551"/>
      <c r="AW121" s="551"/>
      <c r="AX121" s="551"/>
      <c r="AY121" s="551"/>
      <c r="AZ121" s="551"/>
      <c r="BA121" s="551"/>
      <c r="BB121" s="551"/>
      <c r="BC121" s="551"/>
      <c r="BD121" s="551"/>
      <c r="BE121" s="551"/>
      <c r="BF121" s="551"/>
      <c r="BG121" s="551"/>
      <c r="BH121" s="551"/>
      <c r="BI121" s="551"/>
      <c r="BJ121" s="551"/>
      <c r="BK121" s="551"/>
      <c r="BL121" s="551"/>
      <c r="BM121" s="551"/>
      <c r="BN121" s="551"/>
      <c r="BO121" s="551"/>
      <c r="BP121" s="551"/>
      <c r="BQ121" s="551"/>
      <c r="BR121" s="551"/>
      <c r="BS121" s="551"/>
      <c r="BT121" s="551"/>
      <c r="BU121" s="551"/>
      <c r="BV121" s="551"/>
      <c r="BW121" s="551"/>
      <c r="BX121" s="551"/>
    </row>
    <row r="122" spans="1:76" x14ac:dyDescent="0.2">
      <c r="A122" s="481" t="s">
        <v>47</v>
      </c>
      <c r="B122" s="484">
        <f>'Benefit Log'!B$12</f>
        <v>0</v>
      </c>
      <c r="C122" s="483" t="str">
        <f t="shared" si="157"/>
        <v>Non-QALY</v>
      </c>
      <c r="D122" s="485">
        <f>D345</f>
        <v>0</v>
      </c>
      <c r="E122" s="316">
        <f t="shared" si="156"/>
        <v>0</v>
      </c>
      <c r="F122" s="485">
        <f>E345</f>
        <v>0</v>
      </c>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1"/>
      <c r="AK122" s="551"/>
      <c r="AL122" s="551"/>
      <c r="AM122" s="551"/>
      <c r="AN122" s="551"/>
      <c r="AO122" s="551"/>
      <c r="AP122" s="551"/>
      <c r="AQ122" s="551"/>
      <c r="AR122" s="551"/>
      <c r="AS122" s="551"/>
      <c r="AT122" s="551"/>
      <c r="AU122" s="551"/>
      <c r="AV122" s="551"/>
      <c r="AW122" s="551"/>
      <c r="AX122" s="551"/>
      <c r="AY122" s="551"/>
      <c r="AZ122" s="551"/>
      <c r="BA122" s="551"/>
      <c r="BB122" s="551"/>
      <c r="BC122" s="551"/>
      <c r="BD122" s="551"/>
      <c r="BE122" s="551"/>
      <c r="BF122" s="551"/>
      <c r="BG122" s="551"/>
      <c r="BH122" s="551"/>
      <c r="BI122" s="551"/>
      <c r="BJ122" s="551"/>
      <c r="BK122" s="551"/>
      <c r="BL122" s="551"/>
      <c r="BM122" s="551"/>
      <c r="BN122" s="551"/>
      <c r="BO122" s="551"/>
      <c r="BP122" s="551"/>
      <c r="BQ122" s="551"/>
      <c r="BR122" s="551"/>
      <c r="BS122" s="551"/>
      <c r="BT122" s="551"/>
      <c r="BU122" s="551"/>
      <c r="BV122" s="551"/>
      <c r="BW122" s="551"/>
      <c r="BX122" s="551"/>
    </row>
    <row r="123" spans="1:76" x14ac:dyDescent="0.2">
      <c r="A123" s="481" t="s">
        <v>48</v>
      </c>
      <c r="B123" s="484">
        <f>'Benefit Log'!B$13</f>
        <v>0</v>
      </c>
      <c r="C123" s="483" t="str">
        <f t="shared" si="157"/>
        <v>Non-QALY</v>
      </c>
      <c r="D123" s="485">
        <f>D347</f>
        <v>0</v>
      </c>
      <c r="E123" s="316">
        <f t="shared" si="156"/>
        <v>0</v>
      </c>
      <c r="F123" s="485">
        <f>E347</f>
        <v>0</v>
      </c>
      <c r="G123" s="551"/>
      <c r="H123" s="551"/>
      <c r="I123" s="551"/>
      <c r="J123" s="551"/>
      <c r="K123" s="551"/>
      <c r="L123" s="551"/>
      <c r="M123" s="551"/>
      <c r="N123" s="551"/>
      <c r="O123" s="551"/>
      <c r="P123" s="551"/>
      <c r="Q123" s="551"/>
      <c r="R123" s="551"/>
      <c r="S123" s="551"/>
      <c r="T123" s="551"/>
      <c r="U123" s="551"/>
      <c r="V123" s="551"/>
      <c r="W123" s="551"/>
      <c r="X123" s="551"/>
      <c r="Y123" s="551"/>
      <c r="Z123" s="551"/>
      <c r="AA123" s="551"/>
      <c r="AB123" s="551"/>
      <c r="AC123" s="551"/>
      <c r="AD123" s="551"/>
      <c r="AE123" s="551"/>
      <c r="AF123" s="551"/>
      <c r="AG123" s="551"/>
      <c r="AH123" s="551"/>
      <c r="AI123" s="551"/>
      <c r="AJ123" s="551"/>
      <c r="AK123" s="551"/>
      <c r="AL123" s="551"/>
      <c r="AM123" s="551"/>
      <c r="AN123" s="551"/>
      <c r="AO123" s="551"/>
      <c r="AP123" s="551"/>
      <c r="AQ123" s="551"/>
      <c r="AR123" s="551"/>
      <c r="AS123" s="551"/>
      <c r="AT123" s="551"/>
      <c r="AU123" s="551"/>
      <c r="AV123" s="551"/>
      <c r="AW123" s="551"/>
      <c r="AX123" s="551"/>
      <c r="AY123" s="551"/>
      <c r="AZ123" s="551"/>
      <c r="BA123" s="551"/>
      <c r="BB123" s="551"/>
      <c r="BC123" s="551"/>
      <c r="BD123" s="551"/>
      <c r="BE123" s="551"/>
      <c r="BF123" s="551"/>
      <c r="BG123" s="551"/>
      <c r="BH123" s="551"/>
      <c r="BI123" s="551"/>
      <c r="BJ123" s="551"/>
      <c r="BK123" s="551"/>
      <c r="BL123" s="551"/>
      <c r="BM123" s="551"/>
      <c r="BN123" s="551"/>
      <c r="BO123" s="551"/>
      <c r="BP123" s="551"/>
      <c r="BQ123" s="551"/>
      <c r="BR123" s="551"/>
      <c r="BS123" s="551"/>
      <c r="BT123" s="551"/>
      <c r="BU123" s="551"/>
      <c r="BV123" s="551"/>
      <c r="BW123" s="551"/>
      <c r="BX123" s="551"/>
    </row>
    <row r="124" spans="1:76" x14ac:dyDescent="0.2">
      <c r="A124" s="481" t="s">
        <v>624</v>
      </c>
      <c r="B124" s="484">
        <f>'Benefit Log'!B$14</f>
        <v>0</v>
      </c>
      <c r="C124" s="483" t="str">
        <f t="shared" si="157"/>
        <v>Non-QALY</v>
      </c>
      <c r="D124" s="485">
        <f>D349</f>
        <v>0</v>
      </c>
      <c r="E124" s="316">
        <f t="shared" si="156"/>
        <v>0</v>
      </c>
      <c r="F124" s="485">
        <f>E349</f>
        <v>0</v>
      </c>
      <c r="G124" s="433"/>
      <c r="H124" s="433"/>
      <c r="I124" s="433"/>
      <c r="J124" s="433"/>
      <c r="K124" s="433"/>
      <c r="L124" s="433"/>
      <c r="M124" s="433"/>
      <c r="N124" s="433"/>
      <c r="O124" s="433"/>
      <c r="P124" s="433"/>
      <c r="Q124" s="433"/>
      <c r="R124" s="433"/>
      <c r="S124" s="433"/>
      <c r="T124" s="433"/>
      <c r="U124" s="433"/>
      <c r="V124" s="433"/>
      <c r="W124" s="433"/>
      <c r="X124" s="433"/>
      <c r="Y124" s="433"/>
      <c r="Z124" s="433"/>
      <c r="AA124" s="433"/>
      <c r="AB124" s="433"/>
      <c r="AC124" s="433"/>
      <c r="AD124" s="433"/>
      <c r="AE124" s="433"/>
      <c r="AF124" s="433"/>
      <c r="AG124" s="433"/>
      <c r="AH124" s="433"/>
      <c r="AI124" s="433"/>
      <c r="AJ124" s="433"/>
      <c r="AK124" s="433"/>
      <c r="AL124" s="433"/>
      <c r="AM124" s="433"/>
      <c r="AN124" s="433"/>
      <c r="AO124" s="433"/>
      <c r="AP124" s="433"/>
      <c r="AQ124" s="433"/>
      <c r="AR124" s="433"/>
      <c r="AS124" s="433"/>
      <c r="AT124" s="433"/>
      <c r="AU124" s="433"/>
      <c r="AV124" s="433"/>
      <c r="AW124" s="433"/>
      <c r="AX124" s="433"/>
      <c r="AY124" s="433"/>
      <c r="AZ124" s="433"/>
      <c r="BA124" s="433"/>
      <c r="BB124" s="433"/>
      <c r="BC124" s="433"/>
      <c r="BD124" s="433"/>
      <c r="BE124" s="433"/>
      <c r="BF124" s="433"/>
      <c r="BG124" s="433"/>
      <c r="BH124" s="433"/>
      <c r="BI124" s="433"/>
      <c r="BJ124" s="433"/>
      <c r="BK124" s="433"/>
      <c r="BL124" s="433"/>
      <c r="BM124" s="433"/>
      <c r="BN124" s="433"/>
      <c r="BO124" s="433"/>
      <c r="BP124" s="433"/>
      <c r="BQ124" s="433"/>
      <c r="BR124" s="433"/>
      <c r="BS124" s="433"/>
      <c r="BT124" s="433"/>
      <c r="BU124" s="433"/>
      <c r="BV124" s="433"/>
      <c r="BW124" s="433"/>
      <c r="BX124" s="433"/>
    </row>
    <row r="125" spans="1:76" x14ac:dyDescent="0.2">
      <c r="A125" s="481" t="s">
        <v>625</v>
      </c>
      <c r="B125" s="484">
        <f>'Benefit Log'!B$15</f>
        <v>0</v>
      </c>
      <c r="C125" s="483" t="str">
        <f t="shared" si="157"/>
        <v>Non-QALY</v>
      </c>
      <c r="D125" s="485">
        <f>D351</f>
        <v>0</v>
      </c>
      <c r="E125" s="316">
        <f t="shared" si="156"/>
        <v>0</v>
      </c>
      <c r="F125" s="485">
        <f>E351</f>
        <v>0</v>
      </c>
      <c r="G125" s="433"/>
      <c r="H125" s="433"/>
      <c r="I125" s="433"/>
      <c r="J125" s="433"/>
      <c r="K125" s="433"/>
      <c r="L125" s="433"/>
      <c r="M125" s="433"/>
      <c r="N125" s="433"/>
      <c r="O125" s="433"/>
      <c r="P125" s="433"/>
      <c r="Q125" s="433"/>
      <c r="R125" s="433"/>
      <c r="S125" s="433"/>
      <c r="T125" s="433"/>
      <c r="U125" s="433"/>
      <c r="V125" s="433"/>
      <c r="W125" s="433"/>
      <c r="X125" s="433"/>
      <c r="Y125" s="433"/>
      <c r="Z125" s="433"/>
      <c r="AA125" s="433"/>
      <c r="AB125" s="433"/>
      <c r="AC125" s="433"/>
      <c r="AD125" s="433"/>
      <c r="AE125" s="433"/>
      <c r="AF125" s="433"/>
      <c r="AG125" s="433"/>
      <c r="AH125" s="433"/>
      <c r="AI125" s="433"/>
      <c r="AJ125" s="433"/>
      <c r="AK125" s="433"/>
      <c r="AL125" s="433"/>
      <c r="AM125" s="433"/>
      <c r="AN125" s="433"/>
      <c r="AO125" s="433"/>
      <c r="AP125" s="433"/>
      <c r="AQ125" s="433"/>
      <c r="AR125" s="433"/>
      <c r="AS125" s="433"/>
      <c r="AT125" s="433"/>
      <c r="AU125" s="433"/>
      <c r="AV125" s="433"/>
      <c r="AW125" s="433"/>
      <c r="AX125" s="433"/>
      <c r="AY125" s="433"/>
      <c r="AZ125" s="433"/>
      <c r="BA125" s="433"/>
      <c r="BB125" s="433"/>
      <c r="BC125" s="433"/>
      <c r="BD125" s="433"/>
      <c r="BE125" s="433"/>
      <c r="BF125" s="433"/>
      <c r="BG125" s="433"/>
      <c r="BH125" s="433"/>
      <c r="BI125" s="433"/>
      <c r="BJ125" s="433"/>
      <c r="BK125" s="433"/>
      <c r="BL125" s="433"/>
      <c r="BM125" s="433"/>
      <c r="BN125" s="433"/>
      <c r="BO125" s="433"/>
      <c r="BP125" s="433"/>
      <c r="BQ125" s="433"/>
      <c r="BR125" s="433"/>
      <c r="BS125" s="433"/>
      <c r="BT125" s="433"/>
      <c r="BU125" s="433"/>
      <c r="BV125" s="433"/>
      <c r="BW125" s="433"/>
      <c r="BX125" s="433"/>
    </row>
    <row r="126" spans="1:76" x14ac:dyDescent="0.2">
      <c r="A126" s="481" t="s">
        <v>626</v>
      </c>
      <c r="B126" s="484">
        <f>'Benefit Log'!B$16</f>
        <v>0</v>
      </c>
      <c r="C126" s="483" t="str">
        <f t="shared" si="157"/>
        <v>Non-QALY</v>
      </c>
      <c r="D126" s="485">
        <f>D353</f>
        <v>0</v>
      </c>
      <c r="E126" s="316">
        <f t="shared" si="156"/>
        <v>0</v>
      </c>
      <c r="F126" s="485">
        <f>E353</f>
        <v>0</v>
      </c>
      <c r="G126" s="433"/>
      <c r="H126" s="433"/>
      <c r="I126" s="433"/>
      <c r="J126" s="433"/>
      <c r="K126" s="433"/>
      <c r="L126" s="433"/>
      <c r="M126" s="433"/>
      <c r="N126" s="433"/>
      <c r="O126" s="433"/>
      <c r="P126" s="433"/>
      <c r="Q126" s="433"/>
      <c r="R126" s="433"/>
      <c r="S126" s="433"/>
      <c r="T126" s="433"/>
      <c r="U126" s="433"/>
      <c r="V126" s="433"/>
      <c r="W126" s="433"/>
      <c r="X126" s="433"/>
      <c r="Y126" s="433"/>
      <c r="Z126" s="433"/>
      <c r="AA126" s="433"/>
      <c r="AB126" s="433"/>
      <c r="AC126" s="433"/>
      <c r="AD126" s="433"/>
      <c r="AE126" s="433"/>
      <c r="AF126" s="433"/>
      <c r="AG126" s="433"/>
      <c r="AH126" s="433"/>
      <c r="AI126" s="433"/>
      <c r="AJ126" s="433"/>
      <c r="AK126" s="433"/>
      <c r="AL126" s="433"/>
      <c r="AM126" s="433"/>
      <c r="AN126" s="433"/>
      <c r="AO126" s="433"/>
      <c r="AP126" s="433"/>
      <c r="AQ126" s="433"/>
      <c r="AR126" s="433"/>
      <c r="AS126" s="433"/>
      <c r="AT126" s="433"/>
      <c r="AU126" s="433"/>
      <c r="AV126" s="433"/>
      <c r="AW126" s="433"/>
      <c r="AX126" s="433"/>
      <c r="AY126" s="433"/>
      <c r="AZ126" s="433"/>
      <c r="BA126" s="433"/>
      <c r="BB126" s="433"/>
      <c r="BC126" s="433"/>
      <c r="BD126" s="433"/>
      <c r="BE126" s="433"/>
      <c r="BF126" s="433"/>
      <c r="BG126" s="433"/>
      <c r="BH126" s="433"/>
      <c r="BI126" s="433"/>
      <c r="BJ126" s="433"/>
      <c r="BK126" s="433"/>
      <c r="BL126" s="433"/>
      <c r="BM126" s="433"/>
      <c r="BN126" s="433"/>
      <c r="BO126" s="433"/>
      <c r="BP126" s="433"/>
      <c r="BQ126" s="433"/>
      <c r="BR126" s="433"/>
      <c r="BS126" s="433"/>
      <c r="BT126" s="433"/>
      <c r="BU126" s="433"/>
      <c r="BV126" s="433"/>
      <c r="BW126" s="433"/>
      <c r="BX126" s="433"/>
    </row>
    <row r="127" spans="1:76" x14ac:dyDescent="0.2">
      <c r="A127" s="481" t="s">
        <v>627</v>
      </c>
      <c r="B127" s="484">
        <f>'Benefit Log'!B$17</f>
        <v>0</v>
      </c>
      <c r="C127" s="483" t="str">
        <f t="shared" si="157"/>
        <v>Non-QALY</v>
      </c>
      <c r="D127" s="485">
        <f>D355</f>
        <v>0</v>
      </c>
      <c r="E127" s="316">
        <f t="shared" si="156"/>
        <v>0</v>
      </c>
      <c r="F127" s="485">
        <f>E355</f>
        <v>0</v>
      </c>
      <c r="G127" s="433"/>
      <c r="H127" s="433"/>
      <c r="I127" s="433"/>
      <c r="J127" s="433"/>
      <c r="K127" s="433"/>
      <c r="L127" s="433"/>
      <c r="M127" s="433"/>
      <c r="N127" s="433"/>
      <c r="O127" s="433"/>
      <c r="P127" s="433"/>
      <c r="Q127" s="433"/>
      <c r="R127" s="433"/>
      <c r="S127" s="433"/>
      <c r="T127" s="433"/>
      <c r="U127" s="433"/>
      <c r="V127" s="433"/>
      <c r="W127" s="433"/>
      <c r="X127" s="433"/>
      <c r="Y127" s="433"/>
      <c r="Z127" s="433"/>
      <c r="AA127" s="433"/>
      <c r="AB127" s="433"/>
      <c r="AC127" s="433"/>
      <c r="AD127" s="433"/>
      <c r="AE127" s="433"/>
      <c r="AF127" s="433"/>
      <c r="AG127" s="433"/>
      <c r="AH127" s="433"/>
      <c r="AI127" s="433"/>
      <c r="AJ127" s="433"/>
      <c r="AK127" s="433"/>
      <c r="AL127" s="433"/>
      <c r="AM127" s="433"/>
      <c r="AN127" s="433"/>
      <c r="AO127" s="433"/>
      <c r="AP127" s="433"/>
      <c r="AQ127" s="433"/>
      <c r="AR127" s="433"/>
      <c r="AS127" s="433"/>
      <c r="AT127" s="433"/>
      <c r="AU127" s="433"/>
      <c r="AV127" s="433"/>
      <c r="AW127" s="433"/>
      <c r="AX127" s="433"/>
      <c r="AY127" s="433"/>
      <c r="AZ127" s="433"/>
      <c r="BA127" s="433"/>
      <c r="BB127" s="433"/>
      <c r="BC127" s="433"/>
      <c r="BD127" s="433"/>
      <c r="BE127" s="433"/>
      <c r="BF127" s="433"/>
      <c r="BG127" s="433"/>
      <c r="BH127" s="433"/>
      <c r="BI127" s="433"/>
      <c r="BJ127" s="433"/>
      <c r="BK127" s="433"/>
      <c r="BL127" s="433"/>
      <c r="BM127" s="433"/>
      <c r="BN127" s="433"/>
      <c r="BO127" s="433"/>
      <c r="BP127" s="433"/>
      <c r="BQ127" s="433"/>
      <c r="BR127" s="433"/>
      <c r="BS127" s="433"/>
      <c r="BT127" s="433"/>
      <c r="BU127" s="433"/>
      <c r="BV127" s="433"/>
      <c r="BW127" s="433"/>
      <c r="BX127" s="433"/>
    </row>
    <row r="128" spans="1:76" x14ac:dyDescent="0.2">
      <c r="A128" s="481" t="s">
        <v>628</v>
      </c>
      <c r="B128" s="484">
        <f>'Benefit Log'!B$18</f>
        <v>0</v>
      </c>
      <c r="C128" s="483" t="str">
        <f t="shared" si="157"/>
        <v>Non-QALY</v>
      </c>
      <c r="D128" s="485">
        <f>D357</f>
        <v>0</v>
      </c>
      <c r="E128" s="316">
        <f t="shared" si="156"/>
        <v>0</v>
      </c>
      <c r="F128" s="485">
        <f>E357</f>
        <v>0</v>
      </c>
      <c r="G128" s="433"/>
      <c r="H128" s="433"/>
      <c r="I128" s="433"/>
      <c r="J128" s="433"/>
      <c r="K128" s="433"/>
      <c r="L128" s="433"/>
      <c r="M128" s="433"/>
      <c r="N128" s="433"/>
      <c r="O128" s="433"/>
      <c r="P128" s="433"/>
      <c r="Q128" s="433"/>
      <c r="R128" s="433"/>
      <c r="S128" s="433"/>
      <c r="T128" s="433"/>
      <c r="U128" s="433"/>
      <c r="V128" s="433"/>
      <c r="W128" s="433"/>
      <c r="X128" s="433"/>
      <c r="Y128" s="433"/>
      <c r="Z128" s="433"/>
      <c r="AA128" s="433"/>
      <c r="AB128" s="433"/>
      <c r="AC128" s="433"/>
      <c r="AD128" s="433"/>
      <c r="AE128" s="433"/>
      <c r="AF128" s="433"/>
      <c r="AG128" s="433"/>
      <c r="AH128" s="433"/>
      <c r="AI128" s="433"/>
      <c r="AJ128" s="433"/>
      <c r="AK128" s="433"/>
      <c r="AL128" s="433"/>
      <c r="AM128" s="433"/>
      <c r="AN128" s="433"/>
      <c r="AO128" s="433"/>
      <c r="AP128" s="433"/>
      <c r="AQ128" s="433"/>
      <c r="AR128" s="433"/>
      <c r="AS128" s="433"/>
      <c r="AT128" s="433"/>
      <c r="AU128" s="433"/>
      <c r="AV128" s="433"/>
      <c r="AW128" s="433"/>
      <c r="AX128" s="433"/>
      <c r="AY128" s="433"/>
      <c r="AZ128" s="433"/>
      <c r="BA128" s="433"/>
      <c r="BB128" s="433"/>
      <c r="BC128" s="433"/>
      <c r="BD128" s="433"/>
      <c r="BE128" s="433"/>
      <c r="BF128" s="433"/>
      <c r="BG128" s="433"/>
      <c r="BH128" s="433"/>
      <c r="BI128" s="433"/>
      <c r="BJ128" s="433"/>
      <c r="BK128" s="433"/>
      <c r="BL128" s="433"/>
      <c r="BM128" s="433"/>
      <c r="BN128" s="433"/>
      <c r="BO128" s="433"/>
      <c r="BP128" s="433"/>
      <c r="BQ128" s="433"/>
      <c r="BR128" s="433"/>
      <c r="BS128" s="433"/>
      <c r="BT128" s="433"/>
      <c r="BU128" s="433"/>
      <c r="BV128" s="433"/>
      <c r="BW128" s="433"/>
      <c r="BX128" s="433"/>
    </row>
    <row r="129" spans="1:76" x14ac:dyDescent="0.2">
      <c r="A129" s="481" t="s">
        <v>629</v>
      </c>
      <c r="B129" s="484">
        <f>'Benefit Log'!B$19</f>
        <v>0</v>
      </c>
      <c r="C129" s="483" t="str">
        <f t="shared" si="157"/>
        <v>Non-QALY</v>
      </c>
      <c r="D129" s="485">
        <f>D359</f>
        <v>0</v>
      </c>
      <c r="E129" s="316">
        <f t="shared" si="156"/>
        <v>0</v>
      </c>
      <c r="F129" s="485">
        <f>E359</f>
        <v>0</v>
      </c>
      <c r="G129" s="433"/>
      <c r="H129" s="433"/>
      <c r="I129" s="433"/>
      <c r="J129" s="433"/>
      <c r="K129" s="433"/>
      <c r="L129" s="433"/>
      <c r="M129" s="433"/>
      <c r="N129" s="433"/>
      <c r="O129" s="433"/>
      <c r="P129" s="433"/>
      <c r="Q129" s="433"/>
      <c r="R129" s="433"/>
      <c r="S129" s="433"/>
      <c r="T129" s="433"/>
      <c r="U129" s="433"/>
      <c r="V129" s="433"/>
      <c r="W129" s="433"/>
      <c r="X129" s="433"/>
      <c r="Y129" s="433"/>
      <c r="Z129" s="433"/>
      <c r="AA129" s="433"/>
      <c r="AB129" s="433"/>
      <c r="AC129" s="433"/>
      <c r="AD129" s="433"/>
      <c r="AE129" s="433"/>
      <c r="AF129" s="433"/>
      <c r="AG129" s="433"/>
      <c r="AH129" s="433"/>
      <c r="AI129" s="433"/>
      <c r="AJ129" s="433"/>
      <c r="AK129" s="433"/>
      <c r="AL129" s="433"/>
      <c r="AM129" s="433"/>
      <c r="AN129" s="433"/>
      <c r="AO129" s="433"/>
      <c r="AP129" s="433"/>
      <c r="AQ129" s="433"/>
      <c r="AR129" s="433"/>
      <c r="AS129" s="433"/>
      <c r="AT129" s="433"/>
      <c r="AU129" s="433"/>
      <c r="AV129" s="433"/>
      <c r="AW129" s="433"/>
      <c r="AX129" s="433"/>
      <c r="AY129" s="433"/>
      <c r="AZ129" s="433"/>
      <c r="BA129" s="433"/>
      <c r="BB129" s="433"/>
      <c r="BC129" s="433"/>
      <c r="BD129" s="433"/>
      <c r="BE129" s="433"/>
      <c r="BF129" s="433"/>
      <c r="BG129" s="433"/>
      <c r="BH129" s="433"/>
      <c r="BI129" s="433"/>
      <c r="BJ129" s="433"/>
      <c r="BK129" s="433"/>
      <c r="BL129" s="433"/>
      <c r="BM129" s="433"/>
      <c r="BN129" s="433"/>
      <c r="BO129" s="433"/>
      <c r="BP129" s="433"/>
      <c r="BQ129" s="433"/>
      <c r="BR129" s="433"/>
      <c r="BS129" s="433"/>
      <c r="BT129" s="433"/>
      <c r="BU129" s="433"/>
      <c r="BV129" s="433"/>
      <c r="BW129" s="433"/>
      <c r="BX129" s="433"/>
    </row>
    <row r="130" spans="1:76" x14ac:dyDescent="0.2">
      <c r="A130" s="488" t="s">
        <v>630</v>
      </c>
      <c r="B130" s="553">
        <f>'Benefit Log'!B$20</f>
        <v>0</v>
      </c>
      <c r="C130" s="483" t="str">
        <f t="shared" si="157"/>
        <v>Non-QALY</v>
      </c>
      <c r="D130" s="485">
        <f>D361</f>
        <v>0</v>
      </c>
      <c r="E130" s="316">
        <f t="shared" si="156"/>
        <v>0</v>
      </c>
      <c r="F130" s="485">
        <f>E361</f>
        <v>0</v>
      </c>
      <c r="G130" s="433"/>
      <c r="H130" s="433"/>
      <c r="I130" s="433"/>
      <c r="J130" s="433"/>
      <c r="K130" s="433"/>
      <c r="L130" s="433"/>
      <c r="M130" s="433"/>
      <c r="N130" s="433"/>
      <c r="O130" s="433"/>
      <c r="P130" s="433"/>
      <c r="Q130" s="433"/>
      <c r="R130" s="433"/>
      <c r="S130" s="433"/>
      <c r="T130" s="433"/>
      <c r="U130" s="433"/>
      <c r="V130" s="433"/>
      <c r="W130" s="433"/>
      <c r="X130" s="433"/>
      <c r="Y130" s="433"/>
      <c r="Z130" s="433"/>
      <c r="AA130" s="433"/>
      <c r="AB130" s="433"/>
      <c r="AC130" s="433"/>
      <c r="AD130" s="433"/>
      <c r="AE130" s="433"/>
      <c r="AF130" s="433"/>
      <c r="AG130" s="433"/>
      <c r="AH130" s="433"/>
      <c r="AI130" s="433"/>
      <c r="AJ130" s="433"/>
      <c r="AK130" s="433"/>
      <c r="AL130" s="433"/>
      <c r="AM130" s="433"/>
      <c r="AN130" s="433"/>
      <c r="AO130" s="433"/>
      <c r="AP130" s="433"/>
      <c r="AQ130" s="433"/>
      <c r="AR130" s="433"/>
      <c r="AS130" s="433"/>
      <c r="AT130" s="433"/>
      <c r="AU130" s="433"/>
      <c r="AV130" s="433"/>
      <c r="AW130" s="433"/>
      <c r="AX130" s="433"/>
      <c r="AY130" s="433"/>
      <c r="AZ130" s="433"/>
      <c r="BA130" s="433"/>
      <c r="BB130" s="433"/>
      <c r="BC130" s="433"/>
      <c r="BD130" s="433"/>
      <c r="BE130" s="433"/>
      <c r="BF130" s="433"/>
      <c r="BG130" s="433"/>
      <c r="BH130" s="433"/>
      <c r="BI130" s="433"/>
      <c r="BJ130" s="433"/>
      <c r="BK130" s="433"/>
      <c r="BL130" s="433"/>
      <c r="BM130" s="433"/>
      <c r="BN130" s="433"/>
      <c r="BO130" s="433"/>
      <c r="BP130" s="433"/>
      <c r="BQ130" s="433"/>
      <c r="BR130" s="433"/>
      <c r="BS130" s="433"/>
      <c r="BT130" s="433"/>
      <c r="BU130" s="433"/>
      <c r="BV130" s="433"/>
      <c r="BW130" s="433"/>
      <c r="BX130" s="433"/>
    </row>
    <row r="131" spans="1:76" s="11" customFormat="1" ht="12" x14ac:dyDescent="0.25">
      <c r="C131" s="490" t="s">
        <v>55</v>
      </c>
      <c r="D131" s="315">
        <f>SUM(D116:D130)</f>
        <v>0</v>
      </c>
      <c r="E131" s="317">
        <f>SUM(E116:E130)</f>
        <v>0</v>
      </c>
      <c r="F131" s="315">
        <f>SUM(F116:F130)</f>
        <v>0</v>
      </c>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317"/>
      <c r="AE131" s="317"/>
      <c r="AF131" s="317"/>
      <c r="AG131" s="317"/>
      <c r="AH131" s="317"/>
      <c r="AI131" s="317"/>
      <c r="AJ131" s="317"/>
      <c r="AK131" s="317"/>
      <c r="AL131" s="317"/>
      <c r="AM131" s="317"/>
      <c r="AN131" s="317"/>
      <c r="AO131" s="317"/>
      <c r="AP131" s="317"/>
      <c r="AQ131" s="317"/>
      <c r="AR131" s="317"/>
      <c r="AS131" s="317"/>
      <c r="AT131" s="317"/>
      <c r="AU131" s="317"/>
      <c r="AV131" s="317"/>
      <c r="AW131" s="317"/>
      <c r="AX131" s="317"/>
      <c r="AY131" s="317"/>
      <c r="AZ131" s="317"/>
      <c r="BA131" s="317"/>
      <c r="BB131" s="317"/>
      <c r="BC131" s="317"/>
      <c r="BD131" s="317"/>
      <c r="BE131" s="317"/>
      <c r="BF131" s="317"/>
      <c r="BG131" s="317"/>
      <c r="BH131" s="317"/>
      <c r="BI131" s="317"/>
      <c r="BJ131" s="317"/>
      <c r="BK131" s="317"/>
      <c r="BL131" s="317"/>
      <c r="BM131" s="317"/>
      <c r="BN131" s="317"/>
      <c r="BO131" s="317"/>
      <c r="BP131" s="317"/>
      <c r="BQ131" s="317"/>
      <c r="BR131" s="317"/>
      <c r="BS131" s="317"/>
      <c r="BT131" s="317"/>
      <c r="BU131" s="317"/>
      <c r="BV131" s="317"/>
      <c r="BW131" s="317"/>
      <c r="BX131" s="317"/>
    </row>
    <row r="132" spans="1:76" s="11" customFormat="1" ht="12" x14ac:dyDescent="0.25">
      <c r="D132" s="715" t="s">
        <v>584</v>
      </c>
      <c r="E132" s="716"/>
      <c r="F132" s="717"/>
      <c r="G132" s="317">
        <f>SUM(G116:G131)</f>
        <v>0</v>
      </c>
      <c r="H132" s="317">
        <f t="shared" ref="H132" si="158">SUM(H116:H131)</f>
        <v>0</v>
      </c>
      <c r="I132" s="317">
        <f t="shared" ref="I132" si="159">SUM(I116:I131)</f>
        <v>0</v>
      </c>
      <c r="J132" s="317">
        <f t="shared" ref="J132" si="160">SUM(J116:J131)</f>
        <v>0</v>
      </c>
      <c r="K132" s="317">
        <f t="shared" ref="K132" si="161">SUM(K116:K131)</f>
        <v>0</v>
      </c>
      <c r="L132" s="317">
        <f t="shared" ref="L132" si="162">SUM(L116:L131)</f>
        <v>0</v>
      </c>
      <c r="M132" s="317">
        <f t="shared" ref="M132" si="163">SUM(M116:M131)</f>
        <v>0</v>
      </c>
      <c r="N132" s="317">
        <f t="shared" ref="N132" si="164">SUM(N116:N131)</f>
        <v>0</v>
      </c>
      <c r="O132" s="317">
        <f t="shared" ref="O132" si="165">SUM(O116:O131)</f>
        <v>0</v>
      </c>
      <c r="P132" s="317">
        <f t="shared" ref="P132" si="166">SUM(P116:P131)</f>
        <v>0</v>
      </c>
      <c r="Q132" s="317">
        <f t="shared" ref="Q132" si="167">SUM(Q116:Q131)</f>
        <v>0</v>
      </c>
      <c r="R132" s="317">
        <f t="shared" ref="R132" si="168">SUM(R116:R131)</f>
        <v>0</v>
      </c>
      <c r="S132" s="317">
        <f t="shared" ref="S132" si="169">SUM(S116:S131)</f>
        <v>0</v>
      </c>
      <c r="T132" s="317">
        <f t="shared" ref="T132" si="170">SUM(T116:T131)</f>
        <v>0</v>
      </c>
      <c r="U132" s="317">
        <f t="shared" ref="U132" si="171">SUM(U116:U131)</f>
        <v>0</v>
      </c>
      <c r="V132" s="317">
        <f t="shared" ref="V132" si="172">SUM(V116:V131)</f>
        <v>0</v>
      </c>
      <c r="W132" s="317">
        <f t="shared" ref="W132" si="173">SUM(W116:W131)</f>
        <v>0</v>
      </c>
      <c r="X132" s="317">
        <f t="shared" ref="X132" si="174">SUM(X116:X131)</f>
        <v>0</v>
      </c>
      <c r="Y132" s="317">
        <f t="shared" ref="Y132" si="175">SUM(Y116:Y131)</f>
        <v>0</v>
      </c>
      <c r="Z132" s="317">
        <f t="shared" ref="Z132" si="176">SUM(Z116:Z131)</f>
        <v>0</v>
      </c>
      <c r="AA132" s="317">
        <f t="shared" ref="AA132" si="177">SUM(AA116:AA131)</f>
        <v>0</v>
      </c>
      <c r="AB132" s="317">
        <f t="shared" ref="AB132" si="178">SUM(AB116:AB131)</f>
        <v>0</v>
      </c>
      <c r="AC132" s="317">
        <f t="shared" ref="AC132" si="179">SUM(AC116:AC131)</f>
        <v>0</v>
      </c>
      <c r="AD132" s="317">
        <f t="shared" ref="AD132" si="180">SUM(AD116:AD131)</f>
        <v>0</v>
      </c>
      <c r="AE132" s="317">
        <f t="shared" ref="AE132" si="181">SUM(AE116:AE131)</f>
        <v>0</v>
      </c>
      <c r="AF132" s="317">
        <f t="shared" ref="AF132" si="182">SUM(AF116:AF131)</f>
        <v>0</v>
      </c>
      <c r="AG132" s="317">
        <f t="shared" ref="AG132" si="183">SUM(AG116:AG131)</f>
        <v>0</v>
      </c>
      <c r="AH132" s="317">
        <f t="shared" ref="AH132" si="184">SUM(AH116:AH131)</f>
        <v>0</v>
      </c>
      <c r="AI132" s="317">
        <f t="shared" ref="AI132" si="185">SUM(AI116:AI131)</f>
        <v>0</v>
      </c>
      <c r="AJ132" s="317">
        <f t="shared" ref="AJ132" si="186">SUM(AJ116:AJ131)</f>
        <v>0</v>
      </c>
      <c r="AK132" s="317">
        <f t="shared" ref="AK132" si="187">SUM(AK116:AK131)</f>
        <v>0</v>
      </c>
      <c r="AL132" s="317">
        <f t="shared" ref="AL132" si="188">SUM(AL116:AL131)</f>
        <v>0</v>
      </c>
      <c r="AM132" s="317">
        <f t="shared" ref="AM132" si="189">SUM(AM116:AM131)</f>
        <v>0</v>
      </c>
      <c r="AN132" s="317">
        <f t="shared" ref="AN132" si="190">SUM(AN116:AN131)</f>
        <v>0</v>
      </c>
      <c r="AO132" s="317">
        <f t="shared" ref="AO132" si="191">SUM(AO116:AO131)</f>
        <v>0</v>
      </c>
      <c r="AP132" s="317">
        <f t="shared" ref="AP132" si="192">SUM(AP116:AP131)</f>
        <v>0</v>
      </c>
      <c r="AQ132" s="317">
        <f t="shared" ref="AQ132" si="193">SUM(AQ116:AQ131)</f>
        <v>0</v>
      </c>
      <c r="AR132" s="317">
        <f t="shared" ref="AR132" si="194">SUM(AR116:AR131)</f>
        <v>0</v>
      </c>
      <c r="AS132" s="317">
        <f t="shared" ref="AS132" si="195">SUM(AS116:AS131)</f>
        <v>0</v>
      </c>
      <c r="AT132" s="317">
        <f t="shared" ref="AT132" si="196">SUM(AT116:AT131)</f>
        <v>0</v>
      </c>
      <c r="AU132" s="317">
        <f t="shared" ref="AU132" si="197">SUM(AU116:AU131)</f>
        <v>0</v>
      </c>
      <c r="AV132" s="317">
        <f t="shared" ref="AV132" si="198">SUM(AV116:AV131)</f>
        <v>0</v>
      </c>
      <c r="AW132" s="317">
        <f t="shared" ref="AW132" si="199">SUM(AW116:AW131)</f>
        <v>0</v>
      </c>
      <c r="AX132" s="317">
        <f t="shared" ref="AX132" si="200">SUM(AX116:AX131)</f>
        <v>0</v>
      </c>
      <c r="AY132" s="317">
        <f t="shared" ref="AY132" si="201">SUM(AY116:AY131)</f>
        <v>0</v>
      </c>
      <c r="AZ132" s="317">
        <f t="shared" ref="AZ132" si="202">SUM(AZ116:AZ131)</f>
        <v>0</v>
      </c>
      <c r="BA132" s="317">
        <f t="shared" ref="BA132" si="203">SUM(BA116:BA131)</f>
        <v>0</v>
      </c>
      <c r="BB132" s="317">
        <f t="shared" ref="BB132" si="204">SUM(BB116:BB131)</f>
        <v>0</v>
      </c>
      <c r="BC132" s="317">
        <f t="shared" ref="BC132" si="205">SUM(BC116:BC131)</f>
        <v>0</v>
      </c>
      <c r="BD132" s="317">
        <f t="shared" ref="BD132" si="206">SUM(BD116:BD131)</f>
        <v>0</v>
      </c>
      <c r="BE132" s="317">
        <f t="shared" ref="BE132" si="207">SUM(BE116:BE131)</f>
        <v>0</v>
      </c>
      <c r="BF132" s="317">
        <f t="shared" ref="BF132" si="208">SUM(BF116:BF131)</f>
        <v>0</v>
      </c>
      <c r="BG132" s="317">
        <f t="shared" ref="BG132" si="209">SUM(BG116:BG131)</f>
        <v>0</v>
      </c>
      <c r="BH132" s="317">
        <f t="shared" ref="BH132" si="210">SUM(BH116:BH131)</f>
        <v>0</v>
      </c>
      <c r="BI132" s="317">
        <f t="shared" ref="BI132" si="211">SUM(BI116:BI131)</f>
        <v>0</v>
      </c>
      <c r="BJ132" s="317">
        <f t="shared" ref="BJ132" si="212">SUM(BJ116:BJ131)</f>
        <v>0</v>
      </c>
      <c r="BK132" s="317">
        <f t="shared" ref="BK132" si="213">SUM(BK116:BK131)</f>
        <v>0</v>
      </c>
      <c r="BL132" s="317">
        <f t="shared" ref="BL132" si="214">SUM(BL116:BL131)</f>
        <v>0</v>
      </c>
      <c r="BM132" s="317">
        <f t="shared" ref="BM132" si="215">SUM(BM116:BM131)</f>
        <v>0</v>
      </c>
      <c r="BN132" s="317">
        <f t="shared" ref="BN132" si="216">SUM(BN116:BN131)</f>
        <v>0</v>
      </c>
      <c r="BO132" s="317">
        <f t="shared" ref="BO132" si="217">SUM(BO116:BO131)</f>
        <v>0</v>
      </c>
      <c r="BP132" s="317">
        <f t="shared" ref="BP132" si="218">SUM(BP116:BP131)</f>
        <v>0</v>
      </c>
      <c r="BQ132" s="317">
        <f t="shared" ref="BQ132" si="219">SUM(BQ116:BQ131)</f>
        <v>0</v>
      </c>
      <c r="BR132" s="317">
        <f t="shared" ref="BR132" si="220">SUM(BR116:BR131)</f>
        <v>0</v>
      </c>
      <c r="BS132" s="317">
        <f t="shared" ref="BS132:BW132" si="221">SUM(BS116:BS131)</f>
        <v>0</v>
      </c>
      <c r="BT132" s="317">
        <f t="shared" si="221"/>
        <v>0</v>
      </c>
      <c r="BU132" s="317">
        <f t="shared" si="221"/>
        <v>0</v>
      </c>
      <c r="BV132" s="317">
        <f t="shared" si="221"/>
        <v>0</v>
      </c>
      <c r="BW132" s="317">
        <f t="shared" si="221"/>
        <v>0</v>
      </c>
      <c r="BX132" s="317">
        <f t="shared" ref="BX132" si="222">SUM(BX116:BX131)</f>
        <v>0</v>
      </c>
    </row>
    <row r="133" spans="1:76" s="24" customFormat="1" ht="12" x14ac:dyDescent="0.25">
      <c r="D133" s="715" t="s">
        <v>30</v>
      </c>
      <c r="E133" s="716"/>
      <c r="F133" s="717"/>
      <c r="G133" s="487">
        <f>G363</f>
        <v>0</v>
      </c>
      <c r="H133" s="487">
        <f t="shared" ref="H133:BS133" si="223">H363</f>
        <v>0</v>
      </c>
      <c r="I133" s="487">
        <f t="shared" si="223"/>
        <v>0</v>
      </c>
      <c r="J133" s="487">
        <f t="shared" si="223"/>
        <v>0</v>
      </c>
      <c r="K133" s="487">
        <f t="shared" si="223"/>
        <v>0</v>
      </c>
      <c r="L133" s="487">
        <f t="shared" si="223"/>
        <v>0</v>
      </c>
      <c r="M133" s="487">
        <f t="shared" si="223"/>
        <v>0</v>
      </c>
      <c r="N133" s="487">
        <f t="shared" si="223"/>
        <v>0</v>
      </c>
      <c r="O133" s="487">
        <f t="shared" si="223"/>
        <v>0</v>
      </c>
      <c r="P133" s="487">
        <f t="shared" si="223"/>
        <v>0</v>
      </c>
      <c r="Q133" s="487">
        <f t="shared" si="223"/>
        <v>0</v>
      </c>
      <c r="R133" s="487">
        <f t="shared" si="223"/>
        <v>0</v>
      </c>
      <c r="S133" s="487">
        <f t="shared" si="223"/>
        <v>0</v>
      </c>
      <c r="T133" s="487">
        <f t="shared" si="223"/>
        <v>0</v>
      </c>
      <c r="U133" s="487">
        <f t="shared" si="223"/>
        <v>0</v>
      </c>
      <c r="V133" s="487">
        <f t="shared" si="223"/>
        <v>0</v>
      </c>
      <c r="W133" s="487">
        <f t="shared" si="223"/>
        <v>0</v>
      </c>
      <c r="X133" s="487">
        <f t="shared" si="223"/>
        <v>0</v>
      </c>
      <c r="Y133" s="487">
        <f t="shared" si="223"/>
        <v>0</v>
      </c>
      <c r="Z133" s="487">
        <f t="shared" si="223"/>
        <v>0</v>
      </c>
      <c r="AA133" s="487">
        <f t="shared" si="223"/>
        <v>0</v>
      </c>
      <c r="AB133" s="487">
        <f t="shared" si="223"/>
        <v>0</v>
      </c>
      <c r="AC133" s="487">
        <f t="shared" si="223"/>
        <v>0</v>
      </c>
      <c r="AD133" s="487">
        <f t="shared" si="223"/>
        <v>0</v>
      </c>
      <c r="AE133" s="487">
        <f t="shared" si="223"/>
        <v>0</v>
      </c>
      <c r="AF133" s="487">
        <f t="shared" si="223"/>
        <v>0</v>
      </c>
      <c r="AG133" s="487">
        <f t="shared" si="223"/>
        <v>0</v>
      </c>
      <c r="AH133" s="487">
        <f t="shared" si="223"/>
        <v>0</v>
      </c>
      <c r="AI133" s="487">
        <f t="shared" si="223"/>
        <v>0</v>
      </c>
      <c r="AJ133" s="487">
        <f t="shared" si="223"/>
        <v>0</v>
      </c>
      <c r="AK133" s="487">
        <f t="shared" si="223"/>
        <v>0</v>
      </c>
      <c r="AL133" s="487">
        <f t="shared" si="223"/>
        <v>0</v>
      </c>
      <c r="AM133" s="487">
        <f t="shared" si="223"/>
        <v>0</v>
      </c>
      <c r="AN133" s="487">
        <f t="shared" si="223"/>
        <v>0</v>
      </c>
      <c r="AO133" s="487">
        <f t="shared" si="223"/>
        <v>0</v>
      </c>
      <c r="AP133" s="487">
        <f t="shared" si="223"/>
        <v>0</v>
      </c>
      <c r="AQ133" s="487">
        <f t="shared" si="223"/>
        <v>0</v>
      </c>
      <c r="AR133" s="487">
        <f t="shared" si="223"/>
        <v>0</v>
      </c>
      <c r="AS133" s="487">
        <f t="shared" si="223"/>
        <v>0</v>
      </c>
      <c r="AT133" s="487">
        <f t="shared" si="223"/>
        <v>0</v>
      </c>
      <c r="AU133" s="487">
        <f t="shared" si="223"/>
        <v>0</v>
      </c>
      <c r="AV133" s="487">
        <f t="shared" si="223"/>
        <v>0</v>
      </c>
      <c r="AW133" s="487">
        <f t="shared" si="223"/>
        <v>0</v>
      </c>
      <c r="AX133" s="487">
        <f t="shared" si="223"/>
        <v>0</v>
      </c>
      <c r="AY133" s="487">
        <f t="shared" si="223"/>
        <v>0</v>
      </c>
      <c r="AZ133" s="487">
        <f t="shared" si="223"/>
        <v>0</v>
      </c>
      <c r="BA133" s="487">
        <f t="shared" si="223"/>
        <v>0</v>
      </c>
      <c r="BB133" s="487">
        <f t="shared" si="223"/>
        <v>0</v>
      </c>
      <c r="BC133" s="487">
        <f t="shared" si="223"/>
        <v>0</v>
      </c>
      <c r="BD133" s="487">
        <f t="shared" si="223"/>
        <v>0</v>
      </c>
      <c r="BE133" s="487">
        <f t="shared" si="223"/>
        <v>0</v>
      </c>
      <c r="BF133" s="487">
        <f t="shared" si="223"/>
        <v>0</v>
      </c>
      <c r="BG133" s="487">
        <f t="shared" si="223"/>
        <v>0</v>
      </c>
      <c r="BH133" s="487">
        <f t="shared" si="223"/>
        <v>0</v>
      </c>
      <c r="BI133" s="487">
        <f t="shared" si="223"/>
        <v>0</v>
      </c>
      <c r="BJ133" s="487">
        <f t="shared" si="223"/>
        <v>0</v>
      </c>
      <c r="BK133" s="487">
        <f t="shared" si="223"/>
        <v>0</v>
      </c>
      <c r="BL133" s="487">
        <f t="shared" si="223"/>
        <v>0</v>
      </c>
      <c r="BM133" s="487">
        <f t="shared" si="223"/>
        <v>0</v>
      </c>
      <c r="BN133" s="487">
        <f t="shared" si="223"/>
        <v>0</v>
      </c>
      <c r="BO133" s="487">
        <f t="shared" si="223"/>
        <v>0</v>
      </c>
      <c r="BP133" s="487">
        <f t="shared" si="223"/>
        <v>0</v>
      </c>
      <c r="BQ133" s="487">
        <f t="shared" si="223"/>
        <v>0</v>
      </c>
      <c r="BR133" s="487">
        <f t="shared" si="223"/>
        <v>0</v>
      </c>
      <c r="BS133" s="487">
        <f t="shared" si="223"/>
        <v>0</v>
      </c>
      <c r="BT133" s="487">
        <f t="shared" ref="BT133:BX133" si="224">BT363</f>
        <v>0</v>
      </c>
      <c r="BU133" s="487">
        <f t="shared" si="224"/>
        <v>0</v>
      </c>
      <c r="BV133" s="487">
        <f t="shared" si="224"/>
        <v>0</v>
      </c>
      <c r="BW133" s="487">
        <f t="shared" si="224"/>
        <v>0</v>
      </c>
      <c r="BX133" s="487">
        <f t="shared" si="224"/>
        <v>0</v>
      </c>
    </row>
    <row r="135" spans="1:76" ht="12" x14ac:dyDescent="0.2">
      <c r="A135" s="734" t="str">
        <f>"Option 6 - "&amp; Factors!$B$21</f>
        <v xml:space="preserve">Option 6 - </v>
      </c>
      <c r="B135" s="735"/>
      <c r="C135" s="735"/>
      <c r="D135" s="735"/>
      <c r="E135" s="33"/>
      <c r="F135" s="30"/>
      <c r="G135" s="30"/>
      <c r="H135" s="30"/>
      <c r="I135" s="30"/>
      <c r="J135" s="30"/>
      <c r="K135" s="30"/>
      <c r="L135" s="30"/>
      <c r="M135" s="30"/>
      <c r="N135" s="30"/>
      <c r="O135" s="30"/>
      <c r="P135" s="30"/>
      <c r="Q135" s="30"/>
      <c r="R135" s="30"/>
      <c r="S135" s="30"/>
    </row>
    <row r="136" spans="1:76" ht="15" customHeight="1" x14ac:dyDescent="0.25">
      <c r="A136" s="718" t="s">
        <v>32</v>
      </c>
      <c r="B136" s="718" t="s">
        <v>337</v>
      </c>
      <c r="C136" s="719" t="s">
        <v>408</v>
      </c>
      <c r="D136" s="719" t="s">
        <v>423</v>
      </c>
      <c r="E136" s="719" t="s">
        <v>584</v>
      </c>
      <c r="F136" s="719" t="s">
        <v>30</v>
      </c>
      <c r="G136" s="19">
        <v>0</v>
      </c>
      <c r="H136" s="19">
        <v>1</v>
      </c>
      <c r="I136" s="19">
        <v>2</v>
      </c>
      <c r="J136" s="19">
        <v>3</v>
      </c>
      <c r="K136" s="19">
        <v>4</v>
      </c>
      <c r="L136" s="19">
        <v>5</v>
      </c>
      <c r="M136" s="19">
        <v>6</v>
      </c>
      <c r="N136" s="19">
        <v>7</v>
      </c>
      <c r="O136" s="19">
        <v>8</v>
      </c>
      <c r="P136" s="19">
        <v>9</v>
      </c>
      <c r="Q136" s="19">
        <v>10</v>
      </c>
      <c r="R136" s="19">
        <v>11</v>
      </c>
      <c r="S136" s="19">
        <v>12</v>
      </c>
      <c r="T136" s="19">
        <v>13</v>
      </c>
      <c r="U136" s="19">
        <v>14</v>
      </c>
      <c r="V136" s="19">
        <v>15</v>
      </c>
      <c r="W136" s="19">
        <v>16</v>
      </c>
      <c r="X136" s="19">
        <v>17</v>
      </c>
      <c r="Y136" s="19">
        <v>18</v>
      </c>
      <c r="Z136" s="19">
        <v>19</v>
      </c>
      <c r="AA136" s="19">
        <v>20</v>
      </c>
      <c r="AB136" s="19">
        <v>21</v>
      </c>
      <c r="AC136" s="19">
        <v>22</v>
      </c>
      <c r="AD136" s="19">
        <v>23</v>
      </c>
      <c r="AE136" s="19">
        <v>24</v>
      </c>
      <c r="AF136" s="19">
        <v>25</v>
      </c>
      <c r="AG136" s="19">
        <v>26</v>
      </c>
      <c r="AH136" s="19">
        <v>27</v>
      </c>
      <c r="AI136" s="19">
        <v>28</v>
      </c>
      <c r="AJ136" s="19">
        <v>29</v>
      </c>
      <c r="AK136" s="19">
        <v>30</v>
      </c>
      <c r="AL136" s="19">
        <v>31</v>
      </c>
      <c r="AM136" s="19">
        <v>32</v>
      </c>
      <c r="AN136" s="19">
        <v>33</v>
      </c>
      <c r="AO136" s="19">
        <v>34</v>
      </c>
      <c r="AP136" s="19">
        <v>35</v>
      </c>
      <c r="AQ136" s="19">
        <v>36</v>
      </c>
      <c r="AR136" s="19">
        <v>37</v>
      </c>
      <c r="AS136" s="19">
        <v>38</v>
      </c>
      <c r="AT136" s="19">
        <v>39</v>
      </c>
      <c r="AU136" s="19">
        <v>40</v>
      </c>
      <c r="AV136" s="19">
        <v>41</v>
      </c>
      <c r="AW136" s="19">
        <v>42</v>
      </c>
      <c r="AX136" s="19">
        <v>43</v>
      </c>
      <c r="AY136" s="19">
        <v>44</v>
      </c>
      <c r="AZ136" s="19">
        <v>45</v>
      </c>
      <c r="BA136" s="19">
        <v>46</v>
      </c>
      <c r="BB136" s="19">
        <v>47</v>
      </c>
      <c r="BC136" s="19">
        <v>48</v>
      </c>
      <c r="BD136" s="19">
        <v>49</v>
      </c>
      <c r="BE136" s="19">
        <v>50</v>
      </c>
      <c r="BF136" s="19">
        <v>51</v>
      </c>
      <c r="BG136" s="19">
        <v>52</v>
      </c>
      <c r="BH136" s="19">
        <v>53</v>
      </c>
      <c r="BI136" s="19">
        <v>54</v>
      </c>
      <c r="BJ136" s="19">
        <v>55</v>
      </c>
      <c r="BK136" s="19">
        <v>56</v>
      </c>
      <c r="BL136" s="19">
        <v>57</v>
      </c>
      <c r="BM136" s="19">
        <v>58</v>
      </c>
      <c r="BN136" s="19">
        <v>59</v>
      </c>
      <c r="BO136" s="19">
        <v>60</v>
      </c>
      <c r="BP136" s="19">
        <v>61</v>
      </c>
      <c r="BQ136" s="19">
        <v>62</v>
      </c>
      <c r="BR136" s="19">
        <v>63</v>
      </c>
      <c r="BS136" s="19">
        <v>64</v>
      </c>
      <c r="BT136" s="19">
        <v>65</v>
      </c>
      <c r="BU136" s="19">
        <v>66</v>
      </c>
      <c r="BV136" s="19">
        <v>67</v>
      </c>
      <c r="BW136" s="19">
        <v>68</v>
      </c>
      <c r="BX136" s="19">
        <v>69</v>
      </c>
    </row>
    <row r="137" spans="1:76" ht="12" x14ac:dyDescent="0.25">
      <c r="A137" s="718"/>
      <c r="B137" s="718"/>
      <c r="C137" s="720"/>
      <c r="D137" s="720"/>
      <c r="E137" s="720"/>
      <c r="F137" s="720"/>
      <c r="G137" s="22" t="str">
        <f>Factors!C$89</f>
        <v/>
      </c>
      <c r="H137" s="22" t="str">
        <f>Factors!D$89</f>
        <v/>
      </c>
      <c r="I137" s="22" t="str">
        <f>Factors!E$89</f>
        <v/>
      </c>
      <c r="J137" s="22" t="str">
        <f>Factors!F$89</f>
        <v/>
      </c>
      <c r="K137" s="22" t="str">
        <f>Factors!G$89</f>
        <v/>
      </c>
      <c r="L137" s="22" t="str">
        <f>Factors!H$89</f>
        <v/>
      </c>
      <c r="M137" s="22" t="str">
        <f>Factors!I$89</f>
        <v/>
      </c>
      <c r="N137" s="22" t="str">
        <f>Factors!J$89</f>
        <v/>
      </c>
      <c r="O137" s="22" t="str">
        <f>Factors!K$89</f>
        <v/>
      </c>
      <c r="P137" s="22" t="str">
        <f>Factors!L$89</f>
        <v/>
      </c>
      <c r="Q137" s="22" t="str">
        <f>Factors!M$89</f>
        <v/>
      </c>
      <c r="R137" s="22" t="str">
        <f>Factors!N$89</f>
        <v/>
      </c>
      <c r="S137" s="22" t="str">
        <f>Factors!O$89</f>
        <v/>
      </c>
      <c r="T137" s="22" t="str">
        <f>Factors!P$89</f>
        <v/>
      </c>
      <c r="U137" s="22" t="str">
        <f>Factors!Q$89</f>
        <v/>
      </c>
      <c r="V137" s="22" t="str">
        <f>Factors!R$89</f>
        <v/>
      </c>
      <c r="W137" s="22" t="str">
        <f>Factors!S$89</f>
        <v/>
      </c>
      <c r="X137" s="22" t="str">
        <f>Factors!T$89</f>
        <v/>
      </c>
      <c r="Y137" s="22" t="str">
        <f>Factors!U$89</f>
        <v/>
      </c>
      <c r="Z137" s="22" t="str">
        <f>Factors!V$89</f>
        <v/>
      </c>
      <c r="AA137" s="22" t="str">
        <f>Factors!W$89</f>
        <v/>
      </c>
      <c r="AB137" s="22" t="str">
        <f>Factors!X$89</f>
        <v/>
      </c>
      <c r="AC137" s="22" t="str">
        <f>Factors!Y$89</f>
        <v/>
      </c>
      <c r="AD137" s="22" t="str">
        <f>Factors!Z$89</f>
        <v/>
      </c>
      <c r="AE137" s="22" t="str">
        <f>Factors!AA$89</f>
        <v/>
      </c>
      <c r="AF137" s="22" t="str">
        <f>Factors!AB$89</f>
        <v/>
      </c>
      <c r="AG137" s="22" t="str">
        <f>Factors!AC$89</f>
        <v/>
      </c>
      <c r="AH137" s="22" t="str">
        <f>Factors!AD$89</f>
        <v/>
      </c>
      <c r="AI137" s="22" t="str">
        <f>Factors!AE$89</f>
        <v/>
      </c>
      <c r="AJ137" s="22" t="str">
        <f>Factors!AF$89</f>
        <v/>
      </c>
      <c r="AK137" s="22" t="str">
        <f>Factors!AG$89</f>
        <v/>
      </c>
      <c r="AL137" s="22" t="str">
        <f>Factors!AH$89</f>
        <v/>
      </c>
      <c r="AM137" s="22" t="str">
        <f>Factors!AI$89</f>
        <v/>
      </c>
      <c r="AN137" s="22" t="str">
        <f>Factors!AJ$89</f>
        <v/>
      </c>
      <c r="AO137" s="22" t="str">
        <f>Factors!AK$89</f>
        <v/>
      </c>
      <c r="AP137" s="22" t="str">
        <f>Factors!AL$89</f>
        <v/>
      </c>
      <c r="AQ137" s="22" t="str">
        <f>Factors!AM$89</f>
        <v/>
      </c>
      <c r="AR137" s="22" t="str">
        <f>Factors!AN$89</f>
        <v/>
      </c>
      <c r="AS137" s="22" t="str">
        <f>Factors!AO$89</f>
        <v/>
      </c>
      <c r="AT137" s="22" t="str">
        <f>Factors!AP$89</f>
        <v/>
      </c>
      <c r="AU137" s="22" t="str">
        <f>Factors!AQ$89</f>
        <v/>
      </c>
      <c r="AV137" s="22" t="str">
        <f>Factors!AR$89</f>
        <v/>
      </c>
      <c r="AW137" s="22" t="str">
        <f>Factors!AS$89</f>
        <v/>
      </c>
      <c r="AX137" s="22" t="str">
        <f>Factors!AT$89</f>
        <v/>
      </c>
      <c r="AY137" s="22" t="str">
        <f>Factors!AU$89</f>
        <v/>
      </c>
      <c r="AZ137" s="22" t="str">
        <f>Factors!AV$89</f>
        <v/>
      </c>
      <c r="BA137" s="22" t="str">
        <f>Factors!AW$89</f>
        <v/>
      </c>
      <c r="BB137" s="22" t="str">
        <f>Factors!AX$89</f>
        <v/>
      </c>
      <c r="BC137" s="22" t="str">
        <f>Factors!AY$89</f>
        <v/>
      </c>
      <c r="BD137" s="22" t="str">
        <f>Factors!AZ$89</f>
        <v/>
      </c>
      <c r="BE137" s="22" t="str">
        <f>Factors!BA$89</f>
        <v/>
      </c>
      <c r="BF137" s="22" t="str">
        <f>Factors!BB$89</f>
        <v/>
      </c>
      <c r="BG137" s="22" t="str">
        <f>Factors!BC$89</f>
        <v/>
      </c>
      <c r="BH137" s="22" t="str">
        <f>Factors!BD$89</f>
        <v/>
      </c>
      <c r="BI137" s="22" t="str">
        <f>Factors!BE$89</f>
        <v/>
      </c>
      <c r="BJ137" s="22" t="str">
        <f>Factors!BF$89</f>
        <v/>
      </c>
      <c r="BK137" s="22" t="str">
        <f>Factors!BG$89</f>
        <v/>
      </c>
      <c r="BL137" s="22" t="str">
        <f>Factors!BH$89</f>
        <v/>
      </c>
      <c r="BM137" s="22" t="str">
        <f>Factors!BI$89</f>
        <v/>
      </c>
      <c r="BN137" s="22" t="str">
        <f>Factors!BJ$89</f>
        <v/>
      </c>
      <c r="BO137" s="22" t="str">
        <f>Factors!BK$89</f>
        <v/>
      </c>
      <c r="BP137" s="22" t="str">
        <f>Factors!BL$89</f>
        <v/>
      </c>
      <c r="BQ137" s="22" t="str">
        <f>Factors!BM$89</f>
        <v/>
      </c>
      <c r="BR137" s="22" t="str">
        <f>Factors!BN$89</f>
        <v/>
      </c>
      <c r="BS137" s="22" t="str">
        <f>Factors!BO$89</f>
        <v/>
      </c>
      <c r="BT137" s="22" t="str">
        <f>Factors!BP$89</f>
        <v/>
      </c>
      <c r="BU137" s="22" t="str">
        <f>Factors!BQ$89</f>
        <v/>
      </c>
      <c r="BV137" s="22" t="str">
        <f>Factors!BR$89</f>
        <v/>
      </c>
      <c r="BW137" s="22" t="str">
        <f>Factors!BS$89</f>
        <v/>
      </c>
      <c r="BX137" s="22" t="str">
        <f>Factors!BT$89</f>
        <v/>
      </c>
    </row>
    <row r="138" spans="1:76" x14ac:dyDescent="0.2">
      <c r="A138" s="481" t="s">
        <v>41</v>
      </c>
      <c r="B138" s="484">
        <f>'Benefit Log'!B$6</f>
        <v>0</v>
      </c>
      <c r="C138" s="483" t="str">
        <f>C6</f>
        <v>Non-QALY</v>
      </c>
      <c r="D138" s="485">
        <f>D366</f>
        <v>0</v>
      </c>
      <c r="E138" s="316">
        <f t="shared" ref="E138:E152" si="225">SUM(G138:BX138)</f>
        <v>0</v>
      </c>
      <c r="F138" s="485">
        <f>E366</f>
        <v>0</v>
      </c>
      <c r="G138" s="433"/>
      <c r="H138" s="433"/>
      <c r="I138" s="433"/>
      <c r="J138" s="433"/>
      <c r="K138" s="433"/>
      <c r="L138" s="433"/>
      <c r="M138" s="433"/>
      <c r="N138" s="433"/>
      <c r="O138" s="433"/>
      <c r="P138" s="433"/>
      <c r="Q138" s="433"/>
      <c r="R138" s="433"/>
      <c r="S138" s="433"/>
      <c r="T138" s="433"/>
      <c r="U138" s="433"/>
      <c r="V138" s="433"/>
      <c r="W138" s="433"/>
      <c r="X138" s="433"/>
      <c r="Y138" s="433"/>
      <c r="Z138" s="433"/>
      <c r="AA138" s="433"/>
      <c r="AB138" s="433"/>
      <c r="AC138" s="433"/>
      <c r="AD138" s="433"/>
      <c r="AE138" s="433"/>
      <c r="AF138" s="433"/>
      <c r="AG138" s="433"/>
      <c r="AH138" s="433"/>
      <c r="AI138" s="433"/>
      <c r="AJ138" s="433"/>
      <c r="AK138" s="433"/>
      <c r="AL138" s="433"/>
      <c r="AM138" s="433"/>
      <c r="AN138" s="433"/>
      <c r="AO138" s="433"/>
      <c r="AP138" s="433"/>
      <c r="AQ138" s="433"/>
      <c r="AR138" s="433"/>
      <c r="AS138" s="433"/>
      <c r="AT138" s="433"/>
      <c r="AU138" s="433"/>
      <c r="AV138" s="433"/>
      <c r="AW138" s="433"/>
      <c r="AX138" s="433"/>
      <c r="AY138" s="433"/>
      <c r="AZ138" s="433"/>
      <c r="BA138" s="433"/>
      <c r="BB138" s="433"/>
      <c r="BC138" s="433"/>
      <c r="BD138" s="433"/>
      <c r="BE138" s="433"/>
      <c r="BF138" s="433"/>
      <c r="BG138" s="433"/>
      <c r="BH138" s="433"/>
      <c r="BI138" s="433"/>
      <c r="BJ138" s="433"/>
      <c r="BK138" s="433"/>
      <c r="BL138" s="433"/>
      <c r="BM138" s="433"/>
      <c r="BN138" s="433"/>
      <c r="BO138" s="433"/>
      <c r="BP138" s="433"/>
      <c r="BQ138" s="433"/>
      <c r="BR138" s="433"/>
      <c r="BS138" s="433"/>
      <c r="BT138" s="433"/>
      <c r="BU138" s="433"/>
      <c r="BV138" s="433"/>
      <c r="BW138" s="433"/>
      <c r="BX138" s="433"/>
    </row>
    <row r="139" spans="1:76" x14ac:dyDescent="0.2">
      <c r="A139" s="481" t="s">
        <v>42</v>
      </c>
      <c r="B139" s="484">
        <f>'Benefit Log'!B$7</f>
        <v>0</v>
      </c>
      <c r="C139" s="483" t="str">
        <f t="shared" ref="C139:C152" si="226">C7</f>
        <v>Non-QALY</v>
      </c>
      <c r="D139" s="485">
        <f>D368</f>
        <v>0</v>
      </c>
      <c r="E139" s="316">
        <f t="shared" si="225"/>
        <v>0</v>
      </c>
      <c r="F139" s="485">
        <f>E368</f>
        <v>0</v>
      </c>
      <c r="G139" s="551"/>
      <c r="H139" s="551"/>
      <c r="I139" s="551"/>
      <c r="J139" s="551"/>
      <c r="K139" s="551"/>
      <c r="L139" s="551"/>
      <c r="M139" s="551"/>
      <c r="N139" s="551"/>
      <c r="O139" s="551"/>
      <c r="P139" s="551"/>
      <c r="Q139" s="551"/>
      <c r="R139" s="551"/>
      <c r="S139" s="551"/>
      <c r="T139" s="551"/>
      <c r="U139" s="551"/>
      <c r="V139" s="551"/>
      <c r="W139" s="551"/>
      <c r="X139" s="551"/>
      <c r="Y139" s="551"/>
      <c r="Z139" s="551"/>
      <c r="AA139" s="551"/>
      <c r="AB139" s="551"/>
      <c r="AC139" s="551"/>
      <c r="AD139" s="551"/>
      <c r="AE139" s="551"/>
      <c r="AF139" s="551"/>
      <c r="AG139" s="551"/>
      <c r="AH139" s="551"/>
      <c r="AI139" s="551"/>
      <c r="AJ139" s="551"/>
      <c r="AK139" s="551"/>
      <c r="AL139" s="551"/>
      <c r="AM139" s="551"/>
      <c r="AN139" s="551"/>
      <c r="AO139" s="551"/>
      <c r="AP139" s="551"/>
      <c r="AQ139" s="551"/>
      <c r="AR139" s="551"/>
      <c r="AS139" s="551"/>
      <c r="AT139" s="551"/>
      <c r="AU139" s="551"/>
      <c r="AV139" s="551"/>
      <c r="AW139" s="551"/>
      <c r="AX139" s="551"/>
      <c r="AY139" s="551"/>
      <c r="AZ139" s="551"/>
      <c r="BA139" s="551"/>
      <c r="BB139" s="551"/>
      <c r="BC139" s="551"/>
      <c r="BD139" s="551"/>
      <c r="BE139" s="551"/>
      <c r="BF139" s="551"/>
      <c r="BG139" s="551"/>
      <c r="BH139" s="551"/>
      <c r="BI139" s="551"/>
      <c r="BJ139" s="551"/>
      <c r="BK139" s="551"/>
      <c r="BL139" s="551"/>
      <c r="BM139" s="551"/>
      <c r="BN139" s="551"/>
      <c r="BO139" s="551"/>
      <c r="BP139" s="551"/>
      <c r="BQ139" s="551"/>
      <c r="BR139" s="551"/>
      <c r="BS139" s="551"/>
      <c r="BT139" s="551"/>
      <c r="BU139" s="551"/>
      <c r="BV139" s="551"/>
      <c r="BW139" s="551"/>
      <c r="BX139" s="551"/>
    </row>
    <row r="140" spans="1:76" x14ac:dyDescent="0.2">
      <c r="A140" s="481" t="s">
        <v>43</v>
      </c>
      <c r="B140" s="484">
        <f>'Benefit Log'!B$8</f>
        <v>0</v>
      </c>
      <c r="C140" s="483" t="str">
        <f t="shared" si="226"/>
        <v>Non-QALY</v>
      </c>
      <c r="D140" s="485">
        <f>D370</f>
        <v>0</v>
      </c>
      <c r="E140" s="316">
        <f t="shared" si="225"/>
        <v>0</v>
      </c>
      <c r="F140" s="485">
        <f>E370</f>
        <v>0</v>
      </c>
      <c r="G140" s="551"/>
      <c r="H140" s="551"/>
      <c r="I140" s="551"/>
      <c r="J140" s="551"/>
      <c r="K140" s="551"/>
      <c r="L140" s="551"/>
      <c r="M140" s="551"/>
      <c r="N140" s="551"/>
      <c r="O140" s="551"/>
      <c r="P140" s="551"/>
      <c r="Q140" s="551"/>
      <c r="R140" s="551"/>
      <c r="S140" s="551"/>
      <c r="T140" s="551"/>
      <c r="U140" s="551"/>
      <c r="V140" s="551"/>
      <c r="W140" s="551"/>
      <c r="X140" s="551"/>
      <c r="Y140" s="551"/>
      <c r="Z140" s="551"/>
      <c r="AA140" s="551"/>
      <c r="AB140" s="551"/>
      <c r="AC140" s="551"/>
      <c r="AD140" s="551"/>
      <c r="AE140" s="551"/>
      <c r="AF140" s="551"/>
      <c r="AG140" s="551"/>
      <c r="AH140" s="551"/>
      <c r="AI140" s="551"/>
      <c r="AJ140" s="551"/>
      <c r="AK140" s="551"/>
      <c r="AL140" s="551"/>
      <c r="AM140" s="551"/>
      <c r="AN140" s="551"/>
      <c r="AO140" s="551"/>
      <c r="AP140" s="551"/>
      <c r="AQ140" s="551"/>
      <c r="AR140" s="551"/>
      <c r="AS140" s="551"/>
      <c r="AT140" s="551"/>
      <c r="AU140" s="551"/>
      <c r="AV140" s="551"/>
      <c r="AW140" s="551"/>
      <c r="AX140" s="551"/>
      <c r="AY140" s="551"/>
      <c r="AZ140" s="551"/>
      <c r="BA140" s="551"/>
      <c r="BB140" s="551"/>
      <c r="BC140" s="551"/>
      <c r="BD140" s="551"/>
      <c r="BE140" s="551"/>
      <c r="BF140" s="551"/>
      <c r="BG140" s="551"/>
      <c r="BH140" s="551"/>
      <c r="BI140" s="551"/>
      <c r="BJ140" s="551"/>
      <c r="BK140" s="551"/>
      <c r="BL140" s="551"/>
      <c r="BM140" s="551"/>
      <c r="BN140" s="551"/>
      <c r="BO140" s="551"/>
      <c r="BP140" s="551"/>
      <c r="BQ140" s="551"/>
      <c r="BR140" s="551"/>
      <c r="BS140" s="551"/>
      <c r="BT140" s="551"/>
      <c r="BU140" s="551"/>
      <c r="BV140" s="551"/>
      <c r="BW140" s="551"/>
      <c r="BX140" s="551"/>
    </row>
    <row r="141" spans="1:76" x14ac:dyDescent="0.2">
      <c r="A141" s="481" t="s">
        <v>44</v>
      </c>
      <c r="B141" s="484">
        <f>'Benefit Log'!B$9</f>
        <v>0</v>
      </c>
      <c r="C141" s="483" t="str">
        <f t="shared" si="226"/>
        <v>Non-QALY</v>
      </c>
      <c r="D141" s="485">
        <f>D372</f>
        <v>0</v>
      </c>
      <c r="E141" s="316">
        <f t="shared" si="225"/>
        <v>0</v>
      </c>
      <c r="F141" s="485">
        <f>E372</f>
        <v>0</v>
      </c>
      <c r="G141" s="551"/>
      <c r="H141" s="551"/>
      <c r="I141" s="551"/>
      <c r="J141" s="551"/>
      <c r="K141" s="551"/>
      <c r="L141" s="551"/>
      <c r="M141" s="551"/>
      <c r="N141" s="551"/>
      <c r="O141" s="551"/>
      <c r="P141" s="551"/>
      <c r="Q141" s="551"/>
      <c r="R141" s="551"/>
      <c r="S141" s="551"/>
      <c r="T141" s="551"/>
      <c r="U141" s="551"/>
      <c r="V141" s="551"/>
      <c r="W141" s="551"/>
      <c r="X141" s="551"/>
      <c r="Y141" s="551"/>
      <c r="Z141" s="551"/>
      <c r="AA141" s="551"/>
      <c r="AB141" s="551"/>
      <c r="AC141" s="551"/>
      <c r="AD141" s="551"/>
      <c r="AE141" s="551"/>
      <c r="AF141" s="551"/>
      <c r="AG141" s="551"/>
      <c r="AH141" s="551"/>
      <c r="AI141" s="551"/>
      <c r="AJ141" s="551"/>
      <c r="AK141" s="551"/>
      <c r="AL141" s="551"/>
      <c r="AM141" s="551"/>
      <c r="AN141" s="551"/>
      <c r="AO141" s="551"/>
      <c r="AP141" s="551"/>
      <c r="AQ141" s="551"/>
      <c r="AR141" s="551"/>
      <c r="AS141" s="551"/>
      <c r="AT141" s="551"/>
      <c r="AU141" s="551"/>
      <c r="AV141" s="551"/>
      <c r="AW141" s="551"/>
      <c r="AX141" s="551"/>
      <c r="AY141" s="551"/>
      <c r="AZ141" s="551"/>
      <c r="BA141" s="551"/>
      <c r="BB141" s="551"/>
      <c r="BC141" s="551"/>
      <c r="BD141" s="551"/>
      <c r="BE141" s="551"/>
      <c r="BF141" s="551"/>
      <c r="BG141" s="551"/>
      <c r="BH141" s="551"/>
      <c r="BI141" s="551"/>
      <c r="BJ141" s="551"/>
      <c r="BK141" s="551"/>
      <c r="BL141" s="551"/>
      <c r="BM141" s="551"/>
      <c r="BN141" s="551"/>
      <c r="BO141" s="551"/>
      <c r="BP141" s="551"/>
      <c r="BQ141" s="551"/>
      <c r="BR141" s="551"/>
      <c r="BS141" s="551"/>
      <c r="BT141" s="551"/>
      <c r="BU141" s="551"/>
      <c r="BV141" s="551"/>
      <c r="BW141" s="551"/>
      <c r="BX141" s="551"/>
    </row>
    <row r="142" spans="1:76" x14ac:dyDescent="0.2">
      <c r="A142" s="481" t="s">
        <v>45</v>
      </c>
      <c r="B142" s="484">
        <f>'Benefit Log'!B$10</f>
        <v>0</v>
      </c>
      <c r="C142" s="483" t="str">
        <f t="shared" si="226"/>
        <v>Non-QALY</v>
      </c>
      <c r="D142" s="485">
        <f>D374</f>
        <v>0</v>
      </c>
      <c r="E142" s="316">
        <f t="shared" si="225"/>
        <v>0</v>
      </c>
      <c r="F142" s="485">
        <f>E374</f>
        <v>0</v>
      </c>
      <c r="G142" s="551"/>
      <c r="H142" s="551"/>
      <c r="I142" s="551"/>
      <c r="J142" s="551"/>
      <c r="K142" s="551"/>
      <c r="L142" s="551"/>
      <c r="M142" s="551"/>
      <c r="N142" s="551"/>
      <c r="O142" s="551"/>
      <c r="P142" s="551"/>
      <c r="Q142" s="551"/>
      <c r="R142" s="551"/>
      <c r="S142" s="551"/>
      <c r="T142" s="551"/>
      <c r="U142" s="551"/>
      <c r="V142" s="551"/>
      <c r="W142" s="551"/>
      <c r="X142" s="551"/>
      <c r="Y142" s="551"/>
      <c r="Z142" s="551"/>
      <c r="AA142" s="551"/>
      <c r="AB142" s="551"/>
      <c r="AC142" s="551"/>
      <c r="AD142" s="551"/>
      <c r="AE142" s="551"/>
      <c r="AF142" s="551"/>
      <c r="AG142" s="551"/>
      <c r="AH142" s="551"/>
      <c r="AI142" s="551"/>
      <c r="AJ142" s="551"/>
      <c r="AK142" s="551"/>
      <c r="AL142" s="551"/>
      <c r="AM142" s="551"/>
      <c r="AN142" s="551"/>
      <c r="AO142" s="551"/>
      <c r="AP142" s="551"/>
      <c r="AQ142" s="551"/>
      <c r="AR142" s="551"/>
      <c r="AS142" s="551"/>
      <c r="AT142" s="551"/>
      <c r="AU142" s="551"/>
      <c r="AV142" s="551"/>
      <c r="AW142" s="551"/>
      <c r="AX142" s="551"/>
      <c r="AY142" s="551"/>
      <c r="AZ142" s="551"/>
      <c r="BA142" s="551"/>
      <c r="BB142" s="551"/>
      <c r="BC142" s="551"/>
      <c r="BD142" s="551"/>
      <c r="BE142" s="551"/>
      <c r="BF142" s="551"/>
      <c r="BG142" s="551"/>
      <c r="BH142" s="551"/>
      <c r="BI142" s="551"/>
      <c r="BJ142" s="551"/>
      <c r="BK142" s="551"/>
      <c r="BL142" s="551"/>
      <c r="BM142" s="551"/>
      <c r="BN142" s="551"/>
      <c r="BO142" s="551"/>
      <c r="BP142" s="551"/>
      <c r="BQ142" s="551"/>
      <c r="BR142" s="551"/>
      <c r="BS142" s="551"/>
      <c r="BT142" s="551"/>
      <c r="BU142" s="551"/>
      <c r="BV142" s="551"/>
      <c r="BW142" s="551"/>
      <c r="BX142" s="551"/>
    </row>
    <row r="143" spans="1:76" x14ac:dyDescent="0.2">
      <c r="A143" s="481" t="s">
        <v>46</v>
      </c>
      <c r="B143" s="484">
        <f>'Benefit Log'!B$11</f>
        <v>0</v>
      </c>
      <c r="C143" s="483" t="str">
        <f t="shared" si="226"/>
        <v>Non-QALY</v>
      </c>
      <c r="D143" s="485">
        <f>D376</f>
        <v>0</v>
      </c>
      <c r="E143" s="316">
        <f t="shared" si="225"/>
        <v>0</v>
      </c>
      <c r="F143" s="485">
        <f>E376</f>
        <v>0</v>
      </c>
      <c r="G143" s="551"/>
      <c r="H143" s="551"/>
      <c r="I143" s="551"/>
      <c r="J143" s="551"/>
      <c r="K143" s="551"/>
      <c r="L143" s="551"/>
      <c r="M143" s="551"/>
      <c r="N143" s="551"/>
      <c r="O143" s="551"/>
      <c r="P143" s="551"/>
      <c r="Q143" s="551"/>
      <c r="R143" s="551"/>
      <c r="S143" s="551"/>
      <c r="T143" s="551"/>
      <c r="U143" s="551"/>
      <c r="V143" s="551"/>
      <c r="W143" s="551"/>
      <c r="X143" s="551"/>
      <c r="Y143" s="551"/>
      <c r="Z143" s="551"/>
      <c r="AA143" s="551"/>
      <c r="AB143" s="551"/>
      <c r="AC143" s="551"/>
      <c r="AD143" s="551"/>
      <c r="AE143" s="551"/>
      <c r="AF143" s="551"/>
      <c r="AG143" s="551"/>
      <c r="AH143" s="551"/>
      <c r="AI143" s="551"/>
      <c r="AJ143" s="551"/>
      <c r="AK143" s="551"/>
      <c r="AL143" s="551"/>
      <c r="AM143" s="551"/>
      <c r="AN143" s="551"/>
      <c r="AO143" s="551"/>
      <c r="AP143" s="551"/>
      <c r="AQ143" s="551"/>
      <c r="AR143" s="551"/>
      <c r="AS143" s="551"/>
      <c r="AT143" s="551"/>
      <c r="AU143" s="551"/>
      <c r="AV143" s="551"/>
      <c r="AW143" s="551"/>
      <c r="AX143" s="551"/>
      <c r="AY143" s="551"/>
      <c r="AZ143" s="551"/>
      <c r="BA143" s="551"/>
      <c r="BB143" s="551"/>
      <c r="BC143" s="551"/>
      <c r="BD143" s="551"/>
      <c r="BE143" s="551"/>
      <c r="BF143" s="551"/>
      <c r="BG143" s="551"/>
      <c r="BH143" s="551"/>
      <c r="BI143" s="551"/>
      <c r="BJ143" s="551"/>
      <c r="BK143" s="551"/>
      <c r="BL143" s="551"/>
      <c r="BM143" s="551"/>
      <c r="BN143" s="551"/>
      <c r="BO143" s="551"/>
      <c r="BP143" s="551"/>
      <c r="BQ143" s="551"/>
      <c r="BR143" s="551"/>
      <c r="BS143" s="551"/>
      <c r="BT143" s="551"/>
      <c r="BU143" s="551"/>
      <c r="BV143" s="551"/>
      <c r="BW143" s="551"/>
      <c r="BX143" s="551"/>
    </row>
    <row r="144" spans="1:76" x14ac:dyDescent="0.2">
      <c r="A144" s="481" t="s">
        <v>47</v>
      </c>
      <c r="B144" s="484">
        <f>'Benefit Log'!B$12</f>
        <v>0</v>
      </c>
      <c r="C144" s="483" t="str">
        <f t="shared" si="226"/>
        <v>Non-QALY</v>
      </c>
      <c r="D144" s="485">
        <f>D378</f>
        <v>0</v>
      </c>
      <c r="E144" s="316">
        <f t="shared" si="225"/>
        <v>0</v>
      </c>
      <c r="F144" s="485">
        <f>E378</f>
        <v>0</v>
      </c>
      <c r="G144" s="551"/>
      <c r="H144" s="551"/>
      <c r="I144" s="551"/>
      <c r="J144" s="551"/>
      <c r="K144" s="551"/>
      <c r="L144" s="551"/>
      <c r="M144" s="551"/>
      <c r="N144" s="551"/>
      <c r="O144" s="551"/>
      <c r="P144" s="551"/>
      <c r="Q144" s="551"/>
      <c r="R144" s="551"/>
      <c r="S144" s="551"/>
      <c r="T144" s="551"/>
      <c r="U144" s="551"/>
      <c r="V144" s="551"/>
      <c r="W144" s="551"/>
      <c r="X144" s="551"/>
      <c r="Y144" s="551"/>
      <c r="Z144" s="551"/>
      <c r="AA144" s="551"/>
      <c r="AB144" s="551"/>
      <c r="AC144" s="551"/>
      <c r="AD144" s="551"/>
      <c r="AE144" s="551"/>
      <c r="AF144" s="551"/>
      <c r="AG144" s="551"/>
      <c r="AH144" s="551"/>
      <c r="AI144" s="551"/>
      <c r="AJ144" s="551"/>
      <c r="AK144" s="551"/>
      <c r="AL144" s="551"/>
      <c r="AM144" s="551"/>
      <c r="AN144" s="551"/>
      <c r="AO144" s="551"/>
      <c r="AP144" s="551"/>
      <c r="AQ144" s="551"/>
      <c r="AR144" s="551"/>
      <c r="AS144" s="551"/>
      <c r="AT144" s="551"/>
      <c r="AU144" s="551"/>
      <c r="AV144" s="551"/>
      <c r="AW144" s="551"/>
      <c r="AX144" s="551"/>
      <c r="AY144" s="551"/>
      <c r="AZ144" s="551"/>
      <c r="BA144" s="551"/>
      <c r="BB144" s="551"/>
      <c r="BC144" s="551"/>
      <c r="BD144" s="551"/>
      <c r="BE144" s="551"/>
      <c r="BF144" s="551"/>
      <c r="BG144" s="551"/>
      <c r="BH144" s="551"/>
      <c r="BI144" s="551"/>
      <c r="BJ144" s="551"/>
      <c r="BK144" s="551"/>
      <c r="BL144" s="551"/>
      <c r="BM144" s="551"/>
      <c r="BN144" s="551"/>
      <c r="BO144" s="551"/>
      <c r="BP144" s="551"/>
      <c r="BQ144" s="551"/>
      <c r="BR144" s="551"/>
      <c r="BS144" s="551"/>
      <c r="BT144" s="551"/>
      <c r="BU144" s="551"/>
      <c r="BV144" s="551"/>
      <c r="BW144" s="551"/>
      <c r="BX144" s="551"/>
    </row>
    <row r="145" spans="1:76" x14ac:dyDescent="0.2">
      <c r="A145" s="481" t="s">
        <v>48</v>
      </c>
      <c r="B145" s="484">
        <f>'Benefit Log'!B$13</f>
        <v>0</v>
      </c>
      <c r="C145" s="483" t="str">
        <f t="shared" si="226"/>
        <v>Non-QALY</v>
      </c>
      <c r="D145" s="485">
        <f>D380</f>
        <v>0</v>
      </c>
      <c r="E145" s="316">
        <f t="shared" si="225"/>
        <v>0</v>
      </c>
      <c r="F145" s="485">
        <f>E380</f>
        <v>0</v>
      </c>
      <c r="G145" s="551"/>
      <c r="H145" s="551"/>
      <c r="I145" s="551"/>
      <c r="J145" s="551"/>
      <c r="K145" s="551"/>
      <c r="L145" s="551"/>
      <c r="M145" s="551"/>
      <c r="N145" s="551"/>
      <c r="O145" s="551"/>
      <c r="P145" s="551"/>
      <c r="Q145" s="551"/>
      <c r="R145" s="551"/>
      <c r="S145" s="551"/>
      <c r="T145" s="551"/>
      <c r="U145" s="551"/>
      <c r="V145" s="551"/>
      <c r="W145" s="551"/>
      <c r="X145" s="551"/>
      <c r="Y145" s="551"/>
      <c r="Z145" s="551"/>
      <c r="AA145" s="551"/>
      <c r="AB145" s="551"/>
      <c r="AC145" s="551"/>
      <c r="AD145" s="551"/>
      <c r="AE145" s="551"/>
      <c r="AF145" s="551"/>
      <c r="AG145" s="551"/>
      <c r="AH145" s="551"/>
      <c r="AI145" s="551"/>
      <c r="AJ145" s="551"/>
      <c r="AK145" s="551"/>
      <c r="AL145" s="551"/>
      <c r="AM145" s="551"/>
      <c r="AN145" s="551"/>
      <c r="AO145" s="551"/>
      <c r="AP145" s="551"/>
      <c r="AQ145" s="551"/>
      <c r="AR145" s="551"/>
      <c r="AS145" s="551"/>
      <c r="AT145" s="551"/>
      <c r="AU145" s="551"/>
      <c r="AV145" s="551"/>
      <c r="AW145" s="551"/>
      <c r="AX145" s="551"/>
      <c r="AY145" s="551"/>
      <c r="AZ145" s="551"/>
      <c r="BA145" s="551"/>
      <c r="BB145" s="551"/>
      <c r="BC145" s="551"/>
      <c r="BD145" s="551"/>
      <c r="BE145" s="551"/>
      <c r="BF145" s="551"/>
      <c r="BG145" s="551"/>
      <c r="BH145" s="551"/>
      <c r="BI145" s="551"/>
      <c r="BJ145" s="551"/>
      <c r="BK145" s="551"/>
      <c r="BL145" s="551"/>
      <c r="BM145" s="551"/>
      <c r="BN145" s="551"/>
      <c r="BO145" s="551"/>
      <c r="BP145" s="551"/>
      <c r="BQ145" s="551"/>
      <c r="BR145" s="551"/>
      <c r="BS145" s="551"/>
      <c r="BT145" s="551"/>
      <c r="BU145" s="551"/>
      <c r="BV145" s="551"/>
      <c r="BW145" s="551"/>
      <c r="BX145" s="551"/>
    </row>
    <row r="146" spans="1:76" x14ac:dyDescent="0.2">
      <c r="A146" s="481" t="s">
        <v>624</v>
      </c>
      <c r="B146" s="484">
        <f>'Benefit Log'!B$14</f>
        <v>0</v>
      </c>
      <c r="C146" s="483" t="str">
        <f t="shared" si="226"/>
        <v>Non-QALY</v>
      </c>
      <c r="D146" s="485">
        <f>D382</f>
        <v>0</v>
      </c>
      <c r="E146" s="316">
        <f t="shared" si="225"/>
        <v>0</v>
      </c>
      <c r="F146" s="485">
        <f>E382</f>
        <v>0</v>
      </c>
      <c r="G146" s="433"/>
      <c r="H146" s="433"/>
      <c r="I146" s="433"/>
      <c r="J146" s="433"/>
      <c r="K146" s="433"/>
      <c r="L146" s="433"/>
      <c r="M146" s="433"/>
      <c r="N146" s="433"/>
      <c r="O146" s="433"/>
      <c r="P146" s="433"/>
      <c r="Q146" s="433"/>
      <c r="R146" s="433"/>
      <c r="S146" s="433"/>
      <c r="T146" s="433"/>
      <c r="U146" s="433"/>
      <c r="V146" s="433"/>
      <c r="W146" s="433"/>
      <c r="X146" s="433"/>
      <c r="Y146" s="433"/>
      <c r="Z146" s="433"/>
      <c r="AA146" s="433"/>
      <c r="AB146" s="433"/>
      <c r="AC146" s="433"/>
      <c r="AD146" s="433"/>
      <c r="AE146" s="433"/>
      <c r="AF146" s="433"/>
      <c r="AG146" s="433"/>
      <c r="AH146" s="433"/>
      <c r="AI146" s="433"/>
      <c r="AJ146" s="433"/>
      <c r="AK146" s="433"/>
      <c r="AL146" s="433"/>
      <c r="AM146" s="433"/>
      <c r="AN146" s="433"/>
      <c r="AO146" s="433"/>
      <c r="AP146" s="433"/>
      <c r="AQ146" s="433"/>
      <c r="AR146" s="433"/>
      <c r="AS146" s="433"/>
      <c r="AT146" s="433"/>
      <c r="AU146" s="433"/>
      <c r="AV146" s="433"/>
      <c r="AW146" s="433"/>
      <c r="AX146" s="433"/>
      <c r="AY146" s="433"/>
      <c r="AZ146" s="433"/>
      <c r="BA146" s="433"/>
      <c r="BB146" s="433"/>
      <c r="BC146" s="433"/>
      <c r="BD146" s="433"/>
      <c r="BE146" s="433"/>
      <c r="BF146" s="433"/>
      <c r="BG146" s="433"/>
      <c r="BH146" s="433"/>
      <c r="BI146" s="433"/>
      <c r="BJ146" s="433"/>
      <c r="BK146" s="433"/>
      <c r="BL146" s="433"/>
      <c r="BM146" s="433"/>
      <c r="BN146" s="433"/>
      <c r="BO146" s="433"/>
      <c r="BP146" s="433"/>
      <c r="BQ146" s="433"/>
      <c r="BR146" s="433"/>
      <c r="BS146" s="433"/>
      <c r="BT146" s="433"/>
      <c r="BU146" s="433"/>
      <c r="BV146" s="433"/>
      <c r="BW146" s="433"/>
      <c r="BX146" s="433"/>
    </row>
    <row r="147" spans="1:76" x14ac:dyDescent="0.2">
      <c r="A147" s="481" t="s">
        <v>625</v>
      </c>
      <c r="B147" s="484">
        <f>'Benefit Log'!B$15</f>
        <v>0</v>
      </c>
      <c r="C147" s="483" t="str">
        <f t="shared" si="226"/>
        <v>Non-QALY</v>
      </c>
      <c r="D147" s="485">
        <f>D384</f>
        <v>0</v>
      </c>
      <c r="E147" s="316">
        <f t="shared" si="225"/>
        <v>0</v>
      </c>
      <c r="F147" s="485">
        <f>E384</f>
        <v>0</v>
      </c>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3"/>
      <c r="AI147" s="433"/>
      <c r="AJ147" s="433"/>
      <c r="AK147" s="433"/>
      <c r="AL147" s="433"/>
      <c r="AM147" s="433"/>
      <c r="AN147" s="433"/>
      <c r="AO147" s="433"/>
      <c r="AP147" s="433"/>
      <c r="AQ147" s="433"/>
      <c r="AR147" s="433"/>
      <c r="AS147" s="433"/>
      <c r="AT147" s="433"/>
      <c r="AU147" s="433"/>
      <c r="AV147" s="433"/>
      <c r="AW147" s="433"/>
      <c r="AX147" s="433"/>
      <c r="AY147" s="433"/>
      <c r="AZ147" s="433"/>
      <c r="BA147" s="433"/>
      <c r="BB147" s="433"/>
      <c r="BC147" s="433"/>
      <c r="BD147" s="433"/>
      <c r="BE147" s="433"/>
      <c r="BF147" s="433"/>
      <c r="BG147" s="433"/>
      <c r="BH147" s="433"/>
      <c r="BI147" s="433"/>
      <c r="BJ147" s="433"/>
      <c r="BK147" s="433"/>
      <c r="BL147" s="433"/>
      <c r="BM147" s="433"/>
      <c r="BN147" s="433"/>
      <c r="BO147" s="433"/>
      <c r="BP147" s="433"/>
      <c r="BQ147" s="433"/>
      <c r="BR147" s="433"/>
      <c r="BS147" s="433"/>
      <c r="BT147" s="433"/>
      <c r="BU147" s="433"/>
      <c r="BV147" s="433"/>
      <c r="BW147" s="433"/>
      <c r="BX147" s="433"/>
    </row>
    <row r="148" spans="1:76" x14ac:dyDescent="0.2">
      <c r="A148" s="481" t="s">
        <v>626</v>
      </c>
      <c r="B148" s="484">
        <f>'Benefit Log'!B$16</f>
        <v>0</v>
      </c>
      <c r="C148" s="483" t="str">
        <f t="shared" si="226"/>
        <v>Non-QALY</v>
      </c>
      <c r="D148" s="485">
        <f>D386</f>
        <v>0</v>
      </c>
      <c r="E148" s="316">
        <f t="shared" si="225"/>
        <v>0</v>
      </c>
      <c r="F148" s="485">
        <f>E386</f>
        <v>0</v>
      </c>
      <c r="G148" s="433"/>
      <c r="H148" s="433"/>
      <c r="I148" s="433"/>
      <c r="J148" s="433"/>
      <c r="K148" s="433"/>
      <c r="L148" s="433"/>
      <c r="M148" s="433"/>
      <c r="N148" s="433"/>
      <c r="O148" s="433"/>
      <c r="P148" s="433"/>
      <c r="Q148" s="433"/>
      <c r="R148" s="433"/>
      <c r="S148" s="433"/>
      <c r="T148" s="433"/>
      <c r="U148" s="433"/>
      <c r="V148" s="433"/>
      <c r="W148" s="433"/>
      <c r="X148" s="433"/>
      <c r="Y148" s="433"/>
      <c r="Z148" s="433"/>
      <c r="AA148" s="433"/>
      <c r="AB148" s="433"/>
      <c r="AC148" s="433"/>
      <c r="AD148" s="433"/>
      <c r="AE148" s="433"/>
      <c r="AF148" s="433"/>
      <c r="AG148" s="433"/>
      <c r="AH148" s="433"/>
      <c r="AI148" s="433"/>
      <c r="AJ148" s="433"/>
      <c r="AK148" s="433"/>
      <c r="AL148" s="433"/>
      <c r="AM148" s="433"/>
      <c r="AN148" s="433"/>
      <c r="AO148" s="433"/>
      <c r="AP148" s="433"/>
      <c r="AQ148" s="433"/>
      <c r="AR148" s="433"/>
      <c r="AS148" s="433"/>
      <c r="AT148" s="433"/>
      <c r="AU148" s="433"/>
      <c r="AV148" s="433"/>
      <c r="AW148" s="433"/>
      <c r="AX148" s="433"/>
      <c r="AY148" s="433"/>
      <c r="AZ148" s="433"/>
      <c r="BA148" s="433"/>
      <c r="BB148" s="433"/>
      <c r="BC148" s="433"/>
      <c r="BD148" s="433"/>
      <c r="BE148" s="433"/>
      <c r="BF148" s="433"/>
      <c r="BG148" s="433"/>
      <c r="BH148" s="433"/>
      <c r="BI148" s="433"/>
      <c r="BJ148" s="433"/>
      <c r="BK148" s="433"/>
      <c r="BL148" s="433"/>
      <c r="BM148" s="433"/>
      <c r="BN148" s="433"/>
      <c r="BO148" s="433"/>
      <c r="BP148" s="433"/>
      <c r="BQ148" s="433"/>
      <c r="BR148" s="433"/>
      <c r="BS148" s="433"/>
      <c r="BT148" s="433"/>
      <c r="BU148" s="433"/>
      <c r="BV148" s="433"/>
      <c r="BW148" s="433"/>
      <c r="BX148" s="433"/>
    </row>
    <row r="149" spans="1:76" x14ac:dyDescent="0.2">
      <c r="A149" s="481" t="s">
        <v>627</v>
      </c>
      <c r="B149" s="484">
        <f>'Benefit Log'!B$17</f>
        <v>0</v>
      </c>
      <c r="C149" s="483" t="str">
        <f t="shared" si="226"/>
        <v>Non-QALY</v>
      </c>
      <c r="D149" s="485">
        <f>D388</f>
        <v>0</v>
      </c>
      <c r="E149" s="316">
        <f t="shared" si="225"/>
        <v>0</v>
      </c>
      <c r="F149" s="485">
        <f>E388</f>
        <v>0</v>
      </c>
      <c r="G149" s="433"/>
      <c r="H149" s="433"/>
      <c r="I149" s="433"/>
      <c r="J149" s="433"/>
      <c r="K149" s="433"/>
      <c r="L149" s="433"/>
      <c r="M149" s="433"/>
      <c r="N149" s="433"/>
      <c r="O149" s="433"/>
      <c r="P149" s="433"/>
      <c r="Q149" s="433"/>
      <c r="R149" s="433"/>
      <c r="S149" s="433"/>
      <c r="T149" s="433"/>
      <c r="U149" s="433"/>
      <c r="V149" s="433"/>
      <c r="W149" s="433"/>
      <c r="X149" s="433"/>
      <c r="Y149" s="433"/>
      <c r="Z149" s="433"/>
      <c r="AA149" s="433"/>
      <c r="AB149" s="433"/>
      <c r="AC149" s="433"/>
      <c r="AD149" s="433"/>
      <c r="AE149" s="433"/>
      <c r="AF149" s="433"/>
      <c r="AG149" s="433"/>
      <c r="AH149" s="433"/>
      <c r="AI149" s="433"/>
      <c r="AJ149" s="433"/>
      <c r="AK149" s="433"/>
      <c r="AL149" s="433"/>
      <c r="AM149" s="433"/>
      <c r="AN149" s="433"/>
      <c r="AO149" s="433"/>
      <c r="AP149" s="433"/>
      <c r="AQ149" s="433"/>
      <c r="AR149" s="433"/>
      <c r="AS149" s="433"/>
      <c r="AT149" s="433"/>
      <c r="AU149" s="433"/>
      <c r="AV149" s="433"/>
      <c r="AW149" s="433"/>
      <c r="AX149" s="433"/>
      <c r="AY149" s="433"/>
      <c r="AZ149" s="433"/>
      <c r="BA149" s="433"/>
      <c r="BB149" s="433"/>
      <c r="BC149" s="433"/>
      <c r="BD149" s="433"/>
      <c r="BE149" s="433"/>
      <c r="BF149" s="433"/>
      <c r="BG149" s="433"/>
      <c r="BH149" s="433"/>
      <c r="BI149" s="433"/>
      <c r="BJ149" s="433"/>
      <c r="BK149" s="433"/>
      <c r="BL149" s="433"/>
      <c r="BM149" s="433"/>
      <c r="BN149" s="433"/>
      <c r="BO149" s="433"/>
      <c r="BP149" s="433"/>
      <c r="BQ149" s="433"/>
      <c r="BR149" s="433"/>
      <c r="BS149" s="433"/>
      <c r="BT149" s="433"/>
      <c r="BU149" s="433"/>
      <c r="BV149" s="433"/>
      <c r="BW149" s="433"/>
      <c r="BX149" s="433"/>
    </row>
    <row r="150" spans="1:76" x14ac:dyDescent="0.2">
      <c r="A150" s="481" t="s">
        <v>628</v>
      </c>
      <c r="B150" s="484">
        <f>'Benefit Log'!B$18</f>
        <v>0</v>
      </c>
      <c r="C150" s="483" t="str">
        <f t="shared" si="226"/>
        <v>Non-QALY</v>
      </c>
      <c r="D150" s="485">
        <f>D390</f>
        <v>0</v>
      </c>
      <c r="E150" s="316">
        <f t="shared" si="225"/>
        <v>0</v>
      </c>
      <c r="F150" s="485">
        <f>E390</f>
        <v>0</v>
      </c>
      <c r="G150" s="433"/>
      <c r="H150" s="433"/>
      <c r="I150" s="433"/>
      <c r="J150" s="433"/>
      <c r="K150" s="433"/>
      <c r="L150" s="433"/>
      <c r="M150" s="433"/>
      <c r="N150" s="433"/>
      <c r="O150" s="433"/>
      <c r="P150" s="433"/>
      <c r="Q150" s="433"/>
      <c r="R150" s="433"/>
      <c r="S150" s="433"/>
      <c r="T150" s="433"/>
      <c r="U150" s="433"/>
      <c r="V150" s="433"/>
      <c r="W150" s="433"/>
      <c r="X150" s="433"/>
      <c r="Y150" s="433"/>
      <c r="Z150" s="433"/>
      <c r="AA150" s="433"/>
      <c r="AB150" s="433"/>
      <c r="AC150" s="433"/>
      <c r="AD150" s="433"/>
      <c r="AE150" s="433"/>
      <c r="AF150" s="433"/>
      <c r="AG150" s="433"/>
      <c r="AH150" s="433"/>
      <c r="AI150" s="433"/>
      <c r="AJ150" s="433"/>
      <c r="AK150" s="433"/>
      <c r="AL150" s="433"/>
      <c r="AM150" s="433"/>
      <c r="AN150" s="433"/>
      <c r="AO150" s="433"/>
      <c r="AP150" s="433"/>
      <c r="AQ150" s="433"/>
      <c r="AR150" s="433"/>
      <c r="AS150" s="433"/>
      <c r="AT150" s="433"/>
      <c r="AU150" s="433"/>
      <c r="AV150" s="433"/>
      <c r="AW150" s="433"/>
      <c r="AX150" s="433"/>
      <c r="AY150" s="433"/>
      <c r="AZ150" s="433"/>
      <c r="BA150" s="433"/>
      <c r="BB150" s="433"/>
      <c r="BC150" s="433"/>
      <c r="BD150" s="433"/>
      <c r="BE150" s="433"/>
      <c r="BF150" s="433"/>
      <c r="BG150" s="433"/>
      <c r="BH150" s="433"/>
      <c r="BI150" s="433"/>
      <c r="BJ150" s="433"/>
      <c r="BK150" s="433"/>
      <c r="BL150" s="433"/>
      <c r="BM150" s="433"/>
      <c r="BN150" s="433"/>
      <c r="BO150" s="433"/>
      <c r="BP150" s="433"/>
      <c r="BQ150" s="433"/>
      <c r="BR150" s="433"/>
      <c r="BS150" s="433"/>
      <c r="BT150" s="433"/>
      <c r="BU150" s="433"/>
      <c r="BV150" s="433"/>
      <c r="BW150" s="433"/>
      <c r="BX150" s="433"/>
    </row>
    <row r="151" spans="1:76" x14ac:dyDescent="0.2">
      <c r="A151" s="481" t="s">
        <v>629</v>
      </c>
      <c r="B151" s="484">
        <f>'Benefit Log'!B$19</f>
        <v>0</v>
      </c>
      <c r="C151" s="483" t="str">
        <f t="shared" si="226"/>
        <v>Non-QALY</v>
      </c>
      <c r="D151" s="485">
        <f>D392</f>
        <v>0</v>
      </c>
      <c r="E151" s="316">
        <f t="shared" si="225"/>
        <v>0</v>
      </c>
      <c r="F151" s="485">
        <f>E392</f>
        <v>0</v>
      </c>
      <c r="G151" s="433"/>
      <c r="H151" s="433"/>
      <c r="I151" s="433"/>
      <c r="J151" s="433"/>
      <c r="K151" s="433"/>
      <c r="L151" s="433"/>
      <c r="M151" s="433"/>
      <c r="N151" s="433"/>
      <c r="O151" s="433"/>
      <c r="P151" s="433"/>
      <c r="Q151" s="433"/>
      <c r="R151" s="433"/>
      <c r="S151" s="433"/>
      <c r="T151" s="433"/>
      <c r="U151" s="433"/>
      <c r="V151" s="433"/>
      <c r="W151" s="433"/>
      <c r="X151" s="433"/>
      <c r="Y151" s="433"/>
      <c r="Z151" s="433"/>
      <c r="AA151" s="433"/>
      <c r="AB151" s="433"/>
      <c r="AC151" s="433"/>
      <c r="AD151" s="433"/>
      <c r="AE151" s="433"/>
      <c r="AF151" s="433"/>
      <c r="AG151" s="433"/>
      <c r="AH151" s="433"/>
      <c r="AI151" s="433"/>
      <c r="AJ151" s="433"/>
      <c r="AK151" s="433"/>
      <c r="AL151" s="433"/>
      <c r="AM151" s="433"/>
      <c r="AN151" s="433"/>
      <c r="AO151" s="433"/>
      <c r="AP151" s="433"/>
      <c r="AQ151" s="433"/>
      <c r="AR151" s="433"/>
      <c r="AS151" s="433"/>
      <c r="AT151" s="433"/>
      <c r="AU151" s="433"/>
      <c r="AV151" s="433"/>
      <c r="AW151" s="433"/>
      <c r="AX151" s="433"/>
      <c r="AY151" s="433"/>
      <c r="AZ151" s="433"/>
      <c r="BA151" s="433"/>
      <c r="BB151" s="433"/>
      <c r="BC151" s="433"/>
      <c r="BD151" s="433"/>
      <c r="BE151" s="433"/>
      <c r="BF151" s="433"/>
      <c r="BG151" s="433"/>
      <c r="BH151" s="433"/>
      <c r="BI151" s="433"/>
      <c r="BJ151" s="433"/>
      <c r="BK151" s="433"/>
      <c r="BL151" s="433"/>
      <c r="BM151" s="433"/>
      <c r="BN151" s="433"/>
      <c r="BO151" s="433"/>
      <c r="BP151" s="433"/>
      <c r="BQ151" s="433"/>
      <c r="BR151" s="433"/>
      <c r="BS151" s="433"/>
      <c r="BT151" s="433"/>
      <c r="BU151" s="433"/>
      <c r="BV151" s="433"/>
      <c r="BW151" s="433"/>
      <c r="BX151" s="433"/>
    </row>
    <row r="152" spans="1:76" x14ac:dyDescent="0.2">
      <c r="A152" s="488" t="s">
        <v>630</v>
      </c>
      <c r="B152" s="553">
        <f>'Benefit Log'!B$20</f>
        <v>0</v>
      </c>
      <c r="C152" s="483" t="str">
        <f t="shared" si="226"/>
        <v>Non-QALY</v>
      </c>
      <c r="D152" s="485">
        <f>D394</f>
        <v>0</v>
      </c>
      <c r="E152" s="316">
        <f t="shared" si="225"/>
        <v>0</v>
      </c>
      <c r="F152" s="485">
        <f>E394</f>
        <v>0</v>
      </c>
      <c r="G152" s="433"/>
      <c r="H152" s="433"/>
      <c r="I152" s="433"/>
      <c r="J152" s="433"/>
      <c r="K152" s="433"/>
      <c r="L152" s="433"/>
      <c r="M152" s="433"/>
      <c r="N152" s="433"/>
      <c r="O152" s="433"/>
      <c r="P152" s="433"/>
      <c r="Q152" s="433"/>
      <c r="R152" s="433"/>
      <c r="S152" s="433"/>
      <c r="T152" s="433"/>
      <c r="U152" s="433"/>
      <c r="V152" s="433"/>
      <c r="W152" s="433"/>
      <c r="X152" s="433"/>
      <c r="Y152" s="433"/>
      <c r="Z152" s="433"/>
      <c r="AA152" s="433"/>
      <c r="AB152" s="433"/>
      <c r="AC152" s="433"/>
      <c r="AD152" s="433"/>
      <c r="AE152" s="433"/>
      <c r="AF152" s="433"/>
      <c r="AG152" s="433"/>
      <c r="AH152" s="433"/>
      <c r="AI152" s="433"/>
      <c r="AJ152" s="433"/>
      <c r="AK152" s="433"/>
      <c r="AL152" s="433"/>
      <c r="AM152" s="433"/>
      <c r="AN152" s="433"/>
      <c r="AO152" s="433"/>
      <c r="AP152" s="433"/>
      <c r="AQ152" s="433"/>
      <c r="AR152" s="433"/>
      <c r="AS152" s="433"/>
      <c r="AT152" s="433"/>
      <c r="AU152" s="433"/>
      <c r="AV152" s="433"/>
      <c r="AW152" s="433"/>
      <c r="AX152" s="433"/>
      <c r="AY152" s="433"/>
      <c r="AZ152" s="433"/>
      <c r="BA152" s="433"/>
      <c r="BB152" s="433"/>
      <c r="BC152" s="433"/>
      <c r="BD152" s="433"/>
      <c r="BE152" s="433"/>
      <c r="BF152" s="433"/>
      <c r="BG152" s="433"/>
      <c r="BH152" s="433"/>
      <c r="BI152" s="433"/>
      <c r="BJ152" s="433"/>
      <c r="BK152" s="433"/>
      <c r="BL152" s="433"/>
      <c r="BM152" s="433"/>
      <c r="BN152" s="433"/>
      <c r="BO152" s="433"/>
      <c r="BP152" s="433"/>
      <c r="BQ152" s="433"/>
      <c r="BR152" s="433"/>
      <c r="BS152" s="433"/>
      <c r="BT152" s="433"/>
      <c r="BU152" s="433"/>
      <c r="BV152" s="433"/>
      <c r="BW152" s="433"/>
      <c r="BX152" s="433"/>
    </row>
    <row r="153" spans="1:76" s="11" customFormat="1" ht="12" x14ac:dyDescent="0.25">
      <c r="C153" s="490" t="s">
        <v>55</v>
      </c>
      <c r="D153" s="315">
        <f>SUM(D138:D152)</f>
        <v>0</v>
      </c>
      <c r="E153" s="317">
        <f>SUM(E138:E152)</f>
        <v>0</v>
      </c>
      <c r="F153" s="315">
        <f>SUM(F138:F152)</f>
        <v>0</v>
      </c>
      <c r="G153" s="317"/>
      <c r="H153" s="317"/>
      <c r="I153" s="317"/>
      <c r="J153" s="317"/>
      <c r="K153" s="317"/>
      <c r="L153" s="317"/>
      <c r="M153" s="317"/>
      <c r="N153" s="317"/>
      <c r="O153" s="317"/>
      <c r="P153" s="317"/>
      <c r="Q153" s="317"/>
      <c r="R153" s="317"/>
      <c r="S153" s="317"/>
      <c r="T153" s="317"/>
      <c r="U153" s="317"/>
      <c r="V153" s="317"/>
      <c r="W153" s="317"/>
      <c r="X153" s="317"/>
      <c r="Y153" s="317"/>
      <c r="Z153" s="317"/>
      <c r="AA153" s="317"/>
      <c r="AB153" s="317"/>
      <c r="AC153" s="317"/>
      <c r="AD153" s="317"/>
      <c r="AE153" s="317"/>
      <c r="AF153" s="317"/>
      <c r="AG153" s="317"/>
      <c r="AH153" s="317"/>
      <c r="AI153" s="317"/>
      <c r="AJ153" s="317"/>
      <c r="AK153" s="317"/>
      <c r="AL153" s="317"/>
      <c r="AM153" s="317"/>
      <c r="AN153" s="317"/>
      <c r="AO153" s="317"/>
      <c r="AP153" s="317"/>
      <c r="AQ153" s="317"/>
      <c r="AR153" s="317"/>
      <c r="AS153" s="317"/>
      <c r="AT153" s="317"/>
      <c r="AU153" s="317"/>
      <c r="AV153" s="317"/>
      <c r="AW153" s="317"/>
      <c r="AX153" s="317"/>
      <c r="AY153" s="317"/>
      <c r="AZ153" s="317"/>
      <c r="BA153" s="317"/>
      <c r="BB153" s="317"/>
      <c r="BC153" s="317"/>
      <c r="BD153" s="317"/>
      <c r="BE153" s="317"/>
      <c r="BF153" s="317"/>
      <c r="BG153" s="317"/>
      <c r="BH153" s="317"/>
      <c r="BI153" s="317"/>
      <c r="BJ153" s="317"/>
      <c r="BK153" s="317"/>
      <c r="BL153" s="317"/>
      <c r="BM153" s="317"/>
      <c r="BN153" s="317"/>
      <c r="BO153" s="317"/>
      <c r="BP153" s="317"/>
      <c r="BQ153" s="317"/>
      <c r="BR153" s="317"/>
      <c r="BS153" s="317"/>
      <c r="BT153" s="317"/>
      <c r="BU153" s="317"/>
      <c r="BV153" s="317"/>
      <c r="BW153" s="317"/>
      <c r="BX153" s="317"/>
    </row>
    <row r="154" spans="1:76" s="11" customFormat="1" ht="12" x14ac:dyDescent="0.25">
      <c r="C154" s="7"/>
      <c r="D154" s="715" t="s">
        <v>584</v>
      </c>
      <c r="E154" s="716"/>
      <c r="F154" s="717"/>
      <c r="G154" s="317">
        <f>SUM(G138:G153)</f>
        <v>0</v>
      </c>
      <c r="H154" s="317">
        <f t="shared" ref="H154" si="227">SUM(H138:H153)</f>
        <v>0</v>
      </c>
      <c r="I154" s="317">
        <f t="shared" ref="I154" si="228">SUM(I138:I153)</f>
        <v>0</v>
      </c>
      <c r="J154" s="317">
        <f t="shared" ref="J154" si="229">SUM(J138:J153)</f>
        <v>0</v>
      </c>
      <c r="K154" s="317">
        <f t="shared" ref="K154" si="230">SUM(K138:K153)</f>
        <v>0</v>
      </c>
      <c r="L154" s="317">
        <f t="shared" ref="L154" si="231">SUM(L138:L153)</f>
        <v>0</v>
      </c>
      <c r="M154" s="317">
        <f t="shared" ref="M154" si="232">SUM(M138:M153)</f>
        <v>0</v>
      </c>
      <c r="N154" s="317">
        <f t="shared" ref="N154" si="233">SUM(N138:N153)</f>
        <v>0</v>
      </c>
      <c r="O154" s="317">
        <f t="shared" ref="O154" si="234">SUM(O138:O153)</f>
        <v>0</v>
      </c>
      <c r="P154" s="317">
        <f t="shared" ref="P154" si="235">SUM(P138:P153)</f>
        <v>0</v>
      </c>
      <c r="Q154" s="317">
        <f t="shared" ref="Q154" si="236">SUM(Q138:Q153)</f>
        <v>0</v>
      </c>
      <c r="R154" s="317">
        <f t="shared" ref="R154" si="237">SUM(R138:R153)</f>
        <v>0</v>
      </c>
      <c r="S154" s="317">
        <f t="shared" ref="S154" si="238">SUM(S138:S153)</f>
        <v>0</v>
      </c>
      <c r="T154" s="317">
        <f t="shared" ref="T154" si="239">SUM(T138:T153)</f>
        <v>0</v>
      </c>
      <c r="U154" s="317">
        <f t="shared" ref="U154" si="240">SUM(U138:U153)</f>
        <v>0</v>
      </c>
      <c r="V154" s="317">
        <f t="shared" ref="V154" si="241">SUM(V138:V153)</f>
        <v>0</v>
      </c>
      <c r="W154" s="317">
        <f t="shared" ref="W154" si="242">SUM(W138:W153)</f>
        <v>0</v>
      </c>
      <c r="X154" s="317">
        <f t="shared" ref="X154" si="243">SUM(X138:X153)</f>
        <v>0</v>
      </c>
      <c r="Y154" s="317">
        <f t="shared" ref="Y154" si="244">SUM(Y138:Y153)</f>
        <v>0</v>
      </c>
      <c r="Z154" s="317">
        <f t="shared" ref="Z154" si="245">SUM(Z138:Z153)</f>
        <v>0</v>
      </c>
      <c r="AA154" s="317">
        <f t="shared" ref="AA154" si="246">SUM(AA138:AA153)</f>
        <v>0</v>
      </c>
      <c r="AB154" s="317">
        <f t="shared" ref="AB154" si="247">SUM(AB138:AB153)</f>
        <v>0</v>
      </c>
      <c r="AC154" s="317">
        <f t="shared" ref="AC154" si="248">SUM(AC138:AC153)</f>
        <v>0</v>
      </c>
      <c r="AD154" s="317">
        <f t="shared" ref="AD154" si="249">SUM(AD138:AD153)</f>
        <v>0</v>
      </c>
      <c r="AE154" s="317">
        <f t="shared" ref="AE154" si="250">SUM(AE138:AE153)</f>
        <v>0</v>
      </c>
      <c r="AF154" s="317">
        <f t="shared" ref="AF154" si="251">SUM(AF138:AF153)</f>
        <v>0</v>
      </c>
      <c r="AG154" s="317">
        <f t="shared" ref="AG154" si="252">SUM(AG138:AG153)</f>
        <v>0</v>
      </c>
      <c r="AH154" s="317">
        <f t="shared" ref="AH154" si="253">SUM(AH138:AH153)</f>
        <v>0</v>
      </c>
      <c r="AI154" s="317">
        <f t="shared" ref="AI154" si="254">SUM(AI138:AI153)</f>
        <v>0</v>
      </c>
      <c r="AJ154" s="317">
        <f t="shared" ref="AJ154" si="255">SUM(AJ138:AJ153)</f>
        <v>0</v>
      </c>
      <c r="AK154" s="317">
        <f t="shared" ref="AK154" si="256">SUM(AK138:AK153)</f>
        <v>0</v>
      </c>
      <c r="AL154" s="317">
        <f t="shared" ref="AL154" si="257">SUM(AL138:AL153)</f>
        <v>0</v>
      </c>
      <c r="AM154" s="317">
        <f t="shared" ref="AM154" si="258">SUM(AM138:AM153)</f>
        <v>0</v>
      </c>
      <c r="AN154" s="317">
        <f t="shared" ref="AN154" si="259">SUM(AN138:AN153)</f>
        <v>0</v>
      </c>
      <c r="AO154" s="317">
        <f t="shared" ref="AO154" si="260">SUM(AO138:AO153)</f>
        <v>0</v>
      </c>
      <c r="AP154" s="317">
        <f t="shared" ref="AP154" si="261">SUM(AP138:AP153)</f>
        <v>0</v>
      </c>
      <c r="AQ154" s="317">
        <f t="shared" ref="AQ154" si="262">SUM(AQ138:AQ153)</f>
        <v>0</v>
      </c>
      <c r="AR154" s="317">
        <f t="shared" ref="AR154" si="263">SUM(AR138:AR153)</f>
        <v>0</v>
      </c>
      <c r="AS154" s="317">
        <f t="shared" ref="AS154" si="264">SUM(AS138:AS153)</f>
        <v>0</v>
      </c>
      <c r="AT154" s="317">
        <f t="shared" ref="AT154" si="265">SUM(AT138:AT153)</f>
        <v>0</v>
      </c>
      <c r="AU154" s="317">
        <f t="shared" ref="AU154" si="266">SUM(AU138:AU153)</f>
        <v>0</v>
      </c>
      <c r="AV154" s="317">
        <f t="shared" ref="AV154" si="267">SUM(AV138:AV153)</f>
        <v>0</v>
      </c>
      <c r="AW154" s="317">
        <f t="shared" ref="AW154" si="268">SUM(AW138:AW153)</f>
        <v>0</v>
      </c>
      <c r="AX154" s="317">
        <f t="shared" ref="AX154" si="269">SUM(AX138:AX153)</f>
        <v>0</v>
      </c>
      <c r="AY154" s="317">
        <f t="shared" ref="AY154" si="270">SUM(AY138:AY153)</f>
        <v>0</v>
      </c>
      <c r="AZ154" s="317">
        <f t="shared" ref="AZ154" si="271">SUM(AZ138:AZ153)</f>
        <v>0</v>
      </c>
      <c r="BA154" s="317">
        <f t="shared" ref="BA154" si="272">SUM(BA138:BA153)</f>
        <v>0</v>
      </c>
      <c r="BB154" s="317">
        <f t="shared" ref="BB154" si="273">SUM(BB138:BB153)</f>
        <v>0</v>
      </c>
      <c r="BC154" s="317">
        <f t="shared" ref="BC154" si="274">SUM(BC138:BC153)</f>
        <v>0</v>
      </c>
      <c r="BD154" s="317">
        <f t="shared" ref="BD154" si="275">SUM(BD138:BD153)</f>
        <v>0</v>
      </c>
      <c r="BE154" s="317">
        <f t="shared" ref="BE154" si="276">SUM(BE138:BE153)</f>
        <v>0</v>
      </c>
      <c r="BF154" s="317">
        <f t="shared" ref="BF154" si="277">SUM(BF138:BF153)</f>
        <v>0</v>
      </c>
      <c r="BG154" s="317">
        <f t="shared" ref="BG154" si="278">SUM(BG138:BG153)</f>
        <v>0</v>
      </c>
      <c r="BH154" s="317">
        <f t="shared" ref="BH154" si="279">SUM(BH138:BH153)</f>
        <v>0</v>
      </c>
      <c r="BI154" s="317">
        <f t="shared" ref="BI154" si="280">SUM(BI138:BI153)</f>
        <v>0</v>
      </c>
      <c r="BJ154" s="317">
        <f t="shared" ref="BJ154" si="281">SUM(BJ138:BJ153)</f>
        <v>0</v>
      </c>
      <c r="BK154" s="317">
        <f t="shared" ref="BK154" si="282">SUM(BK138:BK153)</f>
        <v>0</v>
      </c>
      <c r="BL154" s="317">
        <f t="shared" ref="BL154" si="283">SUM(BL138:BL153)</f>
        <v>0</v>
      </c>
      <c r="BM154" s="317">
        <f t="shared" ref="BM154" si="284">SUM(BM138:BM153)</f>
        <v>0</v>
      </c>
      <c r="BN154" s="317">
        <f t="shared" ref="BN154" si="285">SUM(BN138:BN153)</f>
        <v>0</v>
      </c>
      <c r="BO154" s="317">
        <f t="shared" ref="BO154" si="286">SUM(BO138:BO153)</f>
        <v>0</v>
      </c>
      <c r="BP154" s="317">
        <f t="shared" ref="BP154" si="287">SUM(BP138:BP153)</f>
        <v>0</v>
      </c>
      <c r="BQ154" s="317">
        <f t="shared" ref="BQ154" si="288">SUM(BQ138:BQ153)</f>
        <v>0</v>
      </c>
      <c r="BR154" s="317">
        <f t="shared" ref="BR154" si="289">SUM(BR138:BR153)</f>
        <v>0</v>
      </c>
      <c r="BS154" s="317">
        <f t="shared" ref="BS154:BW154" si="290">SUM(BS138:BS153)</f>
        <v>0</v>
      </c>
      <c r="BT154" s="317">
        <f t="shared" si="290"/>
        <v>0</v>
      </c>
      <c r="BU154" s="317">
        <f t="shared" si="290"/>
        <v>0</v>
      </c>
      <c r="BV154" s="317">
        <f t="shared" si="290"/>
        <v>0</v>
      </c>
      <c r="BW154" s="317">
        <f t="shared" si="290"/>
        <v>0</v>
      </c>
      <c r="BX154" s="317">
        <f t="shared" ref="BX154" si="291">SUM(BX138:BX153)</f>
        <v>0</v>
      </c>
    </row>
    <row r="155" spans="1:76" s="24" customFormat="1" ht="12" x14ac:dyDescent="0.25">
      <c r="D155" s="715" t="s">
        <v>30</v>
      </c>
      <c r="E155" s="716"/>
      <c r="F155" s="717"/>
      <c r="G155" s="487">
        <f>G396</f>
        <v>0</v>
      </c>
      <c r="H155" s="487">
        <f t="shared" ref="H155:BS155" si="292">H396</f>
        <v>0</v>
      </c>
      <c r="I155" s="487">
        <f t="shared" si="292"/>
        <v>0</v>
      </c>
      <c r="J155" s="487">
        <f t="shared" si="292"/>
        <v>0</v>
      </c>
      <c r="K155" s="487">
        <f t="shared" si="292"/>
        <v>0</v>
      </c>
      <c r="L155" s="487">
        <f t="shared" si="292"/>
        <v>0</v>
      </c>
      <c r="M155" s="487">
        <f t="shared" si="292"/>
        <v>0</v>
      </c>
      <c r="N155" s="487">
        <f t="shared" si="292"/>
        <v>0</v>
      </c>
      <c r="O155" s="487">
        <f t="shared" si="292"/>
        <v>0</v>
      </c>
      <c r="P155" s="487">
        <f t="shared" si="292"/>
        <v>0</v>
      </c>
      <c r="Q155" s="487">
        <f t="shared" si="292"/>
        <v>0</v>
      </c>
      <c r="R155" s="487">
        <f t="shared" si="292"/>
        <v>0</v>
      </c>
      <c r="S155" s="487">
        <f t="shared" si="292"/>
        <v>0</v>
      </c>
      <c r="T155" s="487">
        <f t="shared" si="292"/>
        <v>0</v>
      </c>
      <c r="U155" s="487">
        <f t="shared" si="292"/>
        <v>0</v>
      </c>
      <c r="V155" s="487">
        <f t="shared" si="292"/>
        <v>0</v>
      </c>
      <c r="W155" s="487">
        <f t="shared" si="292"/>
        <v>0</v>
      </c>
      <c r="X155" s="487">
        <f t="shared" si="292"/>
        <v>0</v>
      </c>
      <c r="Y155" s="487">
        <f t="shared" si="292"/>
        <v>0</v>
      </c>
      <c r="Z155" s="487">
        <f t="shared" si="292"/>
        <v>0</v>
      </c>
      <c r="AA155" s="487">
        <f t="shared" si="292"/>
        <v>0</v>
      </c>
      <c r="AB155" s="487">
        <f t="shared" si="292"/>
        <v>0</v>
      </c>
      <c r="AC155" s="487">
        <f t="shared" si="292"/>
        <v>0</v>
      </c>
      <c r="AD155" s="487">
        <f t="shared" si="292"/>
        <v>0</v>
      </c>
      <c r="AE155" s="487">
        <f t="shared" si="292"/>
        <v>0</v>
      </c>
      <c r="AF155" s="487">
        <f t="shared" si="292"/>
        <v>0</v>
      </c>
      <c r="AG155" s="487">
        <f t="shared" si="292"/>
        <v>0</v>
      </c>
      <c r="AH155" s="487">
        <f t="shared" si="292"/>
        <v>0</v>
      </c>
      <c r="AI155" s="487">
        <f t="shared" si="292"/>
        <v>0</v>
      </c>
      <c r="AJ155" s="487">
        <f t="shared" si="292"/>
        <v>0</v>
      </c>
      <c r="AK155" s="487">
        <f t="shared" si="292"/>
        <v>0</v>
      </c>
      <c r="AL155" s="487">
        <f t="shared" si="292"/>
        <v>0</v>
      </c>
      <c r="AM155" s="487">
        <f t="shared" si="292"/>
        <v>0</v>
      </c>
      <c r="AN155" s="487">
        <f t="shared" si="292"/>
        <v>0</v>
      </c>
      <c r="AO155" s="487">
        <f t="shared" si="292"/>
        <v>0</v>
      </c>
      <c r="AP155" s="487">
        <f t="shared" si="292"/>
        <v>0</v>
      </c>
      <c r="AQ155" s="487">
        <f t="shared" si="292"/>
        <v>0</v>
      </c>
      <c r="AR155" s="487">
        <f t="shared" si="292"/>
        <v>0</v>
      </c>
      <c r="AS155" s="487">
        <f t="shared" si="292"/>
        <v>0</v>
      </c>
      <c r="AT155" s="487">
        <f t="shared" si="292"/>
        <v>0</v>
      </c>
      <c r="AU155" s="487">
        <f t="shared" si="292"/>
        <v>0</v>
      </c>
      <c r="AV155" s="487">
        <f t="shared" si="292"/>
        <v>0</v>
      </c>
      <c r="AW155" s="487">
        <f t="shared" si="292"/>
        <v>0</v>
      </c>
      <c r="AX155" s="487">
        <f t="shared" si="292"/>
        <v>0</v>
      </c>
      <c r="AY155" s="487">
        <f t="shared" si="292"/>
        <v>0</v>
      </c>
      <c r="AZ155" s="487">
        <f t="shared" si="292"/>
        <v>0</v>
      </c>
      <c r="BA155" s="487">
        <f t="shared" si="292"/>
        <v>0</v>
      </c>
      <c r="BB155" s="487">
        <f t="shared" si="292"/>
        <v>0</v>
      </c>
      <c r="BC155" s="487">
        <f t="shared" si="292"/>
        <v>0</v>
      </c>
      <c r="BD155" s="487">
        <f t="shared" si="292"/>
        <v>0</v>
      </c>
      <c r="BE155" s="487">
        <f t="shared" si="292"/>
        <v>0</v>
      </c>
      <c r="BF155" s="487">
        <f t="shared" si="292"/>
        <v>0</v>
      </c>
      <c r="BG155" s="487">
        <f t="shared" si="292"/>
        <v>0</v>
      </c>
      <c r="BH155" s="487">
        <f t="shared" si="292"/>
        <v>0</v>
      </c>
      <c r="BI155" s="487">
        <f t="shared" si="292"/>
        <v>0</v>
      </c>
      <c r="BJ155" s="487">
        <f t="shared" si="292"/>
        <v>0</v>
      </c>
      <c r="BK155" s="487">
        <f t="shared" si="292"/>
        <v>0</v>
      </c>
      <c r="BL155" s="487">
        <f t="shared" si="292"/>
        <v>0</v>
      </c>
      <c r="BM155" s="487">
        <f t="shared" si="292"/>
        <v>0</v>
      </c>
      <c r="BN155" s="487">
        <f t="shared" si="292"/>
        <v>0</v>
      </c>
      <c r="BO155" s="487">
        <f t="shared" si="292"/>
        <v>0</v>
      </c>
      <c r="BP155" s="487">
        <f t="shared" si="292"/>
        <v>0</v>
      </c>
      <c r="BQ155" s="487">
        <f t="shared" si="292"/>
        <v>0</v>
      </c>
      <c r="BR155" s="487">
        <f t="shared" si="292"/>
        <v>0</v>
      </c>
      <c r="BS155" s="487">
        <f t="shared" si="292"/>
        <v>0</v>
      </c>
      <c r="BT155" s="487">
        <f t="shared" ref="BT155:BX155" si="293">BT396</f>
        <v>0</v>
      </c>
      <c r="BU155" s="487">
        <f t="shared" si="293"/>
        <v>0</v>
      </c>
      <c r="BV155" s="487">
        <f t="shared" si="293"/>
        <v>0</v>
      </c>
      <c r="BW155" s="487">
        <f t="shared" si="293"/>
        <v>0</v>
      </c>
      <c r="BX155" s="487">
        <f t="shared" si="293"/>
        <v>0</v>
      </c>
    </row>
    <row r="157" spans="1:76" ht="12" x14ac:dyDescent="0.25">
      <c r="G157" s="19">
        <v>0</v>
      </c>
      <c r="H157" s="19">
        <v>1</v>
      </c>
      <c r="I157" s="19">
        <v>2</v>
      </c>
      <c r="J157" s="19">
        <v>3</v>
      </c>
      <c r="K157" s="19">
        <v>4</v>
      </c>
      <c r="L157" s="19">
        <v>5</v>
      </c>
      <c r="M157" s="19">
        <v>6</v>
      </c>
      <c r="N157" s="19">
        <v>7</v>
      </c>
      <c r="O157" s="19">
        <v>8</v>
      </c>
      <c r="P157" s="19">
        <v>9</v>
      </c>
      <c r="Q157" s="19">
        <v>10</v>
      </c>
      <c r="R157" s="19">
        <v>11</v>
      </c>
      <c r="S157" s="19">
        <v>12</v>
      </c>
      <c r="T157" s="19">
        <v>13</v>
      </c>
      <c r="U157" s="19">
        <v>14</v>
      </c>
      <c r="V157" s="19">
        <v>15</v>
      </c>
      <c r="W157" s="19">
        <v>16</v>
      </c>
      <c r="X157" s="19">
        <v>17</v>
      </c>
      <c r="Y157" s="19">
        <v>18</v>
      </c>
      <c r="Z157" s="19">
        <v>19</v>
      </c>
      <c r="AA157" s="19">
        <v>20</v>
      </c>
      <c r="AB157" s="19">
        <v>21</v>
      </c>
      <c r="AC157" s="19">
        <v>22</v>
      </c>
      <c r="AD157" s="19">
        <v>23</v>
      </c>
      <c r="AE157" s="19">
        <v>24</v>
      </c>
      <c r="AF157" s="19">
        <v>25</v>
      </c>
      <c r="AG157" s="19">
        <v>26</v>
      </c>
      <c r="AH157" s="19">
        <v>27</v>
      </c>
      <c r="AI157" s="19">
        <v>28</v>
      </c>
      <c r="AJ157" s="19">
        <v>29</v>
      </c>
      <c r="AK157" s="19">
        <v>30</v>
      </c>
      <c r="AL157" s="19">
        <v>31</v>
      </c>
      <c r="AM157" s="19">
        <v>32</v>
      </c>
      <c r="AN157" s="19">
        <v>33</v>
      </c>
      <c r="AO157" s="19">
        <v>34</v>
      </c>
      <c r="AP157" s="19">
        <v>35</v>
      </c>
      <c r="AQ157" s="19">
        <v>36</v>
      </c>
      <c r="AR157" s="19">
        <v>37</v>
      </c>
      <c r="AS157" s="19">
        <v>38</v>
      </c>
      <c r="AT157" s="19">
        <v>39</v>
      </c>
      <c r="AU157" s="19">
        <v>40</v>
      </c>
      <c r="AV157" s="19">
        <v>41</v>
      </c>
      <c r="AW157" s="19">
        <v>42</v>
      </c>
      <c r="AX157" s="19">
        <v>43</v>
      </c>
      <c r="AY157" s="19">
        <v>44</v>
      </c>
      <c r="AZ157" s="19">
        <v>45</v>
      </c>
      <c r="BA157" s="19">
        <v>46</v>
      </c>
      <c r="BB157" s="19">
        <v>47</v>
      </c>
      <c r="BC157" s="19">
        <v>48</v>
      </c>
      <c r="BD157" s="19">
        <v>49</v>
      </c>
      <c r="BE157" s="19">
        <v>50</v>
      </c>
      <c r="BF157" s="19">
        <v>51</v>
      </c>
      <c r="BG157" s="19">
        <v>52</v>
      </c>
      <c r="BH157" s="19">
        <v>53</v>
      </c>
      <c r="BI157" s="19">
        <v>54</v>
      </c>
      <c r="BJ157" s="19">
        <v>55</v>
      </c>
      <c r="BK157" s="19">
        <v>56</v>
      </c>
      <c r="BL157" s="19">
        <v>57</v>
      </c>
      <c r="BM157" s="19">
        <v>58</v>
      </c>
      <c r="BN157" s="19">
        <v>59</v>
      </c>
      <c r="BO157" s="19">
        <v>60</v>
      </c>
      <c r="BP157" s="19">
        <v>61</v>
      </c>
      <c r="BQ157" s="19">
        <v>62</v>
      </c>
      <c r="BR157" s="19">
        <v>63</v>
      </c>
      <c r="BS157" s="19">
        <v>64</v>
      </c>
      <c r="BT157" s="19">
        <v>65</v>
      </c>
      <c r="BU157" s="19">
        <v>66</v>
      </c>
      <c r="BV157" s="19">
        <v>67</v>
      </c>
      <c r="BW157" s="19">
        <v>68</v>
      </c>
      <c r="BX157" s="19">
        <v>69</v>
      </c>
    </row>
    <row r="158" spans="1:76" ht="15" customHeight="1" x14ac:dyDescent="0.25">
      <c r="C158" s="722" t="str">
        <f>Factors!$A$42</f>
        <v>Non-QALY Discount Factors @ 3.5% / 3.0%</v>
      </c>
      <c r="D158" s="723"/>
      <c r="E158" s="723"/>
      <c r="F158" s="724"/>
      <c r="G158" s="36">
        <v>1</v>
      </c>
      <c r="H158" s="253">
        <f>G158/(1+$H$164)</f>
        <v>0.96618357487922713</v>
      </c>
      <c r="I158" s="253">
        <f t="shared" ref="I158:AK158" si="294">H158/(1+$H$164)</f>
        <v>0.93351070036640305</v>
      </c>
      <c r="J158" s="253">
        <f t="shared" si="294"/>
        <v>0.90194270566802237</v>
      </c>
      <c r="K158" s="253">
        <f t="shared" si="294"/>
        <v>0.87144222769857238</v>
      </c>
      <c r="L158" s="253">
        <f t="shared" si="294"/>
        <v>0.84197316685852408</v>
      </c>
      <c r="M158" s="253">
        <f t="shared" si="294"/>
        <v>0.81350064430775282</v>
      </c>
      <c r="N158" s="253">
        <f t="shared" si="294"/>
        <v>0.78599096068381924</v>
      </c>
      <c r="O158" s="253">
        <f t="shared" si="294"/>
        <v>0.75941155621625056</v>
      </c>
      <c r="P158" s="253">
        <f t="shared" si="294"/>
        <v>0.73373097218961414</v>
      </c>
      <c r="Q158" s="253">
        <f t="shared" si="294"/>
        <v>0.70891881370977217</v>
      </c>
      <c r="R158" s="253">
        <f t="shared" si="294"/>
        <v>0.68494571372924851</v>
      </c>
      <c r="S158" s="253">
        <f t="shared" si="294"/>
        <v>0.66178329828912907</v>
      </c>
      <c r="T158" s="253">
        <f t="shared" si="294"/>
        <v>0.63940415293635666</v>
      </c>
      <c r="U158" s="253">
        <f t="shared" si="294"/>
        <v>0.61778179027667313</v>
      </c>
      <c r="V158" s="253">
        <f t="shared" si="294"/>
        <v>0.59689061862480497</v>
      </c>
      <c r="W158" s="253">
        <f t="shared" si="294"/>
        <v>0.57670591171478747</v>
      </c>
      <c r="X158" s="253">
        <f t="shared" si="294"/>
        <v>0.55720377943457733</v>
      </c>
      <c r="Y158" s="253">
        <f t="shared" si="294"/>
        <v>0.53836113955031628</v>
      </c>
      <c r="Z158" s="253">
        <f t="shared" si="294"/>
        <v>0.520155690386779</v>
      </c>
      <c r="AA158" s="253">
        <f t="shared" si="294"/>
        <v>0.50256588443167061</v>
      </c>
      <c r="AB158" s="253">
        <f t="shared" si="294"/>
        <v>0.48557090283253201</v>
      </c>
      <c r="AC158" s="253">
        <f t="shared" si="294"/>
        <v>0.46915063075606961</v>
      </c>
      <c r="AD158" s="253">
        <f t="shared" si="294"/>
        <v>0.45328563358074364</v>
      </c>
      <c r="AE158" s="253">
        <f t="shared" si="294"/>
        <v>0.43795713389443836</v>
      </c>
      <c r="AF158" s="253">
        <f t="shared" si="294"/>
        <v>0.42314698926998878</v>
      </c>
      <c r="AG158" s="253">
        <f t="shared" si="294"/>
        <v>0.40883767079225974</v>
      </c>
      <c r="AH158" s="253">
        <f t="shared" si="294"/>
        <v>0.39501224231136212</v>
      </c>
      <c r="AI158" s="253">
        <f t="shared" si="294"/>
        <v>0.38165434039745133</v>
      </c>
      <c r="AJ158" s="253">
        <f t="shared" si="294"/>
        <v>0.36874815497338298</v>
      </c>
      <c r="AK158" s="253">
        <f t="shared" si="294"/>
        <v>0.35627841060230242</v>
      </c>
      <c r="AL158" s="253">
        <f t="shared" ref="AL158:BX158" si="295">AK158/(1+$I$164)</f>
        <v>0.34590136951679845</v>
      </c>
      <c r="AM158" s="253">
        <f t="shared" si="295"/>
        <v>0.33582657234640628</v>
      </c>
      <c r="AN158" s="253">
        <f t="shared" si="295"/>
        <v>0.32604521587029733</v>
      </c>
      <c r="AO158" s="253">
        <f t="shared" si="295"/>
        <v>0.31654875327213333</v>
      </c>
      <c r="AP158" s="253">
        <f t="shared" si="295"/>
        <v>0.30732888667197411</v>
      </c>
      <c r="AQ158" s="253">
        <f t="shared" si="295"/>
        <v>0.29837755987570302</v>
      </c>
      <c r="AR158" s="253">
        <f t="shared" si="295"/>
        <v>0.28968695133563399</v>
      </c>
      <c r="AS158" s="253">
        <f t="shared" si="295"/>
        <v>0.28124946731614953</v>
      </c>
      <c r="AT158" s="253">
        <f t="shared" si="295"/>
        <v>0.2730577352583976</v>
      </c>
      <c r="AU158" s="253">
        <f t="shared" si="295"/>
        <v>0.26510459733825009</v>
      </c>
      <c r="AV158" s="253">
        <f t="shared" si="295"/>
        <v>0.25738310421189331</v>
      </c>
      <c r="AW158" s="253">
        <f t="shared" si="295"/>
        <v>0.24988650894358574</v>
      </c>
      <c r="AX158" s="253">
        <f t="shared" si="295"/>
        <v>0.24260826111027742</v>
      </c>
      <c r="AY158" s="253">
        <f t="shared" si="295"/>
        <v>0.23554200107793924</v>
      </c>
      <c r="AZ158" s="253">
        <f t="shared" si="295"/>
        <v>0.2286815544446012</v>
      </c>
      <c r="BA158" s="253">
        <f t="shared" si="295"/>
        <v>0.22202092664524387</v>
      </c>
      <c r="BB158" s="253">
        <f t="shared" si="295"/>
        <v>0.215554297713829</v>
      </c>
      <c r="BC158" s="253">
        <f t="shared" si="295"/>
        <v>0.20927601719789224</v>
      </c>
      <c r="BD158" s="253">
        <f t="shared" si="295"/>
        <v>0.20318059922125459</v>
      </c>
      <c r="BE158" s="253">
        <f t="shared" si="295"/>
        <v>0.19726271769053844</v>
      </c>
      <c r="BF158" s="253">
        <f t="shared" si="295"/>
        <v>0.19151720164129946</v>
      </c>
      <c r="BG158" s="253">
        <f t="shared" si="295"/>
        <v>0.18593903071970821</v>
      </c>
      <c r="BH158" s="253">
        <f t="shared" si="295"/>
        <v>0.18052333079583321</v>
      </c>
      <c r="BI158" s="253">
        <f t="shared" si="295"/>
        <v>0.17526536970469245</v>
      </c>
      <c r="BJ158" s="253">
        <f t="shared" si="295"/>
        <v>0.17016055311135189</v>
      </c>
      <c r="BK158" s="253">
        <f t="shared" si="295"/>
        <v>0.16520442049645814</v>
      </c>
      <c r="BL158" s="253">
        <f t="shared" si="295"/>
        <v>0.16039264125869723</v>
      </c>
      <c r="BM158" s="253">
        <f t="shared" si="295"/>
        <v>0.15572101093077401</v>
      </c>
      <c r="BN158" s="253">
        <f t="shared" si="295"/>
        <v>0.15118544750560584</v>
      </c>
      <c r="BO158" s="253">
        <f t="shared" si="295"/>
        <v>0.14678198786952024</v>
      </c>
      <c r="BP158" s="253">
        <f t="shared" si="295"/>
        <v>0.14250678433934003</v>
      </c>
      <c r="BQ158" s="253">
        <f t="shared" si="295"/>
        <v>0.13835610130033013</v>
      </c>
      <c r="BR158" s="253">
        <f t="shared" si="295"/>
        <v>0.13432631194206809</v>
      </c>
      <c r="BS158" s="253">
        <f t="shared" si="295"/>
        <v>0.1304138950893865</v>
      </c>
      <c r="BT158" s="253">
        <f t="shared" si="295"/>
        <v>0.12661543212561796</v>
      </c>
      <c r="BU158" s="253">
        <f t="shared" si="295"/>
        <v>0.12292760400545433</v>
      </c>
      <c r="BV158" s="253">
        <f t="shared" si="295"/>
        <v>0.11934718835481002</v>
      </c>
      <c r="BW158" s="253">
        <f t="shared" si="295"/>
        <v>0.11587105665515536</v>
      </c>
      <c r="BX158" s="253">
        <f t="shared" si="295"/>
        <v>0.11249617150985958</v>
      </c>
    </row>
    <row r="159" spans="1:76" ht="15" customHeight="1" x14ac:dyDescent="0.25">
      <c r="C159" s="722" t="str">
        <f>Factors!$A$43</f>
        <v>QALY Discount Factors @ 1.5% / 1.286%</v>
      </c>
      <c r="D159" s="723"/>
      <c r="E159" s="723"/>
      <c r="F159" s="724"/>
      <c r="G159" s="36">
        <v>1</v>
      </c>
      <c r="H159" s="253">
        <f>G159/(1+$J$164)</f>
        <v>0.98522167487684742</v>
      </c>
      <c r="I159" s="253">
        <f t="shared" ref="I159:AK159" si="296">H159/(1+$J$164)</f>
        <v>0.97066174864714039</v>
      </c>
      <c r="J159" s="253">
        <f t="shared" si="296"/>
        <v>0.95631699374102508</v>
      </c>
      <c r="K159" s="253">
        <f t="shared" si="296"/>
        <v>0.94218423028672427</v>
      </c>
      <c r="L159" s="253">
        <f t="shared" si="296"/>
        <v>0.92826032540563974</v>
      </c>
      <c r="M159" s="253">
        <f t="shared" si="296"/>
        <v>0.91454219251787172</v>
      </c>
      <c r="N159" s="253">
        <f t="shared" si="296"/>
        <v>0.90102679065800173</v>
      </c>
      <c r="O159" s="253">
        <f t="shared" si="296"/>
        <v>0.88771112380098705</v>
      </c>
      <c r="P159" s="253">
        <f t="shared" si="296"/>
        <v>0.87459224019801685</v>
      </c>
      <c r="Q159" s="253">
        <f t="shared" si="296"/>
        <v>0.86166723172218418</v>
      </c>
      <c r="R159" s="253">
        <f t="shared" si="296"/>
        <v>0.84893323322382686</v>
      </c>
      <c r="S159" s="253">
        <f t="shared" si="296"/>
        <v>0.83638742189539594</v>
      </c>
      <c r="T159" s="253">
        <f t="shared" si="296"/>
        <v>0.82402701664571032</v>
      </c>
      <c r="U159" s="253">
        <f t="shared" si="296"/>
        <v>0.81184927748345848</v>
      </c>
      <c r="V159" s="253">
        <f t="shared" si="296"/>
        <v>0.79985150490981138</v>
      </c>
      <c r="W159" s="253">
        <f t="shared" si="296"/>
        <v>0.78803103932001128</v>
      </c>
      <c r="X159" s="253">
        <f t="shared" si="296"/>
        <v>0.77638526041380429</v>
      </c>
      <c r="Y159" s="253">
        <f t="shared" si="296"/>
        <v>0.76491158661458558</v>
      </c>
      <c r="Z159" s="253">
        <f t="shared" si="296"/>
        <v>0.75360747449712873</v>
      </c>
      <c r="AA159" s="253">
        <f t="shared" si="296"/>
        <v>0.74247041822377224</v>
      </c>
      <c r="AB159" s="253">
        <f t="shared" si="296"/>
        <v>0.73149794898893827</v>
      </c>
      <c r="AC159" s="253">
        <f t="shared" si="296"/>
        <v>0.72068763447186046</v>
      </c>
      <c r="AD159" s="253">
        <f t="shared" si="296"/>
        <v>0.71003707829739948</v>
      </c>
      <c r="AE159" s="253">
        <f t="shared" si="296"/>
        <v>0.69954391950482719</v>
      </c>
      <c r="AF159" s="253">
        <f t="shared" si="296"/>
        <v>0.6892058320244604</v>
      </c>
      <c r="AG159" s="253">
        <f t="shared" si="296"/>
        <v>0.67902052416202996</v>
      </c>
      <c r="AH159" s="253">
        <f t="shared" si="296"/>
        <v>0.66898573809066997</v>
      </c>
      <c r="AI159" s="253">
        <f t="shared" si="296"/>
        <v>0.65909924935041386</v>
      </c>
      <c r="AJ159" s="253">
        <f t="shared" si="296"/>
        <v>0.64935886635508766</v>
      </c>
      <c r="AK159" s="253">
        <f t="shared" si="296"/>
        <v>0.63976242990649035</v>
      </c>
      <c r="AL159" s="253">
        <f>AK159/(1+$K$164)</f>
        <v>0.63163954535324751</v>
      </c>
      <c r="AM159" s="253">
        <f t="shared" ref="AM159:BX159" si="297">AL159/(1+$K$164)</f>
        <v>0.62361979479221952</v>
      </c>
      <c r="AN159" s="253">
        <f t="shared" si="297"/>
        <v>0.61570186875996624</v>
      </c>
      <c r="AO159" s="253">
        <f t="shared" si="297"/>
        <v>0.60788447441893867</v>
      </c>
      <c r="AP159" s="253">
        <f t="shared" si="297"/>
        <v>0.60016633534638408</v>
      </c>
      <c r="AQ159" s="253">
        <f t="shared" si="297"/>
        <v>0.59254619132593256</v>
      </c>
      <c r="AR159" s="253">
        <f t="shared" si="297"/>
        <v>0.58502279814182856</v>
      </c>
      <c r="AS159" s="253">
        <f t="shared" si="297"/>
        <v>0.577594927375776</v>
      </c>
      <c r="AT159" s="253">
        <f t="shared" si="297"/>
        <v>0.57026136620636214</v>
      </c>
      <c r="AU159" s="253">
        <f t="shared" si="297"/>
        <v>0.56302091721102832</v>
      </c>
      <c r="AV159" s="253">
        <f t="shared" si="297"/>
        <v>0.55587239817055489</v>
      </c>
      <c r="AW159" s="253">
        <f t="shared" si="297"/>
        <v>0.54881464187602913</v>
      </c>
      <c r="AX159" s="253">
        <f t="shared" si="297"/>
        <v>0.54184649593826306</v>
      </c>
      <c r="AY159" s="253">
        <f t="shared" si="297"/>
        <v>0.5349668225996318</v>
      </c>
      <c r="AZ159" s="253">
        <f t="shared" si="297"/>
        <v>0.52817449854830056</v>
      </c>
      <c r="BA159" s="253">
        <f t="shared" si="297"/>
        <v>0.52146841473481087</v>
      </c>
      <c r="BB159" s="253">
        <f t="shared" si="297"/>
        <v>0.51484747619099458</v>
      </c>
      <c r="BC159" s="253">
        <f t="shared" si="297"/>
        <v>0.50831060185118826</v>
      </c>
      <c r="BD159" s="253">
        <f t="shared" si="297"/>
        <v>0.50185672437571649</v>
      </c>
      <c r="BE159" s="253">
        <f t="shared" si="297"/>
        <v>0.49548478997661716</v>
      </c>
      <c r="BF159" s="253">
        <f t="shared" si="297"/>
        <v>0.48919375824557898</v>
      </c>
      <c r="BG159" s="253">
        <f t="shared" si="297"/>
        <v>0.4829826019840639</v>
      </c>
      <c r="BH159" s="253">
        <f t="shared" si="297"/>
        <v>0.47685030703558623</v>
      </c>
      <c r="BI159" s="253">
        <f t="shared" si="297"/>
        <v>0.47079587212012142</v>
      </c>
      <c r="BJ159" s="253">
        <f t="shared" si="297"/>
        <v>0.46481830867061724</v>
      </c>
      <c r="BK159" s="253">
        <f t="shared" si="297"/>
        <v>0.45891664067158067</v>
      </c>
      <c r="BL159" s="253">
        <f t="shared" si="297"/>
        <v>0.45308990449971431</v>
      </c>
      <c r="BM159" s="253">
        <f t="shared" si="297"/>
        <v>0.4473371487665761</v>
      </c>
      <c r="BN159" s="253">
        <f t="shared" si="297"/>
        <v>0.44165743416323683</v>
      </c>
      <c r="BO159" s="253">
        <f t="shared" si="297"/>
        <v>0.43604983330690994</v>
      </c>
      <c r="BP159" s="253">
        <f t="shared" si="297"/>
        <v>0.43051343058952857</v>
      </c>
      <c r="BQ159" s="253">
        <f t="shared" si="297"/>
        <v>0.4250473220282453</v>
      </c>
      <c r="BR159" s="253">
        <f t="shared" si="297"/>
        <v>0.41965061511782997</v>
      </c>
      <c r="BS159" s="253">
        <f t="shared" si="297"/>
        <v>0.41432242868494157</v>
      </c>
      <c r="BT159" s="253">
        <f t="shared" si="297"/>
        <v>0.40906189274425048</v>
      </c>
      <c r="BU159" s="253">
        <f t="shared" si="297"/>
        <v>0.40386814835638729</v>
      </c>
      <c r="BV159" s="253">
        <f t="shared" si="297"/>
        <v>0.39874034748769549</v>
      </c>
      <c r="BW159" s="253">
        <f t="shared" si="297"/>
        <v>0.39367765287176454</v>
      </c>
      <c r="BX159" s="253">
        <f t="shared" si="297"/>
        <v>0.38867923787272129</v>
      </c>
    </row>
    <row r="160" spans="1:76" x14ac:dyDescent="0.2">
      <c r="D160" s="7"/>
      <c r="E160" s="7"/>
      <c r="AK160" s="516"/>
      <c r="AL160" s="516"/>
      <c r="AM160" s="516"/>
      <c r="AN160" s="516"/>
      <c r="AO160" s="516"/>
      <c r="AP160" s="516"/>
    </row>
    <row r="161" spans="1:76" ht="12" customHeight="1" x14ac:dyDescent="0.2">
      <c r="A161" s="728" t="s">
        <v>569</v>
      </c>
      <c r="B161" s="729"/>
      <c r="C161" s="730"/>
      <c r="D161" s="7"/>
      <c r="E161" s="7"/>
    </row>
    <row r="162" spans="1:76" ht="12" customHeight="1" x14ac:dyDescent="0.2">
      <c r="A162" s="731"/>
      <c r="B162" s="732"/>
      <c r="C162" s="733"/>
      <c r="D162" s="7"/>
      <c r="E162" s="7"/>
      <c r="AF162" s="264"/>
    </row>
    <row r="163" spans="1:76" x14ac:dyDescent="0.2">
      <c r="D163" s="7"/>
      <c r="E163" s="7"/>
    </row>
    <row r="164" spans="1:76" hidden="1" x14ac:dyDescent="0.2">
      <c r="D164" s="7"/>
      <c r="E164" s="7"/>
      <c r="H164" s="7">
        <v>3.5000000000000003E-2</v>
      </c>
      <c r="I164" s="7">
        <v>0.03</v>
      </c>
      <c r="J164" s="254">
        <v>1.4999999999999999E-2</v>
      </c>
      <c r="K164" s="7">
        <v>1.286E-2</v>
      </c>
    </row>
    <row r="165" spans="1:76" ht="15" customHeight="1" x14ac:dyDescent="0.25">
      <c r="A165" s="718" t="s">
        <v>32</v>
      </c>
      <c r="B165" s="718" t="s">
        <v>337</v>
      </c>
      <c r="C165" s="719" t="s">
        <v>408</v>
      </c>
      <c r="D165" s="719" t="s">
        <v>423</v>
      </c>
      <c r="E165" s="719" t="s">
        <v>30</v>
      </c>
      <c r="F165" s="718"/>
      <c r="G165" s="19">
        <v>0</v>
      </c>
      <c r="H165" s="19">
        <v>1</v>
      </c>
      <c r="I165" s="19">
        <v>2</v>
      </c>
      <c r="J165" s="19">
        <v>3</v>
      </c>
      <c r="K165" s="19">
        <v>4</v>
      </c>
      <c r="L165" s="19">
        <v>5</v>
      </c>
      <c r="M165" s="19">
        <v>6</v>
      </c>
      <c r="N165" s="19">
        <v>7</v>
      </c>
      <c r="O165" s="19">
        <v>8</v>
      </c>
      <c r="P165" s="19">
        <v>9</v>
      </c>
      <c r="Q165" s="19">
        <v>10</v>
      </c>
      <c r="R165" s="19">
        <v>11</v>
      </c>
      <c r="S165" s="19">
        <v>12</v>
      </c>
      <c r="T165" s="19">
        <v>13</v>
      </c>
      <c r="U165" s="19">
        <v>14</v>
      </c>
      <c r="V165" s="19">
        <v>15</v>
      </c>
      <c r="W165" s="19">
        <v>16</v>
      </c>
      <c r="X165" s="19">
        <v>17</v>
      </c>
      <c r="Y165" s="19">
        <v>18</v>
      </c>
      <c r="Z165" s="19">
        <v>19</v>
      </c>
      <c r="AA165" s="19">
        <v>20</v>
      </c>
      <c r="AB165" s="19">
        <v>21</v>
      </c>
      <c r="AC165" s="19">
        <v>22</v>
      </c>
      <c r="AD165" s="19">
        <v>23</v>
      </c>
      <c r="AE165" s="19">
        <v>24</v>
      </c>
      <c r="AF165" s="19">
        <v>25</v>
      </c>
      <c r="AG165" s="19">
        <v>26</v>
      </c>
      <c r="AH165" s="19">
        <v>27</v>
      </c>
      <c r="AI165" s="19">
        <v>28</v>
      </c>
      <c r="AJ165" s="19">
        <v>29</v>
      </c>
      <c r="AK165" s="19">
        <v>30</v>
      </c>
      <c r="AL165" s="19">
        <v>31</v>
      </c>
      <c r="AM165" s="19">
        <v>32</v>
      </c>
      <c r="AN165" s="19">
        <v>33</v>
      </c>
      <c r="AO165" s="19">
        <v>34</v>
      </c>
      <c r="AP165" s="19">
        <v>35</v>
      </c>
      <c r="AQ165" s="19">
        <v>36</v>
      </c>
      <c r="AR165" s="19">
        <v>37</v>
      </c>
      <c r="AS165" s="19">
        <v>38</v>
      </c>
      <c r="AT165" s="19">
        <v>39</v>
      </c>
      <c r="AU165" s="19">
        <v>40</v>
      </c>
      <c r="AV165" s="19">
        <v>41</v>
      </c>
      <c r="AW165" s="19">
        <v>42</v>
      </c>
      <c r="AX165" s="19">
        <v>43</v>
      </c>
      <c r="AY165" s="19">
        <v>44</v>
      </c>
      <c r="AZ165" s="19">
        <v>45</v>
      </c>
      <c r="BA165" s="19">
        <v>46</v>
      </c>
      <c r="BB165" s="19">
        <v>47</v>
      </c>
      <c r="BC165" s="19">
        <v>48</v>
      </c>
      <c r="BD165" s="19">
        <v>49</v>
      </c>
      <c r="BE165" s="19">
        <v>50</v>
      </c>
      <c r="BF165" s="19">
        <v>51</v>
      </c>
      <c r="BG165" s="19">
        <v>52</v>
      </c>
      <c r="BH165" s="19">
        <v>53</v>
      </c>
      <c r="BI165" s="19">
        <v>54</v>
      </c>
      <c r="BJ165" s="19">
        <v>55</v>
      </c>
      <c r="BK165" s="19">
        <v>56</v>
      </c>
      <c r="BL165" s="19">
        <v>57</v>
      </c>
      <c r="BM165" s="19">
        <v>58</v>
      </c>
      <c r="BN165" s="19">
        <v>59</v>
      </c>
      <c r="BO165" s="19">
        <v>60</v>
      </c>
      <c r="BP165" s="19">
        <v>61</v>
      </c>
      <c r="BQ165" s="19">
        <v>62</v>
      </c>
      <c r="BR165" s="19">
        <v>63</v>
      </c>
      <c r="BS165" s="19">
        <v>64</v>
      </c>
      <c r="BT165" s="19">
        <v>65</v>
      </c>
      <c r="BU165" s="19">
        <v>66</v>
      </c>
      <c r="BV165" s="19">
        <v>67</v>
      </c>
      <c r="BW165" s="19">
        <v>68</v>
      </c>
      <c r="BX165" s="19">
        <v>69</v>
      </c>
    </row>
    <row r="166" spans="1:76" ht="12" x14ac:dyDescent="0.25">
      <c r="A166" s="718"/>
      <c r="B166" s="718"/>
      <c r="C166" s="720"/>
      <c r="D166" s="720"/>
      <c r="E166" s="720"/>
      <c r="F166" s="721"/>
      <c r="G166" s="22" t="str">
        <f>Factors!C$41</f>
        <v/>
      </c>
      <c r="H166" s="22" t="str">
        <f>Factors!D$41</f>
        <v/>
      </c>
      <c r="I166" s="22" t="str">
        <f>Factors!E$41</f>
        <v/>
      </c>
      <c r="J166" s="22" t="str">
        <f>Factors!F$41</f>
        <v/>
      </c>
      <c r="K166" s="22" t="str">
        <f>Factors!G$41</f>
        <v/>
      </c>
      <c r="L166" s="22" t="str">
        <f>Factors!H$41</f>
        <v/>
      </c>
      <c r="M166" s="22" t="str">
        <f>Factors!I$41</f>
        <v/>
      </c>
      <c r="N166" s="22" t="str">
        <f>Factors!J$41</f>
        <v/>
      </c>
      <c r="O166" s="22" t="str">
        <f>Factors!K$41</f>
        <v/>
      </c>
      <c r="P166" s="22" t="str">
        <f>Factors!L$41</f>
        <v/>
      </c>
      <c r="Q166" s="22" t="str">
        <f>Factors!M$41</f>
        <v/>
      </c>
      <c r="R166" s="22" t="str">
        <f>Factors!N$41</f>
        <v/>
      </c>
      <c r="S166" s="22" t="str">
        <f>Factors!O$41</f>
        <v/>
      </c>
      <c r="T166" s="22" t="str">
        <f>Factors!P$41</f>
        <v/>
      </c>
      <c r="U166" s="22" t="str">
        <f>Factors!Q$41</f>
        <v/>
      </c>
      <c r="V166" s="22" t="str">
        <f>Factors!R$41</f>
        <v/>
      </c>
      <c r="W166" s="22" t="str">
        <f>Factors!S$41</f>
        <v/>
      </c>
      <c r="X166" s="22" t="str">
        <f>Factors!T$41</f>
        <v/>
      </c>
      <c r="Y166" s="22" t="str">
        <f>Factors!U$41</f>
        <v/>
      </c>
      <c r="Z166" s="22" t="str">
        <f>Factors!V$41</f>
        <v/>
      </c>
      <c r="AA166" s="22" t="str">
        <f>Factors!W$41</f>
        <v/>
      </c>
      <c r="AB166" s="22" t="str">
        <f>Factors!X$41</f>
        <v/>
      </c>
      <c r="AC166" s="22" t="str">
        <f>Factors!Y$41</f>
        <v/>
      </c>
      <c r="AD166" s="22" t="str">
        <f>Factors!Z$41</f>
        <v/>
      </c>
      <c r="AE166" s="22" t="str">
        <f>Factors!AA$41</f>
        <v/>
      </c>
      <c r="AF166" s="22" t="str">
        <f>Factors!AB$41</f>
        <v/>
      </c>
      <c r="AG166" s="22" t="str">
        <f>Factors!AC$41</f>
        <v/>
      </c>
      <c r="AH166" s="22" t="str">
        <f>Factors!AD$41</f>
        <v/>
      </c>
      <c r="AI166" s="22" t="str">
        <f>Factors!AE$41</f>
        <v/>
      </c>
      <c r="AJ166" s="22" t="str">
        <f>Factors!AF$41</f>
        <v/>
      </c>
      <c r="AK166" s="22" t="str">
        <f>Factors!AG$41</f>
        <v/>
      </c>
      <c r="AL166" s="22" t="str">
        <f>Factors!AH$41</f>
        <v/>
      </c>
      <c r="AM166" s="22" t="str">
        <f>Factors!AI$41</f>
        <v/>
      </c>
      <c r="AN166" s="22" t="str">
        <f>Factors!AJ$41</f>
        <v/>
      </c>
      <c r="AO166" s="22" t="str">
        <f>Factors!AK$41</f>
        <v/>
      </c>
      <c r="AP166" s="22" t="str">
        <f>Factors!AL$41</f>
        <v/>
      </c>
      <c r="AQ166" s="22" t="str">
        <f>Factors!AM$41</f>
        <v/>
      </c>
      <c r="AR166" s="22" t="str">
        <f>Factors!AN$41</f>
        <v/>
      </c>
      <c r="AS166" s="22" t="str">
        <f>Factors!AO$41</f>
        <v/>
      </c>
      <c r="AT166" s="22" t="str">
        <f>Factors!AP$41</f>
        <v/>
      </c>
      <c r="AU166" s="22" t="str">
        <f>Factors!AQ$41</f>
        <v/>
      </c>
      <c r="AV166" s="22" t="str">
        <f>Factors!AR$41</f>
        <v/>
      </c>
      <c r="AW166" s="22" t="str">
        <f>Factors!AS$41</f>
        <v/>
      </c>
      <c r="AX166" s="22" t="str">
        <f>Factors!AT$41</f>
        <v/>
      </c>
      <c r="AY166" s="22" t="str">
        <f>Factors!AU$41</f>
        <v/>
      </c>
      <c r="AZ166" s="22" t="str">
        <f>Factors!AV$41</f>
        <v/>
      </c>
      <c r="BA166" s="22" t="str">
        <f>Factors!AW$41</f>
        <v/>
      </c>
      <c r="BB166" s="22" t="str">
        <f>Factors!AX$41</f>
        <v/>
      </c>
      <c r="BC166" s="22" t="str">
        <f>Factors!AY$41</f>
        <v/>
      </c>
      <c r="BD166" s="22" t="str">
        <f>Factors!AZ$41</f>
        <v/>
      </c>
      <c r="BE166" s="22" t="str">
        <f>Factors!BA$41</f>
        <v/>
      </c>
      <c r="BF166" s="22" t="str">
        <f>Factors!BB$41</f>
        <v/>
      </c>
      <c r="BG166" s="22" t="str">
        <f>Factors!BC$41</f>
        <v/>
      </c>
      <c r="BH166" s="22" t="str">
        <f>Factors!BD$41</f>
        <v/>
      </c>
      <c r="BI166" s="22" t="str">
        <f>Factors!BE$41</f>
        <v/>
      </c>
      <c r="BJ166" s="22" t="str">
        <f>Factors!BF$41</f>
        <v/>
      </c>
      <c r="BK166" s="22" t="str">
        <f>Factors!BG$41</f>
        <v/>
      </c>
      <c r="BL166" s="22" t="str">
        <f>Factors!BH$41</f>
        <v/>
      </c>
      <c r="BM166" s="22" t="str">
        <f>Factors!BI$41</f>
        <v/>
      </c>
      <c r="BN166" s="22" t="str">
        <f>Factors!BJ$41</f>
        <v/>
      </c>
      <c r="BO166" s="22" t="str">
        <f>Factors!BK$41</f>
        <v/>
      </c>
      <c r="BP166" s="22" t="str">
        <f>Factors!BL$41</f>
        <v/>
      </c>
      <c r="BQ166" s="22" t="str">
        <f>Factors!BM$41</f>
        <v/>
      </c>
      <c r="BR166" s="22" t="str">
        <f>Factors!BN$41</f>
        <v/>
      </c>
      <c r="BS166" s="22" t="str">
        <f>Factors!BO$41</f>
        <v/>
      </c>
      <c r="BT166" s="22" t="str">
        <f>Factors!BP$41</f>
        <v/>
      </c>
      <c r="BU166" s="22" t="str">
        <f>Factors!BQ$41</f>
        <v/>
      </c>
      <c r="BV166" s="22" t="str">
        <f>Factors!BR$41</f>
        <v/>
      </c>
      <c r="BW166" s="22" t="str">
        <f>Factors!BS$41</f>
        <v/>
      </c>
      <c r="BX166" s="22" t="str">
        <f>Factors!BT$41</f>
        <v/>
      </c>
    </row>
    <row r="167" spans="1:76" ht="12" x14ac:dyDescent="0.2">
      <c r="A167" s="736" t="str">
        <f>A3</f>
        <v xml:space="preserve">Option 0 - </v>
      </c>
      <c r="B167" s="737"/>
      <c r="C167" s="737"/>
      <c r="D167" s="737"/>
      <c r="E167" s="7"/>
    </row>
    <row r="168" spans="1:76" x14ac:dyDescent="0.2">
      <c r="A168" s="726" t="s">
        <v>41</v>
      </c>
      <c r="B168" s="713">
        <f>B6</f>
        <v>0</v>
      </c>
      <c r="C168" s="713" t="str">
        <f>C6</f>
        <v>Non-QALY</v>
      </c>
      <c r="D168" s="709">
        <f>E168/(IF(C6="QALY",Factors!$BU$43,Factors!$BU$42))</f>
        <v>0</v>
      </c>
      <c r="E168" s="709">
        <f>SUM(G169:BX169)</f>
        <v>0</v>
      </c>
      <c r="F168" s="34" t="s">
        <v>325</v>
      </c>
      <c r="G168" s="316">
        <f t="shared" ref="G168:H168" si="298">G6</f>
        <v>0</v>
      </c>
      <c r="H168" s="316">
        <f t="shared" si="298"/>
        <v>0</v>
      </c>
      <c r="I168" s="316">
        <f t="shared" ref="I168:BT168" si="299">I6</f>
        <v>0</v>
      </c>
      <c r="J168" s="316">
        <f t="shared" si="299"/>
        <v>0</v>
      </c>
      <c r="K168" s="316">
        <f t="shared" si="299"/>
        <v>0</v>
      </c>
      <c r="L168" s="316">
        <f t="shared" si="299"/>
        <v>0</v>
      </c>
      <c r="M168" s="316">
        <f t="shared" si="299"/>
        <v>0</v>
      </c>
      <c r="N168" s="316">
        <f t="shared" si="299"/>
        <v>0</v>
      </c>
      <c r="O168" s="316">
        <f t="shared" si="299"/>
        <v>0</v>
      </c>
      <c r="P168" s="316">
        <f t="shared" si="299"/>
        <v>0</v>
      </c>
      <c r="Q168" s="316">
        <f t="shared" si="299"/>
        <v>0</v>
      </c>
      <c r="R168" s="316">
        <f t="shared" si="299"/>
        <v>0</v>
      </c>
      <c r="S168" s="316">
        <f t="shared" si="299"/>
        <v>0</v>
      </c>
      <c r="T168" s="316">
        <f t="shared" si="299"/>
        <v>0</v>
      </c>
      <c r="U168" s="316">
        <f t="shared" si="299"/>
        <v>0</v>
      </c>
      <c r="V168" s="316">
        <f t="shared" si="299"/>
        <v>0</v>
      </c>
      <c r="W168" s="316">
        <f t="shared" si="299"/>
        <v>0</v>
      </c>
      <c r="X168" s="316">
        <f t="shared" si="299"/>
        <v>0</v>
      </c>
      <c r="Y168" s="316">
        <f t="shared" si="299"/>
        <v>0</v>
      </c>
      <c r="Z168" s="316">
        <f t="shared" si="299"/>
        <v>0</v>
      </c>
      <c r="AA168" s="316">
        <f t="shared" si="299"/>
        <v>0</v>
      </c>
      <c r="AB168" s="316">
        <f t="shared" si="299"/>
        <v>0</v>
      </c>
      <c r="AC168" s="316">
        <f t="shared" si="299"/>
        <v>0</v>
      </c>
      <c r="AD168" s="316">
        <f t="shared" si="299"/>
        <v>0</v>
      </c>
      <c r="AE168" s="316">
        <f t="shared" si="299"/>
        <v>0</v>
      </c>
      <c r="AF168" s="316">
        <f t="shared" si="299"/>
        <v>0</v>
      </c>
      <c r="AG168" s="316">
        <f t="shared" si="299"/>
        <v>0</v>
      </c>
      <c r="AH168" s="316">
        <f t="shared" si="299"/>
        <v>0</v>
      </c>
      <c r="AI168" s="316">
        <f t="shared" si="299"/>
        <v>0</v>
      </c>
      <c r="AJ168" s="316">
        <f t="shared" si="299"/>
        <v>0</v>
      </c>
      <c r="AK168" s="316">
        <f t="shared" si="299"/>
        <v>0</v>
      </c>
      <c r="AL168" s="316">
        <f t="shared" si="299"/>
        <v>0</v>
      </c>
      <c r="AM168" s="316">
        <f t="shared" si="299"/>
        <v>0</v>
      </c>
      <c r="AN168" s="316">
        <f t="shared" si="299"/>
        <v>0</v>
      </c>
      <c r="AO168" s="316">
        <f t="shared" si="299"/>
        <v>0</v>
      </c>
      <c r="AP168" s="316">
        <f t="shared" si="299"/>
        <v>0</v>
      </c>
      <c r="AQ168" s="316">
        <f t="shared" si="299"/>
        <v>0</v>
      </c>
      <c r="AR168" s="316">
        <f t="shared" si="299"/>
        <v>0</v>
      </c>
      <c r="AS168" s="316">
        <f t="shared" si="299"/>
        <v>0</v>
      </c>
      <c r="AT168" s="316">
        <f t="shared" si="299"/>
        <v>0</v>
      </c>
      <c r="AU168" s="316">
        <f t="shared" si="299"/>
        <v>0</v>
      </c>
      <c r="AV168" s="316">
        <f t="shared" si="299"/>
        <v>0</v>
      </c>
      <c r="AW168" s="316">
        <f t="shared" si="299"/>
        <v>0</v>
      </c>
      <c r="AX168" s="316">
        <f t="shared" si="299"/>
        <v>0</v>
      </c>
      <c r="AY168" s="316">
        <f t="shared" si="299"/>
        <v>0</v>
      </c>
      <c r="AZ168" s="316">
        <f t="shared" si="299"/>
        <v>0</v>
      </c>
      <c r="BA168" s="316">
        <f t="shared" si="299"/>
        <v>0</v>
      </c>
      <c r="BB168" s="316">
        <f t="shared" si="299"/>
        <v>0</v>
      </c>
      <c r="BC168" s="316">
        <f t="shared" si="299"/>
        <v>0</v>
      </c>
      <c r="BD168" s="316">
        <f t="shared" si="299"/>
        <v>0</v>
      </c>
      <c r="BE168" s="316">
        <f t="shared" si="299"/>
        <v>0</v>
      </c>
      <c r="BF168" s="316">
        <f t="shared" si="299"/>
        <v>0</v>
      </c>
      <c r="BG168" s="316">
        <f t="shared" si="299"/>
        <v>0</v>
      </c>
      <c r="BH168" s="316">
        <f t="shared" si="299"/>
        <v>0</v>
      </c>
      <c r="BI168" s="316">
        <f t="shared" si="299"/>
        <v>0</v>
      </c>
      <c r="BJ168" s="316">
        <f t="shared" si="299"/>
        <v>0</v>
      </c>
      <c r="BK168" s="316">
        <f t="shared" si="299"/>
        <v>0</v>
      </c>
      <c r="BL168" s="316">
        <f t="shared" si="299"/>
        <v>0</v>
      </c>
      <c r="BM168" s="316">
        <f t="shared" si="299"/>
        <v>0</v>
      </c>
      <c r="BN168" s="316">
        <f t="shared" si="299"/>
        <v>0</v>
      </c>
      <c r="BO168" s="316">
        <f t="shared" si="299"/>
        <v>0</v>
      </c>
      <c r="BP168" s="316">
        <f t="shared" si="299"/>
        <v>0</v>
      </c>
      <c r="BQ168" s="316">
        <f t="shared" si="299"/>
        <v>0</v>
      </c>
      <c r="BR168" s="316">
        <f t="shared" si="299"/>
        <v>0</v>
      </c>
      <c r="BS168" s="316">
        <f t="shared" si="299"/>
        <v>0</v>
      </c>
      <c r="BT168" s="316">
        <f t="shared" si="299"/>
        <v>0</v>
      </c>
      <c r="BU168" s="316">
        <f t="shared" ref="BU168:BX168" si="300">BU6</f>
        <v>0</v>
      </c>
      <c r="BV168" s="316">
        <f t="shared" si="300"/>
        <v>0</v>
      </c>
      <c r="BW168" s="316">
        <f t="shared" si="300"/>
        <v>0</v>
      </c>
      <c r="BX168" s="316">
        <f t="shared" si="300"/>
        <v>0</v>
      </c>
    </row>
    <row r="169" spans="1:76" x14ac:dyDescent="0.2">
      <c r="A169" s="727"/>
      <c r="B169" s="714"/>
      <c r="C169" s="714"/>
      <c r="D169" s="710"/>
      <c r="E169" s="710"/>
      <c r="F169" s="90" t="s">
        <v>324</v>
      </c>
      <c r="G169" s="316">
        <f>IF($C6="","N/A",G168)</f>
        <v>0</v>
      </c>
      <c r="H169" s="316">
        <f>IF($C6="NON-QALY",IF(H$5="-","",H$158*H168),IF($C6="QALY",IF(H$5="-","",H168*H$159),"N/A"))</f>
        <v>0</v>
      </c>
      <c r="I169" s="316">
        <f t="shared" ref="I169:BT169" si="301">IF($C6="NON-QALY",IF(I$5="-","",I$158*I168),IF($C6="QALY",IF(I$5="-","",I168*I$159),"N/A"))</f>
        <v>0</v>
      </c>
      <c r="J169" s="316">
        <f t="shared" si="301"/>
        <v>0</v>
      </c>
      <c r="K169" s="316">
        <f t="shared" si="301"/>
        <v>0</v>
      </c>
      <c r="L169" s="316">
        <f t="shared" si="301"/>
        <v>0</v>
      </c>
      <c r="M169" s="316">
        <f t="shared" si="301"/>
        <v>0</v>
      </c>
      <c r="N169" s="316">
        <f t="shared" si="301"/>
        <v>0</v>
      </c>
      <c r="O169" s="316">
        <f t="shared" si="301"/>
        <v>0</v>
      </c>
      <c r="P169" s="316">
        <f t="shared" si="301"/>
        <v>0</v>
      </c>
      <c r="Q169" s="316">
        <f t="shared" si="301"/>
        <v>0</v>
      </c>
      <c r="R169" s="316">
        <f t="shared" si="301"/>
        <v>0</v>
      </c>
      <c r="S169" s="316">
        <f t="shared" si="301"/>
        <v>0</v>
      </c>
      <c r="T169" s="316">
        <f t="shared" si="301"/>
        <v>0</v>
      </c>
      <c r="U169" s="316">
        <f t="shared" si="301"/>
        <v>0</v>
      </c>
      <c r="V169" s="316">
        <f t="shared" si="301"/>
        <v>0</v>
      </c>
      <c r="W169" s="316">
        <f t="shared" si="301"/>
        <v>0</v>
      </c>
      <c r="X169" s="316">
        <f t="shared" si="301"/>
        <v>0</v>
      </c>
      <c r="Y169" s="316">
        <f t="shared" si="301"/>
        <v>0</v>
      </c>
      <c r="Z169" s="316">
        <f t="shared" si="301"/>
        <v>0</v>
      </c>
      <c r="AA169" s="316">
        <f t="shared" si="301"/>
        <v>0</v>
      </c>
      <c r="AB169" s="316">
        <f t="shared" si="301"/>
        <v>0</v>
      </c>
      <c r="AC169" s="316">
        <f t="shared" si="301"/>
        <v>0</v>
      </c>
      <c r="AD169" s="316">
        <f t="shared" si="301"/>
        <v>0</v>
      </c>
      <c r="AE169" s="316">
        <f t="shared" si="301"/>
        <v>0</v>
      </c>
      <c r="AF169" s="316">
        <f t="shared" si="301"/>
        <v>0</v>
      </c>
      <c r="AG169" s="316">
        <f t="shared" si="301"/>
        <v>0</v>
      </c>
      <c r="AH169" s="316">
        <f t="shared" si="301"/>
        <v>0</v>
      </c>
      <c r="AI169" s="316">
        <f t="shared" si="301"/>
        <v>0</v>
      </c>
      <c r="AJ169" s="316">
        <f t="shared" si="301"/>
        <v>0</v>
      </c>
      <c r="AK169" s="316">
        <f t="shared" si="301"/>
        <v>0</v>
      </c>
      <c r="AL169" s="316">
        <f t="shared" si="301"/>
        <v>0</v>
      </c>
      <c r="AM169" s="316">
        <f t="shared" si="301"/>
        <v>0</v>
      </c>
      <c r="AN169" s="316">
        <f t="shared" si="301"/>
        <v>0</v>
      </c>
      <c r="AO169" s="316">
        <f t="shared" si="301"/>
        <v>0</v>
      </c>
      <c r="AP169" s="316">
        <f t="shared" si="301"/>
        <v>0</v>
      </c>
      <c r="AQ169" s="316">
        <f t="shared" si="301"/>
        <v>0</v>
      </c>
      <c r="AR169" s="316">
        <f t="shared" si="301"/>
        <v>0</v>
      </c>
      <c r="AS169" s="316">
        <f t="shared" si="301"/>
        <v>0</v>
      </c>
      <c r="AT169" s="316">
        <f t="shared" si="301"/>
        <v>0</v>
      </c>
      <c r="AU169" s="316">
        <f t="shared" si="301"/>
        <v>0</v>
      </c>
      <c r="AV169" s="316">
        <f t="shared" si="301"/>
        <v>0</v>
      </c>
      <c r="AW169" s="316">
        <f t="shared" si="301"/>
        <v>0</v>
      </c>
      <c r="AX169" s="316">
        <f t="shared" si="301"/>
        <v>0</v>
      </c>
      <c r="AY169" s="316">
        <f t="shared" si="301"/>
        <v>0</v>
      </c>
      <c r="AZ169" s="316">
        <f t="shared" si="301"/>
        <v>0</v>
      </c>
      <c r="BA169" s="316">
        <f t="shared" si="301"/>
        <v>0</v>
      </c>
      <c r="BB169" s="316">
        <f t="shared" si="301"/>
        <v>0</v>
      </c>
      <c r="BC169" s="316">
        <f t="shared" si="301"/>
        <v>0</v>
      </c>
      <c r="BD169" s="316">
        <f t="shared" si="301"/>
        <v>0</v>
      </c>
      <c r="BE169" s="316">
        <f t="shared" si="301"/>
        <v>0</v>
      </c>
      <c r="BF169" s="316">
        <f t="shared" si="301"/>
        <v>0</v>
      </c>
      <c r="BG169" s="316">
        <f t="shared" si="301"/>
        <v>0</v>
      </c>
      <c r="BH169" s="316">
        <f t="shared" si="301"/>
        <v>0</v>
      </c>
      <c r="BI169" s="316">
        <f t="shared" si="301"/>
        <v>0</v>
      </c>
      <c r="BJ169" s="316">
        <f t="shared" si="301"/>
        <v>0</v>
      </c>
      <c r="BK169" s="316">
        <f t="shared" si="301"/>
        <v>0</v>
      </c>
      <c r="BL169" s="316">
        <f t="shared" si="301"/>
        <v>0</v>
      </c>
      <c r="BM169" s="316">
        <f t="shared" si="301"/>
        <v>0</v>
      </c>
      <c r="BN169" s="316">
        <f t="shared" si="301"/>
        <v>0</v>
      </c>
      <c r="BO169" s="316">
        <f t="shared" si="301"/>
        <v>0</v>
      </c>
      <c r="BP169" s="316">
        <f t="shared" si="301"/>
        <v>0</v>
      </c>
      <c r="BQ169" s="316">
        <f t="shared" si="301"/>
        <v>0</v>
      </c>
      <c r="BR169" s="316">
        <f t="shared" si="301"/>
        <v>0</v>
      </c>
      <c r="BS169" s="316">
        <f t="shared" si="301"/>
        <v>0</v>
      </c>
      <c r="BT169" s="316">
        <f t="shared" si="301"/>
        <v>0</v>
      </c>
      <c r="BU169" s="316">
        <f t="shared" ref="BU169:BX169" si="302">IF($C6="NON-QALY",IF(BU$5="-","",BU$158*BU168),IF($C6="QALY",IF(BU$5="-","",BU168*BU$159),"N/A"))</f>
        <v>0</v>
      </c>
      <c r="BV169" s="316">
        <f t="shared" si="302"/>
        <v>0</v>
      </c>
      <c r="BW169" s="316">
        <f t="shared" si="302"/>
        <v>0</v>
      </c>
      <c r="BX169" s="316">
        <f t="shared" si="302"/>
        <v>0</v>
      </c>
    </row>
    <row r="170" spans="1:76" x14ac:dyDescent="0.2">
      <c r="A170" s="726" t="s">
        <v>42</v>
      </c>
      <c r="B170" s="713">
        <f>B7</f>
        <v>0</v>
      </c>
      <c r="C170" s="713" t="str">
        <f>C7</f>
        <v>Non-QALY</v>
      </c>
      <c r="D170" s="709">
        <f>E170/(IF(C7="QALY",Factors!$BU$43,Factors!$BU$42))</f>
        <v>0</v>
      </c>
      <c r="E170" s="711">
        <f>SUM(G171:BX171)</f>
        <v>0</v>
      </c>
      <c r="F170" s="34" t="s">
        <v>325</v>
      </c>
      <c r="G170" s="316">
        <f t="shared" ref="G170:H170" si="303">G7</f>
        <v>0</v>
      </c>
      <c r="H170" s="316">
        <f t="shared" si="303"/>
        <v>0</v>
      </c>
      <c r="I170" s="316">
        <f t="shared" ref="I170:BT170" si="304">I7</f>
        <v>0</v>
      </c>
      <c r="J170" s="316">
        <f t="shared" si="304"/>
        <v>0</v>
      </c>
      <c r="K170" s="316">
        <f t="shared" si="304"/>
        <v>0</v>
      </c>
      <c r="L170" s="316">
        <f t="shared" si="304"/>
        <v>0</v>
      </c>
      <c r="M170" s="316">
        <f t="shared" si="304"/>
        <v>0</v>
      </c>
      <c r="N170" s="316">
        <f t="shared" si="304"/>
        <v>0</v>
      </c>
      <c r="O170" s="316">
        <f t="shared" si="304"/>
        <v>0</v>
      </c>
      <c r="P170" s="316">
        <f t="shared" si="304"/>
        <v>0</v>
      </c>
      <c r="Q170" s="316">
        <f t="shared" si="304"/>
        <v>0</v>
      </c>
      <c r="R170" s="316">
        <f t="shared" si="304"/>
        <v>0</v>
      </c>
      <c r="S170" s="316">
        <f t="shared" si="304"/>
        <v>0</v>
      </c>
      <c r="T170" s="316">
        <f t="shared" si="304"/>
        <v>0</v>
      </c>
      <c r="U170" s="316">
        <f t="shared" si="304"/>
        <v>0</v>
      </c>
      <c r="V170" s="316">
        <f t="shared" si="304"/>
        <v>0</v>
      </c>
      <c r="W170" s="316">
        <f t="shared" si="304"/>
        <v>0</v>
      </c>
      <c r="X170" s="316">
        <f t="shared" si="304"/>
        <v>0</v>
      </c>
      <c r="Y170" s="316">
        <f t="shared" si="304"/>
        <v>0</v>
      </c>
      <c r="Z170" s="316">
        <f t="shared" si="304"/>
        <v>0</v>
      </c>
      <c r="AA170" s="316">
        <f t="shared" si="304"/>
        <v>0</v>
      </c>
      <c r="AB170" s="316">
        <f t="shared" si="304"/>
        <v>0</v>
      </c>
      <c r="AC170" s="316">
        <f t="shared" si="304"/>
        <v>0</v>
      </c>
      <c r="AD170" s="316">
        <f t="shared" si="304"/>
        <v>0</v>
      </c>
      <c r="AE170" s="316">
        <f t="shared" si="304"/>
        <v>0</v>
      </c>
      <c r="AF170" s="316">
        <f t="shared" si="304"/>
        <v>0</v>
      </c>
      <c r="AG170" s="316">
        <f t="shared" si="304"/>
        <v>0</v>
      </c>
      <c r="AH170" s="316">
        <f t="shared" si="304"/>
        <v>0</v>
      </c>
      <c r="AI170" s="316">
        <f t="shared" si="304"/>
        <v>0</v>
      </c>
      <c r="AJ170" s="316">
        <f t="shared" si="304"/>
        <v>0</v>
      </c>
      <c r="AK170" s="316">
        <f t="shared" si="304"/>
        <v>0</v>
      </c>
      <c r="AL170" s="316">
        <f t="shared" si="304"/>
        <v>0</v>
      </c>
      <c r="AM170" s="316">
        <f t="shared" si="304"/>
        <v>0</v>
      </c>
      <c r="AN170" s="316">
        <f t="shared" si="304"/>
        <v>0</v>
      </c>
      <c r="AO170" s="316">
        <f t="shared" si="304"/>
        <v>0</v>
      </c>
      <c r="AP170" s="316">
        <f t="shared" si="304"/>
        <v>0</v>
      </c>
      <c r="AQ170" s="316">
        <f t="shared" si="304"/>
        <v>0</v>
      </c>
      <c r="AR170" s="316">
        <f t="shared" si="304"/>
        <v>0</v>
      </c>
      <c r="AS170" s="316">
        <f t="shared" si="304"/>
        <v>0</v>
      </c>
      <c r="AT170" s="316">
        <f t="shared" si="304"/>
        <v>0</v>
      </c>
      <c r="AU170" s="316">
        <f t="shared" si="304"/>
        <v>0</v>
      </c>
      <c r="AV170" s="316">
        <f t="shared" si="304"/>
        <v>0</v>
      </c>
      <c r="AW170" s="316">
        <f t="shared" si="304"/>
        <v>0</v>
      </c>
      <c r="AX170" s="316">
        <f t="shared" si="304"/>
        <v>0</v>
      </c>
      <c r="AY170" s="316">
        <f t="shared" si="304"/>
        <v>0</v>
      </c>
      <c r="AZ170" s="316">
        <f t="shared" si="304"/>
        <v>0</v>
      </c>
      <c r="BA170" s="316">
        <f t="shared" si="304"/>
        <v>0</v>
      </c>
      <c r="BB170" s="316">
        <f t="shared" si="304"/>
        <v>0</v>
      </c>
      <c r="BC170" s="316">
        <f t="shared" si="304"/>
        <v>0</v>
      </c>
      <c r="BD170" s="316">
        <f t="shared" si="304"/>
        <v>0</v>
      </c>
      <c r="BE170" s="316">
        <f t="shared" si="304"/>
        <v>0</v>
      </c>
      <c r="BF170" s="316">
        <f t="shared" si="304"/>
        <v>0</v>
      </c>
      <c r="BG170" s="316">
        <f t="shared" si="304"/>
        <v>0</v>
      </c>
      <c r="BH170" s="316">
        <f t="shared" si="304"/>
        <v>0</v>
      </c>
      <c r="BI170" s="316">
        <f t="shared" si="304"/>
        <v>0</v>
      </c>
      <c r="BJ170" s="316">
        <f t="shared" si="304"/>
        <v>0</v>
      </c>
      <c r="BK170" s="316">
        <f t="shared" si="304"/>
        <v>0</v>
      </c>
      <c r="BL170" s="316">
        <f t="shared" si="304"/>
        <v>0</v>
      </c>
      <c r="BM170" s="316">
        <f t="shared" si="304"/>
        <v>0</v>
      </c>
      <c r="BN170" s="316">
        <f t="shared" si="304"/>
        <v>0</v>
      </c>
      <c r="BO170" s="316">
        <f t="shared" si="304"/>
        <v>0</v>
      </c>
      <c r="BP170" s="316">
        <f t="shared" si="304"/>
        <v>0</v>
      </c>
      <c r="BQ170" s="316">
        <f t="shared" si="304"/>
        <v>0</v>
      </c>
      <c r="BR170" s="316">
        <f t="shared" si="304"/>
        <v>0</v>
      </c>
      <c r="BS170" s="316">
        <f t="shared" si="304"/>
        <v>0</v>
      </c>
      <c r="BT170" s="316">
        <f t="shared" si="304"/>
        <v>0</v>
      </c>
      <c r="BU170" s="316">
        <f t="shared" ref="BU170:BX170" si="305">BU7</f>
        <v>0</v>
      </c>
      <c r="BV170" s="316">
        <f t="shared" si="305"/>
        <v>0</v>
      </c>
      <c r="BW170" s="316">
        <f t="shared" si="305"/>
        <v>0</v>
      </c>
      <c r="BX170" s="316">
        <f t="shared" si="305"/>
        <v>0</v>
      </c>
    </row>
    <row r="171" spans="1:76" x14ac:dyDescent="0.2">
      <c r="A171" s="727"/>
      <c r="B171" s="714"/>
      <c r="C171" s="714"/>
      <c r="D171" s="710"/>
      <c r="E171" s="712"/>
      <c r="F171" s="90" t="s">
        <v>324</v>
      </c>
      <c r="G171" s="316">
        <f>IF($C7="","N/A",G170)</f>
        <v>0</v>
      </c>
      <c r="H171" s="316">
        <f>IF($C7="NON-QALY",IF(H$5="-","",H$158*H170),IF($C7="QALY",IF(H$5="-","",H170*H$159),"N/A"))</f>
        <v>0</v>
      </c>
      <c r="I171" s="316">
        <f t="shared" ref="I171:BT171" si="306">IF($C7="NON-QALY",IF(I$5="-","",I$158*I170),IF($C7="QALY",IF(I$5="-","",I170*I$159),"N/A"))</f>
        <v>0</v>
      </c>
      <c r="J171" s="316">
        <f t="shared" si="306"/>
        <v>0</v>
      </c>
      <c r="K171" s="316">
        <f t="shared" si="306"/>
        <v>0</v>
      </c>
      <c r="L171" s="316">
        <f t="shared" si="306"/>
        <v>0</v>
      </c>
      <c r="M171" s="316">
        <f t="shared" si="306"/>
        <v>0</v>
      </c>
      <c r="N171" s="316">
        <f t="shared" si="306"/>
        <v>0</v>
      </c>
      <c r="O171" s="316">
        <f t="shared" si="306"/>
        <v>0</v>
      </c>
      <c r="P171" s="316">
        <f t="shared" si="306"/>
        <v>0</v>
      </c>
      <c r="Q171" s="316">
        <f t="shared" si="306"/>
        <v>0</v>
      </c>
      <c r="R171" s="316">
        <f t="shared" si="306"/>
        <v>0</v>
      </c>
      <c r="S171" s="316">
        <f t="shared" si="306"/>
        <v>0</v>
      </c>
      <c r="T171" s="316">
        <f t="shared" si="306"/>
        <v>0</v>
      </c>
      <c r="U171" s="316">
        <f t="shared" si="306"/>
        <v>0</v>
      </c>
      <c r="V171" s="316">
        <f t="shared" si="306"/>
        <v>0</v>
      </c>
      <c r="W171" s="316">
        <f t="shared" si="306"/>
        <v>0</v>
      </c>
      <c r="X171" s="316">
        <f t="shared" si="306"/>
        <v>0</v>
      </c>
      <c r="Y171" s="316">
        <f t="shared" si="306"/>
        <v>0</v>
      </c>
      <c r="Z171" s="316">
        <f t="shared" si="306"/>
        <v>0</v>
      </c>
      <c r="AA171" s="316">
        <f t="shared" si="306"/>
        <v>0</v>
      </c>
      <c r="AB171" s="316">
        <f t="shared" si="306"/>
        <v>0</v>
      </c>
      <c r="AC171" s="316">
        <f t="shared" si="306"/>
        <v>0</v>
      </c>
      <c r="AD171" s="316">
        <f t="shared" si="306"/>
        <v>0</v>
      </c>
      <c r="AE171" s="316">
        <f t="shared" si="306"/>
        <v>0</v>
      </c>
      <c r="AF171" s="316">
        <f t="shared" si="306"/>
        <v>0</v>
      </c>
      <c r="AG171" s="316">
        <f t="shared" si="306"/>
        <v>0</v>
      </c>
      <c r="AH171" s="316">
        <f t="shared" si="306"/>
        <v>0</v>
      </c>
      <c r="AI171" s="316">
        <f t="shared" si="306"/>
        <v>0</v>
      </c>
      <c r="AJ171" s="316">
        <f t="shared" si="306"/>
        <v>0</v>
      </c>
      <c r="AK171" s="316">
        <f t="shared" si="306"/>
        <v>0</v>
      </c>
      <c r="AL171" s="316">
        <f t="shared" si="306"/>
        <v>0</v>
      </c>
      <c r="AM171" s="316">
        <f t="shared" si="306"/>
        <v>0</v>
      </c>
      <c r="AN171" s="316">
        <f t="shared" si="306"/>
        <v>0</v>
      </c>
      <c r="AO171" s="316">
        <f t="shared" si="306"/>
        <v>0</v>
      </c>
      <c r="AP171" s="316">
        <f t="shared" si="306"/>
        <v>0</v>
      </c>
      <c r="AQ171" s="316">
        <f t="shared" si="306"/>
        <v>0</v>
      </c>
      <c r="AR171" s="316">
        <f t="shared" si="306"/>
        <v>0</v>
      </c>
      <c r="AS171" s="316">
        <f t="shared" si="306"/>
        <v>0</v>
      </c>
      <c r="AT171" s="316">
        <f t="shared" si="306"/>
        <v>0</v>
      </c>
      <c r="AU171" s="316">
        <f t="shared" si="306"/>
        <v>0</v>
      </c>
      <c r="AV171" s="316">
        <f t="shared" si="306"/>
        <v>0</v>
      </c>
      <c r="AW171" s="316">
        <f t="shared" si="306"/>
        <v>0</v>
      </c>
      <c r="AX171" s="316">
        <f t="shared" si="306"/>
        <v>0</v>
      </c>
      <c r="AY171" s="316">
        <f t="shared" si="306"/>
        <v>0</v>
      </c>
      <c r="AZ171" s="316">
        <f t="shared" si="306"/>
        <v>0</v>
      </c>
      <c r="BA171" s="316">
        <f t="shared" si="306"/>
        <v>0</v>
      </c>
      <c r="BB171" s="316">
        <f t="shared" si="306"/>
        <v>0</v>
      </c>
      <c r="BC171" s="316">
        <f t="shared" si="306"/>
        <v>0</v>
      </c>
      <c r="BD171" s="316">
        <f t="shared" si="306"/>
        <v>0</v>
      </c>
      <c r="BE171" s="316">
        <f t="shared" si="306"/>
        <v>0</v>
      </c>
      <c r="BF171" s="316">
        <f t="shared" si="306"/>
        <v>0</v>
      </c>
      <c r="BG171" s="316">
        <f t="shared" si="306"/>
        <v>0</v>
      </c>
      <c r="BH171" s="316">
        <f t="shared" si="306"/>
        <v>0</v>
      </c>
      <c r="BI171" s="316">
        <f t="shared" si="306"/>
        <v>0</v>
      </c>
      <c r="BJ171" s="316">
        <f t="shared" si="306"/>
        <v>0</v>
      </c>
      <c r="BK171" s="316">
        <f t="shared" si="306"/>
        <v>0</v>
      </c>
      <c r="BL171" s="316">
        <f t="shared" si="306"/>
        <v>0</v>
      </c>
      <c r="BM171" s="316">
        <f t="shared" si="306"/>
        <v>0</v>
      </c>
      <c r="BN171" s="316">
        <f t="shared" si="306"/>
        <v>0</v>
      </c>
      <c r="BO171" s="316">
        <f t="shared" si="306"/>
        <v>0</v>
      </c>
      <c r="BP171" s="316">
        <f t="shared" si="306"/>
        <v>0</v>
      </c>
      <c r="BQ171" s="316">
        <f t="shared" si="306"/>
        <v>0</v>
      </c>
      <c r="BR171" s="316">
        <f t="shared" si="306"/>
        <v>0</v>
      </c>
      <c r="BS171" s="316">
        <f t="shared" si="306"/>
        <v>0</v>
      </c>
      <c r="BT171" s="316">
        <f t="shared" si="306"/>
        <v>0</v>
      </c>
      <c r="BU171" s="316">
        <f t="shared" ref="BU171:BX171" si="307">IF($C7="NON-QALY",IF(BU$5="-","",BU$158*BU170),IF($C7="QALY",IF(BU$5="-","",BU170*BU$159),"N/A"))</f>
        <v>0</v>
      </c>
      <c r="BV171" s="316">
        <f t="shared" si="307"/>
        <v>0</v>
      </c>
      <c r="BW171" s="316">
        <f t="shared" si="307"/>
        <v>0</v>
      </c>
      <c r="BX171" s="316">
        <f t="shared" si="307"/>
        <v>0</v>
      </c>
    </row>
    <row r="172" spans="1:76" x14ac:dyDescent="0.2">
      <c r="A172" s="726" t="s">
        <v>43</v>
      </c>
      <c r="B172" s="713">
        <f>B8</f>
        <v>0</v>
      </c>
      <c r="C172" s="713" t="str">
        <f>C8</f>
        <v>Non-QALY</v>
      </c>
      <c r="D172" s="709">
        <f>E172/(IF(C8="QALY",Factors!$BU$43,Factors!$BU$42))</f>
        <v>0</v>
      </c>
      <c r="E172" s="711">
        <f>SUM(G173:BX173)</f>
        <v>0</v>
      </c>
      <c r="F172" s="34" t="s">
        <v>325</v>
      </c>
      <c r="G172" s="316">
        <f t="shared" ref="G172:H172" si="308">G8</f>
        <v>0</v>
      </c>
      <c r="H172" s="316">
        <f t="shared" si="308"/>
        <v>0</v>
      </c>
      <c r="I172" s="316">
        <f t="shared" ref="I172:BT172" si="309">I8</f>
        <v>0</v>
      </c>
      <c r="J172" s="316">
        <f t="shared" si="309"/>
        <v>0</v>
      </c>
      <c r="K172" s="316">
        <f t="shared" si="309"/>
        <v>0</v>
      </c>
      <c r="L172" s="316">
        <f t="shared" si="309"/>
        <v>0</v>
      </c>
      <c r="M172" s="316">
        <f t="shared" si="309"/>
        <v>0</v>
      </c>
      <c r="N172" s="316">
        <f t="shared" si="309"/>
        <v>0</v>
      </c>
      <c r="O172" s="316">
        <f t="shared" si="309"/>
        <v>0</v>
      </c>
      <c r="P172" s="316">
        <f t="shared" si="309"/>
        <v>0</v>
      </c>
      <c r="Q172" s="316">
        <f t="shared" si="309"/>
        <v>0</v>
      </c>
      <c r="R172" s="316">
        <f t="shared" si="309"/>
        <v>0</v>
      </c>
      <c r="S172" s="316">
        <f t="shared" si="309"/>
        <v>0</v>
      </c>
      <c r="T172" s="316">
        <f t="shared" si="309"/>
        <v>0</v>
      </c>
      <c r="U172" s="316">
        <f t="shared" si="309"/>
        <v>0</v>
      </c>
      <c r="V172" s="316">
        <f t="shared" si="309"/>
        <v>0</v>
      </c>
      <c r="W172" s="316">
        <f t="shared" si="309"/>
        <v>0</v>
      </c>
      <c r="X172" s="316">
        <f t="shared" si="309"/>
        <v>0</v>
      </c>
      <c r="Y172" s="316">
        <f t="shared" si="309"/>
        <v>0</v>
      </c>
      <c r="Z172" s="316">
        <f t="shared" si="309"/>
        <v>0</v>
      </c>
      <c r="AA172" s="316">
        <f t="shared" si="309"/>
        <v>0</v>
      </c>
      <c r="AB172" s="316">
        <f t="shared" si="309"/>
        <v>0</v>
      </c>
      <c r="AC172" s="316">
        <f t="shared" si="309"/>
        <v>0</v>
      </c>
      <c r="AD172" s="316">
        <f t="shared" si="309"/>
        <v>0</v>
      </c>
      <c r="AE172" s="316">
        <f t="shared" si="309"/>
        <v>0</v>
      </c>
      <c r="AF172" s="316">
        <f t="shared" si="309"/>
        <v>0</v>
      </c>
      <c r="AG172" s="316">
        <f t="shared" si="309"/>
        <v>0</v>
      </c>
      <c r="AH172" s="316">
        <f t="shared" si="309"/>
        <v>0</v>
      </c>
      <c r="AI172" s="316">
        <f t="shared" si="309"/>
        <v>0</v>
      </c>
      <c r="AJ172" s="316">
        <f t="shared" si="309"/>
        <v>0</v>
      </c>
      <c r="AK172" s="316">
        <f t="shared" si="309"/>
        <v>0</v>
      </c>
      <c r="AL172" s="316">
        <f t="shared" si="309"/>
        <v>0</v>
      </c>
      <c r="AM172" s="316">
        <f t="shared" si="309"/>
        <v>0</v>
      </c>
      <c r="AN172" s="316">
        <f t="shared" si="309"/>
        <v>0</v>
      </c>
      <c r="AO172" s="316">
        <f t="shared" si="309"/>
        <v>0</v>
      </c>
      <c r="AP172" s="316">
        <f t="shared" si="309"/>
        <v>0</v>
      </c>
      <c r="AQ172" s="316">
        <f t="shared" si="309"/>
        <v>0</v>
      </c>
      <c r="AR172" s="316">
        <f t="shared" si="309"/>
        <v>0</v>
      </c>
      <c r="AS172" s="316">
        <f t="shared" si="309"/>
        <v>0</v>
      </c>
      <c r="AT172" s="316">
        <f t="shared" si="309"/>
        <v>0</v>
      </c>
      <c r="AU172" s="316">
        <f t="shared" si="309"/>
        <v>0</v>
      </c>
      <c r="AV172" s="316">
        <f t="shared" si="309"/>
        <v>0</v>
      </c>
      <c r="AW172" s="316">
        <f t="shared" si="309"/>
        <v>0</v>
      </c>
      <c r="AX172" s="316">
        <f t="shared" si="309"/>
        <v>0</v>
      </c>
      <c r="AY172" s="316">
        <f t="shared" si="309"/>
        <v>0</v>
      </c>
      <c r="AZ172" s="316">
        <f t="shared" si="309"/>
        <v>0</v>
      </c>
      <c r="BA172" s="316">
        <f t="shared" si="309"/>
        <v>0</v>
      </c>
      <c r="BB172" s="316">
        <f t="shared" si="309"/>
        <v>0</v>
      </c>
      <c r="BC172" s="316">
        <f t="shared" si="309"/>
        <v>0</v>
      </c>
      <c r="BD172" s="316">
        <f t="shared" si="309"/>
        <v>0</v>
      </c>
      <c r="BE172" s="316">
        <f t="shared" si="309"/>
        <v>0</v>
      </c>
      <c r="BF172" s="316">
        <f t="shared" si="309"/>
        <v>0</v>
      </c>
      <c r="BG172" s="316">
        <f t="shared" si="309"/>
        <v>0</v>
      </c>
      <c r="BH172" s="316">
        <f t="shared" si="309"/>
        <v>0</v>
      </c>
      <c r="BI172" s="316">
        <f t="shared" si="309"/>
        <v>0</v>
      </c>
      <c r="BJ172" s="316">
        <f t="shared" si="309"/>
        <v>0</v>
      </c>
      <c r="BK172" s="316">
        <f t="shared" si="309"/>
        <v>0</v>
      </c>
      <c r="BL172" s="316">
        <f t="shared" si="309"/>
        <v>0</v>
      </c>
      <c r="BM172" s="316">
        <f t="shared" si="309"/>
        <v>0</v>
      </c>
      <c r="BN172" s="316">
        <f t="shared" si="309"/>
        <v>0</v>
      </c>
      <c r="BO172" s="316">
        <f t="shared" si="309"/>
        <v>0</v>
      </c>
      <c r="BP172" s="316">
        <f t="shared" si="309"/>
        <v>0</v>
      </c>
      <c r="BQ172" s="316">
        <f t="shared" si="309"/>
        <v>0</v>
      </c>
      <c r="BR172" s="316">
        <f t="shared" si="309"/>
        <v>0</v>
      </c>
      <c r="BS172" s="316">
        <f t="shared" si="309"/>
        <v>0</v>
      </c>
      <c r="BT172" s="316">
        <f t="shared" si="309"/>
        <v>0</v>
      </c>
      <c r="BU172" s="316">
        <f t="shared" ref="BU172:BX172" si="310">BU8</f>
        <v>0</v>
      </c>
      <c r="BV172" s="316">
        <f t="shared" si="310"/>
        <v>0</v>
      </c>
      <c r="BW172" s="316">
        <f t="shared" si="310"/>
        <v>0</v>
      </c>
      <c r="BX172" s="316">
        <f t="shared" si="310"/>
        <v>0</v>
      </c>
    </row>
    <row r="173" spans="1:76" x14ac:dyDescent="0.2">
      <c r="A173" s="727"/>
      <c r="B173" s="714"/>
      <c r="C173" s="714"/>
      <c r="D173" s="710"/>
      <c r="E173" s="712"/>
      <c r="F173" s="90" t="s">
        <v>324</v>
      </c>
      <c r="G173" s="316">
        <f>IF($C8="","N/A",G172)</f>
        <v>0</v>
      </c>
      <c r="H173" s="316">
        <f>IF($C8="NON-QALY",IF(H$5="-","",H$158*H172),IF($C8="QALY",IF(H$5="-","",H172*H$159),"N/A"))</f>
        <v>0</v>
      </c>
      <c r="I173" s="316">
        <f t="shared" ref="I173:BT173" si="311">IF($C8="NON-QALY",IF(I$5="-","",I$158*I172),IF($C8="QALY",IF(I$5="-","",I172*I$159),"N/A"))</f>
        <v>0</v>
      </c>
      <c r="J173" s="316">
        <f t="shared" si="311"/>
        <v>0</v>
      </c>
      <c r="K173" s="316">
        <f t="shared" si="311"/>
        <v>0</v>
      </c>
      <c r="L173" s="316">
        <f t="shared" si="311"/>
        <v>0</v>
      </c>
      <c r="M173" s="316">
        <f t="shared" si="311"/>
        <v>0</v>
      </c>
      <c r="N173" s="316">
        <f t="shared" si="311"/>
        <v>0</v>
      </c>
      <c r="O173" s="316">
        <f t="shared" si="311"/>
        <v>0</v>
      </c>
      <c r="P173" s="316">
        <f t="shared" si="311"/>
        <v>0</v>
      </c>
      <c r="Q173" s="316">
        <f t="shared" si="311"/>
        <v>0</v>
      </c>
      <c r="R173" s="316">
        <f t="shared" si="311"/>
        <v>0</v>
      </c>
      <c r="S173" s="316">
        <f t="shared" si="311"/>
        <v>0</v>
      </c>
      <c r="T173" s="316">
        <f t="shared" si="311"/>
        <v>0</v>
      </c>
      <c r="U173" s="316">
        <f t="shared" si="311"/>
        <v>0</v>
      </c>
      <c r="V173" s="316">
        <f t="shared" si="311"/>
        <v>0</v>
      </c>
      <c r="W173" s="316">
        <f t="shared" si="311"/>
        <v>0</v>
      </c>
      <c r="X173" s="316">
        <f t="shared" si="311"/>
        <v>0</v>
      </c>
      <c r="Y173" s="316">
        <f t="shared" si="311"/>
        <v>0</v>
      </c>
      <c r="Z173" s="316">
        <f t="shared" si="311"/>
        <v>0</v>
      </c>
      <c r="AA173" s="316">
        <f t="shared" si="311"/>
        <v>0</v>
      </c>
      <c r="AB173" s="316">
        <f t="shared" si="311"/>
        <v>0</v>
      </c>
      <c r="AC173" s="316">
        <f t="shared" si="311"/>
        <v>0</v>
      </c>
      <c r="AD173" s="316">
        <f t="shared" si="311"/>
        <v>0</v>
      </c>
      <c r="AE173" s="316">
        <f t="shared" si="311"/>
        <v>0</v>
      </c>
      <c r="AF173" s="316">
        <f t="shared" si="311"/>
        <v>0</v>
      </c>
      <c r="AG173" s="316">
        <f t="shared" si="311"/>
        <v>0</v>
      </c>
      <c r="AH173" s="316">
        <f t="shared" si="311"/>
        <v>0</v>
      </c>
      <c r="AI173" s="316">
        <f t="shared" si="311"/>
        <v>0</v>
      </c>
      <c r="AJ173" s="316">
        <f t="shared" si="311"/>
        <v>0</v>
      </c>
      <c r="AK173" s="316">
        <f t="shared" si="311"/>
        <v>0</v>
      </c>
      <c r="AL173" s="316">
        <f t="shared" si="311"/>
        <v>0</v>
      </c>
      <c r="AM173" s="316">
        <f t="shared" si="311"/>
        <v>0</v>
      </c>
      <c r="AN173" s="316">
        <f t="shared" si="311"/>
        <v>0</v>
      </c>
      <c r="AO173" s="316">
        <f t="shared" si="311"/>
        <v>0</v>
      </c>
      <c r="AP173" s="316">
        <f t="shared" si="311"/>
        <v>0</v>
      </c>
      <c r="AQ173" s="316">
        <f t="shared" si="311"/>
        <v>0</v>
      </c>
      <c r="AR173" s="316">
        <f t="shared" si="311"/>
        <v>0</v>
      </c>
      <c r="AS173" s="316">
        <f t="shared" si="311"/>
        <v>0</v>
      </c>
      <c r="AT173" s="316">
        <f t="shared" si="311"/>
        <v>0</v>
      </c>
      <c r="AU173" s="316">
        <f t="shared" si="311"/>
        <v>0</v>
      </c>
      <c r="AV173" s="316">
        <f t="shared" si="311"/>
        <v>0</v>
      </c>
      <c r="AW173" s="316">
        <f t="shared" si="311"/>
        <v>0</v>
      </c>
      <c r="AX173" s="316">
        <f t="shared" si="311"/>
        <v>0</v>
      </c>
      <c r="AY173" s="316">
        <f t="shared" si="311"/>
        <v>0</v>
      </c>
      <c r="AZ173" s="316">
        <f t="shared" si="311"/>
        <v>0</v>
      </c>
      <c r="BA173" s="316">
        <f t="shared" si="311"/>
        <v>0</v>
      </c>
      <c r="BB173" s="316">
        <f t="shared" si="311"/>
        <v>0</v>
      </c>
      <c r="BC173" s="316">
        <f t="shared" si="311"/>
        <v>0</v>
      </c>
      <c r="BD173" s="316">
        <f t="shared" si="311"/>
        <v>0</v>
      </c>
      <c r="BE173" s="316">
        <f t="shared" si="311"/>
        <v>0</v>
      </c>
      <c r="BF173" s="316">
        <f t="shared" si="311"/>
        <v>0</v>
      </c>
      <c r="BG173" s="316">
        <f t="shared" si="311"/>
        <v>0</v>
      </c>
      <c r="BH173" s="316">
        <f t="shared" si="311"/>
        <v>0</v>
      </c>
      <c r="BI173" s="316">
        <f t="shared" si="311"/>
        <v>0</v>
      </c>
      <c r="BJ173" s="316">
        <f t="shared" si="311"/>
        <v>0</v>
      </c>
      <c r="BK173" s="316">
        <f t="shared" si="311"/>
        <v>0</v>
      </c>
      <c r="BL173" s="316">
        <f t="shared" si="311"/>
        <v>0</v>
      </c>
      <c r="BM173" s="316">
        <f t="shared" si="311"/>
        <v>0</v>
      </c>
      <c r="BN173" s="316">
        <f t="shared" si="311"/>
        <v>0</v>
      </c>
      <c r="BO173" s="316">
        <f t="shared" si="311"/>
        <v>0</v>
      </c>
      <c r="BP173" s="316">
        <f t="shared" si="311"/>
        <v>0</v>
      </c>
      <c r="BQ173" s="316">
        <f t="shared" si="311"/>
        <v>0</v>
      </c>
      <c r="BR173" s="316">
        <f t="shared" si="311"/>
        <v>0</v>
      </c>
      <c r="BS173" s="316">
        <f t="shared" si="311"/>
        <v>0</v>
      </c>
      <c r="BT173" s="316">
        <f t="shared" si="311"/>
        <v>0</v>
      </c>
      <c r="BU173" s="316">
        <f t="shared" ref="BU173:BX173" si="312">IF($C8="NON-QALY",IF(BU$5="-","",BU$158*BU172),IF($C8="QALY",IF(BU$5="-","",BU172*BU$159),"N/A"))</f>
        <v>0</v>
      </c>
      <c r="BV173" s="316">
        <f t="shared" si="312"/>
        <v>0</v>
      </c>
      <c r="BW173" s="316">
        <f t="shared" si="312"/>
        <v>0</v>
      </c>
      <c r="BX173" s="316">
        <f t="shared" si="312"/>
        <v>0</v>
      </c>
    </row>
    <row r="174" spans="1:76" x14ac:dyDescent="0.2">
      <c r="A174" s="726" t="s">
        <v>44</v>
      </c>
      <c r="B174" s="713">
        <f>B9</f>
        <v>0</v>
      </c>
      <c r="C174" s="713" t="str">
        <f>C9</f>
        <v>Non-QALY</v>
      </c>
      <c r="D174" s="709">
        <f>E174/(IF(C9="QALY",Factors!$BU$43,Factors!$BU$42))</f>
        <v>0</v>
      </c>
      <c r="E174" s="711">
        <f>SUM(G175:BX175)</f>
        <v>0</v>
      </c>
      <c r="F174" s="34" t="s">
        <v>325</v>
      </c>
      <c r="G174" s="316">
        <f t="shared" ref="G174:H174" si="313">G9</f>
        <v>0</v>
      </c>
      <c r="H174" s="316">
        <f t="shared" si="313"/>
        <v>0</v>
      </c>
      <c r="I174" s="316">
        <f t="shared" ref="I174:BT174" si="314">I9</f>
        <v>0</v>
      </c>
      <c r="J174" s="316">
        <f t="shared" si="314"/>
        <v>0</v>
      </c>
      <c r="K174" s="316">
        <f t="shared" si="314"/>
        <v>0</v>
      </c>
      <c r="L174" s="316">
        <f t="shared" si="314"/>
        <v>0</v>
      </c>
      <c r="M174" s="316">
        <f t="shared" si="314"/>
        <v>0</v>
      </c>
      <c r="N174" s="316">
        <f t="shared" si="314"/>
        <v>0</v>
      </c>
      <c r="O174" s="316">
        <f t="shared" si="314"/>
        <v>0</v>
      </c>
      <c r="P174" s="316">
        <f t="shared" si="314"/>
        <v>0</v>
      </c>
      <c r="Q174" s="316">
        <f t="shared" si="314"/>
        <v>0</v>
      </c>
      <c r="R174" s="316">
        <f t="shared" si="314"/>
        <v>0</v>
      </c>
      <c r="S174" s="316">
        <f t="shared" si="314"/>
        <v>0</v>
      </c>
      <c r="T174" s="316">
        <f t="shared" si="314"/>
        <v>0</v>
      </c>
      <c r="U174" s="316">
        <f t="shared" si="314"/>
        <v>0</v>
      </c>
      <c r="V174" s="316">
        <f t="shared" si="314"/>
        <v>0</v>
      </c>
      <c r="W174" s="316">
        <f t="shared" si="314"/>
        <v>0</v>
      </c>
      <c r="X174" s="316">
        <f t="shared" si="314"/>
        <v>0</v>
      </c>
      <c r="Y174" s="316">
        <f t="shared" si="314"/>
        <v>0</v>
      </c>
      <c r="Z174" s="316">
        <f t="shared" si="314"/>
        <v>0</v>
      </c>
      <c r="AA174" s="316">
        <f t="shared" si="314"/>
        <v>0</v>
      </c>
      <c r="AB174" s="316">
        <f t="shared" si="314"/>
        <v>0</v>
      </c>
      <c r="AC174" s="316">
        <f t="shared" si="314"/>
        <v>0</v>
      </c>
      <c r="AD174" s="316">
        <f t="shared" si="314"/>
        <v>0</v>
      </c>
      <c r="AE174" s="316">
        <f t="shared" si="314"/>
        <v>0</v>
      </c>
      <c r="AF174" s="316">
        <f t="shared" si="314"/>
        <v>0</v>
      </c>
      <c r="AG174" s="316">
        <f t="shared" si="314"/>
        <v>0</v>
      </c>
      <c r="AH174" s="316">
        <f t="shared" si="314"/>
        <v>0</v>
      </c>
      <c r="AI174" s="316">
        <f t="shared" si="314"/>
        <v>0</v>
      </c>
      <c r="AJ174" s="316">
        <f t="shared" si="314"/>
        <v>0</v>
      </c>
      <c r="AK174" s="316">
        <f t="shared" si="314"/>
        <v>0</v>
      </c>
      <c r="AL174" s="316">
        <f t="shared" si="314"/>
        <v>0</v>
      </c>
      <c r="AM174" s="316">
        <f t="shared" si="314"/>
        <v>0</v>
      </c>
      <c r="AN174" s="316">
        <f t="shared" si="314"/>
        <v>0</v>
      </c>
      <c r="AO174" s="316">
        <f t="shared" si="314"/>
        <v>0</v>
      </c>
      <c r="AP174" s="316">
        <f t="shared" si="314"/>
        <v>0</v>
      </c>
      <c r="AQ174" s="316">
        <f t="shared" si="314"/>
        <v>0</v>
      </c>
      <c r="AR174" s="316">
        <f t="shared" si="314"/>
        <v>0</v>
      </c>
      <c r="AS174" s="316">
        <f t="shared" si="314"/>
        <v>0</v>
      </c>
      <c r="AT174" s="316">
        <f t="shared" si="314"/>
        <v>0</v>
      </c>
      <c r="AU174" s="316">
        <f t="shared" si="314"/>
        <v>0</v>
      </c>
      <c r="AV174" s="316">
        <f t="shared" si="314"/>
        <v>0</v>
      </c>
      <c r="AW174" s="316">
        <f t="shared" si="314"/>
        <v>0</v>
      </c>
      <c r="AX174" s="316">
        <f t="shared" si="314"/>
        <v>0</v>
      </c>
      <c r="AY174" s="316">
        <f t="shared" si="314"/>
        <v>0</v>
      </c>
      <c r="AZ174" s="316">
        <f t="shared" si="314"/>
        <v>0</v>
      </c>
      <c r="BA174" s="316">
        <f t="shared" si="314"/>
        <v>0</v>
      </c>
      <c r="BB174" s="316">
        <f t="shared" si="314"/>
        <v>0</v>
      </c>
      <c r="BC174" s="316">
        <f t="shared" si="314"/>
        <v>0</v>
      </c>
      <c r="BD174" s="316">
        <f t="shared" si="314"/>
        <v>0</v>
      </c>
      <c r="BE174" s="316">
        <f t="shared" si="314"/>
        <v>0</v>
      </c>
      <c r="BF174" s="316">
        <f t="shared" si="314"/>
        <v>0</v>
      </c>
      <c r="BG174" s="316">
        <f t="shared" si="314"/>
        <v>0</v>
      </c>
      <c r="BH174" s="316">
        <f t="shared" si="314"/>
        <v>0</v>
      </c>
      <c r="BI174" s="316">
        <f t="shared" si="314"/>
        <v>0</v>
      </c>
      <c r="BJ174" s="316">
        <f t="shared" si="314"/>
        <v>0</v>
      </c>
      <c r="BK174" s="316">
        <f t="shared" si="314"/>
        <v>0</v>
      </c>
      <c r="BL174" s="316">
        <f t="shared" si="314"/>
        <v>0</v>
      </c>
      <c r="BM174" s="316">
        <f t="shared" si="314"/>
        <v>0</v>
      </c>
      <c r="BN174" s="316">
        <f t="shared" si="314"/>
        <v>0</v>
      </c>
      <c r="BO174" s="316">
        <f t="shared" si="314"/>
        <v>0</v>
      </c>
      <c r="BP174" s="316">
        <f t="shared" si="314"/>
        <v>0</v>
      </c>
      <c r="BQ174" s="316">
        <f t="shared" si="314"/>
        <v>0</v>
      </c>
      <c r="BR174" s="316">
        <f t="shared" si="314"/>
        <v>0</v>
      </c>
      <c r="BS174" s="316">
        <f t="shared" si="314"/>
        <v>0</v>
      </c>
      <c r="BT174" s="316">
        <f t="shared" si="314"/>
        <v>0</v>
      </c>
      <c r="BU174" s="316">
        <f t="shared" ref="BU174:BX174" si="315">BU9</f>
        <v>0</v>
      </c>
      <c r="BV174" s="316">
        <f t="shared" si="315"/>
        <v>0</v>
      </c>
      <c r="BW174" s="316">
        <f t="shared" si="315"/>
        <v>0</v>
      </c>
      <c r="BX174" s="316">
        <f t="shared" si="315"/>
        <v>0</v>
      </c>
    </row>
    <row r="175" spans="1:76" x14ac:dyDescent="0.2">
      <c r="A175" s="727"/>
      <c r="B175" s="714"/>
      <c r="C175" s="714"/>
      <c r="D175" s="710"/>
      <c r="E175" s="712"/>
      <c r="F175" s="90" t="s">
        <v>324</v>
      </c>
      <c r="G175" s="316">
        <f>IF($C9="","N/A",G174)</f>
        <v>0</v>
      </c>
      <c r="H175" s="316">
        <f>IF($C9="NON-QALY",IF(H$5="-","",H$158*H174),IF($C9="QALY",IF(H$5="-","",H174*H$159),"N/A"))</f>
        <v>0</v>
      </c>
      <c r="I175" s="316">
        <f t="shared" ref="I175:BT175" si="316">IF($C9="NON-QALY",IF(I$5="-","",I$158*I174),IF($C9="QALY",IF(I$5="-","",I174*I$159),"N/A"))</f>
        <v>0</v>
      </c>
      <c r="J175" s="316">
        <f t="shared" si="316"/>
        <v>0</v>
      </c>
      <c r="K175" s="316">
        <f t="shared" si="316"/>
        <v>0</v>
      </c>
      <c r="L175" s="316">
        <f t="shared" si="316"/>
        <v>0</v>
      </c>
      <c r="M175" s="316">
        <f t="shared" si="316"/>
        <v>0</v>
      </c>
      <c r="N175" s="316">
        <f t="shared" si="316"/>
        <v>0</v>
      </c>
      <c r="O175" s="316">
        <f t="shared" si="316"/>
        <v>0</v>
      </c>
      <c r="P175" s="316">
        <f t="shared" si="316"/>
        <v>0</v>
      </c>
      <c r="Q175" s="316">
        <f t="shared" si="316"/>
        <v>0</v>
      </c>
      <c r="R175" s="316">
        <f t="shared" si="316"/>
        <v>0</v>
      </c>
      <c r="S175" s="316">
        <f t="shared" si="316"/>
        <v>0</v>
      </c>
      <c r="T175" s="316">
        <f t="shared" si="316"/>
        <v>0</v>
      </c>
      <c r="U175" s="316">
        <f t="shared" si="316"/>
        <v>0</v>
      </c>
      <c r="V175" s="316">
        <f t="shared" si="316"/>
        <v>0</v>
      </c>
      <c r="W175" s="316">
        <f t="shared" si="316"/>
        <v>0</v>
      </c>
      <c r="X175" s="316">
        <f t="shared" si="316"/>
        <v>0</v>
      </c>
      <c r="Y175" s="316">
        <f t="shared" si="316"/>
        <v>0</v>
      </c>
      <c r="Z175" s="316">
        <f t="shared" si="316"/>
        <v>0</v>
      </c>
      <c r="AA175" s="316">
        <f t="shared" si="316"/>
        <v>0</v>
      </c>
      <c r="AB175" s="316">
        <f t="shared" si="316"/>
        <v>0</v>
      </c>
      <c r="AC175" s="316">
        <f t="shared" si="316"/>
        <v>0</v>
      </c>
      <c r="AD175" s="316">
        <f t="shared" si="316"/>
        <v>0</v>
      </c>
      <c r="AE175" s="316">
        <f t="shared" si="316"/>
        <v>0</v>
      </c>
      <c r="AF175" s="316">
        <f t="shared" si="316"/>
        <v>0</v>
      </c>
      <c r="AG175" s="316">
        <f t="shared" si="316"/>
        <v>0</v>
      </c>
      <c r="AH175" s="316">
        <f t="shared" si="316"/>
        <v>0</v>
      </c>
      <c r="AI175" s="316">
        <f t="shared" si="316"/>
        <v>0</v>
      </c>
      <c r="AJ175" s="316">
        <f t="shared" si="316"/>
        <v>0</v>
      </c>
      <c r="AK175" s="316">
        <f t="shared" si="316"/>
        <v>0</v>
      </c>
      <c r="AL175" s="316">
        <f t="shared" si="316"/>
        <v>0</v>
      </c>
      <c r="AM175" s="316">
        <f t="shared" si="316"/>
        <v>0</v>
      </c>
      <c r="AN175" s="316">
        <f t="shared" si="316"/>
        <v>0</v>
      </c>
      <c r="AO175" s="316">
        <f t="shared" si="316"/>
        <v>0</v>
      </c>
      <c r="AP175" s="316">
        <f t="shared" si="316"/>
        <v>0</v>
      </c>
      <c r="AQ175" s="316">
        <f t="shared" si="316"/>
        <v>0</v>
      </c>
      <c r="AR175" s="316">
        <f t="shared" si="316"/>
        <v>0</v>
      </c>
      <c r="AS175" s="316">
        <f t="shared" si="316"/>
        <v>0</v>
      </c>
      <c r="AT175" s="316">
        <f t="shared" si="316"/>
        <v>0</v>
      </c>
      <c r="AU175" s="316">
        <f t="shared" si="316"/>
        <v>0</v>
      </c>
      <c r="AV175" s="316">
        <f t="shared" si="316"/>
        <v>0</v>
      </c>
      <c r="AW175" s="316">
        <f t="shared" si="316"/>
        <v>0</v>
      </c>
      <c r="AX175" s="316">
        <f t="shared" si="316"/>
        <v>0</v>
      </c>
      <c r="AY175" s="316">
        <f t="shared" si="316"/>
        <v>0</v>
      </c>
      <c r="AZ175" s="316">
        <f t="shared" si="316"/>
        <v>0</v>
      </c>
      <c r="BA175" s="316">
        <f t="shared" si="316"/>
        <v>0</v>
      </c>
      <c r="BB175" s="316">
        <f t="shared" si="316"/>
        <v>0</v>
      </c>
      <c r="BC175" s="316">
        <f t="shared" si="316"/>
        <v>0</v>
      </c>
      <c r="BD175" s="316">
        <f t="shared" si="316"/>
        <v>0</v>
      </c>
      <c r="BE175" s="316">
        <f t="shared" si="316"/>
        <v>0</v>
      </c>
      <c r="BF175" s="316">
        <f t="shared" si="316"/>
        <v>0</v>
      </c>
      <c r="BG175" s="316">
        <f t="shared" si="316"/>
        <v>0</v>
      </c>
      <c r="BH175" s="316">
        <f t="shared" si="316"/>
        <v>0</v>
      </c>
      <c r="BI175" s="316">
        <f t="shared" si="316"/>
        <v>0</v>
      </c>
      <c r="BJ175" s="316">
        <f t="shared" si="316"/>
        <v>0</v>
      </c>
      <c r="BK175" s="316">
        <f t="shared" si="316"/>
        <v>0</v>
      </c>
      <c r="BL175" s="316">
        <f t="shared" si="316"/>
        <v>0</v>
      </c>
      <c r="BM175" s="316">
        <f t="shared" si="316"/>
        <v>0</v>
      </c>
      <c r="BN175" s="316">
        <f t="shared" si="316"/>
        <v>0</v>
      </c>
      <c r="BO175" s="316">
        <f t="shared" si="316"/>
        <v>0</v>
      </c>
      <c r="BP175" s="316">
        <f t="shared" si="316"/>
        <v>0</v>
      </c>
      <c r="BQ175" s="316">
        <f t="shared" si="316"/>
        <v>0</v>
      </c>
      <c r="BR175" s="316">
        <f t="shared" si="316"/>
        <v>0</v>
      </c>
      <c r="BS175" s="316">
        <f t="shared" si="316"/>
        <v>0</v>
      </c>
      <c r="BT175" s="316">
        <f t="shared" si="316"/>
        <v>0</v>
      </c>
      <c r="BU175" s="316">
        <f t="shared" ref="BU175:BX175" si="317">IF($C9="NON-QALY",IF(BU$5="-","",BU$158*BU174),IF($C9="QALY",IF(BU$5="-","",BU174*BU$159),"N/A"))</f>
        <v>0</v>
      </c>
      <c r="BV175" s="316">
        <f t="shared" si="317"/>
        <v>0</v>
      </c>
      <c r="BW175" s="316">
        <f t="shared" si="317"/>
        <v>0</v>
      </c>
      <c r="BX175" s="316">
        <f t="shared" si="317"/>
        <v>0</v>
      </c>
    </row>
    <row r="176" spans="1:76" x14ac:dyDescent="0.2">
      <c r="A176" s="726" t="s">
        <v>45</v>
      </c>
      <c r="B176" s="713">
        <f>B10</f>
        <v>0</v>
      </c>
      <c r="C176" s="713" t="str">
        <f>C10</f>
        <v>Non-QALY</v>
      </c>
      <c r="D176" s="709">
        <f>E176/(IF(C10="QALY",Factors!$BU$43,Factors!$BU$42))</f>
        <v>0</v>
      </c>
      <c r="E176" s="711">
        <f>SUM(G177:BX177)</f>
        <v>0</v>
      </c>
      <c r="F176" s="34" t="s">
        <v>325</v>
      </c>
      <c r="G176" s="316">
        <f>G10</f>
        <v>0</v>
      </c>
      <c r="H176" s="316">
        <f t="shared" ref="H176:BS176" si="318">H10</f>
        <v>0</v>
      </c>
      <c r="I176" s="316">
        <f t="shared" si="318"/>
        <v>0</v>
      </c>
      <c r="J176" s="316">
        <f t="shared" si="318"/>
        <v>0</v>
      </c>
      <c r="K176" s="316">
        <f t="shared" si="318"/>
        <v>0</v>
      </c>
      <c r="L176" s="316">
        <f t="shared" si="318"/>
        <v>0</v>
      </c>
      <c r="M176" s="316">
        <f t="shared" si="318"/>
        <v>0</v>
      </c>
      <c r="N176" s="316">
        <f t="shared" si="318"/>
        <v>0</v>
      </c>
      <c r="O176" s="316">
        <f t="shared" si="318"/>
        <v>0</v>
      </c>
      <c r="P176" s="316">
        <f t="shared" si="318"/>
        <v>0</v>
      </c>
      <c r="Q176" s="316">
        <f t="shared" si="318"/>
        <v>0</v>
      </c>
      <c r="R176" s="316">
        <f t="shared" si="318"/>
        <v>0</v>
      </c>
      <c r="S176" s="316">
        <f t="shared" si="318"/>
        <v>0</v>
      </c>
      <c r="T176" s="316">
        <f t="shared" si="318"/>
        <v>0</v>
      </c>
      <c r="U176" s="316">
        <f t="shared" si="318"/>
        <v>0</v>
      </c>
      <c r="V176" s="316">
        <f t="shared" si="318"/>
        <v>0</v>
      </c>
      <c r="W176" s="316">
        <f t="shared" si="318"/>
        <v>0</v>
      </c>
      <c r="X176" s="316">
        <f t="shared" si="318"/>
        <v>0</v>
      </c>
      <c r="Y176" s="316">
        <f t="shared" si="318"/>
        <v>0</v>
      </c>
      <c r="Z176" s="316">
        <f t="shared" si="318"/>
        <v>0</v>
      </c>
      <c r="AA176" s="316">
        <f t="shared" si="318"/>
        <v>0</v>
      </c>
      <c r="AB176" s="316">
        <f t="shared" si="318"/>
        <v>0</v>
      </c>
      <c r="AC176" s="316">
        <f t="shared" si="318"/>
        <v>0</v>
      </c>
      <c r="AD176" s="316">
        <f t="shared" si="318"/>
        <v>0</v>
      </c>
      <c r="AE176" s="316">
        <f t="shared" si="318"/>
        <v>0</v>
      </c>
      <c r="AF176" s="316">
        <f t="shared" si="318"/>
        <v>0</v>
      </c>
      <c r="AG176" s="316">
        <f t="shared" si="318"/>
        <v>0</v>
      </c>
      <c r="AH176" s="316">
        <f t="shared" si="318"/>
        <v>0</v>
      </c>
      <c r="AI176" s="316">
        <f t="shared" si="318"/>
        <v>0</v>
      </c>
      <c r="AJ176" s="316">
        <f t="shared" si="318"/>
        <v>0</v>
      </c>
      <c r="AK176" s="316">
        <f t="shared" si="318"/>
        <v>0</v>
      </c>
      <c r="AL176" s="316">
        <f t="shared" si="318"/>
        <v>0</v>
      </c>
      <c r="AM176" s="316">
        <f t="shared" si="318"/>
        <v>0</v>
      </c>
      <c r="AN176" s="316">
        <f t="shared" si="318"/>
        <v>0</v>
      </c>
      <c r="AO176" s="316">
        <f t="shared" si="318"/>
        <v>0</v>
      </c>
      <c r="AP176" s="316">
        <f t="shared" si="318"/>
        <v>0</v>
      </c>
      <c r="AQ176" s="316">
        <f t="shared" si="318"/>
        <v>0</v>
      </c>
      <c r="AR176" s="316">
        <f t="shared" si="318"/>
        <v>0</v>
      </c>
      <c r="AS176" s="316">
        <f t="shared" si="318"/>
        <v>0</v>
      </c>
      <c r="AT176" s="316">
        <f t="shared" si="318"/>
        <v>0</v>
      </c>
      <c r="AU176" s="316">
        <f t="shared" si="318"/>
        <v>0</v>
      </c>
      <c r="AV176" s="316">
        <f t="shared" si="318"/>
        <v>0</v>
      </c>
      <c r="AW176" s="316">
        <f t="shared" si="318"/>
        <v>0</v>
      </c>
      <c r="AX176" s="316">
        <f t="shared" si="318"/>
        <v>0</v>
      </c>
      <c r="AY176" s="316">
        <f t="shared" si="318"/>
        <v>0</v>
      </c>
      <c r="AZ176" s="316">
        <f t="shared" si="318"/>
        <v>0</v>
      </c>
      <c r="BA176" s="316">
        <f t="shared" si="318"/>
        <v>0</v>
      </c>
      <c r="BB176" s="316">
        <f t="shared" si="318"/>
        <v>0</v>
      </c>
      <c r="BC176" s="316">
        <f t="shared" si="318"/>
        <v>0</v>
      </c>
      <c r="BD176" s="316">
        <f t="shared" si="318"/>
        <v>0</v>
      </c>
      <c r="BE176" s="316">
        <f t="shared" si="318"/>
        <v>0</v>
      </c>
      <c r="BF176" s="316">
        <f t="shared" si="318"/>
        <v>0</v>
      </c>
      <c r="BG176" s="316">
        <f t="shared" si="318"/>
        <v>0</v>
      </c>
      <c r="BH176" s="316">
        <f t="shared" si="318"/>
        <v>0</v>
      </c>
      <c r="BI176" s="316">
        <f t="shared" si="318"/>
        <v>0</v>
      </c>
      <c r="BJ176" s="316">
        <f t="shared" si="318"/>
        <v>0</v>
      </c>
      <c r="BK176" s="316">
        <f t="shared" si="318"/>
        <v>0</v>
      </c>
      <c r="BL176" s="316">
        <f t="shared" si="318"/>
        <v>0</v>
      </c>
      <c r="BM176" s="316">
        <f t="shared" si="318"/>
        <v>0</v>
      </c>
      <c r="BN176" s="316">
        <f t="shared" si="318"/>
        <v>0</v>
      </c>
      <c r="BO176" s="316">
        <f t="shared" si="318"/>
        <v>0</v>
      </c>
      <c r="BP176" s="316">
        <f t="shared" si="318"/>
        <v>0</v>
      </c>
      <c r="BQ176" s="316">
        <f t="shared" si="318"/>
        <v>0</v>
      </c>
      <c r="BR176" s="316">
        <f t="shared" si="318"/>
        <v>0</v>
      </c>
      <c r="BS176" s="316">
        <f t="shared" si="318"/>
        <v>0</v>
      </c>
      <c r="BT176" s="316">
        <f t="shared" ref="BT176:BX176" si="319">BT10</f>
        <v>0</v>
      </c>
      <c r="BU176" s="316">
        <f t="shared" si="319"/>
        <v>0</v>
      </c>
      <c r="BV176" s="316">
        <f t="shared" si="319"/>
        <v>0</v>
      </c>
      <c r="BW176" s="316">
        <f t="shared" si="319"/>
        <v>0</v>
      </c>
      <c r="BX176" s="316">
        <f t="shared" si="319"/>
        <v>0</v>
      </c>
    </row>
    <row r="177" spans="1:76" x14ac:dyDescent="0.2">
      <c r="A177" s="727"/>
      <c r="B177" s="714"/>
      <c r="C177" s="714"/>
      <c r="D177" s="710"/>
      <c r="E177" s="712"/>
      <c r="F177" s="90" t="s">
        <v>324</v>
      </c>
      <c r="G177" s="316">
        <f>IF($C10="","N/A",G176)</f>
        <v>0</v>
      </c>
      <c r="H177" s="316">
        <f>IF($C10="NON-QALY",IF(H$5="-","",H$158*H176),IF($C10="QALY",IF(H$5="-","",H176*H$159),"N/A"))</f>
        <v>0</v>
      </c>
      <c r="I177" s="316">
        <f t="shared" ref="I177:BT177" si="320">IF($C10="NON-QALY",IF(I$5="-","",I$158*I176),IF($C10="QALY",IF(I$5="-","",I176*I$159),"N/A"))</f>
        <v>0</v>
      </c>
      <c r="J177" s="316">
        <f t="shared" si="320"/>
        <v>0</v>
      </c>
      <c r="K177" s="316">
        <f t="shared" si="320"/>
        <v>0</v>
      </c>
      <c r="L177" s="316">
        <f t="shared" si="320"/>
        <v>0</v>
      </c>
      <c r="M177" s="316">
        <f t="shared" si="320"/>
        <v>0</v>
      </c>
      <c r="N177" s="316">
        <f t="shared" si="320"/>
        <v>0</v>
      </c>
      <c r="O177" s="316">
        <f t="shared" si="320"/>
        <v>0</v>
      </c>
      <c r="P177" s="316">
        <f t="shared" si="320"/>
        <v>0</v>
      </c>
      <c r="Q177" s="316">
        <f t="shared" si="320"/>
        <v>0</v>
      </c>
      <c r="R177" s="316">
        <f t="shared" si="320"/>
        <v>0</v>
      </c>
      <c r="S177" s="316">
        <f t="shared" si="320"/>
        <v>0</v>
      </c>
      <c r="T177" s="316">
        <f t="shared" si="320"/>
        <v>0</v>
      </c>
      <c r="U177" s="316">
        <f t="shared" si="320"/>
        <v>0</v>
      </c>
      <c r="V177" s="316">
        <f t="shared" si="320"/>
        <v>0</v>
      </c>
      <c r="W177" s="316">
        <f t="shared" si="320"/>
        <v>0</v>
      </c>
      <c r="X177" s="316">
        <f t="shared" si="320"/>
        <v>0</v>
      </c>
      <c r="Y177" s="316">
        <f t="shared" si="320"/>
        <v>0</v>
      </c>
      <c r="Z177" s="316">
        <f t="shared" si="320"/>
        <v>0</v>
      </c>
      <c r="AA177" s="316">
        <f t="shared" si="320"/>
        <v>0</v>
      </c>
      <c r="AB177" s="316">
        <f t="shared" si="320"/>
        <v>0</v>
      </c>
      <c r="AC177" s="316">
        <f t="shared" si="320"/>
        <v>0</v>
      </c>
      <c r="AD177" s="316">
        <f t="shared" si="320"/>
        <v>0</v>
      </c>
      <c r="AE177" s="316">
        <f t="shared" si="320"/>
        <v>0</v>
      </c>
      <c r="AF177" s="316">
        <f t="shared" si="320"/>
        <v>0</v>
      </c>
      <c r="AG177" s="316">
        <f t="shared" si="320"/>
        <v>0</v>
      </c>
      <c r="AH177" s="316">
        <f t="shared" si="320"/>
        <v>0</v>
      </c>
      <c r="AI177" s="316">
        <f t="shared" si="320"/>
        <v>0</v>
      </c>
      <c r="AJ177" s="316">
        <f t="shared" si="320"/>
        <v>0</v>
      </c>
      <c r="AK177" s="316">
        <f t="shared" si="320"/>
        <v>0</v>
      </c>
      <c r="AL177" s="316">
        <f t="shared" si="320"/>
        <v>0</v>
      </c>
      <c r="AM177" s="316">
        <f t="shared" si="320"/>
        <v>0</v>
      </c>
      <c r="AN177" s="316">
        <f t="shared" si="320"/>
        <v>0</v>
      </c>
      <c r="AO177" s="316">
        <f t="shared" si="320"/>
        <v>0</v>
      </c>
      <c r="AP177" s="316">
        <f t="shared" si="320"/>
        <v>0</v>
      </c>
      <c r="AQ177" s="316">
        <f t="shared" si="320"/>
        <v>0</v>
      </c>
      <c r="AR177" s="316">
        <f t="shared" si="320"/>
        <v>0</v>
      </c>
      <c r="AS177" s="316">
        <f t="shared" si="320"/>
        <v>0</v>
      </c>
      <c r="AT177" s="316">
        <f t="shared" si="320"/>
        <v>0</v>
      </c>
      <c r="AU177" s="316">
        <f t="shared" si="320"/>
        <v>0</v>
      </c>
      <c r="AV177" s="316">
        <f t="shared" si="320"/>
        <v>0</v>
      </c>
      <c r="AW177" s="316">
        <f t="shared" si="320"/>
        <v>0</v>
      </c>
      <c r="AX177" s="316">
        <f t="shared" si="320"/>
        <v>0</v>
      </c>
      <c r="AY177" s="316">
        <f t="shared" si="320"/>
        <v>0</v>
      </c>
      <c r="AZ177" s="316">
        <f t="shared" si="320"/>
        <v>0</v>
      </c>
      <c r="BA177" s="316">
        <f t="shared" si="320"/>
        <v>0</v>
      </c>
      <c r="BB177" s="316">
        <f t="shared" si="320"/>
        <v>0</v>
      </c>
      <c r="BC177" s="316">
        <f t="shared" si="320"/>
        <v>0</v>
      </c>
      <c r="BD177" s="316">
        <f t="shared" si="320"/>
        <v>0</v>
      </c>
      <c r="BE177" s="316">
        <f t="shared" si="320"/>
        <v>0</v>
      </c>
      <c r="BF177" s="316">
        <f t="shared" si="320"/>
        <v>0</v>
      </c>
      <c r="BG177" s="316">
        <f t="shared" si="320"/>
        <v>0</v>
      </c>
      <c r="BH177" s="316">
        <f t="shared" si="320"/>
        <v>0</v>
      </c>
      <c r="BI177" s="316">
        <f t="shared" si="320"/>
        <v>0</v>
      </c>
      <c r="BJ177" s="316">
        <f t="shared" si="320"/>
        <v>0</v>
      </c>
      <c r="BK177" s="316">
        <f t="shared" si="320"/>
        <v>0</v>
      </c>
      <c r="BL177" s="316">
        <f t="shared" si="320"/>
        <v>0</v>
      </c>
      <c r="BM177" s="316">
        <f t="shared" si="320"/>
        <v>0</v>
      </c>
      <c r="BN177" s="316">
        <f t="shared" si="320"/>
        <v>0</v>
      </c>
      <c r="BO177" s="316">
        <f t="shared" si="320"/>
        <v>0</v>
      </c>
      <c r="BP177" s="316">
        <f t="shared" si="320"/>
        <v>0</v>
      </c>
      <c r="BQ177" s="316">
        <f t="shared" si="320"/>
        <v>0</v>
      </c>
      <c r="BR177" s="316">
        <f t="shared" si="320"/>
        <v>0</v>
      </c>
      <c r="BS177" s="316">
        <f t="shared" si="320"/>
        <v>0</v>
      </c>
      <c r="BT177" s="316">
        <f t="shared" si="320"/>
        <v>0</v>
      </c>
      <c r="BU177" s="316">
        <f t="shared" ref="BU177:BX177" si="321">IF($C10="NON-QALY",IF(BU$5="-","",BU$158*BU176),IF($C10="QALY",IF(BU$5="-","",BU176*BU$159),"N/A"))</f>
        <v>0</v>
      </c>
      <c r="BV177" s="316">
        <f t="shared" si="321"/>
        <v>0</v>
      </c>
      <c r="BW177" s="316">
        <f t="shared" si="321"/>
        <v>0</v>
      </c>
      <c r="BX177" s="316">
        <f t="shared" si="321"/>
        <v>0</v>
      </c>
    </row>
    <row r="178" spans="1:76" x14ac:dyDescent="0.2">
      <c r="A178" s="726" t="s">
        <v>46</v>
      </c>
      <c r="B178" s="713">
        <f>B11</f>
        <v>0</v>
      </c>
      <c r="C178" s="713" t="str">
        <f>C11</f>
        <v>Non-QALY</v>
      </c>
      <c r="D178" s="709">
        <f>E178/(IF(C11="QALY",Factors!$BU$43,Factors!$BU$42))</f>
        <v>0</v>
      </c>
      <c r="E178" s="711">
        <f>SUM(G179:BX179)</f>
        <v>0</v>
      </c>
      <c r="F178" s="34" t="s">
        <v>325</v>
      </c>
      <c r="G178" s="316">
        <f>G11</f>
        <v>0</v>
      </c>
      <c r="H178" s="316">
        <f t="shared" ref="H178:BS178" si="322">H11</f>
        <v>0</v>
      </c>
      <c r="I178" s="316">
        <f t="shared" si="322"/>
        <v>0</v>
      </c>
      <c r="J178" s="316">
        <f t="shared" si="322"/>
        <v>0</v>
      </c>
      <c r="K178" s="316">
        <f t="shared" si="322"/>
        <v>0</v>
      </c>
      <c r="L178" s="316">
        <f t="shared" si="322"/>
        <v>0</v>
      </c>
      <c r="M178" s="316">
        <f t="shared" si="322"/>
        <v>0</v>
      </c>
      <c r="N178" s="316">
        <f t="shared" si="322"/>
        <v>0</v>
      </c>
      <c r="O178" s="316">
        <f t="shared" si="322"/>
        <v>0</v>
      </c>
      <c r="P178" s="316">
        <f t="shared" si="322"/>
        <v>0</v>
      </c>
      <c r="Q178" s="316">
        <f t="shared" si="322"/>
        <v>0</v>
      </c>
      <c r="R178" s="316">
        <f t="shared" si="322"/>
        <v>0</v>
      </c>
      <c r="S178" s="316">
        <f t="shared" si="322"/>
        <v>0</v>
      </c>
      <c r="T178" s="316">
        <f t="shared" si="322"/>
        <v>0</v>
      </c>
      <c r="U178" s="316">
        <f t="shared" si="322"/>
        <v>0</v>
      </c>
      <c r="V178" s="316">
        <f t="shared" si="322"/>
        <v>0</v>
      </c>
      <c r="W178" s="316">
        <f t="shared" si="322"/>
        <v>0</v>
      </c>
      <c r="X178" s="316">
        <f t="shared" si="322"/>
        <v>0</v>
      </c>
      <c r="Y178" s="316">
        <f t="shared" si="322"/>
        <v>0</v>
      </c>
      <c r="Z178" s="316">
        <f t="shared" si="322"/>
        <v>0</v>
      </c>
      <c r="AA178" s="316">
        <f t="shared" si="322"/>
        <v>0</v>
      </c>
      <c r="AB178" s="316">
        <f t="shared" si="322"/>
        <v>0</v>
      </c>
      <c r="AC178" s="316">
        <f t="shared" si="322"/>
        <v>0</v>
      </c>
      <c r="AD178" s="316">
        <f t="shared" si="322"/>
        <v>0</v>
      </c>
      <c r="AE178" s="316">
        <f t="shared" si="322"/>
        <v>0</v>
      </c>
      <c r="AF178" s="316">
        <f t="shared" si="322"/>
        <v>0</v>
      </c>
      <c r="AG178" s="316">
        <f t="shared" si="322"/>
        <v>0</v>
      </c>
      <c r="AH178" s="316">
        <f t="shared" si="322"/>
        <v>0</v>
      </c>
      <c r="AI178" s="316">
        <f t="shared" si="322"/>
        <v>0</v>
      </c>
      <c r="AJ178" s="316">
        <f t="shared" si="322"/>
        <v>0</v>
      </c>
      <c r="AK178" s="316">
        <f t="shared" si="322"/>
        <v>0</v>
      </c>
      <c r="AL178" s="316">
        <f t="shared" si="322"/>
        <v>0</v>
      </c>
      <c r="AM178" s="316">
        <f t="shared" si="322"/>
        <v>0</v>
      </c>
      <c r="AN178" s="316">
        <f t="shared" si="322"/>
        <v>0</v>
      </c>
      <c r="AO178" s="316">
        <f t="shared" si="322"/>
        <v>0</v>
      </c>
      <c r="AP178" s="316">
        <f t="shared" si="322"/>
        <v>0</v>
      </c>
      <c r="AQ178" s="316">
        <f t="shared" si="322"/>
        <v>0</v>
      </c>
      <c r="AR178" s="316">
        <f t="shared" si="322"/>
        <v>0</v>
      </c>
      <c r="AS178" s="316">
        <f t="shared" si="322"/>
        <v>0</v>
      </c>
      <c r="AT178" s="316">
        <f t="shared" si="322"/>
        <v>0</v>
      </c>
      <c r="AU178" s="316">
        <f t="shared" si="322"/>
        <v>0</v>
      </c>
      <c r="AV178" s="316">
        <f t="shared" si="322"/>
        <v>0</v>
      </c>
      <c r="AW178" s="316">
        <f t="shared" si="322"/>
        <v>0</v>
      </c>
      <c r="AX178" s="316">
        <f t="shared" si="322"/>
        <v>0</v>
      </c>
      <c r="AY178" s="316">
        <f t="shared" si="322"/>
        <v>0</v>
      </c>
      <c r="AZ178" s="316">
        <f t="shared" si="322"/>
        <v>0</v>
      </c>
      <c r="BA178" s="316">
        <f t="shared" si="322"/>
        <v>0</v>
      </c>
      <c r="BB178" s="316">
        <f t="shared" si="322"/>
        <v>0</v>
      </c>
      <c r="BC178" s="316">
        <f t="shared" si="322"/>
        <v>0</v>
      </c>
      <c r="BD178" s="316">
        <f t="shared" si="322"/>
        <v>0</v>
      </c>
      <c r="BE178" s="316">
        <f t="shared" si="322"/>
        <v>0</v>
      </c>
      <c r="BF178" s="316">
        <f t="shared" si="322"/>
        <v>0</v>
      </c>
      <c r="BG178" s="316">
        <f t="shared" si="322"/>
        <v>0</v>
      </c>
      <c r="BH178" s="316">
        <f t="shared" si="322"/>
        <v>0</v>
      </c>
      <c r="BI178" s="316">
        <f t="shared" si="322"/>
        <v>0</v>
      </c>
      <c r="BJ178" s="316">
        <f t="shared" si="322"/>
        <v>0</v>
      </c>
      <c r="BK178" s="316">
        <f t="shared" si="322"/>
        <v>0</v>
      </c>
      <c r="BL178" s="316">
        <f t="shared" si="322"/>
        <v>0</v>
      </c>
      <c r="BM178" s="316">
        <f t="shared" si="322"/>
        <v>0</v>
      </c>
      <c r="BN178" s="316">
        <f t="shared" si="322"/>
        <v>0</v>
      </c>
      <c r="BO178" s="316">
        <f t="shared" si="322"/>
        <v>0</v>
      </c>
      <c r="BP178" s="316">
        <f t="shared" si="322"/>
        <v>0</v>
      </c>
      <c r="BQ178" s="316">
        <f t="shared" si="322"/>
        <v>0</v>
      </c>
      <c r="BR178" s="316">
        <f t="shared" si="322"/>
        <v>0</v>
      </c>
      <c r="BS178" s="316">
        <f t="shared" si="322"/>
        <v>0</v>
      </c>
      <c r="BT178" s="316">
        <f t="shared" ref="BT178:BX178" si="323">BT11</f>
        <v>0</v>
      </c>
      <c r="BU178" s="316">
        <f t="shared" si="323"/>
        <v>0</v>
      </c>
      <c r="BV178" s="316">
        <f t="shared" si="323"/>
        <v>0</v>
      </c>
      <c r="BW178" s="316">
        <f t="shared" si="323"/>
        <v>0</v>
      </c>
      <c r="BX178" s="316">
        <f t="shared" si="323"/>
        <v>0</v>
      </c>
    </row>
    <row r="179" spans="1:76" x14ac:dyDescent="0.2">
      <c r="A179" s="727"/>
      <c r="B179" s="714"/>
      <c r="C179" s="714"/>
      <c r="D179" s="710"/>
      <c r="E179" s="712"/>
      <c r="F179" s="90" t="s">
        <v>324</v>
      </c>
      <c r="G179" s="316">
        <f>IF($C11="","N/A",G178)</f>
        <v>0</v>
      </c>
      <c r="H179" s="316">
        <f>IF($C11="NON-QALY",IF(H$5="-","",H$158*H178),IF($C11="QALY",IF(H$5="-","",H178*H$159),"N/A"))</f>
        <v>0</v>
      </c>
      <c r="I179" s="316">
        <f t="shared" ref="I179:BT179" si="324">IF($C11="NON-QALY",IF(I$5="-","",I$158*I178),IF($C11="QALY",IF(I$5="-","",I178*I$159),"N/A"))</f>
        <v>0</v>
      </c>
      <c r="J179" s="316">
        <f t="shared" si="324"/>
        <v>0</v>
      </c>
      <c r="K179" s="316">
        <f t="shared" si="324"/>
        <v>0</v>
      </c>
      <c r="L179" s="316">
        <f t="shared" si="324"/>
        <v>0</v>
      </c>
      <c r="M179" s="316">
        <f t="shared" si="324"/>
        <v>0</v>
      </c>
      <c r="N179" s="316">
        <f t="shared" si="324"/>
        <v>0</v>
      </c>
      <c r="O179" s="316">
        <f t="shared" si="324"/>
        <v>0</v>
      </c>
      <c r="P179" s="316">
        <f t="shared" si="324"/>
        <v>0</v>
      </c>
      <c r="Q179" s="316">
        <f t="shared" si="324"/>
        <v>0</v>
      </c>
      <c r="R179" s="316">
        <f t="shared" si="324"/>
        <v>0</v>
      </c>
      <c r="S179" s="316">
        <f t="shared" si="324"/>
        <v>0</v>
      </c>
      <c r="T179" s="316">
        <f t="shared" si="324"/>
        <v>0</v>
      </c>
      <c r="U179" s="316">
        <f t="shared" si="324"/>
        <v>0</v>
      </c>
      <c r="V179" s="316">
        <f t="shared" si="324"/>
        <v>0</v>
      </c>
      <c r="W179" s="316">
        <f t="shared" si="324"/>
        <v>0</v>
      </c>
      <c r="X179" s="316">
        <f t="shared" si="324"/>
        <v>0</v>
      </c>
      <c r="Y179" s="316">
        <f t="shared" si="324"/>
        <v>0</v>
      </c>
      <c r="Z179" s="316">
        <f t="shared" si="324"/>
        <v>0</v>
      </c>
      <c r="AA179" s="316">
        <f t="shared" si="324"/>
        <v>0</v>
      </c>
      <c r="AB179" s="316">
        <f t="shared" si="324"/>
        <v>0</v>
      </c>
      <c r="AC179" s="316">
        <f t="shared" si="324"/>
        <v>0</v>
      </c>
      <c r="AD179" s="316">
        <f t="shared" si="324"/>
        <v>0</v>
      </c>
      <c r="AE179" s="316">
        <f t="shared" si="324"/>
        <v>0</v>
      </c>
      <c r="AF179" s="316">
        <f t="shared" si="324"/>
        <v>0</v>
      </c>
      <c r="AG179" s="316">
        <f t="shared" si="324"/>
        <v>0</v>
      </c>
      <c r="AH179" s="316">
        <f t="shared" si="324"/>
        <v>0</v>
      </c>
      <c r="AI179" s="316">
        <f t="shared" si="324"/>
        <v>0</v>
      </c>
      <c r="AJ179" s="316">
        <f t="shared" si="324"/>
        <v>0</v>
      </c>
      <c r="AK179" s="316">
        <f t="shared" si="324"/>
        <v>0</v>
      </c>
      <c r="AL179" s="316">
        <f t="shared" si="324"/>
        <v>0</v>
      </c>
      <c r="AM179" s="316">
        <f t="shared" si="324"/>
        <v>0</v>
      </c>
      <c r="AN179" s="316">
        <f t="shared" si="324"/>
        <v>0</v>
      </c>
      <c r="AO179" s="316">
        <f t="shared" si="324"/>
        <v>0</v>
      </c>
      <c r="AP179" s="316">
        <f t="shared" si="324"/>
        <v>0</v>
      </c>
      <c r="AQ179" s="316">
        <f t="shared" si="324"/>
        <v>0</v>
      </c>
      <c r="AR179" s="316">
        <f t="shared" si="324"/>
        <v>0</v>
      </c>
      <c r="AS179" s="316">
        <f t="shared" si="324"/>
        <v>0</v>
      </c>
      <c r="AT179" s="316">
        <f t="shared" si="324"/>
        <v>0</v>
      </c>
      <c r="AU179" s="316">
        <f t="shared" si="324"/>
        <v>0</v>
      </c>
      <c r="AV179" s="316">
        <f t="shared" si="324"/>
        <v>0</v>
      </c>
      <c r="AW179" s="316">
        <f t="shared" si="324"/>
        <v>0</v>
      </c>
      <c r="AX179" s="316">
        <f t="shared" si="324"/>
        <v>0</v>
      </c>
      <c r="AY179" s="316">
        <f t="shared" si="324"/>
        <v>0</v>
      </c>
      <c r="AZ179" s="316">
        <f t="shared" si="324"/>
        <v>0</v>
      </c>
      <c r="BA179" s="316">
        <f t="shared" si="324"/>
        <v>0</v>
      </c>
      <c r="BB179" s="316">
        <f t="shared" si="324"/>
        <v>0</v>
      </c>
      <c r="BC179" s="316">
        <f t="shared" si="324"/>
        <v>0</v>
      </c>
      <c r="BD179" s="316">
        <f t="shared" si="324"/>
        <v>0</v>
      </c>
      <c r="BE179" s="316">
        <f t="shared" si="324"/>
        <v>0</v>
      </c>
      <c r="BF179" s="316">
        <f t="shared" si="324"/>
        <v>0</v>
      </c>
      <c r="BG179" s="316">
        <f t="shared" si="324"/>
        <v>0</v>
      </c>
      <c r="BH179" s="316">
        <f t="shared" si="324"/>
        <v>0</v>
      </c>
      <c r="BI179" s="316">
        <f t="shared" si="324"/>
        <v>0</v>
      </c>
      <c r="BJ179" s="316">
        <f t="shared" si="324"/>
        <v>0</v>
      </c>
      <c r="BK179" s="316">
        <f t="shared" si="324"/>
        <v>0</v>
      </c>
      <c r="BL179" s="316">
        <f t="shared" si="324"/>
        <v>0</v>
      </c>
      <c r="BM179" s="316">
        <f t="shared" si="324"/>
        <v>0</v>
      </c>
      <c r="BN179" s="316">
        <f t="shared" si="324"/>
        <v>0</v>
      </c>
      <c r="BO179" s="316">
        <f t="shared" si="324"/>
        <v>0</v>
      </c>
      <c r="BP179" s="316">
        <f t="shared" si="324"/>
        <v>0</v>
      </c>
      <c r="BQ179" s="316">
        <f t="shared" si="324"/>
        <v>0</v>
      </c>
      <c r="BR179" s="316">
        <f t="shared" si="324"/>
        <v>0</v>
      </c>
      <c r="BS179" s="316">
        <f t="shared" si="324"/>
        <v>0</v>
      </c>
      <c r="BT179" s="316">
        <f t="shared" si="324"/>
        <v>0</v>
      </c>
      <c r="BU179" s="316">
        <f t="shared" ref="BU179:BX179" si="325">IF($C11="NON-QALY",IF(BU$5="-","",BU$158*BU178),IF($C11="QALY",IF(BU$5="-","",BU178*BU$159),"N/A"))</f>
        <v>0</v>
      </c>
      <c r="BV179" s="316">
        <f t="shared" si="325"/>
        <v>0</v>
      </c>
      <c r="BW179" s="316">
        <f t="shared" si="325"/>
        <v>0</v>
      </c>
      <c r="BX179" s="316">
        <f t="shared" si="325"/>
        <v>0</v>
      </c>
    </row>
    <row r="180" spans="1:76" x14ac:dyDescent="0.2">
      <c r="A180" s="726" t="s">
        <v>47</v>
      </c>
      <c r="B180" s="713">
        <f>B12</f>
        <v>0</v>
      </c>
      <c r="C180" s="713" t="str">
        <f>C12</f>
        <v>Non-QALY</v>
      </c>
      <c r="D180" s="709">
        <f>E180/(IF(C12="QALY",Factors!$BU$43,Factors!$BU$42))</f>
        <v>0</v>
      </c>
      <c r="E180" s="711">
        <f>SUM(G181:BX181)</f>
        <v>0</v>
      </c>
      <c r="F180" s="34" t="s">
        <v>325</v>
      </c>
      <c r="G180" s="316">
        <f>G12</f>
        <v>0</v>
      </c>
      <c r="H180" s="316">
        <f t="shared" ref="H180:BS180" si="326">H12</f>
        <v>0</v>
      </c>
      <c r="I180" s="316">
        <f t="shared" si="326"/>
        <v>0</v>
      </c>
      <c r="J180" s="316">
        <f t="shared" si="326"/>
        <v>0</v>
      </c>
      <c r="K180" s="316">
        <f t="shared" si="326"/>
        <v>0</v>
      </c>
      <c r="L180" s="316">
        <f t="shared" si="326"/>
        <v>0</v>
      </c>
      <c r="M180" s="316">
        <f t="shared" si="326"/>
        <v>0</v>
      </c>
      <c r="N180" s="316">
        <f t="shared" si="326"/>
        <v>0</v>
      </c>
      <c r="O180" s="316">
        <f t="shared" si="326"/>
        <v>0</v>
      </c>
      <c r="P180" s="316">
        <f t="shared" si="326"/>
        <v>0</v>
      </c>
      <c r="Q180" s="316">
        <f t="shared" si="326"/>
        <v>0</v>
      </c>
      <c r="R180" s="316">
        <f t="shared" si="326"/>
        <v>0</v>
      </c>
      <c r="S180" s="316">
        <f t="shared" si="326"/>
        <v>0</v>
      </c>
      <c r="T180" s="316">
        <f t="shared" si="326"/>
        <v>0</v>
      </c>
      <c r="U180" s="316">
        <f t="shared" si="326"/>
        <v>0</v>
      </c>
      <c r="V180" s="316">
        <f t="shared" si="326"/>
        <v>0</v>
      </c>
      <c r="W180" s="316">
        <f t="shared" si="326"/>
        <v>0</v>
      </c>
      <c r="X180" s="316">
        <f t="shared" si="326"/>
        <v>0</v>
      </c>
      <c r="Y180" s="316">
        <f t="shared" si="326"/>
        <v>0</v>
      </c>
      <c r="Z180" s="316">
        <f t="shared" si="326"/>
        <v>0</v>
      </c>
      <c r="AA180" s="316">
        <f t="shared" si="326"/>
        <v>0</v>
      </c>
      <c r="AB180" s="316">
        <f t="shared" si="326"/>
        <v>0</v>
      </c>
      <c r="AC180" s="316">
        <f t="shared" si="326"/>
        <v>0</v>
      </c>
      <c r="AD180" s="316">
        <f t="shared" si="326"/>
        <v>0</v>
      </c>
      <c r="AE180" s="316">
        <f t="shared" si="326"/>
        <v>0</v>
      </c>
      <c r="AF180" s="316">
        <f t="shared" si="326"/>
        <v>0</v>
      </c>
      <c r="AG180" s="316">
        <f t="shared" si="326"/>
        <v>0</v>
      </c>
      <c r="AH180" s="316">
        <f t="shared" si="326"/>
        <v>0</v>
      </c>
      <c r="AI180" s="316">
        <f t="shared" si="326"/>
        <v>0</v>
      </c>
      <c r="AJ180" s="316">
        <f t="shared" si="326"/>
        <v>0</v>
      </c>
      <c r="AK180" s="316">
        <f t="shared" si="326"/>
        <v>0</v>
      </c>
      <c r="AL180" s="316">
        <f t="shared" si="326"/>
        <v>0</v>
      </c>
      <c r="AM180" s="316">
        <f t="shared" si="326"/>
        <v>0</v>
      </c>
      <c r="AN180" s="316">
        <f t="shared" si="326"/>
        <v>0</v>
      </c>
      <c r="AO180" s="316">
        <f t="shared" si="326"/>
        <v>0</v>
      </c>
      <c r="AP180" s="316">
        <f t="shared" si="326"/>
        <v>0</v>
      </c>
      <c r="AQ180" s="316">
        <f t="shared" si="326"/>
        <v>0</v>
      </c>
      <c r="AR180" s="316">
        <f t="shared" si="326"/>
        <v>0</v>
      </c>
      <c r="AS180" s="316">
        <f t="shared" si="326"/>
        <v>0</v>
      </c>
      <c r="AT180" s="316">
        <f t="shared" si="326"/>
        <v>0</v>
      </c>
      <c r="AU180" s="316">
        <f t="shared" si="326"/>
        <v>0</v>
      </c>
      <c r="AV180" s="316">
        <f t="shared" si="326"/>
        <v>0</v>
      </c>
      <c r="AW180" s="316">
        <f t="shared" si="326"/>
        <v>0</v>
      </c>
      <c r="AX180" s="316">
        <f t="shared" si="326"/>
        <v>0</v>
      </c>
      <c r="AY180" s="316">
        <f t="shared" si="326"/>
        <v>0</v>
      </c>
      <c r="AZ180" s="316">
        <f t="shared" si="326"/>
        <v>0</v>
      </c>
      <c r="BA180" s="316">
        <f t="shared" si="326"/>
        <v>0</v>
      </c>
      <c r="BB180" s="316">
        <f t="shared" si="326"/>
        <v>0</v>
      </c>
      <c r="BC180" s="316">
        <f t="shared" si="326"/>
        <v>0</v>
      </c>
      <c r="BD180" s="316">
        <f t="shared" si="326"/>
        <v>0</v>
      </c>
      <c r="BE180" s="316">
        <f t="shared" si="326"/>
        <v>0</v>
      </c>
      <c r="BF180" s="316">
        <f t="shared" si="326"/>
        <v>0</v>
      </c>
      <c r="BG180" s="316">
        <f t="shared" si="326"/>
        <v>0</v>
      </c>
      <c r="BH180" s="316">
        <f t="shared" si="326"/>
        <v>0</v>
      </c>
      <c r="BI180" s="316">
        <f t="shared" si="326"/>
        <v>0</v>
      </c>
      <c r="BJ180" s="316">
        <f t="shared" si="326"/>
        <v>0</v>
      </c>
      <c r="BK180" s="316">
        <f t="shared" si="326"/>
        <v>0</v>
      </c>
      <c r="BL180" s="316">
        <f t="shared" si="326"/>
        <v>0</v>
      </c>
      <c r="BM180" s="316">
        <f t="shared" si="326"/>
        <v>0</v>
      </c>
      <c r="BN180" s="316">
        <f t="shared" si="326"/>
        <v>0</v>
      </c>
      <c r="BO180" s="316">
        <f t="shared" si="326"/>
        <v>0</v>
      </c>
      <c r="BP180" s="316">
        <f t="shared" si="326"/>
        <v>0</v>
      </c>
      <c r="BQ180" s="316">
        <f t="shared" si="326"/>
        <v>0</v>
      </c>
      <c r="BR180" s="316">
        <f t="shared" si="326"/>
        <v>0</v>
      </c>
      <c r="BS180" s="316">
        <f t="shared" si="326"/>
        <v>0</v>
      </c>
      <c r="BT180" s="316">
        <f t="shared" ref="BT180:BX180" si="327">BT12</f>
        <v>0</v>
      </c>
      <c r="BU180" s="316">
        <f t="shared" si="327"/>
        <v>0</v>
      </c>
      <c r="BV180" s="316">
        <f t="shared" si="327"/>
        <v>0</v>
      </c>
      <c r="BW180" s="316">
        <f t="shared" si="327"/>
        <v>0</v>
      </c>
      <c r="BX180" s="316">
        <f t="shared" si="327"/>
        <v>0</v>
      </c>
    </row>
    <row r="181" spans="1:76" x14ac:dyDescent="0.2">
      <c r="A181" s="727"/>
      <c r="B181" s="714"/>
      <c r="C181" s="714"/>
      <c r="D181" s="710"/>
      <c r="E181" s="712"/>
      <c r="F181" s="90" t="s">
        <v>324</v>
      </c>
      <c r="G181" s="316">
        <f>IF($C12="","N/A",G180)</f>
        <v>0</v>
      </c>
      <c r="H181" s="316">
        <f>IF($C12="NON-QALY",IF(H$5="-","",H$158*H180),IF($C12="QALY",IF(H$5="-","",H180*H$159),"N/A"))</f>
        <v>0</v>
      </c>
      <c r="I181" s="316">
        <f t="shared" ref="I181:BT181" si="328">IF($C12="NON-QALY",IF(I$5="-","",I$158*I180),IF($C12="QALY",IF(I$5="-","",I180*I$159),"N/A"))</f>
        <v>0</v>
      </c>
      <c r="J181" s="316">
        <f t="shared" si="328"/>
        <v>0</v>
      </c>
      <c r="K181" s="316">
        <f t="shared" si="328"/>
        <v>0</v>
      </c>
      <c r="L181" s="316">
        <f t="shared" si="328"/>
        <v>0</v>
      </c>
      <c r="M181" s="316">
        <f t="shared" si="328"/>
        <v>0</v>
      </c>
      <c r="N181" s="316">
        <f t="shared" si="328"/>
        <v>0</v>
      </c>
      <c r="O181" s="316">
        <f t="shared" si="328"/>
        <v>0</v>
      </c>
      <c r="P181" s="316">
        <f t="shared" si="328"/>
        <v>0</v>
      </c>
      <c r="Q181" s="316">
        <f t="shared" si="328"/>
        <v>0</v>
      </c>
      <c r="R181" s="316">
        <f t="shared" si="328"/>
        <v>0</v>
      </c>
      <c r="S181" s="316">
        <f t="shared" si="328"/>
        <v>0</v>
      </c>
      <c r="T181" s="316">
        <f t="shared" si="328"/>
        <v>0</v>
      </c>
      <c r="U181" s="316">
        <f t="shared" si="328"/>
        <v>0</v>
      </c>
      <c r="V181" s="316">
        <f t="shared" si="328"/>
        <v>0</v>
      </c>
      <c r="W181" s="316">
        <f t="shared" si="328"/>
        <v>0</v>
      </c>
      <c r="X181" s="316">
        <f t="shared" si="328"/>
        <v>0</v>
      </c>
      <c r="Y181" s="316">
        <f t="shared" si="328"/>
        <v>0</v>
      </c>
      <c r="Z181" s="316">
        <f t="shared" si="328"/>
        <v>0</v>
      </c>
      <c r="AA181" s="316">
        <f t="shared" si="328"/>
        <v>0</v>
      </c>
      <c r="AB181" s="316">
        <f t="shared" si="328"/>
        <v>0</v>
      </c>
      <c r="AC181" s="316">
        <f t="shared" si="328"/>
        <v>0</v>
      </c>
      <c r="AD181" s="316">
        <f t="shared" si="328"/>
        <v>0</v>
      </c>
      <c r="AE181" s="316">
        <f t="shared" si="328"/>
        <v>0</v>
      </c>
      <c r="AF181" s="316">
        <f t="shared" si="328"/>
        <v>0</v>
      </c>
      <c r="AG181" s="316">
        <f t="shared" si="328"/>
        <v>0</v>
      </c>
      <c r="AH181" s="316">
        <f t="shared" si="328"/>
        <v>0</v>
      </c>
      <c r="AI181" s="316">
        <f t="shared" si="328"/>
        <v>0</v>
      </c>
      <c r="AJ181" s="316">
        <f t="shared" si="328"/>
        <v>0</v>
      </c>
      <c r="AK181" s="316">
        <f t="shared" si="328"/>
        <v>0</v>
      </c>
      <c r="AL181" s="316">
        <f t="shared" si="328"/>
        <v>0</v>
      </c>
      <c r="AM181" s="316">
        <f t="shared" si="328"/>
        <v>0</v>
      </c>
      <c r="AN181" s="316">
        <f t="shared" si="328"/>
        <v>0</v>
      </c>
      <c r="AO181" s="316">
        <f t="shared" si="328"/>
        <v>0</v>
      </c>
      <c r="AP181" s="316">
        <f t="shared" si="328"/>
        <v>0</v>
      </c>
      <c r="AQ181" s="316">
        <f t="shared" si="328"/>
        <v>0</v>
      </c>
      <c r="AR181" s="316">
        <f t="shared" si="328"/>
        <v>0</v>
      </c>
      <c r="AS181" s="316">
        <f t="shared" si="328"/>
        <v>0</v>
      </c>
      <c r="AT181" s="316">
        <f t="shared" si="328"/>
        <v>0</v>
      </c>
      <c r="AU181" s="316">
        <f t="shared" si="328"/>
        <v>0</v>
      </c>
      <c r="AV181" s="316">
        <f t="shared" si="328"/>
        <v>0</v>
      </c>
      <c r="AW181" s="316">
        <f t="shared" si="328"/>
        <v>0</v>
      </c>
      <c r="AX181" s="316">
        <f t="shared" si="328"/>
        <v>0</v>
      </c>
      <c r="AY181" s="316">
        <f t="shared" si="328"/>
        <v>0</v>
      </c>
      <c r="AZ181" s="316">
        <f t="shared" si="328"/>
        <v>0</v>
      </c>
      <c r="BA181" s="316">
        <f t="shared" si="328"/>
        <v>0</v>
      </c>
      <c r="BB181" s="316">
        <f t="shared" si="328"/>
        <v>0</v>
      </c>
      <c r="BC181" s="316">
        <f t="shared" si="328"/>
        <v>0</v>
      </c>
      <c r="BD181" s="316">
        <f t="shared" si="328"/>
        <v>0</v>
      </c>
      <c r="BE181" s="316">
        <f t="shared" si="328"/>
        <v>0</v>
      </c>
      <c r="BF181" s="316">
        <f t="shared" si="328"/>
        <v>0</v>
      </c>
      <c r="BG181" s="316">
        <f t="shared" si="328"/>
        <v>0</v>
      </c>
      <c r="BH181" s="316">
        <f t="shared" si="328"/>
        <v>0</v>
      </c>
      <c r="BI181" s="316">
        <f t="shared" si="328"/>
        <v>0</v>
      </c>
      <c r="BJ181" s="316">
        <f t="shared" si="328"/>
        <v>0</v>
      </c>
      <c r="BK181" s="316">
        <f t="shared" si="328"/>
        <v>0</v>
      </c>
      <c r="BL181" s="316">
        <f t="shared" si="328"/>
        <v>0</v>
      </c>
      <c r="BM181" s="316">
        <f t="shared" si="328"/>
        <v>0</v>
      </c>
      <c r="BN181" s="316">
        <f t="shared" si="328"/>
        <v>0</v>
      </c>
      <c r="BO181" s="316">
        <f t="shared" si="328"/>
        <v>0</v>
      </c>
      <c r="BP181" s="316">
        <f t="shared" si="328"/>
        <v>0</v>
      </c>
      <c r="BQ181" s="316">
        <f t="shared" si="328"/>
        <v>0</v>
      </c>
      <c r="BR181" s="316">
        <f t="shared" si="328"/>
        <v>0</v>
      </c>
      <c r="BS181" s="316">
        <f t="shared" si="328"/>
        <v>0</v>
      </c>
      <c r="BT181" s="316">
        <f t="shared" si="328"/>
        <v>0</v>
      </c>
      <c r="BU181" s="316">
        <f t="shared" ref="BU181:BX181" si="329">IF($C12="NON-QALY",IF(BU$5="-","",BU$158*BU180),IF($C12="QALY",IF(BU$5="-","",BU180*BU$159),"N/A"))</f>
        <v>0</v>
      </c>
      <c r="BV181" s="316">
        <f t="shared" si="329"/>
        <v>0</v>
      </c>
      <c r="BW181" s="316">
        <f t="shared" si="329"/>
        <v>0</v>
      </c>
      <c r="BX181" s="316">
        <f t="shared" si="329"/>
        <v>0</v>
      </c>
    </row>
    <row r="182" spans="1:76" x14ac:dyDescent="0.2">
      <c r="A182" s="726" t="s">
        <v>48</v>
      </c>
      <c r="B182" s="713">
        <f>B13</f>
        <v>0</v>
      </c>
      <c r="C182" s="713" t="str">
        <f>C13</f>
        <v>Non-QALY</v>
      </c>
      <c r="D182" s="709">
        <f>E182/(IF(C13="QALY",Factors!$BU$43,Factors!$BU$42))</f>
        <v>0</v>
      </c>
      <c r="E182" s="709">
        <f t="shared" ref="E182" si="330">SUM(G183:BX183)</f>
        <v>0</v>
      </c>
      <c r="F182" s="34" t="s">
        <v>325</v>
      </c>
      <c r="G182" s="316">
        <f>G13</f>
        <v>0</v>
      </c>
      <c r="H182" s="316">
        <f t="shared" ref="H182:BS182" si="331">H13</f>
        <v>0</v>
      </c>
      <c r="I182" s="316">
        <f t="shared" si="331"/>
        <v>0</v>
      </c>
      <c r="J182" s="316">
        <f t="shared" si="331"/>
        <v>0</v>
      </c>
      <c r="K182" s="316">
        <f t="shared" si="331"/>
        <v>0</v>
      </c>
      <c r="L182" s="316">
        <f t="shared" si="331"/>
        <v>0</v>
      </c>
      <c r="M182" s="316">
        <f t="shared" si="331"/>
        <v>0</v>
      </c>
      <c r="N182" s="316">
        <f t="shared" si="331"/>
        <v>0</v>
      </c>
      <c r="O182" s="316">
        <f t="shared" si="331"/>
        <v>0</v>
      </c>
      <c r="P182" s="316">
        <f t="shared" si="331"/>
        <v>0</v>
      </c>
      <c r="Q182" s="316">
        <f t="shared" si="331"/>
        <v>0</v>
      </c>
      <c r="R182" s="316">
        <f t="shared" si="331"/>
        <v>0</v>
      </c>
      <c r="S182" s="316">
        <f t="shared" si="331"/>
        <v>0</v>
      </c>
      <c r="T182" s="316">
        <f t="shared" si="331"/>
        <v>0</v>
      </c>
      <c r="U182" s="316">
        <f t="shared" si="331"/>
        <v>0</v>
      </c>
      <c r="V182" s="316">
        <f t="shared" si="331"/>
        <v>0</v>
      </c>
      <c r="W182" s="316">
        <f t="shared" si="331"/>
        <v>0</v>
      </c>
      <c r="X182" s="316">
        <f t="shared" si="331"/>
        <v>0</v>
      </c>
      <c r="Y182" s="316">
        <f t="shared" si="331"/>
        <v>0</v>
      </c>
      <c r="Z182" s="316">
        <f t="shared" si="331"/>
        <v>0</v>
      </c>
      <c r="AA182" s="316">
        <f t="shared" si="331"/>
        <v>0</v>
      </c>
      <c r="AB182" s="316">
        <f t="shared" si="331"/>
        <v>0</v>
      </c>
      <c r="AC182" s="316">
        <f t="shared" si="331"/>
        <v>0</v>
      </c>
      <c r="AD182" s="316">
        <f t="shared" si="331"/>
        <v>0</v>
      </c>
      <c r="AE182" s="316">
        <f t="shared" si="331"/>
        <v>0</v>
      </c>
      <c r="AF182" s="316">
        <f t="shared" si="331"/>
        <v>0</v>
      </c>
      <c r="AG182" s="316">
        <f t="shared" si="331"/>
        <v>0</v>
      </c>
      <c r="AH182" s="316">
        <f t="shared" si="331"/>
        <v>0</v>
      </c>
      <c r="AI182" s="316">
        <f t="shared" si="331"/>
        <v>0</v>
      </c>
      <c r="AJ182" s="316">
        <f t="shared" si="331"/>
        <v>0</v>
      </c>
      <c r="AK182" s="316">
        <f t="shared" si="331"/>
        <v>0</v>
      </c>
      <c r="AL182" s="316">
        <f t="shared" si="331"/>
        <v>0</v>
      </c>
      <c r="AM182" s="316">
        <f t="shared" si="331"/>
        <v>0</v>
      </c>
      <c r="AN182" s="316">
        <f t="shared" si="331"/>
        <v>0</v>
      </c>
      <c r="AO182" s="316">
        <f t="shared" si="331"/>
        <v>0</v>
      </c>
      <c r="AP182" s="316">
        <f t="shared" si="331"/>
        <v>0</v>
      </c>
      <c r="AQ182" s="316">
        <f t="shared" si="331"/>
        <v>0</v>
      </c>
      <c r="AR182" s="316">
        <f t="shared" si="331"/>
        <v>0</v>
      </c>
      <c r="AS182" s="316">
        <f t="shared" si="331"/>
        <v>0</v>
      </c>
      <c r="AT182" s="316">
        <f t="shared" si="331"/>
        <v>0</v>
      </c>
      <c r="AU182" s="316">
        <f t="shared" si="331"/>
        <v>0</v>
      </c>
      <c r="AV182" s="316">
        <f t="shared" si="331"/>
        <v>0</v>
      </c>
      <c r="AW182" s="316">
        <f t="shared" si="331"/>
        <v>0</v>
      </c>
      <c r="AX182" s="316">
        <f t="shared" si="331"/>
        <v>0</v>
      </c>
      <c r="AY182" s="316">
        <f t="shared" si="331"/>
        <v>0</v>
      </c>
      <c r="AZ182" s="316">
        <f t="shared" si="331"/>
        <v>0</v>
      </c>
      <c r="BA182" s="316">
        <f t="shared" si="331"/>
        <v>0</v>
      </c>
      <c r="BB182" s="316">
        <f t="shared" si="331"/>
        <v>0</v>
      </c>
      <c r="BC182" s="316">
        <f t="shared" si="331"/>
        <v>0</v>
      </c>
      <c r="BD182" s="316">
        <f t="shared" si="331"/>
        <v>0</v>
      </c>
      <c r="BE182" s="316">
        <f t="shared" si="331"/>
        <v>0</v>
      </c>
      <c r="BF182" s="316">
        <f t="shared" si="331"/>
        <v>0</v>
      </c>
      <c r="BG182" s="316">
        <f t="shared" si="331"/>
        <v>0</v>
      </c>
      <c r="BH182" s="316">
        <f t="shared" si="331"/>
        <v>0</v>
      </c>
      <c r="BI182" s="316">
        <f t="shared" si="331"/>
        <v>0</v>
      </c>
      <c r="BJ182" s="316">
        <f t="shared" si="331"/>
        <v>0</v>
      </c>
      <c r="BK182" s="316">
        <f t="shared" si="331"/>
        <v>0</v>
      </c>
      <c r="BL182" s="316">
        <f t="shared" si="331"/>
        <v>0</v>
      </c>
      <c r="BM182" s="316">
        <f t="shared" si="331"/>
        <v>0</v>
      </c>
      <c r="BN182" s="316">
        <f t="shared" si="331"/>
        <v>0</v>
      </c>
      <c r="BO182" s="316">
        <f t="shared" si="331"/>
        <v>0</v>
      </c>
      <c r="BP182" s="316">
        <f t="shared" si="331"/>
        <v>0</v>
      </c>
      <c r="BQ182" s="316">
        <f t="shared" si="331"/>
        <v>0</v>
      </c>
      <c r="BR182" s="316">
        <f t="shared" si="331"/>
        <v>0</v>
      </c>
      <c r="BS182" s="316">
        <f t="shared" si="331"/>
        <v>0</v>
      </c>
      <c r="BT182" s="316">
        <f t="shared" ref="BT182:BX182" si="332">BT13</f>
        <v>0</v>
      </c>
      <c r="BU182" s="316">
        <f t="shared" si="332"/>
        <v>0</v>
      </c>
      <c r="BV182" s="316">
        <f t="shared" si="332"/>
        <v>0</v>
      </c>
      <c r="BW182" s="316">
        <f t="shared" si="332"/>
        <v>0</v>
      </c>
      <c r="BX182" s="316">
        <f t="shared" si="332"/>
        <v>0</v>
      </c>
    </row>
    <row r="183" spans="1:76" x14ac:dyDescent="0.2">
      <c r="A183" s="727"/>
      <c r="B183" s="714"/>
      <c r="C183" s="714"/>
      <c r="D183" s="710"/>
      <c r="E183" s="710"/>
      <c r="F183" s="90" t="s">
        <v>324</v>
      </c>
      <c r="G183" s="316">
        <f>IF($C13="","N/A",G182)</f>
        <v>0</v>
      </c>
      <c r="H183" s="316">
        <f>IF($C13="NON-QALY",IF(H$5="-","",H$158*H182),IF($C13="QALY",IF(H$5="-","",H182*H$159),"N/A"))</f>
        <v>0</v>
      </c>
      <c r="I183" s="316">
        <f t="shared" ref="I183:BT183" si="333">IF($C13="NON-QALY",IF(I$5="-","",I$158*I182),IF($C13="QALY",IF(I$5="-","",I182*I$159),"N/A"))</f>
        <v>0</v>
      </c>
      <c r="J183" s="316">
        <f t="shared" si="333"/>
        <v>0</v>
      </c>
      <c r="K183" s="316">
        <f t="shared" si="333"/>
        <v>0</v>
      </c>
      <c r="L183" s="316">
        <f t="shared" si="333"/>
        <v>0</v>
      </c>
      <c r="M183" s="316">
        <f t="shared" si="333"/>
        <v>0</v>
      </c>
      <c r="N183" s="316">
        <f t="shared" si="333"/>
        <v>0</v>
      </c>
      <c r="O183" s="316">
        <f t="shared" si="333"/>
        <v>0</v>
      </c>
      <c r="P183" s="316">
        <f t="shared" si="333"/>
        <v>0</v>
      </c>
      <c r="Q183" s="316">
        <f t="shared" si="333"/>
        <v>0</v>
      </c>
      <c r="R183" s="316">
        <f t="shared" si="333"/>
        <v>0</v>
      </c>
      <c r="S183" s="316">
        <f t="shared" si="333"/>
        <v>0</v>
      </c>
      <c r="T183" s="316">
        <f t="shared" si="333"/>
        <v>0</v>
      </c>
      <c r="U183" s="316">
        <f t="shared" si="333"/>
        <v>0</v>
      </c>
      <c r="V183" s="316">
        <f t="shared" si="333"/>
        <v>0</v>
      </c>
      <c r="W183" s="316">
        <f t="shared" si="333"/>
        <v>0</v>
      </c>
      <c r="X183" s="316">
        <f t="shared" si="333"/>
        <v>0</v>
      </c>
      <c r="Y183" s="316">
        <f t="shared" si="333"/>
        <v>0</v>
      </c>
      <c r="Z183" s="316">
        <f t="shared" si="333"/>
        <v>0</v>
      </c>
      <c r="AA183" s="316">
        <f t="shared" si="333"/>
        <v>0</v>
      </c>
      <c r="AB183" s="316">
        <f t="shared" si="333"/>
        <v>0</v>
      </c>
      <c r="AC183" s="316">
        <f t="shared" si="333"/>
        <v>0</v>
      </c>
      <c r="AD183" s="316">
        <f t="shared" si="333"/>
        <v>0</v>
      </c>
      <c r="AE183" s="316">
        <f t="shared" si="333"/>
        <v>0</v>
      </c>
      <c r="AF183" s="316">
        <f t="shared" si="333"/>
        <v>0</v>
      </c>
      <c r="AG183" s="316">
        <f t="shared" si="333"/>
        <v>0</v>
      </c>
      <c r="AH183" s="316">
        <f t="shared" si="333"/>
        <v>0</v>
      </c>
      <c r="AI183" s="316">
        <f t="shared" si="333"/>
        <v>0</v>
      </c>
      <c r="AJ183" s="316">
        <f t="shared" si="333"/>
        <v>0</v>
      </c>
      <c r="AK183" s="316">
        <f t="shared" si="333"/>
        <v>0</v>
      </c>
      <c r="AL183" s="316">
        <f t="shared" si="333"/>
        <v>0</v>
      </c>
      <c r="AM183" s="316">
        <f t="shared" si="333"/>
        <v>0</v>
      </c>
      <c r="AN183" s="316">
        <f t="shared" si="333"/>
        <v>0</v>
      </c>
      <c r="AO183" s="316">
        <f t="shared" si="333"/>
        <v>0</v>
      </c>
      <c r="AP183" s="316">
        <f t="shared" si="333"/>
        <v>0</v>
      </c>
      <c r="AQ183" s="316">
        <f t="shared" si="333"/>
        <v>0</v>
      </c>
      <c r="AR183" s="316">
        <f t="shared" si="333"/>
        <v>0</v>
      </c>
      <c r="AS183" s="316">
        <f t="shared" si="333"/>
        <v>0</v>
      </c>
      <c r="AT183" s="316">
        <f t="shared" si="333"/>
        <v>0</v>
      </c>
      <c r="AU183" s="316">
        <f t="shared" si="333"/>
        <v>0</v>
      </c>
      <c r="AV183" s="316">
        <f t="shared" si="333"/>
        <v>0</v>
      </c>
      <c r="AW183" s="316">
        <f t="shared" si="333"/>
        <v>0</v>
      </c>
      <c r="AX183" s="316">
        <f t="shared" si="333"/>
        <v>0</v>
      </c>
      <c r="AY183" s="316">
        <f t="shared" si="333"/>
        <v>0</v>
      </c>
      <c r="AZ183" s="316">
        <f t="shared" si="333"/>
        <v>0</v>
      </c>
      <c r="BA183" s="316">
        <f t="shared" si="333"/>
        <v>0</v>
      </c>
      <c r="BB183" s="316">
        <f t="shared" si="333"/>
        <v>0</v>
      </c>
      <c r="BC183" s="316">
        <f t="shared" si="333"/>
        <v>0</v>
      </c>
      <c r="BD183" s="316">
        <f t="shared" si="333"/>
        <v>0</v>
      </c>
      <c r="BE183" s="316">
        <f t="shared" si="333"/>
        <v>0</v>
      </c>
      <c r="BF183" s="316">
        <f t="shared" si="333"/>
        <v>0</v>
      </c>
      <c r="BG183" s="316">
        <f t="shared" si="333"/>
        <v>0</v>
      </c>
      <c r="BH183" s="316">
        <f t="shared" si="333"/>
        <v>0</v>
      </c>
      <c r="BI183" s="316">
        <f t="shared" si="333"/>
        <v>0</v>
      </c>
      <c r="BJ183" s="316">
        <f t="shared" si="333"/>
        <v>0</v>
      </c>
      <c r="BK183" s="316">
        <f t="shared" si="333"/>
        <v>0</v>
      </c>
      <c r="BL183" s="316">
        <f t="shared" si="333"/>
        <v>0</v>
      </c>
      <c r="BM183" s="316">
        <f t="shared" si="333"/>
        <v>0</v>
      </c>
      <c r="BN183" s="316">
        <f t="shared" si="333"/>
        <v>0</v>
      </c>
      <c r="BO183" s="316">
        <f t="shared" si="333"/>
        <v>0</v>
      </c>
      <c r="BP183" s="316">
        <f t="shared" si="333"/>
        <v>0</v>
      </c>
      <c r="BQ183" s="316">
        <f t="shared" si="333"/>
        <v>0</v>
      </c>
      <c r="BR183" s="316">
        <f t="shared" si="333"/>
        <v>0</v>
      </c>
      <c r="BS183" s="316">
        <f t="shared" si="333"/>
        <v>0</v>
      </c>
      <c r="BT183" s="316">
        <f t="shared" si="333"/>
        <v>0</v>
      </c>
      <c r="BU183" s="316">
        <f t="shared" ref="BU183:BX183" si="334">IF($C13="NON-QALY",IF(BU$5="-","",BU$158*BU182),IF($C13="QALY",IF(BU$5="-","",BU182*BU$159),"N/A"))</f>
        <v>0</v>
      </c>
      <c r="BV183" s="316">
        <f t="shared" si="334"/>
        <v>0</v>
      </c>
      <c r="BW183" s="316">
        <f t="shared" si="334"/>
        <v>0</v>
      </c>
      <c r="BX183" s="316">
        <f t="shared" si="334"/>
        <v>0</v>
      </c>
    </row>
    <row r="184" spans="1:76" x14ac:dyDescent="0.2">
      <c r="A184" s="726" t="s">
        <v>624</v>
      </c>
      <c r="B184" s="713">
        <f>B14</f>
        <v>0</v>
      </c>
      <c r="C184" s="713" t="str">
        <f>C14</f>
        <v>Non-QALY</v>
      </c>
      <c r="D184" s="709">
        <f>E184/(IF(C14="QALY",Factors!$BU$43,Factors!$BU$42))</f>
        <v>0</v>
      </c>
      <c r="E184" s="711">
        <f t="shared" ref="E184" si="335">SUM(G185:BX185)</f>
        <v>0</v>
      </c>
      <c r="F184" s="34" t="s">
        <v>325</v>
      </c>
      <c r="G184" s="316">
        <f>G14</f>
        <v>0</v>
      </c>
      <c r="H184" s="316">
        <f t="shared" ref="H184:BS184" si="336">H14</f>
        <v>0</v>
      </c>
      <c r="I184" s="316">
        <f t="shared" si="336"/>
        <v>0</v>
      </c>
      <c r="J184" s="316">
        <f t="shared" si="336"/>
        <v>0</v>
      </c>
      <c r="K184" s="316">
        <f t="shared" si="336"/>
        <v>0</v>
      </c>
      <c r="L184" s="316">
        <f t="shared" si="336"/>
        <v>0</v>
      </c>
      <c r="M184" s="316">
        <f t="shared" si="336"/>
        <v>0</v>
      </c>
      <c r="N184" s="316">
        <f t="shared" si="336"/>
        <v>0</v>
      </c>
      <c r="O184" s="316">
        <f t="shared" si="336"/>
        <v>0</v>
      </c>
      <c r="P184" s="316">
        <f t="shared" si="336"/>
        <v>0</v>
      </c>
      <c r="Q184" s="316">
        <f t="shared" si="336"/>
        <v>0</v>
      </c>
      <c r="R184" s="316">
        <f t="shared" si="336"/>
        <v>0</v>
      </c>
      <c r="S184" s="316">
        <f t="shared" si="336"/>
        <v>0</v>
      </c>
      <c r="T184" s="316">
        <f t="shared" si="336"/>
        <v>0</v>
      </c>
      <c r="U184" s="316">
        <f t="shared" si="336"/>
        <v>0</v>
      </c>
      <c r="V184" s="316">
        <f t="shared" si="336"/>
        <v>0</v>
      </c>
      <c r="W184" s="316">
        <f t="shared" si="336"/>
        <v>0</v>
      </c>
      <c r="X184" s="316">
        <f t="shared" si="336"/>
        <v>0</v>
      </c>
      <c r="Y184" s="316">
        <f t="shared" si="336"/>
        <v>0</v>
      </c>
      <c r="Z184" s="316">
        <f t="shared" si="336"/>
        <v>0</v>
      </c>
      <c r="AA184" s="316">
        <f t="shared" si="336"/>
        <v>0</v>
      </c>
      <c r="AB184" s="316">
        <f t="shared" si="336"/>
        <v>0</v>
      </c>
      <c r="AC184" s="316">
        <f t="shared" si="336"/>
        <v>0</v>
      </c>
      <c r="AD184" s="316">
        <f t="shared" si="336"/>
        <v>0</v>
      </c>
      <c r="AE184" s="316">
        <f t="shared" si="336"/>
        <v>0</v>
      </c>
      <c r="AF184" s="316">
        <f t="shared" si="336"/>
        <v>0</v>
      </c>
      <c r="AG184" s="316">
        <f t="shared" si="336"/>
        <v>0</v>
      </c>
      <c r="AH184" s="316">
        <f t="shared" si="336"/>
        <v>0</v>
      </c>
      <c r="AI184" s="316">
        <f t="shared" si="336"/>
        <v>0</v>
      </c>
      <c r="AJ184" s="316">
        <f t="shared" si="336"/>
        <v>0</v>
      </c>
      <c r="AK184" s="316">
        <f t="shared" si="336"/>
        <v>0</v>
      </c>
      <c r="AL184" s="316">
        <f t="shared" si="336"/>
        <v>0</v>
      </c>
      <c r="AM184" s="316">
        <f t="shared" si="336"/>
        <v>0</v>
      </c>
      <c r="AN184" s="316">
        <f t="shared" si="336"/>
        <v>0</v>
      </c>
      <c r="AO184" s="316">
        <f t="shared" si="336"/>
        <v>0</v>
      </c>
      <c r="AP184" s="316">
        <f t="shared" si="336"/>
        <v>0</v>
      </c>
      <c r="AQ184" s="316">
        <f t="shared" si="336"/>
        <v>0</v>
      </c>
      <c r="AR184" s="316">
        <f t="shared" si="336"/>
        <v>0</v>
      </c>
      <c r="AS184" s="316">
        <f t="shared" si="336"/>
        <v>0</v>
      </c>
      <c r="AT184" s="316">
        <f t="shared" si="336"/>
        <v>0</v>
      </c>
      <c r="AU184" s="316">
        <f t="shared" si="336"/>
        <v>0</v>
      </c>
      <c r="AV184" s="316">
        <f t="shared" si="336"/>
        <v>0</v>
      </c>
      <c r="AW184" s="316">
        <f t="shared" si="336"/>
        <v>0</v>
      </c>
      <c r="AX184" s="316">
        <f t="shared" si="336"/>
        <v>0</v>
      </c>
      <c r="AY184" s="316">
        <f t="shared" si="336"/>
        <v>0</v>
      </c>
      <c r="AZ184" s="316">
        <f t="shared" si="336"/>
        <v>0</v>
      </c>
      <c r="BA184" s="316">
        <f t="shared" si="336"/>
        <v>0</v>
      </c>
      <c r="BB184" s="316">
        <f t="shared" si="336"/>
        <v>0</v>
      </c>
      <c r="BC184" s="316">
        <f t="shared" si="336"/>
        <v>0</v>
      </c>
      <c r="BD184" s="316">
        <f t="shared" si="336"/>
        <v>0</v>
      </c>
      <c r="BE184" s="316">
        <f t="shared" si="336"/>
        <v>0</v>
      </c>
      <c r="BF184" s="316">
        <f t="shared" si="336"/>
        <v>0</v>
      </c>
      <c r="BG184" s="316">
        <f t="shared" si="336"/>
        <v>0</v>
      </c>
      <c r="BH184" s="316">
        <f t="shared" si="336"/>
        <v>0</v>
      </c>
      <c r="BI184" s="316">
        <f t="shared" si="336"/>
        <v>0</v>
      </c>
      <c r="BJ184" s="316">
        <f t="shared" si="336"/>
        <v>0</v>
      </c>
      <c r="BK184" s="316">
        <f t="shared" si="336"/>
        <v>0</v>
      </c>
      <c r="BL184" s="316">
        <f t="shared" si="336"/>
        <v>0</v>
      </c>
      <c r="BM184" s="316">
        <f t="shared" si="336"/>
        <v>0</v>
      </c>
      <c r="BN184" s="316">
        <f t="shared" si="336"/>
        <v>0</v>
      </c>
      <c r="BO184" s="316">
        <f t="shared" si="336"/>
        <v>0</v>
      </c>
      <c r="BP184" s="316">
        <f t="shared" si="336"/>
        <v>0</v>
      </c>
      <c r="BQ184" s="316">
        <f t="shared" si="336"/>
        <v>0</v>
      </c>
      <c r="BR184" s="316">
        <f t="shared" si="336"/>
        <v>0</v>
      </c>
      <c r="BS184" s="316">
        <f t="shared" si="336"/>
        <v>0</v>
      </c>
      <c r="BT184" s="316">
        <f t="shared" ref="BT184:BX184" si="337">BT14</f>
        <v>0</v>
      </c>
      <c r="BU184" s="316">
        <f t="shared" si="337"/>
        <v>0</v>
      </c>
      <c r="BV184" s="316">
        <f t="shared" si="337"/>
        <v>0</v>
      </c>
      <c r="BW184" s="316">
        <f t="shared" si="337"/>
        <v>0</v>
      </c>
      <c r="BX184" s="316">
        <f t="shared" si="337"/>
        <v>0</v>
      </c>
    </row>
    <row r="185" spans="1:76" x14ac:dyDescent="0.2">
      <c r="A185" s="727"/>
      <c r="B185" s="714"/>
      <c r="C185" s="714"/>
      <c r="D185" s="710"/>
      <c r="E185" s="712"/>
      <c r="F185" s="90" t="s">
        <v>324</v>
      </c>
      <c r="G185" s="316">
        <f>IF($C14="","N/A",G184)</f>
        <v>0</v>
      </c>
      <c r="H185" s="316">
        <f>IF($C14="NON-QALY",IF(H$5="-","",H$158*H184),IF($C14="QALY",IF(H$5="-","",H184*H$159),"N/A"))</f>
        <v>0</v>
      </c>
      <c r="I185" s="316">
        <f t="shared" ref="I185:BT185" si="338">IF($C14="NON-QALY",IF(I$5="-","",I$158*I184),IF($C14="QALY",IF(I$5="-","",I184*I$159),"N/A"))</f>
        <v>0</v>
      </c>
      <c r="J185" s="316">
        <f t="shared" si="338"/>
        <v>0</v>
      </c>
      <c r="K185" s="316">
        <f t="shared" si="338"/>
        <v>0</v>
      </c>
      <c r="L185" s="316">
        <f t="shared" si="338"/>
        <v>0</v>
      </c>
      <c r="M185" s="316">
        <f t="shared" si="338"/>
        <v>0</v>
      </c>
      <c r="N185" s="316">
        <f t="shared" si="338"/>
        <v>0</v>
      </c>
      <c r="O185" s="316">
        <f t="shared" si="338"/>
        <v>0</v>
      </c>
      <c r="P185" s="316">
        <f t="shared" si="338"/>
        <v>0</v>
      </c>
      <c r="Q185" s="316">
        <f t="shared" si="338"/>
        <v>0</v>
      </c>
      <c r="R185" s="316">
        <f t="shared" si="338"/>
        <v>0</v>
      </c>
      <c r="S185" s="316">
        <f t="shared" si="338"/>
        <v>0</v>
      </c>
      <c r="T185" s="316">
        <f t="shared" si="338"/>
        <v>0</v>
      </c>
      <c r="U185" s="316">
        <f t="shared" si="338"/>
        <v>0</v>
      </c>
      <c r="V185" s="316">
        <f t="shared" si="338"/>
        <v>0</v>
      </c>
      <c r="W185" s="316">
        <f t="shared" si="338"/>
        <v>0</v>
      </c>
      <c r="X185" s="316">
        <f t="shared" si="338"/>
        <v>0</v>
      </c>
      <c r="Y185" s="316">
        <f t="shared" si="338"/>
        <v>0</v>
      </c>
      <c r="Z185" s="316">
        <f t="shared" si="338"/>
        <v>0</v>
      </c>
      <c r="AA185" s="316">
        <f t="shared" si="338"/>
        <v>0</v>
      </c>
      <c r="AB185" s="316">
        <f t="shared" si="338"/>
        <v>0</v>
      </c>
      <c r="AC185" s="316">
        <f t="shared" si="338"/>
        <v>0</v>
      </c>
      <c r="AD185" s="316">
        <f t="shared" si="338"/>
        <v>0</v>
      </c>
      <c r="AE185" s="316">
        <f t="shared" si="338"/>
        <v>0</v>
      </c>
      <c r="AF185" s="316">
        <f t="shared" si="338"/>
        <v>0</v>
      </c>
      <c r="AG185" s="316">
        <f t="shared" si="338"/>
        <v>0</v>
      </c>
      <c r="AH185" s="316">
        <f t="shared" si="338"/>
        <v>0</v>
      </c>
      <c r="AI185" s="316">
        <f t="shared" si="338"/>
        <v>0</v>
      </c>
      <c r="AJ185" s="316">
        <f t="shared" si="338"/>
        <v>0</v>
      </c>
      <c r="AK185" s="316">
        <f t="shared" si="338"/>
        <v>0</v>
      </c>
      <c r="AL185" s="316">
        <f t="shared" si="338"/>
        <v>0</v>
      </c>
      <c r="AM185" s="316">
        <f t="shared" si="338"/>
        <v>0</v>
      </c>
      <c r="AN185" s="316">
        <f t="shared" si="338"/>
        <v>0</v>
      </c>
      <c r="AO185" s="316">
        <f t="shared" si="338"/>
        <v>0</v>
      </c>
      <c r="AP185" s="316">
        <f t="shared" si="338"/>
        <v>0</v>
      </c>
      <c r="AQ185" s="316">
        <f t="shared" si="338"/>
        <v>0</v>
      </c>
      <c r="AR185" s="316">
        <f t="shared" si="338"/>
        <v>0</v>
      </c>
      <c r="AS185" s="316">
        <f t="shared" si="338"/>
        <v>0</v>
      </c>
      <c r="AT185" s="316">
        <f t="shared" si="338"/>
        <v>0</v>
      </c>
      <c r="AU185" s="316">
        <f t="shared" si="338"/>
        <v>0</v>
      </c>
      <c r="AV185" s="316">
        <f t="shared" si="338"/>
        <v>0</v>
      </c>
      <c r="AW185" s="316">
        <f t="shared" si="338"/>
        <v>0</v>
      </c>
      <c r="AX185" s="316">
        <f t="shared" si="338"/>
        <v>0</v>
      </c>
      <c r="AY185" s="316">
        <f t="shared" si="338"/>
        <v>0</v>
      </c>
      <c r="AZ185" s="316">
        <f t="shared" si="338"/>
        <v>0</v>
      </c>
      <c r="BA185" s="316">
        <f t="shared" si="338"/>
        <v>0</v>
      </c>
      <c r="BB185" s="316">
        <f t="shared" si="338"/>
        <v>0</v>
      </c>
      <c r="BC185" s="316">
        <f t="shared" si="338"/>
        <v>0</v>
      </c>
      <c r="BD185" s="316">
        <f t="shared" si="338"/>
        <v>0</v>
      </c>
      <c r="BE185" s="316">
        <f t="shared" si="338"/>
        <v>0</v>
      </c>
      <c r="BF185" s="316">
        <f t="shared" si="338"/>
        <v>0</v>
      </c>
      <c r="BG185" s="316">
        <f t="shared" si="338"/>
        <v>0</v>
      </c>
      <c r="BH185" s="316">
        <f t="shared" si="338"/>
        <v>0</v>
      </c>
      <c r="BI185" s="316">
        <f t="shared" si="338"/>
        <v>0</v>
      </c>
      <c r="BJ185" s="316">
        <f t="shared" si="338"/>
        <v>0</v>
      </c>
      <c r="BK185" s="316">
        <f t="shared" si="338"/>
        <v>0</v>
      </c>
      <c r="BL185" s="316">
        <f t="shared" si="338"/>
        <v>0</v>
      </c>
      <c r="BM185" s="316">
        <f t="shared" si="338"/>
        <v>0</v>
      </c>
      <c r="BN185" s="316">
        <f t="shared" si="338"/>
        <v>0</v>
      </c>
      <c r="BO185" s="316">
        <f t="shared" si="338"/>
        <v>0</v>
      </c>
      <c r="BP185" s="316">
        <f t="shared" si="338"/>
        <v>0</v>
      </c>
      <c r="BQ185" s="316">
        <f t="shared" si="338"/>
        <v>0</v>
      </c>
      <c r="BR185" s="316">
        <f t="shared" si="338"/>
        <v>0</v>
      </c>
      <c r="BS185" s="316">
        <f t="shared" si="338"/>
        <v>0</v>
      </c>
      <c r="BT185" s="316">
        <f t="shared" si="338"/>
        <v>0</v>
      </c>
      <c r="BU185" s="316">
        <f t="shared" ref="BU185:BX185" si="339">IF($C14="NON-QALY",IF(BU$5="-","",BU$158*BU184),IF($C14="QALY",IF(BU$5="-","",BU184*BU$159),"N/A"))</f>
        <v>0</v>
      </c>
      <c r="BV185" s="316">
        <f t="shared" si="339"/>
        <v>0</v>
      </c>
      <c r="BW185" s="316">
        <f t="shared" si="339"/>
        <v>0</v>
      </c>
      <c r="BX185" s="316">
        <f t="shared" si="339"/>
        <v>0</v>
      </c>
    </row>
    <row r="186" spans="1:76" s="31" customFormat="1" ht="12" customHeight="1" x14ac:dyDescent="0.2">
      <c r="A186" s="726" t="s">
        <v>625</v>
      </c>
      <c r="B186" s="713">
        <f>B15</f>
        <v>0</v>
      </c>
      <c r="C186" s="713" t="str">
        <f>C15</f>
        <v>Non-QALY</v>
      </c>
      <c r="D186" s="709">
        <f>E186/(IF(C15="QALY",Factors!$BU$43,Factors!$BU$42))</f>
        <v>0</v>
      </c>
      <c r="E186" s="711">
        <f t="shared" ref="E186" si="340">SUM(G187:BX187)</f>
        <v>0</v>
      </c>
      <c r="F186" s="34" t="s">
        <v>325</v>
      </c>
      <c r="G186" s="316">
        <f>G15</f>
        <v>0</v>
      </c>
      <c r="H186" s="316">
        <f t="shared" ref="H186:BS186" si="341">H15</f>
        <v>0</v>
      </c>
      <c r="I186" s="316">
        <f t="shared" si="341"/>
        <v>0</v>
      </c>
      <c r="J186" s="316">
        <f t="shared" si="341"/>
        <v>0</v>
      </c>
      <c r="K186" s="316">
        <f t="shared" si="341"/>
        <v>0</v>
      </c>
      <c r="L186" s="316">
        <f t="shared" si="341"/>
        <v>0</v>
      </c>
      <c r="M186" s="316">
        <f t="shared" si="341"/>
        <v>0</v>
      </c>
      <c r="N186" s="316">
        <f t="shared" si="341"/>
        <v>0</v>
      </c>
      <c r="O186" s="316">
        <f t="shared" si="341"/>
        <v>0</v>
      </c>
      <c r="P186" s="316">
        <f t="shared" si="341"/>
        <v>0</v>
      </c>
      <c r="Q186" s="316">
        <f t="shared" si="341"/>
        <v>0</v>
      </c>
      <c r="R186" s="316">
        <f t="shared" si="341"/>
        <v>0</v>
      </c>
      <c r="S186" s="316">
        <f t="shared" si="341"/>
        <v>0</v>
      </c>
      <c r="T186" s="316">
        <f t="shared" si="341"/>
        <v>0</v>
      </c>
      <c r="U186" s="316">
        <f t="shared" si="341"/>
        <v>0</v>
      </c>
      <c r="V186" s="316">
        <f t="shared" si="341"/>
        <v>0</v>
      </c>
      <c r="W186" s="316">
        <f t="shared" si="341"/>
        <v>0</v>
      </c>
      <c r="X186" s="316">
        <f t="shared" si="341"/>
        <v>0</v>
      </c>
      <c r="Y186" s="316">
        <f t="shared" si="341"/>
        <v>0</v>
      </c>
      <c r="Z186" s="316">
        <f t="shared" si="341"/>
        <v>0</v>
      </c>
      <c r="AA186" s="316">
        <f t="shared" si="341"/>
        <v>0</v>
      </c>
      <c r="AB186" s="316">
        <f t="shared" si="341"/>
        <v>0</v>
      </c>
      <c r="AC186" s="316">
        <f t="shared" si="341"/>
        <v>0</v>
      </c>
      <c r="AD186" s="316">
        <f t="shared" si="341"/>
        <v>0</v>
      </c>
      <c r="AE186" s="316">
        <f t="shared" si="341"/>
        <v>0</v>
      </c>
      <c r="AF186" s="316">
        <f t="shared" si="341"/>
        <v>0</v>
      </c>
      <c r="AG186" s="316">
        <f t="shared" si="341"/>
        <v>0</v>
      </c>
      <c r="AH186" s="316">
        <f t="shared" si="341"/>
        <v>0</v>
      </c>
      <c r="AI186" s="316">
        <f t="shared" si="341"/>
        <v>0</v>
      </c>
      <c r="AJ186" s="316">
        <f t="shared" si="341"/>
        <v>0</v>
      </c>
      <c r="AK186" s="316">
        <f t="shared" si="341"/>
        <v>0</v>
      </c>
      <c r="AL186" s="316">
        <f t="shared" si="341"/>
        <v>0</v>
      </c>
      <c r="AM186" s="316">
        <f t="shared" si="341"/>
        <v>0</v>
      </c>
      <c r="AN186" s="316">
        <f t="shared" si="341"/>
        <v>0</v>
      </c>
      <c r="AO186" s="316">
        <f t="shared" si="341"/>
        <v>0</v>
      </c>
      <c r="AP186" s="316">
        <f t="shared" si="341"/>
        <v>0</v>
      </c>
      <c r="AQ186" s="316">
        <f t="shared" si="341"/>
        <v>0</v>
      </c>
      <c r="AR186" s="316">
        <f t="shared" si="341"/>
        <v>0</v>
      </c>
      <c r="AS186" s="316">
        <f t="shared" si="341"/>
        <v>0</v>
      </c>
      <c r="AT186" s="316">
        <f t="shared" si="341"/>
        <v>0</v>
      </c>
      <c r="AU186" s="316">
        <f t="shared" si="341"/>
        <v>0</v>
      </c>
      <c r="AV186" s="316">
        <f t="shared" si="341"/>
        <v>0</v>
      </c>
      <c r="AW186" s="316">
        <f t="shared" si="341"/>
        <v>0</v>
      </c>
      <c r="AX186" s="316">
        <f t="shared" si="341"/>
        <v>0</v>
      </c>
      <c r="AY186" s="316">
        <f t="shared" si="341"/>
        <v>0</v>
      </c>
      <c r="AZ186" s="316">
        <f t="shared" si="341"/>
        <v>0</v>
      </c>
      <c r="BA186" s="316">
        <f t="shared" si="341"/>
        <v>0</v>
      </c>
      <c r="BB186" s="316">
        <f t="shared" si="341"/>
        <v>0</v>
      </c>
      <c r="BC186" s="316">
        <f t="shared" si="341"/>
        <v>0</v>
      </c>
      <c r="BD186" s="316">
        <f t="shared" si="341"/>
        <v>0</v>
      </c>
      <c r="BE186" s="316">
        <f t="shared" si="341"/>
        <v>0</v>
      </c>
      <c r="BF186" s="316">
        <f t="shared" si="341"/>
        <v>0</v>
      </c>
      <c r="BG186" s="316">
        <f t="shared" si="341"/>
        <v>0</v>
      </c>
      <c r="BH186" s="316">
        <f t="shared" si="341"/>
        <v>0</v>
      </c>
      <c r="BI186" s="316">
        <f t="shared" si="341"/>
        <v>0</v>
      </c>
      <c r="BJ186" s="316">
        <f t="shared" si="341"/>
        <v>0</v>
      </c>
      <c r="BK186" s="316">
        <f t="shared" si="341"/>
        <v>0</v>
      </c>
      <c r="BL186" s="316">
        <f t="shared" si="341"/>
        <v>0</v>
      </c>
      <c r="BM186" s="316">
        <f t="shared" si="341"/>
        <v>0</v>
      </c>
      <c r="BN186" s="316">
        <f t="shared" si="341"/>
        <v>0</v>
      </c>
      <c r="BO186" s="316">
        <f t="shared" si="341"/>
        <v>0</v>
      </c>
      <c r="BP186" s="316">
        <f t="shared" si="341"/>
        <v>0</v>
      </c>
      <c r="BQ186" s="316">
        <f t="shared" si="341"/>
        <v>0</v>
      </c>
      <c r="BR186" s="316">
        <f t="shared" si="341"/>
        <v>0</v>
      </c>
      <c r="BS186" s="316">
        <f t="shared" si="341"/>
        <v>0</v>
      </c>
      <c r="BT186" s="316">
        <f t="shared" ref="BT186:BX186" si="342">BT15</f>
        <v>0</v>
      </c>
      <c r="BU186" s="316">
        <f t="shared" si="342"/>
        <v>0</v>
      </c>
      <c r="BV186" s="316">
        <f t="shared" si="342"/>
        <v>0</v>
      </c>
      <c r="BW186" s="316">
        <f t="shared" si="342"/>
        <v>0</v>
      </c>
      <c r="BX186" s="316">
        <f t="shared" si="342"/>
        <v>0</v>
      </c>
    </row>
    <row r="187" spans="1:76" x14ac:dyDescent="0.2">
      <c r="A187" s="727"/>
      <c r="B187" s="714"/>
      <c r="C187" s="714"/>
      <c r="D187" s="710"/>
      <c r="E187" s="712"/>
      <c r="F187" s="90" t="s">
        <v>324</v>
      </c>
      <c r="G187" s="316">
        <f>IF($C15="","N/A",G186)</f>
        <v>0</v>
      </c>
      <c r="H187" s="316">
        <f>IF($C15="NON-QALY",IF(H$5="-","",H$158*H186),IF($C15="QALY",IF(H$5="-","",H186*H$159),"N/A"))</f>
        <v>0</v>
      </c>
      <c r="I187" s="316">
        <f t="shared" ref="I187:BT187" si="343">IF($C15="NON-QALY",IF(I$5="-","",I$158*I186),IF($C15="QALY",IF(I$5="-","",I186*I$159),"N/A"))</f>
        <v>0</v>
      </c>
      <c r="J187" s="316">
        <f t="shared" si="343"/>
        <v>0</v>
      </c>
      <c r="K187" s="316">
        <f t="shared" si="343"/>
        <v>0</v>
      </c>
      <c r="L187" s="316">
        <f t="shared" si="343"/>
        <v>0</v>
      </c>
      <c r="M187" s="316">
        <f t="shared" si="343"/>
        <v>0</v>
      </c>
      <c r="N187" s="316">
        <f t="shared" si="343"/>
        <v>0</v>
      </c>
      <c r="O187" s="316">
        <f t="shared" si="343"/>
        <v>0</v>
      </c>
      <c r="P187" s="316">
        <f t="shared" si="343"/>
        <v>0</v>
      </c>
      <c r="Q187" s="316">
        <f t="shared" si="343"/>
        <v>0</v>
      </c>
      <c r="R187" s="316">
        <f t="shared" si="343"/>
        <v>0</v>
      </c>
      <c r="S187" s="316">
        <f t="shared" si="343"/>
        <v>0</v>
      </c>
      <c r="T187" s="316">
        <f t="shared" si="343"/>
        <v>0</v>
      </c>
      <c r="U187" s="316">
        <f t="shared" si="343"/>
        <v>0</v>
      </c>
      <c r="V187" s="316">
        <f t="shared" si="343"/>
        <v>0</v>
      </c>
      <c r="W187" s="316">
        <f t="shared" si="343"/>
        <v>0</v>
      </c>
      <c r="X187" s="316">
        <f t="shared" si="343"/>
        <v>0</v>
      </c>
      <c r="Y187" s="316">
        <f t="shared" si="343"/>
        <v>0</v>
      </c>
      <c r="Z187" s="316">
        <f t="shared" si="343"/>
        <v>0</v>
      </c>
      <c r="AA187" s="316">
        <f t="shared" si="343"/>
        <v>0</v>
      </c>
      <c r="AB187" s="316">
        <f t="shared" si="343"/>
        <v>0</v>
      </c>
      <c r="AC187" s="316">
        <f t="shared" si="343"/>
        <v>0</v>
      </c>
      <c r="AD187" s="316">
        <f t="shared" si="343"/>
        <v>0</v>
      </c>
      <c r="AE187" s="316">
        <f t="shared" si="343"/>
        <v>0</v>
      </c>
      <c r="AF187" s="316">
        <f t="shared" si="343"/>
        <v>0</v>
      </c>
      <c r="AG187" s="316">
        <f t="shared" si="343"/>
        <v>0</v>
      </c>
      <c r="AH187" s="316">
        <f t="shared" si="343"/>
        <v>0</v>
      </c>
      <c r="AI187" s="316">
        <f t="shared" si="343"/>
        <v>0</v>
      </c>
      <c r="AJ187" s="316">
        <f t="shared" si="343"/>
        <v>0</v>
      </c>
      <c r="AK187" s="316">
        <f t="shared" si="343"/>
        <v>0</v>
      </c>
      <c r="AL187" s="316">
        <f t="shared" si="343"/>
        <v>0</v>
      </c>
      <c r="AM187" s="316">
        <f t="shared" si="343"/>
        <v>0</v>
      </c>
      <c r="AN187" s="316">
        <f t="shared" si="343"/>
        <v>0</v>
      </c>
      <c r="AO187" s="316">
        <f t="shared" si="343"/>
        <v>0</v>
      </c>
      <c r="AP187" s="316">
        <f t="shared" si="343"/>
        <v>0</v>
      </c>
      <c r="AQ187" s="316">
        <f t="shared" si="343"/>
        <v>0</v>
      </c>
      <c r="AR187" s="316">
        <f t="shared" si="343"/>
        <v>0</v>
      </c>
      <c r="AS187" s="316">
        <f t="shared" si="343"/>
        <v>0</v>
      </c>
      <c r="AT187" s="316">
        <f t="shared" si="343"/>
        <v>0</v>
      </c>
      <c r="AU187" s="316">
        <f t="shared" si="343"/>
        <v>0</v>
      </c>
      <c r="AV187" s="316">
        <f t="shared" si="343"/>
        <v>0</v>
      </c>
      <c r="AW187" s="316">
        <f t="shared" si="343"/>
        <v>0</v>
      </c>
      <c r="AX187" s="316">
        <f t="shared" si="343"/>
        <v>0</v>
      </c>
      <c r="AY187" s="316">
        <f t="shared" si="343"/>
        <v>0</v>
      </c>
      <c r="AZ187" s="316">
        <f t="shared" si="343"/>
        <v>0</v>
      </c>
      <c r="BA187" s="316">
        <f t="shared" si="343"/>
        <v>0</v>
      </c>
      <c r="BB187" s="316">
        <f t="shared" si="343"/>
        <v>0</v>
      </c>
      <c r="BC187" s="316">
        <f t="shared" si="343"/>
        <v>0</v>
      </c>
      <c r="BD187" s="316">
        <f t="shared" si="343"/>
        <v>0</v>
      </c>
      <c r="BE187" s="316">
        <f t="shared" si="343"/>
        <v>0</v>
      </c>
      <c r="BF187" s="316">
        <f t="shared" si="343"/>
        <v>0</v>
      </c>
      <c r="BG187" s="316">
        <f t="shared" si="343"/>
        <v>0</v>
      </c>
      <c r="BH187" s="316">
        <f t="shared" si="343"/>
        <v>0</v>
      </c>
      <c r="BI187" s="316">
        <f t="shared" si="343"/>
        <v>0</v>
      </c>
      <c r="BJ187" s="316">
        <f t="shared" si="343"/>
        <v>0</v>
      </c>
      <c r="BK187" s="316">
        <f t="shared" si="343"/>
        <v>0</v>
      </c>
      <c r="BL187" s="316">
        <f t="shared" si="343"/>
        <v>0</v>
      </c>
      <c r="BM187" s="316">
        <f t="shared" si="343"/>
        <v>0</v>
      </c>
      <c r="BN187" s="316">
        <f t="shared" si="343"/>
        <v>0</v>
      </c>
      <c r="BO187" s="316">
        <f t="shared" si="343"/>
        <v>0</v>
      </c>
      <c r="BP187" s="316">
        <f t="shared" si="343"/>
        <v>0</v>
      </c>
      <c r="BQ187" s="316">
        <f t="shared" si="343"/>
        <v>0</v>
      </c>
      <c r="BR187" s="316">
        <f t="shared" si="343"/>
        <v>0</v>
      </c>
      <c r="BS187" s="316">
        <f t="shared" si="343"/>
        <v>0</v>
      </c>
      <c r="BT187" s="316">
        <f t="shared" si="343"/>
        <v>0</v>
      </c>
      <c r="BU187" s="316">
        <f t="shared" ref="BU187:BX187" si="344">IF($C15="NON-QALY",IF(BU$5="-","",BU$158*BU186),IF($C15="QALY",IF(BU$5="-","",BU186*BU$159),"N/A"))</f>
        <v>0</v>
      </c>
      <c r="BV187" s="316">
        <f t="shared" si="344"/>
        <v>0</v>
      </c>
      <c r="BW187" s="316">
        <f t="shared" si="344"/>
        <v>0</v>
      </c>
      <c r="BX187" s="316">
        <f t="shared" si="344"/>
        <v>0</v>
      </c>
    </row>
    <row r="188" spans="1:76" x14ac:dyDescent="0.2">
      <c r="A188" s="726" t="s">
        <v>626</v>
      </c>
      <c r="B188" s="713">
        <f>B16</f>
        <v>0</v>
      </c>
      <c r="C188" s="713" t="str">
        <f>C16</f>
        <v>Non-QALY</v>
      </c>
      <c r="D188" s="709">
        <f>E188/(IF(C16="QALY",Factors!$BU$43,Factors!$BU$42))</f>
        <v>0</v>
      </c>
      <c r="E188" s="711">
        <f t="shared" ref="E188" si="345">SUM(G189:BX189)</f>
        <v>0</v>
      </c>
      <c r="F188" s="34" t="s">
        <v>325</v>
      </c>
      <c r="G188" s="316">
        <f>G16</f>
        <v>0</v>
      </c>
      <c r="H188" s="316">
        <f t="shared" ref="H188:BS188" si="346">H16</f>
        <v>0</v>
      </c>
      <c r="I188" s="316">
        <f t="shared" si="346"/>
        <v>0</v>
      </c>
      <c r="J188" s="316">
        <f t="shared" si="346"/>
        <v>0</v>
      </c>
      <c r="K188" s="316">
        <f t="shared" si="346"/>
        <v>0</v>
      </c>
      <c r="L188" s="316">
        <f t="shared" si="346"/>
        <v>0</v>
      </c>
      <c r="M188" s="316">
        <f t="shared" si="346"/>
        <v>0</v>
      </c>
      <c r="N188" s="316">
        <f t="shared" si="346"/>
        <v>0</v>
      </c>
      <c r="O188" s="316">
        <f t="shared" si="346"/>
        <v>0</v>
      </c>
      <c r="P188" s="316">
        <f t="shared" si="346"/>
        <v>0</v>
      </c>
      <c r="Q188" s="316">
        <f t="shared" si="346"/>
        <v>0</v>
      </c>
      <c r="R188" s="316">
        <f t="shared" si="346"/>
        <v>0</v>
      </c>
      <c r="S188" s="316">
        <f t="shared" si="346"/>
        <v>0</v>
      </c>
      <c r="T188" s="316">
        <f t="shared" si="346"/>
        <v>0</v>
      </c>
      <c r="U188" s="316">
        <f t="shared" si="346"/>
        <v>0</v>
      </c>
      <c r="V188" s="316">
        <f t="shared" si="346"/>
        <v>0</v>
      </c>
      <c r="W188" s="316">
        <f t="shared" si="346"/>
        <v>0</v>
      </c>
      <c r="X188" s="316">
        <f t="shared" si="346"/>
        <v>0</v>
      </c>
      <c r="Y188" s="316">
        <f t="shared" si="346"/>
        <v>0</v>
      </c>
      <c r="Z188" s="316">
        <f t="shared" si="346"/>
        <v>0</v>
      </c>
      <c r="AA188" s="316">
        <f t="shared" si="346"/>
        <v>0</v>
      </c>
      <c r="AB188" s="316">
        <f t="shared" si="346"/>
        <v>0</v>
      </c>
      <c r="AC188" s="316">
        <f t="shared" si="346"/>
        <v>0</v>
      </c>
      <c r="AD188" s="316">
        <f t="shared" si="346"/>
        <v>0</v>
      </c>
      <c r="AE188" s="316">
        <f t="shared" si="346"/>
        <v>0</v>
      </c>
      <c r="AF188" s="316">
        <f t="shared" si="346"/>
        <v>0</v>
      </c>
      <c r="AG188" s="316">
        <f t="shared" si="346"/>
        <v>0</v>
      </c>
      <c r="AH188" s="316">
        <f t="shared" si="346"/>
        <v>0</v>
      </c>
      <c r="AI188" s="316">
        <f t="shared" si="346"/>
        <v>0</v>
      </c>
      <c r="AJ188" s="316">
        <f t="shared" si="346"/>
        <v>0</v>
      </c>
      <c r="AK188" s="316">
        <f t="shared" si="346"/>
        <v>0</v>
      </c>
      <c r="AL188" s="316">
        <f t="shared" si="346"/>
        <v>0</v>
      </c>
      <c r="AM188" s="316">
        <f t="shared" si="346"/>
        <v>0</v>
      </c>
      <c r="AN188" s="316">
        <f t="shared" si="346"/>
        <v>0</v>
      </c>
      <c r="AO188" s="316">
        <f t="shared" si="346"/>
        <v>0</v>
      </c>
      <c r="AP188" s="316">
        <f t="shared" si="346"/>
        <v>0</v>
      </c>
      <c r="AQ188" s="316">
        <f t="shared" si="346"/>
        <v>0</v>
      </c>
      <c r="AR188" s="316">
        <f t="shared" si="346"/>
        <v>0</v>
      </c>
      <c r="AS188" s="316">
        <f t="shared" si="346"/>
        <v>0</v>
      </c>
      <c r="AT188" s="316">
        <f t="shared" si="346"/>
        <v>0</v>
      </c>
      <c r="AU188" s="316">
        <f t="shared" si="346"/>
        <v>0</v>
      </c>
      <c r="AV188" s="316">
        <f t="shared" si="346"/>
        <v>0</v>
      </c>
      <c r="AW188" s="316">
        <f t="shared" si="346"/>
        <v>0</v>
      </c>
      <c r="AX188" s="316">
        <f t="shared" si="346"/>
        <v>0</v>
      </c>
      <c r="AY188" s="316">
        <f t="shared" si="346"/>
        <v>0</v>
      </c>
      <c r="AZ188" s="316">
        <f t="shared" si="346"/>
        <v>0</v>
      </c>
      <c r="BA188" s="316">
        <f t="shared" si="346"/>
        <v>0</v>
      </c>
      <c r="BB188" s="316">
        <f t="shared" si="346"/>
        <v>0</v>
      </c>
      <c r="BC188" s="316">
        <f t="shared" si="346"/>
        <v>0</v>
      </c>
      <c r="BD188" s="316">
        <f t="shared" si="346"/>
        <v>0</v>
      </c>
      <c r="BE188" s="316">
        <f t="shared" si="346"/>
        <v>0</v>
      </c>
      <c r="BF188" s="316">
        <f t="shared" si="346"/>
        <v>0</v>
      </c>
      <c r="BG188" s="316">
        <f t="shared" si="346"/>
        <v>0</v>
      </c>
      <c r="BH188" s="316">
        <f t="shared" si="346"/>
        <v>0</v>
      </c>
      <c r="BI188" s="316">
        <f t="shared" si="346"/>
        <v>0</v>
      </c>
      <c r="BJ188" s="316">
        <f t="shared" si="346"/>
        <v>0</v>
      </c>
      <c r="BK188" s="316">
        <f t="shared" si="346"/>
        <v>0</v>
      </c>
      <c r="BL188" s="316">
        <f t="shared" si="346"/>
        <v>0</v>
      </c>
      <c r="BM188" s="316">
        <f t="shared" si="346"/>
        <v>0</v>
      </c>
      <c r="BN188" s="316">
        <f t="shared" si="346"/>
        <v>0</v>
      </c>
      <c r="BO188" s="316">
        <f t="shared" si="346"/>
        <v>0</v>
      </c>
      <c r="BP188" s="316">
        <f t="shared" si="346"/>
        <v>0</v>
      </c>
      <c r="BQ188" s="316">
        <f t="shared" si="346"/>
        <v>0</v>
      </c>
      <c r="BR188" s="316">
        <f t="shared" si="346"/>
        <v>0</v>
      </c>
      <c r="BS188" s="316">
        <f t="shared" si="346"/>
        <v>0</v>
      </c>
      <c r="BT188" s="316">
        <f t="shared" ref="BT188:BX188" si="347">BT16</f>
        <v>0</v>
      </c>
      <c r="BU188" s="316">
        <f t="shared" si="347"/>
        <v>0</v>
      </c>
      <c r="BV188" s="316">
        <f t="shared" si="347"/>
        <v>0</v>
      </c>
      <c r="BW188" s="316">
        <f t="shared" si="347"/>
        <v>0</v>
      </c>
      <c r="BX188" s="316">
        <f t="shared" si="347"/>
        <v>0</v>
      </c>
    </row>
    <row r="189" spans="1:76" x14ac:dyDescent="0.2">
      <c r="A189" s="727"/>
      <c r="B189" s="714"/>
      <c r="C189" s="714"/>
      <c r="D189" s="710"/>
      <c r="E189" s="712"/>
      <c r="F189" s="90" t="s">
        <v>324</v>
      </c>
      <c r="G189" s="316">
        <f>IF($C16="","N/A",G188)</f>
        <v>0</v>
      </c>
      <c r="H189" s="316">
        <f>IF($C16="NON-QALY",IF(H$5="-","",H$158*H188),IF($C16="QALY",IF(H$5="-","",H188*H$159),"N/A"))</f>
        <v>0</v>
      </c>
      <c r="I189" s="316">
        <f t="shared" ref="I189:BT189" si="348">IF($C16="NON-QALY",IF(I$5="-","",I$158*I188),IF($C16="QALY",IF(I$5="-","",I188*I$159),"N/A"))</f>
        <v>0</v>
      </c>
      <c r="J189" s="316">
        <f t="shared" si="348"/>
        <v>0</v>
      </c>
      <c r="K189" s="316">
        <f t="shared" si="348"/>
        <v>0</v>
      </c>
      <c r="L189" s="316">
        <f t="shared" si="348"/>
        <v>0</v>
      </c>
      <c r="M189" s="316">
        <f t="shared" si="348"/>
        <v>0</v>
      </c>
      <c r="N189" s="316">
        <f t="shared" si="348"/>
        <v>0</v>
      </c>
      <c r="O189" s="316">
        <f t="shared" si="348"/>
        <v>0</v>
      </c>
      <c r="P189" s="316">
        <f t="shared" si="348"/>
        <v>0</v>
      </c>
      <c r="Q189" s="316">
        <f t="shared" si="348"/>
        <v>0</v>
      </c>
      <c r="R189" s="316">
        <f t="shared" si="348"/>
        <v>0</v>
      </c>
      <c r="S189" s="316">
        <f t="shared" si="348"/>
        <v>0</v>
      </c>
      <c r="T189" s="316">
        <f t="shared" si="348"/>
        <v>0</v>
      </c>
      <c r="U189" s="316">
        <f t="shared" si="348"/>
        <v>0</v>
      </c>
      <c r="V189" s="316">
        <f t="shared" si="348"/>
        <v>0</v>
      </c>
      <c r="W189" s="316">
        <f t="shared" si="348"/>
        <v>0</v>
      </c>
      <c r="X189" s="316">
        <f t="shared" si="348"/>
        <v>0</v>
      </c>
      <c r="Y189" s="316">
        <f t="shared" si="348"/>
        <v>0</v>
      </c>
      <c r="Z189" s="316">
        <f t="shared" si="348"/>
        <v>0</v>
      </c>
      <c r="AA189" s="316">
        <f t="shared" si="348"/>
        <v>0</v>
      </c>
      <c r="AB189" s="316">
        <f t="shared" si="348"/>
        <v>0</v>
      </c>
      <c r="AC189" s="316">
        <f t="shared" si="348"/>
        <v>0</v>
      </c>
      <c r="AD189" s="316">
        <f t="shared" si="348"/>
        <v>0</v>
      </c>
      <c r="AE189" s="316">
        <f t="shared" si="348"/>
        <v>0</v>
      </c>
      <c r="AF189" s="316">
        <f t="shared" si="348"/>
        <v>0</v>
      </c>
      <c r="AG189" s="316">
        <f t="shared" si="348"/>
        <v>0</v>
      </c>
      <c r="AH189" s="316">
        <f t="shared" si="348"/>
        <v>0</v>
      </c>
      <c r="AI189" s="316">
        <f t="shared" si="348"/>
        <v>0</v>
      </c>
      <c r="AJ189" s="316">
        <f t="shared" si="348"/>
        <v>0</v>
      </c>
      <c r="AK189" s="316">
        <f t="shared" si="348"/>
        <v>0</v>
      </c>
      <c r="AL189" s="316">
        <f t="shared" si="348"/>
        <v>0</v>
      </c>
      <c r="AM189" s="316">
        <f t="shared" si="348"/>
        <v>0</v>
      </c>
      <c r="AN189" s="316">
        <f t="shared" si="348"/>
        <v>0</v>
      </c>
      <c r="AO189" s="316">
        <f t="shared" si="348"/>
        <v>0</v>
      </c>
      <c r="AP189" s="316">
        <f t="shared" si="348"/>
        <v>0</v>
      </c>
      <c r="AQ189" s="316">
        <f t="shared" si="348"/>
        <v>0</v>
      </c>
      <c r="AR189" s="316">
        <f t="shared" si="348"/>
        <v>0</v>
      </c>
      <c r="AS189" s="316">
        <f t="shared" si="348"/>
        <v>0</v>
      </c>
      <c r="AT189" s="316">
        <f t="shared" si="348"/>
        <v>0</v>
      </c>
      <c r="AU189" s="316">
        <f t="shared" si="348"/>
        <v>0</v>
      </c>
      <c r="AV189" s="316">
        <f t="shared" si="348"/>
        <v>0</v>
      </c>
      <c r="AW189" s="316">
        <f t="shared" si="348"/>
        <v>0</v>
      </c>
      <c r="AX189" s="316">
        <f t="shared" si="348"/>
        <v>0</v>
      </c>
      <c r="AY189" s="316">
        <f t="shared" si="348"/>
        <v>0</v>
      </c>
      <c r="AZ189" s="316">
        <f t="shared" si="348"/>
        <v>0</v>
      </c>
      <c r="BA189" s="316">
        <f t="shared" si="348"/>
        <v>0</v>
      </c>
      <c r="BB189" s="316">
        <f t="shared" si="348"/>
        <v>0</v>
      </c>
      <c r="BC189" s="316">
        <f t="shared" si="348"/>
        <v>0</v>
      </c>
      <c r="BD189" s="316">
        <f t="shared" si="348"/>
        <v>0</v>
      </c>
      <c r="BE189" s="316">
        <f t="shared" si="348"/>
        <v>0</v>
      </c>
      <c r="BF189" s="316">
        <f t="shared" si="348"/>
        <v>0</v>
      </c>
      <c r="BG189" s="316">
        <f t="shared" si="348"/>
        <v>0</v>
      </c>
      <c r="BH189" s="316">
        <f t="shared" si="348"/>
        <v>0</v>
      </c>
      <c r="BI189" s="316">
        <f t="shared" si="348"/>
        <v>0</v>
      </c>
      <c r="BJ189" s="316">
        <f t="shared" si="348"/>
        <v>0</v>
      </c>
      <c r="BK189" s="316">
        <f t="shared" si="348"/>
        <v>0</v>
      </c>
      <c r="BL189" s="316">
        <f t="shared" si="348"/>
        <v>0</v>
      </c>
      <c r="BM189" s="316">
        <f t="shared" si="348"/>
        <v>0</v>
      </c>
      <c r="BN189" s="316">
        <f t="shared" si="348"/>
        <v>0</v>
      </c>
      <c r="BO189" s="316">
        <f t="shared" si="348"/>
        <v>0</v>
      </c>
      <c r="BP189" s="316">
        <f t="shared" si="348"/>
        <v>0</v>
      </c>
      <c r="BQ189" s="316">
        <f t="shared" si="348"/>
        <v>0</v>
      </c>
      <c r="BR189" s="316">
        <f t="shared" si="348"/>
        <v>0</v>
      </c>
      <c r="BS189" s="316">
        <f t="shared" si="348"/>
        <v>0</v>
      </c>
      <c r="BT189" s="316">
        <f t="shared" si="348"/>
        <v>0</v>
      </c>
      <c r="BU189" s="316">
        <f t="shared" ref="BU189:BX189" si="349">IF($C16="NON-QALY",IF(BU$5="-","",BU$158*BU188),IF($C16="QALY",IF(BU$5="-","",BU188*BU$159),"N/A"))</f>
        <v>0</v>
      </c>
      <c r="BV189" s="316">
        <f t="shared" si="349"/>
        <v>0</v>
      </c>
      <c r="BW189" s="316">
        <f t="shared" si="349"/>
        <v>0</v>
      </c>
      <c r="BX189" s="316">
        <f t="shared" si="349"/>
        <v>0</v>
      </c>
    </row>
    <row r="190" spans="1:76" x14ac:dyDescent="0.2">
      <c r="A190" s="726" t="s">
        <v>627</v>
      </c>
      <c r="B190" s="713">
        <f>B17</f>
        <v>0</v>
      </c>
      <c r="C190" s="713" t="str">
        <f>C17</f>
        <v>Non-QALY</v>
      </c>
      <c r="D190" s="709">
        <f>E190/(IF(C17="QALY",Factors!$BU$43,Factors!$BU$42))</f>
        <v>0</v>
      </c>
      <c r="E190" s="711">
        <f t="shared" ref="E190" si="350">SUM(G191:BX191)</f>
        <v>0</v>
      </c>
      <c r="F190" s="34" t="s">
        <v>325</v>
      </c>
      <c r="G190" s="316">
        <f>G17</f>
        <v>0</v>
      </c>
      <c r="H190" s="316">
        <f t="shared" ref="H190:BS190" si="351">H17</f>
        <v>0</v>
      </c>
      <c r="I190" s="316">
        <f t="shared" si="351"/>
        <v>0</v>
      </c>
      <c r="J190" s="316">
        <f t="shared" si="351"/>
        <v>0</v>
      </c>
      <c r="K190" s="316">
        <f t="shared" si="351"/>
        <v>0</v>
      </c>
      <c r="L190" s="316">
        <f t="shared" si="351"/>
        <v>0</v>
      </c>
      <c r="M190" s="316">
        <f t="shared" si="351"/>
        <v>0</v>
      </c>
      <c r="N190" s="316">
        <f t="shared" si="351"/>
        <v>0</v>
      </c>
      <c r="O190" s="316">
        <f t="shared" si="351"/>
        <v>0</v>
      </c>
      <c r="P190" s="316">
        <f t="shared" si="351"/>
        <v>0</v>
      </c>
      <c r="Q190" s="316">
        <f t="shared" si="351"/>
        <v>0</v>
      </c>
      <c r="R190" s="316">
        <f t="shared" si="351"/>
        <v>0</v>
      </c>
      <c r="S190" s="316">
        <f t="shared" si="351"/>
        <v>0</v>
      </c>
      <c r="T190" s="316">
        <f t="shared" si="351"/>
        <v>0</v>
      </c>
      <c r="U190" s="316">
        <f t="shared" si="351"/>
        <v>0</v>
      </c>
      <c r="V190" s="316">
        <f t="shared" si="351"/>
        <v>0</v>
      </c>
      <c r="W190" s="316">
        <f t="shared" si="351"/>
        <v>0</v>
      </c>
      <c r="X190" s="316">
        <f t="shared" si="351"/>
        <v>0</v>
      </c>
      <c r="Y190" s="316">
        <f t="shared" si="351"/>
        <v>0</v>
      </c>
      <c r="Z190" s="316">
        <f t="shared" si="351"/>
        <v>0</v>
      </c>
      <c r="AA190" s="316">
        <f t="shared" si="351"/>
        <v>0</v>
      </c>
      <c r="AB190" s="316">
        <f t="shared" si="351"/>
        <v>0</v>
      </c>
      <c r="AC190" s="316">
        <f t="shared" si="351"/>
        <v>0</v>
      </c>
      <c r="AD190" s="316">
        <f t="shared" si="351"/>
        <v>0</v>
      </c>
      <c r="AE190" s="316">
        <f t="shared" si="351"/>
        <v>0</v>
      </c>
      <c r="AF190" s="316">
        <f t="shared" si="351"/>
        <v>0</v>
      </c>
      <c r="AG190" s="316">
        <f t="shared" si="351"/>
        <v>0</v>
      </c>
      <c r="AH190" s="316">
        <f t="shared" si="351"/>
        <v>0</v>
      </c>
      <c r="AI190" s="316">
        <f t="shared" si="351"/>
        <v>0</v>
      </c>
      <c r="AJ190" s="316">
        <f t="shared" si="351"/>
        <v>0</v>
      </c>
      <c r="AK190" s="316">
        <f t="shared" si="351"/>
        <v>0</v>
      </c>
      <c r="AL190" s="316">
        <f t="shared" si="351"/>
        <v>0</v>
      </c>
      <c r="AM190" s="316">
        <f t="shared" si="351"/>
        <v>0</v>
      </c>
      <c r="AN190" s="316">
        <f t="shared" si="351"/>
        <v>0</v>
      </c>
      <c r="AO190" s="316">
        <f t="shared" si="351"/>
        <v>0</v>
      </c>
      <c r="AP190" s="316">
        <f t="shared" si="351"/>
        <v>0</v>
      </c>
      <c r="AQ190" s="316">
        <f t="shared" si="351"/>
        <v>0</v>
      </c>
      <c r="AR190" s="316">
        <f t="shared" si="351"/>
        <v>0</v>
      </c>
      <c r="AS190" s="316">
        <f t="shared" si="351"/>
        <v>0</v>
      </c>
      <c r="AT190" s="316">
        <f t="shared" si="351"/>
        <v>0</v>
      </c>
      <c r="AU190" s="316">
        <f t="shared" si="351"/>
        <v>0</v>
      </c>
      <c r="AV190" s="316">
        <f t="shared" si="351"/>
        <v>0</v>
      </c>
      <c r="AW190" s="316">
        <f t="shared" si="351"/>
        <v>0</v>
      </c>
      <c r="AX190" s="316">
        <f t="shared" si="351"/>
        <v>0</v>
      </c>
      <c r="AY190" s="316">
        <f t="shared" si="351"/>
        <v>0</v>
      </c>
      <c r="AZ190" s="316">
        <f t="shared" si="351"/>
        <v>0</v>
      </c>
      <c r="BA190" s="316">
        <f t="shared" si="351"/>
        <v>0</v>
      </c>
      <c r="BB190" s="316">
        <f t="shared" si="351"/>
        <v>0</v>
      </c>
      <c r="BC190" s="316">
        <f t="shared" si="351"/>
        <v>0</v>
      </c>
      <c r="BD190" s="316">
        <f t="shared" si="351"/>
        <v>0</v>
      </c>
      <c r="BE190" s="316">
        <f t="shared" si="351"/>
        <v>0</v>
      </c>
      <c r="BF190" s="316">
        <f t="shared" si="351"/>
        <v>0</v>
      </c>
      <c r="BG190" s="316">
        <f t="shared" si="351"/>
        <v>0</v>
      </c>
      <c r="BH190" s="316">
        <f t="shared" si="351"/>
        <v>0</v>
      </c>
      <c r="BI190" s="316">
        <f t="shared" si="351"/>
        <v>0</v>
      </c>
      <c r="BJ190" s="316">
        <f t="shared" si="351"/>
        <v>0</v>
      </c>
      <c r="BK190" s="316">
        <f t="shared" si="351"/>
        <v>0</v>
      </c>
      <c r="BL190" s="316">
        <f t="shared" si="351"/>
        <v>0</v>
      </c>
      <c r="BM190" s="316">
        <f t="shared" si="351"/>
        <v>0</v>
      </c>
      <c r="BN190" s="316">
        <f t="shared" si="351"/>
        <v>0</v>
      </c>
      <c r="BO190" s="316">
        <f t="shared" si="351"/>
        <v>0</v>
      </c>
      <c r="BP190" s="316">
        <f t="shared" si="351"/>
        <v>0</v>
      </c>
      <c r="BQ190" s="316">
        <f t="shared" si="351"/>
        <v>0</v>
      </c>
      <c r="BR190" s="316">
        <f t="shared" si="351"/>
        <v>0</v>
      </c>
      <c r="BS190" s="316">
        <f t="shared" si="351"/>
        <v>0</v>
      </c>
      <c r="BT190" s="316">
        <f t="shared" ref="BT190:BX190" si="352">BT17</f>
        <v>0</v>
      </c>
      <c r="BU190" s="316">
        <f t="shared" si="352"/>
        <v>0</v>
      </c>
      <c r="BV190" s="316">
        <f t="shared" si="352"/>
        <v>0</v>
      </c>
      <c r="BW190" s="316">
        <f t="shared" si="352"/>
        <v>0</v>
      </c>
      <c r="BX190" s="316">
        <f t="shared" si="352"/>
        <v>0</v>
      </c>
    </row>
    <row r="191" spans="1:76" x14ac:dyDescent="0.2">
      <c r="A191" s="727"/>
      <c r="B191" s="714"/>
      <c r="C191" s="714"/>
      <c r="D191" s="710"/>
      <c r="E191" s="712"/>
      <c r="F191" s="90" t="s">
        <v>324</v>
      </c>
      <c r="G191" s="316">
        <f>IF($C17="","N/A",G190)</f>
        <v>0</v>
      </c>
      <c r="H191" s="316">
        <f>IF($C17="NON-QALY",IF(H$5="-","",H$158*H190),IF($C17="QALY",IF(H$5="-","",H190*H$159),"N/A"))</f>
        <v>0</v>
      </c>
      <c r="I191" s="316">
        <f>IF($C17="NON-QALY",IF(I$5="-","",I$158*I190),IF($C17="QALY",IF(I$5="-","",I190*I$159),"N/A"))</f>
        <v>0</v>
      </c>
      <c r="J191" s="316">
        <f t="shared" ref="J191:BU191" si="353">IF($C17="NON-QALY",IF(J$5="-","",J$158*J190),IF($C17="QALY",IF(J$5="-","",J190*J$159),"N/A"))</f>
        <v>0</v>
      </c>
      <c r="K191" s="316">
        <f t="shared" si="353"/>
        <v>0</v>
      </c>
      <c r="L191" s="316">
        <f t="shared" si="353"/>
        <v>0</v>
      </c>
      <c r="M191" s="316">
        <f t="shared" si="353"/>
        <v>0</v>
      </c>
      <c r="N191" s="316">
        <f t="shared" si="353"/>
        <v>0</v>
      </c>
      <c r="O191" s="316">
        <f t="shared" si="353"/>
        <v>0</v>
      </c>
      <c r="P191" s="316">
        <f t="shared" si="353"/>
        <v>0</v>
      </c>
      <c r="Q191" s="316">
        <f t="shared" si="353"/>
        <v>0</v>
      </c>
      <c r="R191" s="316">
        <f t="shared" si="353"/>
        <v>0</v>
      </c>
      <c r="S191" s="316">
        <f t="shared" si="353"/>
        <v>0</v>
      </c>
      <c r="T191" s="316">
        <f t="shared" si="353"/>
        <v>0</v>
      </c>
      <c r="U191" s="316">
        <f t="shared" si="353"/>
        <v>0</v>
      </c>
      <c r="V191" s="316">
        <f t="shared" si="353"/>
        <v>0</v>
      </c>
      <c r="W191" s="316">
        <f t="shared" si="353"/>
        <v>0</v>
      </c>
      <c r="X191" s="316">
        <f t="shared" si="353"/>
        <v>0</v>
      </c>
      <c r="Y191" s="316">
        <f t="shared" si="353"/>
        <v>0</v>
      </c>
      <c r="Z191" s="316">
        <f t="shared" si="353"/>
        <v>0</v>
      </c>
      <c r="AA191" s="316">
        <f t="shared" si="353"/>
        <v>0</v>
      </c>
      <c r="AB191" s="316">
        <f t="shared" si="353"/>
        <v>0</v>
      </c>
      <c r="AC191" s="316">
        <f t="shared" si="353"/>
        <v>0</v>
      </c>
      <c r="AD191" s="316">
        <f t="shared" si="353"/>
        <v>0</v>
      </c>
      <c r="AE191" s="316">
        <f t="shared" si="353"/>
        <v>0</v>
      </c>
      <c r="AF191" s="316">
        <f t="shared" si="353"/>
        <v>0</v>
      </c>
      <c r="AG191" s="316">
        <f t="shared" si="353"/>
        <v>0</v>
      </c>
      <c r="AH191" s="316">
        <f t="shared" si="353"/>
        <v>0</v>
      </c>
      <c r="AI191" s="316">
        <f t="shared" si="353"/>
        <v>0</v>
      </c>
      <c r="AJ191" s="316">
        <f t="shared" si="353"/>
        <v>0</v>
      </c>
      <c r="AK191" s="316">
        <f t="shared" si="353"/>
        <v>0</v>
      </c>
      <c r="AL191" s="316">
        <f t="shared" si="353"/>
        <v>0</v>
      </c>
      <c r="AM191" s="316">
        <f t="shared" si="353"/>
        <v>0</v>
      </c>
      <c r="AN191" s="316">
        <f t="shared" si="353"/>
        <v>0</v>
      </c>
      <c r="AO191" s="316">
        <f t="shared" si="353"/>
        <v>0</v>
      </c>
      <c r="AP191" s="316">
        <f t="shared" si="353"/>
        <v>0</v>
      </c>
      <c r="AQ191" s="316">
        <f t="shared" si="353"/>
        <v>0</v>
      </c>
      <c r="AR191" s="316">
        <f t="shared" si="353"/>
        <v>0</v>
      </c>
      <c r="AS191" s="316">
        <f t="shared" si="353"/>
        <v>0</v>
      </c>
      <c r="AT191" s="316">
        <f t="shared" si="353"/>
        <v>0</v>
      </c>
      <c r="AU191" s="316">
        <f t="shared" si="353"/>
        <v>0</v>
      </c>
      <c r="AV191" s="316">
        <f t="shared" si="353"/>
        <v>0</v>
      </c>
      <c r="AW191" s="316">
        <f t="shared" si="353"/>
        <v>0</v>
      </c>
      <c r="AX191" s="316">
        <f t="shared" si="353"/>
        <v>0</v>
      </c>
      <c r="AY191" s="316">
        <f t="shared" si="353"/>
        <v>0</v>
      </c>
      <c r="AZ191" s="316">
        <f t="shared" si="353"/>
        <v>0</v>
      </c>
      <c r="BA191" s="316">
        <f t="shared" si="353"/>
        <v>0</v>
      </c>
      <c r="BB191" s="316">
        <f t="shared" si="353"/>
        <v>0</v>
      </c>
      <c r="BC191" s="316">
        <f t="shared" si="353"/>
        <v>0</v>
      </c>
      <c r="BD191" s="316">
        <f t="shared" si="353"/>
        <v>0</v>
      </c>
      <c r="BE191" s="316">
        <f t="shared" si="353"/>
        <v>0</v>
      </c>
      <c r="BF191" s="316">
        <f t="shared" si="353"/>
        <v>0</v>
      </c>
      <c r="BG191" s="316">
        <f t="shared" si="353"/>
        <v>0</v>
      </c>
      <c r="BH191" s="316">
        <f t="shared" si="353"/>
        <v>0</v>
      </c>
      <c r="BI191" s="316">
        <f t="shared" si="353"/>
        <v>0</v>
      </c>
      <c r="BJ191" s="316">
        <f t="shared" si="353"/>
        <v>0</v>
      </c>
      <c r="BK191" s="316">
        <f t="shared" si="353"/>
        <v>0</v>
      </c>
      <c r="BL191" s="316">
        <f t="shared" si="353"/>
        <v>0</v>
      </c>
      <c r="BM191" s="316">
        <f t="shared" si="353"/>
        <v>0</v>
      </c>
      <c r="BN191" s="316">
        <f t="shared" si="353"/>
        <v>0</v>
      </c>
      <c r="BO191" s="316">
        <f t="shared" si="353"/>
        <v>0</v>
      </c>
      <c r="BP191" s="316">
        <f t="shared" si="353"/>
        <v>0</v>
      </c>
      <c r="BQ191" s="316">
        <f t="shared" si="353"/>
        <v>0</v>
      </c>
      <c r="BR191" s="316">
        <f t="shared" si="353"/>
        <v>0</v>
      </c>
      <c r="BS191" s="316">
        <f t="shared" si="353"/>
        <v>0</v>
      </c>
      <c r="BT191" s="316">
        <f t="shared" si="353"/>
        <v>0</v>
      </c>
      <c r="BU191" s="316">
        <f t="shared" si="353"/>
        <v>0</v>
      </c>
      <c r="BV191" s="316">
        <f t="shared" ref="BV191:BX191" si="354">IF($C17="NON-QALY",IF(BV$5="-","",BV$158*BV190),IF($C17="QALY",IF(BV$5="-","",BV190*BV$159),"N/A"))</f>
        <v>0</v>
      </c>
      <c r="BW191" s="316">
        <f t="shared" si="354"/>
        <v>0</v>
      </c>
      <c r="BX191" s="316">
        <f t="shared" si="354"/>
        <v>0</v>
      </c>
    </row>
    <row r="192" spans="1:76" x14ac:dyDescent="0.2">
      <c r="A192" s="726" t="s">
        <v>628</v>
      </c>
      <c r="B192" s="713">
        <f>B18</f>
        <v>0</v>
      </c>
      <c r="C192" s="713" t="str">
        <f>C18</f>
        <v>Non-QALY</v>
      </c>
      <c r="D192" s="709">
        <f>E192/(IF(C18="QALY",Factors!$BU$43,Factors!$BU$42))</f>
        <v>0</v>
      </c>
      <c r="E192" s="711">
        <f t="shared" ref="E192" si="355">SUM(G193:BX193)</f>
        <v>0</v>
      </c>
      <c r="F192" s="34" t="s">
        <v>325</v>
      </c>
      <c r="G192" s="316">
        <f>G18</f>
        <v>0</v>
      </c>
      <c r="H192" s="316">
        <f t="shared" ref="H192:BS192" si="356">H18</f>
        <v>0</v>
      </c>
      <c r="I192" s="316">
        <f t="shared" si="356"/>
        <v>0</v>
      </c>
      <c r="J192" s="316">
        <f t="shared" si="356"/>
        <v>0</v>
      </c>
      <c r="K192" s="316">
        <f t="shared" si="356"/>
        <v>0</v>
      </c>
      <c r="L192" s="316">
        <f t="shared" si="356"/>
        <v>0</v>
      </c>
      <c r="M192" s="316">
        <f t="shared" si="356"/>
        <v>0</v>
      </c>
      <c r="N192" s="316">
        <f t="shared" si="356"/>
        <v>0</v>
      </c>
      <c r="O192" s="316">
        <f t="shared" si="356"/>
        <v>0</v>
      </c>
      <c r="P192" s="316">
        <f t="shared" si="356"/>
        <v>0</v>
      </c>
      <c r="Q192" s="316">
        <f t="shared" si="356"/>
        <v>0</v>
      </c>
      <c r="R192" s="316">
        <f t="shared" si="356"/>
        <v>0</v>
      </c>
      <c r="S192" s="316">
        <f t="shared" si="356"/>
        <v>0</v>
      </c>
      <c r="T192" s="316">
        <f t="shared" si="356"/>
        <v>0</v>
      </c>
      <c r="U192" s="316">
        <f t="shared" si="356"/>
        <v>0</v>
      </c>
      <c r="V192" s="316">
        <f t="shared" si="356"/>
        <v>0</v>
      </c>
      <c r="W192" s="316">
        <f t="shared" si="356"/>
        <v>0</v>
      </c>
      <c r="X192" s="316">
        <f t="shared" si="356"/>
        <v>0</v>
      </c>
      <c r="Y192" s="316">
        <f t="shared" si="356"/>
        <v>0</v>
      </c>
      <c r="Z192" s="316">
        <f t="shared" si="356"/>
        <v>0</v>
      </c>
      <c r="AA192" s="316">
        <f t="shared" si="356"/>
        <v>0</v>
      </c>
      <c r="AB192" s="316">
        <f t="shared" si="356"/>
        <v>0</v>
      </c>
      <c r="AC192" s="316">
        <f t="shared" si="356"/>
        <v>0</v>
      </c>
      <c r="AD192" s="316">
        <f t="shared" si="356"/>
        <v>0</v>
      </c>
      <c r="AE192" s="316">
        <f t="shared" si="356"/>
        <v>0</v>
      </c>
      <c r="AF192" s="316">
        <f t="shared" si="356"/>
        <v>0</v>
      </c>
      <c r="AG192" s="316">
        <f t="shared" si="356"/>
        <v>0</v>
      </c>
      <c r="AH192" s="316">
        <f t="shared" si="356"/>
        <v>0</v>
      </c>
      <c r="AI192" s="316">
        <f t="shared" si="356"/>
        <v>0</v>
      </c>
      <c r="AJ192" s="316">
        <f t="shared" si="356"/>
        <v>0</v>
      </c>
      <c r="AK192" s="316">
        <f t="shared" si="356"/>
        <v>0</v>
      </c>
      <c r="AL192" s="316">
        <f t="shared" si="356"/>
        <v>0</v>
      </c>
      <c r="AM192" s="316">
        <f t="shared" si="356"/>
        <v>0</v>
      </c>
      <c r="AN192" s="316">
        <f t="shared" si="356"/>
        <v>0</v>
      </c>
      <c r="AO192" s="316">
        <f t="shared" si="356"/>
        <v>0</v>
      </c>
      <c r="AP192" s="316">
        <f t="shared" si="356"/>
        <v>0</v>
      </c>
      <c r="AQ192" s="316">
        <f t="shared" si="356"/>
        <v>0</v>
      </c>
      <c r="AR192" s="316">
        <f t="shared" si="356"/>
        <v>0</v>
      </c>
      <c r="AS192" s="316">
        <f t="shared" si="356"/>
        <v>0</v>
      </c>
      <c r="AT192" s="316">
        <f t="shared" si="356"/>
        <v>0</v>
      </c>
      <c r="AU192" s="316">
        <f t="shared" si="356"/>
        <v>0</v>
      </c>
      <c r="AV192" s="316">
        <f t="shared" si="356"/>
        <v>0</v>
      </c>
      <c r="AW192" s="316">
        <f t="shared" si="356"/>
        <v>0</v>
      </c>
      <c r="AX192" s="316">
        <f t="shared" si="356"/>
        <v>0</v>
      </c>
      <c r="AY192" s="316">
        <f t="shared" si="356"/>
        <v>0</v>
      </c>
      <c r="AZ192" s="316">
        <f t="shared" si="356"/>
        <v>0</v>
      </c>
      <c r="BA192" s="316">
        <f t="shared" si="356"/>
        <v>0</v>
      </c>
      <c r="BB192" s="316">
        <f t="shared" si="356"/>
        <v>0</v>
      </c>
      <c r="BC192" s="316">
        <f t="shared" si="356"/>
        <v>0</v>
      </c>
      <c r="BD192" s="316">
        <f t="shared" si="356"/>
        <v>0</v>
      </c>
      <c r="BE192" s="316">
        <f t="shared" si="356"/>
        <v>0</v>
      </c>
      <c r="BF192" s="316">
        <f t="shared" si="356"/>
        <v>0</v>
      </c>
      <c r="BG192" s="316">
        <f t="shared" si="356"/>
        <v>0</v>
      </c>
      <c r="BH192" s="316">
        <f t="shared" si="356"/>
        <v>0</v>
      </c>
      <c r="BI192" s="316">
        <f t="shared" si="356"/>
        <v>0</v>
      </c>
      <c r="BJ192" s="316">
        <f t="shared" si="356"/>
        <v>0</v>
      </c>
      <c r="BK192" s="316">
        <f t="shared" si="356"/>
        <v>0</v>
      </c>
      <c r="BL192" s="316">
        <f t="shared" si="356"/>
        <v>0</v>
      </c>
      <c r="BM192" s="316">
        <f t="shared" si="356"/>
        <v>0</v>
      </c>
      <c r="BN192" s="316">
        <f t="shared" si="356"/>
        <v>0</v>
      </c>
      <c r="BO192" s="316">
        <f t="shared" si="356"/>
        <v>0</v>
      </c>
      <c r="BP192" s="316">
        <f t="shared" si="356"/>
        <v>0</v>
      </c>
      <c r="BQ192" s="316">
        <f t="shared" si="356"/>
        <v>0</v>
      </c>
      <c r="BR192" s="316">
        <f t="shared" si="356"/>
        <v>0</v>
      </c>
      <c r="BS192" s="316">
        <f t="shared" si="356"/>
        <v>0</v>
      </c>
      <c r="BT192" s="316">
        <f t="shared" ref="BT192:BX192" si="357">BT18</f>
        <v>0</v>
      </c>
      <c r="BU192" s="316">
        <f t="shared" si="357"/>
        <v>0</v>
      </c>
      <c r="BV192" s="316">
        <f t="shared" si="357"/>
        <v>0</v>
      </c>
      <c r="BW192" s="316">
        <f t="shared" si="357"/>
        <v>0</v>
      </c>
      <c r="BX192" s="316">
        <f t="shared" si="357"/>
        <v>0</v>
      </c>
    </row>
    <row r="193" spans="1:76" x14ac:dyDescent="0.2">
      <c r="A193" s="727"/>
      <c r="B193" s="714"/>
      <c r="C193" s="714"/>
      <c r="D193" s="710"/>
      <c r="E193" s="712"/>
      <c r="F193" s="90" t="s">
        <v>324</v>
      </c>
      <c r="G193" s="316">
        <f>IF($C18="","N/A",G192)</f>
        <v>0</v>
      </c>
      <c r="H193" s="316">
        <f>IF($C18="NON-QALY",IF(H$5="-","",H$158*H192),IF($C18="QALY",IF(H$5="-","",H192*H$159),"N/A"))</f>
        <v>0</v>
      </c>
      <c r="I193" s="316">
        <f t="shared" ref="I193:BT193" si="358">IF($C18="NON-QALY",IF(I$5="-","",I$158*I192),IF($C18="QALY",IF(I$5="-","",I192*I$159),"N/A"))</f>
        <v>0</v>
      </c>
      <c r="J193" s="316">
        <f t="shared" si="358"/>
        <v>0</v>
      </c>
      <c r="K193" s="316">
        <f t="shared" si="358"/>
        <v>0</v>
      </c>
      <c r="L193" s="316">
        <f t="shared" si="358"/>
        <v>0</v>
      </c>
      <c r="M193" s="316">
        <f t="shared" si="358"/>
        <v>0</v>
      </c>
      <c r="N193" s="316">
        <f t="shared" si="358"/>
        <v>0</v>
      </c>
      <c r="O193" s="316">
        <f t="shared" si="358"/>
        <v>0</v>
      </c>
      <c r="P193" s="316">
        <f t="shared" si="358"/>
        <v>0</v>
      </c>
      <c r="Q193" s="316">
        <f t="shared" si="358"/>
        <v>0</v>
      </c>
      <c r="R193" s="316">
        <f t="shared" si="358"/>
        <v>0</v>
      </c>
      <c r="S193" s="316">
        <f t="shared" si="358"/>
        <v>0</v>
      </c>
      <c r="T193" s="316">
        <f t="shared" si="358"/>
        <v>0</v>
      </c>
      <c r="U193" s="316">
        <f t="shared" si="358"/>
        <v>0</v>
      </c>
      <c r="V193" s="316">
        <f t="shared" si="358"/>
        <v>0</v>
      </c>
      <c r="W193" s="316">
        <f t="shared" si="358"/>
        <v>0</v>
      </c>
      <c r="X193" s="316">
        <f t="shared" si="358"/>
        <v>0</v>
      </c>
      <c r="Y193" s="316">
        <f t="shared" si="358"/>
        <v>0</v>
      </c>
      <c r="Z193" s="316">
        <f t="shared" si="358"/>
        <v>0</v>
      </c>
      <c r="AA193" s="316">
        <f t="shared" si="358"/>
        <v>0</v>
      </c>
      <c r="AB193" s="316">
        <f t="shared" si="358"/>
        <v>0</v>
      </c>
      <c r="AC193" s="316">
        <f t="shared" si="358"/>
        <v>0</v>
      </c>
      <c r="AD193" s="316">
        <f t="shared" si="358"/>
        <v>0</v>
      </c>
      <c r="AE193" s="316">
        <f t="shared" si="358"/>
        <v>0</v>
      </c>
      <c r="AF193" s="316">
        <f t="shared" si="358"/>
        <v>0</v>
      </c>
      <c r="AG193" s="316">
        <f t="shared" si="358"/>
        <v>0</v>
      </c>
      <c r="AH193" s="316">
        <f t="shared" si="358"/>
        <v>0</v>
      </c>
      <c r="AI193" s="316">
        <f t="shared" si="358"/>
        <v>0</v>
      </c>
      <c r="AJ193" s="316">
        <f t="shared" si="358"/>
        <v>0</v>
      </c>
      <c r="AK193" s="316">
        <f t="shared" si="358"/>
        <v>0</v>
      </c>
      <c r="AL193" s="316">
        <f t="shared" si="358"/>
        <v>0</v>
      </c>
      <c r="AM193" s="316">
        <f t="shared" si="358"/>
        <v>0</v>
      </c>
      <c r="AN193" s="316">
        <f t="shared" si="358"/>
        <v>0</v>
      </c>
      <c r="AO193" s="316">
        <f t="shared" si="358"/>
        <v>0</v>
      </c>
      <c r="AP193" s="316">
        <f t="shared" si="358"/>
        <v>0</v>
      </c>
      <c r="AQ193" s="316">
        <f t="shared" si="358"/>
        <v>0</v>
      </c>
      <c r="AR193" s="316">
        <f t="shared" si="358"/>
        <v>0</v>
      </c>
      <c r="AS193" s="316">
        <f t="shared" si="358"/>
        <v>0</v>
      </c>
      <c r="AT193" s="316">
        <f t="shared" si="358"/>
        <v>0</v>
      </c>
      <c r="AU193" s="316">
        <f t="shared" si="358"/>
        <v>0</v>
      </c>
      <c r="AV193" s="316">
        <f t="shared" si="358"/>
        <v>0</v>
      </c>
      <c r="AW193" s="316">
        <f t="shared" si="358"/>
        <v>0</v>
      </c>
      <c r="AX193" s="316">
        <f t="shared" si="358"/>
        <v>0</v>
      </c>
      <c r="AY193" s="316">
        <f t="shared" si="358"/>
        <v>0</v>
      </c>
      <c r="AZ193" s="316">
        <f t="shared" si="358"/>
        <v>0</v>
      </c>
      <c r="BA193" s="316">
        <f t="shared" si="358"/>
        <v>0</v>
      </c>
      <c r="BB193" s="316">
        <f t="shared" si="358"/>
        <v>0</v>
      </c>
      <c r="BC193" s="316">
        <f t="shared" si="358"/>
        <v>0</v>
      </c>
      <c r="BD193" s="316">
        <f t="shared" si="358"/>
        <v>0</v>
      </c>
      <c r="BE193" s="316">
        <f t="shared" si="358"/>
        <v>0</v>
      </c>
      <c r="BF193" s="316">
        <f t="shared" si="358"/>
        <v>0</v>
      </c>
      <c r="BG193" s="316">
        <f t="shared" si="358"/>
        <v>0</v>
      </c>
      <c r="BH193" s="316">
        <f t="shared" si="358"/>
        <v>0</v>
      </c>
      <c r="BI193" s="316">
        <f t="shared" si="358"/>
        <v>0</v>
      </c>
      <c r="BJ193" s="316">
        <f t="shared" si="358"/>
        <v>0</v>
      </c>
      <c r="BK193" s="316">
        <f t="shared" si="358"/>
        <v>0</v>
      </c>
      <c r="BL193" s="316">
        <f t="shared" si="358"/>
        <v>0</v>
      </c>
      <c r="BM193" s="316">
        <f t="shared" si="358"/>
        <v>0</v>
      </c>
      <c r="BN193" s="316">
        <f t="shared" si="358"/>
        <v>0</v>
      </c>
      <c r="BO193" s="316">
        <f t="shared" si="358"/>
        <v>0</v>
      </c>
      <c r="BP193" s="316">
        <f t="shared" si="358"/>
        <v>0</v>
      </c>
      <c r="BQ193" s="316">
        <f t="shared" si="358"/>
        <v>0</v>
      </c>
      <c r="BR193" s="316">
        <f t="shared" si="358"/>
        <v>0</v>
      </c>
      <c r="BS193" s="316">
        <f t="shared" si="358"/>
        <v>0</v>
      </c>
      <c r="BT193" s="316">
        <f t="shared" si="358"/>
        <v>0</v>
      </c>
      <c r="BU193" s="316">
        <f t="shared" ref="BU193:BX193" si="359">IF($C18="NON-QALY",IF(BU$5="-","",BU$158*BU192),IF($C18="QALY",IF(BU$5="-","",BU192*BU$159),"N/A"))</f>
        <v>0</v>
      </c>
      <c r="BV193" s="316">
        <f t="shared" si="359"/>
        <v>0</v>
      </c>
      <c r="BW193" s="316">
        <f t="shared" si="359"/>
        <v>0</v>
      </c>
      <c r="BX193" s="316">
        <f t="shared" si="359"/>
        <v>0</v>
      </c>
    </row>
    <row r="194" spans="1:76" x14ac:dyDescent="0.2">
      <c r="A194" s="726" t="s">
        <v>629</v>
      </c>
      <c r="B194" s="713">
        <f>B19</f>
        <v>0</v>
      </c>
      <c r="C194" s="713" t="str">
        <f>C19</f>
        <v>Non-QALY</v>
      </c>
      <c r="D194" s="709">
        <f>E194/(IF(C19="QALY",Factors!$BU$43,Factors!$BU$42))</f>
        <v>0</v>
      </c>
      <c r="E194" s="711">
        <f t="shared" ref="E194" si="360">SUM(G195:BX195)</f>
        <v>0</v>
      </c>
      <c r="F194" s="34" t="s">
        <v>325</v>
      </c>
      <c r="G194" s="316">
        <f>G19</f>
        <v>0</v>
      </c>
      <c r="H194" s="316">
        <f t="shared" ref="H194:BS194" si="361">H19</f>
        <v>0</v>
      </c>
      <c r="I194" s="316">
        <f t="shared" si="361"/>
        <v>0</v>
      </c>
      <c r="J194" s="316">
        <f t="shared" si="361"/>
        <v>0</v>
      </c>
      <c r="K194" s="316">
        <f t="shared" si="361"/>
        <v>0</v>
      </c>
      <c r="L194" s="316">
        <f t="shared" si="361"/>
        <v>0</v>
      </c>
      <c r="M194" s="316">
        <f t="shared" si="361"/>
        <v>0</v>
      </c>
      <c r="N194" s="316">
        <f t="shared" si="361"/>
        <v>0</v>
      </c>
      <c r="O194" s="316">
        <f t="shared" si="361"/>
        <v>0</v>
      </c>
      <c r="P194" s="316">
        <f t="shared" si="361"/>
        <v>0</v>
      </c>
      <c r="Q194" s="316">
        <f t="shared" si="361"/>
        <v>0</v>
      </c>
      <c r="R194" s="316">
        <f t="shared" si="361"/>
        <v>0</v>
      </c>
      <c r="S194" s="316">
        <f t="shared" si="361"/>
        <v>0</v>
      </c>
      <c r="T194" s="316">
        <f t="shared" si="361"/>
        <v>0</v>
      </c>
      <c r="U194" s="316">
        <f t="shared" si="361"/>
        <v>0</v>
      </c>
      <c r="V194" s="316">
        <f t="shared" si="361"/>
        <v>0</v>
      </c>
      <c r="W194" s="316">
        <f t="shared" si="361"/>
        <v>0</v>
      </c>
      <c r="X194" s="316">
        <f t="shared" si="361"/>
        <v>0</v>
      </c>
      <c r="Y194" s="316">
        <f t="shared" si="361"/>
        <v>0</v>
      </c>
      <c r="Z194" s="316">
        <f t="shared" si="361"/>
        <v>0</v>
      </c>
      <c r="AA194" s="316">
        <f t="shared" si="361"/>
        <v>0</v>
      </c>
      <c r="AB194" s="316">
        <f t="shared" si="361"/>
        <v>0</v>
      </c>
      <c r="AC194" s="316">
        <f t="shared" si="361"/>
        <v>0</v>
      </c>
      <c r="AD194" s="316">
        <f t="shared" si="361"/>
        <v>0</v>
      </c>
      <c r="AE194" s="316">
        <f t="shared" si="361"/>
        <v>0</v>
      </c>
      <c r="AF194" s="316">
        <f t="shared" si="361"/>
        <v>0</v>
      </c>
      <c r="AG194" s="316">
        <f t="shared" si="361"/>
        <v>0</v>
      </c>
      <c r="AH194" s="316">
        <f t="shared" si="361"/>
        <v>0</v>
      </c>
      <c r="AI194" s="316">
        <f t="shared" si="361"/>
        <v>0</v>
      </c>
      <c r="AJ194" s="316">
        <f t="shared" si="361"/>
        <v>0</v>
      </c>
      <c r="AK194" s="316">
        <f t="shared" si="361"/>
        <v>0</v>
      </c>
      <c r="AL194" s="316">
        <f t="shared" si="361"/>
        <v>0</v>
      </c>
      <c r="AM194" s="316">
        <f t="shared" si="361"/>
        <v>0</v>
      </c>
      <c r="AN194" s="316">
        <f t="shared" si="361"/>
        <v>0</v>
      </c>
      <c r="AO194" s="316">
        <f t="shared" si="361"/>
        <v>0</v>
      </c>
      <c r="AP194" s="316">
        <f t="shared" si="361"/>
        <v>0</v>
      </c>
      <c r="AQ194" s="316">
        <f t="shared" si="361"/>
        <v>0</v>
      </c>
      <c r="AR194" s="316">
        <f t="shared" si="361"/>
        <v>0</v>
      </c>
      <c r="AS194" s="316">
        <f t="shared" si="361"/>
        <v>0</v>
      </c>
      <c r="AT194" s="316">
        <f t="shared" si="361"/>
        <v>0</v>
      </c>
      <c r="AU194" s="316">
        <f t="shared" si="361"/>
        <v>0</v>
      </c>
      <c r="AV194" s="316">
        <f t="shared" si="361"/>
        <v>0</v>
      </c>
      <c r="AW194" s="316">
        <f t="shared" si="361"/>
        <v>0</v>
      </c>
      <c r="AX194" s="316">
        <f t="shared" si="361"/>
        <v>0</v>
      </c>
      <c r="AY194" s="316">
        <f t="shared" si="361"/>
        <v>0</v>
      </c>
      <c r="AZ194" s="316">
        <f t="shared" si="361"/>
        <v>0</v>
      </c>
      <c r="BA194" s="316">
        <f t="shared" si="361"/>
        <v>0</v>
      </c>
      <c r="BB194" s="316">
        <f t="shared" si="361"/>
        <v>0</v>
      </c>
      <c r="BC194" s="316">
        <f t="shared" si="361"/>
        <v>0</v>
      </c>
      <c r="BD194" s="316">
        <f t="shared" si="361"/>
        <v>0</v>
      </c>
      <c r="BE194" s="316">
        <f t="shared" si="361"/>
        <v>0</v>
      </c>
      <c r="BF194" s="316">
        <f t="shared" si="361"/>
        <v>0</v>
      </c>
      <c r="BG194" s="316">
        <f t="shared" si="361"/>
        <v>0</v>
      </c>
      <c r="BH194" s="316">
        <f t="shared" si="361"/>
        <v>0</v>
      </c>
      <c r="BI194" s="316">
        <f t="shared" si="361"/>
        <v>0</v>
      </c>
      <c r="BJ194" s="316">
        <f t="shared" si="361"/>
        <v>0</v>
      </c>
      <c r="BK194" s="316">
        <f t="shared" si="361"/>
        <v>0</v>
      </c>
      <c r="BL194" s="316">
        <f t="shared" si="361"/>
        <v>0</v>
      </c>
      <c r="BM194" s="316">
        <f t="shared" si="361"/>
        <v>0</v>
      </c>
      <c r="BN194" s="316">
        <f t="shared" si="361"/>
        <v>0</v>
      </c>
      <c r="BO194" s="316">
        <f t="shared" si="361"/>
        <v>0</v>
      </c>
      <c r="BP194" s="316">
        <f t="shared" si="361"/>
        <v>0</v>
      </c>
      <c r="BQ194" s="316">
        <f t="shared" si="361"/>
        <v>0</v>
      </c>
      <c r="BR194" s="316">
        <f t="shared" si="361"/>
        <v>0</v>
      </c>
      <c r="BS194" s="316">
        <f t="shared" si="361"/>
        <v>0</v>
      </c>
      <c r="BT194" s="316">
        <f t="shared" ref="BT194:BX194" si="362">BT19</f>
        <v>0</v>
      </c>
      <c r="BU194" s="316">
        <f t="shared" si="362"/>
        <v>0</v>
      </c>
      <c r="BV194" s="316">
        <f t="shared" si="362"/>
        <v>0</v>
      </c>
      <c r="BW194" s="316">
        <f t="shared" si="362"/>
        <v>0</v>
      </c>
      <c r="BX194" s="316">
        <f t="shared" si="362"/>
        <v>0</v>
      </c>
    </row>
    <row r="195" spans="1:76" x14ac:dyDescent="0.2">
      <c r="A195" s="727"/>
      <c r="B195" s="714"/>
      <c r="C195" s="714"/>
      <c r="D195" s="710"/>
      <c r="E195" s="712"/>
      <c r="F195" s="90" t="s">
        <v>324</v>
      </c>
      <c r="G195" s="316">
        <f>IF($C19="","N/A",G194)</f>
        <v>0</v>
      </c>
      <c r="H195" s="316">
        <f>IF($C19="NON-QALY",IF(H$5="-","",H$158*H194),IF($C19="QALY",IF(H$5="-","",H194*H$159),"N/A"))</f>
        <v>0</v>
      </c>
      <c r="I195" s="316">
        <f t="shared" ref="I195:BT195" si="363">IF($C19="NON-QALY",IF(I$5="-","",I$158*I194),IF($C19="QALY",IF(I$5="-","",I194*I$159),"N/A"))</f>
        <v>0</v>
      </c>
      <c r="J195" s="316">
        <f t="shared" si="363"/>
        <v>0</v>
      </c>
      <c r="K195" s="316">
        <f t="shared" si="363"/>
        <v>0</v>
      </c>
      <c r="L195" s="316">
        <f t="shared" si="363"/>
        <v>0</v>
      </c>
      <c r="M195" s="316">
        <f t="shared" si="363"/>
        <v>0</v>
      </c>
      <c r="N195" s="316">
        <f t="shared" si="363"/>
        <v>0</v>
      </c>
      <c r="O195" s="316">
        <f t="shared" si="363"/>
        <v>0</v>
      </c>
      <c r="P195" s="316">
        <f t="shared" si="363"/>
        <v>0</v>
      </c>
      <c r="Q195" s="316">
        <f t="shared" si="363"/>
        <v>0</v>
      </c>
      <c r="R195" s="316">
        <f t="shared" si="363"/>
        <v>0</v>
      </c>
      <c r="S195" s="316">
        <f t="shared" si="363"/>
        <v>0</v>
      </c>
      <c r="T195" s="316">
        <f t="shared" si="363"/>
        <v>0</v>
      </c>
      <c r="U195" s="316">
        <f t="shared" si="363"/>
        <v>0</v>
      </c>
      <c r="V195" s="316">
        <f t="shared" si="363"/>
        <v>0</v>
      </c>
      <c r="W195" s="316">
        <f t="shared" si="363"/>
        <v>0</v>
      </c>
      <c r="X195" s="316">
        <f t="shared" si="363"/>
        <v>0</v>
      </c>
      <c r="Y195" s="316">
        <f t="shared" si="363"/>
        <v>0</v>
      </c>
      <c r="Z195" s="316">
        <f t="shared" si="363"/>
        <v>0</v>
      </c>
      <c r="AA195" s="316">
        <f t="shared" si="363"/>
        <v>0</v>
      </c>
      <c r="AB195" s="316">
        <f t="shared" si="363"/>
        <v>0</v>
      </c>
      <c r="AC195" s="316">
        <f t="shared" si="363"/>
        <v>0</v>
      </c>
      <c r="AD195" s="316">
        <f t="shared" si="363"/>
        <v>0</v>
      </c>
      <c r="AE195" s="316">
        <f t="shared" si="363"/>
        <v>0</v>
      </c>
      <c r="AF195" s="316">
        <f t="shared" si="363"/>
        <v>0</v>
      </c>
      <c r="AG195" s="316">
        <f t="shared" si="363"/>
        <v>0</v>
      </c>
      <c r="AH195" s="316">
        <f t="shared" si="363"/>
        <v>0</v>
      </c>
      <c r="AI195" s="316">
        <f t="shared" si="363"/>
        <v>0</v>
      </c>
      <c r="AJ195" s="316">
        <f t="shared" si="363"/>
        <v>0</v>
      </c>
      <c r="AK195" s="316">
        <f t="shared" si="363"/>
        <v>0</v>
      </c>
      <c r="AL195" s="316">
        <f t="shared" si="363"/>
        <v>0</v>
      </c>
      <c r="AM195" s="316">
        <f t="shared" si="363"/>
        <v>0</v>
      </c>
      <c r="AN195" s="316">
        <f t="shared" si="363"/>
        <v>0</v>
      </c>
      <c r="AO195" s="316">
        <f t="shared" si="363"/>
        <v>0</v>
      </c>
      <c r="AP195" s="316">
        <f t="shared" si="363"/>
        <v>0</v>
      </c>
      <c r="AQ195" s="316">
        <f t="shared" si="363"/>
        <v>0</v>
      </c>
      <c r="AR195" s="316">
        <f t="shared" si="363"/>
        <v>0</v>
      </c>
      <c r="AS195" s="316">
        <f t="shared" si="363"/>
        <v>0</v>
      </c>
      <c r="AT195" s="316">
        <f t="shared" si="363"/>
        <v>0</v>
      </c>
      <c r="AU195" s="316">
        <f t="shared" si="363"/>
        <v>0</v>
      </c>
      <c r="AV195" s="316">
        <f t="shared" si="363"/>
        <v>0</v>
      </c>
      <c r="AW195" s="316">
        <f t="shared" si="363"/>
        <v>0</v>
      </c>
      <c r="AX195" s="316">
        <f t="shared" si="363"/>
        <v>0</v>
      </c>
      <c r="AY195" s="316">
        <f t="shared" si="363"/>
        <v>0</v>
      </c>
      <c r="AZ195" s="316">
        <f t="shared" si="363"/>
        <v>0</v>
      </c>
      <c r="BA195" s="316">
        <f t="shared" si="363"/>
        <v>0</v>
      </c>
      <c r="BB195" s="316">
        <f t="shared" si="363"/>
        <v>0</v>
      </c>
      <c r="BC195" s="316">
        <f t="shared" si="363"/>
        <v>0</v>
      </c>
      <c r="BD195" s="316">
        <f t="shared" si="363"/>
        <v>0</v>
      </c>
      <c r="BE195" s="316">
        <f t="shared" si="363"/>
        <v>0</v>
      </c>
      <c r="BF195" s="316">
        <f t="shared" si="363"/>
        <v>0</v>
      </c>
      <c r="BG195" s="316">
        <f t="shared" si="363"/>
        <v>0</v>
      </c>
      <c r="BH195" s="316">
        <f t="shared" si="363"/>
        <v>0</v>
      </c>
      <c r="BI195" s="316">
        <f t="shared" si="363"/>
        <v>0</v>
      </c>
      <c r="BJ195" s="316">
        <f t="shared" si="363"/>
        <v>0</v>
      </c>
      <c r="BK195" s="316">
        <f t="shared" si="363"/>
        <v>0</v>
      </c>
      <c r="BL195" s="316">
        <f t="shared" si="363"/>
        <v>0</v>
      </c>
      <c r="BM195" s="316">
        <f t="shared" si="363"/>
        <v>0</v>
      </c>
      <c r="BN195" s="316">
        <f t="shared" si="363"/>
        <v>0</v>
      </c>
      <c r="BO195" s="316">
        <f t="shared" si="363"/>
        <v>0</v>
      </c>
      <c r="BP195" s="316">
        <f t="shared" si="363"/>
        <v>0</v>
      </c>
      <c r="BQ195" s="316">
        <f t="shared" si="363"/>
        <v>0</v>
      </c>
      <c r="BR195" s="316">
        <f t="shared" si="363"/>
        <v>0</v>
      </c>
      <c r="BS195" s="316">
        <f t="shared" si="363"/>
        <v>0</v>
      </c>
      <c r="BT195" s="316">
        <f t="shared" si="363"/>
        <v>0</v>
      </c>
      <c r="BU195" s="316">
        <f t="shared" ref="BU195:BX195" si="364">IF($C19="NON-QALY",IF(BU$5="-","",BU$158*BU194),IF($C19="QALY",IF(BU$5="-","",BU194*BU$159),"N/A"))</f>
        <v>0</v>
      </c>
      <c r="BV195" s="316">
        <f t="shared" si="364"/>
        <v>0</v>
      </c>
      <c r="BW195" s="316">
        <f t="shared" si="364"/>
        <v>0</v>
      </c>
      <c r="BX195" s="316">
        <f t="shared" si="364"/>
        <v>0</v>
      </c>
    </row>
    <row r="196" spans="1:76" x14ac:dyDescent="0.2">
      <c r="A196" s="726" t="s">
        <v>630</v>
      </c>
      <c r="B196" s="713">
        <f>B20</f>
        <v>0</v>
      </c>
      <c r="C196" s="713" t="str">
        <f>C20</f>
        <v>Non-QALY</v>
      </c>
      <c r="D196" s="709">
        <f>E196/(IF(C20="QALY",Factors!$BU$43,Factors!$BU$42))</f>
        <v>0</v>
      </c>
      <c r="E196" s="709">
        <f t="shared" ref="E196" si="365">SUM(G197:BX197)</f>
        <v>0</v>
      </c>
      <c r="F196" s="34" t="s">
        <v>325</v>
      </c>
      <c r="G196" s="316">
        <f>G20</f>
        <v>0</v>
      </c>
      <c r="H196" s="316">
        <f t="shared" ref="H196:BS196" si="366">H20</f>
        <v>0</v>
      </c>
      <c r="I196" s="316">
        <f t="shared" si="366"/>
        <v>0</v>
      </c>
      <c r="J196" s="316">
        <f t="shared" si="366"/>
        <v>0</v>
      </c>
      <c r="K196" s="316">
        <f t="shared" si="366"/>
        <v>0</v>
      </c>
      <c r="L196" s="316">
        <f t="shared" si="366"/>
        <v>0</v>
      </c>
      <c r="M196" s="316">
        <f t="shared" si="366"/>
        <v>0</v>
      </c>
      <c r="N196" s="316">
        <f t="shared" si="366"/>
        <v>0</v>
      </c>
      <c r="O196" s="316">
        <f t="shared" si="366"/>
        <v>0</v>
      </c>
      <c r="P196" s="316">
        <f t="shared" si="366"/>
        <v>0</v>
      </c>
      <c r="Q196" s="316">
        <f t="shared" si="366"/>
        <v>0</v>
      </c>
      <c r="R196" s="316">
        <f t="shared" si="366"/>
        <v>0</v>
      </c>
      <c r="S196" s="316">
        <f t="shared" si="366"/>
        <v>0</v>
      </c>
      <c r="T196" s="316">
        <f t="shared" si="366"/>
        <v>0</v>
      </c>
      <c r="U196" s="316">
        <f t="shared" si="366"/>
        <v>0</v>
      </c>
      <c r="V196" s="316">
        <f t="shared" si="366"/>
        <v>0</v>
      </c>
      <c r="W196" s="316">
        <f t="shared" si="366"/>
        <v>0</v>
      </c>
      <c r="X196" s="316">
        <f t="shared" si="366"/>
        <v>0</v>
      </c>
      <c r="Y196" s="316">
        <f t="shared" si="366"/>
        <v>0</v>
      </c>
      <c r="Z196" s="316">
        <f t="shared" si="366"/>
        <v>0</v>
      </c>
      <c r="AA196" s="316">
        <f t="shared" si="366"/>
        <v>0</v>
      </c>
      <c r="AB196" s="316">
        <f t="shared" si="366"/>
        <v>0</v>
      </c>
      <c r="AC196" s="316">
        <f t="shared" si="366"/>
        <v>0</v>
      </c>
      <c r="AD196" s="316">
        <f t="shared" si="366"/>
        <v>0</v>
      </c>
      <c r="AE196" s="316">
        <f t="shared" si="366"/>
        <v>0</v>
      </c>
      <c r="AF196" s="316">
        <f t="shared" si="366"/>
        <v>0</v>
      </c>
      <c r="AG196" s="316">
        <f t="shared" si="366"/>
        <v>0</v>
      </c>
      <c r="AH196" s="316">
        <f t="shared" si="366"/>
        <v>0</v>
      </c>
      <c r="AI196" s="316">
        <f t="shared" si="366"/>
        <v>0</v>
      </c>
      <c r="AJ196" s="316">
        <f t="shared" si="366"/>
        <v>0</v>
      </c>
      <c r="AK196" s="316">
        <f t="shared" si="366"/>
        <v>0</v>
      </c>
      <c r="AL196" s="316">
        <f t="shared" si="366"/>
        <v>0</v>
      </c>
      <c r="AM196" s="316">
        <f t="shared" si="366"/>
        <v>0</v>
      </c>
      <c r="AN196" s="316">
        <f t="shared" si="366"/>
        <v>0</v>
      </c>
      <c r="AO196" s="316">
        <f t="shared" si="366"/>
        <v>0</v>
      </c>
      <c r="AP196" s="316">
        <f t="shared" si="366"/>
        <v>0</v>
      </c>
      <c r="AQ196" s="316">
        <f t="shared" si="366"/>
        <v>0</v>
      </c>
      <c r="AR196" s="316">
        <f t="shared" si="366"/>
        <v>0</v>
      </c>
      <c r="AS196" s="316">
        <f t="shared" si="366"/>
        <v>0</v>
      </c>
      <c r="AT196" s="316">
        <f t="shared" si="366"/>
        <v>0</v>
      </c>
      <c r="AU196" s="316">
        <f t="shared" si="366"/>
        <v>0</v>
      </c>
      <c r="AV196" s="316">
        <f t="shared" si="366"/>
        <v>0</v>
      </c>
      <c r="AW196" s="316">
        <f t="shared" si="366"/>
        <v>0</v>
      </c>
      <c r="AX196" s="316">
        <f t="shared" si="366"/>
        <v>0</v>
      </c>
      <c r="AY196" s="316">
        <f t="shared" si="366"/>
        <v>0</v>
      </c>
      <c r="AZ196" s="316">
        <f t="shared" si="366"/>
        <v>0</v>
      </c>
      <c r="BA196" s="316">
        <f t="shared" si="366"/>
        <v>0</v>
      </c>
      <c r="BB196" s="316">
        <f t="shared" si="366"/>
        <v>0</v>
      </c>
      <c r="BC196" s="316">
        <f t="shared" si="366"/>
        <v>0</v>
      </c>
      <c r="BD196" s="316">
        <f t="shared" si="366"/>
        <v>0</v>
      </c>
      <c r="BE196" s="316">
        <f t="shared" si="366"/>
        <v>0</v>
      </c>
      <c r="BF196" s="316">
        <f t="shared" si="366"/>
        <v>0</v>
      </c>
      <c r="BG196" s="316">
        <f t="shared" si="366"/>
        <v>0</v>
      </c>
      <c r="BH196" s="316">
        <f t="shared" si="366"/>
        <v>0</v>
      </c>
      <c r="BI196" s="316">
        <f t="shared" si="366"/>
        <v>0</v>
      </c>
      <c r="BJ196" s="316">
        <f t="shared" si="366"/>
        <v>0</v>
      </c>
      <c r="BK196" s="316">
        <f t="shared" si="366"/>
        <v>0</v>
      </c>
      <c r="BL196" s="316">
        <f t="shared" si="366"/>
        <v>0</v>
      </c>
      <c r="BM196" s="316">
        <f t="shared" si="366"/>
        <v>0</v>
      </c>
      <c r="BN196" s="316">
        <f t="shared" si="366"/>
        <v>0</v>
      </c>
      <c r="BO196" s="316">
        <f t="shared" si="366"/>
        <v>0</v>
      </c>
      <c r="BP196" s="316">
        <f t="shared" si="366"/>
        <v>0</v>
      </c>
      <c r="BQ196" s="316">
        <f t="shared" si="366"/>
        <v>0</v>
      </c>
      <c r="BR196" s="316">
        <f t="shared" si="366"/>
        <v>0</v>
      </c>
      <c r="BS196" s="316">
        <f t="shared" si="366"/>
        <v>0</v>
      </c>
      <c r="BT196" s="316">
        <f t="shared" ref="BT196:BX196" si="367">BT20</f>
        <v>0</v>
      </c>
      <c r="BU196" s="316">
        <f t="shared" si="367"/>
        <v>0</v>
      </c>
      <c r="BV196" s="316">
        <f t="shared" si="367"/>
        <v>0</v>
      </c>
      <c r="BW196" s="316">
        <f t="shared" si="367"/>
        <v>0</v>
      </c>
      <c r="BX196" s="316">
        <f t="shared" si="367"/>
        <v>0</v>
      </c>
    </row>
    <row r="197" spans="1:76" x14ac:dyDescent="0.2">
      <c r="A197" s="727"/>
      <c r="B197" s="714"/>
      <c r="C197" s="714"/>
      <c r="D197" s="710"/>
      <c r="E197" s="710"/>
      <c r="F197" s="90" t="s">
        <v>324</v>
      </c>
      <c r="G197" s="316">
        <f>IF($C20="","N/A",G196)</f>
        <v>0</v>
      </c>
      <c r="H197" s="316">
        <f>IF($C20="NON-QALY",IF(H$5="-","",H$158*H196),IF($C20="QALY",IF(H$5="-","",H196*H$159),"N/A"))</f>
        <v>0</v>
      </c>
      <c r="I197" s="316">
        <f t="shared" ref="I197:BT197" si="368">IF($C20="NON-QALY",IF(I$5="-","",I$158*I196),IF($C20="QALY",IF(I$5="-","",I196*I$159),"N/A"))</f>
        <v>0</v>
      </c>
      <c r="J197" s="316">
        <f t="shared" si="368"/>
        <v>0</v>
      </c>
      <c r="K197" s="316">
        <f t="shared" si="368"/>
        <v>0</v>
      </c>
      <c r="L197" s="316">
        <f t="shared" si="368"/>
        <v>0</v>
      </c>
      <c r="M197" s="316">
        <f t="shared" si="368"/>
        <v>0</v>
      </c>
      <c r="N197" s="316">
        <f t="shared" si="368"/>
        <v>0</v>
      </c>
      <c r="O197" s="316">
        <f t="shared" si="368"/>
        <v>0</v>
      </c>
      <c r="P197" s="316">
        <f t="shared" si="368"/>
        <v>0</v>
      </c>
      <c r="Q197" s="316">
        <f t="shared" si="368"/>
        <v>0</v>
      </c>
      <c r="R197" s="316">
        <f t="shared" si="368"/>
        <v>0</v>
      </c>
      <c r="S197" s="316">
        <f t="shared" si="368"/>
        <v>0</v>
      </c>
      <c r="T197" s="316">
        <f t="shared" si="368"/>
        <v>0</v>
      </c>
      <c r="U197" s="316">
        <f t="shared" si="368"/>
        <v>0</v>
      </c>
      <c r="V197" s="316">
        <f t="shared" si="368"/>
        <v>0</v>
      </c>
      <c r="W197" s="316">
        <f t="shared" si="368"/>
        <v>0</v>
      </c>
      <c r="X197" s="316">
        <f t="shared" si="368"/>
        <v>0</v>
      </c>
      <c r="Y197" s="316">
        <f t="shared" si="368"/>
        <v>0</v>
      </c>
      <c r="Z197" s="316">
        <f t="shared" si="368"/>
        <v>0</v>
      </c>
      <c r="AA197" s="316">
        <f t="shared" si="368"/>
        <v>0</v>
      </c>
      <c r="AB197" s="316">
        <f t="shared" si="368"/>
        <v>0</v>
      </c>
      <c r="AC197" s="316">
        <f t="shared" si="368"/>
        <v>0</v>
      </c>
      <c r="AD197" s="316">
        <f t="shared" si="368"/>
        <v>0</v>
      </c>
      <c r="AE197" s="316">
        <f t="shared" si="368"/>
        <v>0</v>
      </c>
      <c r="AF197" s="316">
        <f t="shared" si="368"/>
        <v>0</v>
      </c>
      <c r="AG197" s="316">
        <f t="shared" si="368"/>
        <v>0</v>
      </c>
      <c r="AH197" s="316">
        <f t="shared" si="368"/>
        <v>0</v>
      </c>
      <c r="AI197" s="316">
        <f t="shared" si="368"/>
        <v>0</v>
      </c>
      <c r="AJ197" s="316">
        <f t="shared" si="368"/>
        <v>0</v>
      </c>
      <c r="AK197" s="316">
        <f t="shared" si="368"/>
        <v>0</v>
      </c>
      <c r="AL197" s="316">
        <f t="shared" si="368"/>
        <v>0</v>
      </c>
      <c r="AM197" s="316">
        <f t="shared" si="368"/>
        <v>0</v>
      </c>
      <c r="AN197" s="316">
        <f t="shared" si="368"/>
        <v>0</v>
      </c>
      <c r="AO197" s="316">
        <f t="shared" si="368"/>
        <v>0</v>
      </c>
      <c r="AP197" s="316">
        <f t="shared" si="368"/>
        <v>0</v>
      </c>
      <c r="AQ197" s="316">
        <f t="shared" si="368"/>
        <v>0</v>
      </c>
      <c r="AR197" s="316">
        <f t="shared" si="368"/>
        <v>0</v>
      </c>
      <c r="AS197" s="316">
        <f t="shared" si="368"/>
        <v>0</v>
      </c>
      <c r="AT197" s="316">
        <f t="shared" si="368"/>
        <v>0</v>
      </c>
      <c r="AU197" s="316">
        <f t="shared" si="368"/>
        <v>0</v>
      </c>
      <c r="AV197" s="316">
        <f t="shared" si="368"/>
        <v>0</v>
      </c>
      <c r="AW197" s="316">
        <f t="shared" si="368"/>
        <v>0</v>
      </c>
      <c r="AX197" s="316">
        <f t="shared" si="368"/>
        <v>0</v>
      </c>
      <c r="AY197" s="316">
        <f t="shared" si="368"/>
        <v>0</v>
      </c>
      <c r="AZ197" s="316">
        <f t="shared" si="368"/>
        <v>0</v>
      </c>
      <c r="BA197" s="316">
        <f t="shared" si="368"/>
        <v>0</v>
      </c>
      <c r="BB197" s="316">
        <f t="shared" si="368"/>
        <v>0</v>
      </c>
      <c r="BC197" s="316">
        <f t="shared" si="368"/>
        <v>0</v>
      </c>
      <c r="BD197" s="316">
        <f t="shared" si="368"/>
        <v>0</v>
      </c>
      <c r="BE197" s="316">
        <f t="shared" si="368"/>
        <v>0</v>
      </c>
      <c r="BF197" s="316">
        <f t="shared" si="368"/>
        <v>0</v>
      </c>
      <c r="BG197" s="316">
        <f t="shared" si="368"/>
        <v>0</v>
      </c>
      <c r="BH197" s="316">
        <f t="shared" si="368"/>
        <v>0</v>
      </c>
      <c r="BI197" s="316">
        <f t="shared" si="368"/>
        <v>0</v>
      </c>
      <c r="BJ197" s="316">
        <f t="shared" si="368"/>
        <v>0</v>
      </c>
      <c r="BK197" s="316">
        <f t="shared" si="368"/>
        <v>0</v>
      </c>
      <c r="BL197" s="316">
        <f t="shared" si="368"/>
        <v>0</v>
      </c>
      <c r="BM197" s="316">
        <f t="shared" si="368"/>
        <v>0</v>
      </c>
      <c r="BN197" s="316">
        <f t="shared" si="368"/>
        <v>0</v>
      </c>
      <c r="BO197" s="316">
        <f t="shared" si="368"/>
        <v>0</v>
      </c>
      <c r="BP197" s="316">
        <f t="shared" si="368"/>
        <v>0</v>
      </c>
      <c r="BQ197" s="316">
        <f t="shared" si="368"/>
        <v>0</v>
      </c>
      <c r="BR197" s="316">
        <f t="shared" si="368"/>
        <v>0</v>
      </c>
      <c r="BS197" s="316">
        <f t="shared" si="368"/>
        <v>0</v>
      </c>
      <c r="BT197" s="316">
        <f t="shared" si="368"/>
        <v>0</v>
      </c>
      <c r="BU197" s="316">
        <f t="shared" ref="BU197:BX197" si="369">IF($C20="NON-QALY",IF(BU$5="-","",BU$158*BU196),IF($C20="QALY",IF(BU$5="-","",BU196*BU$159),"N/A"))</f>
        <v>0</v>
      </c>
      <c r="BV197" s="316">
        <f t="shared" si="369"/>
        <v>0</v>
      </c>
      <c r="BW197" s="316">
        <f t="shared" si="369"/>
        <v>0</v>
      </c>
      <c r="BX197" s="316">
        <f t="shared" si="369"/>
        <v>0</v>
      </c>
    </row>
    <row r="198" spans="1:76" ht="12" x14ac:dyDescent="0.2">
      <c r="A198" s="31"/>
      <c r="B198" s="31"/>
      <c r="C198" s="490" t="s">
        <v>55</v>
      </c>
      <c r="D198" s="317">
        <f>SUM(D168:D197)</f>
        <v>0</v>
      </c>
      <c r="E198" s="317">
        <f>SUM(E168:E197)</f>
        <v>0</v>
      </c>
      <c r="F198" s="317">
        <f>SUM(G198:BX198)</f>
        <v>0</v>
      </c>
      <c r="G198" s="317">
        <f>SUM(G197,G195,G193,G191,G189,G187,G185,G183,G181,G179,G177,G175,G173,G171,G169)</f>
        <v>0</v>
      </c>
      <c r="H198" s="317">
        <f t="shared" ref="H198:BS198" si="370">SUM(H197,H195,H193,H191,H189,H187,H185,H183,H181,H179,H177,H175,H173,H171,H169)</f>
        <v>0</v>
      </c>
      <c r="I198" s="317">
        <f t="shared" si="370"/>
        <v>0</v>
      </c>
      <c r="J198" s="317">
        <f t="shared" si="370"/>
        <v>0</v>
      </c>
      <c r="K198" s="317">
        <f t="shared" si="370"/>
        <v>0</v>
      </c>
      <c r="L198" s="317">
        <f t="shared" si="370"/>
        <v>0</v>
      </c>
      <c r="M198" s="317">
        <f t="shared" si="370"/>
        <v>0</v>
      </c>
      <c r="N198" s="317">
        <f t="shared" si="370"/>
        <v>0</v>
      </c>
      <c r="O198" s="317">
        <f t="shared" si="370"/>
        <v>0</v>
      </c>
      <c r="P198" s="317">
        <f t="shared" si="370"/>
        <v>0</v>
      </c>
      <c r="Q198" s="317">
        <f t="shared" si="370"/>
        <v>0</v>
      </c>
      <c r="R198" s="317">
        <f t="shared" si="370"/>
        <v>0</v>
      </c>
      <c r="S198" s="317">
        <f t="shared" si="370"/>
        <v>0</v>
      </c>
      <c r="T198" s="317">
        <f t="shared" si="370"/>
        <v>0</v>
      </c>
      <c r="U198" s="317">
        <f t="shared" si="370"/>
        <v>0</v>
      </c>
      <c r="V198" s="317">
        <f t="shared" si="370"/>
        <v>0</v>
      </c>
      <c r="W198" s="317">
        <f t="shared" si="370"/>
        <v>0</v>
      </c>
      <c r="X198" s="317">
        <f t="shared" si="370"/>
        <v>0</v>
      </c>
      <c r="Y198" s="317">
        <f t="shared" si="370"/>
        <v>0</v>
      </c>
      <c r="Z198" s="317">
        <f t="shared" si="370"/>
        <v>0</v>
      </c>
      <c r="AA198" s="317">
        <f t="shared" si="370"/>
        <v>0</v>
      </c>
      <c r="AB198" s="317">
        <f t="shared" si="370"/>
        <v>0</v>
      </c>
      <c r="AC198" s="317">
        <f t="shared" si="370"/>
        <v>0</v>
      </c>
      <c r="AD198" s="317">
        <f t="shared" si="370"/>
        <v>0</v>
      </c>
      <c r="AE198" s="317">
        <f t="shared" si="370"/>
        <v>0</v>
      </c>
      <c r="AF198" s="317">
        <f t="shared" si="370"/>
        <v>0</v>
      </c>
      <c r="AG198" s="317">
        <f t="shared" si="370"/>
        <v>0</v>
      </c>
      <c r="AH198" s="317">
        <f t="shared" si="370"/>
        <v>0</v>
      </c>
      <c r="AI198" s="317">
        <f t="shared" si="370"/>
        <v>0</v>
      </c>
      <c r="AJ198" s="317">
        <f t="shared" si="370"/>
        <v>0</v>
      </c>
      <c r="AK198" s="317">
        <f t="shared" si="370"/>
        <v>0</v>
      </c>
      <c r="AL198" s="317">
        <f t="shared" si="370"/>
        <v>0</v>
      </c>
      <c r="AM198" s="317">
        <f t="shared" si="370"/>
        <v>0</v>
      </c>
      <c r="AN198" s="317">
        <f t="shared" si="370"/>
        <v>0</v>
      </c>
      <c r="AO198" s="317">
        <f t="shared" si="370"/>
        <v>0</v>
      </c>
      <c r="AP198" s="317">
        <f t="shared" si="370"/>
        <v>0</v>
      </c>
      <c r="AQ198" s="317">
        <f t="shared" si="370"/>
        <v>0</v>
      </c>
      <c r="AR198" s="317">
        <f t="shared" si="370"/>
        <v>0</v>
      </c>
      <c r="AS198" s="317">
        <f t="shared" si="370"/>
        <v>0</v>
      </c>
      <c r="AT198" s="317">
        <f t="shared" si="370"/>
        <v>0</v>
      </c>
      <c r="AU198" s="317">
        <f t="shared" si="370"/>
        <v>0</v>
      </c>
      <c r="AV198" s="317">
        <f t="shared" si="370"/>
        <v>0</v>
      </c>
      <c r="AW198" s="317">
        <f t="shared" si="370"/>
        <v>0</v>
      </c>
      <c r="AX198" s="317">
        <f t="shared" si="370"/>
        <v>0</v>
      </c>
      <c r="AY198" s="317">
        <f t="shared" si="370"/>
        <v>0</v>
      </c>
      <c r="AZ198" s="317">
        <f t="shared" si="370"/>
        <v>0</v>
      </c>
      <c r="BA198" s="317">
        <f t="shared" si="370"/>
        <v>0</v>
      </c>
      <c r="BB198" s="317">
        <f t="shared" si="370"/>
        <v>0</v>
      </c>
      <c r="BC198" s="317">
        <f t="shared" si="370"/>
        <v>0</v>
      </c>
      <c r="BD198" s="317">
        <f t="shared" si="370"/>
        <v>0</v>
      </c>
      <c r="BE198" s="317">
        <f t="shared" si="370"/>
        <v>0</v>
      </c>
      <c r="BF198" s="317">
        <f t="shared" si="370"/>
        <v>0</v>
      </c>
      <c r="BG198" s="317">
        <f t="shared" si="370"/>
        <v>0</v>
      </c>
      <c r="BH198" s="317">
        <f t="shared" si="370"/>
        <v>0</v>
      </c>
      <c r="BI198" s="317">
        <f t="shared" si="370"/>
        <v>0</v>
      </c>
      <c r="BJ198" s="317">
        <f t="shared" si="370"/>
        <v>0</v>
      </c>
      <c r="BK198" s="317">
        <f t="shared" si="370"/>
        <v>0</v>
      </c>
      <c r="BL198" s="317">
        <f t="shared" si="370"/>
        <v>0</v>
      </c>
      <c r="BM198" s="317">
        <f t="shared" si="370"/>
        <v>0</v>
      </c>
      <c r="BN198" s="317">
        <f t="shared" si="370"/>
        <v>0</v>
      </c>
      <c r="BO198" s="317">
        <f t="shared" si="370"/>
        <v>0</v>
      </c>
      <c r="BP198" s="317">
        <f t="shared" si="370"/>
        <v>0</v>
      </c>
      <c r="BQ198" s="317">
        <f t="shared" si="370"/>
        <v>0</v>
      </c>
      <c r="BR198" s="317">
        <f t="shared" si="370"/>
        <v>0</v>
      </c>
      <c r="BS198" s="317">
        <f t="shared" si="370"/>
        <v>0</v>
      </c>
      <c r="BT198" s="317">
        <f t="shared" ref="BT198:BX198" si="371">SUM(BT197,BT195,BT193,BT191,BT189,BT187,BT185,BT183,BT181,BT179,BT177,BT175,BT173,BT171,BT169)</f>
        <v>0</v>
      </c>
      <c r="BU198" s="317">
        <f t="shared" si="371"/>
        <v>0</v>
      </c>
      <c r="BV198" s="317">
        <f t="shared" si="371"/>
        <v>0</v>
      </c>
      <c r="BW198" s="317">
        <f t="shared" si="371"/>
        <v>0</v>
      </c>
      <c r="BX198" s="317">
        <f t="shared" si="371"/>
        <v>0</v>
      </c>
    </row>
    <row r="199" spans="1:76" x14ac:dyDescent="0.2">
      <c r="D199" s="318"/>
      <c r="E199" s="318"/>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64"/>
      <c r="AE199" s="264"/>
      <c r="AF199" s="264"/>
      <c r="AG199" s="264"/>
      <c r="AH199" s="264"/>
      <c r="AI199" s="264"/>
      <c r="AJ199" s="264"/>
      <c r="AK199" s="264"/>
      <c r="AL199" s="264"/>
      <c r="AM199" s="264"/>
      <c r="AN199" s="264"/>
      <c r="AO199" s="264"/>
      <c r="AP199" s="264"/>
      <c r="AQ199" s="264"/>
      <c r="AR199" s="264"/>
      <c r="AS199" s="264"/>
      <c r="AT199" s="264"/>
      <c r="AU199" s="264"/>
      <c r="AV199" s="264"/>
      <c r="AW199" s="264"/>
      <c r="AX199" s="264"/>
      <c r="AY199" s="264"/>
      <c r="AZ199" s="264"/>
      <c r="BA199" s="264"/>
      <c r="BB199" s="264"/>
      <c r="BC199" s="264"/>
      <c r="BD199" s="264"/>
      <c r="BE199" s="264"/>
      <c r="BF199" s="264"/>
      <c r="BG199" s="264"/>
      <c r="BH199" s="264"/>
      <c r="BI199" s="264"/>
      <c r="BJ199" s="264"/>
      <c r="BK199" s="264"/>
      <c r="BL199" s="264"/>
      <c r="BM199" s="264"/>
      <c r="BN199" s="264"/>
      <c r="BO199" s="264"/>
      <c r="BP199" s="264"/>
      <c r="BQ199" s="264"/>
      <c r="BR199" s="264"/>
    </row>
    <row r="200" spans="1:76" ht="12" x14ac:dyDescent="0.2">
      <c r="A200" s="734" t="str">
        <f>A25</f>
        <v xml:space="preserve">Option 1 - </v>
      </c>
      <c r="B200" s="735"/>
      <c r="C200" s="735"/>
      <c r="D200" s="735"/>
      <c r="E200" s="318"/>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64"/>
      <c r="AE200" s="264"/>
      <c r="AF200" s="264"/>
      <c r="AG200" s="264"/>
      <c r="AH200" s="264"/>
      <c r="AI200" s="264"/>
      <c r="AJ200" s="264"/>
      <c r="AK200" s="264"/>
      <c r="AL200" s="264"/>
      <c r="AM200" s="264"/>
      <c r="AN200" s="264"/>
      <c r="AO200" s="264"/>
      <c r="AP200" s="264"/>
      <c r="AQ200" s="264"/>
      <c r="AR200" s="264"/>
      <c r="AS200" s="264"/>
      <c r="AT200" s="264"/>
      <c r="AU200" s="264"/>
      <c r="AV200" s="264"/>
      <c r="AW200" s="264"/>
      <c r="AX200" s="264"/>
      <c r="AY200" s="264"/>
      <c r="AZ200" s="264"/>
      <c r="BA200" s="264"/>
      <c r="BB200" s="264"/>
      <c r="BC200" s="264"/>
      <c r="BD200" s="264"/>
      <c r="BE200" s="264"/>
      <c r="BF200" s="264"/>
      <c r="BG200" s="264"/>
      <c r="BH200" s="264"/>
      <c r="BI200" s="264"/>
      <c r="BJ200" s="264"/>
      <c r="BK200" s="264"/>
      <c r="BL200" s="264"/>
      <c r="BM200" s="264"/>
      <c r="BN200" s="264"/>
      <c r="BO200" s="264"/>
      <c r="BP200" s="264"/>
      <c r="BQ200" s="264"/>
      <c r="BR200" s="264"/>
    </row>
    <row r="201" spans="1:76" x14ac:dyDescent="0.2">
      <c r="A201" s="726" t="s">
        <v>41</v>
      </c>
      <c r="B201" s="713">
        <f>B28</f>
        <v>0</v>
      </c>
      <c r="C201" s="713" t="str">
        <f>C28</f>
        <v>Non-QALY</v>
      </c>
      <c r="D201" s="709">
        <f>E201/(IF(C28="QALY",Factors!$BU$51,Factors!$BU$50))</f>
        <v>0</v>
      </c>
      <c r="E201" s="709">
        <f>SUM(G202:BX202)</f>
        <v>0</v>
      </c>
      <c r="F201" s="34" t="s">
        <v>325</v>
      </c>
      <c r="G201" s="316">
        <f t="shared" ref="G201:AL201" si="372">G28</f>
        <v>0</v>
      </c>
      <c r="H201" s="316">
        <f t="shared" si="372"/>
        <v>0</v>
      </c>
      <c r="I201" s="316">
        <f t="shared" si="372"/>
        <v>0</v>
      </c>
      <c r="J201" s="316">
        <f t="shared" si="372"/>
        <v>0</v>
      </c>
      <c r="K201" s="316">
        <f t="shared" si="372"/>
        <v>0</v>
      </c>
      <c r="L201" s="316">
        <f t="shared" si="372"/>
        <v>0</v>
      </c>
      <c r="M201" s="316">
        <f t="shared" si="372"/>
        <v>0</v>
      </c>
      <c r="N201" s="316">
        <f t="shared" si="372"/>
        <v>0</v>
      </c>
      <c r="O201" s="316">
        <f t="shared" si="372"/>
        <v>0</v>
      </c>
      <c r="P201" s="316">
        <f t="shared" si="372"/>
        <v>0</v>
      </c>
      <c r="Q201" s="316">
        <f t="shared" si="372"/>
        <v>0</v>
      </c>
      <c r="R201" s="316">
        <f t="shared" si="372"/>
        <v>0</v>
      </c>
      <c r="S201" s="316">
        <f t="shared" si="372"/>
        <v>0</v>
      </c>
      <c r="T201" s="316">
        <f t="shared" si="372"/>
        <v>0</v>
      </c>
      <c r="U201" s="316">
        <f t="shared" si="372"/>
        <v>0</v>
      </c>
      <c r="V201" s="316">
        <f t="shared" si="372"/>
        <v>0</v>
      </c>
      <c r="W201" s="316">
        <f t="shared" si="372"/>
        <v>0</v>
      </c>
      <c r="X201" s="316">
        <f t="shared" si="372"/>
        <v>0</v>
      </c>
      <c r="Y201" s="316">
        <f t="shared" si="372"/>
        <v>0</v>
      </c>
      <c r="Z201" s="316">
        <f t="shared" si="372"/>
        <v>0</v>
      </c>
      <c r="AA201" s="316">
        <f t="shared" si="372"/>
        <v>0</v>
      </c>
      <c r="AB201" s="316">
        <f t="shared" si="372"/>
        <v>0</v>
      </c>
      <c r="AC201" s="316">
        <f t="shared" si="372"/>
        <v>0</v>
      </c>
      <c r="AD201" s="316">
        <f t="shared" si="372"/>
        <v>0</v>
      </c>
      <c r="AE201" s="316">
        <f t="shared" si="372"/>
        <v>0</v>
      </c>
      <c r="AF201" s="316">
        <f t="shared" si="372"/>
        <v>0</v>
      </c>
      <c r="AG201" s="316">
        <f t="shared" si="372"/>
        <v>0</v>
      </c>
      <c r="AH201" s="316">
        <f t="shared" si="372"/>
        <v>0</v>
      </c>
      <c r="AI201" s="316">
        <f t="shared" si="372"/>
        <v>0</v>
      </c>
      <c r="AJ201" s="316">
        <f t="shared" si="372"/>
        <v>0</v>
      </c>
      <c r="AK201" s="316">
        <f t="shared" si="372"/>
        <v>0</v>
      </c>
      <c r="AL201" s="316">
        <f t="shared" si="372"/>
        <v>0</v>
      </c>
      <c r="AM201" s="316">
        <f t="shared" ref="AM201:BR201" si="373">AM28</f>
        <v>0</v>
      </c>
      <c r="AN201" s="316">
        <f t="shared" si="373"/>
        <v>0</v>
      </c>
      <c r="AO201" s="316">
        <f t="shared" si="373"/>
        <v>0</v>
      </c>
      <c r="AP201" s="316">
        <f t="shared" si="373"/>
        <v>0</v>
      </c>
      <c r="AQ201" s="316">
        <f t="shared" si="373"/>
        <v>0</v>
      </c>
      <c r="AR201" s="316">
        <f t="shared" si="373"/>
        <v>0</v>
      </c>
      <c r="AS201" s="316">
        <f t="shared" si="373"/>
        <v>0</v>
      </c>
      <c r="AT201" s="316">
        <f t="shared" si="373"/>
        <v>0</v>
      </c>
      <c r="AU201" s="316">
        <f t="shared" si="373"/>
        <v>0</v>
      </c>
      <c r="AV201" s="316">
        <f t="shared" si="373"/>
        <v>0</v>
      </c>
      <c r="AW201" s="316">
        <f t="shared" si="373"/>
        <v>0</v>
      </c>
      <c r="AX201" s="316">
        <f t="shared" si="373"/>
        <v>0</v>
      </c>
      <c r="AY201" s="316">
        <f t="shared" si="373"/>
        <v>0</v>
      </c>
      <c r="AZ201" s="316">
        <f t="shared" si="373"/>
        <v>0</v>
      </c>
      <c r="BA201" s="316">
        <f t="shared" si="373"/>
        <v>0</v>
      </c>
      <c r="BB201" s="316">
        <f t="shared" si="373"/>
        <v>0</v>
      </c>
      <c r="BC201" s="316">
        <f t="shared" si="373"/>
        <v>0</v>
      </c>
      <c r="BD201" s="316">
        <f t="shared" si="373"/>
        <v>0</v>
      </c>
      <c r="BE201" s="316">
        <f t="shared" si="373"/>
        <v>0</v>
      </c>
      <c r="BF201" s="316">
        <f t="shared" si="373"/>
        <v>0</v>
      </c>
      <c r="BG201" s="316">
        <f t="shared" si="373"/>
        <v>0</v>
      </c>
      <c r="BH201" s="316">
        <f t="shared" si="373"/>
        <v>0</v>
      </c>
      <c r="BI201" s="316">
        <f t="shared" si="373"/>
        <v>0</v>
      </c>
      <c r="BJ201" s="316">
        <f t="shared" si="373"/>
        <v>0</v>
      </c>
      <c r="BK201" s="316">
        <f t="shared" si="373"/>
        <v>0</v>
      </c>
      <c r="BL201" s="316">
        <f t="shared" si="373"/>
        <v>0</v>
      </c>
      <c r="BM201" s="316">
        <f t="shared" si="373"/>
        <v>0</v>
      </c>
      <c r="BN201" s="316">
        <f t="shared" si="373"/>
        <v>0</v>
      </c>
      <c r="BO201" s="316">
        <f t="shared" si="373"/>
        <v>0</v>
      </c>
      <c r="BP201" s="316">
        <f t="shared" si="373"/>
        <v>0</v>
      </c>
      <c r="BQ201" s="316">
        <f t="shared" si="373"/>
        <v>0</v>
      </c>
      <c r="BR201" s="316">
        <f t="shared" si="373"/>
        <v>0</v>
      </c>
      <c r="BS201" s="316">
        <f t="shared" ref="BS201:BX201" si="374">BS28</f>
        <v>0</v>
      </c>
      <c r="BT201" s="316">
        <f t="shared" si="374"/>
        <v>0</v>
      </c>
      <c r="BU201" s="316">
        <f t="shared" si="374"/>
        <v>0</v>
      </c>
      <c r="BV201" s="316">
        <f t="shared" si="374"/>
        <v>0</v>
      </c>
      <c r="BW201" s="316">
        <f t="shared" si="374"/>
        <v>0</v>
      </c>
      <c r="BX201" s="316">
        <f t="shared" si="374"/>
        <v>0</v>
      </c>
    </row>
    <row r="202" spans="1:76" x14ac:dyDescent="0.2">
      <c r="A202" s="727"/>
      <c r="B202" s="714"/>
      <c r="C202" s="714"/>
      <c r="D202" s="710"/>
      <c r="E202" s="710"/>
      <c r="F202" s="90" t="s">
        <v>324</v>
      </c>
      <c r="G202" s="316">
        <f>IF($C28="","N/A",G201)</f>
        <v>0</v>
      </c>
      <c r="H202" s="316">
        <f t="shared" ref="H202:AM202" si="375">IF($C28="NON-QALY",IF(H$27="-","",H$158*H201),IF($C28="QALY",IF(H$27="-","",H201*H$159),"N/A"))</f>
        <v>0</v>
      </c>
      <c r="I202" s="316">
        <f t="shared" si="375"/>
        <v>0</v>
      </c>
      <c r="J202" s="316">
        <f t="shared" si="375"/>
        <v>0</v>
      </c>
      <c r="K202" s="316">
        <f t="shared" si="375"/>
        <v>0</v>
      </c>
      <c r="L202" s="316">
        <f t="shared" si="375"/>
        <v>0</v>
      </c>
      <c r="M202" s="316">
        <f t="shared" si="375"/>
        <v>0</v>
      </c>
      <c r="N202" s="316">
        <f t="shared" si="375"/>
        <v>0</v>
      </c>
      <c r="O202" s="316">
        <f t="shared" si="375"/>
        <v>0</v>
      </c>
      <c r="P202" s="316">
        <f t="shared" si="375"/>
        <v>0</v>
      </c>
      <c r="Q202" s="316">
        <f t="shared" si="375"/>
        <v>0</v>
      </c>
      <c r="R202" s="316">
        <f t="shared" si="375"/>
        <v>0</v>
      </c>
      <c r="S202" s="316">
        <f t="shared" si="375"/>
        <v>0</v>
      </c>
      <c r="T202" s="316">
        <f t="shared" si="375"/>
        <v>0</v>
      </c>
      <c r="U202" s="316">
        <f t="shared" si="375"/>
        <v>0</v>
      </c>
      <c r="V202" s="316">
        <f t="shared" si="375"/>
        <v>0</v>
      </c>
      <c r="W202" s="316">
        <f t="shared" si="375"/>
        <v>0</v>
      </c>
      <c r="X202" s="316">
        <f t="shared" si="375"/>
        <v>0</v>
      </c>
      <c r="Y202" s="316">
        <f t="shared" si="375"/>
        <v>0</v>
      </c>
      <c r="Z202" s="316">
        <f t="shared" si="375"/>
        <v>0</v>
      </c>
      <c r="AA202" s="316">
        <f t="shared" si="375"/>
        <v>0</v>
      </c>
      <c r="AB202" s="316">
        <f t="shared" si="375"/>
        <v>0</v>
      </c>
      <c r="AC202" s="316">
        <f t="shared" si="375"/>
        <v>0</v>
      </c>
      <c r="AD202" s="316">
        <f t="shared" si="375"/>
        <v>0</v>
      </c>
      <c r="AE202" s="316">
        <f t="shared" si="375"/>
        <v>0</v>
      </c>
      <c r="AF202" s="316">
        <f t="shared" si="375"/>
        <v>0</v>
      </c>
      <c r="AG202" s="316">
        <f t="shared" si="375"/>
        <v>0</v>
      </c>
      <c r="AH202" s="316">
        <f t="shared" si="375"/>
        <v>0</v>
      </c>
      <c r="AI202" s="316">
        <f t="shared" si="375"/>
        <v>0</v>
      </c>
      <c r="AJ202" s="316">
        <f t="shared" si="375"/>
        <v>0</v>
      </c>
      <c r="AK202" s="316">
        <f t="shared" si="375"/>
        <v>0</v>
      </c>
      <c r="AL202" s="316">
        <f t="shared" si="375"/>
        <v>0</v>
      </c>
      <c r="AM202" s="316">
        <f t="shared" si="375"/>
        <v>0</v>
      </c>
      <c r="AN202" s="316">
        <f t="shared" ref="AN202:BS202" si="376">IF($C28="NON-QALY",IF(AN$27="-","",AN$158*AN201),IF($C28="QALY",IF(AN$27="-","",AN201*AN$159),"N/A"))</f>
        <v>0</v>
      </c>
      <c r="AO202" s="316">
        <f t="shared" si="376"/>
        <v>0</v>
      </c>
      <c r="AP202" s="316">
        <f t="shared" si="376"/>
        <v>0</v>
      </c>
      <c r="AQ202" s="316">
        <f t="shared" si="376"/>
        <v>0</v>
      </c>
      <c r="AR202" s="316">
        <f t="shared" si="376"/>
        <v>0</v>
      </c>
      <c r="AS202" s="316">
        <f t="shared" si="376"/>
        <v>0</v>
      </c>
      <c r="AT202" s="316">
        <f t="shared" si="376"/>
        <v>0</v>
      </c>
      <c r="AU202" s="316">
        <f t="shared" si="376"/>
        <v>0</v>
      </c>
      <c r="AV202" s="316">
        <f t="shared" si="376"/>
        <v>0</v>
      </c>
      <c r="AW202" s="316">
        <f t="shared" si="376"/>
        <v>0</v>
      </c>
      <c r="AX202" s="316">
        <f t="shared" si="376"/>
        <v>0</v>
      </c>
      <c r="AY202" s="316">
        <f t="shared" si="376"/>
        <v>0</v>
      </c>
      <c r="AZ202" s="316">
        <f t="shared" si="376"/>
        <v>0</v>
      </c>
      <c r="BA202" s="316">
        <f t="shared" si="376"/>
        <v>0</v>
      </c>
      <c r="BB202" s="316">
        <f t="shared" si="376"/>
        <v>0</v>
      </c>
      <c r="BC202" s="316">
        <f t="shared" si="376"/>
        <v>0</v>
      </c>
      <c r="BD202" s="316">
        <f t="shared" si="376"/>
        <v>0</v>
      </c>
      <c r="BE202" s="316">
        <f t="shared" si="376"/>
        <v>0</v>
      </c>
      <c r="BF202" s="316">
        <f t="shared" si="376"/>
        <v>0</v>
      </c>
      <c r="BG202" s="316">
        <f t="shared" si="376"/>
        <v>0</v>
      </c>
      <c r="BH202" s="316">
        <f t="shared" si="376"/>
        <v>0</v>
      </c>
      <c r="BI202" s="316">
        <f t="shared" si="376"/>
        <v>0</v>
      </c>
      <c r="BJ202" s="316">
        <f t="shared" si="376"/>
        <v>0</v>
      </c>
      <c r="BK202" s="316">
        <f t="shared" si="376"/>
        <v>0</v>
      </c>
      <c r="BL202" s="316">
        <f t="shared" si="376"/>
        <v>0</v>
      </c>
      <c r="BM202" s="316">
        <f t="shared" si="376"/>
        <v>0</v>
      </c>
      <c r="BN202" s="316">
        <f t="shared" si="376"/>
        <v>0</v>
      </c>
      <c r="BO202" s="316">
        <f t="shared" si="376"/>
        <v>0</v>
      </c>
      <c r="BP202" s="316">
        <f t="shared" si="376"/>
        <v>0</v>
      </c>
      <c r="BQ202" s="316">
        <f t="shared" si="376"/>
        <v>0</v>
      </c>
      <c r="BR202" s="316">
        <f t="shared" si="376"/>
        <v>0</v>
      </c>
      <c r="BS202" s="316">
        <f t="shared" si="376"/>
        <v>0</v>
      </c>
      <c r="BT202" s="316">
        <f t="shared" ref="BT202:BX202" si="377">IF($C28="NON-QALY",IF(BT$27="-","",BT$158*BT201),IF($C28="QALY",IF(BT$27="-","",BT201*BT$159),"N/A"))</f>
        <v>0</v>
      </c>
      <c r="BU202" s="316">
        <f t="shared" si="377"/>
        <v>0</v>
      </c>
      <c r="BV202" s="316">
        <f t="shared" si="377"/>
        <v>0</v>
      </c>
      <c r="BW202" s="316">
        <f t="shared" si="377"/>
        <v>0</v>
      </c>
      <c r="BX202" s="316">
        <f t="shared" si="377"/>
        <v>0</v>
      </c>
    </row>
    <row r="203" spans="1:76" x14ac:dyDescent="0.2">
      <c r="A203" s="726" t="s">
        <v>42</v>
      </c>
      <c r="B203" s="713">
        <f>B29</f>
        <v>0</v>
      </c>
      <c r="C203" s="713" t="str">
        <f>C29</f>
        <v>Non-QALY</v>
      </c>
      <c r="D203" s="709">
        <f>E203/(IF(C29="QALY",Factors!$BU$51,Factors!$BU$50))</f>
        <v>0</v>
      </c>
      <c r="E203" s="711">
        <f>SUM(G204:BX204)</f>
        <v>0</v>
      </c>
      <c r="F203" s="34" t="s">
        <v>325</v>
      </c>
      <c r="G203" s="316">
        <f>G29</f>
        <v>0</v>
      </c>
      <c r="H203" s="316">
        <f t="shared" ref="H203:BS203" si="378">H29</f>
        <v>0</v>
      </c>
      <c r="I203" s="316">
        <f t="shared" si="378"/>
        <v>0</v>
      </c>
      <c r="J203" s="316">
        <f t="shared" si="378"/>
        <v>0</v>
      </c>
      <c r="K203" s="316">
        <f t="shared" si="378"/>
        <v>0</v>
      </c>
      <c r="L203" s="316">
        <f t="shared" si="378"/>
        <v>0</v>
      </c>
      <c r="M203" s="316">
        <f t="shared" si="378"/>
        <v>0</v>
      </c>
      <c r="N203" s="316">
        <f t="shared" si="378"/>
        <v>0</v>
      </c>
      <c r="O203" s="316">
        <f t="shared" si="378"/>
        <v>0</v>
      </c>
      <c r="P203" s="316">
        <f t="shared" si="378"/>
        <v>0</v>
      </c>
      <c r="Q203" s="316">
        <f t="shared" si="378"/>
        <v>0</v>
      </c>
      <c r="R203" s="316">
        <f t="shared" si="378"/>
        <v>0</v>
      </c>
      <c r="S203" s="316">
        <f t="shared" si="378"/>
        <v>0</v>
      </c>
      <c r="T203" s="316">
        <f t="shared" si="378"/>
        <v>0</v>
      </c>
      <c r="U203" s="316">
        <f t="shared" si="378"/>
        <v>0</v>
      </c>
      <c r="V203" s="316">
        <f t="shared" si="378"/>
        <v>0</v>
      </c>
      <c r="W203" s="316">
        <f t="shared" si="378"/>
        <v>0</v>
      </c>
      <c r="X203" s="316">
        <f t="shared" si="378"/>
        <v>0</v>
      </c>
      <c r="Y203" s="316">
        <f t="shared" si="378"/>
        <v>0</v>
      </c>
      <c r="Z203" s="316">
        <f t="shared" si="378"/>
        <v>0</v>
      </c>
      <c r="AA203" s="316">
        <f t="shared" si="378"/>
        <v>0</v>
      </c>
      <c r="AB203" s="316">
        <f t="shared" si="378"/>
        <v>0</v>
      </c>
      <c r="AC203" s="316">
        <f t="shared" si="378"/>
        <v>0</v>
      </c>
      <c r="AD203" s="316">
        <f t="shared" si="378"/>
        <v>0</v>
      </c>
      <c r="AE203" s="316">
        <f t="shared" si="378"/>
        <v>0</v>
      </c>
      <c r="AF203" s="316">
        <f t="shared" si="378"/>
        <v>0</v>
      </c>
      <c r="AG203" s="316">
        <f t="shared" si="378"/>
        <v>0</v>
      </c>
      <c r="AH203" s="316">
        <f t="shared" si="378"/>
        <v>0</v>
      </c>
      <c r="AI203" s="316">
        <f t="shared" si="378"/>
        <v>0</v>
      </c>
      <c r="AJ203" s="316">
        <f t="shared" si="378"/>
        <v>0</v>
      </c>
      <c r="AK203" s="316">
        <f t="shared" si="378"/>
        <v>0</v>
      </c>
      <c r="AL203" s="316">
        <f t="shared" si="378"/>
        <v>0</v>
      </c>
      <c r="AM203" s="316">
        <f t="shared" si="378"/>
        <v>0</v>
      </c>
      <c r="AN203" s="316">
        <f t="shared" si="378"/>
        <v>0</v>
      </c>
      <c r="AO203" s="316">
        <f t="shared" si="378"/>
        <v>0</v>
      </c>
      <c r="AP203" s="316">
        <f t="shared" si="378"/>
        <v>0</v>
      </c>
      <c r="AQ203" s="316">
        <f t="shared" si="378"/>
        <v>0</v>
      </c>
      <c r="AR203" s="316">
        <f t="shared" si="378"/>
        <v>0</v>
      </c>
      <c r="AS203" s="316">
        <f t="shared" si="378"/>
        <v>0</v>
      </c>
      <c r="AT203" s="316">
        <f t="shared" si="378"/>
        <v>0</v>
      </c>
      <c r="AU203" s="316">
        <f t="shared" si="378"/>
        <v>0</v>
      </c>
      <c r="AV203" s="316">
        <f t="shared" si="378"/>
        <v>0</v>
      </c>
      <c r="AW203" s="316">
        <f t="shared" si="378"/>
        <v>0</v>
      </c>
      <c r="AX203" s="316">
        <f t="shared" si="378"/>
        <v>0</v>
      </c>
      <c r="AY203" s="316">
        <f t="shared" si="378"/>
        <v>0</v>
      </c>
      <c r="AZ203" s="316">
        <f t="shared" si="378"/>
        <v>0</v>
      </c>
      <c r="BA203" s="316">
        <f t="shared" si="378"/>
        <v>0</v>
      </c>
      <c r="BB203" s="316">
        <f t="shared" si="378"/>
        <v>0</v>
      </c>
      <c r="BC203" s="316">
        <f t="shared" si="378"/>
        <v>0</v>
      </c>
      <c r="BD203" s="316">
        <f t="shared" si="378"/>
        <v>0</v>
      </c>
      <c r="BE203" s="316">
        <f t="shared" si="378"/>
        <v>0</v>
      </c>
      <c r="BF203" s="316">
        <f t="shared" si="378"/>
        <v>0</v>
      </c>
      <c r="BG203" s="316">
        <f t="shared" si="378"/>
        <v>0</v>
      </c>
      <c r="BH203" s="316">
        <f t="shared" si="378"/>
        <v>0</v>
      </c>
      <c r="BI203" s="316">
        <f t="shared" si="378"/>
        <v>0</v>
      </c>
      <c r="BJ203" s="316">
        <f t="shared" si="378"/>
        <v>0</v>
      </c>
      <c r="BK203" s="316">
        <f t="shared" si="378"/>
        <v>0</v>
      </c>
      <c r="BL203" s="316">
        <f t="shared" si="378"/>
        <v>0</v>
      </c>
      <c r="BM203" s="316">
        <f t="shared" si="378"/>
        <v>0</v>
      </c>
      <c r="BN203" s="316">
        <f t="shared" si="378"/>
        <v>0</v>
      </c>
      <c r="BO203" s="316">
        <f t="shared" si="378"/>
        <v>0</v>
      </c>
      <c r="BP203" s="316">
        <f t="shared" si="378"/>
        <v>0</v>
      </c>
      <c r="BQ203" s="316">
        <f t="shared" si="378"/>
        <v>0</v>
      </c>
      <c r="BR203" s="316">
        <f t="shared" si="378"/>
        <v>0</v>
      </c>
      <c r="BS203" s="316">
        <f t="shared" si="378"/>
        <v>0</v>
      </c>
      <c r="BT203" s="316">
        <f t="shared" ref="BT203:BX203" si="379">BT29</f>
        <v>0</v>
      </c>
      <c r="BU203" s="316">
        <f t="shared" si="379"/>
        <v>0</v>
      </c>
      <c r="BV203" s="316">
        <f t="shared" si="379"/>
        <v>0</v>
      </c>
      <c r="BW203" s="316">
        <f t="shared" si="379"/>
        <v>0</v>
      </c>
      <c r="BX203" s="316">
        <f t="shared" si="379"/>
        <v>0</v>
      </c>
    </row>
    <row r="204" spans="1:76" x14ac:dyDescent="0.2">
      <c r="A204" s="727"/>
      <c r="B204" s="714"/>
      <c r="C204" s="714"/>
      <c r="D204" s="710"/>
      <c r="E204" s="712"/>
      <c r="F204" s="90" t="s">
        <v>324</v>
      </c>
      <c r="G204" s="316">
        <f>IF($C29="","N/A",G203)</f>
        <v>0</v>
      </c>
      <c r="H204" s="316">
        <f>IF($C29="NON-QALY",IF(H$27="-","",H$158*H203),IF($C29="QALY",IF(H$27="-","",H203*H$159),"N/A"))</f>
        <v>0</v>
      </c>
      <c r="I204" s="316">
        <f t="shared" ref="I204:BT204" si="380">IF($C29="NON-QALY",IF(I$27="-","",I$158*I203),IF($C29="QALY",IF(I$27="-","",I203*I$159),"N/A"))</f>
        <v>0</v>
      </c>
      <c r="J204" s="316">
        <f t="shared" si="380"/>
        <v>0</v>
      </c>
      <c r="K204" s="316">
        <f t="shared" si="380"/>
        <v>0</v>
      </c>
      <c r="L204" s="316">
        <f t="shared" si="380"/>
        <v>0</v>
      </c>
      <c r="M204" s="316">
        <f t="shared" si="380"/>
        <v>0</v>
      </c>
      <c r="N204" s="316">
        <f t="shared" si="380"/>
        <v>0</v>
      </c>
      <c r="O204" s="316">
        <f t="shared" si="380"/>
        <v>0</v>
      </c>
      <c r="P204" s="316">
        <f t="shared" si="380"/>
        <v>0</v>
      </c>
      <c r="Q204" s="316">
        <f t="shared" si="380"/>
        <v>0</v>
      </c>
      <c r="R204" s="316">
        <f t="shared" si="380"/>
        <v>0</v>
      </c>
      <c r="S204" s="316">
        <f t="shared" si="380"/>
        <v>0</v>
      </c>
      <c r="T204" s="316">
        <f t="shared" si="380"/>
        <v>0</v>
      </c>
      <c r="U204" s="316">
        <f t="shared" si="380"/>
        <v>0</v>
      </c>
      <c r="V204" s="316">
        <f t="shared" si="380"/>
        <v>0</v>
      </c>
      <c r="W204" s="316">
        <f t="shared" si="380"/>
        <v>0</v>
      </c>
      <c r="X204" s="316">
        <f t="shared" si="380"/>
        <v>0</v>
      </c>
      <c r="Y204" s="316">
        <f t="shared" si="380"/>
        <v>0</v>
      </c>
      <c r="Z204" s="316">
        <f t="shared" si="380"/>
        <v>0</v>
      </c>
      <c r="AA204" s="316">
        <f t="shared" si="380"/>
        <v>0</v>
      </c>
      <c r="AB204" s="316">
        <f t="shared" si="380"/>
        <v>0</v>
      </c>
      <c r="AC204" s="316">
        <f t="shared" si="380"/>
        <v>0</v>
      </c>
      <c r="AD204" s="316">
        <f t="shared" si="380"/>
        <v>0</v>
      </c>
      <c r="AE204" s="316">
        <f t="shared" si="380"/>
        <v>0</v>
      </c>
      <c r="AF204" s="316">
        <f t="shared" si="380"/>
        <v>0</v>
      </c>
      <c r="AG204" s="316">
        <f t="shared" si="380"/>
        <v>0</v>
      </c>
      <c r="AH204" s="316">
        <f t="shared" si="380"/>
        <v>0</v>
      </c>
      <c r="AI204" s="316">
        <f t="shared" si="380"/>
        <v>0</v>
      </c>
      <c r="AJ204" s="316">
        <f t="shared" si="380"/>
        <v>0</v>
      </c>
      <c r="AK204" s="316">
        <f t="shared" si="380"/>
        <v>0</v>
      </c>
      <c r="AL204" s="316">
        <f t="shared" si="380"/>
        <v>0</v>
      </c>
      <c r="AM204" s="316">
        <f t="shared" si="380"/>
        <v>0</v>
      </c>
      <c r="AN204" s="316">
        <f t="shared" si="380"/>
        <v>0</v>
      </c>
      <c r="AO204" s="316">
        <f t="shared" si="380"/>
        <v>0</v>
      </c>
      <c r="AP204" s="316">
        <f t="shared" si="380"/>
        <v>0</v>
      </c>
      <c r="AQ204" s="316">
        <f t="shared" si="380"/>
        <v>0</v>
      </c>
      <c r="AR204" s="316">
        <f t="shared" si="380"/>
        <v>0</v>
      </c>
      <c r="AS204" s="316">
        <f t="shared" si="380"/>
        <v>0</v>
      </c>
      <c r="AT204" s="316">
        <f t="shared" si="380"/>
        <v>0</v>
      </c>
      <c r="AU204" s="316">
        <f t="shared" si="380"/>
        <v>0</v>
      </c>
      <c r="AV204" s="316">
        <f t="shared" si="380"/>
        <v>0</v>
      </c>
      <c r="AW204" s="316">
        <f t="shared" si="380"/>
        <v>0</v>
      </c>
      <c r="AX204" s="316">
        <f t="shared" si="380"/>
        <v>0</v>
      </c>
      <c r="AY204" s="316">
        <f t="shared" si="380"/>
        <v>0</v>
      </c>
      <c r="AZ204" s="316">
        <f t="shared" si="380"/>
        <v>0</v>
      </c>
      <c r="BA204" s="316">
        <f t="shared" si="380"/>
        <v>0</v>
      </c>
      <c r="BB204" s="316">
        <f t="shared" si="380"/>
        <v>0</v>
      </c>
      <c r="BC204" s="316">
        <f t="shared" si="380"/>
        <v>0</v>
      </c>
      <c r="BD204" s="316">
        <f t="shared" si="380"/>
        <v>0</v>
      </c>
      <c r="BE204" s="316">
        <f t="shared" si="380"/>
        <v>0</v>
      </c>
      <c r="BF204" s="316">
        <f t="shared" si="380"/>
        <v>0</v>
      </c>
      <c r="BG204" s="316">
        <f t="shared" si="380"/>
        <v>0</v>
      </c>
      <c r="BH204" s="316">
        <f t="shared" si="380"/>
        <v>0</v>
      </c>
      <c r="BI204" s="316">
        <f t="shared" si="380"/>
        <v>0</v>
      </c>
      <c r="BJ204" s="316">
        <f t="shared" si="380"/>
        <v>0</v>
      </c>
      <c r="BK204" s="316">
        <f t="shared" si="380"/>
        <v>0</v>
      </c>
      <c r="BL204" s="316">
        <f t="shared" si="380"/>
        <v>0</v>
      </c>
      <c r="BM204" s="316">
        <f t="shared" si="380"/>
        <v>0</v>
      </c>
      <c r="BN204" s="316">
        <f t="shared" si="380"/>
        <v>0</v>
      </c>
      <c r="BO204" s="316">
        <f t="shared" si="380"/>
        <v>0</v>
      </c>
      <c r="BP204" s="316">
        <f t="shared" si="380"/>
        <v>0</v>
      </c>
      <c r="BQ204" s="316">
        <f t="shared" si="380"/>
        <v>0</v>
      </c>
      <c r="BR204" s="316">
        <f t="shared" si="380"/>
        <v>0</v>
      </c>
      <c r="BS204" s="316">
        <f t="shared" si="380"/>
        <v>0</v>
      </c>
      <c r="BT204" s="316">
        <f t="shared" si="380"/>
        <v>0</v>
      </c>
      <c r="BU204" s="316">
        <f t="shared" ref="BU204:BX204" si="381">IF($C29="NON-QALY",IF(BU$27="-","",BU$158*BU203),IF($C29="QALY",IF(BU$27="-","",BU203*BU$159),"N/A"))</f>
        <v>0</v>
      </c>
      <c r="BV204" s="316">
        <f t="shared" si="381"/>
        <v>0</v>
      </c>
      <c r="BW204" s="316">
        <f t="shared" si="381"/>
        <v>0</v>
      </c>
      <c r="BX204" s="316">
        <f t="shared" si="381"/>
        <v>0</v>
      </c>
    </row>
    <row r="205" spans="1:76" s="31" customFormat="1" ht="12" customHeight="1" x14ac:dyDescent="0.2">
      <c r="A205" s="726" t="s">
        <v>43</v>
      </c>
      <c r="B205" s="713">
        <f>B30</f>
        <v>0</v>
      </c>
      <c r="C205" s="713" t="str">
        <f>C30</f>
        <v>Non-QALY</v>
      </c>
      <c r="D205" s="709">
        <f>E205/(IF(C30="QALY",Factors!$BU$51,Factors!$BU$50))</f>
        <v>0</v>
      </c>
      <c r="E205" s="711">
        <f>SUM(G206:BX206)</f>
        <v>0</v>
      </c>
      <c r="F205" s="34" t="s">
        <v>325</v>
      </c>
      <c r="G205" s="316">
        <f>G30</f>
        <v>0</v>
      </c>
      <c r="H205" s="316">
        <f t="shared" ref="H205:BS205" si="382">H30</f>
        <v>0</v>
      </c>
      <c r="I205" s="316">
        <f t="shared" si="382"/>
        <v>0</v>
      </c>
      <c r="J205" s="316">
        <f t="shared" si="382"/>
        <v>0</v>
      </c>
      <c r="K205" s="316">
        <f t="shared" si="382"/>
        <v>0</v>
      </c>
      <c r="L205" s="316">
        <f t="shared" si="382"/>
        <v>0</v>
      </c>
      <c r="M205" s="316">
        <f t="shared" si="382"/>
        <v>0</v>
      </c>
      <c r="N205" s="316">
        <f t="shared" si="382"/>
        <v>0</v>
      </c>
      <c r="O205" s="316">
        <f t="shared" si="382"/>
        <v>0</v>
      </c>
      <c r="P205" s="316">
        <f t="shared" si="382"/>
        <v>0</v>
      </c>
      <c r="Q205" s="316">
        <f t="shared" si="382"/>
        <v>0</v>
      </c>
      <c r="R205" s="316">
        <f t="shared" si="382"/>
        <v>0</v>
      </c>
      <c r="S205" s="316">
        <f t="shared" si="382"/>
        <v>0</v>
      </c>
      <c r="T205" s="316">
        <f t="shared" si="382"/>
        <v>0</v>
      </c>
      <c r="U205" s="316">
        <f t="shared" si="382"/>
        <v>0</v>
      </c>
      <c r="V205" s="316">
        <f t="shared" si="382"/>
        <v>0</v>
      </c>
      <c r="W205" s="316">
        <f t="shared" si="382"/>
        <v>0</v>
      </c>
      <c r="X205" s="316">
        <f t="shared" si="382"/>
        <v>0</v>
      </c>
      <c r="Y205" s="316">
        <f t="shared" si="382"/>
        <v>0</v>
      </c>
      <c r="Z205" s="316">
        <f t="shared" si="382"/>
        <v>0</v>
      </c>
      <c r="AA205" s="316">
        <f t="shared" si="382"/>
        <v>0</v>
      </c>
      <c r="AB205" s="316">
        <f t="shared" si="382"/>
        <v>0</v>
      </c>
      <c r="AC205" s="316">
        <f t="shared" si="382"/>
        <v>0</v>
      </c>
      <c r="AD205" s="316">
        <f t="shared" si="382"/>
        <v>0</v>
      </c>
      <c r="AE205" s="316">
        <f t="shared" si="382"/>
        <v>0</v>
      </c>
      <c r="AF205" s="316">
        <f t="shared" si="382"/>
        <v>0</v>
      </c>
      <c r="AG205" s="316">
        <f t="shared" si="382"/>
        <v>0</v>
      </c>
      <c r="AH205" s="316">
        <f t="shared" si="382"/>
        <v>0</v>
      </c>
      <c r="AI205" s="316">
        <f t="shared" si="382"/>
        <v>0</v>
      </c>
      <c r="AJ205" s="316">
        <f t="shared" si="382"/>
        <v>0</v>
      </c>
      <c r="AK205" s="316">
        <f t="shared" si="382"/>
        <v>0</v>
      </c>
      <c r="AL205" s="316">
        <f t="shared" si="382"/>
        <v>0</v>
      </c>
      <c r="AM205" s="316">
        <f t="shared" si="382"/>
        <v>0</v>
      </c>
      <c r="AN205" s="316">
        <f t="shared" si="382"/>
        <v>0</v>
      </c>
      <c r="AO205" s="316">
        <f t="shared" si="382"/>
        <v>0</v>
      </c>
      <c r="AP205" s="316">
        <f t="shared" si="382"/>
        <v>0</v>
      </c>
      <c r="AQ205" s="316">
        <f t="shared" si="382"/>
        <v>0</v>
      </c>
      <c r="AR205" s="316">
        <f t="shared" si="382"/>
        <v>0</v>
      </c>
      <c r="AS205" s="316">
        <f t="shared" si="382"/>
        <v>0</v>
      </c>
      <c r="AT205" s="316">
        <f t="shared" si="382"/>
        <v>0</v>
      </c>
      <c r="AU205" s="316">
        <f t="shared" si="382"/>
        <v>0</v>
      </c>
      <c r="AV205" s="316">
        <f t="shared" si="382"/>
        <v>0</v>
      </c>
      <c r="AW205" s="316">
        <f t="shared" si="382"/>
        <v>0</v>
      </c>
      <c r="AX205" s="316">
        <f t="shared" si="382"/>
        <v>0</v>
      </c>
      <c r="AY205" s="316">
        <f t="shared" si="382"/>
        <v>0</v>
      </c>
      <c r="AZ205" s="316">
        <f t="shared" si="382"/>
        <v>0</v>
      </c>
      <c r="BA205" s="316">
        <f t="shared" si="382"/>
        <v>0</v>
      </c>
      <c r="BB205" s="316">
        <f t="shared" si="382"/>
        <v>0</v>
      </c>
      <c r="BC205" s="316">
        <f t="shared" si="382"/>
        <v>0</v>
      </c>
      <c r="BD205" s="316">
        <f t="shared" si="382"/>
        <v>0</v>
      </c>
      <c r="BE205" s="316">
        <f t="shared" si="382"/>
        <v>0</v>
      </c>
      <c r="BF205" s="316">
        <f t="shared" si="382"/>
        <v>0</v>
      </c>
      <c r="BG205" s="316">
        <f t="shared" si="382"/>
        <v>0</v>
      </c>
      <c r="BH205" s="316">
        <f t="shared" si="382"/>
        <v>0</v>
      </c>
      <c r="BI205" s="316">
        <f t="shared" si="382"/>
        <v>0</v>
      </c>
      <c r="BJ205" s="316">
        <f t="shared" si="382"/>
        <v>0</v>
      </c>
      <c r="BK205" s="316">
        <f t="shared" si="382"/>
        <v>0</v>
      </c>
      <c r="BL205" s="316">
        <f t="shared" si="382"/>
        <v>0</v>
      </c>
      <c r="BM205" s="316">
        <f t="shared" si="382"/>
        <v>0</v>
      </c>
      <c r="BN205" s="316">
        <f t="shared" si="382"/>
        <v>0</v>
      </c>
      <c r="BO205" s="316">
        <f t="shared" si="382"/>
        <v>0</v>
      </c>
      <c r="BP205" s="316">
        <f t="shared" si="382"/>
        <v>0</v>
      </c>
      <c r="BQ205" s="316">
        <f t="shared" si="382"/>
        <v>0</v>
      </c>
      <c r="BR205" s="316">
        <f t="shared" si="382"/>
        <v>0</v>
      </c>
      <c r="BS205" s="316">
        <f t="shared" si="382"/>
        <v>0</v>
      </c>
      <c r="BT205" s="316">
        <f t="shared" ref="BT205:BX205" si="383">BT30</f>
        <v>0</v>
      </c>
      <c r="BU205" s="316">
        <f t="shared" si="383"/>
        <v>0</v>
      </c>
      <c r="BV205" s="316">
        <f t="shared" si="383"/>
        <v>0</v>
      </c>
      <c r="BW205" s="316">
        <f t="shared" si="383"/>
        <v>0</v>
      </c>
      <c r="BX205" s="316">
        <f t="shared" si="383"/>
        <v>0</v>
      </c>
    </row>
    <row r="206" spans="1:76" x14ac:dyDescent="0.2">
      <c r="A206" s="727"/>
      <c r="B206" s="714"/>
      <c r="C206" s="714"/>
      <c r="D206" s="710"/>
      <c r="E206" s="712"/>
      <c r="F206" s="90" t="s">
        <v>324</v>
      </c>
      <c r="G206" s="316">
        <f>IF($C30="","N/A",G205)</f>
        <v>0</v>
      </c>
      <c r="H206" s="316">
        <f>IF($C30="NON-QALY",IF(H$27="-","",H$158*H205),IF($C30="QALY",IF(H$27="-","",H205*H$159),"N/A"))</f>
        <v>0</v>
      </c>
      <c r="I206" s="316">
        <f t="shared" ref="I206:BT206" si="384">IF($C30="NON-QALY",IF(I$27="-","",I$158*I205),IF($C30="QALY",IF(I$27="-","",I205*I$159),"N/A"))</f>
        <v>0</v>
      </c>
      <c r="J206" s="316">
        <f t="shared" si="384"/>
        <v>0</v>
      </c>
      <c r="K206" s="316">
        <f t="shared" si="384"/>
        <v>0</v>
      </c>
      <c r="L206" s="316">
        <f t="shared" si="384"/>
        <v>0</v>
      </c>
      <c r="M206" s="316">
        <f t="shared" si="384"/>
        <v>0</v>
      </c>
      <c r="N206" s="316">
        <f t="shared" si="384"/>
        <v>0</v>
      </c>
      <c r="O206" s="316">
        <f t="shared" si="384"/>
        <v>0</v>
      </c>
      <c r="P206" s="316">
        <f t="shared" si="384"/>
        <v>0</v>
      </c>
      <c r="Q206" s="316">
        <f t="shared" si="384"/>
        <v>0</v>
      </c>
      <c r="R206" s="316">
        <f t="shared" si="384"/>
        <v>0</v>
      </c>
      <c r="S206" s="316">
        <f t="shared" si="384"/>
        <v>0</v>
      </c>
      <c r="T206" s="316">
        <f t="shared" si="384"/>
        <v>0</v>
      </c>
      <c r="U206" s="316">
        <f t="shared" si="384"/>
        <v>0</v>
      </c>
      <c r="V206" s="316">
        <f t="shared" si="384"/>
        <v>0</v>
      </c>
      <c r="W206" s="316">
        <f t="shared" si="384"/>
        <v>0</v>
      </c>
      <c r="X206" s="316">
        <f t="shared" si="384"/>
        <v>0</v>
      </c>
      <c r="Y206" s="316">
        <f t="shared" si="384"/>
        <v>0</v>
      </c>
      <c r="Z206" s="316">
        <f t="shared" si="384"/>
        <v>0</v>
      </c>
      <c r="AA206" s="316">
        <f t="shared" si="384"/>
        <v>0</v>
      </c>
      <c r="AB206" s="316">
        <f t="shared" si="384"/>
        <v>0</v>
      </c>
      <c r="AC206" s="316">
        <f t="shared" si="384"/>
        <v>0</v>
      </c>
      <c r="AD206" s="316">
        <f t="shared" si="384"/>
        <v>0</v>
      </c>
      <c r="AE206" s="316">
        <f t="shared" si="384"/>
        <v>0</v>
      </c>
      <c r="AF206" s="316">
        <f t="shared" si="384"/>
        <v>0</v>
      </c>
      <c r="AG206" s="316">
        <f t="shared" si="384"/>
        <v>0</v>
      </c>
      <c r="AH206" s="316">
        <f t="shared" si="384"/>
        <v>0</v>
      </c>
      <c r="AI206" s="316">
        <f t="shared" si="384"/>
        <v>0</v>
      </c>
      <c r="AJ206" s="316">
        <f t="shared" si="384"/>
        <v>0</v>
      </c>
      <c r="AK206" s="316">
        <f t="shared" si="384"/>
        <v>0</v>
      </c>
      <c r="AL206" s="316">
        <f t="shared" si="384"/>
        <v>0</v>
      </c>
      <c r="AM206" s="316">
        <f t="shared" si="384"/>
        <v>0</v>
      </c>
      <c r="AN206" s="316">
        <f t="shared" si="384"/>
        <v>0</v>
      </c>
      <c r="AO206" s="316">
        <f t="shared" si="384"/>
        <v>0</v>
      </c>
      <c r="AP206" s="316">
        <f t="shared" si="384"/>
        <v>0</v>
      </c>
      <c r="AQ206" s="316">
        <f t="shared" si="384"/>
        <v>0</v>
      </c>
      <c r="AR206" s="316">
        <f t="shared" si="384"/>
        <v>0</v>
      </c>
      <c r="AS206" s="316">
        <f t="shared" si="384"/>
        <v>0</v>
      </c>
      <c r="AT206" s="316">
        <f t="shared" si="384"/>
        <v>0</v>
      </c>
      <c r="AU206" s="316">
        <f t="shared" si="384"/>
        <v>0</v>
      </c>
      <c r="AV206" s="316">
        <f t="shared" si="384"/>
        <v>0</v>
      </c>
      <c r="AW206" s="316">
        <f t="shared" si="384"/>
        <v>0</v>
      </c>
      <c r="AX206" s="316">
        <f t="shared" si="384"/>
        <v>0</v>
      </c>
      <c r="AY206" s="316">
        <f t="shared" si="384"/>
        <v>0</v>
      </c>
      <c r="AZ206" s="316">
        <f t="shared" si="384"/>
        <v>0</v>
      </c>
      <c r="BA206" s="316">
        <f t="shared" si="384"/>
        <v>0</v>
      </c>
      <c r="BB206" s="316">
        <f t="shared" si="384"/>
        <v>0</v>
      </c>
      <c r="BC206" s="316">
        <f t="shared" si="384"/>
        <v>0</v>
      </c>
      <c r="BD206" s="316">
        <f t="shared" si="384"/>
        <v>0</v>
      </c>
      <c r="BE206" s="316">
        <f t="shared" si="384"/>
        <v>0</v>
      </c>
      <c r="BF206" s="316">
        <f t="shared" si="384"/>
        <v>0</v>
      </c>
      <c r="BG206" s="316">
        <f t="shared" si="384"/>
        <v>0</v>
      </c>
      <c r="BH206" s="316">
        <f t="shared" si="384"/>
        <v>0</v>
      </c>
      <c r="BI206" s="316">
        <f t="shared" si="384"/>
        <v>0</v>
      </c>
      <c r="BJ206" s="316">
        <f t="shared" si="384"/>
        <v>0</v>
      </c>
      <c r="BK206" s="316">
        <f t="shared" si="384"/>
        <v>0</v>
      </c>
      <c r="BL206" s="316">
        <f t="shared" si="384"/>
        <v>0</v>
      </c>
      <c r="BM206" s="316">
        <f t="shared" si="384"/>
        <v>0</v>
      </c>
      <c r="BN206" s="316">
        <f t="shared" si="384"/>
        <v>0</v>
      </c>
      <c r="BO206" s="316">
        <f t="shared" si="384"/>
        <v>0</v>
      </c>
      <c r="BP206" s="316">
        <f t="shared" si="384"/>
        <v>0</v>
      </c>
      <c r="BQ206" s="316">
        <f t="shared" si="384"/>
        <v>0</v>
      </c>
      <c r="BR206" s="316">
        <f t="shared" si="384"/>
        <v>0</v>
      </c>
      <c r="BS206" s="316">
        <f t="shared" si="384"/>
        <v>0</v>
      </c>
      <c r="BT206" s="316">
        <f t="shared" si="384"/>
        <v>0</v>
      </c>
      <c r="BU206" s="316">
        <f t="shared" ref="BU206:BX206" si="385">IF($C30="NON-QALY",IF(BU$27="-","",BU$158*BU205),IF($C30="QALY",IF(BU$27="-","",BU205*BU$159),"N/A"))</f>
        <v>0</v>
      </c>
      <c r="BV206" s="316">
        <f t="shared" si="385"/>
        <v>0</v>
      </c>
      <c r="BW206" s="316">
        <f t="shared" si="385"/>
        <v>0</v>
      </c>
      <c r="BX206" s="316">
        <f t="shared" si="385"/>
        <v>0</v>
      </c>
    </row>
    <row r="207" spans="1:76" x14ac:dyDescent="0.2">
      <c r="A207" s="726" t="s">
        <v>44</v>
      </c>
      <c r="B207" s="713">
        <f>B31</f>
        <v>0</v>
      </c>
      <c r="C207" s="713" t="str">
        <f>C31</f>
        <v>Non-QALY</v>
      </c>
      <c r="D207" s="709">
        <f>E207/(IF(C31="QALY",Factors!$BU$51,Factors!$BU$50))</f>
        <v>0</v>
      </c>
      <c r="E207" s="711">
        <f>SUM(G208:BX208)</f>
        <v>0</v>
      </c>
      <c r="F207" s="34" t="s">
        <v>325</v>
      </c>
      <c r="G207" s="316">
        <f>G31</f>
        <v>0</v>
      </c>
      <c r="H207" s="316">
        <f t="shared" ref="H207:BS207" si="386">H31</f>
        <v>0</v>
      </c>
      <c r="I207" s="316">
        <f t="shared" si="386"/>
        <v>0</v>
      </c>
      <c r="J207" s="316">
        <f t="shared" si="386"/>
        <v>0</v>
      </c>
      <c r="K207" s="316">
        <f t="shared" si="386"/>
        <v>0</v>
      </c>
      <c r="L207" s="316">
        <f t="shared" si="386"/>
        <v>0</v>
      </c>
      <c r="M207" s="316">
        <f t="shared" si="386"/>
        <v>0</v>
      </c>
      <c r="N207" s="316">
        <f t="shared" si="386"/>
        <v>0</v>
      </c>
      <c r="O207" s="316">
        <f t="shared" si="386"/>
        <v>0</v>
      </c>
      <c r="P207" s="316">
        <f t="shared" si="386"/>
        <v>0</v>
      </c>
      <c r="Q207" s="316">
        <f t="shared" si="386"/>
        <v>0</v>
      </c>
      <c r="R207" s="316">
        <f t="shared" si="386"/>
        <v>0</v>
      </c>
      <c r="S207" s="316">
        <f t="shared" si="386"/>
        <v>0</v>
      </c>
      <c r="T207" s="316">
        <f t="shared" si="386"/>
        <v>0</v>
      </c>
      <c r="U207" s="316">
        <f t="shared" si="386"/>
        <v>0</v>
      </c>
      <c r="V207" s="316">
        <f t="shared" si="386"/>
        <v>0</v>
      </c>
      <c r="W207" s="316">
        <f t="shared" si="386"/>
        <v>0</v>
      </c>
      <c r="X207" s="316">
        <f t="shared" si="386"/>
        <v>0</v>
      </c>
      <c r="Y207" s="316">
        <f t="shared" si="386"/>
        <v>0</v>
      </c>
      <c r="Z207" s="316">
        <f t="shared" si="386"/>
        <v>0</v>
      </c>
      <c r="AA207" s="316">
        <f t="shared" si="386"/>
        <v>0</v>
      </c>
      <c r="AB207" s="316">
        <f t="shared" si="386"/>
        <v>0</v>
      </c>
      <c r="AC207" s="316">
        <f t="shared" si="386"/>
        <v>0</v>
      </c>
      <c r="AD207" s="316">
        <f t="shared" si="386"/>
        <v>0</v>
      </c>
      <c r="AE207" s="316">
        <f t="shared" si="386"/>
        <v>0</v>
      </c>
      <c r="AF207" s="316">
        <f t="shared" si="386"/>
        <v>0</v>
      </c>
      <c r="AG207" s="316">
        <f t="shared" si="386"/>
        <v>0</v>
      </c>
      <c r="AH207" s="316">
        <f t="shared" si="386"/>
        <v>0</v>
      </c>
      <c r="AI207" s="316">
        <f t="shared" si="386"/>
        <v>0</v>
      </c>
      <c r="AJ207" s="316">
        <f t="shared" si="386"/>
        <v>0</v>
      </c>
      <c r="AK207" s="316">
        <f t="shared" si="386"/>
        <v>0</v>
      </c>
      <c r="AL207" s="316">
        <f t="shared" si="386"/>
        <v>0</v>
      </c>
      <c r="AM207" s="316">
        <f t="shared" si="386"/>
        <v>0</v>
      </c>
      <c r="AN207" s="316">
        <f t="shared" si="386"/>
        <v>0</v>
      </c>
      <c r="AO207" s="316">
        <f t="shared" si="386"/>
        <v>0</v>
      </c>
      <c r="AP207" s="316">
        <f t="shared" si="386"/>
        <v>0</v>
      </c>
      <c r="AQ207" s="316">
        <f t="shared" si="386"/>
        <v>0</v>
      </c>
      <c r="AR207" s="316">
        <f t="shared" si="386"/>
        <v>0</v>
      </c>
      <c r="AS207" s="316">
        <f t="shared" si="386"/>
        <v>0</v>
      </c>
      <c r="AT207" s="316">
        <f t="shared" si="386"/>
        <v>0</v>
      </c>
      <c r="AU207" s="316">
        <f t="shared" si="386"/>
        <v>0</v>
      </c>
      <c r="AV207" s="316">
        <f t="shared" si="386"/>
        <v>0</v>
      </c>
      <c r="AW207" s="316">
        <f t="shared" si="386"/>
        <v>0</v>
      </c>
      <c r="AX207" s="316">
        <f t="shared" si="386"/>
        <v>0</v>
      </c>
      <c r="AY207" s="316">
        <f t="shared" si="386"/>
        <v>0</v>
      </c>
      <c r="AZ207" s="316">
        <f t="shared" si="386"/>
        <v>0</v>
      </c>
      <c r="BA207" s="316">
        <f t="shared" si="386"/>
        <v>0</v>
      </c>
      <c r="BB207" s="316">
        <f t="shared" si="386"/>
        <v>0</v>
      </c>
      <c r="BC207" s="316">
        <f t="shared" si="386"/>
        <v>0</v>
      </c>
      <c r="BD207" s="316">
        <f t="shared" si="386"/>
        <v>0</v>
      </c>
      <c r="BE207" s="316">
        <f t="shared" si="386"/>
        <v>0</v>
      </c>
      <c r="BF207" s="316">
        <f t="shared" si="386"/>
        <v>0</v>
      </c>
      <c r="BG207" s="316">
        <f t="shared" si="386"/>
        <v>0</v>
      </c>
      <c r="BH207" s="316">
        <f t="shared" si="386"/>
        <v>0</v>
      </c>
      <c r="BI207" s="316">
        <f t="shared" si="386"/>
        <v>0</v>
      </c>
      <c r="BJ207" s="316">
        <f t="shared" si="386"/>
        <v>0</v>
      </c>
      <c r="BK207" s="316">
        <f t="shared" si="386"/>
        <v>0</v>
      </c>
      <c r="BL207" s="316">
        <f t="shared" si="386"/>
        <v>0</v>
      </c>
      <c r="BM207" s="316">
        <f t="shared" si="386"/>
        <v>0</v>
      </c>
      <c r="BN207" s="316">
        <f t="shared" si="386"/>
        <v>0</v>
      </c>
      <c r="BO207" s="316">
        <f t="shared" si="386"/>
        <v>0</v>
      </c>
      <c r="BP207" s="316">
        <f t="shared" si="386"/>
        <v>0</v>
      </c>
      <c r="BQ207" s="316">
        <f t="shared" si="386"/>
        <v>0</v>
      </c>
      <c r="BR207" s="316">
        <f t="shared" si="386"/>
        <v>0</v>
      </c>
      <c r="BS207" s="316">
        <f t="shared" si="386"/>
        <v>0</v>
      </c>
      <c r="BT207" s="316">
        <f t="shared" ref="BT207:BX207" si="387">BT31</f>
        <v>0</v>
      </c>
      <c r="BU207" s="316">
        <f t="shared" si="387"/>
        <v>0</v>
      </c>
      <c r="BV207" s="316">
        <f t="shared" si="387"/>
        <v>0</v>
      </c>
      <c r="BW207" s="316">
        <f t="shared" si="387"/>
        <v>0</v>
      </c>
      <c r="BX207" s="316">
        <f t="shared" si="387"/>
        <v>0</v>
      </c>
    </row>
    <row r="208" spans="1:76" x14ac:dyDescent="0.2">
      <c r="A208" s="727"/>
      <c r="B208" s="714"/>
      <c r="C208" s="714"/>
      <c r="D208" s="710"/>
      <c r="E208" s="712"/>
      <c r="F208" s="90" t="s">
        <v>324</v>
      </c>
      <c r="G208" s="316">
        <f>IF($C31="","N/A",G207)</f>
        <v>0</v>
      </c>
      <c r="H208" s="316">
        <f>IF($C31="NON-QALY",IF(H$27="-","",H$158*H207),IF($C31="QALY",IF(H$27="-","",H207*H$159),"N/A"))</f>
        <v>0</v>
      </c>
      <c r="I208" s="316">
        <f t="shared" ref="I208:BT208" si="388">IF($C31="NON-QALY",IF(I$27="-","",I$158*I207),IF($C31="QALY",IF(I$27="-","",I207*I$159),"N/A"))</f>
        <v>0</v>
      </c>
      <c r="J208" s="316">
        <f t="shared" si="388"/>
        <v>0</v>
      </c>
      <c r="K208" s="316">
        <f t="shared" si="388"/>
        <v>0</v>
      </c>
      <c r="L208" s="316">
        <f t="shared" si="388"/>
        <v>0</v>
      </c>
      <c r="M208" s="316">
        <f t="shared" si="388"/>
        <v>0</v>
      </c>
      <c r="N208" s="316">
        <f t="shared" si="388"/>
        <v>0</v>
      </c>
      <c r="O208" s="316">
        <f t="shared" si="388"/>
        <v>0</v>
      </c>
      <c r="P208" s="316">
        <f t="shared" si="388"/>
        <v>0</v>
      </c>
      <c r="Q208" s="316">
        <f t="shared" si="388"/>
        <v>0</v>
      </c>
      <c r="R208" s="316">
        <f t="shared" si="388"/>
        <v>0</v>
      </c>
      <c r="S208" s="316">
        <f t="shared" si="388"/>
        <v>0</v>
      </c>
      <c r="T208" s="316">
        <f t="shared" si="388"/>
        <v>0</v>
      </c>
      <c r="U208" s="316">
        <f t="shared" si="388"/>
        <v>0</v>
      </c>
      <c r="V208" s="316">
        <f t="shared" si="388"/>
        <v>0</v>
      </c>
      <c r="W208" s="316">
        <f t="shared" si="388"/>
        <v>0</v>
      </c>
      <c r="X208" s="316">
        <f t="shared" si="388"/>
        <v>0</v>
      </c>
      <c r="Y208" s="316">
        <f t="shared" si="388"/>
        <v>0</v>
      </c>
      <c r="Z208" s="316">
        <f t="shared" si="388"/>
        <v>0</v>
      </c>
      <c r="AA208" s="316">
        <f t="shared" si="388"/>
        <v>0</v>
      </c>
      <c r="AB208" s="316">
        <f t="shared" si="388"/>
        <v>0</v>
      </c>
      <c r="AC208" s="316">
        <f t="shared" si="388"/>
        <v>0</v>
      </c>
      <c r="AD208" s="316">
        <f t="shared" si="388"/>
        <v>0</v>
      </c>
      <c r="AE208" s="316">
        <f t="shared" si="388"/>
        <v>0</v>
      </c>
      <c r="AF208" s="316">
        <f t="shared" si="388"/>
        <v>0</v>
      </c>
      <c r="AG208" s="316">
        <f t="shared" si="388"/>
        <v>0</v>
      </c>
      <c r="AH208" s="316">
        <f t="shared" si="388"/>
        <v>0</v>
      </c>
      <c r="AI208" s="316">
        <f t="shared" si="388"/>
        <v>0</v>
      </c>
      <c r="AJ208" s="316">
        <f t="shared" si="388"/>
        <v>0</v>
      </c>
      <c r="AK208" s="316">
        <f t="shared" si="388"/>
        <v>0</v>
      </c>
      <c r="AL208" s="316">
        <f t="shared" si="388"/>
        <v>0</v>
      </c>
      <c r="AM208" s="316">
        <f t="shared" si="388"/>
        <v>0</v>
      </c>
      <c r="AN208" s="316">
        <f t="shared" si="388"/>
        <v>0</v>
      </c>
      <c r="AO208" s="316">
        <f t="shared" si="388"/>
        <v>0</v>
      </c>
      <c r="AP208" s="316">
        <f t="shared" si="388"/>
        <v>0</v>
      </c>
      <c r="AQ208" s="316">
        <f t="shared" si="388"/>
        <v>0</v>
      </c>
      <c r="AR208" s="316">
        <f t="shared" si="388"/>
        <v>0</v>
      </c>
      <c r="AS208" s="316">
        <f t="shared" si="388"/>
        <v>0</v>
      </c>
      <c r="AT208" s="316">
        <f t="shared" si="388"/>
        <v>0</v>
      </c>
      <c r="AU208" s="316">
        <f t="shared" si="388"/>
        <v>0</v>
      </c>
      <c r="AV208" s="316">
        <f t="shared" si="388"/>
        <v>0</v>
      </c>
      <c r="AW208" s="316">
        <f t="shared" si="388"/>
        <v>0</v>
      </c>
      <c r="AX208" s="316">
        <f t="shared" si="388"/>
        <v>0</v>
      </c>
      <c r="AY208" s="316">
        <f t="shared" si="388"/>
        <v>0</v>
      </c>
      <c r="AZ208" s="316">
        <f t="shared" si="388"/>
        <v>0</v>
      </c>
      <c r="BA208" s="316">
        <f t="shared" si="388"/>
        <v>0</v>
      </c>
      <c r="BB208" s="316">
        <f t="shared" si="388"/>
        <v>0</v>
      </c>
      <c r="BC208" s="316">
        <f t="shared" si="388"/>
        <v>0</v>
      </c>
      <c r="BD208" s="316">
        <f t="shared" si="388"/>
        <v>0</v>
      </c>
      <c r="BE208" s="316">
        <f t="shared" si="388"/>
        <v>0</v>
      </c>
      <c r="BF208" s="316">
        <f t="shared" si="388"/>
        <v>0</v>
      </c>
      <c r="BG208" s="316">
        <f t="shared" si="388"/>
        <v>0</v>
      </c>
      <c r="BH208" s="316">
        <f t="shared" si="388"/>
        <v>0</v>
      </c>
      <c r="BI208" s="316">
        <f t="shared" si="388"/>
        <v>0</v>
      </c>
      <c r="BJ208" s="316">
        <f t="shared" si="388"/>
        <v>0</v>
      </c>
      <c r="BK208" s="316">
        <f t="shared" si="388"/>
        <v>0</v>
      </c>
      <c r="BL208" s="316">
        <f t="shared" si="388"/>
        <v>0</v>
      </c>
      <c r="BM208" s="316">
        <f t="shared" si="388"/>
        <v>0</v>
      </c>
      <c r="BN208" s="316">
        <f t="shared" si="388"/>
        <v>0</v>
      </c>
      <c r="BO208" s="316">
        <f t="shared" si="388"/>
        <v>0</v>
      </c>
      <c r="BP208" s="316">
        <f t="shared" si="388"/>
        <v>0</v>
      </c>
      <c r="BQ208" s="316">
        <f t="shared" si="388"/>
        <v>0</v>
      </c>
      <c r="BR208" s="316">
        <f t="shared" si="388"/>
        <v>0</v>
      </c>
      <c r="BS208" s="316">
        <f t="shared" si="388"/>
        <v>0</v>
      </c>
      <c r="BT208" s="316">
        <f t="shared" si="388"/>
        <v>0</v>
      </c>
      <c r="BU208" s="316">
        <f t="shared" ref="BU208:BX208" si="389">IF($C31="NON-QALY",IF(BU$27="-","",BU$158*BU207),IF($C31="QALY",IF(BU$27="-","",BU207*BU$159),"N/A"))</f>
        <v>0</v>
      </c>
      <c r="BV208" s="316">
        <f t="shared" si="389"/>
        <v>0</v>
      </c>
      <c r="BW208" s="316">
        <f t="shared" si="389"/>
        <v>0</v>
      </c>
      <c r="BX208" s="316">
        <f t="shared" si="389"/>
        <v>0</v>
      </c>
    </row>
    <row r="209" spans="1:76" x14ac:dyDescent="0.2">
      <c r="A209" s="726" t="s">
        <v>45</v>
      </c>
      <c r="B209" s="713">
        <f>B32</f>
        <v>0</v>
      </c>
      <c r="C209" s="713" t="str">
        <f>C32</f>
        <v>Non-QALY</v>
      </c>
      <c r="D209" s="709">
        <f>E209/(IF(C32="QALY",Factors!$BU$51,Factors!$BU$50))</f>
        <v>0</v>
      </c>
      <c r="E209" s="711">
        <f>SUM(G210:BX210)</f>
        <v>0</v>
      </c>
      <c r="F209" s="34" t="s">
        <v>325</v>
      </c>
      <c r="G209" s="316">
        <f>G32</f>
        <v>0</v>
      </c>
      <c r="H209" s="316">
        <f t="shared" ref="H209:BS209" si="390">H32</f>
        <v>0</v>
      </c>
      <c r="I209" s="316">
        <f t="shared" si="390"/>
        <v>0</v>
      </c>
      <c r="J209" s="316">
        <f t="shared" si="390"/>
        <v>0</v>
      </c>
      <c r="K209" s="316">
        <f t="shared" si="390"/>
        <v>0</v>
      </c>
      <c r="L209" s="316">
        <f t="shared" si="390"/>
        <v>0</v>
      </c>
      <c r="M209" s="316">
        <f t="shared" si="390"/>
        <v>0</v>
      </c>
      <c r="N209" s="316">
        <f t="shared" si="390"/>
        <v>0</v>
      </c>
      <c r="O209" s="316">
        <f t="shared" si="390"/>
        <v>0</v>
      </c>
      <c r="P209" s="316">
        <f t="shared" si="390"/>
        <v>0</v>
      </c>
      <c r="Q209" s="316">
        <f t="shared" si="390"/>
        <v>0</v>
      </c>
      <c r="R209" s="316">
        <f t="shared" si="390"/>
        <v>0</v>
      </c>
      <c r="S209" s="316">
        <f t="shared" si="390"/>
        <v>0</v>
      </c>
      <c r="T209" s="316">
        <f t="shared" si="390"/>
        <v>0</v>
      </c>
      <c r="U209" s="316">
        <f t="shared" si="390"/>
        <v>0</v>
      </c>
      <c r="V209" s="316">
        <f t="shared" si="390"/>
        <v>0</v>
      </c>
      <c r="W209" s="316">
        <f t="shared" si="390"/>
        <v>0</v>
      </c>
      <c r="X209" s="316">
        <f t="shared" si="390"/>
        <v>0</v>
      </c>
      <c r="Y209" s="316">
        <f t="shared" si="390"/>
        <v>0</v>
      </c>
      <c r="Z209" s="316">
        <f t="shared" si="390"/>
        <v>0</v>
      </c>
      <c r="AA209" s="316">
        <f t="shared" si="390"/>
        <v>0</v>
      </c>
      <c r="AB209" s="316">
        <f t="shared" si="390"/>
        <v>0</v>
      </c>
      <c r="AC209" s="316">
        <f t="shared" si="390"/>
        <v>0</v>
      </c>
      <c r="AD209" s="316">
        <f t="shared" si="390"/>
        <v>0</v>
      </c>
      <c r="AE209" s="316">
        <f t="shared" si="390"/>
        <v>0</v>
      </c>
      <c r="AF209" s="316">
        <f t="shared" si="390"/>
        <v>0</v>
      </c>
      <c r="AG209" s="316">
        <f t="shared" si="390"/>
        <v>0</v>
      </c>
      <c r="AH209" s="316">
        <f t="shared" si="390"/>
        <v>0</v>
      </c>
      <c r="AI209" s="316">
        <f t="shared" si="390"/>
        <v>0</v>
      </c>
      <c r="AJ209" s="316">
        <f t="shared" si="390"/>
        <v>0</v>
      </c>
      <c r="AK209" s="316">
        <f t="shared" si="390"/>
        <v>0</v>
      </c>
      <c r="AL209" s="316">
        <f t="shared" si="390"/>
        <v>0</v>
      </c>
      <c r="AM209" s="316">
        <f t="shared" si="390"/>
        <v>0</v>
      </c>
      <c r="AN209" s="316">
        <f t="shared" si="390"/>
        <v>0</v>
      </c>
      <c r="AO209" s="316">
        <f t="shared" si="390"/>
        <v>0</v>
      </c>
      <c r="AP209" s="316">
        <f t="shared" si="390"/>
        <v>0</v>
      </c>
      <c r="AQ209" s="316">
        <f t="shared" si="390"/>
        <v>0</v>
      </c>
      <c r="AR209" s="316">
        <f t="shared" si="390"/>
        <v>0</v>
      </c>
      <c r="AS209" s="316">
        <f t="shared" si="390"/>
        <v>0</v>
      </c>
      <c r="AT209" s="316">
        <f t="shared" si="390"/>
        <v>0</v>
      </c>
      <c r="AU209" s="316">
        <f t="shared" si="390"/>
        <v>0</v>
      </c>
      <c r="AV209" s="316">
        <f t="shared" si="390"/>
        <v>0</v>
      </c>
      <c r="AW209" s="316">
        <f t="shared" si="390"/>
        <v>0</v>
      </c>
      <c r="AX209" s="316">
        <f t="shared" si="390"/>
        <v>0</v>
      </c>
      <c r="AY209" s="316">
        <f t="shared" si="390"/>
        <v>0</v>
      </c>
      <c r="AZ209" s="316">
        <f t="shared" si="390"/>
        <v>0</v>
      </c>
      <c r="BA209" s="316">
        <f t="shared" si="390"/>
        <v>0</v>
      </c>
      <c r="BB209" s="316">
        <f t="shared" si="390"/>
        <v>0</v>
      </c>
      <c r="BC209" s="316">
        <f t="shared" si="390"/>
        <v>0</v>
      </c>
      <c r="BD209" s="316">
        <f t="shared" si="390"/>
        <v>0</v>
      </c>
      <c r="BE209" s="316">
        <f t="shared" si="390"/>
        <v>0</v>
      </c>
      <c r="BF209" s="316">
        <f t="shared" si="390"/>
        <v>0</v>
      </c>
      <c r="BG209" s="316">
        <f t="shared" si="390"/>
        <v>0</v>
      </c>
      <c r="BH209" s="316">
        <f t="shared" si="390"/>
        <v>0</v>
      </c>
      <c r="BI209" s="316">
        <f t="shared" si="390"/>
        <v>0</v>
      </c>
      <c r="BJ209" s="316">
        <f t="shared" si="390"/>
        <v>0</v>
      </c>
      <c r="BK209" s="316">
        <f t="shared" si="390"/>
        <v>0</v>
      </c>
      <c r="BL209" s="316">
        <f t="shared" si="390"/>
        <v>0</v>
      </c>
      <c r="BM209" s="316">
        <f t="shared" si="390"/>
        <v>0</v>
      </c>
      <c r="BN209" s="316">
        <f t="shared" si="390"/>
        <v>0</v>
      </c>
      <c r="BO209" s="316">
        <f t="shared" si="390"/>
        <v>0</v>
      </c>
      <c r="BP209" s="316">
        <f t="shared" si="390"/>
        <v>0</v>
      </c>
      <c r="BQ209" s="316">
        <f t="shared" si="390"/>
        <v>0</v>
      </c>
      <c r="BR209" s="316">
        <f t="shared" si="390"/>
        <v>0</v>
      </c>
      <c r="BS209" s="316">
        <f t="shared" si="390"/>
        <v>0</v>
      </c>
      <c r="BT209" s="316">
        <f t="shared" ref="BT209:BX209" si="391">BT32</f>
        <v>0</v>
      </c>
      <c r="BU209" s="316">
        <f t="shared" si="391"/>
        <v>0</v>
      </c>
      <c r="BV209" s="316">
        <f t="shared" si="391"/>
        <v>0</v>
      </c>
      <c r="BW209" s="316">
        <f t="shared" si="391"/>
        <v>0</v>
      </c>
      <c r="BX209" s="316">
        <f t="shared" si="391"/>
        <v>0</v>
      </c>
    </row>
    <row r="210" spans="1:76" x14ac:dyDescent="0.2">
      <c r="A210" s="727"/>
      <c r="B210" s="714"/>
      <c r="C210" s="714"/>
      <c r="D210" s="710"/>
      <c r="E210" s="712"/>
      <c r="F210" s="90" t="s">
        <v>324</v>
      </c>
      <c r="G210" s="316">
        <f>IF($C32="","N/A",G209)</f>
        <v>0</v>
      </c>
      <c r="H210" s="316">
        <f>IF($C32="NON-QALY",IF(H$27="-","",H$158*H209),IF($C32="QALY",IF(H$27="-","",H209*H$159),"N/A"))</f>
        <v>0</v>
      </c>
      <c r="I210" s="316">
        <f t="shared" ref="I210:BT210" si="392">IF($C32="NON-QALY",IF(I$27="-","",I$158*I209),IF($C32="QALY",IF(I$27="-","",I209*I$159),"N/A"))</f>
        <v>0</v>
      </c>
      <c r="J210" s="316">
        <f t="shared" si="392"/>
        <v>0</v>
      </c>
      <c r="K210" s="316">
        <f t="shared" si="392"/>
        <v>0</v>
      </c>
      <c r="L210" s="316">
        <f t="shared" si="392"/>
        <v>0</v>
      </c>
      <c r="M210" s="316">
        <f t="shared" si="392"/>
        <v>0</v>
      </c>
      <c r="N210" s="316">
        <f t="shared" si="392"/>
        <v>0</v>
      </c>
      <c r="O210" s="316">
        <f t="shared" si="392"/>
        <v>0</v>
      </c>
      <c r="P210" s="316">
        <f t="shared" si="392"/>
        <v>0</v>
      </c>
      <c r="Q210" s="316">
        <f t="shared" si="392"/>
        <v>0</v>
      </c>
      <c r="R210" s="316">
        <f t="shared" si="392"/>
        <v>0</v>
      </c>
      <c r="S210" s="316">
        <f t="shared" si="392"/>
        <v>0</v>
      </c>
      <c r="T210" s="316">
        <f t="shared" si="392"/>
        <v>0</v>
      </c>
      <c r="U210" s="316">
        <f t="shared" si="392"/>
        <v>0</v>
      </c>
      <c r="V210" s="316">
        <f t="shared" si="392"/>
        <v>0</v>
      </c>
      <c r="W210" s="316">
        <f t="shared" si="392"/>
        <v>0</v>
      </c>
      <c r="X210" s="316">
        <f t="shared" si="392"/>
        <v>0</v>
      </c>
      <c r="Y210" s="316">
        <f t="shared" si="392"/>
        <v>0</v>
      </c>
      <c r="Z210" s="316">
        <f t="shared" si="392"/>
        <v>0</v>
      </c>
      <c r="AA210" s="316">
        <f t="shared" si="392"/>
        <v>0</v>
      </c>
      <c r="AB210" s="316">
        <f t="shared" si="392"/>
        <v>0</v>
      </c>
      <c r="AC210" s="316">
        <f t="shared" si="392"/>
        <v>0</v>
      </c>
      <c r="AD210" s="316">
        <f t="shared" si="392"/>
        <v>0</v>
      </c>
      <c r="AE210" s="316">
        <f t="shared" si="392"/>
        <v>0</v>
      </c>
      <c r="AF210" s="316">
        <f t="shared" si="392"/>
        <v>0</v>
      </c>
      <c r="AG210" s="316">
        <f t="shared" si="392"/>
        <v>0</v>
      </c>
      <c r="AH210" s="316">
        <f t="shared" si="392"/>
        <v>0</v>
      </c>
      <c r="AI210" s="316">
        <f t="shared" si="392"/>
        <v>0</v>
      </c>
      <c r="AJ210" s="316">
        <f t="shared" si="392"/>
        <v>0</v>
      </c>
      <c r="AK210" s="316">
        <f t="shared" si="392"/>
        <v>0</v>
      </c>
      <c r="AL210" s="316">
        <f t="shared" si="392"/>
        <v>0</v>
      </c>
      <c r="AM210" s="316">
        <f t="shared" si="392"/>
        <v>0</v>
      </c>
      <c r="AN210" s="316">
        <f t="shared" si="392"/>
        <v>0</v>
      </c>
      <c r="AO210" s="316">
        <f t="shared" si="392"/>
        <v>0</v>
      </c>
      <c r="AP210" s="316">
        <f t="shared" si="392"/>
        <v>0</v>
      </c>
      <c r="AQ210" s="316">
        <f t="shared" si="392"/>
        <v>0</v>
      </c>
      <c r="AR210" s="316">
        <f t="shared" si="392"/>
        <v>0</v>
      </c>
      <c r="AS210" s="316">
        <f t="shared" si="392"/>
        <v>0</v>
      </c>
      <c r="AT210" s="316">
        <f t="shared" si="392"/>
        <v>0</v>
      </c>
      <c r="AU210" s="316">
        <f t="shared" si="392"/>
        <v>0</v>
      </c>
      <c r="AV210" s="316">
        <f t="shared" si="392"/>
        <v>0</v>
      </c>
      <c r="AW210" s="316">
        <f t="shared" si="392"/>
        <v>0</v>
      </c>
      <c r="AX210" s="316">
        <f t="shared" si="392"/>
        <v>0</v>
      </c>
      <c r="AY210" s="316">
        <f t="shared" si="392"/>
        <v>0</v>
      </c>
      <c r="AZ210" s="316">
        <f t="shared" si="392"/>
        <v>0</v>
      </c>
      <c r="BA210" s="316">
        <f t="shared" si="392"/>
        <v>0</v>
      </c>
      <c r="BB210" s="316">
        <f t="shared" si="392"/>
        <v>0</v>
      </c>
      <c r="BC210" s="316">
        <f t="shared" si="392"/>
        <v>0</v>
      </c>
      <c r="BD210" s="316">
        <f t="shared" si="392"/>
        <v>0</v>
      </c>
      <c r="BE210" s="316">
        <f t="shared" si="392"/>
        <v>0</v>
      </c>
      <c r="BF210" s="316">
        <f t="shared" si="392"/>
        <v>0</v>
      </c>
      <c r="BG210" s="316">
        <f t="shared" si="392"/>
        <v>0</v>
      </c>
      <c r="BH210" s="316">
        <f t="shared" si="392"/>
        <v>0</v>
      </c>
      <c r="BI210" s="316">
        <f t="shared" si="392"/>
        <v>0</v>
      </c>
      <c r="BJ210" s="316">
        <f t="shared" si="392"/>
        <v>0</v>
      </c>
      <c r="BK210" s="316">
        <f t="shared" si="392"/>
        <v>0</v>
      </c>
      <c r="BL210" s="316">
        <f t="shared" si="392"/>
        <v>0</v>
      </c>
      <c r="BM210" s="316">
        <f t="shared" si="392"/>
        <v>0</v>
      </c>
      <c r="BN210" s="316">
        <f t="shared" si="392"/>
        <v>0</v>
      </c>
      <c r="BO210" s="316">
        <f t="shared" si="392"/>
        <v>0</v>
      </c>
      <c r="BP210" s="316">
        <f t="shared" si="392"/>
        <v>0</v>
      </c>
      <c r="BQ210" s="316">
        <f t="shared" si="392"/>
        <v>0</v>
      </c>
      <c r="BR210" s="316">
        <f t="shared" si="392"/>
        <v>0</v>
      </c>
      <c r="BS210" s="316">
        <f t="shared" si="392"/>
        <v>0</v>
      </c>
      <c r="BT210" s="316">
        <f t="shared" si="392"/>
        <v>0</v>
      </c>
      <c r="BU210" s="316">
        <f t="shared" ref="BU210:BX210" si="393">IF($C32="NON-QALY",IF(BU$27="-","",BU$158*BU209),IF($C32="QALY",IF(BU$27="-","",BU209*BU$159),"N/A"))</f>
        <v>0</v>
      </c>
      <c r="BV210" s="316">
        <f t="shared" si="393"/>
        <v>0</v>
      </c>
      <c r="BW210" s="316">
        <f t="shared" si="393"/>
        <v>0</v>
      </c>
      <c r="BX210" s="316">
        <f t="shared" si="393"/>
        <v>0</v>
      </c>
    </row>
    <row r="211" spans="1:76" x14ac:dyDescent="0.2">
      <c r="A211" s="726" t="s">
        <v>46</v>
      </c>
      <c r="B211" s="713">
        <f>B33</f>
        <v>0</v>
      </c>
      <c r="C211" s="713" t="str">
        <f>C33</f>
        <v>Non-QALY</v>
      </c>
      <c r="D211" s="709">
        <f>E211/(IF(C33="QALY",Factors!$BU$51,Factors!$BU$50))</f>
        <v>0</v>
      </c>
      <c r="E211" s="711">
        <f>SUM(G212:BX212)</f>
        <v>0</v>
      </c>
      <c r="F211" s="34" t="s">
        <v>325</v>
      </c>
      <c r="G211" s="316">
        <f>G33</f>
        <v>0</v>
      </c>
      <c r="H211" s="316">
        <f t="shared" ref="H211:BS211" si="394">H33</f>
        <v>0</v>
      </c>
      <c r="I211" s="316">
        <f t="shared" si="394"/>
        <v>0</v>
      </c>
      <c r="J211" s="316">
        <f t="shared" si="394"/>
        <v>0</v>
      </c>
      <c r="K211" s="316">
        <f t="shared" si="394"/>
        <v>0</v>
      </c>
      <c r="L211" s="316">
        <f t="shared" si="394"/>
        <v>0</v>
      </c>
      <c r="M211" s="316">
        <f t="shared" si="394"/>
        <v>0</v>
      </c>
      <c r="N211" s="316">
        <f t="shared" si="394"/>
        <v>0</v>
      </c>
      <c r="O211" s="316">
        <f t="shared" si="394"/>
        <v>0</v>
      </c>
      <c r="P211" s="316">
        <f t="shared" si="394"/>
        <v>0</v>
      </c>
      <c r="Q211" s="316">
        <f t="shared" si="394"/>
        <v>0</v>
      </c>
      <c r="R211" s="316">
        <f t="shared" si="394"/>
        <v>0</v>
      </c>
      <c r="S211" s="316">
        <f t="shared" si="394"/>
        <v>0</v>
      </c>
      <c r="T211" s="316">
        <f t="shared" si="394"/>
        <v>0</v>
      </c>
      <c r="U211" s="316">
        <f t="shared" si="394"/>
        <v>0</v>
      </c>
      <c r="V211" s="316">
        <f t="shared" si="394"/>
        <v>0</v>
      </c>
      <c r="W211" s="316">
        <f t="shared" si="394"/>
        <v>0</v>
      </c>
      <c r="X211" s="316">
        <f t="shared" si="394"/>
        <v>0</v>
      </c>
      <c r="Y211" s="316">
        <f t="shared" si="394"/>
        <v>0</v>
      </c>
      <c r="Z211" s="316">
        <f t="shared" si="394"/>
        <v>0</v>
      </c>
      <c r="AA211" s="316">
        <f t="shared" si="394"/>
        <v>0</v>
      </c>
      <c r="AB211" s="316">
        <f t="shared" si="394"/>
        <v>0</v>
      </c>
      <c r="AC211" s="316">
        <f t="shared" si="394"/>
        <v>0</v>
      </c>
      <c r="AD211" s="316">
        <f t="shared" si="394"/>
        <v>0</v>
      </c>
      <c r="AE211" s="316">
        <f t="shared" si="394"/>
        <v>0</v>
      </c>
      <c r="AF211" s="316">
        <f t="shared" si="394"/>
        <v>0</v>
      </c>
      <c r="AG211" s="316">
        <f t="shared" si="394"/>
        <v>0</v>
      </c>
      <c r="AH211" s="316">
        <f t="shared" si="394"/>
        <v>0</v>
      </c>
      <c r="AI211" s="316">
        <f t="shared" si="394"/>
        <v>0</v>
      </c>
      <c r="AJ211" s="316">
        <f t="shared" si="394"/>
        <v>0</v>
      </c>
      <c r="AK211" s="316">
        <f t="shared" si="394"/>
        <v>0</v>
      </c>
      <c r="AL211" s="316">
        <f t="shared" si="394"/>
        <v>0</v>
      </c>
      <c r="AM211" s="316">
        <f t="shared" si="394"/>
        <v>0</v>
      </c>
      <c r="AN211" s="316">
        <f t="shared" si="394"/>
        <v>0</v>
      </c>
      <c r="AO211" s="316">
        <f t="shared" si="394"/>
        <v>0</v>
      </c>
      <c r="AP211" s="316">
        <f t="shared" si="394"/>
        <v>0</v>
      </c>
      <c r="AQ211" s="316">
        <f t="shared" si="394"/>
        <v>0</v>
      </c>
      <c r="AR211" s="316">
        <f t="shared" si="394"/>
        <v>0</v>
      </c>
      <c r="AS211" s="316">
        <f t="shared" si="394"/>
        <v>0</v>
      </c>
      <c r="AT211" s="316">
        <f t="shared" si="394"/>
        <v>0</v>
      </c>
      <c r="AU211" s="316">
        <f t="shared" si="394"/>
        <v>0</v>
      </c>
      <c r="AV211" s="316">
        <f t="shared" si="394"/>
        <v>0</v>
      </c>
      <c r="AW211" s="316">
        <f t="shared" si="394"/>
        <v>0</v>
      </c>
      <c r="AX211" s="316">
        <f t="shared" si="394"/>
        <v>0</v>
      </c>
      <c r="AY211" s="316">
        <f t="shared" si="394"/>
        <v>0</v>
      </c>
      <c r="AZ211" s="316">
        <f t="shared" si="394"/>
        <v>0</v>
      </c>
      <c r="BA211" s="316">
        <f t="shared" si="394"/>
        <v>0</v>
      </c>
      <c r="BB211" s="316">
        <f t="shared" si="394"/>
        <v>0</v>
      </c>
      <c r="BC211" s="316">
        <f t="shared" si="394"/>
        <v>0</v>
      </c>
      <c r="BD211" s="316">
        <f t="shared" si="394"/>
        <v>0</v>
      </c>
      <c r="BE211" s="316">
        <f t="shared" si="394"/>
        <v>0</v>
      </c>
      <c r="BF211" s="316">
        <f t="shared" si="394"/>
        <v>0</v>
      </c>
      <c r="BG211" s="316">
        <f t="shared" si="394"/>
        <v>0</v>
      </c>
      <c r="BH211" s="316">
        <f t="shared" si="394"/>
        <v>0</v>
      </c>
      <c r="BI211" s="316">
        <f t="shared" si="394"/>
        <v>0</v>
      </c>
      <c r="BJ211" s="316">
        <f t="shared" si="394"/>
        <v>0</v>
      </c>
      <c r="BK211" s="316">
        <f t="shared" si="394"/>
        <v>0</v>
      </c>
      <c r="BL211" s="316">
        <f t="shared" si="394"/>
        <v>0</v>
      </c>
      <c r="BM211" s="316">
        <f t="shared" si="394"/>
        <v>0</v>
      </c>
      <c r="BN211" s="316">
        <f t="shared" si="394"/>
        <v>0</v>
      </c>
      <c r="BO211" s="316">
        <f t="shared" si="394"/>
        <v>0</v>
      </c>
      <c r="BP211" s="316">
        <f t="shared" si="394"/>
        <v>0</v>
      </c>
      <c r="BQ211" s="316">
        <f t="shared" si="394"/>
        <v>0</v>
      </c>
      <c r="BR211" s="316">
        <f t="shared" si="394"/>
        <v>0</v>
      </c>
      <c r="BS211" s="316">
        <f t="shared" si="394"/>
        <v>0</v>
      </c>
      <c r="BT211" s="316">
        <f t="shared" ref="BT211:BX211" si="395">BT33</f>
        <v>0</v>
      </c>
      <c r="BU211" s="316">
        <f t="shared" si="395"/>
        <v>0</v>
      </c>
      <c r="BV211" s="316">
        <f t="shared" si="395"/>
        <v>0</v>
      </c>
      <c r="BW211" s="316">
        <f t="shared" si="395"/>
        <v>0</v>
      </c>
      <c r="BX211" s="316">
        <f t="shared" si="395"/>
        <v>0</v>
      </c>
    </row>
    <row r="212" spans="1:76" x14ac:dyDescent="0.2">
      <c r="A212" s="727"/>
      <c r="B212" s="714"/>
      <c r="C212" s="714"/>
      <c r="D212" s="710"/>
      <c r="E212" s="712"/>
      <c r="F212" s="90" t="s">
        <v>324</v>
      </c>
      <c r="G212" s="316">
        <f>IF($C33="","N/A",G211)</f>
        <v>0</v>
      </c>
      <c r="H212" s="316">
        <f>IF($C33="NON-QALY",IF(H$27="-","",H$158*H211),IF($C33="QALY",IF(H$27="-","",H211*H$159),"N/A"))</f>
        <v>0</v>
      </c>
      <c r="I212" s="316">
        <f t="shared" ref="I212:BT212" si="396">IF($C33="NON-QALY",IF(I$27="-","",I$158*I211),IF($C33="QALY",IF(I$27="-","",I211*I$159),"N/A"))</f>
        <v>0</v>
      </c>
      <c r="J212" s="316">
        <f t="shared" si="396"/>
        <v>0</v>
      </c>
      <c r="K212" s="316">
        <f t="shared" si="396"/>
        <v>0</v>
      </c>
      <c r="L212" s="316">
        <f t="shared" si="396"/>
        <v>0</v>
      </c>
      <c r="M212" s="316">
        <f t="shared" si="396"/>
        <v>0</v>
      </c>
      <c r="N212" s="316">
        <f t="shared" si="396"/>
        <v>0</v>
      </c>
      <c r="O212" s="316">
        <f t="shared" si="396"/>
        <v>0</v>
      </c>
      <c r="P212" s="316">
        <f t="shared" si="396"/>
        <v>0</v>
      </c>
      <c r="Q212" s="316">
        <f t="shared" si="396"/>
        <v>0</v>
      </c>
      <c r="R212" s="316">
        <f t="shared" si="396"/>
        <v>0</v>
      </c>
      <c r="S212" s="316">
        <f t="shared" si="396"/>
        <v>0</v>
      </c>
      <c r="T212" s="316">
        <f t="shared" si="396"/>
        <v>0</v>
      </c>
      <c r="U212" s="316">
        <f t="shared" si="396"/>
        <v>0</v>
      </c>
      <c r="V212" s="316">
        <f t="shared" si="396"/>
        <v>0</v>
      </c>
      <c r="W212" s="316">
        <f t="shared" si="396"/>
        <v>0</v>
      </c>
      <c r="X212" s="316">
        <f t="shared" si="396"/>
        <v>0</v>
      </c>
      <c r="Y212" s="316">
        <f t="shared" si="396"/>
        <v>0</v>
      </c>
      <c r="Z212" s="316">
        <f t="shared" si="396"/>
        <v>0</v>
      </c>
      <c r="AA212" s="316">
        <f t="shared" si="396"/>
        <v>0</v>
      </c>
      <c r="AB212" s="316">
        <f t="shared" si="396"/>
        <v>0</v>
      </c>
      <c r="AC212" s="316">
        <f t="shared" si="396"/>
        <v>0</v>
      </c>
      <c r="AD212" s="316">
        <f t="shared" si="396"/>
        <v>0</v>
      </c>
      <c r="AE212" s="316">
        <f t="shared" si="396"/>
        <v>0</v>
      </c>
      <c r="AF212" s="316">
        <f t="shared" si="396"/>
        <v>0</v>
      </c>
      <c r="AG212" s="316">
        <f t="shared" si="396"/>
        <v>0</v>
      </c>
      <c r="AH212" s="316">
        <f t="shared" si="396"/>
        <v>0</v>
      </c>
      <c r="AI212" s="316">
        <f t="shared" si="396"/>
        <v>0</v>
      </c>
      <c r="AJ212" s="316">
        <f t="shared" si="396"/>
        <v>0</v>
      </c>
      <c r="AK212" s="316">
        <f t="shared" si="396"/>
        <v>0</v>
      </c>
      <c r="AL212" s="316">
        <f t="shared" si="396"/>
        <v>0</v>
      </c>
      <c r="AM212" s="316">
        <f t="shared" si="396"/>
        <v>0</v>
      </c>
      <c r="AN212" s="316">
        <f t="shared" si="396"/>
        <v>0</v>
      </c>
      <c r="AO212" s="316">
        <f t="shared" si="396"/>
        <v>0</v>
      </c>
      <c r="AP212" s="316">
        <f t="shared" si="396"/>
        <v>0</v>
      </c>
      <c r="AQ212" s="316">
        <f t="shared" si="396"/>
        <v>0</v>
      </c>
      <c r="AR212" s="316">
        <f t="shared" si="396"/>
        <v>0</v>
      </c>
      <c r="AS212" s="316">
        <f t="shared" si="396"/>
        <v>0</v>
      </c>
      <c r="AT212" s="316">
        <f t="shared" si="396"/>
        <v>0</v>
      </c>
      <c r="AU212" s="316">
        <f t="shared" si="396"/>
        <v>0</v>
      </c>
      <c r="AV212" s="316">
        <f t="shared" si="396"/>
        <v>0</v>
      </c>
      <c r="AW212" s="316">
        <f t="shared" si="396"/>
        <v>0</v>
      </c>
      <c r="AX212" s="316">
        <f t="shared" si="396"/>
        <v>0</v>
      </c>
      <c r="AY212" s="316">
        <f t="shared" si="396"/>
        <v>0</v>
      </c>
      <c r="AZ212" s="316">
        <f t="shared" si="396"/>
        <v>0</v>
      </c>
      <c r="BA212" s="316">
        <f t="shared" si="396"/>
        <v>0</v>
      </c>
      <c r="BB212" s="316">
        <f t="shared" si="396"/>
        <v>0</v>
      </c>
      <c r="BC212" s="316">
        <f t="shared" si="396"/>
        <v>0</v>
      </c>
      <c r="BD212" s="316">
        <f t="shared" si="396"/>
        <v>0</v>
      </c>
      <c r="BE212" s="316">
        <f t="shared" si="396"/>
        <v>0</v>
      </c>
      <c r="BF212" s="316">
        <f t="shared" si="396"/>
        <v>0</v>
      </c>
      <c r="BG212" s="316">
        <f t="shared" si="396"/>
        <v>0</v>
      </c>
      <c r="BH212" s="316">
        <f t="shared" si="396"/>
        <v>0</v>
      </c>
      <c r="BI212" s="316">
        <f t="shared" si="396"/>
        <v>0</v>
      </c>
      <c r="BJ212" s="316">
        <f t="shared" si="396"/>
        <v>0</v>
      </c>
      <c r="BK212" s="316">
        <f t="shared" si="396"/>
        <v>0</v>
      </c>
      <c r="BL212" s="316">
        <f t="shared" si="396"/>
        <v>0</v>
      </c>
      <c r="BM212" s="316">
        <f t="shared" si="396"/>
        <v>0</v>
      </c>
      <c r="BN212" s="316">
        <f t="shared" si="396"/>
        <v>0</v>
      </c>
      <c r="BO212" s="316">
        <f t="shared" si="396"/>
        <v>0</v>
      </c>
      <c r="BP212" s="316">
        <f t="shared" si="396"/>
        <v>0</v>
      </c>
      <c r="BQ212" s="316">
        <f t="shared" si="396"/>
        <v>0</v>
      </c>
      <c r="BR212" s="316">
        <f t="shared" si="396"/>
        <v>0</v>
      </c>
      <c r="BS212" s="316">
        <f t="shared" si="396"/>
        <v>0</v>
      </c>
      <c r="BT212" s="316">
        <f t="shared" si="396"/>
        <v>0</v>
      </c>
      <c r="BU212" s="316">
        <f t="shared" ref="BU212:BX212" si="397">IF($C33="NON-QALY",IF(BU$27="-","",BU$158*BU211),IF($C33="QALY",IF(BU$27="-","",BU211*BU$159),"N/A"))</f>
        <v>0</v>
      </c>
      <c r="BV212" s="316">
        <f t="shared" si="397"/>
        <v>0</v>
      </c>
      <c r="BW212" s="316">
        <f t="shared" si="397"/>
        <v>0</v>
      </c>
      <c r="BX212" s="316">
        <f t="shared" si="397"/>
        <v>0</v>
      </c>
    </row>
    <row r="213" spans="1:76" x14ac:dyDescent="0.2">
      <c r="A213" s="726" t="s">
        <v>47</v>
      </c>
      <c r="B213" s="713">
        <f>B34</f>
        <v>0</v>
      </c>
      <c r="C213" s="713" t="str">
        <f>C34</f>
        <v>Non-QALY</v>
      </c>
      <c r="D213" s="709">
        <f>E213/(IF(C34="QALY",Factors!$BU$51,Factors!$BU$50))</f>
        <v>0</v>
      </c>
      <c r="E213" s="711">
        <f t="shared" ref="E213" si="398">SUM(G214:BX214)</f>
        <v>0</v>
      </c>
      <c r="F213" s="34" t="s">
        <v>325</v>
      </c>
      <c r="G213" s="316">
        <f>G34</f>
        <v>0</v>
      </c>
      <c r="H213" s="316">
        <f t="shared" ref="H213:BS213" si="399">H34</f>
        <v>0</v>
      </c>
      <c r="I213" s="316">
        <f t="shared" si="399"/>
        <v>0</v>
      </c>
      <c r="J213" s="316">
        <f t="shared" si="399"/>
        <v>0</v>
      </c>
      <c r="K213" s="316">
        <f t="shared" si="399"/>
        <v>0</v>
      </c>
      <c r="L213" s="316">
        <f t="shared" si="399"/>
        <v>0</v>
      </c>
      <c r="M213" s="316">
        <f t="shared" si="399"/>
        <v>0</v>
      </c>
      <c r="N213" s="316">
        <f t="shared" si="399"/>
        <v>0</v>
      </c>
      <c r="O213" s="316">
        <f t="shared" si="399"/>
        <v>0</v>
      </c>
      <c r="P213" s="316">
        <f t="shared" si="399"/>
        <v>0</v>
      </c>
      <c r="Q213" s="316">
        <f t="shared" si="399"/>
        <v>0</v>
      </c>
      <c r="R213" s="316">
        <f t="shared" si="399"/>
        <v>0</v>
      </c>
      <c r="S213" s="316">
        <f t="shared" si="399"/>
        <v>0</v>
      </c>
      <c r="T213" s="316">
        <f t="shared" si="399"/>
        <v>0</v>
      </c>
      <c r="U213" s="316">
        <f t="shared" si="399"/>
        <v>0</v>
      </c>
      <c r="V213" s="316">
        <f t="shared" si="399"/>
        <v>0</v>
      </c>
      <c r="W213" s="316">
        <f t="shared" si="399"/>
        <v>0</v>
      </c>
      <c r="X213" s="316">
        <f t="shared" si="399"/>
        <v>0</v>
      </c>
      <c r="Y213" s="316">
        <f t="shared" si="399"/>
        <v>0</v>
      </c>
      <c r="Z213" s="316">
        <f t="shared" si="399"/>
        <v>0</v>
      </c>
      <c r="AA213" s="316">
        <f t="shared" si="399"/>
        <v>0</v>
      </c>
      <c r="AB213" s="316">
        <f t="shared" si="399"/>
        <v>0</v>
      </c>
      <c r="AC213" s="316">
        <f t="shared" si="399"/>
        <v>0</v>
      </c>
      <c r="AD213" s="316">
        <f t="shared" si="399"/>
        <v>0</v>
      </c>
      <c r="AE213" s="316">
        <f t="shared" si="399"/>
        <v>0</v>
      </c>
      <c r="AF213" s="316">
        <f t="shared" si="399"/>
        <v>0</v>
      </c>
      <c r="AG213" s="316">
        <f t="shared" si="399"/>
        <v>0</v>
      </c>
      <c r="AH213" s="316">
        <f t="shared" si="399"/>
        <v>0</v>
      </c>
      <c r="AI213" s="316">
        <f t="shared" si="399"/>
        <v>0</v>
      </c>
      <c r="AJ213" s="316">
        <f t="shared" si="399"/>
        <v>0</v>
      </c>
      <c r="AK213" s="316">
        <f t="shared" si="399"/>
        <v>0</v>
      </c>
      <c r="AL213" s="316">
        <f t="shared" si="399"/>
        <v>0</v>
      </c>
      <c r="AM213" s="316">
        <f t="shared" si="399"/>
        <v>0</v>
      </c>
      <c r="AN213" s="316">
        <f t="shared" si="399"/>
        <v>0</v>
      </c>
      <c r="AO213" s="316">
        <f t="shared" si="399"/>
        <v>0</v>
      </c>
      <c r="AP213" s="316">
        <f t="shared" si="399"/>
        <v>0</v>
      </c>
      <c r="AQ213" s="316">
        <f t="shared" si="399"/>
        <v>0</v>
      </c>
      <c r="AR213" s="316">
        <f t="shared" si="399"/>
        <v>0</v>
      </c>
      <c r="AS213" s="316">
        <f t="shared" si="399"/>
        <v>0</v>
      </c>
      <c r="AT213" s="316">
        <f t="shared" si="399"/>
        <v>0</v>
      </c>
      <c r="AU213" s="316">
        <f t="shared" si="399"/>
        <v>0</v>
      </c>
      <c r="AV213" s="316">
        <f t="shared" si="399"/>
        <v>0</v>
      </c>
      <c r="AW213" s="316">
        <f t="shared" si="399"/>
        <v>0</v>
      </c>
      <c r="AX213" s="316">
        <f t="shared" si="399"/>
        <v>0</v>
      </c>
      <c r="AY213" s="316">
        <f t="shared" si="399"/>
        <v>0</v>
      </c>
      <c r="AZ213" s="316">
        <f t="shared" si="399"/>
        <v>0</v>
      </c>
      <c r="BA213" s="316">
        <f t="shared" si="399"/>
        <v>0</v>
      </c>
      <c r="BB213" s="316">
        <f t="shared" si="399"/>
        <v>0</v>
      </c>
      <c r="BC213" s="316">
        <f t="shared" si="399"/>
        <v>0</v>
      </c>
      <c r="BD213" s="316">
        <f t="shared" si="399"/>
        <v>0</v>
      </c>
      <c r="BE213" s="316">
        <f t="shared" si="399"/>
        <v>0</v>
      </c>
      <c r="BF213" s="316">
        <f t="shared" si="399"/>
        <v>0</v>
      </c>
      <c r="BG213" s="316">
        <f t="shared" si="399"/>
        <v>0</v>
      </c>
      <c r="BH213" s="316">
        <f t="shared" si="399"/>
        <v>0</v>
      </c>
      <c r="BI213" s="316">
        <f t="shared" si="399"/>
        <v>0</v>
      </c>
      <c r="BJ213" s="316">
        <f t="shared" si="399"/>
        <v>0</v>
      </c>
      <c r="BK213" s="316">
        <f t="shared" si="399"/>
        <v>0</v>
      </c>
      <c r="BL213" s="316">
        <f t="shared" si="399"/>
        <v>0</v>
      </c>
      <c r="BM213" s="316">
        <f t="shared" si="399"/>
        <v>0</v>
      </c>
      <c r="BN213" s="316">
        <f t="shared" si="399"/>
        <v>0</v>
      </c>
      <c r="BO213" s="316">
        <f t="shared" si="399"/>
        <v>0</v>
      </c>
      <c r="BP213" s="316">
        <f t="shared" si="399"/>
        <v>0</v>
      </c>
      <c r="BQ213" s="316">
        <f t="shared" si="399"/>
        <v>0</v>
      </c>
      <c r="BR213" s="316">
        <f t="shared" si="399"/>
        <v>0</v>
      </c>
      <c r="BS213" s="316">
        <f t="shared" si="399"/>
        <v>0</v>
      </c>
      <c r="BT213" s="316">
        <f t="shared" ref="BT213:BX213" si="400">BT34</f>
        <v>0</v>
      </c>
      <c r="BU213" s="316">
        <f t="shared" si="400"/>
        <v>0</v>
      </c>
      <c r="BV213" s="316">
        <f t="shared" si="400"/>
        <v>0</v>
      </c>
      <c r="BW213" s="316">
        <f t="shared" si="400"/>
        <v>0</v>
      </c>
      <c r="BX213" s="316">
        <f t="shared" si="400"/>
        <v>0</v>
      </c>
    </row>
    <row r="214" spans="1:76" x14ac:dyDescent="0.2">
      <c r="A214" s="727"/>
      <c r="B214" s="714"/>
      <c r="C214" s="714"/>
      <c r="D214" s="710"/>
      <c r="E214" s="712"/>
      <c r="F214" s="90" t="s">
        <v>324</v>
      </c>
      <c r="G214" s="316">
        <f>IF($C34="","N/A",G213)</f>
        <v>0</v>
      </c>
      <c r="H214" s="316">
        <f>IF($C34="NON-QALY",IF(H$27="-","",H$158*H213),IF($C34="QALY",IF(H$27="-","",H213*H$159),"N/A"))</f>
        <v>0</v>
      </c>
      <c r="I214" s="316">
        <f t="shared" ref="I214:BT214" si="401">IF($C34="NON-QALY",IF(I$27="-","",I$158*I213),IF($C34="QALY",IF(I$27="-","",I213*I$159),"N/A"))</f>
        <v>0</v>
      </c>
      <c r="J214" s="316">
        <f t="shared" si="401"/>
        <v>0</v>
      </c>
      <c r="K214" s="316">
        <f t="shared" si="401"/>
        <v>0</v>
      </c>
      <c r="L214" s="316">
        <f t="shared" si="401"/>
        <v>0</v>
      </c>
      <c r="M214" s="316">
        <f t="shared" si="401"/>
        <v>0</v>
      </c>
      <c r="N214" s="316">
        <f t="shared" si="401"/>
        <v>0</v>
      </c>
      <c r="O214" s="316">
        <f t="shared" si="401"/>
        <v>0</v>
      </c>
      <c r="P214" s="316">
        <f t="shared" si="401"/>
        <v>0</v>
      </c>
      <c r="Q214" s="316">
        <f t="shared" si="401"/>
        <v>0</v>
      </c>
      <c r="R214" s="316">
        <f t="shared" si="401"/>
        <v>0</v>
      </c>
      <c r="S214" s="316">
        <f t="shared" si="401"/>
        <v>0</v>
      </c>
      <c r="T214" s="316">
        <f t="shared" si="401"/>
        <v>0</v>
      </c>
      <c r="U214" s="316">
        <f t="shared" si="401"/>
        <v>0</v>
      </c>
      <c r="V214" s="316">
        <f t="shared" si="401"/>
        <v>0</v>
      </c>
      <c r="W214" s="316">
        <f t="shared" si="401"/>
        <v>0</v>
      </c>
      <c r="X214" s="316">
        <f t="shared" si="401"/>
        <v>0</v>
      </c>
      <c r="Y214" s="316">
        <f t="shared" si="401"/>
        <v>0</v>
      </c>
      <c r="Z214" s="316">
        <f t="shared" si="401"/>
        <v>0</v>
      </c>
      <c r="AA214" s="316">
        <f t="shared" si="401"/>
        <v>0</v>
      </c>
      <c r="AB214" s="316">
        <f t="shared" si="401"/>
        <v>0</v>
      </c>
      <c r="AC214" s="316">
        <f t="shared" si="401"/>
        <v>0</v>
      </c>
      <c r="AD214" s="316">
        <f t="shared" si="401"/>
        <v>0</v>
      </c>
      <c r="AE214" s="316">
        <f t="shared" si="401"/>
        <v>0</v>
      </c>
      <c r="AF214" s="316">
        <f t="shared" si="401"/>
        <v>0</v>
      </c>
      <c r="AG214" s="316">
        <f t="shared" si="401"/>
        <v>0</v>
      </c>
      <c r="AH214" s="316">
        <f t="shared" si="401"/>
        <v>0</v>
      </c>
      <c r="AI214" s="316">
        <f t="shared" si="401"/>
        <v>0</v>
      </c>
      <c r="AJ214" s="316">
        <f t="shared" si="401"/>
        <v>0</v>
      </c>
      <c r="AK214" s="316">
        <f t="shared" si="401"/>
        <v>0</v>
      </c>
      <c r="AL214" s="316">
        <f t="shared" si="401"/>
        <v>0</v>
      </c>
      <c r="AM214" s="316">
        <f t="shared" si="401"/>
        <v>0</v>
      </c>
      <c r="AN214" s="316">
        <f t="shared" si="401"/>
        <v>0</v>
      </c>
      <c r="AO214" s="316">
        <f t="shared" si="401"/>
        <v>0</v>
      </c>
      <c r="AP214" s="316">
        <f t="shared" si="401"/>
        <v>0</v>
      </c>
      <c r="AQ214" s="316">
        <f t="shared" si="401"/>
        <v>0</v>
      </c>
      <c r="AR214" s="316">
        <f t="shared" si="401"/>
        <v>0</v>
      </c>
      <c r="AS214" s="316">
        <f t="shared" si="401"/>
        <v>0</v>
      </c>
      <c r="AT214" s="316">
        <f t="shared" si="401"/>
        <v>0</v>
      </c>
      <c r="AU214" s="316">
        <f t="shared" si="401"/>
        <v>0</v>
      </c>
      <c r="AV214" s="316">
        <f t="shared" si="401"/>
        <v>0</v>
      </c>
      <c r="AW214" s="316">
        <f t="shared" si="401"/>
        <v>0</v>
      </c>
      <c r="AX214" s="316">
        <f t="shared" si="401"/>
        <v>0</v>
      </c>
      <c r="AY214" s="316">
        <f t="shared" si="401"/>
        <v>0</v>
      </c>
      <c r="AZ214" s="316">
        <f t="shared" si="401"/>
        <v>0</v>
      </c>
      <c r="BA214" s="316">
        <f t="shared" si="401"/>
        <v>0</v>
      </c>
      <c r="BB214" s="316">
        <f t="shared" si="401"/>
        <v>0</v>
      </c>
      <c r="BC214" s="316">
        <f t="shared" si="401"/>
        <v>0</v>
      </c>
      <c r="BD214" s="316">
        <f t="shared" si="401"/>
        <v>0</v>
      </c>
      <c r="BE214" s="316">
        <f t="shared" si="401"/>
        <v>0</v>
      </c>
      <c r="BF214" s="316">
        <f t="shared" si="401"/>
        <v>0</v>
      </c>
      <c r="BG214" s="316">
        <f t="shared" si="401"/>
        <v>0</v>
      </c>
      <c r="BH214" s="316">
        <f t="shared" si="401"/>
        <v>0</v>
      </c>
      <c r="BI214" s="316">
        <f t="shared" si="401"/>
        <v>0</v>
      </c>
      <c r="BJ214" s="316">
        <f t="shared" si="401"/>
        <v>0</v>
      </c>
      <c r="BK214" s="316">
        <f t="shared" si="401"/>
        <v>0</v>
      </c>
      <c r="BL214" s="316">
        <f t="shared" si="401"/>
        <v>0</v>
      </c>
      <c r="BM214" s="316">
        <f t="shared" si="401"/>
        <v>0</v>
      </c>
      <c r="BN214" s="316">
        <f t="shared" si="401"/>
        <v>0</v>
      </c>
      <c r="BO214" s="316">
        <f t="shared" si="401"/>
        <v>0</v>
      </c>
      <c r="BP214" s="316">
        <f t="shared" si="401"/>
        <v>0</v>
      </c>
      <c r="BQ214" s="316">
        <f t="shared" si="401"/>
        <v>0</v>
      </c>
      <c r="BR214" s="316">
        <f t="shared" si="401"/>
        <v>0</v>
      </c>
      <c r="BS214" s="316">
        <f t="shared" si="401"/>
        <v>0</v>
      </c>
      <c r="BT214" s="316">
        <f t="shared" si="401"/>
        <v>0</v>
      </c>
      <c r="BU214" s="316">
        <f t="shared" ref="BU214:BX214" si="402">IF($C34="NON-QALY",IF(BU$27="-","",BU$158*BU213),IF($C34="QALY",IF(BU$27="-","",BU213*BU$159),"N/A"))</f>
        <v>0</v>
      </c>
      <c r="BV214" s="316">
        <f t="shared" si="402"/>
        <v>0</v>
      </c>
      <c r="BW214" s="316">
        <f t="shared" si="402"/>
        <v>0</v>
      </c>
      <c r="BX214" s="316">
        <f t="shared" si="402"/>
        <v>0</v>
      </c>
    </row>
    <row r="215" spans="1:76" x14ac:dyDescent="0.2">
      <c r="A215" s="726" t="s">
        <v>48</v>
      </c>
      <c r="B215" s="713">
        <f>B35</f>
        <v>0</v>
      </c>
      <c r="C215" s="713" t="str">
        <f>C35</f>
        <v>Non-QALY</v>
      </c>
      <c r="D215" s="709">
        <f>E215/(IF(C35="QALY",Factors!$BU$51,Factors!$BU$50))</f>
        <v>0</v>
      </c>
      <c r="E215" s="711">
        <f t="shared" ref="E215" si="403">SUM(G216:BX216)</f>
        <v>0</v>
      </c>
      <c r="F215" s="34" t="s">
        <v>325</v>
      </c>
      <c r="G215" s="316">
        <f>G35</f>
        <v>0</v>
      </c>
      <c r="H215" s="316">
        <f t="shared" ref="H215:BS215" si="404">H35</f>
        <v>0</v>
      </c>
      <c r="I215" s="316">
        <f t="shared" si="404"/>
        <v>0</v>
      </c>
      <c r="J215" s="316">
        <f t="shared" si="404"/>
        <v>0</v>
      </c>
      <c r="K215" s="316">
        <f t="shared" si="404"/>
        <v>0</v>
      </c>
      <c r="L215" s="316">
        <f t="shared" si="404"/>
        <v>0</v>
      </c>
      <c r="M215" s="316">
        <f t="shared" si="404"/>
        <v>0</v>
      </c>
      <c r="N215" s="316">
        <f t="shared" si="404"/>
        <v>0</v>
      </c>
      <c r="O215" s="316">
        <f t="shared" si="404"/>
        <v>0</v>
      </c>
      <c r="P215" s="316">
        <f t="shared" si="404"/>
        <v>0</v>
      </c>
      <c r="Q215" s="316">
        <f t="shared" si="404"/>
        <v>0</v>
      </c>
      <c r="R215" s="316">
        <f t="shared" si="404"/>
        <v>0</v>
      </c>
      <c r="S215" s="316">
        <f t="shared" si="404"/>
        <v>0</v>
      </c>
      <c r="T215" s="316">
        <f t="shared" si="404"/>
        <v>0</v>
      </c>
      <c r="U215" s="316">
        <f t="shared" si="404"/>
        <v>0</v>
      </c>
      <c r="V215" s="316">
        <f t="shared" si="404"/>
        <v>0</v>
      </c>
      <c r="W215" s="316">
        <f t="shared" si="404"/>
        <v>0</v>
      </c>
      <c r="X215" s="316">
        <f t="shared" si="404"/>
        <v>0</v>
      </c>
      <c r="Y215" s="316">
        <f t="shared" si="404"/>
        <v>0</v>
      </c>
      <c r="Z215" s="316">
        <f t="shared" si="404"/>
        <v>0</v>
      </c>
      <c r="AA215" s="316">
        <f t="shared" si="404"/>
        <v>0</v>
      </c>
      <c r="AB215" s="316">
        <f t="shared" si="404"/>
        <v>0</v>
      </c>
      <c r="AC215" s="316">
        <f t="shared" si="404"/>
        <v>0</v>
      </c>
      <c r="AD215" s="316">
        <f t="shared" si="404"/>
        <v>0</v>
      </c>
      <c r="AE215" s="316">
        <f t="shared" si="404"/>
        <v>0</v>
      </c>
      <c r="AF215" s="316">
        <f t="shared" si="404"/>
        <v>0</v>
      </c>
      <c r="AG215" s="316">
        <f t="shared" si="404"/>
        <v>0</v>
      </c>
      <c r="AH215" s="316">
        <f t="shared" si="404"/>
        <v>0</v>
      </c>
      <c r="AI215" s="316">
        <f t="shared" si="404"/>
        <v>0</v>
      </c>
      <c r="AJ215" s="316">
        <f t="shared" si="404"/>
        <v>0</v>
      </c>
      <c r="AK215" s="316">
        <f t="shared" si="404"/>
        <v>0</v>
      </c>
      <c r="AL215" s="316">
        <f t="shared" si="404"/>
        <v>0</v>
      </c>
      <c r="AM215" s="316">
        <f t="shared" si="404"/>
        <v>0</v>
      </c>
      <c r="AN215" s="316">
        <f t="shared" si="404"/>
        <v>0</v>
      </c>
      <c r="AO215" s="316">
        <f t="shared" si="404"/>
        <v>0</v>
      </c>
      <c r="AP215" s="316">
        <f t="shared" si="404"/>
        <v>0</v>
      </c>
      <c r="AQ215" s="316">
        <f t="shared" si="404"/>
        <v>0</v>
      </c>
      <c r="AR215" s="316">
        <f t="shared" si="404"/>
        <v>0</v>
      </c>
      <c r="AS215" s="316">
        <f t="shared" si="404"/>
        <v>0</v>
      </c>
      <c r="AT215" s="316">
        <f t="shared" si="404"/>
        <v>0</v>
      </c>
      <c r="AU215" s="316">
        <f t="shared" si="404"/>
        <v>0</v>
      </c>
      <c r="AV215" s="316">
        <f t="shared" si="404"/>
        <v>0</v>
      </c>
      <c r="AW215" s="316">
        <f t="shared" si="404"/>
        <v>0</v>
      </c>
      <c r="AX215" s="316">
        <f t="shared" si="404"/>
        <v>0</v>
      </c>
      <c r="AY215" s="316">
        <f t="shared" si="404"/>
        <v>0</v>
      </c>
      <c r="AZ215" s="316">
        <f t="shared" si="404"/>
        <v>0</v>
      </c>
      <c r="BA215" s="316">
        <f t="shared" si="404"/>
        <v>0</v>
      </c>
      <c r="BB215" s="316">
        <f t="shared" si="404"/>
        <v>0</v>
      </c>
      <c r="BC215" s="316">
        <f t="shared" si="404"/>
        <v>0</v>
      </c>
      <c r="BD215" s="316">
        <f t="shared" si="404"/>
        <v>0</v>
      </c>
      <c r="BE215" s="316">
        <f t="shared" si="404"/>
        <v>0</v>
      </c>
      <c r="BF215" s="316">
        <f t="shared" si="404"/>
        <v>0</v>
      </c>
      <c r="BG215" s="316">
        <f t="shared" si="404"/>
        <v>0</v>
      </c>
      <c r="BH215" s="316">
        <f t="shared" si="404"/>
        <v>0</v>
      </c>
      <c r="BI215" s="316">
        <f t="shared" si="404"/>
        <v>0</v>
      </c>
      <c r="BJ215" s="316">
        <f t="shared" si="404"/>
        <v>0</v>
      </c>
      <c r="BK215" s="316">
        <f t="shared" si="404"/>
        <v>0</v>
      </c>
      <c r="BL215" s="316">
        <f t="shared" si="404"/>
        <v>0</v>
      </c>
      <c r="BM215" s="316">
        <f t="shared" si="404"/>
        <v>0</v>
      </c>
      <c r="BN215" s="316">
        <f t="shared" si="404"/>
        <v>0</v>
      </c>
      <c r="BO215" s="316">
        <f t="shared" si="404"/>
        <v>0</v>
      </c>
      <c r="BP215" s="316">
        <f t="shared" si="404"/>
        <v>0</v>
      </c>
      <c r="BQ215" s="316">
        <f t="shared" si="404"/>
        <v>0</v>
      </c>
      <c r="BR215" s="316">
        <f t="shared" si="404"/>
        <v>0</v>
      </c>
      <c r="BS215" s="316">
        <f t="shared" si="404"/>
        <v>0</v>
      </c>
      <c r="BT215" s="316">
        <f t="shared" ref="BT215:BX215" si="405">BT35</f>
        <v>0</v>
      </c>
      <c r="BU215" s="316">
        <f t="shared" si="405"/>
        <v>0</v>
      </c>
      <c r="BV215" s="316">
        <f t="shared" si="405"/>
        <v>0</v>
      </c>
      <c r="BW215" s="316">
        <f t="shared" si="405"/>
        <v>0</v>
      </c>
      <c r="BX215" s="316">
        <f t="shared" si="405"/>
        <v>0</v>
      </c>
    </row>
    <row r="216" spans="1:76" x14ac:dyDescent="0.2">
      <c r="A216" s="727"/>
      <c r="B216" s="714"/>
      <c r="C216" s="714"/>
      <c r="D216" s="710"/>
      <c r="E216" s="712"/>
      <c r="F216" s="90" t="s">
        <v>324</v>
      </c>
      <c r="G216" s="316">
        <f>IF($C35="","N/A",G215)</f>
        <v>0</v>
      </c>
      <c r="H216" s="316">
        <f>IF($C35="NON-QALY",IF(H$27="-","",H$158*H215),IF($C35="QALY",IF(H$27="-","",H215*H$159),"N/A"))</f>
        <v>0</v>
      </c>
      <c r="I216" s="316">
        <f t="shared" ref="I216:BT216" si="406">IF($C35="NON-QALY",IF(I$27="-","",I$158*I215),IF($C35="QALY",IF(I$27="-","",I215*I$159),"N/A"))</f>
        <v>0</v>
      </c>
      <c r="J216" s="316">
        <f t="shared" si="406"/>
        <v>0</v>
      </c>
      <c r="K216" s="316">
        <f t="shared" si="406"/>
        <v>0</v>
      </c>
      <c r="L216" s="316">
        <f t="shared" si="406"/>
        <v>0</v>
      </c>
      <c r="M216" s="316">
        <f t="shared" si="406"/>
        <v>0</v>
      </c>
      <c r="N216" s="316">
        <f t="shared" si="406"/>
        <v>0</v>
      </c>
      <c r="O216" s="316">
        <f t="shared" si="406"/>
        <v>0</v>
      </c>
      <c r="P216" s="316">
        <f t="shared" si="406"/>
        <v>0</v>
      </c>
      <c r="Q216" s="316">
        <f t="shared" si="406"/>
        <v>0</v>
      </c>
      <c r="R216" s="316">
        <f t="shared" si="406"/>
        <v>0</v>
      </c>
      <c r="S216" s="316">
        <f t="shared" si="406"/>
        <v>0</v>
      </c>
      <c r="T216" s="316">
        <f t="shared" si="406"/>
        <v>0</v>
      </c>
      <c r="U216" s="316">
        <f t="shared" si="406"/>
        <v>0</v>
      </c>
      <c r="V216" s="316">
        <f t="shared" si="406"/>
        <v>0</v>
      </c>
      <c r="W216" s="316">
        <f t="shared" si="406"/>
        <v>0</v>
      </c>
      <c r="X216" s="316">
        <f t="shared" si="406"/>
        <v>0</v>
      </c>
      <c r="Y216" s="316">
        <f t="shared" si="406"/>
        <v>0</v>
      </c>
      <c r="Z216" s="316">
        <f t="shared" si="406"/>
        <v>0</v>
      </c>
      <c r="AA216" s="316">
        <f t="shared" si="406"/>
        <v>0</v>
      </c>
      <c r="AB216" s="316">
        <f t="shared" si="406"/>
        <v>0</v>
      </c>
      <c r="AC216" s="316">
        <f t="shared" si="406"/>
        <v>0</v>
      </c>
      <c r="AD216" s="316">
        <f t="shared" si="406"/>
        <v>0</v>
      </c>
      <c r="AE216" s="316">
        <f t="shared" si="406"/>
        <v>0</v>
      </c>
      <c r="AF216" s="316">
        <f t="shared" si="406"/>
        <v>0</v>
      </c>
      <c r="AG216" s="316">
        <f t="shared" si="406"/>
        <v>0</v>
      </c>
      <c r="AH216" s="316">
        <f t="shared" si="406"/>
        <v>0</v>
      </c>
      <c r="AI216" s="316">
        <f t="shared" si="406"/>
        <v>0</v>
      </c>
      <c r="AJ216" s="316">
        <f t="shared" si="406"/>
        <v>0</v>
      </c>
      <c r="AK216" s="316">
        <f t="shared" si="406"/>
        <v>0</v>
      </c>
      <c r="AL216" s="316">
        <f t="shared" si="406"/>
        <v>0</v>
      </c>
      <c r="AM216" s="316">
        <f t="shared" si="406"/>
        <v>0</v>
      </c>
      <c r="AN216" s="316">
        <f t="shared" si="406"/>
        <v>0</v>
      </c>
      <c r="AO216" s="316">
        <f t="shared" si="406"/>
        <v>0</v>
      </c>
      <c r="AP216" s="316">
        <f t="shared" si="406"/>
        <v>0</v>
      </c>
      <c r="AQ216" s="316">
        <f t="shared" si="406"/>
        <v>0</v>
      </c>
      <c r="AR216" s="316">
        <f t="shared" si="406"/>
        <v>0</v>
      </c>
      <c r="AS216" s="316">
        <f t="shared" si="406"/>
        <v>0</v>
      </c>
      <c r="AT216" s="316">
        <f t="shared" si="406"/>
        <v>0</v>
      </c>
      <c r="AU216" s="316">
        <f t="shared" si="406"/>
        <v>0</v>
      </c>
      <c r="AV216" s="316">
        <f t="shared" si="406"/>
        <v>0</v>
      </c>
      <c r="AW216" s="316">
        <f t="shared" si="406"/>
        <v>0</v>
      </c>
      <c r="AX216" s="316">
        <f t="shared" si="406"/>
        <v>0</v>
      </c>
      <c r="AY216" s="316">
        <f t="shared" si="406"/>
        <v>0</v>
      </c>
      <c r="AZ216" s="316">
        <f t="shared" si="406"/>
        <v>0</v>
      </c>
      <c r="BA216" s="316">
        <f t="shared" si="406"/>
        <v>0</v>
      </c>
      <c r="BB216" s="316">
        <f t="shared" si="406"/>
        <v>0</v>
      </c>
      <c r="BC216" s="316">
        <f t="shared" si="406"/>
        <v>0</v>
      </c>
      <c r="BD216" s="316">
        <f t="shared" si="406"/>
        <v>0</v>
      </c>
      <c r="BE216" s="316">
        <f t="shared" si="406"/>
        <v>0</v>
      </c>
      <c r="BF216" s="316">
        <f t="shared" si="406"/>
        <v>0</v>
      </c>
      <c r="BG216" s="316">
        <f t="shared" si="406"/>
        <v>0</v>
      </c>
      <c r="BH216" s="316">
        <f t="shared" si="406"/>
        <v>0</v>
      </c>
      <c r="BI216" s="316">
        <f t="shared" si="406"/>
        <v>0</v>
      </c>
      <c r="BJ216" s="316">
        <f t="shared" si="406"/>
        <v>0</v>
      </c>
      <c r="BK216" s="316">
        <f t="shared" si="406"/>
        <v>0</v>
      </c>
      <c r="BL216" s="316">
        <f t="shared" si="406"/>
        <v>0</v>
      </c>
      <c r="BM216" s="316">
        <f t="shared" si="406"/>
        <v>0</v>
      </c>
      <c r="BN216" s="316">
        <f t="shared" si="406"/>
        <v>0</v>
      </c>
      <c r="BO216" s="316">
        <f t="shared" si="406"/>
        <v>0</v>
      </c>
      <c r="BP216" s="316">
        <f t="shared" si="406"/>
        <v>0</v>
      </c>
      <c r="BQ216" s="316">
        <f t="shared" si="406"/>
        <v>0</v>
      </c>
      <c r="BR216" s="316">
        <f t="shared" si="406"/>
        <v>0</v>
      </c>
      <c r="BS216" s="316">
        <f t="shared" si="406"/>
        <v>0</v>
      </c>
      <c r="BT216" s="316">
        <f t="shared" si="406"/>
        <v>0</v>
      </c>
      <c r="BU216" s="316">
        <f t="shared" ref="BU216:BX216" si="407">IF($C35="NON-QALY",IF(BU$27="-","",BU$158*BU215),IF($C35="QALY",IF(BU$27="-","",BU215*BU$159),"N/A"))</f>
        <v>0</v>
      </c>
      <c r="BV216" s="316">
        <f t="shared" si="407"/>
        <v>0</v>
      </c>
      <c r="BW216" s="316">
        <f t="shared" si="407"/>
        <v>0</v>
      </c>
      <c r="BX216" s="316">
        <f t="shared" si="407"/>
        <v>0</v>
      </c>
    </row>
    <row r="217" spans="1:76" x14ac:dyDescent="0.2">
      <c r="A217" s="726" t="s">
        <v>624</v>
      </c>
      <c r="B217" s="713">
        <f>B36</f>
        <v>0</v>
      </c>
      <c r="C217" s="713" t="str">
        <f>C36</f>
        <v>Non-QALY</v>
      </c>
      <c r="D217" s="709">
        <f>E217/(IF(C36="QALY",Factors!$BU$51,Factors!$BU$50))</f>
        <v>0</v>
      </c>
      <c r="E217" s="711">
        <f t="shared" ref="E217" si="408">SUM(G218:BX218)</f>
        <v>0</v>
      </c>
      <c r="F217" s="34" t="s">
        <v>325</v>
      </c>
      <c r="G217" s="316">
        <f>G36</f>
        <v>0</v>
      </c>
      <c r="H217" s="316">
        <f t="shared" ref="H217:BS217" si="409">H36</f>
        <v>0</v>
      </c>
      <c r="I217" s="316">
        <f t="shared" si="409"/>
        <v>0</v>
      </c>
      <c r="J217" s="316">
        <f t="shared" si="409"/>
        <v>0</v>
      </c>
      <c r="K217" s="316">
        <f t="shared" si="409"/>
        <v>0</v>
      </c>
      <c r="L217" s="316">
        <f t="shared" si="409"/>
        <v>0</v>
      </c>
      <c r="M217" s="316">
        <f t="shared" si="409"/>
        <v>0</v>
      </c>
      <c r="N217" s="316">
        <f t="shared" si="409"/>
        <v>0</v>
      </c>
      <c r="O217" s="316">
        <f t="shared" si="409"/>
        <v>0</v>
      </c>
      <c r="P217" s="316">
        <f t="shared" si="409"/>
        <v>0</v>
      </c>
      <c r="Q217" s="316">
        <f t="shared" si="409"/>
        <v>0</v>
      </c>
      <c r="R217" s="316">
        <f t="shared" si="409"/>
        <v>0</v>
      </c>
      <c r="S217" s="316">
        <f t="shared" si="409"/>
        <v>0</v>
      </c>
      <c r="T217" s="316">
        <f t="shared" si="409"/>
        <v>0</v>
      </c>
      <c r="U217" s="316">
        <f t="shared" si="409"/>
        <v>0</v>
      </c>
      <c r="V217" s="316">
        <f t="shared" si="409"/>
        <v>0</v>
      </c>
      <c r="W217" s="316">
        <f t="shared" si="409"/>
        <v>0</v>
      </c>
      <c r="X217" s="316">
        <f t="shared" si="409"/>
        <v>0</v>
      </c>
      <c r="Y217" s="316">
        <f t="shared" si="409"/>
        <v>0</v>
      </c>
      <c r="Z217" s="316">
        <f t="shared" si="409"/>
        <v>0</v>
      </c>
      <c r="AA217" s="316">
        <f t="shared" si="409"/>
        <v>0</v>
      </c>
      <c r="AB217" s="316">
        <f t="shared" si="409"/>
        <v>0</v>
      </c>
      <c r="AC217" s="316">
        <f t="shared" si="409"/>
        <v>0</v>
      </c>
      <c r="AD217" s="316">
        <f t="shared" si="409"/>
        <v>0</v>
      </c>
      <c r="AE217" s="316">
        <f t="shared" si="409"/>
        <v>0</v>
      </c>
      <c r="AF217" s="316">
        <f t="shared" si="409"/>
        <v>0</v>
      </c>
      <c r="AG217" s="316">
        <f t="shared" si="409"/>
        <v>0</v>
      </c>
      <c r="AH217" s="316">
        <f t="shared" si="409"/>
        <v>0</v>
      </c>
      <c r="AI217" s="316">
        <f t="shared" si="409"/>
        <v>0</v>
      </c>
      <c r="AJ217" s="316">
        <f t="shared" si="409"/>
        <v>0</v>
      </c>
      <c r="AK217" s="316">
        <f t="shared" si="409"/>
        <v>0</v>
      </c>
      <c r="AL217" s="316">
        <f t="shared" si="409"/>
        <v>0</v>
      </c>
      <c r="AM217" s="316">
        <f t="shared" si="409"/>
        <v>0</v>
      </c>
      <c r="AN217" s="316">
        <f t="shared" si="409"/>
        <v>0</v>
      </c>
      <c r="AO217" s="316">
        <f t="shared" si="409"/>
        <v>0</v>
      </c>
      <c r="AP217" s="316">
        <f t="shared" si="409"/>
        <v>0</v>
      </c>
      <c r="AQ217" s="316">
        <f t="shared" si="409"/>
        <v>0</v>
      </c>
      <c r="AR217" s="316">
        <f t="shared" si="409"/>
        <v>0</v>
      </c>
      <c r="AS217" s="316">
        <f t="shared" si="409"/>
        <v>0</v>
      </c>
      <c r="AT217" s="316">
        <f t="shared" si="409"/>
        <v>0</v>
      </c>
      <c r="AU217" s="316">
        <f t="shared" si="409"/>
        <v>0</v>
      </c>
      <c r="AV217" s="316">
        <f t="shared" si="409"/>
        <v>0</v>
      </c>
      <c r="AW217" s="316">
        <f t="shared" si="409"/>
        <v>0</v>
      </c>
      <c r="AX217" s="316">
        <f t="shared" si="409"/>
        <v>0</v>
      </c>
      <c r="AY217" s="316">
        <f t="shared" si="409"/>
        <v>0</v>
      </c>
      <c r="AZ217" s="316">
        <f t="shared" si="409"/>
        <v>0</v>
      </c>
      <c r="BA217" s="316">
        <f t="shared" si="409"/>
        <v>0</v>
      </c>
      <c r="BB217" s="316">
        <f t="shared" si="409"/>
        <v>0</v>
      </c>
      <c r="BC217" s="316">
        <f t="shared" si="409"/>
        <v>0</v>
      </c>
      <c r="BD217" s="316">
        <f t="shared" si="409"/>
        <v>0</v>
      </c>
      <c r="BE217" s="316">
        <f t="shared" si="409"/>
        <v>0</v>
      </c>
      <c r="BF217" s="316">
        <f t="shared" si="409"/>
        <v>0</v>
      </c>
      <c r="BG217" s="316">
        <f t="shared" si="409"/>
        <v>0</v>
      </c>
      <c r="BH217" s="316">
        <f t="shared" si="409"/>
        <v>0</v>
      </c>
      <c r="BI217" s="316">
        <f t="shared" si="409"/>
        <v>0</v>
      </c>
      <c r="BJ217" s="316">
        <f t="shared" si="409"/>
        <v>0</v>
      </c>
      <c r="BK217" s="316">
        <f t="shared" si="409"/>
        <v>0</v>
      </c>
      <c r="BL217" s="316">
        <f t="shared" si="409"/>
        <v>0</v>
      </c>
      <c r="BM217" s="316">
        <f t="shared" si="409"/>
        <v>0</v>
      </c>
      <c r="BN217" s="316">
        <f t="shared" si="409"/>
        <v>0</v>
      </c>
      <c r="BO217" s="316">
        <f t="shared" si="409"/>
        <v>0</v>
      </c>
      <c r="BP217" s="316">
        <f t="shared" si="409"/>
        <v>0</v>
      </c>
      <c r="BQ217" s="316">
        <f t="shared" si="409"/>
        <v>0</v>
      </c>
      <c r="BR217" s="316">
        <f t="shared" si="409"/>
        <v>0</v>
      </c>
      <c r="BS217" s="316">
        <f t="shared" si="409"/>
        <v>0</v>
      </c>
      <c r="BT217" s="316">
        <f t="shared" ref="BT217:BX217" si="410">BT36</f>
        <v>0</v>
      </c>
      <c r="BU217" s="316">
        <f t="shared" si="410"/>
        <v>0</v>
      </c>
      <c r="BV217" s="316">
        <f t="shared" si="410"/>
        <v>0</v>
      </c>
      <c r="BW217" s="316">
        <f t="shared" si="410"/>
        <v>0</v>
      </c>
      <c r="BX217" s="316">
        <f t="shared" si="410"/>
        <v>0</v>
      </c>
    </row>
    <row r="218" spans="1:76" x14ac:dyDescent="0.2">
      <c r="A218" s="727"/>
      <c r="B218" s="714"/>
      <c r="C218" s="714"/>
      <c r="D218" s="710"/>
      <c r="E218" s="712"/>
      <c r="F218" s="90" t="s">
        <v>324</v>
      </c>
      <c r="G218" s="316">
        <f>IF($C36="","N/A",G217)</f>
        <v>0</v>
      </c>
      <c r="H218" s="316">
        <f>IF($C36="NON-QALY",IF(H$27="-","",H$158*H217),IF($C36="QALY",IF(H$27="-","",H217*H$159),"N/A"))</f>
        <v>0</v>
      </c>
      <c r="I218" s="316">
        <f t="shared" ref="I218:BT218" si="411">IF($C36="NON-QALY",IF(I$27="-","",I$158*I217),IF($C36="QALY",IF(I$27="-","",I217*I$159),"N/A"))</f>
        <v>0</v>
      </c>
      <c r="J218" s="316">
        <f t="shared" si="411"/>
        <v>0</v>
      </c>
      <c r="K218" s="316">
        <f t="shared" si="411"/>
        <v>0</v>
      </c>
      <c r="L218" s="316">
        <f t="shared" si="411"/>
        <v>0</v>
      </c>
      <c r="M218" s="316">
        <f t="shared" si="411"/>
        <v>0</v>
      </c>
      <c r="N218" s="316">
        <f t="shared" si="411"/>
        <v>0</v>
      </c>
      <c r="O218" s="316">
        <f t="shared" si="411"/>
        <v>0</v>
      </c>
      <c r="P218" s="316">
        <f t="shared" si="411"/>
        <v>0</v>
      </c>
      <c r="Q218" s="316">
        <f t="shared" si="411"/>
        <v>0</v>
      </c>
      <c r="R218" s="316">
        <f t="shared" si="411"/>
        <v>0</v>
      </c>
      <c r="S218" s="316">
        <f t="shared" si="411"/>
        <v>0</v>
      </c>
      <c r="T218" s="316">
        <f t="shared" si="411"/>
        <v>0</v>
      </c>
      <c r="U218" s="316">
        <f t="shared" si="411"/>
        <v>0</v>
      </c>
      <c r="V218" s="316">
        <f t="shared" si="411"/>
        <v>0</v>
      </c>
      <c r="W218" s="316">
        <f t="shared" si="411"/>
        <v>0</v>
      </c>
      <c r="X218" s="316">
        <f t="shared" si="411"/>
        <v>0</v>
      </c>
      <c r="Y218" s="316">
        <f t="shared" si="411"/>
        <v>0</v>
      </c>
      <c r="Z218" s="316">
        <f t="shared" si="411"/>
        <v>0</v>
      </c>
      <c r="AA218" s="316">
        <f t="shared" si="411"/>
        <v>0</v>
      </c>
      <c r="AB218" s="316">
        <f t="shared" si="411"/>
        <v>0</v>
      </c>
      <c r="AC218" s="316">
        <f t="shared" si="411"/>
        <v>0</v>
      </c>
      <c r="AD218" s="316">
        <f t="shared" si="411"/>
        <v>0</v>
      </c>
      <c r="AE218" s="316">
        <f t="shared" si="411"/>
        <v>0</v>
      </c>
      <c r="AF218" s="316">
        <f t="shared" si="411"/>
        <v>0</v>
      </c>
      <c r="AG218" s="316">
        <f t="shared" si="411"/>
        <v>0</v>
      </c>
      <c r="AH218" s="316">
        <f t="shared" si="411"/>
        <v>0</v>
      </c>
      <c r="AI218" s="316">
        <f t="shared" si="411"/>
        <v>0</v>
      </c>
      <c r="AJ218" s="316">
        <f t="shared" si="411"/>
        <v>0</v>
      </c>
      <c r="AK218" s="316">
        <f t="shared" si="411"/>
        <v>0</v>
      </c>
      <c r="AL218" s="316">
        <f t="shared" si="411"/>
        <v>0</v>
      </c>
      <c r="AM218" s="316">
        <f t="shared" si="411"/>
        <v>0</v>
      </c>
      <c r="AN218" s="316">
        <f t="shared" si="411"/>
        <v>0</v>
      </c>
      <c r="AO218" s="316">
        <f t="shared" si="411"/>
        <v>0</v>
      </c>
      <c r="AP218" s="316">
        <f t="shared" si="411"/>
        <v>0</v>
      </c>
      <c r="AQ218" s="316">
        <f t="shared" si="411"/>
        <v>0</v>
      </c>
      <c r="AR218" s="316">
        <f t="shared" si="411"/>
        <v>0</v>
      </c>
      <c r="AS218" s="316">
        <f t="shared" si="411"/>
        <v>0</v>
      </c>
      <c r="AT218" s="316">
        <f t="shared" si="411"/>
        <v>0</v>
      </c>
      <c r="AU218" s="316">
        <f t="shared" si="411"/>
        <v>0</v>
      </c>
      <c r="AV218" s="316">
        <f t="shared" si="411"/>
        <v>0</v>
      </c>
      <c r="AW218" s="316">
        <f t="shared" si="411"/>
        <v>0</v>
      </c>
      <c r="AX218" s="316">
        <f t="shared" si="411"/>
        <v>0</v>
      </c>
      <c r="AY218" s="316">
        <f t="shared" si="411"/>
        <v>0</v>
      </c>
      <c r="AZ218" s="316">
        <f t="shared" si="411"/>
        <v>0</v>
      </c>
      <c r="BA218" s="316">
        <f t="shared" si="411"/>
        <v>0</v>
      </c>
      <c r="BB218" s="316">
        <f t="shared" si="411"/>
        <v>0</v>
      </c>
      <c r="BC218" s="316">
        <f t="shared" si="411"/>
        <v>0</v>
      </c>
      <c r="BD218" s="316">
        <f t="shared" si="411"/>
        <v>0</v>
      </c>
      <c r="BE218" s="316">
        <f t="shared" si="411"/>
        <v>0</v>
      </c>
      <c r="BF218" s="316">
        <f t="shared" si="411"/>
        <v>0</v>
      </c>
      <c r="BG218" s="316">
        <f t="shared" si="411"/>
        <v>0</v>
      </c>
      <c r="BH218" s="316">
        <f t="shared" si="411"/>
        <v>0</v>
      </c>
      <c r="BI218" s="316">
        <f t="shared" si="411"/>
        <v>0</v>
      </c>
      <c r="BJ218" s="316">
        <f t="shared" si="411"/>
        <v>0</v>
      </c>
      <c r="BK218" s="316">
        <f t="shared" si="411"/>
        <v>0</v>
      </c>
      <c r="BL218" s="316">
        <f t="shared" si="411"/>
        <v>0</v>
      </c>
      <c r="BM218" s="316">
        <f t="shared" si="411"/>
        <v>0</v>
      </c>
      <c r="BN218" s="316">
        <f t="shared" si="411"/>
        <v>0</v>
      </c>
      <c r="BO218" s="316">
        <f t="shared" si="411"/>
        <v>0</v>
      </c>
      <c r="BP218" s="316">
        <f t="shared" si="411"/>
        <v>0</v>
      </c>
      <c r="BQ218" s="316">
        <f t="shared" si="411"/>
        <v>0</v>
      </c>
      <c r="BR218" s="316">
        <f t="shared" si="411"/>
        <v>0</v>
      </c>
      <c r="BS218" s="316">
        <f t="shared" si="411"/>
        <v>0</v>
      </c>
      <c r="BT218" s="316">
        <f t="shared" si="411"/>
        <v>0</v>
      </c>
      <c r="BU218" s="316">
        <f t="shared" ref="BU218:BX218" si="412">IF($C36="NON-QALY",IF(BU$27="-","",BU$158*BU217),IF($C36="QALY",IF(BU$27="-","",BU217*BU$159),"N/A"))</f>
        <v>0</v>
      </c>
      <c r="BV218" s="316">
        <f t="shared" si="412"/>
        <v>0</v>
      </c>
      <c r="BW218" s="316">
        <f t="shared" si="412"/>
        <v>0</v>
      </c>
      <c r="BX218" s="316">
        <f t="shared" si="412"/>
        <v>0</v>
      </c>
    </row>
    <row r="219" spans="1:76" x14ac:dyDescent="0.2">
      <c r="A219" s="726" t="s">
        <v>625</v>
      </c>
      <c r="B219" s="713">
        <f>B37</f>
        <v>0</v>
      </c>
      <c r="C219" s="713" t="str">
        <f>C37</f>
        <v>Non-QALY</v>
      </c>
      <c r="D219" s="709">
        <f>E219/(IF(C37="QALY",Factors!$BU$51,Factors!$BU$50))</f>
        <v>0</v>
      </c>
      <c r="E219" s="711">
        <f t="shared" ref="E219" si="413">SUM(G220:BX220)</f>
        <v>0</v>
      </c>
      <c r="F219" s="34" t="s">
        <v>325</v>
      </c>
      <c r="G219" s="316">
        <f>G37</f>
        <v>0</v>
      </c>
      <c r="H219" s="316">
        <f t="shared" ref="H219:BS219" si="414">H37</f>
        <v>0</v>
      </c>
      <c r="I219" s="316">
        <f t="shared" si="414"/>
        <v>0</v>
      </c>
      <c r="J219" s="316">
        <f t="shared" si="414"/>
        <v>0</v>
      </c>
      <c r="K219" s="316">
        <f t="shared" si="414"/>
        <v>0</v>
      </c>
      <c r="L219" s="316">
        <f t="shared" si="414"/>
        <v>0</v>
      </c>
      <c r="M219" s="316">
        <f t="shared" si="414"/>
        <v>0</v>
      </c>
      <c r="N219" s="316">
        <f t="shared" si="414"/>
        <v>0</v>
      </c>
      <c r="O219" s="316">
        <f t="shared" si="414"/>
        <v>0</v>
      </c>
      <c r="P219" s="316">
        <f t="shared" si="414"/>
        <v>0</v>
      </c>
      <c r="Q219" s="316">
        <f t="shared" si="414"/>
        <v>0</v>
      </c>
      <c r="R219" s="316">
        <f t="shared" si="414"/>
        <v>0</v>
      </c>
      <c r="S219" s="316">
        <f t="shared" si="414"/>
        <v>0</v>
      </c>
      <c r="T219" s="316">
        <f t="shared" si="414"/>
        <v>0</v>
      </c>
      <c r="U219" s="316">
        <f t="shared" si="414"/>
        <v>0</v>
      </c>
      <c r="V219" s="316">
        <f t="shared" si="414"/>
        <v>0</v>
      </c>
      <c r="W219" s="316">
        <f t="shared" si="414"/>
        <v>0</v>
      </c>
      <c r="X219" s="316">
        <f t="shared" si="414"/>
        <v>0</v>
      </c>
      <c r="Y219" s="316">
        <f t="shared" si="414"/>
        <v>0</v>
      </c>
      <c r="Z219" s="316">
        <f t="shared" si="414"/>
        <v>0</v>
      </c>
      <c r="AA219" s="316">
        <f t="shared" si="414"/>
        <v>0</v>
      </c>
      <c r="AB219" s="316">
        <f t="shared" si="414"/>
        <v>0</v>
      </c>
      <c r="AC219" s="316">
        <f t="shared" si="414"/>
        <v>0</v>
      </c>
      <c r="AD219" s="316">
        <f t="shared" si="414"/>
        <v>0</v>
      </c>
      <c r="AE219" s="316">
        <f t="shared" si="414"/>
        <v>0</v>
      </c>
      <c r="AF219" s="316">
        <f t="shared" si="414"/>
        <v>0</v>
      </c>
      <c r="AG219" s="316">
        <f t="shared" si="414"/>
        <v>0</v>
      </c>
      <c r="AH219" s="316">
        <f t="shared" si="414"/>
        <v>0</v>
      </c>
      <c r="AI219" s="316">
        <f t="shared" si="414"/>
        <v>0</v>
      </c>
      <c r="AJ219" s="316">
        <f t="shared" si="414"/>
        <v>0</v>
      </c>
      <c r="AK219" s="316">
        <f t="shared" si="414"/>
        <v>0</v>
      </c>
      <c r="AL219" s="316">
        <f t="shared" si="414"/>
        <v>0</v>
      </c>
      <c r="AM219" s="316">
        <f t="shared" si="414"/>
        <v>0</v>
      </c>
      <c r="AN219" s="316">
        <f t="shared" si="414"/>
        <v>0</v>
      </c>
      <c r="AO219" s="316">
        <f t="shared" si="414"/>
        <v>0</v>
      </c>
      <c r="AP219" s="316">
        <f t="shared" si="414"/>
        <v>0</v>
      </c>
      <c r="AQ219" s="316">
        <f t="shared" si="414"/>
        <v>0</v>
      </c>
      <c r="AR219" s="316">
        <f t="shared" si="414"/>
        <v>0</v>
      </c>
      <c r="AS219" s="316">
        <f t="shared" si="414"/>
        <v>0</v>
      </c>
      <c r="AT219" s="316">
        <f t="shared" si="414"/>
        <v>0</v>
      </c>
      <c r="AU219" s="316">
        <f t="shared" si="414"/>
        <v>0</v>
      </c>
      <c r="AV219" s="316">
        <f t="shared" si="414"/>
        <v>0</v>
      </c>
      <c r="AW219" s="316">
        <f t="shared" si="414"/>
        <v>0</v>
      </c>
      <c r="AX219" s="316">
        <f t="shared" si="414"/>
        <v>0</v>
      </c>
      <c r="AY219" s="316">
        <f t="shared" si="414"/>
        <v>0</v>
      </c>
      <c r="AZ219" s="316">
        <f t="shared" si="414"/>
        <v>0</v>
      </c>
      <c r="BA219" s="316">
        <f t="shared" si="414"/>
        <v>0</v>
      </c>
      <c r="BB219" s="316">
        <f t="shared" si="414"/>
        <v>0</v>
      </c>
      <c r="BC219" s="316">
        <f t="shared" si="414"/>
        <v>0</v>
      </c>
      <c r="BD219" s="316">
        <f t="shared" si="414"/>
        <v>0</v>
      </c>
      <c r="BE219" s="316">
        <f t="shared" si="414"/>
        <v>0</v>
      </c>
      <c r="BF219" s="316">
        <f t="shared" si="414"/>
        <v>0</v>
      </c>
      <c r="BG219" s="316">
        <f t="shared" si="414"/>
        <v>0</v>
      </c>
      <c r="BH219" s="316">
        <f t="shared" si="414"/>
        <v>0</v>
      </c>
      <c r="BI219" s="316">
        <f t="shared" si="414"/>
        <v>0</v>
      </c>
      <c r="BJ219" s="316">
        <f t="shared" si="414"/>
        <v>0</v>
      </c>
      <c r="BK219" s="316">
        <f t="shared" si="414"/>
        <v>0</v>
      </c>
      <c r="BL219" s="316">
        <f t="shared" si="414"/>
        <v>0</v>
      </c>
      <c r="BM219" s="316">
        <f t="shared" si="414"/>
        <v>0</v>
      </c>
      <c r="BN219" s="316">
        <f t="shared" si="414"/>
        <v>0</v>
      </c>
      <c r="BO219" s="316">
        <f t="shared" si="414"/>
        <v>0</v>
      </c>
      <c r="BP219" s="316">
        <f t="shared" si="414"/>
        <v>0</v>
      </c>
      <c r="BQ219" s="316">
        <f t="shared" si="414"/>
        <v>0</v>
      </c>
      <c r="BR219" s="316">
        <f t="shared" si="414"/>
        <v>0</v>
      </c>
      <c r="BS219" s="316">
        <f t="shared" si="414"/>
        <v>0</v>
      </c>
      <c r="BT219" s="316">
        <f t="shared" ref="BT219:BX219" si="415">BT37</f>
        <v>0</v>
      </c>
      <c r="BU219" s="316">
        <f t="shared" si="415"/>
        <v>0</v>
      </c>
      <c r="BV219" s="316">
        <f t="shared" si="415"/>
        <v>0</v>
      </c>
      <c r="BW219" s="316">
        <f t="shared" si="415"/>
        <v>0</v>
      </c>
      <c r="BX219" s="316">
        <f t="shared" si="415"/>
        <v>0</v>
      </c>
    </row>
    <row r="220" spans="1:76" x14ac:dyDescent="0.2">
      <c r="A220" s="727"/>
      <c r="B220" s="714"/>
      <c r="C220" s="714"/>
      <c r="D220" s="710"/>
      <c r="E220" s="712"/>
      <c r="F220" s="90" t="s">
        <v>324</v>
      </c>
      <c r="G220" s="316">
        <f>IF($C37="","N/A",G219)</f>
        <v>0</v>
      </c>
      <c r="H220" s="316">
        <f>IF($C37="NON-QALY",IF(H$27="-","",H$158*H219),IF($C37="QALY",IF(H$27="-","",H219*H$159),"N/A"))</f>
        <v>0</v>
      </c>
      <c r="I220" s="316">
        <f t="shared" ref="I220:BT220" si="416">IF($C37="NON-QALY",IF(I$27="-","",I$158*I219),IF($C37="QALY",IF(I$27="-","",I219*I$159),"N/A"))</f>
        <v>0</v>
      </c>
      <c r="J220" s="316">
        <f t="shared" si="416"/>
        <v>0</v>
      </c>
      <c r="K220" s="316">
        <f t="shared" si="416"/>
        <v>0</v>
      </c>
      <c r="L220" s="316">
        <f t="shared" si="416"/>
        <v>0</v>
      </c>
      <c r="M220" s="316">
        <f t="shared" si="416"/>
        <v>0</v>
      </c>
      <c r="N220" s="316">
        <f t="shared" si="416"/>
        <v>0</v>
      </c>
      <c r="O220" s="316">
        <f t="shared" si="416"/>
        <v>0</v>
      </c>
      <c r="P220" s="316">
        <f t="shared" si="416"/>
        <v>0</v>
      </c>
      <c r="Q220" s="316">
        <f t="shared" si="416"/>
        <v>0</v>
      </c>
      <c r="R220" s="316">
        <f t="shared" si="416"/>
        <v>0</v>
      </c>
      <c r="S220" s="316">
        <f t="shared" si="416"/>
        <v>0</v>
      </c>
      <c r="T220" s="316">
        <f t="shared" si="416"/>
        <v>0</v>
      </c>
      <c r="U220" s="316">
        <f t="shared" si="416"/>
        <v>0</v>
      </c>
      <c r="V220" s="316">
        <f t="shared" si="416"/>
        <v>0</v>
      </c>
      <c r="W220" s="316">
        <f t="shared" si="416"/>
        <v>0</v>
      </c>
      <c r="X220" s="316">
        <f t="shared" si="416"/>
        <v>0</v>
      </c>
      <c r="Y220" s="316">
        <f t="shared" si="416"/>
        <v>0</v>
      </c>
      <c r="Z220" s="316">
        <f t="shared" si="416"/>
        <v>0</v>
      </c>
      <c r="AA220" s="316">
        <f t="shared" si="416"/>
        <v>0</v>
      </c>
      <c r="AB220" s="316">
        <f t="shared" si="416"/>
        <v>0</v>
      </c>
      <c r="AC220" s="316">
        <f t="shared" si="416"/>
        <v>0</v>
      </c>
      <c r="AD220" s="316">
        <f t="shared" si="416"/>
        <v>0</v>
      </c>
      <c r="AE220" s="316">
        <f t="shared" si="416"/>
        <v>0</v>
      </c>
      <c r="AF220" s="316">
        <f t="shared" si="416"/>
        <v>0</v>
      </c>
      <c r="AG220" s="316">
        <f t="shared" si="416"/>
        <v>0</v>
      </c>
      <c r="AH220" s="316">
        <f t="shared" si="416"/>
        <v>0</v>
      </c>
      <c r="AI220" s="316">
        <f t="shared" si="416"/>
        <v>0</v>
      </c>
      <c r="AJ220" s="316">
        <f t="shared" si="416"/>
        <v>0</v>
      </c>
      <c r="AK220" s="316">
        <f t="shared" si="416"/>
        <v>0</v>
      </c>
      <c r="AL220" s="316">
        <f t="shared" si="416"/>
        <v>0</v>
      </c>
      <c r="AM220" s="316">
        <f t="shared" si="416"/>
        <v>0</v>
      </c>
      <c r="AN220" s="316">
        <f t="shared" si="416"/>
        <v>0</v>
      </c>
      <c r="AO220" s="316">
        <f t="shared" si="416"/>
        <v>0</v>
      </c>
      <c r="AP220" s="316">
        <f t="shared" si="416"/>
        <v>0</v>
      </c>
      <c r="AQ220" s="316">
        <f t="shared" si="416"/>
        <v>0</v>
      </c>
      <c r="AR220" s="316">
        <f t="shared" si="416"/>
        <v>0</v>
      </c>
      <c r="AS220" s="316">
        <f t="shared" si="416"/>
        <v>0</v>
      </c>
      <c r="AT220" s="316">
        <f t="shared" si="416"/>
        <v>0</v>
      </c>
      <c r="AU220" s="316">
        <f t="shared" si="416"/>
        <v>0</v>
      </c>
      <c r="AV220" s="316">
        <f t="shared" si="416"/>
        <v>0</v>
      </c>
      <c r="AW220" s="316">
        <f t="shared" si="416"/>
        <v>0</v>
      </c>
      <c r="AX220" s="316">
        <f t="shared" si="416"/>
        <v>0</v>
      </c>
      <c r="AY220" s="316">
        <f t="shared" si="416"/>
        <v>0</v>
      </c>
      <c r="AZ220" s="316">
        <f t="shared" si="416"/>
        <v>0</v>
      </c>
      <c r="BA220" s="316">
        <f t="shared" si="416"/>
        <v>0</v>
      </c>
      <c r="BB220" s="316">
        <f t="shared" si="416"/>
        <v>0</v>
      </c>
      <c r="BC220" s="316">
        <f t="shared" si="416"/>
        <v>0</v>
      </c>
      <c r="BD220" s="316">
        <f t="shared" si="416"/>
        <v>0</v>
      </c>
      <c r="BE220" s="316">
        <f t="shared" si="416"/>
        <v>0</v>
      </c>
      <c r="BF220" s="316">
        <f t="shared" si="416"/>
        <v>0</v>
      </c>
      <c r="BG220" s="316">
        <f t="shared" si="416"/>
        <v>0</v>
      </c>
      <c r="BH220" s="316">
        <f t="shared" si="416"/>
        <v>0</v>
      </c>
      <c r="BI220" s="316">
        <f t="shared" si="416"/>
        <v>0</v>
      </c>
      <c r="BJ220" s="316">
        <f t="shared" si="416"/>
        <v>0</v>
      </c>
      <c r="BK220" s="316">
        <f t="shared" si="416"/>
        <v>0</v>
      </c>
      <c r="BL220" s="316">
        <f t="shared" si="416"/>
        <v>0</v>
      </c>
      <c r="BM220" s="316">
        <f t="shared" si="416"/>
        <v>0</v>
      </c>
      <c r="BN220" s="316">
        <f t="shared" si="416"/>
        <v>0</v>
      </c>
      <c r="BO220" s="316">
        <f t="shared" si="416"/>
        <v>0</v>
      </c>
      <c r="BP220" s="316">
        <f t="shared" si="416"/>
        <v>0</v>
      </c>
      <c r="BQ220" s="316">
        <f t="shared" si="416"/>
        <v>0</v>
      </c>
      <c r="BR220" s="316">
        <f t="shared" si="416"/>
        <v>0</v>
      </c>
      <c r="BS220" s="316">
        <f t="shared" si="416"/>
        <v>0</v>
      </c>
      <c r="BT220" s="316">
        <f t="shared" si="416"/>
        <v>0</v>
      </c>
      <c r="BU220" s="316">
        <f t="shared" ref="BU220:BX220" si="417">IF($C37="NON-QALY",IF(BU$27="-","",BU$158*BU219),IF($C37="QALY",IF(BU$27="-","",BU219*BU$159),"N/A"))</f>
        <v>0</v>
      </c>
      <c r="BV220" s="316">
        <f t="shared" si="417"/>
        <v>0</v>
      </c>
      <c r="BW220" s="316">
        <f t="shared" si="417"/>
        <v>0</v>
      </c>
      <c r="BX220" s="316">
        <f t="shared" si="417"/>
        <v>0</v>
      </c>
    </row>
    <row r="221" spans="1:76" x14ac:dyDescent="0.2">
      <c r="A221" s="726" t="s">
        <v>626</v>
      </c>
      <c r="B221" s="713">
        <f>B38</f>
        <v>0</v>
      </c>
      <c r="C221" s="713" t="str">
        <f>C38</f>
        <v>Non-QALY</v>
      </c>
      <c r="D221" s="709">
        <f>E221/(IF(C38="QALY",Factors!$BU$51,Factors!$BU$50))</f>
        <v>0</v>
      </c>
      <c r="E221" s="711">
        <f t="shared" ref="E221" si="418">SUM(G222:BX222)</f>
        <v>0</v>
      </c>
      <c r="F221" s="34" t="s">
        <v>325</v>
      </c>
      <c r="G221" s="316">
        <f>G38</f>
        <v>0</v>
      </c>
      <c r="H221" s="316">
        <f t="shared" ref="H221:BS221" si="419">H38</f>
        <v>0</v>
      </c>
      <c r="I221" s="316">
        <f t="shared" si="419"/>
        <v>0</v>
      </c>
      <c r="J221" s="316">
        <f t="shared" si="419"/>
        <v>0</v>
      </c>
      <c r="K221" s="316">
        <f t="shared" si="419"/>
        <v>0</v>
      </c>
      <c r="L221" s="316">
        <f t="shared" si="419"/>
        <v>0</v>
      </c>
      <c r="M221" s="316">
        <f t="shared" si="419"/>
        <v>0</v>
      </c>
      <c r="N221" s="316">
        <f t="shared" si="419"/>
        <v>0</v>
      </c>
      <c r="O221" s="316">
        <f t="shared" si="419"/>
        <v>0</v>
      </c>
      <c r="P221" s="316">
        <f t="shared" si="419"/>
        <v>0</v>
      </c>
      <c r="Q221" s="316">
        <f t="shared" si="419"/>
        <v>0</v>
      </c>
      <c r="R221" s="316">
        <f t="shared" si="419"/>
        <v>0</v>
      </c>
      <c r="S221" s="316">
        <f t="shared" si="419"/>
        <v>0</v>
      </c>
      <c r="T221" s="316">
        <f t="shared" si="419"/>
        <v>0</v>
      </c>
      <c r="U221" s="316">
        <f t="shared" si="419"/>
        <v>0</v>
      </c>
      <c r="V221" s="316">
        <f t="shared" si="419"/>
        <v>0</v>
      </c>
      <c r="W221" s="316">
        <f t="shared" si="419"/>
        <v>0</v>
      </c>
      <c r="X221" s="316">
        <f t="shared" si="419"/>
        <v>0</v>
      </c>
      <c r="Y221" s="316">
        <f t="shared" si="419"/>
        <v>0</v>
      </c>
      <c r="Z221" s="316">
        <f t="shared" si="419"/>
        <v>0</v>
      </c>
      <c r="AA221" s="316">
        <f t="shared" si="419"/>
        <v>0</v>
      </c>
      <c r="AB221" s="316">
        <f t="shared" si="419"/>
        <v>0</v>
      </c>
      <c r="AC221" s="316">
        <f t="shared" si="419"/>
        <v>0</v>
      </c>
      <c r="AD221" s="316">
        <f t="shared" si="419"/>
        <v>0</v>
      </c>
      <c r="AE221" s="316">
        <f t="shared" si="419"/>
        <v>0</v>
      </c>
      <c r="AF221" s="316">
        <f t="shared" si="419"/>
        <v>0</v>
      </c>
      <c r="AG221" s="316">
        <f t="shared" si="419"/>
        <v>0</v>
      </c>
      <c r="AH221" s="316">
        <f t="shared" si="419"/>
        <v>0</v>
      </c>
      <c r="AI221" s="316">
        <f t="shared" si="419"/>
        <v>0</v>
      </c>
      <c r="AJ221" s="316">
        <f t="shared" si="419"/>
        <v>0</v>
      </c>
      <c r="AK221" s="316">
        <f t="shared" si="419"/>
        <v>0</v>
      </c>
      <c r="AL221" s="316">
        <f t="shared" si="419"/>
        <v>0</v>
      </c>
      <c r="AM221" s="316">
        <f t="shared" si="419"/>
        <v>0</v>
      </c>
      <c r="AN221" s="316">
        <f t="shared" si="419"/>
        <v>0</v>
      </c>
      <c r="AO221" s="316">
        <f t="shared" si="419"/>
        <v>0</v>
      </c>
      <c r="AP221" s="316">
        <f t="shared" si="419"/>
        <v>0</v>
      </c>
      <c r="AQ221" s="316">
        <f t="shared" si="419"/>
        <v>0</v>
      </c>
      <c r="AR221" s="316">
        <f t="shared" si="419"/>
        <v>0</v>
      </c>
      <c r="AS221" s="316">
        <f t="shared" si="419"/>
        <v>0</v>
      </c>
      <c r="AT221" s="316">
        <f t="shared" si="419"/>
        <v>0</v>
      </c>
      <c r="AU221" s="316">
        <f t="shared" si="419"/>
        <v>0</v>
      </c>
      <c r="AV221" s="316">
        <f t="shared" si="419"/>
        <v>0</v>
      </c>
      <c r="AW221" s="316">
        <f t="shared" si="419"/>
        <v>0</v>
      </c>
      <c r="AX221" s="316">
        <f t="shared" si="419"/>
        <v>0</v>
      </c>
      <c r="AY221" s="316">
        <f t="shared" si="419"/>
        <v>0</v>
      </c>
      <c r="AZ221" s="316">
        <f t="shared" si="419"/>
        <v>0</v>
      </c>
      <c r="BA221" s="316">
        <f t="shared" si="419"/>
        <v>0</v>
      </c>
      <c r="BB221" s="316">
        <f t="shared" si="419"/>
        <v>0</v>
      </c>
      <c r="BC221" s="316">
        <f t="shared" si="419"/>
        <v>0</v>
      </c>
      <c r="BD221" s="316">
        <f t="shared" si="419"/>
        <v>0</v>
      </c>
      <c r="BE221" s="316">
        <f t="shared" si="419"/>
        <v>0</v>
      </c>
      <c r="BF221" s="316">
        <f t="shared" si="419"/>
        <v>0</v>
      </c>
      <c r="BG221" s="316">
        <f t="shared" si="419"/>
        <v>0</v>
      </c>
      <c r="BH221" s="316">
        <f t="shared" si="419"/>
        <v>0</v>
      </c>
      <c r="BI221" s="316">
        <f t="shared" si="419"/>
        <v>0</v>
      </c>
      <c r="BJ221" s="316">
        <f t="shared" si="419"/>
        <v>0</v>
      </c>
      <c r="BK221" s="316">
        <f t="shared" si="419"/>
        <v>0</v>
      </c>
      <c r="BL221" s="316">
        <f t="shared" si="419"/>
        <v>0</v>
      </c>
      <c r="BM221" s="316">
        <f t="shared" si="419"/>
        <v>0</v>
      </c>
      <c r="BN221" s="316">
        <f t="shared" si="419"/>
        <v>0</v>
      </c>
      <c r="BO221" s="316">
        <f t="shared" si="419"/>
        <v>0</v>
      </c>
      <c r="BP221" s="316">
        <f t="shared" si="419"/>
        <v>0</v>
      </c>
      <c r="BQ221" s="316">
        <f t="shared" si="419"/>
        <v>0</v>
      </c>
      <c r="BR221" s="316">
        <f t="shared" si="419"/>
        <v>0</v>
      </c>
      <c r="BS221" s="316">
        <f t="shared" si="419"/>
        <v>0</v>
      </c>
      <c r="BT221" s="316">
        <f t="shared" ref="BT221:BX221" si="420">BT38</f>
        <v>0</v>
      </c>
      <c r="BU221" s="316">
        <f t="shared" si="420"/>
        <v>0</v>
      </c>
      <c r="BV221" s="316">
        <f t="shared" si="420"/>
        <v>0</v>
      </c>
      <c r="BW221" s="316">
        <f t="shared" si="420"/>
        <v>0</v>
      </c>
      <c r="BX221" s="316">
        <f t="shared" si="420"/>
        <v>0</v>
      </c>
    </row>
    <row r="222" spans="1:76" x14ac:dyDescent="0.2">
      <c r="A222" s="727"/>
      <c r="B222" s="714"/>
      <c r="C222" s="714"/>
      <c r="D222" s="710"/>
      <c r="E222" s="712"/>
      <c r="F222" s="90" t="s">
        <v>324</v>
      </c>
      <c r="G222" s="316">
        <f>IF($C38="","N/A",G221)</f>
        <v>0</v>
      </c>
      <c r="H222" s="316">
        <f>IF($C38="NON-QALY",IF(H$27="-","",H$158*H221),IF($C38="QALY",IF(H$27="-","",H221*H$159),"N/A"))</f>
        <v>0</v>
      </c>
      <c r="I222" s="316">
        <f t="shared" ref="I222:BT222" si="421">IF($C38="NON-QALY",IF(I$27="-","",I$158*I221),IF($C38="QALY",IF(I$27="-","",I221*I$159),"N/A"))</f>
        <v>0</v>
      </c>
      <c r="J222" s="316">
        <f t="shared" si="421"/>
        <v>0</v>
      </c>
      <c r="K222" s="316">
        <f t="shared" si="421"/>
        <v>0</v>
      </c>
      <c r="L222" s="316">
        <f t="shared" si="421"/>
        <v>0</v>
      </c>
      <c r="M222" s="316">
        <f t="shared" si="421"/>
        <v>0</v>
      </c>
      <c r="N222" s="316">
        <f t="shared" si="421"/>
        <v>0</v>
      </c>
      <c r="O222" s="316">
        <f t="shared" si="421"/>
        <v>0</v>
      </c>
      <c r="P222" s="316">
        <f t="shared" si="421"/>
        <v>0</v>
      </c>
      <c r="Q222" s="316">
        <f t="shared" si="421"/>
        <v>0</v>
      </c>
      <c r="R222" s="316">
        <f t="shared" si="421"/>
        <v>0</v>
      </c>
      <c r="S222" s="316">
        <f t="shared" si="421"/>
        <v>0</v>
      </c>
      <c r="T222" s="316">
        <f t="shared" si="421"/>
        <v>0</v>
      </c>
      <c r="U222" s="316">
        <f t="shared" si="421"/>
        <v>0</v>
      </c>
      <c r="V222" s="316">
        <f t="shared" si="421"/>
        <v>0</v>
      </c>
      <c r="W222" s="316">
        <f t="shared" si="421"/>
        <v>0</v>
      </c>
      <c r="X222" s="316">
        <f t="shared" si="421"/>
        <v>0</v>
      </c>
      <c r="Y222" s="316">
        <f t="shared" si="421"/>
        <v>0</v>
      </c>
      <c r="Z222" s="316">
        <f t="shared" si="421"/>
        <v>0</v>
      </c>
      <c r="AA222" s="316">
        <f t="shared" si="421"/>
        <v>0</v>
      </c>
      <c r="AB222" s="316">
        <f t="shared" si="421"/>
        <v>0</v>
      </c>
      <c r="AC222" s="316">
        <f t="shared" si="421"/>
        <v>0</v>
      </c>
      <c r="AD222" s="316">
        <f t="shared" si="421"/>
        <v>0</v>
      </c>
      <c r="AE222" s="316">
        <f t="shared" si="421"/>
        <v>0</v>
      </c>
      <c r="AF222" s="316">
        <f t="shared" si="421"/>
        <v>0</v>
      </c>
      <c r="AG222" s="316">
        <f t="shared" si="421"/>
        <v>0</v>
      </c>
      <c r="AH222" s="316">
        <f t="shared" si="421"/>
        <v>0</v>
      </c>
      <c r="AI222" s="316">
        <f t="shared" si="421"/>
        <v>0</v>
      </c>
      <c r="AJ222" s="316">
        <f t="shared" si="421"/>
        <v>0</v>
      </c>
      <c r="AK222" s="316">
        <f t="shared" si="421"/>
        <v>0</v>
      </c>
      <c r="AL222" s="316">
        <f t="shared" si="421"/>
        <v>0</v>
      </c>
      <c r="AM222" s="316">
        <f t="shared" si="421"/>
        <v>0</v>
      </c>
      <c r="AN222" s="316">
        <f t="shared" si="421"/>
        <v>0</v>
      </c>
      <c r="AO222" s="316">
        <f t="shared" si="421"/>
        <v>0</v>
      </c>
      <c r="AP222" s="316">
        <f t="shared" si="421"/>
        <v>0</v>
      </c>
      <c r="AQ222" s="316">
        <f t="shared" si="421"/>
        <v>0</v>
      </c>
      <c r="AR222" s="316">
        <f t="shared" si="421"/>
        <v>0</v>
      </c>
      <c r="AS222" s="316">
        <f t="shared" si="421"/>
        <v>0</v>
      </c>
      <c r="AT222" s="316">
        <f t="shared" si="421"/>
        <v>0</v>
      </c>
      <c r="AU222" s="316">
        <f t="shared" si="421"/>
        <v>0</v>
      </c>
      <c r="AV222" s="316">
        <f t="shared" si="421"/>
        <v>0</v>
      </c>
      <c r="AW222" s="316">
        <f t="shared" si="421"/>
        <v>0</v>
      </c>
      <c r="AX222" s="316">
        <f t="shared" si="421"/>
        <v>0</v>
      </c>
      <c r="AY222" s="316">
        <f t="shared" si="421"/>
        <v>0</v>
      </c>
      <c r="AZ222" s="316">
        <f t="shared" si="421"/>
        <v>0</v>
      </c>
      <c r="BA222" s="316">
        <f t="shared" si="421"/>
        <v>0</v>
      </c>
      <c r="BB222" s="316">
        <f t="shared" si="421"/>
        <v>0</v>
      </c>
      <c r="BC222" s="316">
        <f t="shared" si="421"/>
        <v>0</v>
      </c>
      <c r="BD222" s="316">
        <f t="shared" si="421"/>
        <v>0</v>
      </c>
      <c r="BE222" s="316">
        <f t="shared" si="421"/>
        <v>0</v>
      </c>
      <c r="BF222" s="316">
        <f t="shared" si="421"/>
        <v>0</v>
      </c>
      <c r="BG222" s="316">
        <f t="shared" si="421"/>
        <v>0</v>
      </c>
      <c r="BH222" s="316">
        <f t="shared" si="421"/>
        <v>0</v>
      </c>
      <c r="BI222" s="316">
        <f t="shared" si="421"/>
        <v>0</v>
      </c>
      <c r="BJ222" s="316">
        <f t="shared" si="421"/>
        <v>0</v>
      </c>
      <c r="BK222" s="316">
        <f t="shared" si="421"/>
        <v>0</v>
      </c>
      <c r="BL222" s="316">
        <f t="shared" si="421"/>
        <v>0</v>
      </c>
      <c r="BM222" s="316">
        <f t="shared" si="421"/>
        <v>0</v>
      </c>
      <c r="BN222" s="316">
        <f t="shared" si="421"/>
        <v>0</v>
      </c>
      <c r="BO222" s="316">
        <f t="shared" si="421"/>
        <v>0</v>
      </c>
      <c r="BP222" s="316">
        <f t="shared" si="421"/>
        <v>0</v>
      </c>
      <c r="BQ222" s="316">
        <f t="shared" si="421"/>
        <v>0</v>
      </c>
      <c r="BR222" s="316">
        <f t="shared" si="421"/>
        <v>0</v>
      </c>
      <c r="BS222" s="316">
        <f t="shared" si="421"/>
        <v>0</v>
      </c>
      <c r="BT222" s="316">
        <f t="shared" si="421"/>
        <v>0</v>
      </c>
      <c r="BU222" s="316">
        <f t="shared" ref="BU222:BX222" si="422">IF($C38="NON-QALY",IF(BU$27="-","",BU$158*BU221),IF($C38="QALY",IF(BU$27="-","",BU221*BU$159),"N/A"))</f>
        <v>0</v>
      </c>
      <c r="BV222" s="316">
        <f t="shared" si="422"/>
        <v>0</v>
      </c>
      <c r="BW222" s="316">
        <f t="shared" si="422"/>
        <v>0</v>
      </c>
      <c r="BX222" s="316">
        <f t="shared" si="422"/>
        <v>0</v>
      </c>
    </row>
    <row r="223" spans="1:76" x14ac:dyDescent="0.2">
      <c r="A223" s="726" t="s">
        <v>627</v>
      </c>
      <c r="B223" s="713">
        <f>B39</f>
        <v>0</v>
      </c>
      <c r="C223" s="713" t="str">
        <f>C39</f>
        <v>Non-QALY</v>
      </c>
      <c r="D223" s="709">
        <f>E223/(IF(C39="QALY",Factors!$BU$51,Factors!$BU$50))</f>
        <v>0</v>
      </c>
      <c r="E223" s="711">
        <f t="shared" ref="E223" si="423">SUM(G224:BX224)</f>
        <v>0</v>
      </c>
      <c r="F223" s="34" t="s">
        <v>325</v>
      </c>
      <c r="G223" s="316">
        <f>G39</f>
        <v>0</v>
      </c>
      <c r="H223" s="316">
        <f t="shared" ref="H223:BS223" si="424">H39</f>
        <v>0</v>
      </c>
      <c r="I223" s="316">
        <f t="shared" si="424"/>
        <v>0</v>
      </c>
      <c r="J223" s="316">
        <f t="shared" si="424"/>
        <v>0</v>
      </c>
      <c r="K223" s="316">
        <f t="shared" si="424"/>
        <v>0</v>
      </c>
      <c r="L223" s="316">
        <f t="shared" si="424"/>
        <v>0</v>
      </c>
      <c r="M223" s="316">
        <f t="shared" si="424"/>
        <v>0</v>
      </c>
      <c r="N223" s="316">
        <f t="shared" si="424"/>
        <v>0</v>
      </c>
      <c r="O223" s="316">
        <f t="shared" si="424"/>
        <v>0</v>
      </c>
      <c r="P223" s="316">
        <f t="shared" si="424"/>
        <v>0</v>
      </c>
      <c r="Q223" s="316">
        <f t="shared" si="424"/>
        <v>0</v>
      </c>
      <c r="R223" s="316">
        <f t="shared" si="424"/>
        <v>0</v>
      </c>
      <c r="S223" s="316">
        <f t="shared" si="424"/>
        <v>0</v>
      </c>
      <c r="T223" s="316">
        <f t="shared" si="424"/>
        <v>0</v>
      </c>
      <c r="U223" s="316">
        <f t="shared" si="424"/>
        <v>0</v>
      </c>
      <c r="V223" s="316">
        <f t="shared" si="424"/>
        <v>0</v>
      </c>
      <c r="W223" s="316">
        <f t="shared" si="424"/>
        <v>0</v>
      </c>
      <c r="X223" s="316">
        <f t="shared" si="424"/>
        <v>0</v>
      </c>
      <c r="Y223" s="316">
        <f t="shared" si="424"/>
        <v>0</v>
      </c>
      <c r="Z223" s="316">
        <f t="shared" si="424"/>
        <v>0</v>
      </c>
      <c r="AA223" s="316">
        <f t="shared" si="424"/>
        <v>0</v>
      </c>
      <c r="AB223" s="316">
        <f t="shared" si="424"/>
        <v>0</v>
      </c>
      <c r="AC223" s="316">
        <f t="shared" si="424"/>
        <v>0</v>
      </c>
      <c r="AD223" s="316">
        <f t="shared" si="424"/>
        <v>0</v>
      </c>
      <c r="AE223" s="316">
        <f t="shared" si="424"/>
        <v>0</v>
      </c>
      <c r="AF223" s="316">
        <f t="shared" si="424"/>
        <v>0</v>
      </c>
      <c r="AG223" s="316">
        <f t="shared" si="424"/>
        <v>0</v>
      </c>
      <c r="AH223" s="316">
        <f t="shared" si="424"/>
        <v>0</v>
      </c>
      <c r="AI223" s="316">
        <f t="shared" si="424"/>
        <v>0</v>
      </c>
      <c r="AJ223" s="316">
        <f t="shared" si="424"/>
        <v>0</v>
      </c>
      <c r="AK223" s="316">
        <f t="shared" si="424"/>
        <v>0</v>
      </c>
      <c r="AL223" s="316">
        <f t="shared" si="424"/>
        <v>0</v>
      </c>
      <c r="AM223" s="316">
        <f t="shared" si="424"/>
        <v>0</v>
      </c>
      <c r="AN223" s="316">
        <f t="shared" si="424"/>
        <v>0</v>
      </c>
      <c r="AO223" s="316">
        <f t="shared" si="424"/>
        <v>0</v>
      </c>
      <c r="AP223" s="316">
        <f t="shared" si="424"/>
        <v>0</v>
      </c>
      <c r="AQ223" s="316">
        <f t="shared" si="424"/>
        <v>0</v>
      </c>
      <c r="AR223" s="316">
        <f t="shared" si="424"/>
        <v>0</v>
      </c>
      <c r="AS223" s="316">
        <f t="shared" si="424"/>
        <v>0</v>
      </c>
      <c r="AT223" s="316">
        <f t="shared" si="424"/>
        <v>0</v>
      </c>
      <c r="AU223" s="316">
        <f t="shared" si="424"/>
        <v>0</v>
      </c>
      <c r="AV223" s="316">
        <f t="shared" si="424"/>
        <v>0</v>
      </c>
      <c r="AW223" s="316">
        <f t="shared" si="424"/>
        <v>0</v>
      </c>
      <c r="AX223" s="316">
        <f t="shared" si="424"/>
        <v>0</v>
      </c>
      <c r="AY223" s="316">
        <f t="shared" si="424"/>
        <v>0</v>
      </c>
      <c r="AZ223" s="316">
        <f t="shared" si="424"/>
        <v>0</v>
      </c>
      <c r="BA223" s="316">
        <f t="shared" si="424"/>
        <v>0</v>
      </c>
      <c r="BB223" s="316">
        <f t="shared" si="424"/>
        <v>0</v>
      </c>
      <c r="BC223" s="316">
        <f t="shared" si="424"/>
        <v>0</v>
      </c>
      <c r="BD223" s="316">
        <f t="shared" si="424"/>
        <v>0</v>
      </c>
      <c r="BE223" s="316">
        <f t="shared" si="424"/>
        <v>0</v>
      </c>
      <c r="BF223" s="316">
        <f t="shared" si="424"/>
        <v>0</v>
      </c>
      <c r="BG223" s="316">
        <f t="shared" si="424"/>
        <v>0</v>
      </c>
      <c r="BH223" s="316">
        <f t="shared" si="424"/>
        <v>0</v>
      </c>
      <c r="BI223" s="316">
        <f t="shared" si="424"/>
        <v>0</v>
      </c>
      <c r="BJ223" s="316">
        <f t="shared" si="424"/>
        <v>0</v>
      </c>
      <c r="BK223" s="316">
        <f t="shared" si="424"/>
        <v>0</v>
      </c>
      <c r="BL223" s="316">
        <f t="shared" si="424"/>
        <v>0</v>
      </c>
      <c r="BM223" s="316">
        <f t="shared" si="424"/>
        <v>0</v>
      </c>
      <c r="BN223" s="316">
        <f t="shared" si="424"/>
        <v>0</v>
      </c>
      <c r="BO223" s="316">
        <f t="shared" si="424"/>
        <v>0</v>
      </c>
      <c r="BP223" s="316">
        <f t="shared" si="424"/>
        <v>0</v>
      </c>
      <c r="BQ223" s="316">
        <f t="shared" si="424"/>
        <v>0</v>
      </c>
      <c r="BR223" s="316">
        <f t="shared" si="424"/>
        <v>0</v>
      </c>
      <c r="BS223" s="316">
        <f t="shared" si="424"/>
        <v>0</v>
      </c>
      <c r="BT223" s="316">
        <f t="shared" ref="BT223:BX223" si="425">BT39</f>
        <v>0</v>
      </c>
      <c r="BU223" s="316">
        <f t="shared" si="425"/>
        <v>0</v>
      </c>
      <c r="BV223" s="316">
        <f t="shared" si="425"/>
        <v>0</v>
      </c>
      <c r="BW223" s="316">
        <f t="shared" si="425"/>
        <v>0</v>
      </c>
      <c r="BX223" s="316">
        <f t="shared" si="425"/>
        <v>0</v>
      </c>
    </row>
    <row r="224" spans="1:76" x14ac:dyDescent="0.2">
      <c r="A224" s="727"/>
      <c r="B224" s="714"/>
      <c r="C224" s="714"/>
      <c r="D224" s="710"/>
      <c r="E224" s="712"/>
      <c r="F224" s="90" t="s">
        <v>324</v>
      </c>
      <c r="G224" s="316">
        <f>IF($C39="","N/A",G223)</f>
        <v>0</v>
      </c>
      <c r="H224" s="316">
        <f>IF($C39="NON-QALY",IF(H$27="-","",H$158*H223),IF($C39="QALY",IF(H$27="-","",H223*H$159),"N/A"))</f>
        <v>0</v>
      </c>
      <c r="I224" s="316">
        <f t="shared" ref="I224:BT224" si="426">IF($C39="NON-QALY",IF(I$27="-","",I$158*I223),IF($C39="QALY",IF(I$27="-","",I223*I$159),"N/A"))</f>
        <v>0</v>
      </c>
      <c r="J224" s="316">
        <f t="shared" si="426"/>
        <v>0</v>
      </c>
      <c r="K224" s="316">
        <f t="shared" si="426"/>
        <v>0</v>
      </c>
      <c r="L224" s="316">
        <f t="shared" si="426"/>
        <v>0</v>
      </c>
      <c r="M224" s="316">
        <f t="shared" si="426"/>
        <v>0</v>
      </c>
      <c r="N224" s="316">
        <f t="shared" si="426"/>
        <v>0</v>
      </c>
      <c r="O224" s="316">
        <f t="shared" si="426"/>
        <v>0</v>
      </c>
      <c r="P224" s="316">
        <f t="shared" si="426"/>
        <v>0</v>
      </c>
      <c r="Q224" s="316">
        <f t="shared" si="426"/>
        <v>0</v>
      </c>
      <c r="R224" s="316">
        <f t="shared" si="426"/>
        <v>0</v>
      </c>
      <c r="S224" s="316">
        <f t="shared" si="426"/>
        <v>0</v>
      </c>
      <c r="T224" s="316">
        <f t="shared" si="426"/>
        <v>0</v>
      </c>
      <c r="U224" s="316">
        <f t="shared" si="426"/>
        <v>0</v>
      </c>
      <c r="V224" s="316">
        <f t="shared" si="426"/>
        <v>0</v>
      </c>
      <c r="W224" s="316">
        <f t="shared" si="426"/>
        <v>0</v>
      </c>
      <c r="X224" s="316">
        <f t="shared" si="426"/>
        <v>0</v>
      </c>
      <c r="Y224" s="316">
        <f t="shared" si="426"/>
        <v>0</v>
      </c>
      <c r="Z224" s="316">
        <f t="shared" si="426"/>
        <v>0</v>
      </c>
      <c r="AA224" s="316">
        <f t="shared" si="426"/>
        <v>0</v>
      </c>
      <c r="AB224" s="316">
        <f t="shared" si="426"/>
        <v>0</v>
      </c>
      <c r="AC224" s="316">
        <f t="shared" si="426"/>
        <v>0</v>
      </c>
      <c r="AD224" s="316">
        <f t="shared" si="426"/>
        <v>0</v>
      </c>
      <c r="AE224" s="316">
        <f t="shared" si="426"/>
        <v>0</v>
      </c>
      <c r="AF224" s="316">
        <f t="shared" si="426"/>
        <v>0</v>
      </c>
      <c r="AG224" s="316">
        <f t="shared" si="426"/>
        <v>0</v>
      </c>
      <c r="AH224" s="316">
        <f t="shared" si="426"/>
        <v>0</v>
      </c>
      <c r="AI224" s="316">
        <f t="shared" si="426"/>
        <v>0</v>
      </c>
      <c r="AJ224" s="316">
        <f t="shared" si="426"/>
        <v>0</v>
      </c>
      <c r="AK224" s="316">
        <f t="shared" si="426"/>
        <v>0</v>
      </c>
      <c r="AL224" s="316">
        <f t="shared" si="426"/>
        <v>0</v>
      </c>
      <c r="AM224" s="316">
        <f t="shared" si="426"/>
        <v>0</v>
      </c>
      <c r="AN224" s="316">
        <f t="shared" si="426"/>
        <v>0</v>
      </c>
      <c r="AO224" s="316">
        <f t="shared" si="426"/>
        <v>0</v>
      </c>
      <c r="AP224" s="316">
        <f t="shared" si="426"/>
        <v>0</v>
      </c>
      <c r="AQ224" s="316">
        <f t="shared" si="426"/>
        <v>0</v>
      </c>
      <c r="AR224" s="316">
        <f t="shared" si="426"/>
        <v>0</v>
      </c>
      <c r="AS224" s="316">
        <f t="shared" si="426"/>
        <v>0</v>
      </c>
      <c r="AT224" s="316">
        <f t="shared" si="426"/>
        <v>0</v>
      </c>
      <c r="AU224" s="316">
        <f t="shared" si="426"/>
        <v>0</v>
      </c>
      <c r="AV224" s="316">
        <f t="shared" si="426"/>
        <v>0</v>
      </c>
      <c r="AW224" s="316">
        <f t="shared" si="426"/>
        <v>0</v>
      </c>
      <c r="AX224" s="316">
        <f t="shared" si="426"/>
        <v>0</v>
      </c>
      <c r="AY224" s="316">
        <f t="shared" si="426"/>
        <v>0</v>
      </c>
      <c r="AZ224" s="316">
        <f t="shared" si="426"/>
        <v>0</v>
      </c>
      <c r="BA224" s="316">
        <f t="shared" si="426"/>
        <v>0</v>
      </c>
      <c r="BB224" s="316">
        <f t="shared" si="426"/>
        <v>0</v>
      </c>
      <c r="BC224" s="316">
        <f t="shared" si="426"/>
        <v>0</v>
      </c>
      <c r="BD224" s="316">
        <f t="shared" si="426"/>
        <v>0</v>
      </c>
      <c r="BE224" s="316">
        <f t="shared" si="426"/>
        <v>0</v>
      </c>
      <c r="BF224" s="316">
        <f t="shared" si="426"/>
        <v>0</v>
      </c>
      <c r="BG224" s="316">
        <f t="shared" si="426"/>
        <v>0</v>
      </c>
      <c r="BH224" s="316">
        <f t="shared" si="426"/>
        <v>0</v>
      </c>
      <c r="BI224" s="316">
        <f t="shared" si="426"/>
        <v>0</v>
      </c>
      <c r="BJ224" s="316">
        <f t="shared" si="426"/>
        <v>0</v>
      </c>
      <c r="BK224" s="316">
        <f t="shared" si="426"/>
        <v>0</v>
      </c>
      <c r="BL224" s="316">
        <f t="shared" si="426"/>
        <v>0</v>
      </c>
      <c r="BM224" s="316">
        <f t="shared" si="426"/>
        <v>0</v>
      </c>
      <c r="BN224" s="316">
        <f t="shared" si="426"/>
        <v>0</v>
      </c>
      <c r="BO224" s="316">
        <f t="shared" si="426"/>
        <v>0</v>
      </c>
      <c r="BP224" s="316">
        <f t="shared" si="426"/>
        <v>0</v>
      </c>
      <c r="BQ224" s="316">
        <f t="shared" si="426"/>
        <v>0</v>
      </c>
      <c r="BR224" s="316">
        <f t="shared" si="426"/>
        <v>0</v>
      </c>
      <c r="BS224" s="316">
        <f t="shared" si="426"/>
        <v>0</v>
      </c>
      <c r="BT224" s="316">
        <f t="shared" si="426"/>
        <v>0</v>
      </c>
      <c r="BU224" s="316">
        <f t="shared" ref="BU224:BX224" si="427">IF($C39="NON-QALY",IF(BU$27="-","",BU$158*BU223),IF($C39="QALY",IF(BU$27="-","",BU223*BU$159),"N/A"))</f>
        <v>0</v>
      </c>
      <c r="BV224" s="316">
        <f t="shared" si="427"/>
        <v>0</v>
      </c>
      <c r="BW224" s="316">
        <f t="shared" si="427"/>
        <v>0</v>
      </c>
      <c r="BX224" s="316">
        <f t="shared" si="427"/>
        <v>0</v>
      </c>
    </row>
    <row r="225" spans="1:76" x14ac:dyDescent="0.2">
      <c r="A225" s="726" t="s">
        <v>628</v>
      </c>
      <c r="B225" s="713">
        <f>B40</f>
        <v>0</v>
      </c>
      <c r="C225" s="713" t="str">
        <f>C40</f>
        <v>Non-QALY</v>
      </c>
      <c r="D225" s="709">
        <f>E225/(IF(C40="QALY",Factors!$BU$51,Factors!$BU$50))</f>
        <v>0</v>
      </c>
      <c r="E225" s="711">
        <f t="shared" ref="E225" si="428">SUM(G226:BX226)</f>
        <v>0</v>
      </c>
      <c r="F225" s="34" t="s">
        <v>325</v>
      </c>
      <c r="G225" s="316">
        <f>G40</f>
        <v>0</v>
      </c>
      <c r="H225" s="316">
        <f t="shared" ref="H225:BS225" si="429">H40</f>
        <v>0</v>
      </c>
      <c r="I225" s="316">
        <f t="shared" si="429"/>
        <v>0</v>
      </c>
      <c r="J225" s="316">
        <f t="shared" si="429"/>
        <v>0</v>
      </c>
      <c r="K225" s="316">
        <f t="shared" si="429"/>
        <v>0</v>
      </c>
      <c r="L225" s="316">
        <f t="shared" si="429"/>
        <v>0</v>
      </c>
      <c r="M225" s="316">
        <f t="shared" si="429"/>
        <v>0</v>
      </c>
      <c r="N225" s="316">
        <f t="shared" si="429"/>
        <v>0</v>
      </c>
      <c r="O225" s="316">
        <f t="shared" si="429"/>
        <v>0</v>
      </c>
      <c r="P225" s="316">
        <f t="shared" si="429"/>
        <v>0</v>
      </c>
      <c r="Q225" s="316">
        <f t="shared" si="429"/>
        <v>0</v>
      </c>
      <c r="R225" s="316">
        <f t="shared" si="429"/>
        <v>0</v>
      </c>
      <c r="S225" s="316">
        <f t="shared" si="429"/>
        <v>0</v>
      </c>
      <c r="T225" s="316">
        <f t="shared" si="429"/>
        <v>0</v>
      </c>
      <c r="U225" s="316">
        <f t="shared" si="429"/>
        <v>0</v>
      </c>
      <c r="V225" s="316">
        <f t="shared" si="429"/>
        <v>0</v>
      </c>
      <c r="W225" s="316">
        <f t="shared" si="429"/>
        <v>0</v>
      </c>
      <c r="X225" s="316">
        <f t="shared" si="429"/>
        <v>0</v>
      </c>
      <c r="Y225" s="316">
        <f t="shared" si="429"/>
        <v>0</v>
      </c>
      <c r="Z225" s="316">
        <f t="shared" si="429"/>
        <v>0</v>
      </c>
      <c r="AA225" s="316">
        <f t="shared" si="429"/>
        <v>0</v>
      </c>
      <c r="AB225" s="316">
        <f t="shared" si="429"/>
        <v>0</v>
      </c>
      <c r="AC225" s="316">
        <f t="shared" si="429"/>
        <v>0</v>
      </c>
      <c r="AD225" s="316">
        <f t="shared" si="429"/>
        <v>0</v>
      </c>
      <c r="AE225" s="316">
        <f t="shared" si="429"/>
        <v>0</v>
      </c>
      <c r="AF225" s="316">
        <f t="shared" si="429"/>
        <v>0</v>
      </c>
      <c r="AG225" s="316">
        <f t="shared" si="429"/>
        <v>0</v>
      </c>
      <c r="AH225" s="316">
        <f t="shared" si="429"/>
        <v>0</v>
      </c>
      <c r="AI225" s="316">
        <f t="shared" si="429"/>
        <v>0</v>
      </c>
      <c r="AJ225" s="316">
        <f t="shared" si="429"/>
        <v>0</v>
      </c>
      <c r="AK225" s="316">
        <f t="shared" si="429"/>
        <v>0</v>
      </c>
      <c r="AL225" s="316">
        <f t="shared" si="429"/>
        <v>0</v>
      </c>
      <c r="AM225" s="316">
        <f t="shared" si="429"/>
        <v>0</v>
      </c>
      <c r="AN225" s="316">
        <f t="shared" si="429"/>
        <v>0</v>
      </c>
      <c r="AO225" s="316">
        <f t="shared" si="429"/>
        <v>0</v>
      </c>
      <c r="AP225" s="316">
        <f t="shared" si="429"/>
        <v>0</v>
      </c>
      <c r="AQ225" s="316">
        <f t="shared" si="429"/>
        <v>0</v>
      </c>
      <c r="AR225" s="316">
        <f t="shared" si="429"/>
        <v>0</v>
      </c>
      <c r="AS225" s="316">
        <f t="shared" si="429"/>
        <v>0</v>
      </c>
      <c r="AT225" s="316">
        <f t="shared" si="429"/>
        <v>0</v>
      </c>
      <c r="AU225" s="316">
        <f t="shared" si="429"/>
        <v>0</v>
      </c>
      <c r="AV225" s="316">
        <f t="shared" si="429"/>
        <v>0</v>
      </c>
      <c r="AW225" s="316">
        <f t="shared" si="429"/>
        <v>0</v>
      </c>
      <c r="AX225" s="316">
        <f t="shared" si="429"/>
        <v>0</v>
      </c>
      <c r="AY225" s="316">
        <f t="shared" si="429"/>
        <v>0</v>
      </c>
      <c r="AZ225" s="316">
        <f t="shared" si="429"/>
        <v>0</v>
      </c>
      <c r="BA225" s="316">
        <f t="shared" si="429"/>
        <v>0</v>
      </c>
      <c r="BB225" s="316">
        <f t="shared" si="429"/>
        <v>0</v>
      </c>
      <c r="BC225" s="316">
        <f t="shared" si="429"/>
        <v>0</v>
      </c>
      <c r="BD225" s="316">
        <f t="shared" si="429"/>
        <v>0</v>
      </c>
      <c r="BE225" s="316">
        <f t="shared" si="429"/>
        <v>0</v>
      </c>
      <c r="BF225" s="316">
        <f t="shared" si="429"/>
        <v>0</v>
      </c>
      <c r="BG225" s="316">
        <f t="shared" si="429"/>
        <v>0</v>
      </c>
      <c r="BH225" s="316">
        <f t="shared" si="429"/>
        <v>0</v>
      </c>
      <c r="BI225" s="316">
        <f t="shared" si="429"/>
        <v>0</v>
      </c>
      <c r="BJ225" s="316">
        <f t="shared" si="429"/>
        <v>0</v>
      </c>
      <c r="BK225" s="316">
        <f t="shared" si="429"/>
        <v>0</v>
      </c>
      <c r="BL225" s="316">
        <f t="shared" si="429"/>
        <v>0</v>
      </c>
      <c r="BM225" s="316">
        <f t="shared" si="429"/>
        <v>0</v>
      </c>
      <c r="BN225" s="316">
        <f t="shared" si="429"/>
        <v>0</v>
      </c>
      <c r="BO225" s="316">
        <f t="shared" si="429"/>
        <v>0</v>
      </c>
      <c r="BP225" s="316">
        <f t="shared" si="429"/>
        <v>0</v>
      </c>
      <c r="BQ225" s="316">
        <f t="shared" si="429"/>
        <v>0</v>
      </c>
      <c r="BR225" s="316">
        <f t="shared" si="429"/>
        <v>0</v>
      </c>
      <c r="BS225" s="316">
        <f t="shared" si="429"/>
        <v>0</v>
      </c>
      <c r="BT225" s="316">
        <f t="shared" ref="BT225:BX225" si="430">BT40</f>
        <v>0</v>
      </c>
      <c r="BU225" s="316">
        <f t="shared" si="430"/>
        <v>0</v>
      </c>
      <c r="BV225" s="316">
        <f t="shared" si="430"/>
        <v>0</v>
      </c>
      <c r="BW225" s="316">
        <f t="shared" si="430"/>
        <v>0</v>
      </c>
      <c r="BX225" s="316">
        <f t="shared" si="430"/>
        <v>0</v>
      </c>
    </row>
    <row r="226" spans="1:76" x14ac:dyDescent="0.2">
      <c r="A226" s="727"/>
      <c r="B226" s="714"/>
      <c r="C226" s="714"/>
      <c r="D226" s="710"/>
      <c r="E226" s="712"/>
      <c r="F226" s="90" t="s">
        <v>324</v>
      </c>
      <c r="G226" s="316">
        <f>IF($C40="","N/A",G225)</f>
        <v>0</v>
      </c>
      <c r="H226" s="316">
        <f>IF($C40="NON-QALY",IF(H$27="-","",H$158*H225),IF($C40="QALY",IF(H$27="-","",H225*H$159),"N/A"))</f>
        <v>0</v>
      </c>
      <c r="I226" s="316">
        <f t="shared" ref="I226:BT226" si="431">IF($C40="NON-QALY",IF(I$27="-","",I$158*I225),IF($C40="QALY",IF(I$27="-","",I225*I$159),"N/A"))</f>
        <v>0</v>
      </c>
      <c r="J226" s="316">
        <f t="shared" si="431"/>
        <v>0</v>
      </c>
      <c r="K226" s="316">
        <f t="shared" si="431"/>
        <v>0</v>
      </c>
      <c r="L226" s="316">
        <f t="shared" si="431"/>
        <v>0</v>
      </c>
      <c r="M226" s="316">
        <f t="shared" si="431"/>
        <v>0</v>
      </c>
      <c r="N226" s="316">
        <f t="shared" si="431"/>
        <v>0</v>
      </c>
      <c r="O226" s="316">
        <f t="shared" si="431"/>
        <v>0</v>
      </c>
      <c r="P226" s="316">
        <f t="shared" si="431"/>
        <v>0</v>
      </c>
      <c r="Q226" s="316">
        <f t="shared" si="431"/>
        <v>0</v>
      </c>
      <c r="R226" s="316">
        <f t="shared" si="431"/>
        <v>0</v>
      </c>
      <c r="S226" s="316">
        <f t="shared" si="431"/>
        <v>0</v>
      </c>
      <c r="T226" s="316">
        <f t="shared" si="431"/>
        <v>0</v>
      </c>
      <c r="U226" s="316">
        <f t="shared" si="431"/>
        <v>0</v>
      </c>
      <c r="V226" s="316">
        <f t="shared" si="431"/>
        <v>0</v>
      </c>
      <c r="W226" s="316">
        <f t="shared" si="431"/>
        <v>0</v>
      </c>
      <c r="X226" s="316">
        <f t="shared" si="431"/>
        <v>0</v>
      </c>
      <c r="Y226" s="316">
        <f t="shared" si="431"/>
        <v>0</v>
      </c>
      <c r="Z226" s="316">
        <f t="shared" si="431"/>
        <v>0</v>
      </c>
      <c r="AA226" s="316">
        <f t="shared" si="431"/>
        <v>0</v>
      </c>
      <c r="AB226" s="316">
        <f t="shared" si="431"/>
        <v>0</v>
      </c>
      <c r="AC226" s="316">
        <f t="shared" si="431"/>
        <v>0</v>
      </c>
      <c r="AD226" s="316">
        <f t="shared" si="431"/>
        <v>0</v>
      </c>
      <c r="AE226" s="316">
        <f t="shared" si="431"/>
        <v>0</v>
      </c>
      <c r="AF226" s="316">
        <f t="shared" si="431"/>
        <v>0</v>
      </c>
      <c r="AG226" s="316">
        <f t="shared" si="431"/>
        <v>0</v>
      </c>
      <c r="AH226" s="316">
        <f t="shared" si="431"/>
        <v>0</v>
      </c>
      <c r="AI226" s="316">
        <f t="shared" si="431"/>
        <v>0</v>
      </c>
      <c r="AJ226" s="316">
        <f t="shared" si="431"/>
        <v>0</v>
      </c>
      <c r="AK226" s="316">
        <f t="shared" si="431"/>
        <v>0</v>
      </c>
      <c r="AL226" s="316">
        <f t="shared" si="431"/>
        <v>0</v>
      </c>
      <c r="AM226" s="316">
        <f t="shared" si="431"/>
        <v>0</v>
      </c>
      <c r="AN226" s="316">
        <f t="shared" si="431"/>
        <v>0</v>
      </c>
      <c r="AO226" s="316">
        <f t="shared" si="431"/>
        <v>0</v>
      </c>
      <c r="AP226" s="316">
        <f t="shared" si="431"/>
        <v>0</v>
      </c>
      <c r="AQ226" s="316">
        <f t="shared" si="431"/>
        <v>0</v>
      </c>
      <c r="AR226" s="316">
        <f t="shared" si="431"/>
        <v>0</v>
      </c>
      <c r="AS226" s="316">
        <f t="shared" si="431"/>
        <v>0</v>
      </c>
      <c r="AT226" s="316">
        <f t="shared" si="431"/>
        <v>0</v>
      </c>
      <c r="AU226" s="316">
        <f t="shared" si="431"/>
        <v>0</v>
      </c>
      <c r="AV226" s="316">
        <f t="shared" si="431"/>
        <v>0</v>
      </c>
      <c r="AW226" s="316">
        <f t="shared" si="431"/>
        <v>0</v>
      </c>
      <c r="AX226" s="316">
        <f t="shared" si="431"/>
        <v>0</v>
      </c>
      <c r="AY226" s="316">
        <f t="shared" si="431"/>
        <v>0</v>
      </c>
      <c r="AZ226" s="316">
        <f t="shared" si="431"/>
        <v>0</v>
      </c>
      <c r="BA226" s="316">
        <f t="shared" si="431"/>
        <v>0</v>
      </c>
      <c r="BB226" s="316">
        <f t="shared" si="431"/>
        <v>0</v>
      </c>
      <c r="BC226" s="316">
        <f t="shared" si="431"/>
        <v>0</v>
      </c>
      <c r="BD226" s="316">
        <f t="shared" si="431"/>
        <v>0</v>
      </c>
      <c r="BE226" s="316">
        <f t="shared" si="431"/>
        <v>0</v>
      </c>
      <c r="BF226" s="316">
        <f t="shared" si="431"/>
        <v>0</v>
      </c>
      <c r="BG226" s="316">
        <f t="shared" si="431"/>
        <v>0</v>
      </c>
      <c r="BH226" s="316">
        <f t="shared" si="431"/>
        <v>0</v>
      </c>
      <c r="BI226" s="316">
        <f t="shared" si="431"/>
        <v>0</v>
      </c>
      <c r="BJ226" s="316">
        <f t="shared" si="431"/>
        <v>0</v>
      </c>
      <c r="BK226" s="316">
        <f t="shared" si="431"/>
        <v>0</v>
      </c>
      <c r="BL226" s="316">
        <f t="shared" si="431"/>
        <v>0</v>
      </c>
      <c r="BM226" s="316">
        <f t="shared" si="431"/>
        <v>0</v>
      </c>
      <c r="BN226" s="316">
        <f t="shared" si="431"/>
        <v>0</v>
      </c>
      <c r="BO226" s="316">
        <f t="shared" si="431"/>
        <v>0</v>
      </c>
      <c r="BP226" s="316">
        <f t="shared" si="431"/>
        <v>0</v>
      </c>
      <c r="BQ226" s="316">
        <f t="shared" si="431"/>
        <v>0</v>
      </c>
      <c r="BR226" s="316">
        <f t="shared" si="431"/>
        <v>0</v>
      </c>
      <c r="BS226" s="316">
        <f t="shared" si="431"/>
        <v>0</v>
      </c>
      <c r="BT226" s="316">
        <f t="shared" si="431"/>
        <v>0</v>
      </c>
      <c r="BU226" s="316">
        <f t="shared" ref="BU226:BX226" si="432">IF($C40="NON-QALY",IF(BU$27="-","",BU$158*BU225),IF($C40="QALY",IF(BU$27="-","",BU225*BU$159),"N/A"))</f>
        <v>0</v>
      </c>
      <c r="BV226" s="316">
        <f t="shared" si="432"/>
        <v>0</v>
      </c>
      <c r="BW226" s="316">
        <f t="shared" si="432"/>
        <v>0</v>
      </c>
      <c r="BX226" s="316">
        <f t="shared" si="432"/>
        <v>0</v>
      </c>
    </row>
    <row r="227" spans="1:76" x14ac:dyDescent="0.2">
      <c r="A227" s="726" t="s">
        <v>629</v>
      </c>
      <c r="B227" s="713">
        <f>B41</f>
        <v>0</v>
      </c>
      <c r="C227" s="713" t="str">
        <f>C41</f>
        <v>Non-QALY</v>
      </c>
      <c r="D227" s="709">
        <f>E227/(IF(C41="QALY",Factors!$BU$51,Factors!$BU$50))</f>
        <v>0</v>
      </c>
      <c r="E227" s="711">
        <f t="shared" ref="E227" si="433">SUM(G228:BX228)</f>
        <v>0</v>
      </c>
      <c r="F227" s="34" t="s">
        <v>325</v>
      </c>
      <c r="G227" s="316">
        <f>G41</f>
        <v>0</v>
      </c>
      <c r="H227" s="316">
        <f t="shared" ref="H227:BS227" si="434">H41</f>
        <v>0</v>
      </c>
      <c r="I227" s="316">
        <f t="shared" si="434"/>
        <v>0</v>
      </c>
      <c r="J227" s="316">
        <f t="shared" si="434"/>
        <v>0</v>
      </c>
      <c r="K227" s="316">
        <f t="shared" si="434"/>
        <v>0</v>
      </c>
      <c r="L227" s="316">
        <f t="shared" si="434"/>
        <v>0</v>
      </c>
      <c r="M227" s="316">
        <f t="shared" si="434"/>
        <v>0</v>
      </c>
      <c r="N227" s="316">
        <f t="shared" si="434"/>
        <v>0</v>
      </c>
      <c r="O227" s="316">
        <f t="shared" si="434"/>
        <v>0</v>
      </c>
      <c r="P227" s="316">
        <f t="shared" si="434"/>
        <v>0</v>
      </c>
      <c r="Q227" s="316">
        <f t="shared" si="434"/>
        <v>0</v>
      </c>
      <c r="R227" s="316">
        <f t="shared" si="434"/>
        <v>0</v>
      </c>
      <c r="S227" s="316">
        <f t="shared" si="434"/>
        <v>0</v>
      </c>
      <c r="T227" s="316">
        <f t="shared" si="434"/>
        <v>0</v>
      </c>
      <c r="U227" s="316">
        <f t="shared" si="434"/>
        <v>0</v>
      </c>
      <c r="V227" s="316">
        <f t="shared" si="434"/>
        <v>0</v>
      </c>
      <c r="W227" s="316">
        <f t="shared" si="434"/>
        <v>0</v>
      </c>
      <c r="X227" s="316">
        <f t="shared" si="434"/>
        <v>0</v>
      </c>
      <c r="Y227" s="316">
        <f t="shared" si="434"/>
        <v>0</v>
      </c>
      <c r="Z227" s="316">
        <f t="shared" si="434"/>
        <v>0</v>
      </c>
      <c r="AA227" s="316">
        <f t="shared" si="434"/>
        <v>0</v>
      </c>
      <c r="AB227" s="316">
        <f t="shared" si="434"/>
        <v>0</v>
      </c>
      <c r="AC227" s="316">
        <f t="shared" si="434"/>
        <v>0</v>
      </c>
      <c r="AD227" s="316">
        <f t="shared" si="434"/>
        <v>0</v>
      </c>
      <c r="AE227" s="316">
        <f t="shared" si="434"/>
        <v>0</v>
      </c>
      <c r="AF227" s="316">
        <f t="shared" si="434"/>
        <v>0</v>
      </c>
      <c r="AG227" s="316">
        <f t="shared" si="434"/>
        <v>0</v>
      </c>
      <c r="AH227" s="316">
        <f t="shared" si="434"/>
        <v>0</v>
      </c>
      <c r="AI227" s="316">
        <f t="shared" si="434"/>
        <v>0</v>
      </c>
      <c r="AJ227" s="316">
        <f t="shared" si="434"/>
        <v>0</v>
      </c>
      <c r="AK227" s="316">
        <f t="shared" si="434"/>
        <v>0</v>
      </c>
      <c r="AL227" s="316">
        <f t="shared" si="434"/>
        <v>0</v>
      </c>
      <c r="AM227" s="316">
        <f t="shared" si="434"/>
        <v>0</v>
      </c>
      <c r="AN227" s="316">
        <f t="shared" si="434"/>
        <v>0</v>
      </c>
      <c r="AO227" s="316">
        <f t="shared" si="434"/>
        <v>0</v>
      </c>
      <c r="AP227" s="316">
        <f t="shared" si="434"/>
        <v>0</v>
      </c>
      <c r="AQ227" s="316">
        <f t="shared" si="434"/>
        <v>0</v>
      </c>
      <c r="AR227" s="316">
        <f t="shared" si="434"/>
        <v>0</v>
      </c>
      <c r="AS227" s="316">
        <f t="shared" si="434"/>
        <v>0</v>
      </c>
      <c r="AT227" s="316">
        <f t="shared" si="434"/>
        <v>0</v>
      </c>
      <c r="AU227" s="316">
        <f t="shared" si="434"/>
        <v>0</v>
      </c>
      <c r="AV227" s="316">
        <f t="shared" si="434"/>
        <v>0</v>
      </c>
      <c r="AW227" s="316">
        <f t="shared" si="434"/>
        <v>0</v>
      </c>
      <c r="AX227" s="316">
        <f t="shared" si="434"/>
        <v>0</v>
      </c>
      <c r="AY227" s="316">
        <f t="shared" si="434"/>
        <v>0</v>
      </c>
      <c r="AZ227" s="316">
        <f t="shared" si="434"/>
        <v>0</v>
      </c>
      <c r="BA227" s="316">
        <f t="shared" si="434"/>
        <v>0</v>
      </c>
      <c r="BB227" s="316">
        <f t="shared" si="434"/>
        <v>0</v>
      </c>
      <c r="BC227" s="316">
        <f t="shared" si="434"/>
        <v>0</v>
      </c>
      <c r="BD227" s="316">
        <f t="shared" si="434"/>
        <v>0</v>
      </c>
      <c r="BE227" s="316">
        <f t="shared" si="434"/>
        <v>0</v>
      </c>
      <c r="BF227" s="316">
        <f t="shared" si="434"/>
        <v>0</v>
      </c>
      <c r="BG227" s="316">
        <f t="shared" si="434"/>
        <v>0</v>
      </c>
      <c r="BH227" s="316">
        <f t="shared" si="434"/>
        <v>0</v>
      </c>
      <c r="BI227" s="316">
        <f t="shared" si="434"/>
        <v>0</v>
      </c>
      <c r="BJ227" s="316">
        <f t="shared" si="434"/>
        <v>0</v>
      </c>
      <c r="BK227" s="316">
        <f t="shared" si="434"/>
        <v>0</v>
      </c>
      <c r="BL227" s="316">
        <f t="shared" si="434"/>
        <v>0</v>
      </c>
      <c r="BM227" s="316">
        <f t="shared" si="434"/>
        <v>0</v>
      </c>
      <c r="BN227" s="316">
        <f t="shared" si="434"/>
        <v>0</v>
      </c>
      <c r="BO227" s="316">
        <f t="shared" si="434"/>
        <v>0</v>
      </c>
      <c r="BP227" s="316">
        <f t="shared" si="434"/>
        <v>0</v>
      </c>
      <c r="BQ227" s="316">
        <f t="shared" si="434"/>
        <v>0</v>
      </c>
      <c r="BR227" s="316">
        <f t="shared" si="434"/>
        <v>0</v>
      </c>
      <c r="BS227" s="316">
        <f t="shared" si="434"/>
        <v>0</v>
      </c>
      <c r="BT227" s="316">
        <f t="shared" ref="BT227:BX227" si="435">BT41</f>
        <v>0</v>
      </c>
      <c r="BU227" s="316">
        <f t="shared" si="435"/>
        <v>0</v>
      </c>
      <c r="BV227" s="316">
        <f t="shared" si="435"/>
        <v>0</v>
      </c>
      <c r="BW227" s="316">
        <f t="shared" si="435"/>
        <v>0</v>
      </c>
      <c r="BX227" s="316">
        <f t="shared" si="435"/>
        <v>0</v>
      </c>
    </row>
    <row r="228" spans="1:76" x14ac:dyDescent="0.2">
      <c r="A228" s="727"/>
      <c r="B228" s="714"/>
      <c r="C228" s="714"/>
      <c r="D228" s="710"/>
      <c r="E228" s="712"/>
      <c r="F228" s="90" t="s">
        <v>324</v>
      </c>
      <c r="G228" s="316">
        <f>IF($C41="","N/A",G227)</f>
        <v>0</v>
      </c>
      <c r="H228" s="316">
        <f>IF($C41="NON-QALY",IF(H$27="-","",H$158*H227),IF($C41="QALY",IF(H$27="-","",H227*H$159),"N/A"))</f>
        <v>0</v>
      </c>
      <c r="I228" s="316">
        <f t="shared" ref="I228:BT228" si="436">IF($C41="NON-QALY",IF(I$27="-","",I$158*I227),IF($C41="QALY",IF(I$27="-","",I227*I$159),"N/A"))</f>
        <v>0</v>
      </c>
      <c r="J228" s="316">
        <f t="shared" si="436"/>
        <v>0</v>
      </c>
      <c r="K228" s="316">
        <f t="shared" si="436"/>
        <v>0</v>
      </c>
      <c r="L228" s="316">
        <f t="shared" si="436"/>
        <v>0</v>
      </c>
      <c r="M228" s="316">
        <f t="shared" si="436"/>
        <v>0</v>
      </c>
      <c r="N228" s="316">
        <f t="shared" si="436"/>
        <v>0</v>
      </c>
      <c r="O228" s="316">
        <f t="shared" si="436"/>
        <v>0</v>
      </c>
      <c r="P228" s="316">
        <f t="shared" si="436"/>
        <v>0</v>
      </c>
      <c r="Q228" s="316">
        <f t="shared" si="436"/>
        <v>0</v>
      </c>
      <c r="R228" s="316">
        <f t="shared" si="436"/>
        <v>0</v>
      </c>
      <c r="S228" s="316">
        <f t="shared" si="436"/>
        <v>0</v>
      </c>
      <c r="T228" s="316">
        <f t="shared" si="436"/>
        <v>0</v>
      </c>
      <c r="U228" s="316">
        <f t="shared" si="436"/>
        <v>0</v>
      </c>
      <c r="V228" s="316">
        <f t="shared" si="436"/>
        <v>0</v>
      </c>
      <c r="W228" s="316">
        <f t="shared" si="436"/>
        <v>0</v>
      </c>
      <c r="X228" s="316">
        <f t="shared" si="436"/>
        <v>0</v>
      </c>
      <c r="Y228" s="316">
        <f t="shared" si="436"/>
        <v>0</v>
      </c>
      <c r="Z228" s="316">
        <f t="shared" si="436"/>
        <v>0</v>
      </c>
      <c r="AA228" s="316">
        <f t="shared" si="436"/>
        <v>0</v>
      </c>
      <c r="AB228" s="316">
        <f t="shared" si="436"/>
        <v>0</v>
      </c>
      <c r="AC228" s="316">
        <f t="shared" si="436"/>
        <v>0</v>
      </c>
      <c r="AD228" s="316">
        <f t="shared" si="436"/>
        <v>0</v>
      </c>
      <c r="AE228" s="316">
        <f t="shared" si="436"/>
        <v>0</v>
      </c>
      <c r="AF228" s="316">
        <f t="shared" si="436"/>
        <v>0</v>
      </c>
      <c r="AG228" s="316">
        <f t="shared" si="436"/>
        <v>0</v>
      </c>
      <c r="AH228" s="316">
        <f t="shared" si="436"/>
        <v>0</v>
      </c>
      <c r="AI228" s="316">
        <f t="shared" si="436"/>
        <v>0</v>
      </c>
      <c r="AJ228" s="316">
        <f t="shared" si="436"/>
        <v>0</v>
      </c>
      <c r="AK228" s="316">
        <f t="shared" si="436"/>
        <v>0</v>
      </c>
      <c r="AL228" s="316">
        <f t="shared" si="436"/>
        <v>0</v>
      </c>
      <c r="AM228" s="316">
        <f t="shared" si="436"/>
        <v>0</v>
      </c>
      <c r="AN228" s="316">
        <f t="shared" si="436"/>
        <v>0</v>
      </c>
      <c r="AO228" s="316">
        <f t="shared" si="436"/>
        <v>0</v>
      </c>
      <c r="AP228" s="316">
        <f t="shared" si="436"/>
        <v>0</v>
      </c>
      <c r="AQ228" s="316">
        <f t="shared" si="436"/>
        <v>0</v>
      </c>
      <c r="AR228" s="316">
        <f t="shared" si="436"/>
        <v>0</v>
      </c>
      <c r="AS228" s="316">
        <f t="shared" si="436"/>
        <v>0</v>
      </c>
      <c r="AT228" s="316">
        <f t="shared" si="436"/>
        <v>0</v>
      </c>
      <c r="AU228" s="316">
        <f t="shared" si="436"/>
        <v>0</v>
      </c>
      <c r="AV228" s="316">
        <f t="shared" si="436"/>
        <v>0</v>
      </c>
      <c r="AW228" s="316">
        <f t="shared" si="436"/>
        <v>0</v>
      </c>
      <c r="AX228" s="316">
        <f t="shared" si="436"/>
        <v>0</v>
      </c>
      <c r="AY228" s="316">
        <f t="shared" si="436"/>
        <v>0</v>
      </c>
      <c r="AZ228" s="316">
        <f t="shared" si="436"/>
        <v>0</v>
      </c>
      <c r="BA228" s="316">
        <f t="shared" si="436"/>
        <v>0</v>
      </c>
      <c r="BB228" s="316">
        <f t="shared" si="436"/>
        <v>0</v>
      </c>
      <c r="BC228" s="316">
        <f t="shared" si="436"/>
        <v>0</v>
      </c>
      <c r="BD228" s="316">
        <f t="shared" si="436"/>
        <v>0</v>
      </c>
      <c r="BE228" s="316">
        <f t="shared" si="436"/>
        <v>0</v>
      </c>
      <c r="BF228" s="316">
        <f t="shared" si="436"/>
        <v>0</v>
      </c>
      <c r="BG228" s="316">
        <f t="shared" si="436"/>
        <v>0</v>
      </c>
      <c r="BH228" s="316">
        <f t="shared" si="436"/>
        <v>0</v>
      </c>
      <c r="BI228" s="316">
        <f t="shared" si="436"/>
        <v>0</v>
      </c>
      <c r="BJ228" s="316">
        <f t="shared" si="436"/>
        <v>0</v>
      </c>
      <c r="BK228" s="316">
        <f t="shared" si="436"/>
        <v>0</v>
      </c>
      <c r="BL228" s="316">
        <f t="shared" si="436"/>
        <v>0</v>
      </c>
      <c r="BM228" s="316">
        <f t="shared" si="436"/>
        <v>0</v>
      </c>
      <c r="BN228" s="316">
        <f t="shared" si="436"/>
        <v>0</v>
      </c>
      <c r="BO228" s="316">
        <f t="shared" si="436"/>
        <v>0</v>
      </c>
      <c r="BP228" s="316">
        <f t="shared" si="436"/>
        <v>0</v>
      </c>
      <c r="BQ228" s="316">
        <f t="shared" si="436"/>
        <v>0</v>
      </c>
      <c r="BR228" s="316">
        <f t="shared" si="436"/>
        <v>0</v>
      </c>
      <c r="BS228" s="316">
        <f t="shared" si="436"/>
        <v>0</v>
      </c>
      <c r="BT228" s="316">
        <f t="shared" si="436"/>
        <v>0</v>
      </c>
      <c r="BU228" s="316">
        <f t="shared" ref="BU228:BX228" si="437">IF($C41="NON-QALY",IF(BU$27="-","",BU$158*BU227),IF($C41="QALY",IF(BU$27="-","",BU227*BU$159),"N/A"))</f>
        <v>0</v>
      </c>
      <c r="BV228" s="316">
        <f t="shared" si="437"/>
        <v>0</v>
      </c>
      <c r="BW228" s="316">
        <f t="shared" si="437"/>
        <v>0</v>
      </c>
      <c r="BX228" s="316">
        <f t="shared" si="437"/>
        <v>0</v>
      </c>
    </row>
    <row r="229" spans="1:76" x14ac:dyDescent="0.2">
      <c r="A229" s="726" t="s">
        <v>630</v>
      </c>
      <c r="B229" s="713">
        <f>B42</f>
        <v>0</v>
      </c>
      <c r="C229" s="713" t="str">
        <f>C42</f>
        <v>Non-QALY</v>
      </c>
      <c r="D229" s="709">
        <f>E229/(IF(C42="QALY",Factors!$BU$51,Factors!$BU$50))</f>
        <v>0</v>
      </c>
      <c r="E229" s="711">
        <f t="shared" ref="E229" si="438">SUM(G230:BX230)</f>
        <v>0</v>
      </c>
      <c r="F229" s="34" t="s">
        <v>325</v>
      </c>
      <c r="G229" s="316">
        <f>G42</f>
        <v>0</v>
      </c>
      <c r="H229" s="316">
        <f t="shared" ref="H229:BS229" si="439">H42</f>
        <v>0</v>
      </c>
      <c r="I229" s="316">
        <f t="shared" si="439"/>
        <v>0</v>
      </c>
      <c r="J229" s="316">
        <f t="shared" si="439"/>
        <v>0</v>
      </c>
      <c r="K229" s="316">
        <f t="shared" si="439"/>
        <v>0</v>
      </c>
      <c r="L229" s="316">
        <f t="shared" si="439"/>
        <v>0</v>
      </c>
      <c r="M229" s="316">
        <f t="shared" si="439"/>
        <v>0</v>
      </c>
      <c r="N229" s="316">
        <f t="shared" si="439"/>
        <v>0</v>
      </c>
      <c r="O229" s="316">
        <f t="shared" si="439"/>
        <v>0</v>
      </c>
      <c r="P229" s="316">
        <f t="shared" si="439"/>
        <v>0</v>
      </c>
      <c r="Q229" s="316">
        <f t="shared" si="439"/>
        <v>0</v>
      </c>
      <c r="R229" s="316">
        <f t="shared" si="439"/>
        <v>0</v>
      </c>
      <c r="S229" s="316">
        <f t="shared" si="439"/>
        <v>0</v>
      </c>
      <c r="T229" s="316">
        <f t="shared" si="439"/>
        <v>0</v>
      </c>
      <c r="U229" s="316">
        <f t="shared" si="439"/>
        <v>0</v>
      </c>
      <c r="V229" s="316">
        <f t="shared" si="439"/>
        <v>0</v>
      </c>
      <c r="W229" s="316">
        <f t="shared" si="439"/>
        <v>0</v>
      </c>
      <c r="X229" s="316">
        <f t="shared" si="439"/>
        <v>0</v>
      </c>
      <c r="Y229" s="316">
        <f t="shared" si="439"/>
        <v>0</v>
      </c>
      <c r="Z229" s="316">
        <f t="shared" si="439"/>
        <v>0</v>
      </c>
      <c r="AA229" s="316">
        <f t="shared" si="439"/>
        <v>0</v>
      </c>
      <c r="AB229" s="316">
        <f t="shared" si="439"/>
        <v>0</v>
      </c>
      <c r="AC229" s="316">
        <f t="shared" si="439"/>
        <v>0</v>
      </c>
      <c r="AD229" s="316">
        <f t="shared" si="439"/>
        <v>0</v>
      </c>
      <c r="AE229" s="316">
        <f t="shared" si="439"/>
        <v>0</v>
      </c>
      <c r="AF229" s="316">
        <f t="shared" si="439"/>
        <v>0</v>
      </c>
      <c r="AG229" s="316">
        <f t="shared" si="439"/>
        <v>0</v>
      </c>
      <c r="AH229" s="316">
        <f t="shared" si="439"/>
        <v>0</v>
      </c>
      <c r="AI229" s="316">
        <f t="shared" si="439"/>
        <v>0</v>
      </c>
      <c r="AJ229" s="316">
        <f t="shared" si="439"/>
        <v>0</v>
      </c>
      <c r="AK229" s="316">
        <f t="shared" si="439"/>
        <v>0</v>
      </c>
      <c r="AL229" s="316">
        <f t="shared" si="439"/>
        <v>0</v>
      </c>
      <c r="AM229" s="316">
        <f t="shared" si="439"/>
        <v>0</v>
      </c>
      <c r="AN229" s="316">
        <f t="shared" si="439"/>
        <v>0</v>
      </c>
      <c r="AO229" s="316">
        <f t="shared" si="439"/>
        <v>0</v>
      </c>
      <c r="AP229" s="316">
        <f t="shared" si="439"/>
        <v>0</v>
      </c>
      <c r="AQ229" s="316">
        <f t="shared" si="439"/>
        <v>0</v>
      </c>
      <c r="AR229" s="316">
        <f t="shared" si="439"/>
        <v>0</v>
      </c>
      <c r="AS229" s="316">
        <f t="shared" si="439"/>
        <v>0</v>
      </c>
      <c r="AT229" s="316">
        <f t="shared" si="439"/>
        <v>0</v>
      </c>
      <c r="AU229" s="316">
        <f t="shared" si="439"/>
        <v>0</v>
      </c>
      <c r="AV229" s="316">
        <f t="shared" si="439"/>
        <v>0</v>
      </c>
      <c r="AW229" s="316">
        <f t="shared" si="439"/>
        <v>0</v>
      </c>
      <c r="AX229" s="316">
        <f t="shared" si="439"/>
        <v>0</v>
      </c>
      <c r="AY229" s="316">
        <f t="shared" si="439"/>
        <v>0</v>
      </c>
      <c r="AZ229" s="316">
        <f t="shared" si="439"/>
        <v>0</v>
      </c>
      <c r="BA229" s="316">
        <f t="shared" si="439"/>
        <v>0</v>
      </c>
      <c r="BB229" s="316">
        <f t="shared" si="439"/>
        <v>0</v>
      </c>
      <c r="BC229" s="316">
        <f t="shared" si="439"/>
        <v>0</v>
      </c>
      <c r="BD229" s="316">
        <f t="shared" si="439"/>
        <v>0</v>
      </c>
      <c r="BE229" s="316">
        <f t="shared" si="439"/>
        <v>0</v>
      </c>
      <c r="BF229" s="316">
        <f t="shared" si="439"/>
        <v>0</v>
      </c>
      <c r="BG229" s="316">
        <f t="shared" si="439"/>
        <v>0</v>
      </c>
      <c r="BH229" s="316">
        <f t="shared" si="439"/>
        <v>0</v>
      </c>
      <c r="BI229" s="316">
        <f t="shared" si="439"/>
        <v>0</v>
      </c>
      <c r="BJ229" s="316">
        <f t="shared" si="439"/>
        <v>0</v>
      </c>
      <c r="BK229" s="316">
        <f t="shared" si="439"/>
        <v>0</v>
      </c>
      <c r="BL229" s="316">
        <f t="shared" si="439"/>
        <v>0</v>
      </c>
      <c r="BM229" s="316">
        <f t="shared" si="439"/>
        <v>0</v>
      </c>
      <c r="BN229" s="316">
        <f t="shared" si="439"/>
        <v>0</v>
      </c>
      <c r="BO229" s="316">
        <f t="shared" si="439"/>
        <v>0</v>
      </c>
      <c r="BP229" s="316">
        <f t="shared" si="439"/>
        <v>0</v>
      </c>
      <c r="BQ229" s="316">
        <f t="shared" si="439"/>
        <v>0</v>
      </c>
      <c r="BR229" s="316">
        <f t="shared" si="439"/>
        <v>0</v>
      </c>
      <c r="BS229" s="316">
        <f t="shared" si="439"/>
        <v>0</v>
      </c>
      <c r="BT229" s="316">
        <f t="shared" ref="BT229:BX229" si="440">BT42</f>
        <v>0</v>
      </c>
      <c r="BU229" s="316">
        <f t="shared" si="440"/>
        <v>0</v>
      </c>
      <c r="BV229" s="316">
        <f t="shared" si="440"/>
        <v>0</v>
      </c>
      <c r="BW229" s="316">
        <f t="shared" si="440"/>
        <v>0</v>
      </c>
      <c r="BX229" s="316">
        <f t="shared" si="440"/>
        <v>0</v>
      </c>
    </row>
    <row r="230" spans="1:76" x14ac:dyDescent="0.2">
      <c r="A230" s="727"/>
      <c r="B230" s="714"/>
      <c r="C230" s="714"/>
      <c r="D230" s="710"/>
      <c r="E230" s="712"/>
      <c r="F230" s="90" t="s">
        <v>324</v>
      </c>
      <c r="G230" s="316">
        <f>IF($C42="","N/A",G229)</f>
        <v>0</v>
      </c>
      <c r="H230" s="316">
        <f t="shared" ref="H230:BS230" si="441">IF($C42="NON-QALY",IF(H$27="-","",H$158*H229),IF($C42="QALY",IF(H$27="-","",H229*H$159),"N/A"))</f>
        <v>0</v>
      </c>
      <c r="I230" s="316">
        <f t="shared" si="441"/>
        <v>0</v>
      </c>
      <c r="J230" s="316">
        <f t="shared" si="441"/>
        <v>0</v>
      </c>
      <c r="K230" s="316">
        <f t="shared" si="441"/>
        <v>0</v>
      </c>
      <c r="L230" s="316">
        <f t="shared" si="441"/>
        <v>0</v>
      </c>
      <c r="M230" s="316">
        <f t="shared" si="441"/>
        <v>0</v>
      </c>
      <c r="N230" s="316">
        <f t="shared" si="441"/>
        <v>0</v>
      </c>
      <c r="O230" s="316">
        <f t="shared" si="441"/>
        <v>0</v>
      </c>
      <c r="P230" s="316">
        <f t="shared" si="441"/>
        <v>0</v>
      </c>
      <c r="Q230" s="316">
        <f t="shared" si="441"/>
        <v>0</v>
      </c>
      <c r="R230" s="316">
        <f t="shared" si="441"/>
        <v>0</v>
      </c>
      <c r="S230" s="316">
        <f t="shared" si="441"/>
        <v>0</v>
      </c>
      <c r="T230" s="316">
        <f t="shared" si="441"/>
        <v>0</v>
      </c>
      <c r="U230" s="316">
        <f t="shared" si="441"/>
        <v>0</v>
      </c>
      <c r="V230" s="316">
        <f t="shared" si="441"/>
        <v>0</v>
      </c>
      <c r="W230" s="316">
        <f t="shared" si="441"/>
        <v>0</v>
      </c>
      <c r="X230" s="316">
        <f t="shared" si="441"/>
        <v>0</v>
      </c>
      <c r="Y230" s="316">
        <f t="shared" si="441"/>
        <v>0</v>
      </c>
      <c r="Z230" s="316">
        <f t="shared" si="441"/>
        <v>0</v>
      </c>
      <c r="AA230" s="316">
        <f t="shared" si="441"/>
        <v>0</v>
      </c>
      <c r="AB230" s="316">
        <f t="shared" si="441"/>
        <v>0</v>
      </c>
      <c r="AC230" s="316">
        <f t="shared" si="441"/>
        <v>0</v>
      </c>
      <c r="AD230" s="316">
        <f t="shared" si="441"/>
        <v>0</v>
      </c>
      <c r="AE230" s="316">
        <f t="shared" si="441"/>
        <v>0</v>
      </c>
      <c r="AF230" s="316">
        <f t="shared" si="441"/>
        <v>0</v>
      </c>
      <c r="AG230" s="316">
        <f t="shared" si="441"/>
        <v>0</v>
      </c>
      <c r="AH230" s="316">
        <f t="shared" si="441"/>
        <v>0</v>
      </c>
      <c r="AI230" s="316">
        <f t="shared" si="441"/>
        <v>0</v>
      </c>
      <c r="AJ230" s="316">
        <f t="shared" si="441"/>
        <v>0</v>
      </c>
      <c r="AK230" s="316">
        <f t="shared" si="441"/>
        <v>0</v>
      </c>
      <c r="AL230" s="316">
        <f t="shared" si="441"/>
        <v>0</v>
      </c>
      <c r="AM230" s="316">
        <f t="shared" si="441"/>
        <v>0</v>
      </c>
      <c r="AN230" s="316">
        <f t="shared" si="441"/>
        <v>0</v>
      </c>
      <c r="AO230" s="316">
        <f t="shared" si="441"/>
        <v>0</v>
      </c>
      <c r="AP230" s="316">
        <f t="shared" si="441"/>
        <v>0</v>
      </c>
      <c r="AQ230" s="316">
        <f t="shared" si="441"/>
        <v>0</v>
      </c>
      <c r="AR230" s="316">
        <f t="shared" si="441"/>
        <v>0</v>
      </c>
      <c r="AS230" s="316">
        <f t="shared" si="441"/>
        <v>0</v>
      </c>
      <c r="AT230" s="316">
        <f t="shared" si="441"/>
        <v>0</v>
      </c>
      <c r="AU230" s="316">
        <f t="shared" si="441"/>
        <v>0</v>
      </c>
      <c r="AV230" s="316">
        <f t="shared" si="441"/>
        <v>0</v>
      </c>
      <c r="AW230" s="316">
        <f t="shared" si="441"/>
        <v>0</v>
      </c>
      <c r="AX230" s="316">
        <f t="shared" si="441"/>
        <v>0</v>
      </c>
      <c r="AY230" s="316">
        <f t="shared" si="441"/>
        <v>0</v>
      </c>
      <c r="AZ230" s="316">
        <f t="shared" si="441"/>
        <v>0</v>
      </c>
      <c r="BA230" s="316">
        <f t="shared" si="441"/>
        <v>0</v>
      </c>
      <c r="BB230" s="316">
        <f t="shared" si="441"/>
        <v>0</v>
      </c>
      <c r="BC230" s="316">
        <f t="shared" si="441"/>
        <v>0</v>
      </c>
      <c r="BD230" s="316">
        <f t="shared" si="441"/>
        <v>0</v>
      </c>
      <c r="BE230" s="316">
        <f t="shared" si="441"/>
        <v>0</v>
      </c>
      <c r="BF230" s="316">
        <f t="shared" si="441"/>
        <v>0</v>
      </c>
      <c r="BG230" s="316">
        <f t="shared" si="441"/>
        <v>0</v>
      </c>
      <c r="BH230" s="316">
        <f t="shared" si="441"/>
        <v>0</v>
      </c>
      <c r="BI230" s="316">
        <f t="shared" si="441"/>
        <v>0</v>
      </c>
      <c r="BJ230" s="316">
        <f t="shared" si="441"/>
        <v>0</v>
      </c>
      <c r="BK230" s="316">
        <f t="shared" si="441"/>
        <v>0</v>
      </c>
      <c r="BL230" s="316">
        <f t="shared" si="441"/>
        <v>0</v>
      </c>
      <c r="BM230" s="316">
        <f t="shared" si="441"/>
        <v>0</v>
      </c>
      <c r="BN230" s="316">
        <f t="shared" si="441"/>
        <v>0</v>
      </c>
      <c r="BO230" s="316">
        <f t="shared" si="441"/>
        <v>0</v>
      </c>
      <c r="BP230" s="316">
        <f t="shared" si="441"/>
        <v>0</v>
      </c>
      <c r="BQ230" s="316">
        <f t="shared" si="441"/>
        <v>0</v>
      </c>
      <c r="BR230" s="316">
        <f t="shared" si="441"/>
        <v>0</v>
      </c>
      <c r="BS230" s="316">
        <f t="shared" si="441"/>
        <v>0</v>
      </c>
      <c r="BT230" s="316">
        <f t="shared" ref="BT230:BX230" si="442">IF($C42="NON-QALY",IF(BT$27="-","",BT$158*BT229),IF($C42="QALY",IF(BT$27="-","",BT229*BT$159),"N/A"))</f>
        <v>0</v>
      </c>
      <c r="BU230" s="316">
        <f t="shared" si="442"/>
        <v>0</v>
      </c>
      <c r="BV230" s="316">
        <f t="shared" si="442"/>
        <v>0</v>
      </c>
      <c r="BW230" s="316">
        <f t="shared" si="442"/>
        <v>0</v>
      </c>
      <c r="BX230" s="316">
        <f t="shared" si="442"/>
        <v>0</v>
      </c>
    </row>
    <row r="231" spans="1:76" ht="12" x14ac:dyDescent="0.2">
      <c r="A231" s="31"/>
      <c r="B231" s="31"/>
      <c r="C231" s="490" t="s">
        <v>55</v>
      </c>
      <c r="D231" s="317">
        <f>SUM(D201:D230)</f>
        <v>0</v>
      </c>
      <c r="E231" s="317">
        <f>SUM(E201:E230)</f>
        <v>0</v>
      </c>
      <c r="F231" s="317">
        <f>SUM(G231:BX231)</f>
        <v>0</v>
      </c>
      <c r="G231" s="317">
        <f>SUM(G230,G228,G226,G224,G222,G220,G218,G216,G214,G212,G210,G208,G206,G204,G202)</f>
        <v>0</v>
      </c>
      <c r="H231" s="317">
        <f t="shared" ref="H231:BS231" si="443">SUM(H230,H228,H226,H224,H222,H220,H218,H216,H214,H212,H210,H208,H206,H204,H202)</f>
        <v>0</v>
      </c>
      <c r="I231" s="317">
        <f t="shared" si="443"/>
        <v>0</v>
      </c>
      <c r="J231" s="317">
        <f t="shared" si="443"/>
        <v>0</v>
      </c>
      <c r="K231" s="317">
        <f t="shared" si="443"/>
        <v>0</v>
      </c>
      <c r="L231" s="317">
        <f t="shared" si="443"/>
        <v>0</v>
      </c>
      <c r="M231" s="317">
        <f t="shared" si="443"/>
        <v>0</v>
      </c>
      <c r="N231" s="317">
        <f t="shared" si="443"/>
        <v>0</v>
      </c>
      <c r="O231" s="317">
        <f t="shared" si="443"/>
        <v>0</v>
      </c>
      <c r="P231" s="317">
        <f t="shared" si="443"/>
        <v>0</v>
      </c>
      <c r="Q231" s="317">
        <f t="shared" si="443"/>
        <v>0</v>
      </c>
      <c r="R231" s="317">
        <f t="shared" si="443"/>
        <v>0</v>
      </c>
      <c r="S231" s="317">
        <f t="shared" si="443"/>
        <v>0</v>
      </c>
      <c r="T231" s="317">
        <f t="shared" si="443"/>
        <v>0</v>
      </c>
      <c r="U231" s="317">
        <f t="shared" si="443"/>
        <v>0</v>
      </c>
      <c r="V231" s="317">
        <f t="shared" si="443"/>
        <v>0</v>
      </c>
      <c r="W231" s="317">
        <f t="shared" si="443"/>
        <v>0</v>
      </c>
      <c r="X231" s="317">
        <f t="shared" si="443"/>
        <v>0</v>
      </c>
      <c r="Y231" s="317">
        <f t="shared" si="443"/>
        <v>0</v>
      </c>
      <c r="Z231" s="317">
        <f t="shared" si="443"/>
        <v>0</v>
      </c>
      <c r="AA231" s="317">
        <f t="shared" si="443"/>
        <v>0</v>
      </c>
      <c r="AB231" s="317">
        <f t="shared" si="443"/>
        <v>0</v>
      </c>
      <c r="AC231" s="317">
        <f t="shared" si="443"/>
        <v>0</v>
      </c>
      <c r="AD231" s="317">
        <f t="shared" si="443"/>
        <v>0</v>
      </c>
      <c r="AE231" s="317">
        <f t="shared" si="443"/>
        <v>0</v>
      </c>
      <c r="AF231" s="317">
        <f t="shared" si="443"/>
        <v>0</v>
      </c>
      <c r="AG231" s="317">
        <f t="shared" si="443"/>
        <v>0</v>
      </c>
      <c r="AH231" s="317">
        <f t="shared" si="443"/>
        <v>0</v>
      </c>
      <c r="AI231" s="317">
        <f t="shared" si="443"/>
        <v>0</v>
      </c>
      <c r="AJ231" s="317">
        <f t="shared" si="443"/>
        <v>0</v>
      </c>
      <c r="AK231" s="317">
        <f t="shared" si="443"/>
        <v>0</v>
      </c>
      <c r="AL231" s="317">
        <f t="shared" si="443"/>
        <v>0</v>
      </c>
      <c r="AM231" s="317">
        <f t="shared" si="443"/>
        <v>0</v>
      </c>
      <c r="AN231" s="317">
        <f t="shared" si="443"/>
        <v>0</v>
      </c>
      <c r="AO231" s="317">
        <f t="shared" si="443"/>
        <v>0</v>
      </c>
      <c r="AP231" s="317">
        <f t="shared" si="443"/>
        <v>0</v>
      </c>
      <c r="AQ231" s="317">
        <f t="shared" si="443"/>
        <v>0</v>
      </c>
      <c r="AR231" s="317">
        <f t="shared" si="443"/>
        <v>0</v>
      </c>
      <c r="AS231" s="317">
        <f t="shared" si="443"/>
        <v>0</v>
      </c>
      <c r="AT231" s="317">
        <f t="shared" si="443"/>
        <v>0</v>
      </c>
      <c r="AU231" s="317">
        <f t="shared" si="443"/>
        <v>0</v>
      </c>
      <c r="AV231" s="317">
        <f t="shared" si="443"/>
        <v>0</v>
      </c>
      <c r="AW231" s="317">
        <f t="shared" si="443"/>
        <v>0</v>
      </c>
      <c r="AX231" s="317">
        <f t="shared" si="443"/>
        <v>0</v>
      </c>
      <c r="AY231" s="317">
        <f t="shared" si="443"/>
        <v>0</v>
      </c>
      <c r="AZ231" s="317">
        <f t="shared" si="443"/>
        <v>0</v>
      </c>
      <c r="BA231" s="317">
        <f t="shared" si="443"/>
        <v>0</v>
      </c>
      <c r="BB231" s="317">
        <f t="shared" si="443"/>
        <v>0</v>
      </c>
      <c r="BC231" s="317">
        <f t="shared" si="443"/>
        <v>0</v>
      </c>
      <c r="BD231" s="317">
        <f t="shared" si="443"/>
        <v>0</v>
      </c>
      <c r="BE231" s="317">
        <f t="shared" si="443"/>
        <v>0</v>
      </c>
      <c r="BF231" s="317">
        <f t="shared" si="443"/>
        <v>0</v>
      </c>
      <c r="BG231" s="317">
        <f t="shared" si="443"/>
        <v>0</v>
      </c>
      <c r="BH231" s="317">
        <f t="shared" si="443"/>
        <v>0</v>
      </c>
      <c r="BI231" s="317">
        <f t="shared" si="443"/>
        <v>0</v>
      </c>
      <c r="BJ231" s="317">
        <f t="shared" si="443"/>
        <v>0</v>
      </c>
      <c r="BK231" s="317">
        <f t="shared" si="443"/>
        <v>0</v>
      </c>
      <c r="BL231" s="317">
        <f t="shared" si="443"/>
        <v>0</v>
      </c>
      <c r="BM231" s="317">
        <f t="shared" si="443"/>
        <v>0</v>
      </c>
      <c r="BN231" s="317">
        <f t="shared" si="443"/>
        <v>0</v>
      </c>
      <c r="BO231" s="317">
        <f t="shared" si="443"/>
        <v>0</v>
      </c>
      <c r="BP231" s="317">
        <f t="shared" si="443"/>
        <v>0</v>
      </c>
      <c r="BQ231" s="317">
        <f t="shared" si="443"/>
        <v>0</v>
      </c>
      <c r="BR231" s="317">
        <f t="shared" si="443"/>
        <v>0</v>
      </c>
      <c r="BS231" s="317">
        <f t="shared" si="443"/>
        <v>0</v>
      </c>
      <c r="BT231" s="317">
        <f t="shared" ref="BT231:BX231" si="444">SUM(BT230,BT228,BT226,BT224,BT222,BT220,BT218,BT216,BT214,BT212,BT210,BT208,BT206,BT204,BT202)</f>
        <v>0</v>
      </c>
      <c r="BU231" s="317">
        <f t="shared" si="444"/>
        <v>0</v>
      </c>
      <c r="BV231" s="317">
        <f t="shared" si="444"/>
        <v>0</v>
      </c>
      <c r="BW231" s="317">
        <f t="shared" si="444"/>
        <v>0</v>
      </c>
      <c r="BX231" s="317">
        <f t="shared" si="444"/>
        <v>0</v>
      </c>
    </row>
    <row r="232" spans="1:76" x14ac:dyDescent="0.2">
      <c r="D232" s="318"/>
      <c r="E232" s="318"/>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64"/>
      <c r="AE232" s="264"/>
      <c r="AF232" s="264"/>
      <c r="AG232" s="264"/>
      <c r="AH232" s="264"/>
      <c r="AI232" s="264"/>
      <c r="AJ232" s="264"/>
      <c r="AK232" s="264"/>
      <c r="AL232" s="264"/>
      <c r="AM232" s="264"/>
      <c r="AN232" s="264"/>
      <c r="AO232" s="264"/>
      <c r="AP232" s="264"/>
      <c r="AQ232" s="264"/>
      <c r="AR232" s="264"/>
      <c r="AS232" s="264"/>
      <c r="AT232" s="264"/>
      <c r="AU232" s="264"/>
      <c r="AV232" s="264"/>
      <c r="AW232" s="264"/>
      <c r="AX232" s="264"/>
      <c r="AY232" s="264"/>
      <c r="AZ232" s="264"/>
      <c r="BA232" s="264"/>
      <c r="BB232" s="264"/>
      <c r="BC232" s="264"/>
      <c r="BD232" s="264"/>
      <c r="BE232" s="264"/>
      <c r="BF232" s="264"/>
      <c r="BG232" s="264"/>
      <c r="BH232" s="264"/>
      <c r="BI232" s="264"/>
      <c r="BJ232" s="264"/>
      <c r="BK232" s="264"/>
      <c r="BL232" s="264"/>
      <c r="BM232" s="264"/>
      <c r="BN232" s="264"/>
      <c r="BO232" s="264"/>
      <c r="BP232" s="264"/>
      <c r="BQ232" s="264"/>
      <c r="BR232" s="264"/>
      <c r="BS232" s="264"/>
      <c r="BT232" s="264"/>
      <c r="BU232" s="264"/>
      <c r="BV232" s="264"/>
      <c r="BW232" s="264"/>
      <c r="BX232" s="264"/>
    </row>
    <row r="233" spans="1:76" ht="12" x14ac:dyDescent="0.2">
      <c r="A233" s="735" t="str">
        <f>A47</f>
        <v xml:space="preserve">Option 2 - </v>
      </c>
      <c r="B233" s="735"/>
      <c r="C233" s="735"/>
      <c r="D233" s="735"/>
      <c r="E233" s="318"/>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64"/>
      <c r="AE233" s="264"/>
      <c r="AF233" s="264"/>
      <c r="AG233" s="264"/>
      <c r="AH233" s="264"/>
      <c r="AI233" s="264"/>
      <c r="AJ233" s="264"/>
      <c r="AK233" s="264"/>
      <c r="AL233" s="264"/>
      <c r="AM233" s="264"/>
      <c r="AN233" s="264"/>
      <c r="AO233" s="264"/>
      <c r="AP233" s="264"/>
      <c r="AQ233" s="264"/>
      <c r="AR233" s="264"/>
      <c r="AS233" s="264"/>
      <c r="AT233" s="264"/>
      <c r="AU233" s="264"/>
      <c r="AV233" s="264"/>
      <c r="AW233" s="264"/>
      <c r="AX233" s="264"/>
      <c r="AY233" s="264"/>
      <c r="AZ233" s="264"/>
      <c r="BA233" s="264"/>
      <c r="BB233" s="264"/>
      <c r="BC233" s="264"/>
      <c r="BD233" s="264"/>
      <c r="BE233" s="264"/>
      <c r="BF233" s="264"/>
      <c r="BG233" s="264"/>
      <c r="BH233" s="264"/>
      <c r="BI233" s="264"/>
      <c r="BJ233" s="264"/>
      <c r="BK233" s="264"/>
      <c r="BL233" s="264"/>
      <c r="BM233" s="264"/>
      <c r="BN233" s="264"/>
      <c r="BO233" s="264"/>
      <c r="BP233" s="264"/>
      <c r="BQ233" s="264"/>
      <c r="BR233" s="264"/>
      <c r="BS233" s="264"/>
      <c r="BT233" s="264"/>
      <c r="BU233" s="264"/>
      <c r="BV233" s="264"/>
      <c r="BW233" s="264"/>
      <c r="BX233" s="264"/>
    </row>
    <row r="234" spans="1:76" x14ac:dyDescent="0.2">
      <c r="A234" s="726" t="s">
        <v>41</v>
      </c>
      <c r="B234" s="713">
        <f>B50</f>
        <v>0</v>
      </c>
      <c r="C234" s="713" t="str">
        <f>C50</f>
        <v>Non-QALY</v>
      </c>
      <c r="D234" s="709">
        <f>E234/(IF(C50="QALY",Factors!$BU$59,Factors!$BU$58))</f>
        <v>0</v>
      </c>
      <c r="E234" s="709">
        <f>SUM(G235:BX235)</f>
        <v>0</v>
      </c>
      <c r="F234" s="34" t="s">
        <v>325</v>
      </c>
      <c r="G234" s="316">
        <f t="shared" ref="G234:AL234" si="445">G50</f>
        <v>0</v>
      </c>
      <c r="H234" s="316">
        <f t="shared" si="445"/>
        <v>0</v>
      </c>
      <c r="I234" s="316">
        <f t="shared" si="445"/>
        <v>0</v>
      </c>
      <c r="J234" s="316">
        <f t="shared" si="445"/>
        <v>0</v>
      </c>
      <c r="K234" s="316">
        <f t="shared" si="445"/>
        <v>0</v>
      </c>
      <c r="L234" s="316">
        <f t="shared" si="445"/>
        <v>0</v>
      </c>
      <c r="M234" s="316">
        <f t="shared" si="445"/>
        <v>0</v>
      </c>
      <c r="N234" s="316">
        <f t="shared" si="445"/>
        <v>0</v>
      </c>
      <c r="O234" s="316">
        <f t="shared" si="445"/>
        <v>0</v>
      </c>
      <c r="P234" s="316">
        <f t="shared" si="445"/>
        <v>0</v>
      </c>
      <c r="Q234" s="316">
        <f t="shared" si="445"/>
        <v>0</v>
      </c>
      <c r="R234" s="316">
        <f t="shared" si="445"/>
        <v>0</v>
      </c>
      <c r="S234" s="316">
        <f t="shared" si="445"/>
        <v>0</v>
      </c>
      <c r="T234" s="316">
        <f t="shared" si="445"/>
        <v>0</v>
      </c>
      <c r="U234" s="316">
        <f t="shared" si="445"/>
        <v>0</v>
      </c>
      <c r="V234" s="316">
        <f t="shared" si="445"/>
        <v>0</v>
      </c>
      <c r="W234" s="316">
        <f t="shared" si="445"/>
        <v>0</v>
      </c>
      <c r="X234" s="316">
        <f t="shared" si="445"/>
        <v>0</v>
      </c>
      <c r="Y234" s="316">
        <f t="shared" si="445"/>
        <v>0</v>
      </c>
      <c r="Z234" s="316">
        <f t="shared" si="445"/>
        <v>0</v>
      </c>
      <c r="AA234" s="316">
        <f t="shared" si="445"/>
        <v>0</v>
      </c>
      <c r="AB234" s="316">
        <f t="shared" si="445"/>
        <v>0</v>
      </c>
      <c r="AC234" s="316">
        <f t="shared" si="445"/>
        <v>0</v>
      </c>
      <c r="AD234" s="316">
        <f t="shared" si="445"/>
        <v>0</v>
      </c>
      <c r="AE234" s="316">
        <f t="shared" si="445"/>
        <v>0</v>
      </c>
      <c r="AF234" s="316">
        <f t="shared" si="445"/>
        <v>0</v>
      </c>
      <c r="AG234" s="316">
        <f t="shared" si="445"/>
        <v>0</v>
      </c>
      <c r="AH234" s="316">
        <f t="shared" si="445"/>
        <v>0</v>
      </c>
      <c r="AI234" s="316">
        <f t="shared" si="445"/>
        <v>0</v>
      </c>
      <c r="AJ234" s="316">
        <f t="shared" si="445"/>
        <v>0</v>
      </c>
      <c r="AK234" s="316">
        <f t="shared" si="445"/>
        <v>0</v>
      </c>
      <c r="AL234" s="316">
        <f t="shared" si="445"/>
        <v>0</v>
      </c>
      <c r="AM234" s="316">
        <f t="shared" ref="AM234:BR234" si="446">AM50</f>
        <v>0</v>
      </c>
      <c r="AN234" s="316">
        <f t="shared" si="446"/>
        <v>0</v>
      </c>
      <c r="AO234" s="316">
        <f t="shared" si="446"/>
        <v>0</v>
      </c>
      <c r="AP234" s="316">
        <f t="shared" si="446"/>
        <v>0</v>
      </c>
      <c r="AQ234" s="316">
        <f t="shared" si="446"/>
        <v>0</v>
      </c>
      <c r="AR234" s="316">
        <f t="shared" si="446"/>
        <v>0</v>
      </c>
      <c r="AS234" s="316">
        <f t="shared" si="446"/>
        <v>0</v>
      </c>
      <c r="AT234" s="316">
        <f t="shared" si="446"/>
        <v>0</v>
      </c>
      <c r="AU234" s="316">
        <f t="shared" si="446"/>
        <v>0</v>
      </c>
      <c r="AV234" s="316">
        <f t="shared" si="446"/>
        <v>0</v>
      </c>
      <c r="AW234" s="316">
        <f t="shared" si="446"/>
        <v>0</v>
      </c>
      <c r="AX234" s="316">
        <f t="shared" si="446"/>
        <v>0</v>
      </c>
      <c r="AY234" s="316">
        <f t="shared" si="446"/>
        <v>0</v>
      </c>
      <c r="AZ234" s="316">
        <f t="shared" si="446"/>
        <v>0</v>
      </c>
      <c r="BA234" s="316">
        <f t="shared" si="446"/>
        <v>0</v>
      </c>
      <c r="BB234" s="316">
        <f t="shared" si="446"/>
        <v>0</v>
      </c>
      <c r="BC234" s="316">
        <f t="shared" si="446"/>
        <v>0</v>
      </c>
      <c r="BD234" s="316">
        <f t="shared" si="446"/>
        <v>0</v>
      </c>
      <c r="BE234" s="316">
        <f t="shared" si="446"/>
        <v>0</v>
      </c>
      <c r="BF234" s="316">
        <f t="shared" si="446"/>
        <v>0</v>
      </c>
      <c r="BG234" s="316">
        <f t="shared" si="446"/>
        <v>0</v>
      </c>
      <c r="BH234" s="316">
        <f t="shared" si="446"/>
        <v>0</v>
      </c>
      <c r="BI234" s="316">
        <f t="shared" si="446"/>
        <v>0</v>
      </c>
      <c r="BJ234" s="316">
        <f t="shared" si="446"/>
        <v>0</v>
      </c>
      <c r="BK234" s="316">
        <f t="shared" si="446"/>
        <v>0</v>
      </c>
      <c r="BL234" s="316">
        <f t="shared" si="446"/>
        <v>0</v>
      </c>
      <c r="BM234" s="316">
        <f t="shared" si="446"/>
        <v>0</v>
      </c>
      <c r="BN234" s="316">
        <f t="shared" si="446"/>
        <v>0</v>
      </c>
      <c r="BO234" s="316">
        <f t="shared" si="446"/>
        <v>0</v>
      </c>
      <c r="BP234" s="316">
        <f t="shared" si="446"/>
        <v>0</v>
      </c>
      <c r="BQ234" s="316">
        <f t="shared" si="446"/>
        <v>0</v>
      </c>
      <c r="BR234" s="316">
        <f t="shared" si="446"/>
        <v>0</v>
      </c>
      <c r="BS234" s="316">
        <f t="shared" ref="BS234:BX234" si="447">BS50</f>
        <v>0</v>
      </c>
      <c r="BT234" s="316">
        <f t="shared" si="447"/>
        <v>0</v>
      </c>
      <c r="BU234" s="316">
        <f t="shared" si="447"/>
        <v>0</v>
      </c>
      <c r="BV234" s="316">
        <f t="shared" si="447"/>
        <v>0</v>
      </c>
      <c r="BW234" s="316">
        <f t="shared" si="447"/>
        <v>0</v>
      </c>
      <c r="BX234" s="316">
        <f t="shared" si="447"/>
        <v>0</v>
      </c>
    </row>
    <row r="235" spans="1:76" x14ac:dyDescent="0.2">
      <c r="A235" s="727"/>
      <c r="B235" s="714"/>
      <c r="C235" s="714"/>
      <c r="D235" s="710"/>
      <c r="E235" s="710"/>
      <c r="F235" s="90" t="s">
        <v>324</v>
      </c>
      <c r="G235" s="316">
        <f>IF($C50="","N/A",G234)</f>
        <v>0</v>
      </c>
      <c r="H235" s="316">
        <f t="shared" ref="H235:AM235" si="448">IF($C50="NON-QALY",IF(H$49="-","",H$158*H234),IF($C50="QALY",IF(H$49="-","",H234*H$159),"N/A"))</f>
        <v>0</v>
      </c>
      <c r="I235" s="316">
        <f t="shared" si="448"/>
        <v>0</v>
      </c>
      <c r="J235" s="316">
        <f t="shared" si="448"/>
        <v>0</v>
      </c>
      <c r="K235" s="316">
        <f t="shared" si="448"/>
        <v>0</v>
      </c>
      <c r="L235" s="316">
        <f t="shared" si="448"/>
        <v>0</v>
      </c>
      <c r="M235" s="316">
        <f t="shared" si="448"/>
        <v>0</v>
      </c>
      <c r="N235" s="316">
        <f t="shared" si="448"/>
        <v>0</v>
      </c>
      <c r="O235" s="316">
        <f t="shared" si="448"/>
        <v>0</v>
      </c>
      <c r="P235" s="316">
        <f t="shared" si="448"/>
        <v>0</v>
      </c>
      <c r="Q235" s="316">
        <f t="shared" si="448"/>
        <v>0</v>
      </c>
      <c r="R235" s="316">
        <f t="shared" si="448"/>
        <v>0</v>
      </c>
      <c r="S235" s="316">
        <f t="shared" si="448"/>
        <v>0</v>
      </c>
      <c r="T235" s="316">
        <f t="shared" si="448"/>
        <v>0</v>
      </c>
      <c r="U235" s="316">
        <f t="shared" si="448"/>
        <v>0</v>
      </c>
      <c r="V235" s="316">
        <f t="shared" si="448"/>
        <v>0</v>
      </c>
      <c r="W235" s="316">
        <f t="shared" si="448"/>
        <v>0</v>
      </c>
      <c r="X235" s="316">
        <f t="shared" si="448"/>
        <v>0</v>
      </c>
      <c r="Y235" s="316">
        <f t="shared" si="448"/>
        <v>0</v>
      </c>
      <c r="Z235" s="316">
        <f t="shared" si="448"/>
        <v>0</v>
      </c>
      <c r="AA235" s="316">
        <f t="shared" si="448"/>
        <v>0</v>
      </c>
      <c r="AB235" s="316">
        <f t="shared" si="448"/>
        <v>0</v>
      </c>
      <c r="AC235" s="316">
        <f t="shared" si="448"/>
        <v>0</v>
      </c>
      <c r="AD235" s="316">
        <f t="shared" si="448"/>
        <v>0</v>
      </c>
      <c r="AE235" s="316">
        <f t="shared" si="448"/>
        <v>0</v>
      </c>
      <c r="AF235" s="316">
        <f t="shared" si="448"/>
        <v>0</v>
      </c>
      <c r="AG235" s="316">
        <f t="shared" si="448"/>
        <v>0</v>
      </c>
      <c r="AH235" s="316">
        <f t="shared" si="448"/>
        <v>0</v>
      </c>
      <c r="AI235" s="316">
        <f t="shared" si="448"/>
        <v>0</v>
      </c>
      <c r="AJ235" s="316">
        <f t="shared" si="448"/>
        <v>0</v>
      </c>
      <c r="AK235" s="316">
        <f t="shared" si="448"/>
        <v>0</v>
      </c>
      <c r="AL235" s="316">
        <f t="shared" si="448"/>
        <v>0</v>
      </c>
      <c r="AM235" s="316">
        <f t="shared" si="448"/>
        <v>0</v>
      </c>
      <c r="AN235" s="316">
        <f t="shared" ref="AN235:BS235" si="449">IF($C50="NON-QALY",IF(AN$49="-","",AN$158*AN234),IF($C50="QALY",IF(AN$49="-","",AN234*AN$159),"N/A"))</f>
        <v>0</v>
      </c>
      <c r="AO235" s="316">
        <f t="shared" si="449"/>
        <v>0</v>
      </c>
      <c r="AP235" s="316">
        <f t="shared" si="449"/>
        <v>0</v>
      </c>
      <c r="AQ235" s="316">
        <f t="shared" si="449"/>
        <v>0</v>
      </c>
      <c r="AR235" s="316">
        <f t="shared" si="449"/>
        <v>0</v>
      </c>
      <c r="AS235" s="316">
        <f t="shared" si="449"/>
        <v>0</v>
      </c>
      <c r="AT235" s="316">
        <f t="shared" si="449"/>
        <v>0</v>
      </c>
      <c r="AU235" s="316">
        <f t="shared" si="449"/>
        <v>0</v>
      </c>
      <c r="AV235" s="316">
        <f t="shared" si="449"/>
        <v>0</v>
      </c>
      <c r="AW235" s="316">
        <f t="shared" si="449"/>
        <v>0</v>
      </c>
      <c r="AX235" s="316">
        <f t="shared" si="449"/>
        <v>0</v>
      </c>
      <c r="AY235" s="316">
        <f t="shared" si="449"/>
        <v>0</v>
      </c>
      <c r="AZ235" s="316">
        <f t="shared" si="449"/>
        <v>0</v>
      </c>
      <c r="BA235" s="316">
        <f t="shared" si="449"/>
        <v>0</v>
      </c>
      <c r="BB235" s="316">
        <f t="shared" si="449"/>
        <v>0</v>
      </c>
      <c r="BC235" s="316">
        <f t="shared" si="449"/>
        <v>0</v>
      </c>
      <c r="BD235" s="316">
        <f t="shared" si="449"/>
        <v>0</v>
      </c>
      <c r="BE235" s="316">
        <f t="shared" si="449"/>
        <v>0</v>
      </c>
      <c r="BF235" s="316">
        <f t="shared" si="449"/>
        <v>0</v>
      </c>
      <c r="BG235" s="316">
        <f t="shared" si="449"/>
        <v>0</v>
      </c>
      <c r="BH235" s="316">
        <f t="shared" si="449"/>
        <v>0</v>
      </c>
      <c r="BI235" s="316">
        <f t="shared" si="449"/>
        <v>0</v>
      </c>
      <c r="BJ235" s="316">
        <f t="shared" si="449"/>
        <v>0</v>
      </c>
      <c r="BK235" s="316">
        <f t="shared" si="449"/>
        <v>0</v>
      </c>
      <c r="BL235" s="316">
        <f t="shared" si="449"/>
        <v>0</v>
      </c>
      <c r="BM235" s="316">
        <f t="shared" si="449"/>
        <v>0</v>
      </c>
      <c r="BN235" s="316">
        <f t="shared" si="449"/>
        <v>0</v>
      </c>
      <c r="BO235" s="316">
        <f t="shared" si="449"/>
        <v>0</v>
      </c>
      <c r="BP235" s="316">
        <f t="shared" si="449"/>
        <v>0</v>
      </c>
      <c r="BQ235" s="316">
        <f t="shared" si="449"/>
        <v>0</v>
      </c>
      <c r="BR235" s="316">
        <f t="shared" si="449"/>
        <v>0</v>
      </c>
      <c r="BS235" s="316">
        <f t="shared" si="449"/>
        <v>0</v>
      </c>
      <c r="BT235" s="316">
        <f t="shared" ref="BT235:BX235" si="450">IF($C50="NON-QALY",IF(BT$49="-","",BT$158*BT234),IF($C50="QALY",IF(BT$49="-","",BT234*BT$159),"N/A"))</f>
        <v>0</v>
      </c>
      <c r="BU235" s="316">
        <f t="shared" si="450"/>
        <v>0</v>
      </c>
      <c r="BV235" s="316">
        <f t="shared" si="450"/>
        <v>0</v>
      </c>
      <c r="BW235" s="316">
        <f t="shared" si="450"/>
        <v>0</v>
      </c>
      <c r="BX235" s="316">
        <f t="shared" si="450"/>
        <v>0</v>
      </c>
    </row>
    <row r="236" spans="1:76" x14ac:dyDescent="0.2">
      <c r="A236" s="726" t="s">
        <v>42</v>
      </c>
      <c r="B236" s="713">
        <f>B51</f>
        <v>0</v>
      </c>
      <c r="C236" s="713" t="str">
        <f>C51</f>
        <v>Non-QALY</v>
      </c>
      <c r="D236" s="709">
        <f>E236/(IF(C51="QALY",Factors!$BU$59,Factors!$BU$58))</f>
        <v>0</v>
      </c>
      <c r="E236" s="709">
        <f t="shared" ref="E236" si="451">SUM(G237:BX237)</f>
        <v>0</v>
      </c>
      <c r="F236" s="34" t="s">
        <v>325</v>
      </c>
      <c r="G236" s="316">
        <f>G51</f>
        <v>0</v>
      </c>
      <c r="H236" s="316">
        <f t="shared" ref="H236:BS236" si="452">H51</f>
        <v>0</v>
      </c>
      <c r="I236" s="316">
        <f t="shared" si="452"/>
        <v>0</v>
      </c>
      <c r="J236" s="316">
        <f t="shared" si="452"/>
        <v>0</v>
      </c>
      <c r="K236" s="316">
        <f t="shared" si="452"/>
        <v>0</v>
      </c>
      <c r="L236" s="316">
        <f t="shared" si="452"/>
        <v>0</v>
      </c>
      <c r="M236" s="316">
        <f t="shared" si="452"/>
        <v>0</v>
      </c>
      <c r="N236" s="316">
        <f t="shared" si="452"/>
        <v>0</v>
      </c>
      <c r="O236" s="316">
        <f t="shared" si="452"/>
        <v>0</v>
      </c>
      <c r="P236" s="316">
        <f t="shared" si="452"/>
        <v>0</v>
      </c>
      <c r="Q236" s="316">
        <f t="shared" si="452"/>
        <v>0</v>
      </c>
      <c r="R236" s="316">
        <f t="shared" si="452"/>
        <v>0</v>
      </c>
      <c r="S236" s="316">
        <f t="shared" si="452"/>
        <v>0</v>
      </c>
      <c r="T236" s="316">
        <f t="shared" si="452"/>
        <v>0</v>
      </c>
      <c r="U236" s="316">
        <f t="shared" si="452"/>
        <v>0</v>
      </c>
      <c r="V236" s="316">
        <f t="shared" si="452"/>
        <v>0</v>
      </c>
      <c r="W236" s="316">
        <f t="shared" si="452"/>
        <v>0</v>
      </c>
      <c r="X236" s="316">
        <f t="shared" si="452"/>
        <v>0</v>
      </c>
      <c r="Y236" s="316">
        <f t="shared" si="452"/>
        <v>0</v>
      </c>
      <c r="Z236" s="316">
        <f t="shared" si="452"/>
        <v>0</v>
      </c>
      <c r="AA236" s="316">
        <f t="shared" si="452"/>
        <v>0</v>
      </c>
      <c r="AB236" s="316">
        <f t="shared" si="452"/>
        <v>0</v>
      </c>
      <c r="AC236" s="316">
        <f t="shared" si="452"/>
        <v>0</v>
      </c>
      <c r="AD236" s="316">
        <f t="shared" si="452"/>
        <v>0</v>
      </c>
      <c r="AE236" s="316">
        <f t="shared" si="452"/>
        <v>0</v>
      </c>
      <c r="AF236" s="316">
        <f t="shared" si="452"/>
        <v>0</v>
      </c>
      <c r="AG236" s="316">
        <f t="shared" si="452"/>
        <v>0</v>
      </c>
      <c r="AH236" s="316">
        <f t="shared" si="452"/>
        <v>0</v>
      </c>
      <c r="AI236" s="316">
        <f t="shared" si="452"/>
        <v>0</v>
      </c>
      <c r="AJ236" s="316">
        <f t="shared" si="452"/>
        <v>0</v>
      </c>
      <c r="AK236" s="316">
        <f t="shared" si="452"/>
        <v>0</v>
      </c>
      <c r="AL236" s="316">
        <f t="shared" si="452"/>
        <v>0</v>
      </c>
      <c r="AM236" s="316">
        <f t="shared" si="452"/>
        <v>0</v>
      </c>
      <c r="AN236" s="316">
        <f t="shared" si="452"/>
        <v>0</v>
      </c>
      <c r="AO236" s="316">
        <f t="shared" si="452"/>
        <v>0</v>
      </c>
      <c r="AP236" s="316">
        <f t="shared" si="452"/>
        <v>0</v>
      </c>
      <c r="AQ236" s="316">
        <f t="shared" si="452"/>
        <v>0</v>
      </c>
      <c r="AR236" s="316">
        <f t="shared" si="452"/>
        <v>0</v>
      </c>
      <c r="AS236" s="316">
        <f t="shared" si="452"/>
        <v>0</v>
      </c>
      <c r="AT236" s="316">
        <f t="shared" si="452"/>
        <v>0</v>
      </c>
      <c r="AU236" s="316">
        <f t="shared" si="452"/>
        <v>0</v>
      </c>
      <c r="AV236" s="316">
        <f t="shared" si="452"/>
        <v>0</v>
      </c>
      <c r="AW236" s="316">
        <f t="shared" si="452"/>
        <v>0</v>
      </c>
      <c r="AX236" s="316">
        <f t="shared" si="452"/>
        <v>0</v>
      </c>
      <c r="AY236" s="316">
        <f t="shared" si="452"/>
        <v>0</v>
      </c>
      <c r="AZ236" s="316">
        <f t="shared" si="452"/>
        <v>0</v>
      </c>
      <c r="BA236" s="316">
        <f t="shared" si="452"/>
        <v>0</v>
      </c>
      <c r="BB236" s="316">
        <f t="shared" si="452"/>
        <v>0</v>
      </c>
      <c r="BC236" s="316">
        <f t="shared" si="452"/>
        <v>0</v>
      </c>
      <c r="BD236" s="316">
        <f t="shared" si="452"/>
        <v>0</v>
      </c>
      <c r="BE236" s="316">
        <f t="shared" si="452"/>
        <v>0</v>
      </c>
      <c r="BF236" s="316">
        <f t="shared" si="452"/>
        <v>0</v>
      </c>
      <c r="BG236" s="316">
        <f t="shared" si="452"/>
        <v>0</v>
      </c>
      <c r="BH236" s="316">
        <f t="shared" si="452"/>
        <v>0</v>
      </c>
      <c r="BI236" s="316">
        <f t="shared" si="452"/>
        <v>0</v>
      </c>
      <c r="BJ236" s="316">
        <f t="shared" si="452"/>
        <v>0</v>
      </c>
      <c r="BK236" s="316">
        <f t="shared" si="452"/>
        <v>0</v>
      </c>
      <c r="BL236" s="316">
        <f t="shared" si="452"/>
        <v>0</v>
      </c>
      <c r="BM236" s="316">
        <f t="shared" si="452"/>
        <v>0</v>
      </c>
      <c r="BN236" s="316">
        <f t="shared" si="452"/>
        <v>0</v>
      </c>
      <c r="BO236" s="316">
        <f t="shared" si="452"/>
        <v>0</v>
      </c>
      <c r="BP236" s="316">
        <f t="shared" si="452"/>
        <v>0</v>
      </c>
      <c r="BQ236" s="316">
        <f t="shared" si="452"/>
        <v>0</v>
      </c>
      <c r="BR236" s="316">
        <f t="shared" si="452"/>
        <v>0</v>
      </c>
      <c r="BS236" s="316">
        <f t="shared" si="452"/>
        <v>0</v>
      </c>
      <c r="BT236" s="316">
        <f t="shared" ref="BT236:BX236" si="453">BT51</f>
        <v>0</v>
      </c>
      <c r="BU236" s="316">
        <f t="shared" si="453"/>
        <v>0</v>
      </c>
      <c r="BV236" s="316">
        <f t="shared" si="453"/>
        <v>0</v>
      </c>
      <c r="BW236" s="316">
        <f t="shared" si="453"/>
        <v>0</v>
      </c>
      <c r="BX236" s="316">
        <f t="shared" si="453"/>
        <v>0</v>
      </c>
    </row>
    <row r="237" spans="1:76" x14ac:dyDescent="0.2">
      <c r="A237" s="727"/>
      <c r="B237" s="714"/>
      <c r="C237" s="714"/>
      <c r="D237" s="710"/>
      <c r="E237" s="710"/>
      <c r="F237" s="90" t="s">
        <v>324</v>
      </c>
      <c r="G237" s="316">
        <f>IF($C51="","N/A",G236)</f>
        <v>0</v>
      </c>
      <c r="H237" s="316">
        <f>IF($C51="NON-QALY",IF(H$49="-","",H$158*H236),IF($C51="QALY",IF(H$49="-","",H236*H$159),"N/A"))</f>
        <v>0</v>
      </c>
      <c r="I237" s="316">
        <f t="shared" ref="I237:BT237" si="454">IF($C51="NON-QALY",IF(I$49="-","",I$158*I236),IF($C51="QALY",IF(I$49="-","",I236*I$159),"N/A"))</f>
        <v>0</v>
      </c>
      <c r="J237" s="316">
        <f t="shared" si="454"/>
        <v>0</v>
      </c>
      <c r="K237" s="316">
        <f t="shared" si="454"/>
        <v>0</v>
      </c>
      <c r="L237" s="316">
        <f t="shared" si="454"/>
        <v>0</v>
      </c>
      <c r="M237" s="316">
        <f t="shared" si="454"/>
        <v>0</v>
      </c>
      <c r="N237" s="316">
        <f t="shared" si="454"/>
        <v>0</v>
      </c>
      <c r="O237" s="316">
        <f t="shared" si="454"/>
        <v>0</v>
      </c>
      <c r="P237" s="316">
        <f t="shared" si="454"/>
        <v>0</v>
      </c>
      <c r="Q237" s="316">
        <f t="shared" si="454"/>
        <v>0</v>
      </c>
      <c r="R237" s="316">
        <f t="shared" si="454"/>
        <v>0</v>
      </c>
      <c r="S237" s="316">
        <f t="shared" si="454"/>
        <v>0</v>
      </c>
      <c r="T237" s="316">
        <f t="shared" si="454"/>
        <v>0</v>
      </c>
      <c r="U237" s="316">
        <f t="shared" si="454"/>
        <v>0</v>
      </c>
      <c r="V237" s="316">
        <f t="shared" si="454"/>
        <v>0</v>
      </c>
      <c r="W237" s="316">
        <f t="shared" si="454"/>
        <v>0</v>
      </c>
      <c r="X237" s="316">
        <f t="shared" si="454"/>
        <v>0</v>
      </c>
      <c r="Y237" s="316">
        <f t="shared" si="454"/>
        <v>0</v>
      </c>
      <c r="Z237" s="316">
        <f t="shared" si="454"/>
        <v>0</v>
      </c>
      <c r="AA237" s="316">
        <f t="shared" si="454"/>
        <v>0</v>
      </c>
      <c r="AB237" s="316">
        <f t="shared" si="454"/>
        <v>0</v>
      </c>
      <c r="AC237" s="316">
        <f t="shared" si="454"/>
        <v>0</v>
      </c>
      <c r="AD237" s="316">
        <f t="shared" si="454"/>
        <v>0</v>
      </c>
      <c r="AE237" s="316">
        <f t="shared" si="454"/>
        <v>0</v>
      </c>
      <c r="AF237" s="316">
        <f t="shared" si="454"/>
        <v>0</v>
      </c>
      <c r="AG237" s="316">
        <f t="shared" si="454"/>
        <v>0</v>
      </c>
      <c r="AH237" s="316">
        <f t="shared" si="454"/>
        <v>0</v>
      </c>
      <c r="AI237" s="316">
        <f t="shared" si="454"/>
        <v>0</v>
      </c>
      <c r="AJ237" s="316">
        <f t="shared" si="454"/>
        <v>0</v>
      </c>
      <c r="AK237" s="316">
        <f t="shared" si="454"/>
        <v>0</v>
      </c>
      <c r="AL237" s="316">
        <f t="shared" si="454"/>
        <v>0</v>
      </c>
      <c r="AM237" s="316">
        <f t="shared" si="454"/>
        <v>0</v>
      </c>
      <c r="AN237" s="316">
        <f t="shared" si="454"/>
        <v>0</v>
      </c>
      <c r="AO237" s="316">
        <f t="shared" si="454"/>
        <v>0</v>
      </c>
      <c r="AP237" s="316">
        <f t="shared" si="454"/>
        <v>0</v>
      </c>
      <c r="AQ237" s="316">
        <f t="shared" si="454"/>
        <v>0</v>
      </c>
      <c r="AR237" s="316">
        <f t="shared" si="454"/>
        <v>0</v>
      </c>
      <c r="AS237" s="316">
        <f t="shared" si="454"/>
        <v>0</v>
      </c>
      <c r="AT237" s="316">
        <f t="shared" si="454"/>
        <v>0</v>
      </c>
      <c r="AU237" s="316">
        <f t="shared" si="454"/>
        <v>0</v>
      </c>
      <c r="AV237" s="316">
        <f t="shared" si="454"/>
        <v>0</v>
      </c>
      <c r="AW237" s="316">
        <f t="shared" si="454"/>
        <v>0</v>
      </c>
      <c r="AX237" s="316">
        <f t="shared" si="454"/>
        <v>0</v>
      </c>
      <c r="AY237" s="316">
        <f t="shared" si="454"/>
        <v>0</v>
      </c>
      <c r="AZ237" s="316">
        <f t="shared" si="454"/>
        <v>0</v>
      </c>
      <c r="BA237" s="316">
        <f t="shared" si="454"/>
        <v>0</v>
      </c>
      <c r="BB237" s="316">
        <f t="shared" si="454"/>
        <v>0</v>
      </c>
      <c r="BC237" s="316">
        <f t="shared" si="454"/>
        <v>0</v>
      </c>
      <c r="BD237" s="316">
        <f t="shared" si="454"/>
        <v>0</v>
      </c>
      <c r="BE237" s="316">
        <f t="shared" si="454"/>
        <v>0</v>
      </c>
      <c r="BF237" s="316">
        <f t="shared" si="454"/>
        <v>0</v>
      </c>
      <c r="BG237" s="316">
        <f t="shared" si="454"/>
        <v>0</v>
      </c>
      <c r="BH237" s="316">
        <f t="shared" si="454"/>
        <v>0</v>
      </c>
      <c r="BI237" s="316">
        <f t="shared" si="454"/>
        <v>0</v>
      </c>
      <c r="BJ237" s="316">
        <f t="shared" si="454"/>
        <v>0</v>
      </c>
      <c r="BK237" s="316">
        <f t="shared" si="454"/>
        <v>0</v>
      </c>
      <c r="BL237" s="316">
        <f t="shared" si="454"/>
        <v>0</v>
      </c>
      <c r="BM237" s="316">
        <f t="shared" si="454"/>
        <v>0</v>
      </c>
      <c r="BN237" s="316">
        <f t="shared" si="454"/>
        <v>0</v>
      </c>
      <c r="BO237" s="316">
        <f t="shared" si="454"/>
        <v>0</v>
      </c>
      <c r="BP237" s="316">
        <f t="shared" si="454"/>
        <v>0</v>
      </c>
      <c r="BQ237" s="316">
        <f t="shared" si="454"/>
        <v>0</v>
      </c>
      <c r="BR237" s="316">
        <f t="shared" si="454"/>
        <v>0</v>
      </c>
      <c r="BS237" s="316">
        <f t="shared" si="454"/>
        <v>0</v>
      </c>
      <c r="BT237" s="316">
        <f t="shared" si="454"/>
        <v>0</v>
      </c>
      <c r="BU237" s="316">
        <f t="shared" ref="BU237:BX237" si="455">IF($C51="NON-QALY",IF(BU$49="-","",BU$158*BU236),IF($C51="QALY",IF(BU$49="-","",BU236*BU$159),"N/A"))</f>
        <v>0</v>
      </c>
      <c r="BV237" s="316">
        <f t="shared" si="455"/>
        <v>0</v>
      </c>
      <c r="BW237" s="316">
        <f t="shared" si="455"/>
        <v>0</v>
      </c>
      <c r="BX237" s="316">
        <f t="shared" si="455"/>
        <v>0</v>
      </c>
    </row>
    <row r="238" spans="1:76" s="31" customFormat="1" ht="12" customHeight="1" x14ac:dyDescent="0.2">
      <c r="A238" s="726" t="s">
        <v>43</v>
      </c>
      <c r="B238" s="713">
        <f>B52</f>
        <v>0</v>
      </c>
      <c r="C238" s="713" t="str">
        <f>C52</f>
        <v>Non-QALY</v>
      </c>
      <c r="D238" s="709">
        <f>E238/(IF(C52="QALY",Factors!$BU$59,Factors!$BU$58))</f>
        <v>0</v>
      </c>
      <c r="E238" s="709">
        <f t="shared" ref="E238" si="456">SUM(G239:BX239)</f>
        <v>0</v>
      </c>
      <c r="F238" s="34" t="s">
        <v>325</v>
      </c>
      <c r="G238" s="316">
        <f>G52</f>
        <v>0</v>
      </c>
      <c r="H238" s="316">
        <f t="shared" ref="H238:BS238" si="457">H52</f>
        <v>0</v>
      </c>
      <c r="I238" s="316">
        <f t="shared" si="457"/>
        <v>0</v>
      </c>
      <c r="J238" s="316">
        <f t="shared" si="457"/>
        <v>0</v>
      </c>
      <c r="K238" s="316">
        <f t="shared" si="457"/>
        <v>0</v>
      </c>
      <c r="L238" s="316">
        <f t="shared" si="457"/>
        <v>0</v>
      </c>
      <c r="M238" s="316">
        <f t="shared" si="457"/>
        <v>0</v>
      </c>
      <c r="N238" s="316">
        <f t="shared" si="457"/>
        <v>0</v>
      </c>
      <c r="O238" s="316">
        <f t="shared" si="457"/>
        <v>0</v>
      </c>
      <c r="P238" s="316">
        <f t="shared" si="457"/>
        <v>0</v>
      </c>
      <c r="Q238" s="316">
        <f t="shared" si="457"/>
        <v>0</v>
      </c>
      <c r="R238" s="316">
        <f t="shared" si="457"/>
        <v>0</v>
      </c>
      <c r="S238" s="316">
        <f t="shared" si="457"/>
        <v>0</v>
      </c>
      <c r="T238" s="316">
        <f t="shared" si="457"/>
        <v>0</v>
      </c>
      <c r="U238" s="316">
        <f t="shared" si="457"/>
        <v>0</v>
      </c>
      <c r="V238" s="316">
        <f t="shared" si="457"/>
        <v>0</v>
      </c>
      <c r="W238" s="316">
        <f t="shared" si="457"/>
        <v>0</v>
      </c>
      <c r="X238" s="316">
        <f t="shared" si="457"/>
        <v>0</v>
      </c>
      <c r="Y238" s="316">
        <f t="shared" si="457"/>
        <v>0</v>
      </c>
      <c r="Z238" s="316">
        <f t="shared" si="457"/>
        <v>0</v>
      </c>
      <c r="AA238" s="316">
        <f t="shared" si="457"/>
        <v>0</v>
      </c>
      <c r="AB238" s="316">
        <f t="shared" si="457"/>
        <v>0</v>
      </c>
      <c r="AC238" s="316">
        <f t="shared" si="457"/>
        <v>0</v>
      </c>
      <c r="AD238" s="316">
        <f t="shared" si="457"/>
        <v>0</v>
      </c>
      <c r="AE238" s="316">
        <f t="shared" si="457"/>
        <v>0</v>
      </c>
      <c r="AF238" s="316">
        <f t="shared" si="457"/>
        <v>0</v>
      </c>
      <c r="AG238" s="316">
        <f t="shared" si="457"/>
        <v>0</v>
      </c>
      <c r="AH238" s="316">
        <f t="shared" si="457"/>
        <v>0</v>
      </c>
      <c r="AI238" s="316">
        <f t="shared" si="457"/>
        <v>0</v>
      </c>
      <c r="AJ238" s="316">
        <f t="shared" si="457"/>
        <v>0</v>
      </c>
      <c r="AK238" s="316">
        <f t="shared" si="457"/>
        <v>0</v>
      </c>
      <c r="AL238" s="316">
        <f t="shared" si="457"/>
        <v>0</v>
      </c>
      <c r="AM238" s="316">
        <f t="shared" si="457"/>
        <v>0</v>
      </c>
      <c r="AN238" s="316">
        <f t="shared" si="457"/>
        <v>0</v>
      </c>
      <c r="AO238" s="316">
        <f t="shared" si="457"/>
        <v>0</v>
      </c>
      <c r="AP238" s="316">
        <f t="shared" si="457"/>
        <v>0</v>
      </c>
      <c r="AQ238" s="316">
        <f t="shared" si="457"/>
        <v>0</v>
      </c>
      <c r="AR238" s="316">
        <f t="shared" si="457"/>
        <v>0</v>
      </c>
      <c r="AS238" s="316">
        <f t="shared" si="457"/>
        <v>0</v>
      </c>
      <c r="AT238" s="316">
        <f t="shared" si="457"/>
        <v>0</v>
      </c>
      <c r="AU238" s="316">
        <f t="shared" si="457"/>
        <v>0</v>
      </c>
      <c r="AV238" s="316">
        <f t="shared" si="457"/>
        <v>0</v>
      </c>
      <c r="AW238" s="316">
        <f t="shared" si="457"/>
        <v>0</v>
      </c>
      <c r="AX238" s="316">
        <f t="shared" si="457"/>
        <v>0</v>
      </c>
      <c r="AY238" s="316">
        <f t="shared" si="457"/>
        <v>0</v>
      </c>
      <c r="AZ238" s="316">
        <f t="shared" si="457"/>
        <v>0</v>
      </c>
      <c r="BA238" s="316">
        <f t="shared" si="457"/>
        <v>0</v>
      </c>
      <c r="BB238" s="316">
        <f t="shared" si="457"/>
        <v>0</v>
      </c>
      <c r="BC238" s="316">
        <f t="shared" si="457"/>
        <v>0</v>
      </c>
      <c r="BD238" s="316">
        <f t="shared" si="457"/>
        <v>0</v>
      </c>
      <c r="BE238" s="316">
        <f t="shared" si="457"/>
        <v>0</v>
      </c>
      <c r="BF238" s="316">
        <f t="shared" si="457"/>
        <v>0</v>
      </c>
      <c r="BG238" s="316">
        <f t="shared" si="457"/>
        <v>0</v>
      </c>
      <c r="BH238" s="316">
        <f t="shared" si="457"/>
        <v>0</v>
      </c>
      <c r="BI238" s="316">
        <f t="shared" si="457"/>
        <v>0</v>
      </c>
      <c r="BJ238" s="316">
        <f t="shared" si="457"/>
        <v>0</v>
      </c>
      <c r="BK238" s="316">
        <f t="shared" si="457"/>
        <v>0</v>
      </c>
      <c r="BL238" s="316">
        <f t="shared" si="457"/>
        <v>0</v>
      </c>
      <c r="BM238" s="316">
        <f t="shared" si="457"/>
        <v>0</v>
      </c>
      <c r="BN238" s="316">
        <f t="shared" si="457"/>
        <v>0</v>
      </c>
      <c r="BO238" s="316">
        <f t="shared" si="457"/>
        <v>0</v>
      </c>
      <c r="BP238" s="316">
        <f t="shared" si="457"/>
        <v>0</v>
      </c>
      <c r="BQ238" s="316">
        <f t="shared" si="457"/>
        <v>0</v>
      </c>
      <c r="BR238" s="316">
        <f t="shared" si="457"/>
        <v>0</v>
      </c>
      <c r="BS238" s="316">
        <f t="shared" si="457"/>
        <v>0</v>
      </c>
      <c r="BT238" s="316">
        <f t="shared" ref="BT238:BX238" si="458">BT52</f>
        <v>0</v>
      </c>
      <c r="BU238" s="316">
        <f t="shared" si="458"/>
        <v>0</v>
      </c>
      <c r="BV238" s="316">
        <f t="shared" si="458"/>
        <v>0</v>
      </c>
      <c r="BW238" s="316">
        <f t="shared" si="458"/>
        <v>0</v>
      </c>
      <c r="BX238" s="316">
        <f t="shared" si="458"/>
        <v>0</v>
      </c>
    </row>
    <row r="239" spans="1:76" x14ac:dyDescent="0.2">
      <c r="A239" s="727"/>
      <c r="B239" s="714"/>
      <c r="C239" s="714"/>
      <c r="D239" s="710"/>
      <c r="E239" s="710"/>
      <c r="F239" s="90" t="s">
        <v>324</v>
      </c>
      <c r="G239" s="316">
        <f>IF($C52="","N/A",G238)</f>
        <v>0</v>
      </c>
      <c r="H239" s="316">
        <f>IF($C52="NON-QALY",IF(H$49="-","",H$158*H238),IF($C52="QALY",IF(H$49="-","",H238*H$159),"N/A"))</f>
        <v>0</v>
      </c>
      <c r="I239" s="316">
        <f t="shared" ref="I239:BT239" si="459">IF($C52="NON-QALY",IF(I$49="-","",I$158*I238),IF($C52="QALY",IF(I$49="-","",I238*I$159),"N/A"))</f>
        <v>0</v>
      </c>
      <c r="J239" s="316">
        <f t="shared" si="459"/>
        <v>0</v>
      </c>
      <c r="K239" s="316">
        <f t="shared" si="459"/>
        <v>0</v>
      </c>
      <c r="L239" s="316">
        <f t="shared" si="459"/>
        <v>0</v>
      </c>
      <c r="M239" s="316">
        <f t="shared" si="459"/>
        <v>0</v>
      </c>
      <c r="N239" s="316">
        <f t="shared" si="459"/>
        <v>0</v>
      </c>
      <c r="O239" s="316">
        <f t="shared" si="459"/>
        <v>0</v>
      </c>
      <c r="P239" s="316">
        <f t="shared" si="459"/>
        <v>0</v>
      </c>
      <c r="Q239" s="316">
        <f t="shared" si="459"/>
        <v>0</v>
      </c>
      <c r="R239" s="316">
        <f t="shared" si="459"/>
        <v>0</v>
      </c>
      <c r="S239" s="316">
        <f t="shared" si="459"/>
        <v>0</v>
      </c>
      <c r="T239" s="316">
        <f t="shared" si="459"/>
        <v>0</v>
      </c>
      <c r="U239" s="316">
        <f t="shared" si="459"/>
        <v>0</v>
      </c>
      <c r="V239" s="316">
        <f t="shared" si="459"/>
        <v>0</v>
      </c>
      <c r="W239" s="316">
        <f t="shared" si="459"/>
        <v>0</v>
      </c>
      <c r="X239" s="316">
        <f t="shared" si="459"/>
        <v>0</v>
      </c>
      <c r="Y239" s="316">
        <f t="shared" si="459"/>
        <v>0</v>
      </c>
      <c r="Z239" s="316">
        <f t="shared" si="459"/>
        <v>0</v>
      </c>
      <c r="AA239" s="316">
        <f t="shared" si="459"/>
        <v>0</v>
      </c>
      <c r="AB239" s="316">
        <f t="shared" si="459"/>
        <v>0</v>
      </c>
      <c r="AC239" s="316">
        <f t="shared" si="459"/>
        <v>0</v>
      </c>
      <c r="AD239" s="316">
        <f t="shared" si="459"/>
        <v>0</v>
      </c>
      <c r="AE239" s="316">
        <f t="shared" si="459"/>
        <v>0</v>
      </c>
      <c r="AF239" s="316">
        <f t="shared" si="459"/>
        <v>0</v>
      </c>
      <c r="AG239" s="316">
        <f t="shared" si="459"/>
        <v>0</v>
      </c>
      <c r="AH239" s="316">
        <f t="shared" si="459"/>
        <v>0</v>
      </c>
      <c r="AI239" s="316">
        <f t="shared" si="459"/>
        <v>0</v>
      </c>
      <c r="AJ239" s="316">
        <f t="shared" si="459"/>
        <v>0</v>
      </c>
      <c r="AK239" s="316">
        <f t="shared" si="459"/>
        <v>0</v>
      </c>
      <c r="AL239" s="316">
        <f t="shared" si="459"/>
        <v>0</v>
      </c>
      <c r="AM239" s="316">
        <f t="shared" si="459"/>
        <v>0</v>
      </c>
      <c r="AN239" s="316">
        <f t="shared" si="459"/>
        <v>0</v>
      </c>
      <c r="AO239" s="316">
        <f t="shared" si="459"/>
        <v>0</v>
      </c>
      <c r="AP239" s="316">
        <f t="shared" si="459"/>
        <v>0</v>
      </c>
      <c r="AQ239" s="316">
        <f t="shared" si="459"/>
        <v>0</v>
      </c>
      <c r="AR239" s="316">
        <f t="shared" si="459"/>
        <v>0</v>
      </c>
      <c r="AS239" s="316">
        <f t="shared" si="459"/>
        <v>0</v>
      </c>
      <c r="AT239" s="316">
        <f t="shared" si="459"/>
        <v>0</v>
      </c>
      <c r="AU239" s="316">
        <f t="shared" si="459"/>
        <v>0</v>
      </c>
      <c r="AV239" s="316">
        <f t="shared" si="459"/>
        <v>0</v>
      </c>
      <c r="AW239" s="316">
        <f t="shared" si="459"/>
        <v>0</v>
      </c>
      <c r="AX239" s="316">
        <f t="shared" si="459"/>
        <v>0</v>
      </c>
      <c r="AY239" s="316">
        <f t="shared" si="459"/>
        <v>0</v>
      </c>
      <c r="AZ239" s="316">
        <f t="shared" si="459"/>
        <v>0</v>
      </c>
      <c r="BA239" s="316">
        <f t="shared" si="459"/>
        <v>0</v>
      </c>
      <c r="BB239" s="316">
        <f t="shared" si="459"/>
        <v>0</v>
      </c>
      <c r="BC239" s="316">
        <f t="shared" si="459"/>
        <v>0</v>
      </c>
      <c r="BD239" s="316">
        <f t="shared" si="459"/>
        <v>0</v>
      </c>
      <c r="BE239" s="316">
        <f t="shared" si="459"/>
        <v>0</v>
      </c>
      <c r="BF239" s="316">
        <f t="shared" si="459"/>
        <v>0</v>
      </c>
      <c r="BG239" s="316">
        <f t="shared" si="459"/>
        <v>0</v>
      </c>
      <c r="BH239" s="316">
        <f t="shared" si="459"/>
        <v>0</v>
      </c>
      <c r="BI239" s="316">
        <f t="shared" si="459"/>
        <v>0</v>
      </c>
      <c r="BJ239" s="316">
        <f t="shared" si="459"/>
        <v>0</v>
      </c>
      <c r="BK239" s="316">
        <f t="shared" si="459"/>
        <v>0</v>
      </c>
      <c r="BL239" s="316">
        <f t="shared" si="459"/>
        <v>0</v>
      </c>
      <c r="BM239" s="316">
        <f t="shared" si="459"/>
        <v>0</v>
      </c>
      <c r="BN239" s="316">
        <f t="shared" si="459"/>
        <v>0</v>
      </c>
      <c r="BO239" s="316">
        <f t="shared" si="459"/>
        <v>0</v>
      </c>
      <c r="BP239" s="316">
        <f t="shared" si="459"/>
        <v>0</v>
      </c>
      <c r="BQ239" s="316">
        <f t="shared" si="459"/>
        <v>0</v>
      </c>
      <c r="BR239" s="316">
        <f t="shared" si="459"/>
        <v>0</v>
      </c>
      <c r="BS239" s="316">
        <f t="shared" si="459"/>
        <v>0</v>
      </c>
      <c r="BT239" s="316">
        <f t="shared" si="459"/>
        <v>0</v>
      </c>
      <c r="BU239" s="316">
        <f t="shared" ref="BU239:BX239" si="460">IF($C52="NON-QALY",IF(BU$49="-","",BU$158*BU238),IF($C52="QALY",IF(BU$49="-","",BU238*BU$159),"N/A"))</f>
        <v>0</v>
      </c>
      <c r="BV239" s="316">
        <f t="shared" si="460"/>
        <v>0</v>
      </c>
      <c r="BW239" s="316">
        <f t="shared" si="460"/>
        <v>0</v>
      </c>
      <c r="BX239" s="316">
        <f t="shared" si="460"/>
        <v>0</v>
      </c>
    </row>
    <row r="240" spans="1:76" x14ac:dyDescent="0.2">
      <c r="A240" s="726" t="s">
        <v>44</v>
      </c>
      <c r="B240" s="713">
        <f>B53</f>
        <v>0</v>
      </c>
      <c r="C240" s="713" t="str">
        <f>C53</f>
        <v>Non-QALY</v>
      </c>
      <c r="D240" s="709">
        <f>E240/(IF(C53="QALY",Factors!$BU$59,Factors!$BU$58))</f>
        <v>0</v>
      </c>
      <c r="E240" s="709">
        <f t="shared" ref="E240" si="461">SUM(G241:BX241)</f>
        <v>0</v>
      </c>
      <c r="F240" s="34" t="s">
        <v>325</v>
      </c>
      <c r="G240" s="316">
        <f>G53</f>
        <v>0</v>
      </c>
      <c r="H240" s="316">
        <f t="shared" ref="H240:BS240" si="462">H53</f>
        <v>0</v>
      </c>
      <c r="I240" s="316">
        <f t="shared" si="462"/>
        <v>0</v>
      </c>
      <c r="J240" s="316">
        <f t="shared" si="462"/>
        <v>0</v>
      </c>
      <c r="K240" s="316">
        <f t="shared" si="462"/>
        <v>0</v>
      </c>
      <c r="L240" s="316">
        <f t="shared" si="462"/>
        <v>0</v>
      </c>
      <c r="M240" s="316">
        <f t="shared" si="462"/>
        <v>0</v>
      </c>
      <c r="N240" s="316">
        <f t="shared" si="462"/>
        <v>0</v>
      </c>
      <c r="O240" s="316">
        <f t="shared" si="462"/>
        <v>0</v>
      </c>
      <c r="P240" s="316">
        <f t="shared" si="462"/>
        <v>0</v>
      </c>
      <c r="Q240" s="316">
        <f t="shared" si="462"/>
        <v>0</v>
      </c>
      <c r="R240" s="316">
        <f t="shared" si="462"/>
        <v>0</v>
      </c>
      <c r="S240" s="316">
        <f t="shared" si="462"/>
        <v>0</v>
      </c>
      <c r="T240" s="316">
        <f t="shared" si="462"/>
        <v>0</v>
      </c>
      <c r="U240" s="316">
        <f t="shared" si="462"/>
        <v>0</v>
      </c>
      <c r="V240" s="316">
        <f t="shared" si="462"/>
        <v>0</v>
      </c>
      <c r="W240" s="316">
        <f t="shared" si="462"/>
        <v>0</v>
      </c>
      <c r="X240" s="316">
        <f t="shared" si="462"/>
        <v>0</v>
      </c>
      <c r="Y240" s="316">
        <f t="shared" si="462"/>
        <v>0</v>
      </c>
      <c r="Z240" s="316">
        <f t="shared" si="462"/>
        <v>0</v>
      </c>
      <c r="AA240" s="316">
        <f t="shared" si="462"/>
        <v>0</v>
      </c>
      <c r="AB240" s="316">
        <f t="shared" si="462"/>
        <v>0</v>
      </c>
      <c r="AC240" s="316">
        <f t="shared" si="462"/>
        <v>0</v>
      </c>
      <c r="AD240" s="316">
        <f t="shared" si="462"/>
        <v>0</v>
      </c>
      <c r="AE240" s="316">
        <f t="shared" si="462"/>
        <v>0</v>
      </c>
      <c r="AF240" s="316">
        <f t="shared" si="462"/>
        <v>0</v>
      </c>
      <c r="AG240" s="316">
        <f t="shared" si="462"/>
        <v>0</v>
      </c>
      <c r="AH240" s="316">
        <f t="shared" si="462"/>
        <v>0</v>
      </c>
      <c r="AI240" s="316">
        <f t="shared" si="462"/>
        <v>0</v>
      </c>
      <c r="AJ240" s="316">
        <f t="shared" si="462"/>
        <v>0</v>
      </c>
      <c r="AK240" s="316">
        <f t="shared" si="462"/>
        <v>0</v>
      </c>
      <c r="AL240" s="316">
        <f t="shared" si="462"/>
        <v>0</v>
      </c>
      <c r="AM240" s="316">
        <f t="shared" si="462"/>
        <v>0</v>
      </c>
      <c r="AN240" s="316">
        <f t="shared" si="462"/>
        <v>0</v>
      </c>
      <c r="AO240" s="316">
        <f t="shared" si="462"/>
        <v>0</v>
      </c>
      <c r="AP240" s="316">
        <f t="shared" si="462"/>
        <v>0</v>
      </c>
      <c r="AQ240" s="316">
        <f t="shared" si="462"/>
        <v>0</v>
      </c>
      <c r="AR240" s="316">
        <f t="shared" si="462"/>
        <v>0</v>
      </c>
      <c r="AS240" s="316">
        <f t="shared" si="462"/>
        <v>0</v>
      </c>
      <c r="AT240" s="316">
        <f t="shared" si="462"/>
        <v>0</v>
      </c>
      <c r="AU240" s="316">
        <f t="shared" si="462"/>
        <v>0</v>
      </c>
      <c r="AV240" s="316">
        <f t="shared" si="462"/>
        <v>0</v>
      </c>
      <c r="AW240" s="316">
        <f t="shared" si="462"/>
        <v>0</v>
      </c>
      <c r="AX240" s="316">
        <f t="shared" si="462"/>
        <v>0</v>
      </c>
      <c r="AY240" s="316">
        <f t="shared" si="462"/>
        <v>0</v>
      </c>
      <c r="AZ240" s="316">
        <f t="shared" si="462"/>
        <v>0</v>
      </c>
      <c r="BA240" s="316">
        <f t="shared" si="462"/>
        <v>0</v>
      </c>
      <c r="BB240" s="316">
        <f t="shared" si="462"/>
        <v>0</v>
      </c>
      <c r="BC240" s="316">
        <f t="shared" si="462"/>
        <v>0</v>
      </c>
      <c r="BD240" s="316">
        <f t="shared" si="462"/>
        <v>0</v>
      </c>
      <c r="BE240" s="316">
        <f t="shared" si="462"/>
        <v>0</v>
      </c>
      <c r="BF240" s="316">
        <f t="shared" si="462"/>
        <v>0</v>
      </c>
      <c r="BG240" s="316">
        <f t="shared" si="462"/>
        <v>0</v>
      </c>
      <c r="BH240" s="316">
        <f t="shared" si="462"/>
        <v>0</v>
      </c>
      <c r="BI240" s="316">
        <f t="shared" si="462"/>
        <v>0</v>
      </c>
      <c r="BJ240" s="316">
        <f t="shared" si="462"/>
        <v>0</v>
      </c>
      <c r="BK240" s="316">
        <f t="shared" si="462"/>
        <v>0</v>
      </c>
      <c r="BL240" s="316">
        <f t="shared" si="462"/>
        <v>0</v>
      </c>
      <c r="BM240" s="316">
        <f t="shared" si="462"/>
        <v>0</v>
      </c>
      <c r="BN240" s="316">
        <f t="shared" si="462"/>
        <v>0</v>
      </c>
      <c r="BO240" s="316">
        <f t="shared" si="462"/>
        <v>0</v>
      </c>
      <c r="BP240" s="316">
        <f t="shared" si="462"/>
        <v>0</v>
      </c>
      <c r="BQ240" s="316">
        <f t="shared" si="462"/>
        <v>0</v>
      </c>
      <c r="BR240" s="316">
        <f t="shared" si="462"/>
        <v>0</v>
      </c>
      <c r="BS240" s="316">
        <f t="shared" si="462"/>
        <v>0</v>
      </c>
      <c r="BT240" s="316">
        <f t="shared" ref="BT240:BX240" si="463">BT53</f>
        <v>0</v>
      </c>
      <c r="BU240" s="316">
        <f t="shared" si="463"/>
        <v>0</v>
      </c>
      <c r="BV240" s="316">
        <f t="shared" si="463"/>
        <v>0</v>
      </c>
      <c r="BW240" s="316">
        <f t="shared" si="463"/>
        <v>0</v>
      </c>
      <c r="BX240" s="316">
        <f t="shared" si="463"/>
        <v>0</v>
      </c>
    </row>
    <row r="241" spans="1:76" x14ac:dyDescent="0.2">
      <c r="A241" s="727"/>
      <c r="B241" s="714"/>
      <c r="C241" s="714"/>
      <c r="D241" s="710"/>
      <c r="E241" s="710"/>
      <c r="F241" s="90" t="s">
        <v>324</v>
      </c>
      <c r="G241" s="316">
        <f>IF($C53="","N/A",G240)</f>
        <v>0</v>
      </c>
      <c r="H241" s="316">
        <f>IF($C53="NON-QALY",IF(H$49="-","",H$158*H240),IF($C53="QALY",IF(H$49="-","",H240*H$159),"N/A"))</f>
        <v>0</v>
      </c>
      <c r="I241" s="316">
        <f t="shared" ref="I241:BT241" si="464">IF($C53="NON-QALY",IF(I$49="-","",I$158*I240),IF($C53="QALY",IF(I$49="-","",I240*I$159),"N/A"))</f>
        <v>0</v>
      </c>
      <c r="J241" s="316">
        <f t="shared" si="464"/>
        <v>0</v>
      </c>
      <c r="K241" s="316">
        <f t="shared" si="464"/>
        <v>0</v>
      </c>
      <c r="L241" s="316">
        <f t="shared" si="464"/>
        <v>0</v>
      </c>
      <c r="M241" s="316">
        <f t="shared" si="464"/>
        <v>0</v>
      </c>
      <c r="N241" s="316">
        <f t="shared" si="464"/>
        <v>0</v>
      </c>
      <c r="O241" s="316">
        <f t="shared" si="464"/>
        <v>0</v>
      </c>
      <c r="P241" s="316">
        <f t="shared" si="464"/>
        <v>0</v>
      </c>
      <c r="Q241" s="316">
        <f t="shared" si="464"/>
        <v>0</v>
      </c>
      <c r="R241" s="316">
        <f t="shared" si="464"/>
        <v>0</v>
      </c>
      <c r="S241" s="316">
        <f t="shared" si="464"/>
        <v>0</v>
      </c>
      <c r="T241" s="316">
        <f t="shared" si="464"/>
        <v>0</v>
      </c>
      <c r="U241" s="316">
        <f t="shared" si="464"/>
        <v>0</v>
      </c>
      <c r="V241" s="316">
        <f t="shared" si="464"/>
        <v>0</v>
      </c>
      <c r="W241" s="316">
        <f t="shared" si="464"/>
        <v>0</v>
      </c>
      <c r="X241" s="316">
        <f t="shared" si="464"/>
        <v>0</v>
      </c>
      <c r="Y241" s="316">
        <f t="shared" si="464"/>
        <v>0</v>
      </c>
      <c r="Z241" s="316">
        <f t="shared" si="464"/>
        <v>0</v>
      </c>
      <c r="AA241" s="316">
        <f t="shared" si="464"/>
        <v>0</v>
      </c>
      <c r="AB241" s="316">
        <f t="shared" si="464"/>
        <v>0</v>
      </c>
      <c r="AC241" s="316">
        <f t="shared" si="464"/>
        <v>0</v>
      </c>
      <c r="AD241" s="316">
        <f t="shared" si="464"/>
        <v>0</v>
      </c>
      <c r="AE241" s="316">
        <f t="shared" si="464"/>
        <v>0</v>
      </c>
      <c r="AF241" s="316">
        <f t="shared" si="464"/>
        <v>0</v>
      </c>
      <c r="AG241" s="316">
        <f t="shared" si="464"/>
        <v>0</v>
      </c>
      <c r="AH241" s="316">
        <f t="shared" si="464"/>
        <v>0</v>
      </c>
      <c r="AI241" s="316">
        <f t="shared" si="464"/>
        <v>0</v>
      </c>
      <c r="AJ241" s="316">
        <f t="shared" si="464"/>
        <v>0</v>
      </c>
      <c r="AK241" s="316">
        <f t="shared" si="464"/>
        <v>0</v>
      </c>
      <c r="AL241" s="316">
        <f t="shared" si="464"/>
        <v>0</v>
      </c>
      <c r="AM241" s="316">
        <f t="shared" si="464"/>
        <v>0</v>
      </c>
      <c r="AN241" s="316">
        <f t="shared" si="464"/>
        <v>0</v>
      </c>
      <c r="AO241" s="316">
        <f t="shared" si="464"/>
        <v>0</v>
      </c>
      <c r="AP241" s="316">
        <f t="shared" si="464"/>
        <v>0</v>
      </c>
      <c r="AQ241" s="316">
        <f t="shared" si="464"/>
        <v>0</v>
      </c>
      <c r="AR241" s="316">
        <f t="shared" si="464"/>
        <v>0</v>
      </c>
      <c r="AS241" s="316">
        <f t="shared" si="464"/>
        <v>0</v>
      </c>
      <c r="AT241" s="316">
        <f t="shared" si="464"/>
        <v>0</v>
      </c>
      <c r="AU241" s="316">
        <f t="shared" si="464"/>
        <v>0</v>
      </c>
      <c r="AV241" s="316">
        <f t="shared" si="464"/>
        <v>0</v>
      </c>
      <c r="AW241" s="316">
        <f t="shared" si="464"/>
        <v>0</v>
      </c>
      <c r="AX241" s="316">
        <f t="shared" si="464"/>
        <v>0</v>
      </c>
      <c r="AY241" s="316">
        <f t="shared" si="464"/>
        <v>0</v>
      </c>
      <c r="AZ241" s="316">
        <f t="shared" si="464"/>
        <v>0</v>
      </c>
      <c r="BA241" s="316">
        <f t="shared" si="464"/>
        <v>0</v>
      </c>
      <c r="BB241" s="316">
        <f t="shared" si="464"/>
        <v>0</v>
      </c>
      <c r="BC241" s="316">
        <f t="shared" si="464"/>
        <v>0</v>
      </c>
      <c r="BD241" s="316">
        <f t="shared" si="464"/>
        <v>0</v>
      </c>
      <c r="BE241" s="316">
        <f t="shared" si="464"/>
        <v>0</v>
      </c>
      <c r="BF241" s="316">
        <f t="shared" si="464"/>
        <v>0</v>
      </c>
      <c r="BG241" s="316">
        <f t="shared" si="464"/>
        <v>0</v>
      </c>
      <c r="BH241" s="316">
        <f t="shared" si="464"/>
        <v>0</v>
      </c>
      <c r="BI241" s="316">
        <f t="shared" si="464"/>
        <v>0</v>
      </c>
      <c r="BJ241" s="316">
        <f t="shared" si="464"/>
        <v>0</v>
      </c>
      <c r="BK241" s="316">
        <f t="shared" si="464"/>
        <v>0</v>
      </c>
      <c r="BL241" s="316">
        <f t="shared" si="464"/>
        <v>0</v>
      </c>
      <c r="BM241" s="316">
        <f t="shared" si="464"/>
        <v>0</v>
      </c>
      <c r="BN241" s="316">
        <f t="shared" si="464"/>
        <v>0</v>
      </c>
      <c r="BO241" s="316">
        <f t="shared" si="464"/>
        <v>0</v>
      </c>
      <c r="BP241" s="316">
        <f t="shared" si="464"/>
        <v>0</v>
      </c>
      <c r="BQ241" s="316">
        <f t="shared" si="464"/>
        <v>0</v>
      </c>
      <c r="BR241" s="316">
        <f t="shared" si="464"/>
        <v>0</v>
      </c>
      <c r="BS241" s="316">
        <f t="shared" si="464"/>
        <v>0</v>
      </c>
      <c r="BT241" s="316">
        <f t="shared" si="464"/>
        <v>0</v>
      </c>
      <c r="BU241" s="316">
        <f t="shared" ref="BU241:BX241" si="465">IF($C53="NON-QALY",IF(BU$49="-","",BU$158*BU240),IF($C53="QALY",IF(BU$49="-","",BU240*BU$159),"N/A"))</f>
        <v>0</v>
      </c>
      <c r="BV241" s="316">
        <f t="shared" si="465"/>
        <v>0</v>
      </c>
      <c r="BW241" s="316">
        <f t="shared" si="465"/>
        <v>0</v>
      </c>
      <c r="BX241" s="316">
        <f t="shared" si="465"/>
        <v>0</v>
      </c>
    </row>
    <row r="242" spans="1:76" x14ac:dyDescent="0.2">
      <c r="A242" s="726" t="s">
        <v>45</v>
      </c>
      <c r="B242" s="713">
        <f>B54</f>
        <v>0</v>
      </c>
      <c r="C242" s="713" t="str">
        <f>C54</f>
        <v>Non-QALY</v>
      </c>
      <c r="D242" s="709">
        <f>E242/(IF(C54="QALY",Factors!$BU$59,Factors!$BU$58))</f>
        <v>0</v>
      </c>
      <c r="E242" s="709">
        <f t="shared" ref="E242" si="466">SUM(G243:BX243)</f>
        <v>0</v>
      </c>
      <c r="F242" s="34" t="s">
        <v>325</v>
      </c>
      <c r="G242" s="316">
        <f>G54</f>
        <v>0</v>
      </c>
      <c r="H242" s="316">
        <f t="shared" ref="H242:BS242" si="467">H54</f>
        <v>0</v>
      </c>
      <c r="I242" s="316">
        <f t="shared" si="467"/>
        <v>0</v>
      </c>
      <c r="J242" s="316">
        <f t="shared" si="467"/>
        <v>0</v>
      </c>
      <c r="K242" s="316">
        <f t="shared" si="467"/>
        <v>0</v>
      </c>
      <c r="L242" s="316">
        <f t="shared" si="467"/>
        <v>0</v>
      </c>
      <c r="M242" s="316">
        <f t="shared" si="467"/>
        <v>0</v>
      </c>
      <c r="N242" s="316">
        <f t="shared" si="467"/>
        <v>0</v>
      </c>
      <c r="O242" s="316">
        <f t="shared" si="467"/>
        <v>0</v>
      </c>
      <c r="P242" s="316">
        <f t="shared" si="467"/>
        <v>0</v>
      </c>
      <c r="Q242" s="316">
        <f t="shared" si="467"/>
        <v>0</v>
      </c>
      <c r="R242" s="316">
        <f t="shared" si="467"/>
        <v>0</v>
      </c>
      <c r="S242" s="316">
        <f t="shared" si="467"/>
        <v>0</v>
      </c>
      <c r="T242" s="316">
        <f t="shared" si="467"/>
        <v>0</v>
      </c>
      <c r="U242" s="316">
        <f t="shared" si="467"/>
        <v>0</v>
      </c>
      <c r="V242" s="316">
        <f t="shared" si="467"/>
        <v>0</v>
      </c>
      <c r="W242" s="316">
        <f t="shared" si="467"/>
        <v>0</v>
      </c>
      <c r="X242" s="316">
        <f t="shared" si="467"/>
        <v>0</v>
      </c>
      <c r="Y242" s="316">
        <f t="shared" si="467"/>
        <v>0</v>
      </c>
      <c r="Z242" s="316">
        <f t="shared" si="467"/>
        <v>0</v>
      </c>
      <c r="AA242" s="316">
        <f t="shared" si="467"/>
        <v>0</v>
      </c>
      <c r="AB242" s="316">
        <f t="shared" si="467"/>
        <v>0</v>
      </c>
      <c r="AC242" s="316">
        <f t="shared" si="467"/>
        <v>0</v>
      </c>
      <c r="AD242" s="316">
        <f t="shared" si="467"/>
        <v>0</v>
      </c>
      <c r="AE242" s="316">
        <f t="shared" si="467"/>
        <v>0</v>
      </c>
      <c r="AF242" s="316">
        <f t="shared" si="467"/>
        <v>0</v>
      </c>
      <c r="AG242" s="316">
        <f t="shared" si="467"/>
        <v>0</v>
      </c>
      <c r="AH242" s="316">
        <f t="shared" si="467"/>
        <v>0</v>
      </c>
      <c r="AI242" s="316">
        <f t="shared" si="467"/>
        <v>0</v>
      </c>
      <c r="AJ242" s="316">
        <f t="shared" si="467"/>
        <v>0</v>
      </c>
      <c r="AK242" s="316">
        <f t="shared" si="467"/>
        <v>0</v>
      </c>
      <c r="AL242" s="316">
        <f t="shared" si="467"/>
        <v>0</v>
      </c>
      <c r="AM242" s="316">
        <f t="shared" si="467"/>
        <v>0</v>
      </c>
      <c r="AN242" s="316">
        <f t="shared" si="467"/>
        <v>0</v>
      </c>
      <c r="AO242" s="316">
        <f t="shared" si="467"/>
        <v>0</v>
      </c>
      <c r="AP242" s="316">
        <f t="shared" si="467"/>
        <v>0</v>
      </c>
      <c r="AQ242" s="316">
        <f t="shared" si="467"/>
        <v>0</v>
      </c>
      <c r="AR242" s="316">
        <f t="shared" si="467"/>
        <v>0</v>
      </c>
      <c r="AS242" s="316">
        <f t="shared" si="467"/>
        <v>0</v>
      </c>
      <c r="AT242" s="316">
        <f t="shared" si="467"/>
        <v>0</v>
      </c>
      <c r="AU242" s="316">
        <f t="shared" si="467"/>
        <v>0</v>
      </c>
      <c r="AV242" s="316">
        <f t="shared" si="467"/>
        <v>0</v>
      </c>
      <c r="AW242" s="316">
        <f t="shared" si="467"/>
        <v>0</v>
      </c>
      <c r="AX242" s="316">
        <f t="shared" si="467"/>
        <v>0</v>
      </c>
      <c r="AY242" s="316">
        <f t="shared" si="467"/>
        <v>0</v>
      </c>
      <c r="AZ242" s="316">
        <f t="shared" si="467"/>
        <v>0</v>
      </c>
      <c r="BA242" s="316">
        <f t="shared" si="467"/>
        <v>0</v>
      </c>
      <c r="BB242" s="316">
        <f t="shared" si="467"/>
        <v>0</v>
      </c>
      <c r="BC242" s="316">
        <f t="shared" si="467"/>
        <v>0</v>
      </c>
      <c r="BD242" s="316">
        <f t="shared" si="467"/>
        <v>0</v>
      </c>
      <c r="BE242" s="316">
        <f t="shared" si="467"/>
        <v>0</v>
      </c>
      <c r="BF242" s="316">
        <f t="shared" si="467"/>
        <v>0</v>
      </c>
      <c r="BG242" s="316">
        <f t="shared" si="467"/>
        <v>0</v>
      </c>
      <c r="BH242" s="316">
        <f t="shared" si="467"/>
        <v>0</v>
      </c>
      <c r="BI242" s="316">
        <f t="shared" si="467"/>
        <v>0</v>
      </c>
      <c r="BJ242" s="316">
        <f t="shared" si="467"/>
        <v>0</v>
      </c>
      <c r="BK242" s="316">
        <f t="shared" si="467"/>
        <v>0</v>
      </c>
      <c r="BL242" s="316">
        <f t="shared" si="467"/>
        <v>0</v>
      </c>
      <c r="BM242" s="316">
        <f t="shared" si="467"/>
        <v>0</v>
      </c>
      <c r="BN242" s="316">
        <f t="shared" si="467"/>
        <v>0</v>
      </c>
      <c r="BO242" s="316">
        <f t="shared" si="467"/>
        <v>0</v>
      </c>
      <c r="BP242" s="316">
        <f t="shared" si="467"/>
        <v>0</v>
      </c>
      <c r="BQ242" s="316">
        <f t="shared" si="467"/>
        <v>0</v>
      </c>
      <c r="BR242" s="316">
        <f t="shared" si="467"/>
        <v>0</v>
      </c>
      <c r="BS242" s="316">
        <f t="shared" si="467"/>
        <v>0</v>
      </c>
      <c r="BT242" s="316">
        <f t="shared" ref="BT242:BX242" si="468">BT54</f>
        <v>0</v>
      </c>
      <c r="BU242" s="316">
        <f t="shared" si="468"/>
        <v>0</v>
      </c>
      <c r="BV242" s="316">
        <f t="shared" si="468"/>
        <v>0</v>
      </c>
      <c r="BW242" s="316">
        <f t="shared" si="468"/>
        <v>0</v>
      </c>
      <c r="BX242" s="316">
        <f t="shared" si="468"/>
        <v>0</v>
      </c>
    </row>
    <row r="243" spans="1:76" x14ac:dyDescent="0.2">
      <c r="A243" s="727"/>
      <c r="B243" s="714"/>
      <c r="C243" s="714"/>
      <c r="D243" s="710"/>
      <c r="E243" s="710"/>
      <c r="F243" s="90" t="s">
        <v>324</v>
      </c>
      <c r="G243" s="316">
        <f>IF($C54="","N/A",G242)</f>
        <v>0</v>
      </c>
      <c r="H243" s="316">
        <f>IF($C54="NON-QALY",IF(H$49="-","",H$158*H242),IF($C54="QALY",IF(H$49="-","",H242*H$159),"N/A"))</f>
        <v>0</v>
      </c>
      <c r="I243" s="316">
        <f t="shared" ref="I243:BT243" si="469">IF($C54="NON-QALY",IF(I$49="-","",I$158*I242),IF($C54="QALY",IF(I$49="-","",I242*I$159),"N/A"))</f>
        <v>0</v>
      </c>
      <c r="J243" s="316">
        <f t="shared" si="469"/>
        <v>0</v>
      </c>
      <c r="K243" s="316">
        <f t="shared" si="469"/>
        <v>0</v>
      </c>
      <c r="L243" s="316">
        <f t="shared" si="469"/>
        <v>0</v>
      </c>
      <c r="M243" s="316">
        <f t="shared" si="469"/>
        <v>0</v>
      </c>
      <c r="N243" s="316">
        <f t="shared" si="469"/>
        <v>0</v>
      </c>
      <c r="O243" s="316">
        <f t="shared" si="469"/>
        <v>0</v>
      </c>
      <c r="P243" s="316">
        <f t="shared" si="469"/>
        <v>0</v>
      </c>
      <c r="Q243" s="316">
        <f t="shared" si="469"/>
        <v>0</v>
      </c>
      <c r="R243" s="316">
        <f t="shared" si="469"/>
        <v>0</v>
      </c>
      <c r="S243" s="316">
        <f t="shared" si="469"/>
        <v>0</v>
      </c>
      <c r="T243" s="316">
        <f t="shared" si="469"/>
        <v>0</v>
      </c>
      <c r="U243" s="316">
        <f t="shared" si="469"/>
        <v>0</v>
      </c>
      <c r="V243" s="316">
        <f t="shared" si="469"/>
        <v>0</v>
      </c>
      <c r="W243" s="316">
        <f t="shared" si="469"/>
        <v>0</v>
      </c>
      <c r="X243" s="316">
        <f t="shared" si="469"/>
        <v>0</v>
      </c>
      <c r="Y243" s="316">
        <f t="shared" si="469"/>
        <v>0</v>
      </c>
      <c r="Z243" s="316">
        <f t="shared" si="469"/>
        <v>0</v>
      </c>
      <c r="AA243" s="316">
        <f t="shared" si="469"/>
        <v>0</v>
      </c>
      <c r="AB243" s="316">
        <f t="shared" si="469"/>
        <v>0</v>
      </c>
      <c r="AC243" s="316">
        <f t="shared" si="469"/>
        <v>0</v>
      </c>
      <c r="AD243" s="316">
        <f t="shared" si="469"/>
        <v>0</v>
      </c>
      <c r="AE243" s="316">
        <f t="shared" si="469"/>
        <v>0</v>
      </c>
      <c r="AF243" s="316">
        <f t="shared" si="469"/>
        <v>0</v>
      </c>
      <c r="AG243" s="316">
        <f t="shared" si="469"/>
        <v>0</v>
      </c>
      <c r="AH243" s="316">
        <f t="shared" si="469"/>
        <v>0</v>
      </c>
      <c r="AI243" s="316">
        <f t="shared" si="469"/>
        <v>0</v>
      </c>
      <c r="AJ243" s="316">
        <f t="shared" si="469"/>
        <v>0</v>
      </c>
      <c r="AK243" s="316">
        <f t="shared" si="469"/>
        <v>0</v>
      </c>
      <c r="AL243" s="316">
        <f t="shared" si="469"/>
        <v>0</v>
      </c>
      <c r="AM243" s="316">
        <f t="shared" si="469"/>
        <v>0</v>
      </c>
      <c r="AN243" s="316">
        <f t="shared" si="469"/>
        <v>0</v>
      </c>
      <c r="AO243" s="316">
        <f t="shared" si="469"/>
        <v>0</v>
      </c>
      <c r="AP243" s="316">
        <f t="shared" si="469"/>
        <v>0</v>
      </c>
      <c r="AQ243" s="316">
        <f t="shared" si="469"/>
        <v>0</v>
      </c>
      <c r="AR243" s="316">
        <f t="shared" si="469"/>
        <v>0</v>
      </c>
      <c r="AS243" s="316">
        <f t="shared" si="469"/>
        <v>0</v>
      </c>
      <c r="AT243" s="316">
        <f t="shared" si="469"/>
        <v>0</v>
      </c>
      <c r="AU243" s="316">
        <f t="shared" si="469"/>
        <v>0</v>
      </c>
      <c r="AV243" s="316">
        <f t="shared" si="469"/>
        <v>0</v>
      </c>
      <c r="AW243" s="316">
        <f t="shared" si="469"/>
        <v>0</v>
      </c>
      <c r="AX243" s="316">
        <f t="shared" si="469"/>
        <v>0</v>
      </c>
      <c r="AY243" s="316">
        <f t="shared" si="469"/>
        <v>0</v>
      </c>
      <c r="AZ243" s="316">
        <f t="shared" si="469"/>
        <v>0</v>
      </c>
      <c r="BA243" s="316">
        <f t="shared" si="469"/>
        <v>0</v>
      </c>
      <c r="BB243" s="316">
        <f t="shared" si="469"/>
        <v>0</v>
      </c>
      <c r="BC243" s="316">
        <f t="shared" si="469"/>
        <v>0</v>
      </c>
      <c r="BD243" s="316">
        <f t="shared" si="469"/>
        <v>0</v>
      </c>
      <c r="BE243" s="316">
        <f t="shared" si="469"/>
        <v>0</v>
      </c>
      <c r="BF243" s="316">
        <f t="shared" si="469"/>
        <v>0</v>
      </c>
      <c r="BG243" s="316">
        <f t="shared" si="469"/>
        <v>0</v>
      </c>
      <c r="BH243" s="316">
        <f t="shared" si="469"/>
        <v>0</v>
      </c>
      <c r="BI243" s="316">
        <f t="shared" si="469"/>
        <v>0</v>
      </c>
      <c r="BJ243" s="316">
        <f t="shared" si="469"/>
        <v>0</v>
      </c>
      <c r="BK243" s="316">
        <f t="shared" si="469"/>
        <v>0</v>
      </c>
      <c r="BL243" s="316">
        <f t="shared" si="469"/>
        <v>0</v>
      </c>
      <c r="BM243" s="316">
        <f t="shared" si="469"/>
        <v>0</v>
      </c>
      <c r="BN243" s="316">
        <f t="shared" si="469"/>
        <v>0</v>
      </c>
      <c r="BO243" s="316">
        <f t="shared" si="469"/>
        <v>0</v>
      </c>
      <c r="BP243" s="316">
        <f t="shared" si="469"/>
        <v>0</v>
      </c>
      <c r="BQ243" s="316">
        <f t="shared" si="469"/>
        <v>0</v>
      </c>
      <c r="BR243" s="316">
        <f t="shared" si="469"/>
        <v>0</v>
      </c>
      <c r="BS243" s="316">
        <f t="shared" si="469"/>
        <v>0</v>
      </c>
      <c r="BT243" s="316">
        <f t="shared" si="469"/>
        <v>0</v>
      </c>
      <c r="BU243" s="316">
        <f t="shared" ref="BU243:BX243" si="470">IF($C54="NON-QALY",IF(BU$49="-","",BU$158*BU242),IF($C54="QALY",IF(BU$49="-","",BU242*BU$159),"N/A"))</f>
        <v>0</v>
      </c>
      <c r="BV243" s="316">
        <f t="shared" si="470"/>
        <v>0</v>
      </c>
      <c r="BW243" s="316">
        <f t="shared" si="470"/>
        <v>0</v>
      </c>
      <c r="BX243" s="316">
        <f t="shared" si="470"/>
        <v>0</v>
      </c>
    </row>
    <row r="244" spans="1:76" x14ac:dyDescent="0.2">
      <c r="A244" s="726" t="s">
        <v>46</v>
      </c>
      <c r="B244" s="713">
        <f>B55</f>
        <v>0</v>
      </c>
      <c r="C244" s="713" t="str">
        <f>C55</f>
        <v>Non-QALY</v>
      </c>
      <c r="D244" s="709">
        <f>E244/(IF(C55="QALY",Factors!$BU$59,Factors!$BU$58))</f>
        <v>0</v>
      </c>
      <c r="E244" s="709">
        <f t="shared" ref="E244" si="471">SUM(G245:BX245)</f>
        <v>0</v>
      </c>
      <c r="F244" s="34" t="s">
        <v>325</v>
      </c>
      <c r="G244" s="316">
        <f>G55</f>
        <v>0</v>
      </c>
      <c r="H244" s="316">
        <f t="shared" ref="H244:BS244" si="472">H55</f>
        <v>0</v>
      </c>
      <c r="I244" s="316">
        <f t="shared" si="472"/>
        <v>0</v>
      </c>
      <c r="J244" s="316">
        <f t="shared" si="472"/>
        <v>0</v>
      </c>
      <c r="K244" s="316">
        <f t="shared" si="472"/>
        <v>0</v>
      </c>
      <c r="L244" s="316">
        <f t="shared" si="472"/>
        <v>0</v>
      </c>
      <c r="M244" s="316">
        <f t="shared" si="472"/>
        <v>0</v>
      </c>
      <c r="N244" s="316">
        <f t="shared" si="472"/>
        <v>0</v>
      </c>
      <c r="O244" s="316">
        <f t="shared" si="472"/>
        <v>0</v>
      </c>
      <c r="P244" s="316">
        <f t="shared" si="472"/>
        <v>0</v>
      </c>
      <c r="Q244" s="316">
        <f t="shared" si="472"/>
        <v>0</v>
      </c>
      <c r="R244" s="316">
        <f t="shared" si="472"/>
        <v>0</v>
      </c>
      <c r="S244" s="316">
        <f t="shared" si="472"/>
        <v>0</v>
      </c>
      <c r="T244" s="316">
        <f t="shared" si="472"/>
        <v>0</v>
      </c>
      <c r="U244" s="316">
        <f t="shared" si="472"/>
        <v>0</v>
      </c>
      <c r="V244" s="316">
        <f t="shared" si="472"/>
        <v>0</v>
      </c>
      <c r="W244" s="316">
        <f t="shared" si="472"/>
        <v>0</v>
      </c>
      <c r="X244" s="316">
        <f t="shared" si="472"/>
        <v>0</v>
      </c>
      <c r="Y244" s="316">
        <f t="shared" si="472"/>
        <v>0</v>
      </c>
      <c r="Z244" s="316">
        <f t="shared" si="472"/>
        <v>0</v>
      </c>
      <c r="AA244" s="316">
        <f t="shared" si="472"/>
        <v>0</v>
      </c>
      <c r="AB244" s="316">
        <f t="shared" si="472"/>
        <v>0</v>
      </c>
      <c r="AC244" s="316">
        <f t="shared" si="472"/>
        <v>0</v>
      </c>
      <c r="AD244" s="316">
        <f t="shared" si="472"/>
        <v>0</v>
      </c>
      <c r="AE244" s="316">
        <f t="shared" si="472"/>
        <v>0</v>
      </c>
      <c r="AF244" s="316">
        <f t="shared" si="472"/>
        <v>0</v>
      </c>
      <c r="AG244" s="316">
        <f t="shared" si="472"/>
        <v>0</v>
      </c>
      <c r="AH244" s="316">
        <f t="shared" si="472"/>
        <v>0</v>
      </c>
      <c r="AI244" s="316">
        <f t="shared" si="472"/>
        <v>0</v>
      </c>
      <c r="AJ244" s="316">
        <f t="shared" si="472"/>
        <v>0</v>
      </c>
      <c r="AK244" s="316">
        <f t="shared" si="472"/>
        <v>0</v>
      </c>
      <c r="AL244" s="316">
        <f t="shared" si="472"/>
        <v>0</v>
      </c>
      <c r="AM244" s="316">
        <f t="shared" si="472"/>
        <v>0</v>
      </c>
      <c r="AN244" s="316">
        <f t="shared" si="472"/>
        <v>0</v>
      </c>
      <c r="AO244" s="316">
        <f t="shared" si="472"/>
        <v>0</v>
      </c>
      <c r="AP244" s="316">
        <f t="shared" si="472"/>
        <v>0</v>
      </c>
      <c r="AQ244" s="316">
        <f t="shared" si="472"/>
        <v>0</v>
      </c>
      <c r="AR244" s="316">
        <f t="shared" si="472"/>
        <v>0</v>
      </c>
      <c r="AS244" s="316">
        <f t="shared" si="472"/>
        <v>0</v>
      </c>
      <c r="AT244" s="316">
        <f t="shared" si="472"/>
        <v>0</v>
      </c>
      <c r="AU244" s="316">
        <f t="shared" si="472"/>
        <v>0</v>
      </c>
      <c r="AV244" s="316">
        <f t="shared" si="472"/>
        <v>0</v>
      </c>
      <c r="AW244" s="316">
        <f t="shared" si="472"/>
        <v>0</v>
      </c>
      <c r="AX244" s="316">
        <f t="shared" si="472"/>
        <v>0</v>
      </c>
      <c r="AY244" s="316">
        <f t="shared" si="472"/>
        <v>0</v>
      </c>
      <c r="AZ244" s="316">
        <f t="shared" si="472"/>
        <v>0</v>
      </c>
      <c r="BA244" s="316">
        <f t="shared" si="472"/>
        <v>0</v>
      </c>
      <c r="BB244" s="316">
        <f t="shared" si="472"/>
        <v>0</v>
      </c>
      <c r="BC244" s="316">
        <f t="shared" si="472"/>
        <v>0</v>
      </c>
      <c r="BD244" s="316">
        <f t="shared" si="472"/>
        <v>0</v>
      </c>
      <c r="BE244" s="316">
        <f t="shared" si="472"/>
        <v>0</v>
      </c>
      <c r="BF244" s="316">
        <f t="shared" si="472"/>
        <v>0</v>
      </c>
      <c r="BG244" s="316">
        <f t="shared" si="472"/>
        <v>0</v>
      </c>
      <c r="BH244" s="316">
        <f t="shared" si="472"/>
        <v>0</v>
      </c>
      <c r="BI244" s="316">
        <f t="shared" si="472"/>
        <v>0</v>
      </c>
      <c r="BJ244" s="316">
        <f t="shared" si="472"/>
        <v>0</v>
      </c>
      <c r="BK244" s="316">
        <f t="shared" si="472"/>
        <v>0</v>
      </c>
      <c r="BL244" s="316">
        <f t="shared" si="472"/>
        <v>0</v>
      </c>
      <c r="BM244" s="316">
        <f t="shared" si="472"/>
        <v>0</v>
      </c>
      <c r="BN244" s="316">
        <f t="shared" si="472"/>
        <v>0</v>
      </c>
      <c r="BO244" s="316">
        <f t="shared" si="472"/>
        <v>0</v>
      </c>
      <c r="BP244" s="316">
        <f t="shared" si="472"/>
        <v>0</v>
      </c>
      <c r="BQ244" s="316">
        <f t="shared" si="472"/>
        <v>0</v>
      </c>
      <c r="BR244" s="316">
        <f t="shared" si="472"/>
        <v>0</v>
      </c>
      <c r="BS244" s="316">
        <f t="shared" si="472"/>
        <v>0</v>
      </c>
      <c r="BT244" s="316">
        <f t="shared" ref="BT244:BX244" si="473">BT55</f>
        <v>0</v>
      </c>
      <c r="BU244" s="316">
        <f t="shared" si="473"/>
        <v>0</v>
      </c>
      <c r="BV244" s="316">
        <f t="shared" si="473"/>
        <v>0</v>
      </c>
      <c r="BW244" s="316">
        <f t="shared" si="473"/>
        <v>0</v>
      </c>
      <c r="BX244" s="316">
        <f t="shared" si="473"/>
        <v>0</v>
      </c>
    </row>
    <row r="245" spans="1:76" x14ac:dyDescent="0.2">
      <c r="A245" s="727"/>
      <c r="B245" s="714"/>
      <c r="C245" s="714"/>
      <c r="D245" s="710"/>
      <c r="E245" s="710"/>
      <c r="F245" s="90" t="s">
        <v>324</v>
      </c>
      <c r="G245" s="316">
        <f>IF($C55="","N/A",G244)</f>
        <v>0</v>
      </c>
      <c r="H245" s="316">
        <f>IF($C55="NON-QALY",IF(H$49="-","",H$158*H244),IF($C55="QALY",IF(H$49="-","",H244*H$159),"N/A"))</f>
        <v>0</v>
      </c>
      <c r="I245" s="316">
        <f t="shared" ref="I245:BT245" si="474">IF($C55="NON-QALY",IF(I$49="-","",I$158*I244),IF($C55="QALY",IF(I$49="-","",I244*I$159),"N/A"))</f>
        <v>0</v>
      </c>
      <c r="J245" s="316">
        <f t="shared" si="474"/>
        <v>0</v>
      </c>
      <c r="K245" s="316">
        <f t="shared" si="474"/>
        <v>0</v>
      </c>
      <c r="L245" s="316">
        <f t="shared" si="474"/>
        <v>0</v>
      </c>
      <c r="M245" s="316">
        <f t="shared" si="474"/>
        <v>0</v>
      </c>
      <c r="N245" s="316">
        <f t="shared" si="474"/>
        <v>0</v>
      </c>
      <c r="O245" s="316">
        <f t="shared" si="474"/>
        <v>0</v>
      </c>
      <c r="P245" s="316">
        <f t="shared" si="474"/>
        <v>0</v>
      </c>
      <c r="Q245" s="316">
        <f t="shared" si="474"/>
        <v>0</v>
      </c>
      <c r="R245" s="316">
        <f t="shared" si="474"/>
        <v>0</v>
      </c>
      <c r="S245" s="316">
        <f t="shared" si="474"/>
        <v>0</v>
      </c>
      <c r="T245" s="316">
        <f t="shared" si="474"/>
        <v>0</v>
      </c>
      <c r="U245" s="316">
        <f t="shared" si="474"/>
        <v>0</v>
      </c>
      <c r="V245" s="316">
        <f t="shared" si="474"/>
        <v>0</v>
      </c>
      <c r="W245" s="316">
        <f t="shared" si="474"/>
        <v>0</v>
      </c>
      <c r="X245" s="316">
        <f t="shared" si="474"/>
        <v>0</v>
      </c>
      <c r="Y245" s="316">
        <f t="shared" si="474"/>
        <v>0</v>
      </c>
      <c r="Z245" s="316">
        <f t="shared" si="474"/>
        <v>0</v>
      </c>
      <c r="AA245" s="316">
        <f t="shared" si="474"/>
        <v>0</v>
      </c>
      <c r="AB245" s="316">
        <f t="shared" si="474"/>
        <v>0</v>
      </c>
      <c r="AC245" s="316">
        <f t="shared" si="474"/>
        <v>0</v>
      </c>
      <c r="AD245" s="316">
        <f t="shared" si="474"/>
        <v>0</v>
      </c>
      <c r="AE245" s="316">
        <f t="shared" si="474"/>
        <v>0</v>
      </c>
      <c r="AF245" s="316">
        <f t="shared" si="474"/>
        <v>0</v>
      </c>
      <c r="AG245" s="316">
        <f t="shared" si="474"/>
        <v>0</v>
      </c>
      <c r="AH245" s="316">
        <f t="shared" si="474"/>
        <v>0</v>
      </c>
      <c r="AI245" s="316">
        <f t="shared" si="474"/>
        <v>0</v>
      </c>
      <c r="AJ245" s="316">
        <f t="shared" si="474"/>
        <v>0</v>
      </c>
      <c r="AK245" s="316">
        <f t="shared" si="474"/>
        <v>0</v>
      </c>
      <c r="AL245" s="316">
        <f t="shared" si="474"/>
        <v>0</v>
      </c>
      <c r="AM245" s="316">
        <f t="shared" si="474"/>
        <v>0</v>
      </c>
      <c r="AN245" s="316">
        <f t="shared" si="474"/>
        <v>0</v>
      </c>
      <c r="AO245" s="316">
        <f t="shared" si="474"/>
        <v>0</v>
      </c>
      <c r="AP245" s="316">
        <f t="shared" si="474"/>
        <v>0</v>
      </c>
      <c r="AQ245" s="316">
        <f t="shared" si="474"/>
        <v>0</v>
      </c>
      <c r="AR245" s="316">
        <f t="shared" si="474"/>
        <v>0</v>
      </c>
      <c r="AS245" s="316">
        <f t="shared" si="474"/>
        <v>0</v>
      </c>
      <c r="AT245" s="316">
        <f t="shared" si="474"/>
        <v>0</v>
      </c>
      <c r="AU245" s="316">
        <f t="shared" si="474"/>
        <v>0</v>
      </c>
      <c r="AV245" s="316">
        <f t="shared" si="474"/>
        <v>0</v>
      </c>
      <c r="AW245" s="316">
        <f t="shared" si="474"/>
        <v>0</v>
      </c>
      <c r="AX245" s="316">
        <f t="shared" si="474"/>
        <v>0</v>
      </c>
      <c r="AY245" s="316">
        <f t="shared" si="474"/>
        <v>0</v>
      </c>
      <c r="AZ245" s="316">
        <f t="shared" si="474"/>
        <v>0</v>
      </c>
      <c r="BA245" s="316">
        <f t="shared" si="474"/>
        <v>0</v>
      </c>
      <c r="BB245" s="316">
        <f t="shared" si="474"/>
        <v>0</v>
      </c>
      <c r="BC245" s="316">
        <f t="shared" si="474"/>
        <v>0</v>
      </c>
      <c r="BD245" s="316">
        <f t="shared" si="474"/>
        <v>0</v>
      </c>
      <c r="BE245" s="316">
        <f t="shared" si="474"/>
        <v>0</v>
      </c>
      <c r="BF245" s="316">
        <f t="shared" si="474"/>
        <v>0</v>
      </c>
      <c r="BG245" s="316">
        <f t="shared" si="474"/>
        <v>0</v>
      </c>
      <c r="BH245" s="316">
        <f t="shared" si="474"/>
        <v>0</v>
      </c>
      <c r="BI245" s="316">
        <f t="shared" si="474"/>
        <v>0</v>
      </c>
      <c r="BJ245" s="316">
        <f t="shared" si="474"/>
        <v>0</v>
      </c>
      <c r="BK245" s="316">
        <f t="shared" si="474"/>
        <v>0</v>
      </c>
      <c r="BL245" s="316">
        <f t="shared" si="474"/>
        <v>0</v>
      </c>
      <c r="BM245" s="316">
        <f t="shared" si="474"/>
        <v>0</v>
      </c>
      <c r="BN245" s="316">
        <f t="shared" si="474"/>
        <v>0</v>
      </c>
      <c r="BO245" s="316">
        <f t="shared" si="474"/>
        <v>0</v>
      </c>
      <c r="BP245" s="316">
        <f t="shared" si="474"/>
        <v>0</v>
      </c>
      <c r="BQ245" s="316">
        <f t="shared" si="474"/>
        <v>0</v>
      </c>
      <c r="BR245" s="316">
        <f t="shared" si="474"/>
        <v>0</v>
      </c>
      <c r="BS245" s="316">
        <f t="shared" si="474"/>
        <v>0</v>
      </c>
      <c r="BT245" s="316">
        <f t="shared" si="474"/>
        <v>0</v>
      </c>
      <c r="BU245" s="316">
        <f t="shared" ref="BU245:BX245" si="475">IF($C55="NON-QALY",IF(BU$49="-","",BU$158*BU244),IF($C55="QALY",IF(BU$49="-","",BU244*BU$159),"N/A"))</f>
        <v>0</v>
      </c>
      <c r="BV245" s="316">
        <f t="shared" si="475"/>
        <v>0</v>
      </c>
      <c r="BW245" s="316">
        <f t="shared" si="475"/>
        <v>0</v>
      </c>
      <c r="BX245" s="316">
        <f t="shared" si="475"/>
        <v>0</v>
      </c>
    </row>
    <row r="246" spans="1:76" x14ac:dyDescent="0.2">
      <c r="A246" s="726" t="s">
        <v>47</v>
      </c>
      <c r="B246" s="713">
        <f>B56</f>
        <v>0</v>
      </c>
      <c r="C246" s="713" t="str">
        <f>C56</f>
        <v>Non-QALY</v>
      </c>
      <c r="D246" s="709">
        <f>E246/(IF(C56="QALY",Factors!$BU$59,Factors!$BU$58))</f>
        <v>0</v>
      </c>
      <c r="E246" s="709">
        <f t="shared" ref="E246" si="476">SUM(G247:BX247)</f>
        <v>0</v>
      </c>
      <c r="F246" s="34" t="s">
        <v>325</v>
      </c>
      <c r="G246" s="316">
        <f>G56</f>
        <v>0</v>
      </c>
      <c r="H246" s="316">
        <f t="shared" ref="H246:BS246" si="477">H56</f>
        <v>0</v>
      </c>
      <c r="I246" s="316">
        <f t="shared" si="477"/>
        <v>0</v>
      </c>
      <c r="J246" s="316">
        <f t="shared" si="477"/>
        <v>0</v>
      </c>
      <c r="K246" s="316">
        <f t="shared" si="477"/>
        <v>0</v>
      </c>
      <c r="L246" s="316">
        <f t="shared" si="477"/>
        <v>0</v>
      </c>
      <c r="M246" s="316">
        <f t="shared" si="477"/>
        <v>0</v>
      </c>
      <c r="N246" s="316">
        <f t="shared" si="477"/>
        <v>0</v>
      </c>
      <c r="O246" s="316">
        <f t="shared" si="477"/>
        <v>0</v>
      </c>
      <c r="P246" s="316">
        <f t="shared" si="477"/>
        <v>0</v>
      </c>
      <c r="Q246" s="316">
        <f t="shared" si="477"/>
        <v>0</v>
      </c>
      <c r="R246" s="316">
        <f t="shared" si="477"/>
        <v>0</v>
      </c>
      <c r="S246" s="316">
        <f t="shared" si="477"/>
        <v>0</v>
      </c>
      <c r="T246" s="316">
        <f t="shared" si="477"/>
        <v>0</v>
      </c>
      <c r="U246" s="316">
        <f t="shared" si="477"/>
        <v>0</v>
      </c>
      <c r="V246" s="316">
        <f t="shared" si="477"/>
        <v>0</v>
      </c>
      <c r="W246" s="316">
        <f t="shared" si="477"/>
        <v>0</v>
      </c>
      <c r="X246" s="316">
        <f t="shared" si="477"/>
        <v>0</v>
      </c>
      <c r="Y246" s="316">
        <f t="shared" si="477"/>
        <v>0</v>
      </c>
      <c r="Z246" s="316">
        <f t="shared" si="477"/>
        <v>0</v>
      </c>
      <c r="AA246" s="316">
        <f t="shared" si="477"/>
        <v>0</v>
      </c>
      <c r="AB246" s="316">
        <f t="shared" si="477"/>
        <v>0</v>
      </c>
      <c r="AC246" s="316">
        <f t="shared" si="477"/>
        <v>0</v>
      </c>
      <c r="AD246" s="316">
        <f t="shared" si="477"/>
        <v>0</v>
      </c>
      <c r="AE246" s="316">
        <f t="shared" si="477"/>
        <v>0</v>
      </c>
      <c r="AF246" s="316">
        <f t="shared" si="477"/>
        <v>0</v>
      </c>
      <c r="AG246" s="316">
        <f t="shared" si="477"/>
        <v>0</v>
      </c>
      <c r="AH246" s="316">
        <f t="shared" si="477"/>
        <v>0</v>
      </c>
      <c r="AI246" s="316">
        <f t="shared" si="477"/>
        <v>0</v>
      </c>
      <c r="AJ246" s="316">
        <f t="shared" si="477"/>
        <v>0</v>
      </c>
      <c r="AK246" s="316">
        <f t="shared" si="477"/>
        <v>0</v>
      </c>
      <c r="AL246" s="316">
        <f t="shared" si="477"/>
        <v>0</v>
      </c>
      <c r="AM246" s="316">
        <f t="shared" si="477"/>
        <v>0</v>
      </c>
      <c r="AN246" s="316">
        <f t="shared" si="477"/>
        <v>0</v>
      </c>
      <c r="AO246" s="316">
        <f t="shared" si="477"/>
        <v>0</v>
      </c>
      <c r="AP246" s="316">
        <f t="shared" si="477"/>
        <v>0</v>
      </c>
      <c r="AQ246" s="316">
        <f t="shared" si="477"/>
        <v>0</v>
      </c>
      <c r="AR246" s="316">
        <f t="shared" si="477"/>
        <v>0</v>
      </c>
      <c r="AS246" s="316">
        <f t="shared" si="477"/>
        <v>0</v>
      </c>
      <c r="AT246" s="316">
        <f t="shared" si="477"/>
        <v>0</v>
      </c>
      <c r="AU246" s="316">
        <f t="shared" si="477"/>
        <v>0</v>
      </c>
      <c r="AV246" s="316">
        <f t="shared" si="477"/>
        <v>0</v>
      </c>
      <c r="AW246" s="316">
        <f t="shared" si="477"/>
        <v>0</v>
      </c>
      <c r="AX246" s="316">
        <f t="shared" si="477"/>
        <v>0</v>
      </c>
      <c r="AY246" s="316">
        <f t="shared" si="477"/>
        <v>0</v>
      </c>
      <c r="AZ246" s="316">
        <f t="shared" si="477"/>
        <v>0</v>
      </c>
      <c r="BA246" s="316">
        <f t="shared" si="477"/>
        <v>0</v>
      </c>
      <c r="BB246" s="316">
        <f t="shared" si="477"/>
        <v>0</v>
      </c>
      <c r="BC246" s="316">
        <f t="shared" si="477"/>
        <v>0</v>
      </c>
      <c r="BD246" s="316">
        <f t="shared" si="477"/>
        <v>0</v>
      </c>
      <c r="BE246" s="316">
        <f t="shared" si="477"/>
        <v>0</v>
      </c>
      <c r="BF246" s="316">
        <f t="shared" si="477"/>
        <v>0</v>
      </c>
      <c r="BG246" s="316">
        <f t="shared" si="477"/>
        <v>0</v>
      </c>
      <c r="BH246" s="316">
        <f t="shared" si="477"/>
        <v>0</v>
      </c>
      <c r="BI246" s="316">
        <f t="shared" si="477"/>
        <v>0</v>
      </c>
      <c r="BJ246" s="316">
        <f t="shared" si="477"/>
        <v>0</v>
      </c>
      <c r="BK246" s="316">
        <f t="shared" si="477"/>
        <v>0</v>
      </c>
      <c r="BL246" s="316">
        <f t="shared" si="477"/>
        <v>0</v>
      </c>
      <c r="BM246" s="316">
        <f t="shared" si="477"/>
        <v>0</v>
      </c>
      <c r="BN246" s="316">
        <f t="shared" si="477"/>
        <v>0</v>
      </c>
      <c r="BO246" s="316">
        <f t="shared" si="477"/>
        <v>0</v>
      </c>
      <c r="BP246" s="316">
        <f t="shared" si="477"/>
        <v>0</v>
      </c>
      <c r="BQ246" s="316">
        <f t="shared" si="477"/>
        <v>0</v>
      </c>
      <c r="BR246" s="316">
        <f t="shared" si="477"/>
        <v>0</v>
      </c>
      <c r="BS246" s="316">
        <f t="shared" si="477"/>
        <v>0</v>
      </c>
      <c r="BT246" s="316">
        <f t="shared" ref="BT246:BX246" si="478">BT56</f>
        <v>0</v>
      </c>
      <c r="BU246" s="316">
        <f t="shared" si="478"/>
        <v>0</v>
      </c>
      <c r="BV246" s="316">
        <f t="shared" si="478"/>
        <v>0</v>
      </c>
      <c r="BW246" s="316">
        <f t="shared" si="478"/>
        <v>0</v>
      </c>
      <c r="BX246" s="316">
        <f t="shared" si="478"/>
        <v>0</v>
      </c>
    </row>
    <row r="247" spans="1:76" x14ac:dyDescent="0.2">
      <c r="A247" s="727"/>
      <c r="B247" s="714"/>
      <c r="C247" s="714"/>
      <c r="D247" s="710"/>
      <c r="E247" s="710"/>
      <c r="F247" s="90" t="s">
        <v>324</v>
      </c>
      <c r="G247" s="316">
        <f>IF($C56="","N/A",G246)</f>
        <v>0</v>
      </c>
      <c r="H247" s="316">
        <f>IF($C56="NON-QALY",IF(H$49="-","",H$158*H246),IF($C56="QALY",IF(H$49="-","",H246*H$159),"N/A"))</f>
        <v>0</v>
      </c>
      <c r="I247" s="316">
        <f t="shared" ref="I247:BT247" si="479">IF($C56="NON-QALY",IF(I$49="-","",I$158*I246),IF($C56="QALY",IF(I$49="-","",I246*I$159),"N/A"))</f>
        <v>0</v>
      </c>
      <c r="J247" s="316">
        <f t="shared" si="479"/>
        <v>0</v>
      </c>
      <c r="K247" s="316">
        <f t="shared" si="479"/>
        <v>0</v>
      </c>
      <c r="L247" s="316">
        <f t="shared" si="479"/>
        <v>0</v>
      </c>
      <c r="M247" s="316">
        <f t="shared" si="479"/>
        <v>0</v>
      </c>
      <c r="N247" s="316">
        <f t="shared" si="479"/>
        <v>0</v>
      </c>
      <c r="O247" s="316">
        <f t="shared" si="479"/>
        <v>0</v>
      </c>
      <c r="P247" s="316">
        <f t="shared" si="479"/>
        <v>0</v>
      </c>
      <c r="Q247" s="316">
        <f t="shared" si="479"/>
        <v>0</v>
      </c>
      <c r="R247" s="316">
        <f t="shared" si="479"/>
        <v>0</v>
      </c>
      <c r="S247" s="316">
        <f t="shared" si="479"/>
        <v>0</v>
      </c>
      <c r="T247" s="316">
        <f t="shared" si="479"/>
        <v>0</v>
      </c>
      <c r="U247" s="316">
        <f t="shared" si="479"/>
        <v>0</v>
      </c>
      <c r="V247" s="316">
        <f t="shared" si="479"/>
        <v>0</v>
      </c>
      <c r="W247" s="316">
        <f t="shared" si="479"/>
        <v>0</v>
      </c>
      <c r="X247" s="316">
        <f t="shared" si="479"/>
        <v>0</v>
      </c>
      <c r="Y247" s="316">
        <f t="shared" si="479"/>
        <v>0</v>
      </c>
      <c r="Z247" s="316">
        <f t="shared" si="479"/>
        <v>0</v>
      </c>
      <c r="AA247" s="316">
        <f t="shared" si="479"/>
        <v>0</v>
      </c>
      <c r="AB247" s="316">
        <f t="shared" si="479"/>
        <v>0</v>
      </c>
      <c r="AC247" s="316">
        <f t="shared" si="479"/>
        <v>0</v>
      </c>
      <c r="AD247" s="316">
        <f t="shared" si="479"/>
        <v>0</v>
      </c>
      <c r="AE247" s="316">
        <f t="shared" si="479"/>
        <v>0</v>
      </c>
      <c r="AF247" s="316">
        <f t="shared" si="479"/>
        <v>0</v>
      </c>
      <c r="AG247" s="316">
        <f t="shared" si="479"/>
        <v>0</v>
      </c>
      <c r="AH247" s="316">
        <f t="shared" si="479"/>
        <v>0</v>
      </c>
      <c r="AI247" s="316">
        <f t="shared" si="479"/>
        <v>0</v>
      </c>
      <c r="AJ247" s="316">
        <f t="shared" si="479"/>
        <v>0</v>
      </c>
      <c r="AK247" s="316">
        <f t="shared" si="479"/>
        <v>0</v>
      </c>
      <c r="AL247" s="316">
        <f t="shared" si="479"/>
        <v>0</v>
      </c>
      <c r="AM247" s="316">
        <f t="shared" si="479"/>
        <v>0</v>
      </c>
      <c r="AN247" s="316">
        <f t="shared" si="479"/>
        <v>0</v>
      </c>
      <c r="AO247" s="316">
        <f t="shared" si="479"/>
        <v>0</v>
      </c>
      <c r="AP247" s="316">
        <f t="shared" si="479"/>
        <v>0</v>
      </c>
      <c r="AQ247" s="316">
        <f t="shared" si="479"/>
        <v>0</v>
      </c>
      <c r="AR247" s="316">
        <f t="shared" si="479"/>
        <v>0</v>
      </c>
      <c r="AS247" s="316">
        <f t="shared" si="479"/>
        <v>0</v>
      </c>
      <c r="AT247" s="316">
        <f t="shared" si="479"/>
        <v>0</v>
      </c>
      <c r="AU247" s="316">
        <f t="shared" si="479"/>
        <v>0</v>
      </c>
      <c r="AV247" s="316">
        <f t="shared" si="479"/>
        <v>0</v>
      </c>
      <c r="AW247" s="316">
        <f t="shared" si="479"/>
        <v>0</v>
      </c>
      <c r="AX247" s="316">
        <f t="shared" si="479"/>
        <v>0</v>
      </c>
      <c r="AY247" s="316">
        <f t="shared" si="479"/>
        <v>0</v>
      </c>
      <c r="AZ247" s="316">
        <f t="shared" si="479"/>
        <v>0</v>
      </c>
      <c r="BA247" s="316">
        <f t="shared" si="479"/>
        <v>0</v>
      </c>
      <c r="BB247" s="316">
        <f t="shared" si="479"/>
        <v>0</v>
      </c>
      <c r="BC247" s="316">
        <f t="shared" si="479"/>
        <v>0</v>
      </c>
      <c r="BD247" s="316">
        <f t="shared" si="479"/>
        <v>0</v>
      </c>
      <c r="BE247" s="316">
        <f t="shared" si="479"/>
        <v>0</v>
      </c>
      <c r="BF247" s="316">
        <f t="shared" si="479"/>
        <v>0</v>
      </c>
      <c r="BG247" s="316">
        <f t="shared" si="479"/>
        <v>0</v>
      </c>
      <c r="BH247" s="316">
        <f t="shared" si="479"/>
        <v>0</v>
      </c>
      <c r="BI247" s="316">
        <f t="shared" si="479"/>
        <v>0</v>
      </c>
      <c r="BJ247" s="316">
        <f t="shared" si="479"/>
        <v>0</v>
      </c>
      <c r="BK247" s="316">
        <f t="shared" si="479"/>
        <v>0</v>
      </c>
      <c r="BL247" s="316">
        <f t="shared" si="479"/>
        <v>0</v>
      </c>
      <c r="BM247" s="316">
        <f t="shared" si="479"/>
        <v>0</v>
      </c>
      <c r="BN247" s="316">
        <f t="shared" si="479"/>
        <v>0</v>
      </c>
      <c r="BO247" s="316">
        <f t="shared" si="479"/>
        <v>0</v>
      </c>
      <c r="BP247" s="316">
        <f t="shared" si="479"/>
        <v>0</v>
      </c>
      <c r="BQ247" s="316">
        <f t="shared" si="479"/>
        <v>0</v>
      </c>
      <c r="BR247" s="316">
        <f t="shared" si="479"/>
        <v>0</v>
      </c>
      <c r="BS247" s="316">
        <f t="shared" si="479"/>
        <v>0</v>
      </c>
      <c r="BT247" s="316">
        <f t="shared" si="479"/>
        <v>0</v>
      </c>
      <c r="BU247" s="316">
        <f t="shared" ref="BU247:BX247" si="480">IF($C56="NON-QALY",IF(BU$49="-","",BU$158*BU246),IF($C56="QALY",IF(BU$49="-","",BU246*BU$159),"N/A"))</f>
        <v>0</v>
      </c>
      <c r="BV247" s="316">
        <f t="shared" si="480"/>
        <v>0</v>
      </c>
      <c r="BW247" s="316">
        <f t="shared" si="480"/>
        <v>0</v>
      </c>
      <c r="BX247" s="316">
        <f t="shared" si="480"/>
        <v>0</v>
      </c>
    </row>
    <row r="248" spans="1:76" x14ac:dyDescent="0.2">
      <c r="A248" s="726" t="s">
        <v>48</v>
      </c>
      <c r="B248" s="713">
        <f>B57</f>
        <v>0</v>
      </c>
      <c r="C248" s="713" t="str">
        <f>C57</f>
        <v>Non-QALY</v>
      </c>
      <c r="D248" s="709">
        <f>E248/(IF(C57="QALY",Factors!$BU$59,Factors!$BU$58))</f>
        <v>0</v>
      </c>
      <c r="E248" s="709">
        <f t="shared" ref="E248" si="481">SUM(G249:BX249)</f>
        <v>0</v>
      </c>
      <c r="F248" s="34" t="s">
        <v>325</v>
      </c>
      <c r="G248" s="316">
        <f>G57</f>
        <v>0</v>
      </c>
      <c r="H248" s="316">
        <f t="shared" ref="H248:BS248" si="482">H57</f>
        <v>0</v>
      </c>
      <c r="I248" s="316">
        <f t="shared" si="482"/>
        <v>0</v>
      </c>
      <c r="J248" s="316">
        <f t="shared" si="482"/>
        <v>0</v>
      </c>
      <c r="K248" s="316">
        <f t="shared" si="482"/>
        <v>0</v>
      </c>
      <c r="L248" s="316">
        <f t="shared" si="482"/>
        <v>0</v>
      </c>
      <c r="M248" s="316">
        <f t="shared" si="482"/>
        <v>0</v>
      </c>
      <c r="N248" s="316">
        <f t="shared" si="482"/>
        <v>0</v>
      </c>
      <c r="O248" s="316">
        <f t="shared" si="482"/>
        <v>0</v>
      </c>
      <c r="P248" s="316">
        <f t="shared" si="482"/>
        <v>0</v>
      </c>
      <c r="Q248" s="316">
        <f t="shared" si="482"/>
        <v>0</v>
      </c>
      <c r="R248" s="316">
        <f t="shared" si="482"/>
        <v>0</v>
      </c>
      <c r="S248" s="316">
        <f t="shared" si="482"/>
        <v>0</v>
      </c>
      <c r="T248" s="316">
        <f t="shared" si="482"/>
        <v>0</v>
      </c>
      <c r="U248" s="316">
        <f t="shared" si="482"/>
        <v>0</v>
      </c>
      <c r="V248" s="316">
        <f t="shared" si="482"/>
        <v>0</v>
      </c>
      <c r="W248" s="316">
        <f t="shared" si="482"/>
        <v>0</v>
      </c>
      <c r="X248" s="316">
        <f t="shared" si="482"/>
        <v>0</v>
      </c>
      <c r="Y248" s="316">
        <f t="shared" si="482"/>
        <v>0</v>
      </c>
      <c r="Z248" s="316">
        <f t="shared" si="482"/>
        <v>0</v>
      </c>
      <c r="AA248" s="316">
        <f t="shared" si="482"/>
        <v>0</v>
      </c>
      <c r="AB248" s="316">
        <f t="shared" si="482"/>
        <v>0</v>
      </c>
      <c r="AC248" s="316">
        <f t="shared" si="482"/>
        <v>0</v>
      </c>
      <c r="AD248" s="316">
        <f t="shared" si="482"/>
        <v>0</v>
      </c>
      <c r="AE248" s="316">
        <f t="shared" si="482"/>
        <v>0</v>
      </c>
      <c r="AF248" s="316">
        <f t="shared" si="482"/>
        <v>0</v>
      </c>
      <c r="AG248" s="316">
        <f t="shared" si="482"/>
        <v>0</v>
      </c>
      <c r="AH248" s="316">
        <f t="shared" si="482"/>
        <v>0</v>
      </c>
      <c r="AI248" s="316">
        <f t="shared" si="482"/>
        <v>0</v>
      </c>
      <c r="AJ248" s="316">
        <f t="shared" si="482"/>
        <v>0</v>
      </c>
      <c r="AK248" s="316">
        <f t="shared" si="482"/>
        <v>0</v>
      </c>
      <c r="AL248" s="316">
        <f t="shared" si="482"/>
        <v>0</v>
      </c>
      <c r="AM248" s="316">
        <f t="shared" si="482"/>
        <v>0</v>
      </c>
      <c r="AN248" s="316">
        <f t="shared" si="482"/>
        <v>0</v>
      </c>
      <c r="AO248" s="316">
        <f t="shared" si="482"/>
        <v>0</v>
      </c>
      <c r="AP248" s="316">
        <f t="shared" si="482"/>
        <v>0</v>
      </c>
      <c r="AQ248" s="316">
        <f t="shared" si="482"/>
        <v>0</v>
      </c>
      <c r="AR248" s="316">
        <f t="shared" si="482"/>
        <v>0</v>
      </c>
      <c r="AS248" s="316">
        <f t="shared" si="482"/>
        <v>0</v>
      </c>
      <c r="AT248" s="316">
        <f t="shared" si="482"/>
        <v>0</v>
      </c>
      <c r="AU248" s="316">
        <f t="shared" si="482"/>
        <v>0</v>
      </c>
      <c r="AV248" s="316">
        <f t="shared" si="482"/>
        <v>0</v>
      </c>
      <c r="AW248" s="316">
        <f t="shared" si="482"/>
        <v>0</v>
      </c>
      <c r="AX248" s="316">
        <f t="shared" si="482"/>
        <v>0</v>
      </c>
      <c r="AY248" s="316">
        <f t="shared" si="482"/>
        <v>0</v>
      </c>
      <c r="AZ248" s="316">
        <f t="shared" si="482"/>
        <v>0</v>
      </c>
      <c r="BA248" s="316">
        <f t="shared" si="482"/>
        <v>0</v>
      </c>
      <c r="BB248" s="316">
        <f t="shared" si="482"/>
        <v>0</v>
      </c>
      <c r="BC248" s="316">
        <f t="shared" si="482"/>
        <v>0</v>
      </c>
      <c r="BD248" s="316">
        <f t="shared" si="482"/>
        <v>0</v>
      </c>
      <c r="BE248" s="316">
        <f t="shared" si="482"/>
        <v>0</v>
      </c>
      <c r="BF248" s="316">
        <f t="shared" si="482"/>
        <v>0</v>
      </c>
      <c r="BG248" s="316">
        <f t="shared" si="482"/>
        <v>0</v>
      </c>
      <c r="BH248" s="316">
        <f t="shared" si="482"/>
        <v>0</v>
      </c>
      <c r="BI248" s="316">
        <f t="shared" si="482"/>
        <v>0</v>
      </c>
      <c r="BJ248" s="316">
        <f t="shared" si="482"/>
        <v>0</v>
      </c>
      <c r="BK248" s="316">
        <f t="shared" si="482"/>
        <v>0</v>
      </c>
      <c r="BL248" s="316">
        <f t="shared" si="482"/>
        <v>0</v>
      </c>
      <c r="BM248" s="316">
        <f t="shared" si="482"/>
        <v>0</v>
      </c>
      <c r="BN248" s="316">
        <f t="shared" si="482"/>
        <v>0</v>
      </c>
      <c r="BO248" s="316">
        <f t="shared" si="482"/>
        <v>0</v>
      </c>
      <c r="BP248" s="316">
        <f t="shared" si="482"/>
        <v>0</v>
      </c>
      <c r="BQ248" s="316">
        <f t="shared" si="482"/>
        <v>0</v>
      </c>
      <c r="BR248" s="316">
        <f t="shared" si="482"/>
        <v>0</v>
      </c>
      <c r="BS248" s="316">
        <f t="shared" si="482"/>
        <v>0</v>
      </c>
      <c r="BT248" s="316">
        <f t="shared" ref="BT248:BX248" si="483">BT57</f>
        <v>0</v>
      </c>
      <c r="BU248" s="316">
        <f t="shared" si="483"/>
        <v>0</v>
      </c>
      <c r="BV248" s="316">
        <f t="shared" si="483"/>
        <v>0</v>
      </c>
      <c r="BW248" s="316">
        <f t="shared" si="483"/>
        <v>0</v>
      </c>
      <c r="BX248" s="316">
        <f t="shared" si="483"/>
        <v>0</v>
      </c>
    </row>
    <row r="249" spans="1:76" x14ac:dyDescent="0.2">
      <c r="A249" s="727"/>
      <c r="B249" s="714"/>
      <c r="C249" s="714"/>
      <c r="D249" s="710"/>
      <c r="E249" s="710"/>
      <c r="F249" s="90" t="s">
        <v>324</v>
      </c>
      <c r="G249" s="316">
        <f>IF($C57="","N/A",G248)</f>
        <v>0</v>
      </c>
      <c r="H249" s="316">
        <f>IF($C57="NON-QALY",IF(H$49="-","",H$158*H248),IF($C57="QALY",IF(H$49="-","",H248*H$159),"N/A"))</f>
        <v>0</v>
      </c>
      <c r="I249" s="316">
        <f t="shared" ref="I249:BT249" si="484">IF($C57="NON-QALY",IF(I$49="-","",I$158*I248),IF($C57="QALY",IF(I$49="-","",I248*I$159),"N/A"))</f>
        <v>0</v>
      </c>
      <c r="J249" s="316">
        <f t="shared" si="484"/>
        <v>0</v>
      </c>
      <c r="K249" s="316">
        <f t="shared" si="484"/>
        <v>0</v>
      </c>
      <c r="L249" s="316">
        <f t="shared" si="484"/>
        <v>0</v>
      </c>
      <c r="M249" s="316">
        <f t="shared" si="484"/>
        <v>0</v>
      </c>
      <c r="N249" s="316">
        <f t="shared" si="484"/>
        <v>0</v>
      </c>
      <c r="O249" s="316">
        <f t="shared" si="484"/>
        <v>0</v>
      </c>
      <c r="P249" s="316">
        <f t="shared" si="484"/>
        <v>0</v>
      </c>
      <c r="Q249" s="316">
        <f t="shared" si="484"/>
        <v>0</v>
      </c>
      <c r="R249" s="316">
        <f t="shared" si="484"/>
        <v>0</v>
      </c>
      <c r="S249" s="316">
        <f t="shared" si="484"/>
        <v>0</v>
      </c>
      <c r="T249" s="316">
        <f t="shared" si="484"/>
        <v>0</v>
      </c>
      <c r="U249" s="316">
        <f t="shared" si="484"/>
        <v>0</v>
      </c>
      <c r="V249" s="316">
        <f t="shared" si="484"/>
        <v>0</v>
      </c>
      <c r="W249" s="316">
        <f t="shared" si="484"/>
        <v>0</v>
      </c>
      <c r="X249" s="316">
        <f t="shared" si="484"/>
        <v>0</v>
      </c>
      <c r="Y249" s="316">
        <f t="shared" si="484"/>
        <v>0</v>
      </c>
      <c r="Z249" s="316">
        <f t="shared" si="484"/>
        <v>0</v>
      </c>
      <c r="AA249" s="316">
        <f t="shared" si="484"/>
        <v>0</v>
      </c>
      <c r="AB249" s="316">
        <f t="shared" si="484"/>
        <v>0</v>
      </c>
      <c r="AC249" s="316">
        <f t="shared" si="484"/>
        <v>0</v>
      </c>
      <c r="AD249" s="316">
        <f t="shared" si="484"/>
        <v>0</v>
      </c>
      <c r="AE249" s="316">
        <f t="shared" si="484"/>
        <v>0</v>
      </c>
      <c r="AF249" s="316">
        <f t="shared" si="484"/>
        <v>0</v>
      </c>
      <c r="AG249" s="316">
        <f t="shared" si="484"/>
        <v>0</v>
      </c>
      <c r="AH249" s="316">
        <f t="shared" si="484"/>
        <v>0</v>
      </c>
      <c r="AI249" s="316">
        <f t="shared" si="484"/>
        <v>0</v>
      </c>
      <c r="AJ249" s="316">
        <f t="shared" si="484"/>
        <v>0</v>
      </c>
      <c r="AK249" s="316">
        <f t="shared" si="484"/>
        <v>0</v>
      </c>
      <c r="AL249" s="316">
        <f t="shared" si="484"/>
        <v>0</v>
      </c>
      <c r="AM249" s="316">
        <f t="shared" si="484"/>
        <v>0</v>
      </c>
      <c r="AN249" s="316">
        <f t="shared" si="484"/>
        <v>0</v>
      </c>
      <c r="AO249" s="316">
        <f t="shared" si="484"/>
        <v>0</v>
      </c>
      <c r="AP249" s="316">
        <f t="shared" si="484"/>
        <v>0</v>
      </c>
      <c r="AQ249" s="316">
        <f t="shared" si="484"/>
        <v>0</v>
      </c>
      <c r="AR249" s="316">
        <f t="shared" si="484"/>
        <v>0</v>
      </c>
      <c r="AS249" s="316">
        <f t="shared" si="484"/>
        <v>0</v>
      </c>
      <c r="AT249" s="316">
        <f t="shared" si="484"/>
        <v>0</v>
      </c>
      <c r="AU249" s="316">
        <f t="shared" si="484"/>
        <v>0</v>
      </c>
      <c r="AV249" s="316">
        <f t="shared" si="484"/>
        <v>0</v>
      </c>
      <c r="AW249" s="316">
        <f t="shared" si="484"/>
        <v>0</v>
      </c>
      <c r="AX249" s="316">
        <f t="shared" si="484"/>
        <v>0</v>
      </c>
      <c r="AY249" s="316">
        <f t="shared" si="484"/>
        <v>0</v>
      </c>
      <c r="AZ249" s="316">
        <f t="shared" si="484"/>
        <v>0</v>
      </c>
      <c r="BA249" s="316">
        <f t="shared" si="484"/>
        <v>0</v>
      </c>
      <c r="BB249" s="316">
        <f t="shared" si="484"/>
        <v>0</v>
      </c>
      <c r="BC249" s="316">
        <f t="shared" si="484"/>
        <v>0</v>
      </c>
      <c r="BD249" s="316">
        <f t="shared" si="484"/>
        <v>0</v>
      </c>
      <c r="BE249" s="316">
        <f t="shared" si="484"/>
        <v>0</v>
      </c>
      <c r="BF249" s="316">
        <f t="shared" si="484"/>
        <v>0</v>
      </c>
      <c r="BG249" s="316">
        <f t="shared" si="484"/>
        <v>0</v>
      </c>
      <c r="BH249" s="316">
        <f t="shared" si="484"/>
        <v>0</v>
      </c>
      <c r="BI249" s="316">
        <f t="shared" si="484"/>
        <v>0</v>
      </c>
      <c r="BJ249" s="316">
        <f t="shared" si="484"/>
        <v>0</v>
      </c>
      <c r="BK249" s="316">
        <f t="shared" si="484"/>
        <v>0</v>
      </c>
      <c r="BL249" s="316">
        <f t="shared" si="484"/>
        <v>0</v>
      </c>
      <c r="BM249" s="316">
        <f t="shared" si="484"/>
        <v>0</v>
      </c>
      <c r="BN249" s="316">
        <f t="shared" si="484"/>
        <v>0</v>
      </c>
      <c r="BO249" s="316">
        <f t="shared" si="484"/>
        <v>0</v>
      </c>
      <c r="BP249" s="316">
        <f t="shared" si="484"/>
        <v>0</v>
      </c>
      <c r="BQ249" s="316">
        <f t="shared" si="484"/>
        <v>0</v>
      </c>
      <c r="BR249" s="316">
        <f t="shared" si="484"/>
        <v>0</v>
      </c>
      <c r="BS249" s="316">
        <f t="shared" si="484"/>
        <v>0</v>
      </c>
      <c r="BT249" s="316">
        <f t="shared" si="484"/>
        <v>0</v>
      </c>
      <c r="BU249" s="316">
        <f t="shared" ref="BU249:BX249" si="485">IF($C57="NON-QALY",IF(BU$49="-","",BU$158*BU248),IF($C57="QALY",IF(BU$49="-","",BU248*BU$159),"N/A"))</f>
        <v>0</v>
      </c>
      <c r="BV249" s="316">
        <f t="shared" si="485"/>
        <v>0</v>
      </c>
      <c r="BW249" s="316">
        <f t="shared" si="485"/>
        <v>0</v>
      </c>
      <c r="BX249" s="316">
        <f t="shared" si="485"/>
        <v>0</v>
      </c>
    </row>
    <row r="250" spans="1:76" x14ac:dyDescent="0.2">
      <c r="A250" s="726" t="s">
        <v>624</v>
      </c>
      <c r="B250" s="713">
        <f>B58</f>
        <v>0</v>
      </c>
      <c r="C250" s="713" t="str">
        <f>C58</f>
        <v>Non-QALY</v>
      </c>
      <c r="D250" s="709">
        <f>E250/(IF(C58="QALY",Factors!$BU$59,Factors!$BU$58))</f>
        <v>0</v>
      </c>
      <c r="E250" s="709">
        <f t="shared" ref="E250" si="486">SUM(G251:BX251)</f>
        <v>0</v>
      </c>
      <c r="F250" s="34" t="s">
        <v>325</v>
      </c>
      <c r="G250" s="316">
        <f>G58</f>
        <v>0</v>
      </c>
      <c r="H250" s="316">
        <f t="shared" ref="H250:BS250" si="487">H58</f>
        <v>0</v>
      </c>
      <c r="I250" s="316">
        <f t="shared" si="487"/>
        <v>0</v>
      </c>
      <c r="J250" s="316">
        <f t="shared" si="487"/>
        <v>0</v>
      </c>
      <c r="K250" s="316">
        <f t="shared" si="487"/>
        <v>0</v>
      </c>
      <c r="L250" s="316">
        <f t="shared" si="487"/>
        <v>0</v>
      </c>
      <c r="M250" s="316">
        <f t="shared" si="487"/>
        <v>0</v>
      </c>
      <c r="N250" s="316">
        <f t="shared" si="487"/>
        <v>0</v>
      </c>
      <c r="O250" s="316">
        <f t="shared" si="487"/>
        <v>0</v>
      </c>
      <c r="P250" s="316">
        <f t="shared" si="487"/>
        <v>0</v>
      </c>
      <c r="Q250" s="316">
        <f t="shared" si="487"/>
        <v>0</v>
      </c>
      <c r="R250" s="316">
        <f t="shared" si="487"/>
        <v>0</v>
      </c>
      <c r="S250" s="316">
        <f t="shared" si="487"/>
        <v>0</v>
      </c>
      <c r="T250" s="316">
        <f t="shared" si="487"/>
        <v>0</v>
      </c>
      <c r="U250" s="316">
        <f t="shared" si="487"/>
        <v>0</v>
      </c>
      <c r="V250" s="316">
        <f t="shared" si="487"/>
        <v>0</v>
      </c>
      <c r="W250" s="316">
        <f t="shared" si="487"/>
        <v>0</v>
      </c>
      <c r="X250" s="316">
        <f t="shared" si="487"/>
        <v>0</v>
      </c>
      <c r="Y250" s="316">
        <f t="shared" si="487"/>
        <v>0</v>
      </c>
      <c r="Z250" s="316">
        <f t="shared" si="487"/>
        <v>0</v>
      </c>
      <c r="AA250" s="316">
        <f t="shared" si="487"/>
        <v>0</v>
      </c>
      <c r="AB250" s="316">
        <f t="shared" si="487"/>
        <v>0</v>
      </c>
      <c r="AC250" s="316">
        <f t="shared" si="487"/>
        <v>0</v>
      </c>
      <c r="AD250" s="316">
        <f t="shared" si="487"/>
        <v>0</v>
      </c>
      <c r="AE250" s="316">
        <f t="shared" si="487"/>
        <v>0</v>
      </c>
      <c r="AF250" s="316">
        <f t="shared" si="487"/>
        <v>0</v>
      </c>
      <c r="AG250" s="316">
        <f t="shared" si="487"/>
        <v>0</v>
      </c>
      <c r="AH250" s="316">
        <f t="shared" si="487"/>
        <v>0</v>
      </c>
      <c r="AI250" s="316">
        <f t="shared" si="487"/>
        <v>0</v>
      </c>
      <c r="AJ250" s="316">
        <f t="shared" si="487"/>
        <v>0</v>
      </c>
      <c r="AK250" s="316">
        <f t="shared" si="487"/>
        <v>0</v>
      </c>
      <c r="AL250" s="316">
        <f t="shared" si="487"/>
        <v>0</v>
      </c>
      <c r="AM250" s="316">
        <f t="shared" si="487"/>
        <v>0</v>
      </c>
      <c r="AN250" s="316">
        <f t="shared" si="487"/>
        <v>0</v>
      </c>
      <c r="AO250" s="316">
        <f t="shared" si="487"/>
        <v>0</v>
      </c>
      <c r="AP250" s="316">
        <f t="shared" si="487"/>
        <v>0</v>
      </c>
      <c r="AQ250" s="316">
        <f t="shared" si="487"/>
        <v>0</v>
      </c>
      <c r="AR250" s="316">
        <f t="shared" si="487"/>
        <v>0</v>
      </c>
      <c r="AS250" s="316">
        <f t="shared" si="487"/>
        <v>0</v>
      </c>
      <c r="AT250" s="316">
        <f t="shared" si="487"/>
        <v>0</v>
      </c>
      <c r="AU250" s="316">
        <f t="shared" si="487"/>
        <v>0</v>
      </c>
      <c r="AV250" s="316">
        <f t="shared" si="487"/>
        <v>0</v>
      </c>
      <c r="AW250" s="316">
        <f t="shared" si="487"/>
        <v>0</v>
      </c>
      <c r="AX250" s="316">
        <f t="shared" si="487"/>
        <v>0</v>
      </c>
      <c r="AY250" s="316">
        <f t="shared" si="487"/>
        <v>0</v>
      </c>
      <c r="AZ250" s="316">
        <f t="shared" si="487"/>
        <v>0</v>
      </c>
      <c r="BA250" s="316">
        <f t="shared" si="487"/>
        <v>0</v>
      </c>
      <c r="BB250" s="316">
        <f t="shared" si="487"/>
        <v>0</v>
      </c>
      <c r="BC250" s="316">
        <f t="shared" si="487"/>
        <v>0</v>
      </c>
      <c r="BD250" s="316">
        <f t="shared" si="487"/>
        <v>0</v>
      </c>
      <c r="BE250" s="316">
        <f t="shared" si="487"/>
        <v>0</v>
      </c>
      <c r="BF250" s="316">
        <f t="shared" si="487"/>
        <v>0</v>
      </c>
      <c r="BG250" s="316">
        <f t="shared" si="487"/>
        <v>0</v>
      </c>
      <c r="BH250" s="316">
        <f t="shared" si="487"/>
        <v>0</v>
      </c>
      <c r="BI250" s="316">
        <f t="shared" si="487"/>
        <v>0</v>
      </c>
      <c r="BJ250" s="316">
        <f t="shared" si="487"/>
        <v>0</v>
      </c>
      <c r="BK250" s="316">
        <f t="shared" si="487"/>
        <v>0</v>
      </c>
      <c r="BL250" s="316">
        <f t="shared" si="487"/>
        <v>0</v>
      </c>
      <c r="BM250" s="316">
        <f t="shared" si="487"/>
        <v>0</v>
      </c>
      <c r="BN250" s="316">
        <f t="shared" si="487"/>
        <v>0</v>
      </c>
      <c r="BO250" s="316">
        <f t="shared" si="487"/>
        <v>0</v>
      </c>
      <c r="BP250" s="316">
        <f t="shared" si="487"/>
        <v>0</v>
      </c>
      <c r="BQ250" s="316">
        <f t="shared" si="487"/>
        <v>0</v>
      </c>
      <c r="BR250" s="316">
        <f t="shared" si="487"/>
        <v>0</v>
      </c>
      <c r="BS250" s="316">
        <f t="shared" si="487"/>
        <v>0</v>
      </c>
      <c r="BT250" s="316">
        <f t="shared" ref="BT250:BX250" si="488">BT58</f>
        <v>0</v>
      </c>
      <c r="BU250" s="316">
        <f t="shared" si="488"/>
        <v>0</v>
      </c>
      <c r="BV250" s="316">
        <f t="shared" si="488"/>
        <v>0</v>
      </c>
      <c r="BW250" s="316">
        <f t="shared" si="488"/>
        <v>0</v>
      </c>
      <c r="BX250" s="316">
        <f t="shared" si="488"/>
        <v>0</v>
      </c>
    </row>
    <row r="251" spans="1:76" x14ac:dyDescent="0.2">
      <c r="A251" s="727"/>
      <c r="B251" s="714"/>
      <c r="C251" s="714"/>
      <c r="D251" s="710"/>
      <c r="E251" s="710"/>
      <c r="F251" s="90" t="s">
        <v>324</v>
      </c>
      <c r="G251" s="316">
        <f>IF($C58="","N/A",G250)</f>
        <v>0</v>
      </c>
      <c r="H251" s="316">
        <f>IF($C58="NON-QALY",IF(H$49="-","",H$158*H250),IF($C58="QALY",IF(H$49="-","",H250*H$159),"N/A"))</f>
        <v>0</v>
      </c>
      <c r="I251" s="316">
        <f t="shared" ref="I251:BT251" si="489">IF($C58="NON-QALY",IF(I$49="-","",I$158*I250),IF($C58="QALY",IF(I$49="-","",I250*I$159),"N/A"))</f>
        <v>0</v>
      </c>
      <c r="J251" s="316">
        <f t="shared" si="489"/>
        <v>0</v>
      </c>
      <c r="K251" s="316">
        <f t="shared" si="489"/>
        <v>0</v>
      </c>
      <c r="L251" s="316">
        <f t="shared" si="489"/>
        <v>0</v>
      </c>
      <c r="M251" s="316">
        <f t="shared" si="489"/>
        <v>0</v>
      </c>
      <c r="N251" s="316">
        <f t="shared" si="489"/>
        <v>0</v>
      </c>
      <c r="O251" s="316">
        <f t="shared" si="489"/>
        <v>0</v>
      </c>
      <c r="P251" s="316">
        <f t="shared" si="489"/>
        <v>0</v>
      </c>
      <c r="Q251" s="316">
        <f t="shared" si="489"/>
        <v>0</v>
      </c>
      <c r="R251" s="316">
        <f t="shared" si="489"/>
        <v>0</v>
      </c>
      <c r="S251" s="316">
        <f t="shared" si="489"/>
        <v>0</v>
      </c>
      <c r="T251" s="316">
        <f t="shared" si="489"/>
        <v>0</v>
      </c>
      <c r="U251" s="316">
        <f t="shared" si="489"/>
        <v>0</v>
      </c>
      <c r="V251" s="316">
        <f t="shared" si="489"/>
        <v>0</v>
      </c>
      <c r="W251" s="316">
        <f t="shared" si="489"/>
        <v>0</v>
      </c>
      <c r="X251" s="316">
        <f t="shared" si="489"/>
        <v>0</v>
      </c>
      <c r="Y251" s="316">
        <f t="shared" si="489"/>
        <v>0</v>
      </c>
      <c r="Z251" s="316">
        <f t="shared" si="489"/>
        <v>0</v>
      </c>
      <c r="AA251" s="316">
        <f t="shared" si="489"/>
        <v>0</v>
      </c>
      <c r="AB251" s="316">
        <f t="shared" si="489"/>
        <v>0</v>
      </c>
      <c r="AC251" s="316">
        <f t="shared" si="489"/>
        <v>0</v>
      </c>
      <c r="AD251" s="316">
        <f t="shared" si="489"/>
        <v>0</v>
      </c>
      <c r="AE251" s="316">
        <f t="shared" si="489"/>
        <v>0</v>
      </c>
      <c r="AF251" s="316">
        <f t="shared" si="489"/>
        <v>0</v>
      </c>
      <c r="AG251" s="316">
        <f t="shared" si="489"/>
        <v>0</v>
      </c>
      <c r="AH251" s="316">
        <f t="shared" si="489"/>
        <v>0</v>
      </c>
      <c r="AI251" s="316">
        <f t="shared" si="489"/>
        <v>0</v>
      </c>
      <c r="AJ251" s="316">
        <f t="shared" si="489"/>
        <v>0</v>
      </c>
      <c r="AK251" s="316">
        <f t="shared" si="489"/>
        <v>0</v>
      </c>
      <c r="AL251" s="316">
        <f t="shared" si="489"/>
        <v>0</v>
      </c>
      <c r="AM251" s="316">
        <f t="shared" si="489"/>
        <v>0</v>
      </c>
      <c r="AN251" s="316">
        <f t="shared" si="489"/>
        <v>0</v>
      </c>
      <c r="AO251" s="316">
        <f t="shared" si="489"/>
        <v>0</v>
      </c>
      <c r="AP251" s="316">
        <f t="shared" si="489"/>
        <v>0</v>
      </c>
      <c r="AQ251" s="316">
        <f t="shared" si="489"/>
        <v>0</v>
      </c>
      <c r="AR251" s="316">
        <f t="shared" si="489"/>
        <v>0</v>
      </c>
      <c r="AS251" s="316">
        <f t="shared" si="489"/>
        <v>0</v>
      </c>
      <c r="AT251" s="316">
        <f t="shared" si="489"/>
        <v>0</v>
      </c>
      <c r="AU251" s="316">
        <f t="shared" si="489"/>
        <v>0</v>
      </c>
      <c r="AV251" s="316">
        <f t="shared" si="489"/>
        <v>0</v>
      </c>
      <c r="AW251" s="316">
        <f t="shared" si="489"/>
        <v>0</v>
      </c>
      <c r="AX251" s="316">
        <f t="shared" si="489"/>
        <v>0</v>
      </c>
      <c r="AY251" s="316">
        <f t="shared" si="489"/>
        <v>0</v>
      </c>
      <c r="AZ251" s="316">
        <f t="shared" si="489"/>
        <v>0</v>
      </c>
      <c r="BA251" s="316">
        <f t="shared" si="489"/>
        <v>0</v>
      </c>
      <c r="BB251" s="316">
        <f t="shared" si="489"/>
        <v>0</v>
      </c>
      <c r="BC251" s="316">
        <f t="shared" si="489"/>
        <v>0</v>
      </c>
      <c r="BD251" s="316">
        <f t="shared" si="489"/>
        <v>0</v>
      </c>
      <c r="BE251" s="316">
        <f t="shared" si="489"/>
        <v>0</v>
      </c>
      <c r="BF251" s="316">
        <f t="shared" si="489"/>
        <v>0</v>
      </c>
      <c r="BG251" s="316">
        <f t="shared" si="489"/>
        <v>0</v>
      </c>
      <c r="BH251" s="316">
        <f t="shared" si="489"/>
        <v>0</v>
      </c>
      <c r="BI251" s="316">
        <f t="shared" si="489"/>
        <v>0</v>
      </c>
      <c r="BJ251" s="316">
        <f t="shared" si="489"/>
        <v>0</v>
      </c>
      <c r="BK251" s="316">
        <f t="shared" si="489"/>
        <v>0</v>
      </c>
      <c r="BL251" s="316">
        <f t="shared" si="489"/>
        <v>0</v>
      </c>
      <c r="BM251" s="316">
        <f t="shared" si="489"/>
        <v>0</v>
      </c>
      <c r="BN251" s="316">
        <f t="shared" si="489"/>
        <v>0</v>
      </c>
      <c r="BO251" s="316">
        <f t="shared" si="489"/>
        <v>0</v>
      </c>
      <c r="BP251" s="316">
        <f t="shared" si="489"/>
        <v>0</v>
      </c>
      <c r="BQ251" s="316">
        <f t="shared" si="489"/>
        <v>0</v>
      </c>
      <c r="BR251" s="316">
        <f t="shared" si="489"/>
        <v>0</v>
      </c>
      <c r="BS251" s="316">
        <f t="shared" si="489"/>
        <v>0</v>
      </c>
      <c r="BT251" s="316">
        <f t="shared" si="489"/>
        <v>0</v>
      </c>
      <c r="BU251" s="316">
        <f t="shared" ref="BU251:BX251" si="490">IF($C58="NON-QALY",IF(BU$49="-","",BU$158*BU250),IF($C58="QALY",IF(BU$49="-","",BU250*BU$159),"N/A"))</f>
        <v>0</v>
      </c>
      <c r="BV251" s="316">
        <f t="shared" si="490"/>
        <v>0</v>
      </c>
      <c r="BW251" s="316">
        <f t="shared" si="490"/>
        <v>0</v>
      </c>
      <c r="BX251" s="316">
        <f t="shared" si="490"/>
        <v>0</v>
      </c>
    </row>
    <row r="252" spans="1:76" x14ac:dyDescent="0.2">
      <c r="A252" s="726" t="s">
        <v>625</v>
      </c>
      <c r="B252" s="713">
        <f>B59</f>
        <v>0</v>
      </c>
      <c r="C252" s="713" t="str">
        <f>C59</f>
        <v>Non-QALY</v>
      </c>
      <c r="D252" s="709">
        <f>E252/(IF(C59="QALY",Factors!$BU$59,Factors!$BU$58))</f>
        <v>0</v>
      </c>
      <c r="E252" s="709">
        <f t="shared" ref="E252" si="491">SUM(G253:BX253)</f>
        <v>0</v>
      </c>
      <c r="F252" s="34" t="s">
        <v>325</v>
      </c>
      <c r="G252" s="316">
        <f>G59</f>
        <v>0</v>
      </c>
      <c r="H252" s="316">
        <f t="shared" ref="H252:BS252" si="492">H59</f>
        <v>0</v>
      </c>
      <c r="I252" s="316">
        <f t="shared" si="492"/>
        <v>0</v>
      </c>
      <c r="J252" s="316">
        <f t="shared" si="492"/>
        <v>0</v>
      </c>
      <c r="K252" s="316">
        <f t="shared" si="492"/>
        <v>0</v>
      </c>
      <c r="L252" s="316">
        <f t="shared" si="492"/>
        <v>0</v>
      </c>
      <c r="M252" s="316">
        <f t="shared" si="492"/>
        <v>0</v>
      </c>
      <c r="N252" s="316">
        <f t="shared" si="492"/>
        <v>0</v>
      </c>
      <c r="O252" s="316">
        <f t="shared" si="492"/>
        <v>0</v>
      </c>
      <c r="P252" s="316">
        <f t="shared" si="492"/>
        <v>0</v>
      </c>
      <c r="Q252" s="316">
        <f t="shared" si="492"/>
        <v>0</v>
      </c>
      <c r="R252" s="316">
        <f t="shared" si="492"/>
        <v>0</v>
      </c>
      <c r="S252" s="316">
        <f t="shared" si="492"/>
        <v>0</v>
      </c>
      <c r="T252" s="316">
        <f t="shared" si="492"/>
        <v>0</v>
      </c>
      <c r="U252" s="316">
        <f t="shared" si="492"/>
        <v>0</v>
      </c>
      <c r="V252" s="316">
        <f t="shared" si="492"/>
        <v>0</v>
      </c>
      <c r="W252" s="316">
        <f t="shared" si="492"/>
        <v>0</v>
      </c>
      <c r="X252" s="316">
        <f t="shared" si="492"/>
        <v>0</v>
      </c>
      <c r="Y252" s="316">
        <f t="shared" si="492"/>
        <v>0</v>
      </c>
      <c r="Z252" s="316">
        <f t="shared" si="492"/>
        <v>0</v>
      </c>
      <c r="AA252" s="316">
        <f t="shared" si="492"/>
        <v>0</v>
      </c>
      <c r="AB252" s="316">
        <f t="shared" si="492"/>
        <v>0</v>
      </c>
      <c r="AC252" s="316">
        <f t="shared" si="492"/>
        <v>0</v>
      </c>
      <c r="AD252" s="316">
        <f t="shared" si="492"/>
        <v>0</v>
      </c>
      <c r="AE252" s="316">
        <f t="shared" si="492"/>
        <v>0</v>
      </c>
      <c r="AF252" s="316">
        <f t="shared" si="492"/>
        <v>0</v>
      </c>
      <c r="AG252" s="316">
        <f t="shared" si="492"/>
        <v>0</v>
      </c>
      <c r="AH252" s="316">
        <f t="shared" si="492"/>
        <v>0</v>
      </c>
      <c r="AI252" s="316">
        <f t="shared" si="492"/>
        <v>0</v>
      </c>
      <c r="AJ252" s="316">
        <f t="shared" si="492"/>
        <v>0</v>
      </c>
      <c r="AK252" s="316">
        <f t="shared" si="492"/>
        <v>0</v>
      </c>
      <c r="AL252" s="316">
        <f t="shared" si="492"/>
        <v>0</v>
      </c>
      <c r="AM252" s="316">
        <f t="shared" si="492"/>
        <v>0</v>
      </c>
      <c r="AN252" s="316">
        <f t="shared" si="492"/>
        <v>0</v>
      </c>
      <c r="AO252" s="316">
        <f t="shared" si="492"/>
        <v>0</v>
      </c>
      <c r="AP252" s="316">
        <f t="shared" si="492"/>
        <v>0</v>
      </c>
      <c r="AQ252" s="316">
        <f t="shared" si="492"/>
        <v>0</v>
      </c>
      <c r="AR252" s="316">
        <f t="shared" si="492"/>
        <v>0</v>
      </c>
      <c r="AS252" s="316">
        <f t="shared" si="492"/>
        <v>0</v>
      </c>
      <c r="AT252" s="316">
        <f t="shared" si="492"/>
        <v>0</v>
      </c>
      <c r="AU252" s="316">
        <f t="shared" si="492"/>
        <v>0</v>
      </c>
      <c r="AV252" s="316">
        <f t="shared" si="492"/>
        <v>0</v>
      </c>
      <c r="AW252" s="316">
        <f t="shared" si="492"/>
        <v>0</v>
      </c>
      <c r="AX252" s="316">
        <f t="shared" si="492"/>
        <v>0</v>
      </c>
      <c r="AY252" s="316">
        <f t="shared" si="492"/>
        <v>0</v>
      </c>
      <c r="AZ252" s="316">
        <f t="shared" si="492"/>
        <v>0</v>
      </c>
      <c r="BA252" s="316">
        <f t="shared" si="492"/>
        <v>0</v>
      </c>
      <c r="BB252" s="316">
        <f t="shared" si="492"/>
        <v>0</v>
      </c>
      <c r="BC252" s="316">
        <f t="shared" si="492"/>
        <v>0</v>
      </c>
      <c r="BD252" s="316">
        <f t="shared" si="492"/>
        <v>0</v>
      </c>
      <c r="BE252" s="316">
        <f t="shared" si="492"/>
        <v>0</v>
      </c>
      <c r="BF252" s="316">
        <f t="shared" si="492"/>
        <v>0</v>
      </c>
      <c r="BG252" s="316">
        <f t="shared" si="492"/>
        <v>0</v>
      </c>
      <c r="BH252" s="316">
        <f t="shared" si="492"/>
        <v>0</v>
      </c>
      <c r="BI252" s="316">
        <f t="shared" si="492"/>
        <v>0</v>
      </c>
      <c r="BJ252" s="316">
        <f t="shared" si="492"/>
        <v>0</v>
      </c>
      <c r="BK252" s="316">
        <f t="shared" si="492"/>
        <v>0</v>
      </c>
      <c r="BL252" s="316">
        <f t="shared" si="492"/>
        <v>0</v>
      </c>
      <c r="BM252" s="316">
        <f t="shared" si="492"/>
        <v>0</v>
      </c>
      <c r="BN252" s="316">
        <f t="shared" si="492"/>
        <v>0</v>
      </c>
      <c r="BO252" s="316">
        <f t="shared" si="492"/>
        <v>0</v>
      </c>
      <c r="BP252" s="316">
        <f t="shared" si="492"/>
        <v>0</v>
      </c>
      <c r="BQ252" s="316">
        <f t="shared" si="492"/>
        <v>0</v>
      </c>
      <c r="BR252" s="316">
        <f t="shared" si="492"/>
        <v>0</v>
      </c>
      <c r="BS252" s="316">
        <f t="shared" si="492"/>
        <v>0</v>
      </c>
      <c r="BT252" s="316">
        <f t="shared" ref="BT252:BX252" si="493">BT59</f>
        <v>0</v>
      </c>
      <c r="BU252" s="316">
        <f t="shared" si="493"/>
        <v>0</v>
      </c>
      <c r="BV252" s="316">
        <f t="shared" si="493"/>
        <v>0</v>
      </c>
      <c r="BW252" s="316">
        <f t="shared" si="493"/>
        <v>0</v>
      </c>
      <c r="BX252" s="316">
        <f t="shared" si="493"/>
        <v>0</v>
      </c>
    </row>
    <row r="253" spans="1:76" x14ac:dyDescent="0.2">
      <c r="A253" s="727"/>
      <c r="B253" s="714"/>
      <c r="C253" s="714"/>
      <c r="D253" s="710"/>
      <c r="E253" s="710"/>
      <c r="F253" s="90" t="s">
        <v>324</v>
      </c>
      <c r="G253" s="316">
        <f>IF($C59="","N/A",G252)</f>
        <v>0</v>
      </c>
      <c r="H253" s="316">
        <f>IF($C59="NON-QALY",IF(H$49="-","",H$158*H252),IF($C59="QALY",IF(H$49="-","",H252*H$159),"N/A"))</f>
        <v>0</v>
      </c>
      <c r="I253" s="316">
        <f t="shared" ref="I253:BT253" si="494">IF($C59="NON-QALY",IF(I$49="-","",I$158*I252),IF($C59="QALY",IF(I$49="-","",I252*I$159),"N/A"))</f>
        <v>0</v>
      </c>
      <c r="J253" s="316">
        <f t="shared" si="494"/>
        <v>0</v>
      </c>
      <c r="K253" s="316">
        <f t="shared" si="494"/>
        <v>0</v>
      </c>
      <c r="L253" s="316">
        <f t="shared" si="494"/>
        <v>0</v>
      </c>
      <c r="M253" s="316">
        <f t="shared" si="494"/>
        <v>0</v>
      </c>
      <c r="N253" s="316">
        <f t="shared" si="494"/>
        <v>0</v>
      </c>
      <c r="O253" s="316">
        <f t="shared" si="494"/>
        <v>0</v>
      </c>
      <c r="P253" s="316">
        <f t="shared" si="494"/>
        <v>0</v>
      </c>
      <c r="Q253" s="316">
        <f t="shared" si="494"/>
        <v>0</v>
      </c>
      <c r="R253" s="316">
        <f t="shared" si="494"/>
        <v>0</v>
      </c>
      <c r="S253" s="316">
        <f t="shared" si="494"/>
        <v>0</v>
      </c>
      <c r="T253" s="316">
        <f t="shared" si="494"/>
        <v>0</v>
      </c>
      <c r="U253" s="316">
        <f t="shared" si="494"/>
        <v>0</v>
      </c>
      <c r="V253" s="316">
        <f t="shared" si="494"/>
        <v>0</v>
      </c>
      <c r="W253" s="316">
        <f t="shared" si="494"/>
        <v>0</v>
      </c>
      <c r="X253" s="316">
        <f t="shared" si="494"/>
        <v>0</v>
      </c>
      <c r="Y253" s="316">
        <f t="shared" si="494"/>
        <v>0</v>
      </c>
      <c r="Z253" s="316">
        <f t="shared" si="494"/>
        <v>0</v>
      </c>
      <c r="AA253" s="316">
        <f t="shared" si="494"/>
        <v>0</v>
      </c>
      <c r="AB253" s="316">
        <f t="shared" si="494"/>
        <v>0</v>
      </c>
      <c r="AC253" s="316">
        <f t="shared" si="494"/>
        <v>0</v>
      </c>
      <c r="AD253" s="316">
        <f t="shared" si="494"/>
        <v>0</v>
      </c>
      <c r="AE253" s="316">
        <f t="shared" si="494"/>
        <v>0</v>
      </c>
      <c r="AF253" s="316">
        <f t="shared" si="494"/>
        <v>0</v>
      </c>
      <c r="AG253" s="316">
        <f t="shared" si="494"/>
        <v>0</v>
      </c>
      <c r="AH253" s="316">
        <f t="shared" si="494"/>
        <v>0</v>
      </c>
      <c r="AI253" s="316">
        <f t="shared" si="494"/>
        <v>0</v>
      </c>
      <c r="AJ253" s="316">
        <f t="shared" si="494"/>
        <v>0</v>
      </c>
      <c r="AK253" s="316">
        <f t="shared" si="494"/>
        <v>0</v>
      </c>
      <c r="AL253" s="316">
        <f t="shared" si="494"/>
        <v>0</v>
      </c>
      <c r="AM253" s="316">
        <f t="shared" si="494"/>
        <v>0</v>
      </c>
      <c r="AN253" s="316">
        <f t="shared" si="494"/>
        <v>0</v>
      </c>
      <c r="AO253" s="316">
        <f t="shared" si="494"/>
        <v>0</v>
      </c>
      <c r="AP253" s="316">
        <f t="shared" si="494"/>
        <v>0</v>
      </c>
      <c r="AQ253" s="316">
        <f t="shared" si="494"/>
        <v>0</v>
      </c>
      <c r="AR253" s="316">
        <f t="shared" si="494"/>
        <v>0</v>
      </c>
      <c r="AS253" s="316">
        <f t="shared" si="494"/>
        <v>0</v>
      </c>
      <c r="AT253" s="316">
        <f t="shared" si="494"/>
        <v>0</v>
      </c>
      <c r="AU253" s="316">
        <f t="shared" si="494"/>
        <v>0</v>
      </c>
      <c r="AV253" s="316">
        <f t="shared" si="494"/>
        <v>0</v>
      </c>
      <c r="AW253" s="316">
        <f t="shared" si="494"/>
        <v>0</v>
      </c>
      <c r="AX253" s="316">
        <f t="shared" si="494"/>
        <v>0</v>
      </c>
      <c r="AY253" s="316">
        <f t="shared" si="494"/>
        <v>0</v>
      </c>
      <c r="AZ253" s="316">
        <f t="shared" si="494"/>
        <v>0</v>
      </c>
      <c r="BA253" s="316">
        <f t="shared" si="494"/>
        <v>0</v>
      </c>
      <c r="BB253" s="316">
        <f t="shared" si="494"/>
        <v>0</v>
      </c>
      <c r="BC253" s="316">
        <f t="shared" si="494"/>
        <v>0</v>
      </c>
      <c r="BD253" s="316">
        <f t="shared" si="494"/>
        <v>0</v>
      </c>
      <c r="BE253" s="316">
        <f t="shared" si="494"/>
        <v>0</v>
      </c>
      <c r="BF253" s="316">
        <f t="shared" si="494"/>
        <v>0</v>
      </c>
      <c r="BG253" s="316">
        <f t="shared" si="494"/>
        <v>0</v>
      </c>
      <c r="BH253" s="316">
        <f t="shared" si="494"/>
        <v>0</v>
      </c>
      <c r="BI253" s="316">
        <f t="shared" si="494"/>
        <v>0</v>
      </c>
      <c r="BJ253" s="316">
        <f t="shared" si="494"/>
        <v>0</v>
      </c>
      <c r="BK253" s="316">
        <f t="shared" si="494"/>
        <v>0</v>
      </c>
      <c r="BL253" s="316">
        <f t="shared" si="494"/>
        <v>0</v>
      </c>
      <c r="BM253" s="316">
        <f t="shared" si="494"/>
        <v>0</v>
      </c>
      <c r="BN253" s="316">
        <f t="shared" si="494"/>
        <v>0</v>
      </c>
      <c r="BO253" s="316">
        <f t="shared" si="494"/>
        <v>0</v>
      </c>
      <c r="BP253" s="316">
        <f t="shared" si="494"/>
        <v>0</v>
      </c>
      <c r="BQ253" s="316">
        <f t="shared" si="494"/>
        <v>0</v>
      </c>
      <c r="BR253" s="316">
        <f t="shared" si="494"/>
        <v>0</v>
      </c>
      <c r="BS253" s="316">
        <f t="shared" si="494"/>
        <v>0</v>
      </c>
      <c r="BT253" s="316">
        <f t="shared" si="494"/>
        <v>0</v>
      </c>
      <c r="BU253" s="316">
        <f t="shared" ref="BU253:BX253" si="495">IF($C59="NON-QALY",IF(BU$49="-","",BU$158*BU252),IF($C59="QALY",IF(BU$49="-","",BU252*BU$159),"N/A"))</f>
        <v>0</v>
      </c>
      <c r="BV253" s="316">
        <f t="shared" si="495"/>
        <v>0</v>
      </c>
      <c r="BW253" s="316">
        <f t="shared" si="495"/>
        <v>0</v>
      </c>
      <c r="BX253" s="316">
        <f t="shared" si="495"/>
        <v>0</v>
      </c>
    </row>
    <row r="254" spans="1:76" x14ac:dyDescent="0.2">
      <c r="A254" s="726" t="s">
        <v>626</v>
      </c>
      <c r="B254" s="713">
        <f>B60</f>
        <v>0</v>
      </c>
      <c r="C254" s="713" t="str">
        <f>C60</f>
        <v>Non-QALY</v>
      </c>
      <c r="D254" s="709">
        <f>E254/(IF(C60="QALY",Factors!$BU$59,Factors!$BU$58))</f>
        <v>0</v>
      </c>
      <c r="E254" s="709">
        <f t="shared" ref="E254" si="496">SUM(G255:BX255)</f>
        <v>0</v>
      </c>
      <c r="F254" s="34" t="s">
        <v>325</v>
      </c>
      <c r="G254" s="316">
        <f>G60</f>
        <v>0</v>
      </c>
      <c r="H254" s="316">
        <f t="shared" ref="H254:BS254" si="497">H60</f>
        <v>0</v>
      </c>
      <c r="I254" s="316">
        <f t="shared" si="497"/>
        <v>0</v>
      </c>
      <c r="J254" s="316">
        <f t="shared" si="497"/>
        <v>0</v>
      </c>
      <c r="K254" s="316">
        <f t="shared" si="497"/>
        <v>0</v>
      </c>
      <c r="L254" s="316">
        <f t="shared" si="497"/>
        <v>0</v>
      </c>
      <c r="M254" s="316">
        <f t="shared" si="497"/>
        <v>0</v>
      </c>
      <c r="N254" s="316">
        <f t="shared" si="497"/>
        <v>0</v>
      </c>
      <c r="O254" s="316">
        <f t="shared" si="497"/>
        <v>0</v>
      </c>
      <c r="P254" s="316">
        <f t="shared" si="497"/>
        <v>0</v>
      </c>
      <c r="Q254" s="316">
        <f t="shared" si="497"/>
        <v>0</v>
      </c>
      <c r="R254" s="316">
        <f t="shared" si="497"/>
        <v>0</v>
      </c>
      <c r="S254" s="316">
        <f t="shared" si="497"/>
        <v>0</v>
      </c>
      <c r="T254" s="316">
        <f t="shared" si="497"/>
        <v>0</v>
      </c>
      <c r="U254" s="316">
        <f t="shared" si="497"/>
        <v>0</v>
      </c>
      <c r="V254" s="316">
        <f t="shared" si="497"/>
        <v>0</v>
      </c>
      <c r="W254" s="316">
        <f t="shared" si="497"/>
        <v>0</v>
      </c>
      <c r="X254" s="316">
        <f t="shared" si="497"/>
        <v>0</v>
      </c>
      <c r="Y254" s="316">
        <f t="shared" si="497"/>
        <v>0</v>
      </c>
      <c r="Z254" s="316">
        <f t="shared" si="497"/>
        <v>0</v>
      </c>
      <c r="AA254" s="316">
        <f t="shared" si="497"/>
        <v>0</v>
      </c>
      <c r="AB254" s="316">
        <f t="shared" si="497"/>
        <v>0</v>
      </c>
      <c r="AC254" s="316">
        <f t="shared" si="497"/>
        <v>0</v>
      </c>
      <c r="AD254" s="316">
        <f t="shared" si="497"/>
        <v>0</v>
      </c>
      <c r="AE254" s="316">
        <f t="shared" si="497"/>
        <v>0</v>
      </c>
      <c r="AF254" s="316">
        <f t="shared" si="497"/>
        <v>0</v>
      </c>
      <c r="AG254" s="316">
        <f t="shared" si="497"/>
        <v>0</v>
      </c>
      <c r="AH254" s="316">
        <f t="shared" si="497"/>
        <v>0</v>
      </c>
      <c r="AI254" s="316">
        <f t="shared" si="497"/>
        <v>0</v>
      </c>
      <c r="AJ254" s="316">
        <f t="shared" si="497"/>
        <v>0</v>
      </c>
      <c r="AK254" s="316">
        <f t="shared" si="497"/>
        <v>0</v>
      </c>
      <c r="AL254" s="316">
        <f t="shared" si="497"/>
        <v>0</v>
      </c>
      <c r="AM254" s="316">
        <f t="shared" si="497"/>
        <v>0</v>
      </c>
      <c r="AN254" s="316">
        <f t="shared" si="497"/>
        <v>0</v>
      </c>
      <c r="AO254" s="316">
        <f t="shared" si="497"/>
        <v>0</v>
      </c>
      <c r="AP254" s="316">
        <f t="shared" si="497"/>
        <v>0</v>
      </c>
      <c r="AQ254" s="316">
        <f t="shared" si="497"/>
        <v>0</v>
      </c>
      <c r="AR254" s="316">
        <f t="shared" si="497"/>
        <v>0</v>
      </c>
      <c r="AS254" s="316">
        <f t="shared" si="497"/>
        <v>0</v>
      </c>
      <c r="AT254" s="316">
        <f t="shared" si="497"/>
        <v>0</v>
      </c>
      <c r="AU254" s="316">
        <f t="shared" si="497"/>
        <v>0</v>
      </c>
      <c r="AV254" s="316">
        <f t="shared" si="497"/>
        <v>0</v>
      </c>
      <c r="AW254" s="316">
        <f t="shared" si="497"/>
        <v>0</v>
      </c>
      <c r="AX254" s="316">
        <f t="shared" si="497"/>
        <v>0</v>
      </c>
      <c r="AY254" s="316">
        <f t="shared" si="497"/>
        <v>0</v>
      </c>
      <c r="AZ254" s="316">
        <f t="shared" si="497"/>
        <v>0</v>
      </c>
      <c r="BA254" s="316">
        <f t="shared" si="497"/>
        <v>0</v>
      </c>
      <c r="BB254" s="316">
        <f t="shared" si="497"/>
        <v>0</v>
      </c>
      <c r="BC254" s="316">
        <f t="shared" si="497"/>
        <v>0</v>
      </c>
      <c r="BD254" s="316">
        <f t="shared" si="497"/>
        <v>0</v>
      </c>
      <c r="BE254" s="316">
        <f t="shared" si="497"/>
        <v>0</v>
      </c>
      <c r="BF254" s="316">
        <f t="shared" si="497"/>
        <v>0</v>
      </c>
      <c r="BG254" s="316">
        <f t="shared" si="497"/>
        <v>0</v>
      </c>
      <c r="BH254" s="316">
        <f t="shared" si="497"/>
        <v>0</v>
      </c>
      <c r="BI254" s="316">
        <f t="shared" si="497"/>
        <v>0</v>
      </c>
      <c r="BJ254" s="316">
        <f t="shared" si="497"/>
        <v>0</v>
      </c>
      <c r="BK254" s="316">
        <f t="shared" si="497"/>
        <v>0</v>
      </c>
      <c r="BL254" s="316">
        <f t="shared" si="497"/>
        <v>0</v>
      </c>
      <c r="BM254" s="316">
        <f t="shared" si="497"/>
        <v>0</v>
      </c>
      <c r="BN254" s="316">
        <f t="shared" si="497"/>
        <v>0</v>
      </c>
      <c r="BO254" s="316">
        <f t="shared" si="497"/>
        <v>0</v>
      </c>
      <c r="BP254" s="316">
        <f t="shared" si="497"/>
        <v>0</v>
      </c>
      <c r="BQ254" s="316">
        <f t="shared" si="497"/>
        <v>0</v>
      </c>
      <c r="BR254" s="316">
        <f t="shared" si="497"/>
        <v>0</v>
      </c>
      <c r="BS254" s="316">
        <f t="shared" si="497"/>
        <v>0</v>
      </c>
      <c r="BT254" s="316">
        <f t="shared" ref="BT254:BX254" si="498">BT60</f>
        <v>0</v>
      </c>
      <c r="BU254" s="316">
        <f t="shared" si="498"/>
        <v>0</v>
      </c>
      <c r="BV254" s="316">
        <f t="shared" si="498"/>
        <v>0</v>
      </c>
      <c r="BW254" s="316">
        <f t="shared" si="498"/>
        <v>0</v>
      </c>
      <c r="BX254" s="316">
        <f t="shared" si="498"/>
        <v>0</v>
      </c>
    </row>
    <row r="255" spans="1:76" x14ac:dyDescent="0.2">
      <c r="A255" s="727"/>
      <c r="B255" s="714"/>
      <c r="C255" s="714"/>
      <c r="D255" s="710"/>
      <c r="E255" s="710"/>
      <c r="F255" s="90" t="s">
        <v>324</v>
      </c>
      <c r="G255" s="316">
        <f>IF($C60="","N/A",G254)</f>
        <v>0</v>
      </c>
      <c r="H255" s="316">
        <f>IF($C60="NON-QALY",IF(H$49="-","",H$158*H254),IF($C60="QALY",IF(H$49="-","",H254*H$159),"N/A"))</f>
        <v>0</v>
      </c>
      <c r="I255" s="316">
        <f t="shared" ref="I255:BT255" si="499">IF($C60="NON-QALY",IF(I$49="-","",I$158*I254),IF($C60="QALY",IF(I$49="-","",I254*I$159),"N/A"))</f>
        <v>0</v>
      </c>
      <c r="J255" s="316">
        <f t="shared" si="499"/>
        <v>0</v>
      </c>
      <c r="K255" s="316">
        <f t="shared" si="499"/>
        <v>0</v>
      </c>
      <c r="L255" s="316">
        <f t="shared" si="499"/>
        <v>0</v>
      </c>
      <c r="M255" s="316">
        <f t="shared" si="499"/>
        <v>0</v>
      </c>
      <c r="N255" s="316">
        <f t="shared" si="499"/>
        <v>0</v>
      </c>
      <c r="O255" s="316">
        <f t="shared" si="499"/>
        <v>0</v>
      </c>
      <c r="P255" s="316">
        <f t="shared" si="499"/>
        <v>0</v>
      </c>
      <c r="Q255" s="316">
        <f t="shared" si="499"/>
        <v>0</v>
      </c>
      <c r="R255" s="316">
        <f t="shared" si="499"/>
        <v>0</v>
      </c>
      <c r="S255" s="316">
        <f t="shared" si="499"/>
        <v>0</v>
      </c>
      <c r="T255" s="316">
        <f t="shared" si="499"/>
        <v>0</v>
      </c>
      <c r="U255" s="316">
        <f t="shared" si="499"/>
        <v>0</v>
      </c>
      <c r="V255" s="316">
        <f t="shared" si="499"/>
        <v>0</v>
      </c>
      <c r="W255" s="316">
        <f t="shared" si="499"/>
        <v>0</v>
      </c>
      <c r="X255" s="316">
        <f t="shared" si="499"/>
        <v>0</v>
      </c>
      <c r="Y255" s="316">
        <f t="shared" si="499"/>
        <v>0</v>
      </c>
      <c r="Z255" s="316">
        <f t="shared" si="499"/>
        <v>0</v>
      </c>
      <c r="AA255" s="316">
        <f t="shared" si="499"/>
        <v>0</v>
      </c>
      <c r="AB255" s="316">
        <f t="shared" si="499"/>
        <v>0</v>
      </c>
      <c r="AC255" s="316">
        <f t="shared" si="499"/>
        <v>0</v>
      </c>
      <c r="AD255" s="316">
        <f t="shared" si="499"/>
        <v>0</v>
      </c>
      <c r="AE255" s="316">
        <f t="shared" si="499"/>
        <v>0</v>
      </c>
      <c r="AF255" s="316">
        <f t="shared" si="499"/>
        <v>0</v>
      </c>
      <c r="AG255" s="316">
        <f t="shared" si="499"/>
        <v>0</v>
      </c>
      <c r="AH255" s="316">
        <f t="shared" si="499"/>
        <v>0</v>
      </c>
      <c r="AI255" s="316">
        <f t="shared" si="499"/>
        <v>0</v>
      </c>
      <c r="AJ255" s="316">
        <f t="shared" si="499"/>
        <v>0</v>
      </c>
      <c r="AK255" s="316">
        <f t="shared" si="499"/>
        <v>0</v>
      </c>
      <c r="AL255" s="316">
        <f t="shared" si="499"/>
        <v>0</v>
      </c>
      <c r="AM255" s="316">
        <f t="shared" si="499"/>
        <v>0</v>
      </c>
      <c r="AN255" s="316">
        <f t="shared" si="499"/>
        <v>0</v>
      </c>
      <c r="AO255" s="316">
        <f t="shared" si="499"/>
        <v>0</v>
      </c>
      <c r="AP255" s="316">
        <f t="shared" si="499"/>
        <v>0</v>
      </c>
      <c r="AQ255" s="316">
        <f t="shared" si="499"/>
        <v>0</v>
      </c>
      <c r="AR255" s="316">
        <f t="shared" si="499"/>
        <v>0</v>
      </c>
      <c r="AS255" s="316">
        <f t="shared" si="499"/>
        <v>0</v>
      </c>
      <c r="AT255" s="316">
        <f t="shared" si="499"/>
        <v>0</v>
      </c>
      <c r="AU255" s="316">
        <f t="shared" si="499"/>
        <v>0</v>
      </c>
      <c r="AV255" s="316">
        <f t="shared" si="499"/>
        <v>0</v>
      </c>
      <c r="AW255" s="316">
        <f t="shared" si="499"/>
        <v>0</v>
      </c>
      <c r="AX255" s="316">
        <f t="shared" si="499"/>
        <v>0</v>
      </c>
      <c r="AY255" s="316">
        <f t="shared" si="499"/>
        <v>0</v>
      </c>
      <c r="AZ255" s="316">
        <f t="shared" si="499"/>
        <v>0</v>
      </c>
      <c r="BA255" s="316">
        <f t="shared" si="499"/>
        <v>0</v>
      </c>
      <c r="BB255" s="316">
        <f t="shared" si="499"/>
        <v>0</v>
      </c>
      <c r="BC255" s="316">
        <f t="shared" si="499"/>
        <v>0</v>
      </c>
      <c r="BD255" s="316">
        <f t="shared" si="499"/>
        <v>0</v>
      </c>
      <c r="BE255" s="316">
        <f t="shared" si="499"/>
        <v>0</v>
      </c>
      <c r="BF255" s="316">
        <f t="shared" si="499"/>
        <v>0</v>
      </c>
      <c r="BG255" s="316">
        <f t="shared" si="499"/>
        <v>0</v>
      </c>
      <c r="BH255" s="316">
        <f t="shared" si="499"/>
        <v>0</v>
      </c>
      <c r="BI255" s="316">
        <f t="shared" si="499"/>
        <v>0</v>
      </c>
      <c r="BJ255" s="316">
        <f t="shared" si="499"/>
        <v>0</v>
      </c>
      <c r="BK255" s="316">
        <f t="shared" si="499"/>
        <v>0</v>
      </c>
      <c r="BL255" s="316">
        <f t="shared" si="499"/>
        <v>0</v>
      </c>
      <c r="BM255" s="316">
        <f t="shared" si="499"/>
        <v>0</v>
      </c>
      <c r="BN255" s="316">
        <f t="shared" si="499"/>
        <v>0</v>
      </c>
      <c r="BO255" s="316">
        <f t="shared" si="499"/>
        <v>0</v>
      </c>
      <c r="BP255" s="316">
        <f t="shared" si="499"/>
        <v>0</v>
      </c>
      <c r="BQ255" s="316">
        <f t="shared" si="499"/>
        <v>0</v>
      </c>
      <c r="BR255" s="316">
        <f t="shared" si="499"/>
        <v>0</v>
      </c>
      <c r="BS255" s="316">
        <f t="shared" si="499"/>
        <v>0</v>
      </c>
      <c r="BT255" s="316">
        <f t="shared" si="499"/>
        <v>0</v>
      </c>
      <c r="BU255" s="316">
        <f t="shared" ref="BU255:BX255" si="500">IF($C60="NON-QALY",IF(BU$49="-","",BU$158*BU254),IF($C60="QALY",IF(BU$49="-","",BU254*BU$159),"N/A"))</f>
        <v>0</v>
      </c>
      <c r="BV255" s="316">
        <f t="shared" si="500"/>
        <v>0</v>
      </c>
      <c r="BW255" s="316">
        <f t="shared" si="500"/>
        <v>0</v>
      </c>
      <c r="BX255" s="316">
        <f t="shared" si="500"/>
        <v>0</v>
      </c>
    </row>
    <row r="256" spans="1:76" x14ac:dyDescent="0.2">
      <c r="A256" s="726" t="s">
        <v>627</v>
      </c>
      <c r="B256" s="713">
        <f>B61</f>
        <v>0</v>
      </c>
      <c r="C256" s="713" t="str">
        <f>C61</f>
        <v>Non-QALY</v>
      </c>
      <c r="D256" s="709">
        <f>E256/(IF(C61="QALY",Factors!$BU$59,Factors!$BU$58))</f>
        <v>0</v>
      </c>
      <c r="E256" s="709">
        <f t="shared" ref="E256" si="501">SUM(G257:BX257)</f>
        <v>0</v>
      </c>
      <c r="F256" s="34" t="s">
        <v>325</v>
      </c>
      <c r="G256" s="316">
        <f>G61</f>
        <v>0</v>
      </c>
      <c r="H256" s="316">
        <f t="shared" ref="H256:BS256" si="502">H61</f>
        <v>0</v>
      </c>
      <c r="I256" s="316">
        <f t="shared" si="502"/>
        <v>0</v>
      </c>
      <c r="J256" s="316">
        <f t="shared" si="502"/>
        <v>0</v>
      </c>
      <c r="K256" s="316">
        <f t="shared" si="502"/>
        <v>0</v>
      </c>
      <c r="L256" s="316">
        <f t="shared" si="502"/>
        <v>0</v>
      </c>
      <c r="M256" s="316">
        <f t="shared" si="502"/>
        <v>0</v>
      </c>
      <c r="N256" s="316">
        <f t="shared" si="502"/>
        <v>0</v>
      </c>
      <c r="O256" s="316">
        <f t="shared" si="502"/>
        <v>0</v>
      </c>
      <c r="P256" s="316">
        <f t="shared" si="502"/>
        <v>0</v>
      </c>
      <c r="Q256" s="316">
        <f t="shared" si="502"/>
        <v>0</v>
      </c>
      <c r="R256" s="316">
        <f t="shared" si="502"/>
        <v>0</v>
      </c>
      <c r="S256" s="316">
        <f t="shared" si="502"/>
        <v>0</v>
      </c>
      <c r="T256" s="316">
        <f t="shared" si="502"/>
        <v>0</v>
      </c>
      <c r="U256" s="316">
        <f t="shared" si="502"/>
        <v>0</v>
      </c>
      <c r="V256" s="316">
        <f t="shared" si="502"/>
        <v>0</v>
      </c>
      <c r="W256" s="316">
        <f t="shared" si="502"/>
        <v>0</v>
      </c>
      <c r="X256" s="316">
        <f t="shared" si="502"/>
        <v>0</v>
      </c>
      <c r="Y256" s="316">
        <f t="shared" si="502"/>
        <v>0</v>
      </c>
      <c r="Z256" s="316">
        <f t="shared" si="502"/>
        <v>0</v>
      </c>
      <c r="AA256" s="316">
        <f t="shared" si="502"/>
        <v>0</v>
      </c>
      <c r="AB256" s="316">
        <f t="shared" si="502"/>
        <v>0</v>
      </c>
      <c r="AC256" s="316">
        <f t="shared" si="502"/>
        <v>0</v>
      </c>
      <c r="AD256" s="316">
        <f t="shared" si="502"/>
        <v>0</v>
      </c>
      <c r="AE256" s="316">
        <f t="shared" si="502"/>
        <v>0</v>
      </c>
      <c r="AF256" s="316">
        <f t="shared" si="502"/>
        <v>0</v>
      </c>
      <c r="AG256" s="316">
        <f t="shared" si="502"/>
        <v>0</v>
      </c>
      <c r="AH256" s="316">
        <f t="shared" si="502"/>
        <v>0</v>
      </c>
      <c r="AI256" s="316">
        <f t="shared" si="502"/>
        <v>0</v>
      </c>
      <c r="AJ256" s="316">
        <f t="shared" si="502"/>
        <v>0</v>
      </c>
      <c r="AK256" s="316">
        <f t="shared" si="502"/>
        <v>0</v>
      </c>
      <c r="AL256" s="316">
        <f t="shared" si="502"/>
        <v>0</v>
      </c>
      <c r="AM256" s="316">
        <f t="shared" si="502"/>
        <v>0</v>
      </c>
      <c r="AN256" s="316">
        <f t="shared" si="502"/>
        <v>0</v>
      </c>
      <c r="AO256" s="316">
        <f t="shared" si="502"/>
        <v>0</v>
      </c>
      <c r="AP256" s="316">
        <f t="shared" si="502"/>
        <v>0</v>
      </c>
      <c r="AQ256" s="316">
        <f t="shared" si="502"/>
        <v>0</v>
      </c>
      <c r="AR256" s="316">
        <f t="shared" si="502"/>
        <v>0</v>
      </c>
      <c r="AS256" s="316">
        <f t="shared" si="502"/>
        <v>0</v>
      </c>
      <c r="AT256" s="316">
        <f t="shared" si="502"/>
        <v>0</v>
      </c>
      <c r="AU256" s="316">
        <f t="shared" si="502"/>
        <v>0</v>
      </c>
      <c r="AV256" s="316">
        <f t="shared" si="502"/>
        <v>0</v>
      </c>
      <c r="AW256" s="316">
        <f t="shared" si="502"/>
        <v>0</v>
      </c>
      <c r="AX256" s="316">
        <f t="shared" si="502"/>
        <v>0</v>
      </c>
      <c r="AY256" s="316">
        <f t="shared" si="502"/>
        <v>0</v>
      </c>
      <c r="AZ256" s="316">
        <f t="shared" si="502"/>
        <v>0</v>
      </c>
      <c r="BA256" s="316">
        <f t="shared" si="502"/>
        <v>0</v>
      </c>
      <c r="BB256" s="316">
        <f t="shared" si="502"/>
        <v>0</v>
      </c>
      <c r="BC256" s="316">
        <f t="shared" si="502"/>
        <v>0</v>
      </c>
      <c r="BD256" s="316">
        <f t="shared" si="502"/>
        <v>0</v>
      </c>
      <c r="BE256" s="316">
        <f t="shared" si="502"/>
        <v>0</v>
      </c>
      <c r="BF256" s="316">
        <f t="shared" si="502"/>
        <v>0</v>
      </c>
      <c r="BG256" s="316">
        <f t="shared" si="502"/>
        <v>0</v>
      </c>
      <c r="BH256" s="316">
        <f t="shared" si="502"/>
        <v>0</v>
      </c>
      <c r="BI256" s="316">
        <f t="shared" si="502"/>
        <v>0</v>
      </c>
      <c r="BJ256" s="316">
        <f t="shared" si="502"/>
        <v>0</v>
      </c>
      <c r="BK256" s="316">
        <f t="shared" si="502"/>
        <v>0</v>
      </c>
      <c r="BL256" s="316">
        <f t="shared" si="502"/>
        <v>0</v>
      </c>
      <c r="BM256" s="316">
        <f t="shared" si="502"/>
        <v>0</v>
      </c>
      <c r="BN256" s="316">
        <f t="shared" si="502"/>
        <v>0</v>
      </c>
      <c r="BO256" s="316">
        <f t="shared" si="502"/>
        <v>0</v>
      </c>
      <c r="BP256" s="316">
        <f t="shared" si="502"/>
        <v>0</v>
      </c>
      <c r="BQ256" s="316">
        <f t="shared" si="502"/>
        <v>0</v>
      </c>
      <c r="BR256" s="316">
        <f t="shared" si="502"/>
        <v>0</v>
      </c>
      <c r="BS256" s="316">
        <f t="shared" si="502"/>
        <v>0</v>
      </c>
      <c r="BT256" s="316">
        <f t="shared" ref="BT256:BX256" si="503">BT61</f>
        <v>0</v>
      </c>
      <c r="BU256" s="316">
        <f t="shared" si="503"/>
        <v>0</v>
      </c>
      <c r="BV256" s="316">
        <f t="shared" si="503"/>
        <v>0</v>
      </c>
      <c r="BW256" s="316">
        <f t="shared" si="503"/>
        <v>0</v>
      </c>
      <c r="BX256" s="316">
        <f t="shared" si="503"/>
        <v>0</v>
      </c>
    </row>
    <row r="257" spans="1:76" x14ac:dyDescent="0.2">
      <c r="A257" s="727"/>
      <c r="B257" s="714"/>
      <c r="C257" s="714"/>
      <c r="D257" s="710"/>
      <c r="E257" s="710"/>
      <c r="F257" s="90" t="s">
        <v>324</v>
      </c>
      <c r="G257" s="316">
        <f>IF($C61="","N/A",G256)</f>
        <v>0</v>
      </c>
      <c r="H257" s="316">
        <f>IF($C61="NON-QALY",IF(H$49="-","",H$158*H256),IF($C61="QALY",IF(H$49="-","",H256*H$159),"N/A"))</f>
        <v>0</v>
      </c>
      <c r="I257" s="316">
        <f t="shared" ref="I257:BT257" si="504">IF($C61="NON-QALY",IF(I$49="-","",I$158*I256),IF($C61="QALY",IF(I$49="-","",I256*I$159),"N/A"))</f>
        <v>0</v>
      </c>
      <c r="J257" s="316">
        <f t="shared" si="504"/>
        <v>0</v>
      </c>
      <c r="K257" s="316">
        <f t="shared" si="504"/>
        <v>0</v>
      </c>
      <c r="L257" s="316">
        <f t="shared" si="504"/>
        <v>0</v>
      </c>
      <c r="M257" s="316">
        <f t="shared" si="504"/>
        <v>0</v>
      </c>
      <c r="N257" s="316">
        <f t="shared" si="504"/>
        <v>0</v>
      </c>
      <c r="O257" s="316">
        <f t="shared" si="504"/>
        <v>0</v>
      </c>
      <c r="P257" s="316">
        <f t="shared" si="504"/>
        <v>0</v>
      </c>
      <c r="Q257" s="316">
        <f t="shared" si="504"/>
        <v>0</v>
      </c>
      <c r="R257" s="316">
        <f t="shared" si="504"/>
        <v>0</v>
      </c>
      <c r="S257" s="316">
        <f t="shared" si="504"/>
        <v>0</v>
      </c>
      <c r="T257" s="316">
        <f t="shared" si="504"/>
        <v>0</v>
      </c>
      <c r="U257" s="316">
        <f t="shared" si="504"/>
        <v>0</v>
      </c>
      <c r="V257" s="316">
        <f t="shared" si="504"/>
        <v>0</v>
      </c>
      <c r="W257" s="316">
        <f t="shared" si="504"/>
        <v>0</v>
      </c>
      <c r="X257" s="316">
        <f t="shared" si="504"/>
        <v>0</v>
      </c>
      <c r="Y257" s="316">
        <f t="shared" si="504"/>
        <v>0</v>
      </c>
      <c r="Z257" s="316">
        <f t="shared" si="504"/>
        <v>0</v>
      </c>
      <c r="AA257" s="316">
        <f t="shared" si="504"/>
        <v>0</v>
      </c>
      <c r="AB257" s="316">
        <f t="shared" si="504"/>
        <v>0</v>
      </c>
      <c r="AC257" s="316">
        <f t="shared" si="504"/>
        <v>0</v>
      </c>
      <c r="AD257" s="316">
        <f t="shared" si="504"/>
        <v>0</v>
      </c>
      <c r="AE257" s="316">
        <f t="shared" si="504"/>
        <v>0</v>
      </c>
      <c r="AF257" s="316">
        <f t="shared" si="504"/>
        <v>0</v>
      </c>
      <c r="AG257" s="316">
        <f t="shared" si="504"/>
        <v>0</v>
      </c>
      <c r="AH257" s="316">
        <f t="shared" si="504"/>
        <v>0</v>
      </c>
      <c r="AI257" s="316">
        <f t="shared" si="504"/>
        <v>0</v>
      </c>
      <c r="AJ257" s="316">
        <f t="shared" si="504"/>
        <v>0</v>
      </c>
      <c r="AK257" s="316">
        <f t="shared" si="504"/>
        <v>0</v>
      </c>
      <c r="AL257" s="316">
        <f t="shared" si="504"/>
        <v>0</v>
      </c>
      <c r="AM257" s="316">
        <f t="shared" si="504"/>
        <v>0</v>
      </c>
      <c r="AN257" s="316">
        <f t="shared" si="504"/>
        <v>0</v>
      </c>
      <c r="AO257" s="316">
        <f t="shared" si="504"/>
        <v>0</v>
      </c>
      <c r="AP257" s="316">
        <f t="shared" si="504"/>
        <v>0</v>
      </c>
      <c r="AQ257" s="316">
        <f t="shared" si="504"/>
        <v>0</v>
      </c>
      <c r="AR257" s="316">
        <f t="shared" si="504"/>
        <v>0</v>
      </c>
      <c r="AS257" s="316">
        <f t="shared" si="504"/>
        <v>0</v>
      </c>
      <c r="AT257" s="316">
        <f t="shared" si="504"/>
        <v>0</v>
      </c>
      <c r="AU257" s="316">
        <f t="shared" si="504"/>
        <v>0</v>
      </c>
      <c r="AV257" s="316">
        <f t="shared" si="504"/>
        <v>0</v>
      </c>
      <c r="AW257" s="316">
        <f t="shared" si="504"/>
        <v>0</v>
      </c>
      <c r="AX257" s="316">
        <f t="shared" si="504"/>
        <v>0</v>
      </c>
      <c r="AY257" s="316">
        <f t="shared" si="504"/>
        <v>0</v>
      </c>
      <c r="AZ257" s="316">
        <f t="shared" si="504"/>
        <v>0</v>
      </c>
      <c r="BA257" s="316">
        <f t="shared" si="504"/>
        <v>0</v>
      </c>
      <c r="BB257" s="316">
        <f t="shared" si="504"/>
        <v>0</v>
      </c>
      <c r="BC257" s="316">
        <f t="shared" si="504"/>
        <v>0</v>
      </c>
      <c r="BD257" s="316">
        <f t="shared" si="504"/>
        <v>0</v>
      </c>
      <c r="BE257" s="316">
        <f t="shared" si="504"/>
        <v>0</v>
      </c>
      <c r="BF257" s="316">
        <f t="shared" si="504"/>
        <v>0</v>
      </c>
      <c r="BG257" s="316">
        <f t="shared" si="504"/>
        <v>0</v>
      </c>
      <c r="BH257" s="316">
        <f t="shared" si="504"/>
        <v>0</v>
      </c>
      <c r="BI257" s="316">
        <f t="shared" si="504"/>
        <v>0</v>
      </c>
      <c r="BJ257" s="316">
        <f t="shared" si="504"/>
        <v>0</v>
      </c>
      <c r="BK257" s="316">
        <f t="shared" si="504"/>
        <v>0</v>
      </c>
      <c r="BL257" s="316">
        <f t="shared" si="504"/>
        <v>0</v>
      </c>
      <c r="BM257" s="316">
        <f t="shared" si="504"/>
        <v>0</v>
      </c>
      <c r="BN257" s="316">
        <f t="shared" si="504"/>
        <v>0</v>
      </c>
      <c r="BO257" s="316">
        <f t="shared" si="504"/>
        <v>0</v>
      </c>
      <c r="BP257" s="316">
        <f t="shared" si="504"/>
        <v>0</v>
      </c>
      <c r="BQ257" s="316">
        <f t="shared" si="504"/>
        <v>0</v>
      </c>
      <c r="BR257" s="316">
        <f t="shared" si="504"/>
        <v>0</v>
      </c>
      <c r="BS257" s="316">
        <f t="shared" si="504"/>
        <v>0</v>
      </c>
      <c r="BT257" s="316">
        <f t="shared" si="504"/>
        <v>0</v>
      </c>
      <c r="BU257" s="316">
        <f t="shared" ref="BU257:BX257" si="505">IF($C61="NON-QALY",IF(BU$49="-","",BU$158*BU256),IF($C61="QALY",IF(BU$49="-","",BU256*BU$159),"N/A"))</f>
        <v>0</v>
      </c>
      <c r="BV257" s="316">
        <f t="shared" si="505"/>
        <v>0</v>
      </c>
      <c r="BW257" s="316">
        <f t="shared" si="505"/>
        <v>0</v>
      </c>
      <c r="BX257" s="316">
        <f t="shared" si="505"/>
        <v>0</v>
      </c>
    </row>
    <row r="258" spans="1:76" x14ac:dyDescent="0.2">
      <c r="A258" s="726" t="s">
        <v>628</v>
      </c>
      <c r="B258" s="713">
        <f>B62</f>
        <v>0</v>
      </c>
      <c r="C258" s="713" t="str">
        <f>C62</f>
        <v>Non-QALY</v>
      </c>
      <c r="D258" s="709">
        <f>E258/(IF(C62="QALY",Factors!$BU$59,Factors!$BU$58))</f>
        <v>0</v>
      </c>
      <c r="E258" s="709">
        <f t="shared" ref="E258" si="506">SUM(G259:BX259)</f>
        <v>0</v>
      </c>
      <c r="F258" s="34" t="s">
        <v>325</v>
      </c>
      <c r="G258" s="316">
        <f>G62</f>
        <v>0</v>
      </c>
      <c r="H258" s="316">
        <f t="shared" ref="H258:BS258" si="507">H62</f>
        <v>0</v>
      </c>
      <c r="I258" s="316">
        <f t="shared" si="507"/>
        <v>0</v>
      </c>
      <c r="J258" s="316">
        <f t="shared" si="507"/>
        <v>0</v>
      </c>
      <c r="K258" s="316">
        <f t="shared" si="507"/>
        <v>0</v>
      </c>
      <c r="L258" s="316">
        <f t="shared" si="507"/>
        <v>0</v>
      </c>
      <c r="M258" s="316">
        <f t="shared" si="507"/>
        <v>0</v>
      </c>
      <c r="N258" s="316">
        <f t="shared" si="507"/>
        <v>0</v>
      </c>
      <c r="O258" s="316">
        <f t="shared" si="507"/>
        <v>0</v>
      </c>
      <c r="P258" s="316">
        <f t="shared" si="507"/>
        <v>0</v>
      </c>
      <c r="Q258" s="316">
        <f t="shared" si="507"/>
        <v>0</v>
      </c>
      <c r="R258" s="316">
        <f t="shared" si="507"/>
        <v>0</v>
      </c>
      <c r="S258" s="316">
        <f t="shared" si="507"/>
        <v>0</v>
      </c>
      <c r="T258" s="316">
        <f t="shared" si="507"/>
        <v>0</v>
      </c>
      <c r="U258" s="316">
        <f t="shared" si="507"/>
        <v>0</v>
      </c>
      <c r="V258" s="316">
        <f t="shared" si="507"/>
        <v>0</v>
      </c>
      <c r="W258" s="316">
        <f t="shared" si="507"/>
        <v>0</v>
      </c>
      <c r="X258" s="316">
        <f t="shared" si="507"/>
        <v>0</v>
      </c>
      <c r="Y258" s="316">
        <f t="shared" si="507"/>
        <v>0</v>
      </c>
      <c r="Z258" s="316">
        <f t="shared" si="507"/>
        <v>0</v>
      </c>
      <c r="AA258" s="316">
        <f t="shared" si="507"/>
        <v>0</v>
      </c>
      <c r="AB258" s="316">
        <f t="shared" si="507"/>
        <v>0</v>
      </c>
      <c r="AC258" s="316">
        <f t="shared" si="507"/>
        <v>0</v>
      </c>
      <c r="AD258" s="316">
        <f t="shared" si="507"/>
        <v>0</v>
      </c>
      <c r="AE258" s="316">
        <f t="shared" si="507"/>
        <v>0</v>
      </c>
      <c r="AF258" s="316">
        <f t="shared" si="507"/>
        <v>0</v>
      </c>
      <c r="AG258" s="316">
        <f t="shared" si="507"/>
        <v>0</v>
      </c>
      <c r="AH258" s="316">
        <f t="shared" si="507"/>
        <v>0</v>
      </c>
      <c r="AI258" s="316">
        <f t="shared" si="507"/>
        <v>0</v>
      </c>
      <c r="AJ258" s="316">
        <f t="shared" si="507"/>
        <v>0</v>
      </c>
      <c r="AK258" s="316">
        <f t="shared" si="507"/>
        <v>0</v>
      </c>
      <c r="AL258" s="316">
        <f t="shared" si="507"/>
        <v>0</v>
      </c>
      <c r="AM258" s="316">
        <f t="shared" si="507"/>
        <v>0</v>
      </c>
      <c r="AN258" s="316">
        <f t="shared" si="507"/>
        <v>0</v>
      </c>
      <c r="AO258" s="316">
        <f t="shared" si="507"/>
        <v>0</v>
      </c>
      <c r="AP258" s="316">
        <f t="shared" si="507"/>
        <v>0</v>
      </c>
      <c r="AQ258" s="316">
        <f t="shared" si="507"/>
        <v>0</v>
      </c>
      <c r="AR258" s="316">
        <f t="shared" si="507"/>
        <v>0</v>
      </c>
      <c r="AS258" s="316">
        <f t="shared" si="507"/>
        <v>0</v>
      </c>
      <c r="AT258" s="316">
        <f t="shared" si="507"/>
        <v>0</v>
      </c>
      <c r="AU258" s="316">
        <f t="shared" si="507"/>
        <v>0</v>
      </c>
      <c r="AV258" s="316">
        <f t="shared" si="507"/>
        <v>0</v>
      </c>
      <c r="AW258" s="316">
        <f t="shared" si="507"/>
        <v>0</v>
      </c>
      <c r="AX258" s="316">
        <f t="shared" si="507"/>
        <v>0</v>
      </c>
      <c r="AY258" s="316">
        <f t="shared" si="507"/>
        <v>0</v>
      </c>
      <c r="AZ258" s="316">
        <f t="shared" si="507"/>
        <v>0</v>
      </c>
      <c r="BA258" s="316">
        <f t="shared" si="507"/>
        <v>0</v>
      </c>
      <c r="BB258" s="316">
        <f t="shared" si="507"/>
        <v>0</v>
      </c>
      <c r="BC258" s="316">
        <f t="shared" si="507"/>
        <v>0</v>
      </c>
      <c r="BD258" s="316">
        <f t="shared" si="507"/>
        <v>0</v>
      </c>
      <c r="BE258" s="316">
        <f t="shared" si="507"/>
        <v>0</v>
      </c>
      <c r="BF258" s="316">
        <f t="shared" si="507"/>
        <v>0</v>
      </c>
      <c r="BG258" s="316">
        <f t="shared" si="507"/>
        <v>0</v>
      </c>
      <c r="BH258" s="316">
        <f t="shared" si="507"/>
        <v>0</v>
      </c>
      <c r="BI258" s="316">
        <f t="shared" si="507"/>
        <v>0</v>
      </c>
      <c r="BJ258" s="316">
        <f t="shared" si="507"/>
        <v>0</v>
      </c>
      <c r="BK258" s="316">
        <f t="shared" si="507"/>
        <v>0</v>
      </c>
      <c r="BL258" s="316">
        <f t="shared" si="507"/>
        <v>0</v>
      </c>
      <c r="BM258" s="316">
        <f t="shared" si="507"/>
        <v>0</v>
      </c>
      <c r="BN258" s="316">
        <f t="shared" si="507"/>
        <v>0</v>
      </c>
      <c r="BO258" s="316">
        <f t="shared" si="507"/>
        <v>0</v>
      </c>
      <c r="BP258" s="316">
        <f t="shared" si="507"/>
        <v>0</v>
      </c>
      <c r="BQ258" s="316">
        <f t="shared" si="507"/>
        <v>0</v>
      </c>
      <c r="BR258" s="316">
        <f t="shared" si="507"/>
        <v>0</v>
      </c>
      <c r="BS258" s="316">
        <f t="shared" si="507"/>
        <v>0</v>
      </c>
      <c r="BT258" s="316">
        <f t="shared" ref="BT258:BX258" si="508">BT62</f>
        <v>0</v>
      </c>
      <c r="BU258" s="316">
        <f t="shared" si="508"/>
        <v>0</v>
      </c>
      <c r="BV258" s="316">
        <f t="shared" si="508"/>
        <v>0</v>
      </c>
      <c r="BW258" s="316">
        <f t="shared" si="508"/>
        <v>0</v>
      </c>
      <c r="BX258" s="316">
        <f t="shared" si="508"/>
        <v>0</v>
      </c>
    </row>
    <row r="259" spans="1:76" x14ac:dyDescent="0.2">
      <c r="A259" s="727"/>
      <c r="B259" s="714"/>
      <c r="C259" s="714"/>
      <c r="D259" s="710"/>
      <c r="E259" s="710"/>
      <c r="F259" s="90" t="s">
        <v>324</v>
      </c>
      <c r="G259" s="316">
        <f>IF($C62="","N/A",G258)</f>
        <v>0</v>
      </c>
      <c r="H259" s="316">
        <f>IF($C62="NON-QALY",IF(H$49="-","",H$158*H258),IF($C62="QALY",IF(H$49="-","",H258*H$159),"N/A"))</f>
        <v>0</v>
      </c>
      <c r="I259" s="316">
        <f t="shared" ref="I259:BT259" si="509">IF($C62="NON-QALY",IF(I$49="-","",I$158*I258),IF($C62="QALY",IF(I$49="-","",I258*I$159),"N/A"))</f>
        <v>0</v>
      </c>
      <c r="J259" s="316">
        <f t="shared" si="509"/>
        <v>0</v>
      </c>
      <c r="K259" s="316">
        <f t="shared" si="509"/>
        <v>0</v>
      </c>
      <c r="L259" s="316">
        <f t="shared" si="509"/>
        <v>0</v>
      </c>
      <c r="M259" s="316">
        <f t="shared" si="509"/>
        <v>0</v>
      </c>
      <c r="N259" s="316">
        <f t="shared" si="509"/>
        <v>0</v>
      </c>
      <c r="O259" s="316">
        <f t="shared" si="509"/>
        <v>0</v>
      </c>
      <c r="P259" s="316">
        <f t="shared" si="509"/>
        <v>0</v>
      </c>
      <c r="Q259" s="316">
        <f t="shared" si="509"/>
        <v>0</v>
      </c>
      <c r="R259" s="316">
        <f t="shared" si="509"/>
        <v>0</v>
      </c>
      <c r="S259" s="316">
        <f t="shared" si="509"/>
        <v>0</v>
      </c>
      <c r="T259" s="316">
        <f t="shared" si="509"/>
        <v>0</v>
      </c>
      <c r="U259" s="316">
        <f t="shared" si="509"/>
        <v>0</v>
      </c>
      <c r="V259" s="316">
        <f t="shared" si="509"/>
        <v>0</v>
      </c>
      <c r="W259" s="316">
        <f t="shared" si="509"/>
        <v>0</v>
      </c>
      <c r="X259" s="316">
        <f t="shared" si="509"/>
        <v>0</v>
      </c>
      <c r="Y259" s="316">
        <f t="shared" si="509"/>
        <v>0</v>
      </c>
      <c r="Z259" s="316">
        <f t="shared" si="509"/>
        <v>0</v>
      </c>
      <c r="AA259" s="316">
        <f t="shared" si="509"/>
        <v>0</v>
      </c>
      <c r="AB259" s="316">
        <f t="shared" si="509"/>
        <v>0</v>
      </c>
      <c r="AC259" s="316">
        <f t="shared" si="509"/>
        <v>0</v>
      </c>
      <c r="AD259" s="316">
        <f t="shared" si="509"/>
        <v>0</v>
      </c>
      <c r="AE259" s="316">
        <f t="shared" si="509"/>
        <v>0</v>
      </c>
      <c r="AF259" s="316">
        <f t="shared" si="509"/>
        <v>0</v>
      </c>
      <c r="AG259" s="316">
        <f t="shared" si="509"/>
        <v>0</v>
      </c>
      <c r="AH259" s="316">
        <f t="shared" si="509"/>
        <v>0</v>
      </c>
      <c r="AI259" s="316">
        <f t="shared" si="509"/>
        <v>0</v>
      </c>
      <c r="AJ259" s="316">
        <f t="shared" si="509"/>
        <v>0</v>
      </c>
      <c r="AK259" s="316">
        <f t="shared" si="509"/>
        <v>0</v>
      </c>
      <c r="AL259" s="316">
        <f t="shared" si="509"/>
        <v>0</v>
      </c>
      <c r="AM259" s="316">
        <f t="shared" si="509"/>
        <v>0</v>
      </c>
      <c r="AN259" s="316">
        <f t="shared" si="509"/>
        <v>0</v>
      </c>
      <c r="AO259" s="316">
        <f t="shared" si="509"/>
        <v>0</v>
      </c>
      <c r="AP259" s="316">
        <f t="shared" si="509"/>
        <v>0</v>
      </c>
      <c r="AQ259" s="316">
        <f t="shared" si="509"/>
        <v>0</v>
      </c>
      <c r="AR259" s="316">
        <f t="shared" si="509"/>
        <v>0</v>
      </c>
      <c r="AS259" s="316">
        <f t="shared" si="509"/>
        <v>0</v>
      </c>
      <c r="AT259" s="316">
        <f t="shared" si="509"/>
        <v>0</v>
      </c>
      <c r="AU259" s="316">
        <f t="shared" si="509"/>
        <v>0</v>
      </c>
      <c r="AV259" s="316">
        <f t="shared" si="509"/>
        <v>0</v>
      </c>
      <c r="AW259" s="316">
        <f t="shared" si="509"/>
        <v>0</v>
      </c>
      <c r="AX259" s="316">
        <f t="shared" si="509"/>
        <v>0</v>
      </c>
      <c r="AY259" s="316">
        <f t="shared" si="509"/>
        <v>0</v>
      </c>
      <c r="AZ259" s="316">
        <f t="shared" si="509"/>
        <v>0</v>
      </c>
      <c r="BA259" s="316">
        <f t="shared" si="509"/>
        <v>0</v>
      </c>
      <c r="BB259" s="316">
        <f t="shared" si="509"/>
        <v>0</v>
      </c>
      <c r="BC259" s="316">
        <f t="shared" si="509"/>
        <v>0</v>
      </c>
      <c r="BD259" s="316">
        <f t="shared" si="509"/>
        <v>0</v>
      </c>
      <c r="BE259" s="316">
        <f t="shared" si="509"/>
        <v>0</v>
      </c>
      <c r="BF259" s="316">
        <f t="shared" si="509"/>
        <v>0</v>
      </c>
      <c r="BG259" s="316">
        <f t="shared" si="509"/>
        <v>0</v>
      </c>
      <c r="BH259" s="316">
        <f t="shared" si="509"/>
        <v>0</v>
      </c>
      <c r="BI259" s="316">
        <f t="shared" si="509"/>
        <v>0</v>
      </c>
      <c r="BJ259" s="316">
        <f t="shared" si="509"/>
        <v>0</v>
      </c>
      <c r="BK259" s="316">
        <f t="shared" si="509"/>
        <v>0</v>
      </c>
      <c r="BL259" s="316">
        <f t="shared" si="509"/>
        <v>0</v>
      </c>
      <c r="BM259" s="316">
        <f t="shared" si="509"/>
        <v>0</v>
      </c>
      <c r="BN259" s="316">
        <f t="shared" si="509"/>
        <v>0</v>
      </c>
      <c r="BO259" s="316">
        <f t="shared" si="509"/>
        <v>0</v>
      </c>
      <c r="BP259" s="316">
        <f t="shared" si="509"/>
        <v>0</v>
      </c>
      <c r="BQ259" s="316">
        <f t="shared" si="509"/>
        <v>0</v>
      </c>
      <c r="BR259" s="316">
        <f t="shared" si="509"/>
        <v>0</v>
      </c>
      <c r="BS259" s="316">
        <f t="shared" si="509"/>
        <v>0</v>
      </c>
      <c r="BT259" s="316">
        <f t="shared" si="509"/>
        <v>0</v>
      </c>
      <c r="BU259" s="316">
        <f t="shared" ref="BU259:BX259" si="510">IF($C62="NON-QALY",IF(BU$49="-","",BU$158*BU258),IF($C62="QALY",IF(BU$49="-","",BU258*BU$159),"N/A"))</f>
        <v>0</v>
      </c>
      <c r="BV259" s="316">
        <f t="shared" si="510"/>
        <v>0</v>
      </c>
      <c r="BW259" s="316">
        <f t="shared" si="510"/>
        <v>0</v>
      </c>
      <c r="BX259" s="316">
        <f t="shared" si="510"/>
        <v>0</v>
      </c>
    </row>
    <row r="260" spans="1:76" x14ac:dyDescent="0.2">
      <c r="A260" s="726" t="s">
        <v>629</v>
      </c>
      <c r="B260" s="713">
        <f>B63</f>
        <v>0</v>
      </c>
      <c r="C260" s="713" t="str">
        <f>C63</f>
        <v>Non-QALY</v>
      </c>
      <c r="D260" s="709">
        <f>E260/(IF(C63="QALY",Factors!$BU$59,Factors!$BU$58))</f>
        <v>0</v>
      </c>
      <c r="E260" s="709">
        <f t="shared" ref="E260" si="511">SUM(G261:BX261)</f>
        <v>0</v>
      </c>
      <c r="F260" s="34" t="s">
        <v>325</v>
      </c>
      <c r="G260" s="316">
        <f>G63</f>
        <v>0</v>
      </c>
      <c r="H260" s="316">
        <f t="shared" ref="H260:BS260" si="512">H63</f>
        <v>0</v>
      </c>
      <c r="I260" s="316">
        <f t="shared" si="512"/>
        <v>0</v>
      </c>
      <c r="J260" s="316">
        <f t="shared" si="512"/>
        <v>0</v>
      </c>
      <c r="K260" s="316">
        <f t="shared" si="512"/>
        <v>0</v>
      </c>
      <c r="L260" s="316">
        <f t="shared" si="512"/>
        <v>0</v>
      </c>
      <c r="M260" s="316">
        <f t="shared" si="512"/>
        <v>0</v>
      </c>
      <c r="N260" s="316">
        <f t="shared" si="512"/>
        <v>0</v>
      </c>
      <c r="O260" s="316">
        <f t="shared" si="512"/>
        <v>0</v>
      </c>
      <c r="P260" s="316">
        <f t="shared" si="512"/>
        <v>0</v>
      </c>
      <c r="Q260" s="316">
        <f t="shared" si="512"/>
        <v>0</v>
      </c>
      <c r="R260" s="316">
        <f t="shared" si="512"/>
        <v>0</v>
      </c>
      <c r="S260" s="316">
        <f t="shared" si="512"/>
        <v>0</v>
      </c>
      <c r="T260" s="316">
        <f t="shared" si="512"/>
        <v>0</v>
      </c>
      <c r="U260" s="316">
        <f t="shared" si="512"/>
        <v>0</v>
      </c>
      <c r="V260" s="316">
        <f t="shared" si="512"/>
        <v>0</v>
      </c>
      <c r="W260" s="316">
        <f t="shared" si="512"/>
        <v>0</v>
      </c>
      <c r="X260" s="316">
        <f t="shared" si="512"/>
        <v>0</v>
      </c>
      <c r="Y260" s="316">
        <f t="shared" si="512"/>
        <v>0</v>
      </c>
      <c r="Z260" s="316">
        <f t="shared" si="512"/>
        <v>0</v>
      </c>
      <c r="AA260" s="316">
        <f t="shared" si="512"/>
        <v>0</v>
      </c>
      <c r="AB260" s="316">
        <f t="shared" si="512"/>
        <v>0</v>
      </c>
      <c r="AC260" s="316">
        <f t="shared" si="512"/>
        <v>0</v>
      </c>
      <c r="AD260" s="316">
        <f t="shared" si="512"/>
        <v>0</v>
      </c>
      <c r="AE260" s="316">
        <f t="shared" si="512"/>
        <v>0</v>
      </c>
      <c r="AF260" s="316">
        <f t="shared" si="512"/>
        <v>0</v>
      </c>
      <c r="AG260" s="316">
        <f t="shared" si="512"/>
        <v>0</v>
      </c>
      <c r="AH260" s="316">
        <f t="shared" si="512"/>
        <v>0</v>
      </c>
      <c r="AI260" s="316">
        <f t="shared" si="512"/>
        <v>0</v>
      </c>
      <c r="AJ260" s="316">
        <f t="shared" si="512"/>
        <v>0</v>
      </c>
      <c r="AK260" s="316">
        <f t="shared" si="512"/>
        <v>0</v>
      </c>
      <c r="AL260" s="316">
        <f t="shared" si="512"/>
        <v>0</v>
      </c>
      <c r="AM260" s="316">
        <f t="shared" si="512"/>
        <v>0</v>
      </c>
      <c r="AN260" s="316">
        <f t="shared" si="512"/>
        <v>0</v>
      </c>
      <c r="AO260" s="316">
        <f t="shared" si="512"/>
        <v>0</v>
      </c>
      <c r="AP260" s="316">
        <f t="shared" si="512"/>
        <v>0</v>
      </c>
      <c r="AQ260" s="316">
        <f t="shared" si="512"/>
        <v>0</v>
      </c>
      <c r="AR260" s="316">
        <f t="shared" si="512"/>
        <v>0</v>
      </c>
      <c r="AS260" s="316">
        <f t="shared" si="512"/>
        <v>0</v>
      </c>
      <c r="AT260" s="316">
        <f t="shared" si="512"/>
        <v>0</v>
      </c>
      <c r="AU260" s="316">
        <f t="shared" si="512"/>
        <v>0</v>
      </c>
      <c r="AV260" s="316">
        <f t="shared" si="512"/>
        <v>0</v>
      </c>
      <c r="AW260" s="316">
        <f t="shared" si="512"/>
        <v>0</v>
      </c>
      <c r="AX260" s="316">
        <f t="shared" si="512"/>
        <v>0</v>
      </c>
      <c r="AY260" s="316">
        <f t="shared" si="512"/>
        <v>0</v>
      </c>
      <c r="AZ260" s="316">
        <f t="shared" si="512"/>
        <v>0</v>
      </c>
      <c r="BA260" s="316">
        <f t="shared" si="512"/>
        <v>0</v>
      </c>
      <c r="BB260" s="316">
        <f t="shared" si="512"/>
        <v>0</v>
      </c>
      <c r="BC260" s="316">
        <f t="shared" si="512"/>
        <v>0</v>
      </c>
      <c r="BD260" s="316">
        <f t="shared" si="512"/>
        <v>0</v>
      </c>
      <c r="BE260" s="316">
        <f t="shared" si="512"/>
        <v>0</v>
      </c>
      <c r="BF260" s="316">
        <f t="shared" si="512"/>
        <v>0</v>
      </c>
      <c r="BG260" s="316">
        <f t="shared" si="512"/>
        <v>0</v>
      </c>
      <c r="BH260" s="316">
        <f t="shared" si="512"/>
        <v>0</v>
      </c>
      <c r="BI260" s="316">
        <f t="shared" si="512"/>
        <v>0</v>
      </c>
      <c r="BJ260" s="316">
        <f t="shared" si="512"/>
        <v>0</v>
      </c>
      <c r="BK260" s="316">
        <f t="shared" si="512"/>
        <v>0</v>
      </c>
      <c r="BL260" s="316">
        <f t="shared" si="512"/>
        <v>0</v>
      </c>
      <c r="BM260" s="316">
        <f t="shared" si="512"/>
        <v>0</v>
      </c>
      <c r="BN260" s="316">
        <f t="shared" si="512"/>
        <v>0</v>
      </c>
      <c r="BO260" s="316">
        <f t="shared" si="512"/>
        <v>0</v>
      </c>
      <c r="BP260" s="316">
        <f t="shared" si="512"/>
        <v>0</v>
      </c>
      <c r="BQ260" s="316">
        <f t="shared" si="512"/>
        <v>0</v>
      </c>
      <c r="BR260" s="316">
        <f t="shared" si="512"/>
        <v>0</v>
      </c>
      <c r="BS260" s="316">
        <f t="shared" si="512"/>
        <v>0</v>
      </c>
      <c r="BT260" s="316">
        <f t="shared" ref="BT260:BX260" si="513">BT63</f>
        <v>0</v>
      </c>
      <c r="BU260" s="316">
        <f t="shared" si="513"/>
        <v>0</v>
      </c>
      <c r="BV260" s="316">
        <f t="shared" si="513"/>
        <v>0</v>
      </c>
      <c r="BW260" s="316">
        <f t="shared" si="513"/>
        <v>0</v>
      </c>
      <c r="BX260" s="316">
        <f t="shared" si="513"/>
        <v>0</v>
      </c>
    </row>
    <row r="261" spans="1:76" x14ac:dyDescent="0.2">
      <c r="A261" s="727"/>
      <c r="B261" s="714"/>
      <c r="C261" s="714"/>
      <c r="D261" s="710"/>
      <c r="E261" s="710"/>
      <c r="F261" s="90" t="s">
        <v>324</v>
      </c>
      <c r="G261" s="316">
        <f>IF($C63="","N/A",G260)</f>
        <v>0</v>
      </c>
      <c r="H261" s="316">
        <f>IF($C63="NON-QALY",IF(H$49="-","",H$158*H260),IF($C63="QALY",IF(H$49="-","",H260*H$159),"N/A"))</f>
        <v>0</v>
      </c>
      <c r="I261" s="316">
        <f t="shared" ref="I261:BT261" si="514">IF($C63="NON-QALY",IF(I$49="-","",I$158*I260),IF($C63="QALY",IF(I$49="-","",I260*I$159),"N/A"))</f>
        <v>0</v>
      </c>
      <c r="J261" s="316">
        <f t="shared" si="514"/>
        <v>0</v>
      </c>
      <c r="K261" s="316">
        <f t="shared" si="514"/>
        <v>0</v>
      </c>
      <c r="L261" s="316">
        <f t="shared" si="514"/>
        <v>0</v>
      </c>
      <c r="M261" s="316">
        <f t="shared" si="514"/>
        <v>0</v>
      </c>
      <c r="N261" s="316">
        <f t="shared" si="514"/>
        <v>0</v>
      </c>
      <c r="O261" s="316">
        <f t="shared" si="514"/>
        <v>0</v>
      </c>
      <c r="P261" s="316">
        <f t="shared" si="514"/>
        <v>0</v>
      </c>
      <c r="Q261" s="316">
        <f t="shared" si="514"/>
        <v>0</v>
      </c>
      <c r="R261" s="316">
        <f t="shared" si="514"/>
        <v>0</v>
      </c>
      <c r="S261" s="316">
        <f t="shared" si="514"/>
        <v>0</v>
      </c>
      <c r="T261" s="316">
        <f t="shared" si="514"/>
        <v>0</v>
      </c>
      <c r="U261" s="316">
        <f t="shared" si="514"/>
        <v>0</v>
      </c>
      <c r="V261" s="316">
        <f t="shared" si="514"/>
        <v>0</v>
      </c>
      <c r="W261" s="316">
        <f t="shared" si="514"/>
        <v>0</v>
      </c>
      <c r="X261" s="316">
        <f t="shared" si="514"/>
        <v>0</v>
      </c>
      <c r="Y261" s="316">
        <f t="shared" si="514"/>
        <v>0</v>
      </c>
      <c r="Z261" s="316">
        <f t="shared" si="514"/>
        <v>0</v>
      </c>
      <c r="AA261" s="316">
        <f t="shared" si="514"/>
        <v>0</v>
      </c>
      <c r="AB261" s="316">
        <f t="shared" si="514"/>
        <v>0</v>
      </c>
      <c r="AC261" s="316">
        <f t="shared" si="514"/>
        <v>0</v>
      </c>
      <c r="AD261" s="316">
        <f t="shared" si="514"/>
        <v>0</v>
      </c>
      <c r="AE261" s="316">
        <f t="shared" si="514"/>
        <v>0</v>
      </c>
      <c r="AF261" s="316">
        <f t="shared" si="514"/>
        <v>0</v>
      </c>
      <c r="AG261" s="316">
        <f t="shared" si="514"/>
        <v>0</v>
      </c>
      <c r="AH261" s="316">
        <f t="shared" si="514"/>
        <v>0</v>
      </c>
      <c r="AI261" s="316">
        <f t="shared" si="514"/>
        <v>0</v>
      </c>
      <c r="AJ261" s="316">
        <f t="shared" si="514"/>
        <v>0</v>
      </c>
      <c r="AK261" s="316">
        <f t="shared" si="514"/>
        <v>0</v>
      </c>
      <c r="AL261" s="316">
        <f t="shared" si="514"/>
        <v>0</v>
      </c>
      <c r="AM261" s="316">
        <f t="shared" si="514"/>
        <v>0</v>
      </c>
      <c r="AN261" s="316">
        <f t="shared" si="514"/>
        <v>0</v>
      </c>
      <c r="AO261" s="316">
        <f t="shared" si="514"/>
        <v>0</v>
      </c>
      <c r="AP261" s="316">
        <f t="shared" si="514"/>
        <v>0</v>
      </c>
      <c r="AQ261" s="316">
        <f t="shared" si="514"/>
        <v>0</v>
      </c>
      <c r="AR261" s="316">
        <f t="shared" si="514"/>
        <v>0</v>
      </c>
      <c r="AS261" s="316">
        <f t="shared" si="514"/>
        <v>0</v>
      </c>
      <c r="AT261" s="316">
        <f t="shared" si="514"/>
        <v>0</v>
      </c>
      <c r="AU261" s="316">
        <f t="shared" si="514"/>
        <v>0</v>
      </c>
      <c r="AV261" s="316">
        <f t="shared" si="514"/>
        <v>0</v>
      </c>
      <c r="AW261" s="316">
        <f t="shared" si="514"/>
        <v>0</v>
      </c>
      <c r="AX261" s="316">
        <f t="shared" si="514"/>
        <v>0</v>
      </c>
      <c r="AY261" s="316">
        <f t="shared" si="514"/>
        <v>0</v>
      </c>
      <c r="AZ261" s="316">
        <f t="shared" si="514"/>
        <v>0</v>
      </c>
      <c r="BA261" s="316">
        <f t="shared" si="514"/>
        <v>0</v>
      </c>
      <c r="BB261" s="316">
        <f t="shared" si="514"/>
        <v>0</v>
      </c>
      <c r="BC261" s="316">
        <f t="shared" si="514"/>
        <v>0</v>
      </c>
      <c r="BD261" s="316">
        <f t="shared" si="514"/>
        <v>0</v>
      </c>
      <c r="BE261" s="316">
        <f t="shared" si="514"/>
        <v>0</v>
      </c>
      <c r="BF261" s="316">
        <f t="shared" si="514"/>
        <v>0</v>
      </c>
      <c r="BG261" s="316">
        <f t="shared" si="514"/>
        <v>0</v>
      </c>
      <c r="BH261" s="316">
        <f t="shared" si="514"/>
        <v>0</v>
      </c>
      <c r="BI261" s="316">
        <f t="shared" si="514"/>
        <v>0</v>
      </c>
      <c r="BJ261" s="316">
        <f t="shared" si="514"/>
        <v>0</v>
      </c>
      <c r="BK261" s="316">
        <f t="shared" si="514"/>
        <v>0</v>
      </c>
      <c r="BL261" s="316">
        <f t="shared" si="514"/>
        <v>0</v>
      </c>
      <c r="BM261" s="316">
        <f t="shared" si="514"/>
        <v>0</v>
      </c>
      <c r="BN261" s="316">
        <f t="shared" si="514"/>
        <v>0</v>
      </c>
      <c r="BO261" s="316">
        <f t="shared" si="514"/>
        <v>0</v>
      </c>
      <c r="BP261" s="316">
        <f t="shared" si="514"/>
        <v>0</v>
      </c>
      <c r="BQ261" s="316">
        <f t="shared" si="514"/>
        <v>0</v>
      </c>
      <c r="BR261" s="316">
        <f t="shared" si="514"/>
        <v>0</v>
      </c>
      <c r="BS261" s="316">
        <f t="shared" si="514"/>
        <v>0</v>
      </c>
      <c r="BT261" s="316">
        <f t="shared" si="514"/>
        <v>0</v>
      </c>
      <c r="BU261" s="316">
        <f t="shared" ref="BU261:BX261" si="515">IF($C63="NON-QALY",IF(BU$49="-","",BU$158*BU260),IF($C63="QALY",IF(BU$49="-","",BU260*BU$159),"N/A"))</f>
        <v>0</v>
      </c>
      <c r="BV261" s="316">
        <f t="shared" si="515"/>
        <v>0</v>
      </c>
      <c r="BW261" s="316">
        <f t="shared" si="515"/>
        <v>0</v>
      </c>
      <c r="BX261" s="316">
        <f t="shared" si="515"/>
        <v>0</v>
      </c>
    </row>
    <row r="262" spans="1:76" x14ac:dyDescent="0.2">
      <c r="A262" s="726" t="s">
        <v>630</v>
      </c>
      <c r="B262" s="713">
        <f>B64</f>
        <v>0</v>
      </c>
      <c r="C262" s="713" t="str">
        <f>C64</f>
        <v>Non-QALY</v>
      </c>
      <c r="D262" s="709">
        <f>E262/(IF(C64="QALY",Factors!$BU$59,Factors!$BU$58))</f>
        <v>0</v>
      </c>
      <c r="E262" s="709">
        <f t="shared" ref="E262" si="516">SUM(G263:BX263)</f>
        <v>0</v>
      </c>
      <c r="F262" s="34" t="s">
        <v>325</v>
      </c>
      <c r="G262" s="316">
        <f>G64</f>
        <v>0</v>
      </c>
      <c r="H262" s="316">
        <f t="shared" ref="H262:BS262" si="517">H64</f>
        <v>0</v>
      </c>
      <c r="I262" s="316">
        <f t="shared" si="517"/>
        <v>0</v>
      </c>
      <c r="J262" s="316">
        <f t="shared" si="517"/>
        <v>0</v>
      </c>
      <c r="K262" s="316">
        <f t="shared" si="517"/>
        <v>0</v>
      </c>
      <c r="L262" s="316">
        <f t="shared" si="517"/>
        <v>0</v>
      </c>
      <c r="M262" s="316">
        <f t="shared" si="517"/>
        <v>0</v>
      </c>
      <c r="N262" s="316">
        <f t="shared" si="517"/>
        <v>0</v>
      </c>
      <c r="O262" s="316">
        <f t="shared" si="517"/>
        <v>0</v>
      </c>
      <c r="P262" s="316">
        <f t="shared" si="517"/>
        <v>0</v>
      </c>
      <c r="Q262" s="316">
        <f t="shared" si="517"/>
        <v>0</v>
      </c>
      <c r="R262" s="316">
        <f t="shared" si="517"/>
        <v>0</v>
      </c>
      <c r="S262" s="316">
        <f t="shared" si="517"/>
        <v>0</v>
      </c>
      <c r="T262" s="316">
        <f t="shared" si="517"/>
        <v>0</v>
      </c>
      <c r="U262" s="316">
        <f t="shared" si="517"/>
        <v>0</v>
      </c>
      <c r="V262" s="316">
        <f t="shared" si="517"/>
        <v>0</v>
      </c>
      <c r="W262" s="316">
        <f t="shared" si="517"/>
        <v>0</v>
      </c>
      <c r="X262" s="316">
        <f t="shared" si="517"/>
        <v>0</v>
      </c>
      <c r="Y262" s="316">
        <f t="shared" si="517"/>
        <v>0</v>
      </c>
      <c r="Z262" s="316">
        <f t="shared" si="517"/>
        <v>0</v>
      </c>
      <c r="AA262" s="316">
        <f t="shared" si="517"/>
        <v>0</v>
      </c>
      <c r="AB262" s="316">
        <f t="shared" si="517"/>
        <v>0</v>
      </c>
      <c r="AC262" s="316">
        <f t="shared" si="517"/>
        <v>0</v>
      </c>
      <c r="AD262" s="316">
        <f t="shared" si="517"/>
        <v>0</v>
      </c>
      <c r="AE262" s="316">
        <f t="shared" si="517"/>
        <v>0</v>
      </c>
      <c r="AF262" s="316">
        <f t="shared" si="517"/>
        <v>0</v>
      </c>
      <c r="AG262" s="316">
        <f t="shared" si="517"/>
        <v>0</v>
      </c>
      <c r="AH262" s="316">
        <f t="shared" si="517"/>
        <v>0</v>
      </c>
      <c r="AI262" s="316">
        <f t="shared" si="517"/>
        <v>0</v>
      </c>
      <c r="AJ262" s="316">
        <f t="shared" si="517"/>
        <v>0</v>
      </c>
      <c r="AK262" s="316">
        <f t="shared" si="517"/>
        <v>0</v>
      </c>
      <c r="AL262" s="316">
        <f t="shared" si="517"/>
        <v>0</v>
      </c>
      <c r="AM262" s="316">
        <f t="shared" si="517"/>
        <v>0</v>
      </c>
      <c r="AN262" s="316">
        <f t="shared" si="517"/>
        <v>0</v>
      </c>
      <c r="AO262" s="316">
        <f t="shared" si="517"/>
        <v>0</v>
      </c>
      <c r="AP262" s="316">
        <f t="shared" si="517"/>
        <v>0</v>
      </c>
      <c r="AQ262" s="316">
        <f t="shared" si="517"/>
        <v>0</v>
      </c>
      <c r="AR262" s="316">
        <f t="shared" si="517"/>
        <v>0</v>
      </c>
      <c r="AS262" s="316">
        <f t="shared" si="517"/>
        <v>0</v>
      </c>
      <c r="AT262" s="316">
        <f t="shared" si="517"/>
        <v>0</v>
      </c>
      <c r="AU262" s="316">
        <f t="shared" si="517"/>
        <v>0</v>
      </c>
      <c r="AV262" s="316">
        <f t="shared" si="517"/>
        <v>0</v>
      </c>
      <c r="AW262" s="316">
        <f t="shared" si="517"/>
        <v>0</v>
      </c>
      <c r="AX262" s="316">
        <f t="shared" si="517"/>
        <v>0</v>
      </c>
      <c r="AY262" s="316">
        <f t="shared" si="517"/>
        <v>0</v>
      </c>
      <c r="AZ262" s="316">
        <f t="shared" si="517"/>
        <v>0</v>
      </c>
      <c r="BA262" s="316">
        <f t="shared" si="517"/>
        <v>0</v>
      </c>
      <c r="BB262" s="316">
        <f t="shared" si="517"/>
        <v>0</v>
      </c>
      <c r="BC262" s="316">
        <f t="shared" si="517"/>
        <v>0</v>
      </c>
      <c r="BD262" s="316">
        <f t="shared" si="517"/>
        <v>0</v>
      </c>
      <c r="BE262" s="316">
        <f t="shared" si="517"/>
        <v>0</v>
      </c>
      <c r="BF262" s="316">
        <f t="shared" si="517"/>
        <v>0</v>
      </c>
      <c r="BG262" s="316">
        <f t="shared" si="517"/>
        <v>0</v>
      </c>
      <c r="BH262" s="316">
        <f t="shared" si="517"/>
        <v>0</v>
      </c>
      <c r="BI262" s="316">
        <f t="shared" si="517"/>
        <v>0</v>
      </c>
      <c r="BJ262" s="316">
        <f t="shared" si="517"/>
        <v>0</v>
      </c>
      <c r="BK262" s="316">
        <f t="shared" si="517"/>
        <v>0</v>
      </c>
      <c r="BL262" s="316">
        <f t="shared" si="517"/>
        <v>0</v>
      </c>
      <c r="BM262" s="316">
        <f t="shared" si="517"/>
        <v>0</v>
      </c>
      <c r="BN262" s="316">
        <f t="shared" si="517"/>
        <v>0</v>
      </c>
      <c r="BO262" s="316">
        <f t="shared" si="517"/>
        <v>0</v>
      </c>
      <c r="BP262" s="316">
        <f t="shared" si="517"/>
        <v>0</v>
      </c>
      <c r="BQ262" s="316">
        <f t="shared" si="517"/>
        <v>0</v>
      </c>
      <c r="BR262" s="316">
        <f t="shared" si="517"/>
        <v>0</v>
      </c>
      <c r="BS262" s="316">
        <f t="shared" si="517"/>
        <v>0</v>
      </c>
      <c r="BT262" s="316">
        <f t="shared" ref="BT262:BX262" si="518">BT64</f>
        <v>0</v>
      </c>
      <c r="BU262" s="316">
        <f t="shared" si="518"/>
        <v>0</v>
      </c>
      <c r="BV262" s="316">
        <f t="shared" si="518"/>
        <v>0</v>
      </c>
      <c r="BW262" s="316">
        <f t="shared" si="518"/>
        <v>0</v>
      </c>
      <c r="BX262" s="316">
        <f t="shared" si="518"/>
        <v>0</v>
      </c>
    </row>
    <row r="263" spans="1:76" x14ac:dyDescent="0.2">
      <c r="A263" s="727"/>
      <c r="B263" s="714"/>
      <c r="C263" s="714"/>
      <c r="D263" s="710"/>
      <c r="E263" s="710"/>
      <c r="F263" s="90" t="s">
        <v>324</v>
      </c>
      <c r="G263" s="316">
        <f>IF($C64="","N/A",G262)</f>
        <v>0</v>
      </c>
      <c r="H263" s="316">
        <f>IF($C64="NON-QALY",IF(H$49="-","",H$158*H262),IF($C64="QALY",IF(H$49="-","",H262*H$159),"N/A"))</f>
        <v>0</v>
      </c>
      <c r="I263" s="316">
        <f t="shared" ref="I263:BT263" si="519">IF($C64="NON-QALY",IF(I$49="-","",I$158*I262),IF($C64="QALY",IF(I$49="-","",I262*I$159),"N/A"))</f>
        <v>0</v>
      </c>
      <c r="J263" s="316">
        <f t="shared" si="519"/>
        <v>0</v>
      </c>
      <c r="K263" s="316">
        <f t="shared" si="519"/>
        <v>0</v>
      </c>
      <c r="L263" s="316">
        <f t="shared" si="519"/>
        <v>0</v>
      </c>
      <c r="M263" s="316">
        <f t="shared" si="519"/>
        <v>0</v>
      </c>
      <c r="N263" s="316">
        <f t="shared" si="519"/>
        <v>0</v>
      </c>
      <c r="O263" s="316">
        <f t="shared" si="519"/>
        <v>0</v>
      </c>
      <c r="P263" s="316">
        <f t="shared" si="519"/>
        <v>0</v>
      </c>
      <c r="Q263" s="316">
        <f t="shared" si="519"/>
        <v>0</v>
      </c>
      <c r="R263" s="316">
        <f t="shared" si="519"/>
        <v>0</v>
      </c>
      <c r="S263" s="316">
        <f t="shared" si="519"/>
        <v>0</v>
      </c>
      <c r="T263" s="316">
        <f t="shared" si="519"/>
        <v>0</v>
      </c>
      <c r="U263" s="316">
        <f t="shared" si="519"/>
        <v>0</v>
      </c>
      <c r="V263" s="316">
        <f t="shared" si="519"/>
        <v>0</v>
      </c>
      <c r="W263" s="316">
        <f t="shared" si="519"/>
        <v>0</v>
      </c>
      <c r="X263" s="316">
        <f t="shared" si="519"/>
        <v>0</v>
      </c>
      <c r="Y263" s="316">
        <f t="shared" si="519"/>
        <v>0</v>
      </c>
      <c r="Z263" s="316">
        <f t="shared" si="519"/>
        <v>0</v>
      </c>
      <c r="AA263" s="316">
        <f t="shared" si="519"/>
        <v>0</v>
      </c>
      <c r="AB263" s="316">
        <f t="shared" si="519"/>
        <v>0</v>
      </c>
      <c r="AC263" s="316">
        <f t="shared" si="519"/>
        <v>0</v>
      </c>
      <c r="AD263" s="316">
        <f t="shared" si="519"/>
        <v>0</v>
      </c>
      <c r="AE263" s="316">
        <f t="shared" si="519"/>
        <v>0</v>
      </c>
      <c r="AF263" s="316">
        <f t="shared" si="519"/>
        <v>0</v>
      </c>
      <c r="AG263" s="316">
        <f t="shared" si="519"/>
        <v>0</v>
      </c>
      <c r="AH263" s="316">
        <f t="shared" si="519"/>
        <v>0</v>
      </c>
      <c r="AI263" s="316">
        <f t="shared" si="519"/>
        <v>0</v>
      </c>
      <c r="AJ263" s="316">
        <f t="shared" si="519"/>
        <v>0</v>
      </c>
      <c r="AK263" s="316">
        <f t="shared" si="519"/>
        <v>0</v>
      </c>
      <c r="AL263" s="316">
        <f t="shared" si="519"/>
        <v>0</v>
      </c>
      <c r="AM263" s="316">
        <f t="shared" si="519"/>
        <v>0</v>
      </c>
      <c r="AN263" s="316">
        <f t="shared" si="519"/>
        <v>0</v>
      </c>
      <c r="AO263" s="316">
        <f t="shared" si="519"/>
        <v>0</v>
      </c>
      <c r="AP263" s="316">
        <f t="shared" si="519"/>
        <v>0</v>
      </c>
      <c r="AQ263" s="316">
        <f t="shared" si="519"/>
        <v>0</v>
      </c>
      <c r="AR263" s="316">
        <f t="shared" si="519"/>
        <v>0</v>
      </c>
      <c r="AS263" s="316">
        <f t="shared" si="519"/>
        <v>0</v>
      </c>
      <c r="AT263" s="316">
        <f t="shared" si="519"/>
        <v>0</v>
      </c>
      <c r="AU263" s="316">
        <f t="shared" si="519"/>
        <v>0</v>
      </c>
      <c r="AV263" s="316">
        <f t="shared" si="519"/>
        <v>0</v>
      </c>
      <c r="AW263" s="316">
        <f t="shared" si="519"/>
        <v>0</v>
      </c>
      <c r="AX263" s="316">
        <f t="shared" si="519"/>
        <v>0</v>
      </c>
      <c r="AY263" s="316">
        <f t="shared" si="519"/>
        <v>0</v>
      </c>
      <c r="AZ263" s="316">
        <f t="shared" si="519"/>
        <v>0</v>
      </c>
      <c r="BA263" s="316">
        <f t="shared" si="519"/>
        <v>0</v>
      </c>
      <c r="BB263" s="316">
        <f t="shared" si="519"/>
        <v>0</v>
      </c>
      <c r="BC263" s="316">
        <f t="shared" si="519"/>
        <v>0</v>
      </c>
      <c r="BD263" s="316">
        <f t="shared" si="519"/>
        <v>0</v>
      </c>
      <c r="BE263" s="316">
        <f t="shared" si="519"/>
        <v>0</v>
      </c>
      <c r="BF263" s="316">
        <f t="shared" si="519"/>
        <v>0</v>
      </c>
      <c r="BG263" s="316">
        <f t="shared" si="519"/>
        <v>0</v>
      </c>
      <c r="BH263" s="316">
        <f t="shared" si="519"/>
        <v>0</v>
      </c>
      <c r="BI263" s="316">
        <f t="shared" si="519"/>
        <v>0</v>
      </c>
      <c r="BJ263" s="316">
        <f t="shared" si="519"/>
        <v>0</v>
      </c>
      <c r="BK263" s="316">
        <f t="shared" si="519"/>
        <v>0</v>
      </c>
      <c r="BL263" s="316">
        <f t="shared" si="519"/>
        <v>0</v>
      </c>
      <c r="BM263" s="316">
        <f t="shared" si="519"/>
        <v>0</v>
      </c>
      <c r="BN263" s="316">
        <f t="shared" si="519"/>
        <v>0</v>
      </c>
      <c r="BO263" s="316">
        <f t="shared" si="519"/>
        <v>0</v>
      </c>
      <c r="BP263" s="316">
        <f t="shared" si="519"/>
        <v>0</v>
      </c>
      <c r="BQ263" s="316">
        <f t="shared" si="519"/>
        <v>0</v>
      </c>
      <c r="BR263" s="316">
        <f t="shared" si="519"/>
        <v>0</v>
      </c>
      <c r="BS263" s="316">
        <f t="shared" si="519"/>
        <v>0</v>
      </c>
      <c r="BT263" s="316">
        <f t="shared" si="519"/>
        <v>0</v>
      </c>
      <c r="BU263" s="316">
        <f t="shared" ref="BU263:BX263" si="520">IF($C64="NON-QALY",IF(BU$49="-","",BU$158*BU262),IF($C64="QALY",IF(BU$49="-","",BU262*BU$159),"N/A"))</f>
        <v>0</v>
      </c>
      <c r="BV263" s="316">
        <f t="shared" si="520"/>
        <v>0</v>
      </c>
      <c r="BW263" s="316">
        <f t="shared" si="520"/>
        <v>0</v>
      </c>
      <c r="BX263" s="316">
        <f t="shared" si="520"/>
        <v>0</v>
      </c>
    </row>
    <row r="264" spans="1:76" ht="12" x14ac:dyDescent="0.2">
      <c r="A264" s="31"/>
      <c r="B264" s="31"/>
      <c r="C264" s="490" t="s">
        <v>55</v>
      </c>
      <c r="D264" s="317">
        <f>SUM(D234:D263)</f>
        <v>0</v>
      </c>
      <c r="E264" s="317">
        <f>SUM(E234:E263)</f>
        <v>0</v>
      </c>
      <c r="F264" s="317">
        <f>SUM(G264:BX264)</f>
        <v>0</v>
      </c>
      <c r="G264" s="317">
        <f>SUM(G263,G261,G259,G257,G255,G253,G251,G249,G247,G245,G243,G241,G239,G237,G235)</f>
        <v>0</v>
      </c>
      <c r="H264" s="317">
        <f t="shared" ref="H264:BS264" si="521">SUM(H263,H261,H259,H257,H255,H253,H251,H249,H247,H245,H243,H241,H239,H237,H235)</f>
        <v>0</v>
      </c>
      <c r="I264" s="317">
        <f t="shared" si="521"/>
        <v>0</v>
      </c>
      <c r="J264" s="317">
        <f t="shared" si="521"/>
        <v>0</v>
      </c>
      <c r="K264" s="317">
        <f t="shared" si="521"/>
        <v>0</v>
      </c>
      <c r="L264" s="317">
        <f t="shared" si="521"/>
        <v>0</v>
      </c>
      <c r="M264" s="317">
        <f t="shared" si="521"/>
        <v>0</v>
      </c>
      <c r="N264" s="317">
        <f t="shared" si="521"/>
        <v>0</v>
      </c>
      <c r="O264" s="317">
        <f t="shared" si="521"/>
        <v>0</v>
      </c>
      <c r="P264" s="317">
        <f t="shared" si="521"/>
        <v>0</v>
      </c>
      <c r="Q264" s="317">
        <f t="shared" si="521"/>
        <v>0</v>
      </c>
      <c r="R264" s="317">
        <f t="shared" si="521"/>
        <v>0</v>
      </c>
      <c r="S264" s="317">
        <f t="shared" si="521"/>
        <v>0</v>
      </c>
      <c r="T264" s="317">
        <f t="shared" si="521"/>
        <v>0</v>
      </c>
      <c r="U264" s="317">
        <f t="shared" si="521"/>
        <v>0</v>
      </c>
      <c r="V264" s="317">
        <f t="shared" si="521"/>
        <v>0</v>
      </c>
      <c r="W264" s="317">
        <f t="shared" si="521"/>
        <v>0</v>
      </c>
      <c r="X264" s="317">
        <f t="shared" si="521"/>
        <v>0</v>
      </c>
      <c r="Y264" s="317">
        <f t="shared" si="521"/>
        <v>0</v>
      </c>
      <c r="Z264" s="317">
        <f t="shared" si="521"/>
        <v>0</v>
      </c>
      <c r="AA264" s="317">
        <f t="shared" si="521"/>
        <v>0</v>
      </c>
      <c r="AB264" s="317">
        <f t="shared" si="521"/>
        <v>0</v>
      </c>
      <c r="AC264" s="317">
        <f t="shared" si="521"/>
        <v>0</v>
      </c>
      <c r="AD264" s="317">
        <f t="shared" si="521"/>
        <v>0</v>
      </c>
      <c r="AE264" s="317">
        <f t="shared" si="521"/>
        <v>0</v>
      </c>
      <c r="AF264" s="317">
        <f t="shared" si="521"/>
        <v>0</v>
      </c>
      <c r="AG264" s="317">
        <f t="shared" si="521"/>
        <v>0</v>
      </c>
      <c r="AH264" s="317">
        <f t="shared" si="521"/>
        <v>0</v>
      </c>
      <c r="AI264" s="317">
        <f t="shared" si="521"/>
        <v>0</v>
      </c>
      <c r="AJ264" s="317">
        <f t="shared" si="521"/>
        <v>0</v>
      </c>
      <c r="AK264" s="317">
        <f t="shared" si="521"/>
        <v>0</v>
      </c>
      <c r="AL264" s="317">
        <f t="shared" si="521"/>
        <v>0</v>
      </c>
      <c r="AM264" s="317">
        <f t="shared" si="521"/>
        <v>0</v>
      </c>
      <c r="AN264" s="317">
        <f t="shared" si="521"/>
        <v>0</v>
      </c>
      <c r="AO264" s="317">
        <f t="shared" si="521"/>
        <v>0</v>
      </c>
      <c r="AP264" s="317">
        <f t="shared" si="521"/>
        <v>0</v>
      </c>
      <c r="AQ264" s="317">
        <f t="shared" si="521"/>
        <v>0</v>
      </c>
      <c r="AR264" s="317">
        <f t="shared" si="521"/>
        <v>0</v>
      </c>
      <c r="AS264" s="317">
        <f t="shared" si="521"/>
        <v>0</v>
      </c>
      <c r="AT264" s="317">
        <f t="shared" si="521"/>
        <v>0</v>
      </c>
      <c r="AU264" s="317">
        <f t="shared" si="521"/>
        <v>0</v>
      </c>
      <c r="AV264" s="317">
        <f t="shared" si="521"/>
        <v>0</v>
      </c>
      <c r="AW264" s="317">
        <f t="shared" si="521"/>
        <v>0</v>
      </c>
      <c r="AX264" s="317">
        <f t="shared" si="521"/>
        <v>0</v>
      </c>
      <c r="AY264" s="317">
        <f t="shared" si="521"/>
        <v>0</v>
      </c>
      <c r="AZ264" s="317">
        <f t="shared" si="521"/>
        <v>0</v>
      </c>
      <c r="BA264" s="317">
        <f t="shared" si="521"/>
        <v>0</v>
      </c>
      <c r="BB264" s="317">
        <f t="shared" si="521"/>
        <v>0</v>
      </c>
      <c r="BC264" s="317">
        <f t="shared" si="521"/>
        <v>0</v>
      </c>
      <c r="BD264" s="317">
        <f t="shared" si="521"/>
        <v>0</v>
      </c>
      <c r="BE264" s="317">
        <f t="shared" si="521"/>
        <v>0</v>
      </c>
      <c r="BF264" s="317">
        <f t="shared" si="521"/>
        <v>0</v>
      </c>
      <c r="BG264" s="317">
        <f t="shared" si="521"/>
        <v>0</v>
      </c>
      <c r="BH264" s="317">
        <f t="shared" si="521"/>
        <v>0</v>
      </c>
      <c r="BI264" s="317">
        <f t="shared" si="521"/>
        <v>0</v>
      </c>
      <c r="BJ264" s="317">
        <f t="shared" si="521"/>
        <v>0</v>
      </c>
      <c r="BK264" s="317">
        <f t="shared" si="521"/>
        <v>0</v>
      </c>
      <c r="BL264" s="317">
        <f t="shared" si="521"/>
        <v>0</v>
      </c>
      <c r="BM264" s="317">
        <f t="shared" si="521"/>
        <v>0</v>
      </c>
      <c r="BN264" s="317">
        <f t="shared" si="521"/>
        <v>0</v>
      </c>
      <c r="BO264" s="317">
        <f t="shared" si="521"/>
        <v>0</v>
      </c>
      <c r="BP264" s="317">
        <f t="shared" si="521"/>
        <v>0</v>
      </c>
      <c r="BQ264" s="317">
        <f t="shared" si="521"/>
        <v>0</v>
      </c>
      <c r="BR264" s="317">
        <f t="shared" si="521"/>
        <v>0</v>
      </c>
      <c r="BS264" s="317">
        <f t="shared" si="521"/>
        <v>0</v>
      </c>
      <c r="BT264" s="317">
        <f t="shared" ref="BT264:BX264" si="522">SUM(BT263,BT261,BT259,BT257,BT255,BT253,BT251,BT249,BT247,BT245,BT243,BT241,BT239,BT237,BT235)</f>
        <v>0</v>
      </c>
      <c r="BU264" s="317">
        <f t="shared" si="522"/>
        <v>0</v>
      </c>
      <c r="BV264" s="317">
        <f t="shared" si="522"/>
        <v>0</v>
      </c>
      <c r="BW264" s="317">
        <f t="shared" si="522"/>
        <v>0</v>
      </c>
      <c r="BX264" s="317">
        <f t="shared" si="522"/>
        <v>0</v>
      </c>
    </row>
    <row r="265" spans="1:76" x14ac:dyDescent="0.2">
      <c r="D265" s="318"/>
      <c r="E265" s="318"/>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4"/>
      <c r="AD265" s="264"/>
      <c r="AE265" s="264"/>
      <c r="AF265" s="264"/>
      <c r="AG265" s="264"/>
      <c r="AH265" s="264"/>
      <c r="AI265" s="264"/>
      <c r="AJ265" s="264"/>
      <c r="AK265" s="264"/>
      <c r="AL265" s="264"/>
      <c r="AM265" s="264"/>
      <c r="AN265" s="264"/>
      <c r="AO265" s="264"/>
      <c r="AP265" s="264"/>
      <c r="AQ265" s="264"/>
      <c r="AR265" s="264"/>
      <c r="AS265" s="264"/>
      <c r="AT265" s="264"/>
      <c r="AU265" s="264"/>
      <c r="AV265" s="264"/>
      <c r="AW265" s="264"/>
      <c r="AX265" s="264"/>
      <c r="AY265" s="264"/>
      <c r="AZ265" s="264"/>
      <c r="BA265" s="264"/>
      <c r="BB265" s="264"/>
      <c r="BC265" s="264"/>
      <c r="BD265" s="264"/>
      <c r="BE265" s="264"/>
      <c r="BF265" s="264"/>
      <c r="BG265" s="264"/>
      <c r="BH265" s="264"/>
      <c r="BI265" s="264"/>
      <c r="BJ265" s="264"/>
      <c r="BK265" s="264"/>
      <c r="BL265" s="264"/>
      <c r="BM265" s="264"/>
      <c r="BN265" s="264"/>
      <c r="BO265" s="264"/>
      <c r="BP265" s="264"/>
      <c r="BQ265" s="264"/>
      <c r="BR265" s="264"/>
      <c r="BS265" s="264"/>
      <c r="BT265" s="264"/>
      <c r="BU265" s="264"/>
      <c r="BV265" s="264"/>
      <c r="BW265" s="264"/>
      <c r="BX265" s="264"/>
    </row>
    <row r="266" spans="1:76" ht="12" x14ac:dyDescent="0.2">
      <c r="A266" s="735" t="str">
        <f>A69</f>
        <v xml:space="preserve">Option 3 - </v>
      </c>
      <c r="B266" s="735"/>
      <c r="C266" s="735"/>
      <c r="D266" s="735"/>
      <c r="E266" s="318"/>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4"/>
      <c r="AD266" s="264"/>
      <c r="AE266" s="264"/>
      <c r="AF266" s="264"/>
      <c r="AG266" s="264"/>
      <c r="AH266" s="264"/>
      <c r="AI266" s="264"/>
      <c r="AJ266" s="264"/>
      <c r="AK266" s="264"/>
      <c r="AL266" s="264"/>
      <c r="AM266" s="264"/>
      <c r="AN266" s="264"/>
      <c r="AO266" s="264"/>
      <c r="AP266" s="264"/>
      <c r="AQ266" s="264"/>
      <c r="AR266" s="264"/>
      <c r="AS266" s="264"/>
      <c r="AT266" s="264"/>
      <c r="AU266" s="264"/>
      <c r="AV266" s="264"/>
      <c r="AW266" s="264"/>
      <c r="AX266" s="264"/>
      <c r="AY266" s="264"/>
      <c r="AZ266" s="264"/>
      <c r="BA266" s="264"/>
      <c r="BB266" s="264"/>
      <c r="BC266" s="264"/>
      <c r="BD266" s="264"/>
      <c r="BE266" s="264"/>
      <c r="BF266" s="264"/>
      <c r="BG266" s="264"/>
      <c r="BH266" s="264"/>
      <c r="BI266" s="264"/>
      <c r="BJ266" s="264"/>
      <c r="BK266" s="264"/>
      <c r="BL266" s="264"/>
      <c r="BM266" s="264"/>
      <c r="BN266" s="264"/>
      <c r="BO266" s="264"/>
      <c r="BP266" s="264"/>
      <c r="BQ266" s="264"/>
      <c r="BR266" s="264"/>
      <c r="BS266" s="264"/>
      <c r="BT266" s="264"/>
      <c r="BU266" s="264"/>
      <c r="BV266" s="264"/>
      <c r="BW266" s="264"/>
      <c r="BX266" s="264"/>
    </row>
    <row r="267" spans="1:76" x14ac:dyDescent="0.2">
      <c r="A267" s="726" t="s">
        <v>41</v>
      </c>
      <c r="B267" s="713">
        <f>B72</f>
        <v>0</v>
      </c>
      <c r="C267" s="713" t="str">
        <f>C72</f>
        <v>Non-QALY</v>
      </c>
      <c r="D267" s="709">
        <f>E267/(IF(C72="QALY",Factors!$BU$67,Factors!$BU$66))</f>
        <v>0</v>
      </c>
      <c r="E267" s="709">
        <f>SUM(G268:BX268)</f>
        <v>0</v>
      </c>
      <c r="F267" s="34" t="s">
        <v>325</v>
      </c>
      <c r="G267" s="316">
        <f t="shared" ref="G267:AL267" si="523">G72</f>
        <v>0</v>
      </c>
      <c r="H267" s="316">
        <f t="shared" si="523"/>
        <v>0</v>
      </c>
      <c r="I267" s="316">
        <f t="shared" si="523"/>
        <v>0</v>
      </c>
      <c r="J267" s="316">
        <f t="shared" si="523"/>
        <v>0</v>
      </c>
      <c r="K267" s="316">
        <f t="shared" si="523"/>
        <v>0</v>
      </c>
      <c r="L267" s="316">
        <f t="shared" si="523"/>
        <v>0</v>
      </c>
      <c r="M267" s="316">
        <f t="shared" si="523"/>
        <v>0</v>
      </c>
      <c r="N267" s="316">
        <f t="shared" si="523"/>
        <v>0</v>
      </c>
      <c r="O267" s="316">
        <f t="shared" si="523"/>
        <v>0</v>
      </c>
      <c r="P267" s="316">
        <f t="shared" si="523"/>
        <v>0</v>
      </c>
      <c r="Q267" s="316">
        <f t="shared" si="523"/>
        <v>0</v>
      </c>
      <c r="R267" s="316">
        <f t="shared" si="523"/>
        <v>0</v>
      </c>
      <c r="S267" s="316">
        <f t="shared" si="523"/>
        <v>0</v>
      </c>
      <c r="T267" s="316">
        <f t="shared" si="523"/>
        <v>0</v>
      </c>
      <c r="U267" s="316">
        <f t="shared" si="523"/>
        <v>0</v>
      </c>
      <c r="V267" s="316">
        <f t="shared" si="523"/>
        <v>0</v>
      </c>
      <c r="W267" s="316">
        <f t="shared" si="523"/>
        <v>0</v>
      </c>
      <c r="X267" s="316">
        <f t="shared" si="523"/>
        <v>0</v>
      </c>
      <c r="Y267" s="316">
        <f t="shared" si="523"/>
        <v>0</v>
      </c>
      <c r="Z267" s="316">
        <f t="shared" si="523"/>
        <v>0</v>
      </c>
      <c r="AA267" s="316">
        <f t="shared" si="523"/>
        <v>0</v>
      </c>
      <c r="AB267" s="316">
        <f t="shared" si="523"/>
        <v>0</v>
      </c>
      <c r="AC267" s="316">
        <f t="shared" si="523"/>
        <v>0</v>
      </c>
      <c r="AD267" s="316">
        <f t="shared" si="523"/>
        <v>0</v>
      </c>
      <c r="AE267" s="316">
        <f t="shared" si="523"/>
        <v>0</v>
      </c>
      <c r="AF267" s="316">
        <f t="shared" si="523"/>
        <v>0</v>
      </c>
      <c r="AG267" s="316">
        <f t="shared" si="523"/>
        <v>0</v>
      </c>
      <c r="AH267" s="316">
        <f t="shared" si="523"/>
        <v>0</v>
      </c>
      <c r="AI267" s="316">
        <f t="shared" si="523"/>
        <v>0</v>
      </c>
      <c r="AJ267" s="316">
        <f t="shared" si="523"/>
        <v>0</v>
      </c>
      <c r="AK267" s="316">
        <f t="shared" si="523"/>
        <v>0</v>
      </c>
      <c r="AL267" s="316">
        <f t="shared" si="523"/>
        <v>0</v>
      </c>
      <c r="AM267" s="316">
        <f t="shared" ref="AM267:BR267" si="524">AM72</f>
        <v>0</v>
      </c>
      <c r="AN267" s="316">
        <f t="shared" si="524"/>
        <v>0</v>
      </c>
      <c r="AO267" s="316">
        <f t="shared" si="524"/>
        <v>0</v>
      </c>
      <c r="AP267" s="316">
        <f t="shared" si="524"/>
        <v>0</v>
      </c>
      <c r="AQ267" s="316">
        <f t="shared" si="524"/>
        <v>0</v>
      </c>
      <c r="AR267" s="316">
        <f t="shared" si="524"/>
        <v>0</v>
      </c>
      <c r="AS267" s="316">
        <f t="shared" si="524"/>
        <v>0</v>
      </c>
      <c r="AT267" s="316">
        <f t="shared" si="524"/>
        <v>0</v>
      </c>
      <c r="AU267" s="316">
        <f t="shared" si="524"/>
        <v>0</v>
      </c>
      <c r="AV267" s="316">
        <f t="shared" si="524"/>
        <v>0</v>
      </c>
      <c r="AW267" s="316">
        <f t="shared" si="524"/>
        <v>0</v>
      </c>
      <c r="AX267" s="316">
        <f t="shared" si="524"/>
        <v>0</v>
      </c>
      <c r="AY267" s="316">
        <f t="shared" si="524"/>
        <v>0</v>
      </c>
      <c r="AZ267" s="316">
        <f t="shared" si="524"/>
        <v>0</v>
      </c>
      <c r="BA267" s="316">
        <f t="shared" si="524"/>
        <v>0</v>
      </c>
      <c r="BB267" s="316">
        <f t="shared" si="524"/>
        <v>0</v>
      </c>
      <c r="BC267" s="316">
        <f t="shared" si="524"/>
        <v>0</v>
      </c>
      <c r="BD267" s="316">
        <f t="shared" si="524"/>
        <v>0</v>
      </c>
      <c r="BE267" s="316">
        <f t="shared" si="524"/>
        <v>0</v>
      </c>
      <c r="BF267" s="316">
        <f t="shared" si="524"/>
        <v>0</v>
      </c>
      <c r="BG267" s="316">
        <f t="shared" si="524"/>
        <v>0</v>
      </c>
      <c r="BH267" s="316">
        <f t="shared" si="524"/>
        <v>0</v>
      </c>
      <c r="BI267" s="316">
        <f t="shared" si="524"/>
        <v>0</v>
      </c>
      <c r="BJ267" s="316">
        <f t="shared" si="524"/>
        <v>0</v>
      </c>
      <c r="BK267" s="316">
        <f t="shared" si="524"/>
        <v>0</v>
      </c>
      <c r="BL267" s="316">
        <f t="shared" si="524"/>
        <v>0</v>
      </c>
      <c r="BM267" s="316">
        <f t="shared" si="524"/>
        <v>0</v>
      </c>
      <c r="BN267" s="316">
        <f t="shared" si="524"/>
        <v>0</v>
      </c>
      <c r="BO267" s="316">
        <f t="shared" si="524"/>
        <v>0</v>
      </c>
      <c r="BP267" s="316">
        <f t="shared" si="524"/>
        <v>0</v>
      </c>
      <c r="BQ267" s="316">
        <f t="shared" si="524"/>
        <v>0</v>
      </c>
      <c r="BR267" s="316">
        <f t="shared" si="524"/>
        <v>0</v>
      </c>
      <c r="BS267" s="316">
        <f t="shared" ref="BS267:BX267" si="525">BS72</f>
        <v>0</v>
      </c>
      <c r="BT267" s="316">
        <f t="shared" si="525"/>
        <v>0</v>
      </c>
      <c r="BU267" s="316">
        <f t="shared" si="525"/>
        <v>0</v>
      </c>
      <c r="BV267" s="316">
        <f t="shared" si="525"/>
        <v>0</v>
      </c>
      <c r="BW267" s="316">
        <f t="shared" si="525"/>
        <v>0</v>
      </c>
      <c r="BX267" s="316">
        <f t="shared" si="525"/>
        <v>0</v>
      </c>
    </row>
    <row r="268" spans="1:76" x14ac:dyDescent="0.2">
      <c r="A268" s="727"/>
      <c r="B268" s="714"/>
      <c r="C268" s="714"/>
      <c r="D268" s="710"/>
      <c r="E268" s="710"/>
      <c r="F268" s="90" t="s">
        <v>324</v>
      </c>
      <c r="G268" s="316">
        <f>IF($C72="","N/A",G267)</f>
        <v>0</v>
      </c>
      <c r="H268" s="316">
        <f t="shared" ref="H268:AM268" si="526">IF($C72="NON-QALY",IF(H$71="-","",H$158*H267),IF($C72="QALY",IF(H$71="-","",H267*H$159),"N/A"))</f>
        <v>0</v>
      </c>
      <c r="I268" s="316">
        <f t="shared" si="526"/>
        <v>0</v>
      </c>
      <c r="J268" s="316">
        <f t="shared" si="526"/>
        <v>0</v>
      </c>
      <c r="K268" s="316">
        <f t="shared" si="526"/>
        <v>0</v>
      </c>
      <c r="L268" s="316">
        <f t="shared" si="526"/>
        <v>0</v>
      </c>
      <c r="M268" s="316">
        <f t="shared" si="526"/>
        <v>0</v>
      </c>
      <c r="N268" s="316">
        <f t="shared" si="526"/>
        <v>0</v>
      </c>
      <c r="O268" s="316">
        <f t="shared" si="526"/>
        <v>0</v>
      </c>
      <c r="P268" s="316">
        <f t="shared" si="526"/>
        <v>0</v>
      </c>
      <c r="Q268" s="316">
        <f t="shared" si="526"/>
        <v>0</v>
      </c>
      <c r="R268" s="316">
        <f t="shared" si="526"/>
        <v>0</v>
      </c>
      <c r="S268" s="316">
        <f t="shared" si="526"/>
        <v>0</v>
      </c>
      <c r="T268" s="316">
        <f t="shared" si="526"/>
        <v>0</v>
      </c>
      <c r="U268" s="316">
        <f t="shared" si="526"/>
        <v>0</v>
      </c>
      <c r="V268" s="316">
        <f t="shared" si="526"/>
        <v>0</v>
      </c>
      <c r="W268" s="316">
        <f t="shared" si="526"/>
        <v>0</v>
      </c>
      <c r="X268" s="316">
        <f t="shared" si="526"/>
        <v>0</v>
      </c>
      <c r="Y268" s="316">
        <f t="shared" si="526"/>
        <v>0</v>
      </c>
      <c r="Z268" s="316">
        <f t="shared" si="526"/>
        <v>0</v>
      </c>
      <c r="AA268" s="316">
        <f t="shared" si="526"/>
        <v>0</v>
      </c>
      <c r="AB268" s="316">
        <f t="shared" si="526"/>
        <v>0</v>
      </c>
      <c r="AC268" s="316">
        <f t="shared" si="526"/>
        <v>0</v>
      </c>
      <c r="AD268" s="316">
        <f t="shared" si="526"/>
        <v>0</v>
      </c>
      <c r="AE268" s="316">
        <f t="shared" si="526"/>
        <v>0</v>
      </c>
      <c r="AF268" s="316">
        <f t="shared" si="526"/>
        <v>0</v>
      </c>
      <c r="AG268" s="316">
        <f t="shared" si="526"/>
        <v>0</v>
      </c>
      <c r="AH268" s="316">
        <f t="shared" si="526"/>
        <v>0</v>
      </c>
      <c r="AI268" s="316">
        <f t="shared" si="526"/>
        <v>0</v>
      </c>
      <c r="AJ268" s="316">
        <f t="shared" si="526"/>
        <v>0</v>
      </c>
      <c r="AK268" s="316">
        <f t="shared" si="526"/>
        <v>0</v>
      </c>
      <c r="AL268" s="316">
        <f t="shared" si="526"/>
        <v>0</v>
      </c>
      <c r="AM268" s="316">
        <f t="shared" si="526"/>
        <v>0</v>
      </c>
      <c r="AN268" s="316">
        <f t="shared" ref="AN268:BS268" si="527">IF($C72="NON-QALY",IF(AN$71="-","",AN$158*AN267),IF($C72="QALY",IF(AN$71="-","",AN267*AN$159),"N/A"))</f>
        <v>0</v>
      </c>
      <c r="AO268" s="316">
        <f t="shared" si="527"/>
        <v>0</v>
      </c>
      <c r="AP268" s="316">
        <f t="shared" si="527"/>
        <v>0</v>
      </c>
      <c r="AQ268" s="316">
        <f t="shared" si="527"/>
        <v>0</v>
      </c>
      <c r="AR268" s="316">
        <f t="shared" si="527"/>
        <v>0</v>
      </c>
      <c r="AS268" s="316">
        <f t="shared" si="527"/>
        <v>0</v>
      </c>
      <c r="AT268" s="316">
        <f t="shared" si="527"/>
        <v>0</v>
      </c>
      <c r="AU268" s="316">
        <f t="shared" si="527"/>
        <v>0</v>
      </c>
      <c r="AV268" s="316">
        <f t="shared" si="527"/>
        <v>0</v>
      </c>
      <c r="AW268" s="316">
        <f t="shared" si="527"/>
        <v>0</v>
      </c>
      <c r="AX268" s="316">
        <f t="shared" si="527"/>
        <v>0</v>
      </c>
      <c r="AY268" s="316">
        <f t="shared" si="527"/>
        <v>0</v>
      </c>
      <c r="AZ268" s="316">
        <f t="shared" si="527"/>
        <v>0</v>
      </c>
      <c r="BA268" s="316">
        <f t="shared" si="527"/>
        <v>0</v>
      </c>
      <c r="BB268" s="316">
        <f t="shared" si="527"/>
        <v>0</v>
      </c>
      <c r="BC268" s="316">
        <f t="shared" si="527"/>
        <v>0</v>
      </c>
      <c r="BD268" s="316">
        <f t="shared" si="527"/>
        <v>0</v>
      </c>
      <c r="BE268" s="316">
        <f t="shared" si="527"/>
        <v>0</v>
      </c>
      <c r="BF268" s="316">
        <f t="shared" si="527"/>
        <v>0</v>
      </c>
      <c r="BG268" s="316">
        <f t="shared" si="527"/>
        <v>0</v>
      </c>
      <c r="BH268" s="316">
        <f t="shared" si="527"/>
        <v>0</v>
      </c>
      <c r="BI268" s="316">
        <f t="shared" si="527"/>
        <v>0</v>
      </c>
      <c r="BJ268" s="316">
        <f t="shared" si="527"/>
        <v>0</v>
      </c>
      <c r="BK268" s="316">
        <f t="shared" si="527"/>
        <v>0</v>
      </c>
      <c r="BL268" s="316">
        <f t="shared" si="527"/>
        <v>0</v>
      </c>
      <c r="BM268" s="316">
        <f t="shared" si="527"/>
        <v>0</v>
      </c>
      <c r="BN268" s="316">
        <f t="shared" si="527"/>
        <v>0</v>
      </c>
      <c r="BO268" s="316">
        <f t="shared" si="527"/>
        <v>0</v>
      </c>
      <c r="BP268" s="316">
        <f t="shared" si="527"/>
        <v>0</v>
      </c>
      <c r="BQ268" s="316">
        <f t="shared" si="527"/>
        <v>0</v>
      </c>
      <c r="BR268" s="316">
        <f t="shared" si="527"/>
        <v>0</v>
      </c>
      <c r="BS268" s="316">
        <f t="shared" si="527"/>
        <v>0</v>
      </c>
      <c r="BT268" s="316">
        <f t="shared" ref="BT268:BX268" si="528">IF($C72="NON-QALY",IF(BT$71="-","",BT$158*BT267),IF($C72="QALY",IF(BT$71="-","",BT267*BT$159),"N/A"))</f>
        <v>0</v>
      </c>
      <c r="BU268" s="316">
        <f t="shared" si="528"/>
        <v>0</v>
      </c>
      <c r="BV268" s="316">
        <f t="shared" si="528"/>
        <v>0</v>
      </c>
      <c r="BW268" s="316">
        <f t="shared" si="528"/>
        <v>0</v>
      </c>
      <c r="BX268" s="316">
        <f t="shared" si="528"/>
        <v>0</v>
      </c>
    </row>
    <row r="269" spans="1:76" x14ac:dyDescent="0.2">
      <c r="A269" s="726" t="s">
        <v>42</v>
      </c>
      <c r="B269" s="713">
        <f>B73</f>
        <v>0</v>
      </c>
      <c r="C269" s="713" t="str">
        <f>C73</f>
        <v>Non-QALY</v>
      </c>
      <c r="D269" s="709">
        <f>E269/(IF(C73="QALY",Factors!$BU$67,Factors!$BU$66))</f>
        <v>0</v>
      </c>
      <c r="E269" s="709">
        <f t="shared" ref="E269" si="529">SUM(G270:BX270)</f>
        <v>0</v>
      </c>
      <c r="F269" s="34" t="s">
        <v>325</v>
      </c>
      <c r="G269" s="316">
        <f>G73</f>
        <v>0</v>
      </c>
      <c r="H269" s="316">
        <f t="shared" ref="H269:BS269" si="530">H73</f>
        <v>0</v>
      </c>
      <c r="I269" s="316">
        <f t="shared" si="530"/>
        <v>0</v>
      </c>
      <c r="J269" s="316">
        <f t="shared" si="530"/>
        <v>0</v>
      </c>
      <c r="K269" s="316">
        <f t="shared" si="530"/>
        <v>0</v>
      </c>
      <c r="L269" s="316">
        <f t="shared" si="530"/>
        <v>0</v>
      </c>
      <c r="M269" s="316">
        <f t="shared" si="530"/>
        <v>0</v>
      </c>
      <c r="N269" s="316">
        <f t="shared" si="530"/>
        <v>0</v>
      </c>
      <c r="O269" s="316">
        <f t="shared" si="530"/>
        <v>0</v>
      </c>
      <c r="P269" s="316">
        <f t="shared" si="530"/>
        <v>0</v>
      </c>
      <c r="Q269" s="316">
        <f t="shared" si="530"/>
        <v>0</v>
      </c>
      <c r="R269" s="316">
        <f t="shared" si="530"/>
        <v>0</v>
      </c>
      <c r="S269" s="316">
        <f t="shared" si="530"/>
        <v>0</v>
      </c>
      <c r="T269" s="316">
        <f t="shared" si="530"/>
        <v>0</v>
      </c>
      <c r="U269" s="316">
        <f t="shared" si="530"/>
        <v>0</v>
      </c>
      <c r="V269" s="316">
        <f t="shared" si="530"/>
        <v>0</v>
      </c>
      <c r="W269" s="316">
        <f t="shared" si="530"/>
        <v>0</v>
      </c>
      <c r="X269" s="316">
        <f t="shared" si="530"/>
        <v>0</v>
      </c>
      <c r="Y269" s="316">
        <f t="shared" si="530"/>
        <v>0</v>
      </c>
      <c r="Z269" s="316">
        <f t="shared" si="530"/>
        <v>0</v>
      </c>
      <c r="AA269" s="316">
        <f t="shared" si="530"/>
        <v>0</v>
      </c>
      <c r="AB269" s="316">
        <f t="shared" si="530"/>
        <v>0</v>
      </c>
      <c r="AC269" s="316">
        <f t="shared" si="530"/>
        <v>0</v>
      </c>
      <c r="AD269" s="316">
        <f t="shared" si="530"/>
        <v>0</v>
      </c>
      <c r="AE269" s="316">
        <f t="shared" si="530"/>
        <v>0</v>
      </c>
      <c r="AF269" s="316">
        <f t="shared" si="530"/>
        <v>0</v>
      </c>
      <c r="AG269" s="316">
        <f t="shared" si="530"/>
        <v>0</v>
      </c>
      <c r="AH269" s="316">
        <f t="shared" si="530"/>
        <v>0</v>
      </c>
      <c r="AI269" s="316">
        <f t="shared" si="530"/>
        <v>0</v>
      </c>
      <c r="AJ269" s="316">
        <f t="shared" si="530"/>
        <v>0</v>
      </c>
      <c r="AK269" s="316">
        <f t="shared" si="530"/>
        <v>0</v>
      </c>
      <c r="AL269" s="316">
        <f t="shared" si="530"/>
        <v>0</v>
      </c>
      <c r="AM269" s="316">
        <f t="shared" si="530"/>
        <v>0</v>
      </c>
      <c r="AN269" s="316">
        <f t="shared" si="530"/>
        <v>0</v>
      </c>
      <c r="AO269" s="316">
        <f t="shared" si="530"/>
        <v>0</v>
      </c>
      <c r="AP269" s="316">
        <f t="shared" si="530"/>
        <v>0</v>
      </c>
      <c r="AQ269" s="316">
        <f t="shared" si="530"/>
        <v>0</v>
      </c>
      <c r="AR269" s="316">
        <f t="shared" si="530"/>
        <v>0</v>
      </c>
      <c r="AS269" s="316">
        <f t="shared" si="530"/>
        <v>0</v>
      </c>
      <c r="AT269" s="316">
        <f t="shared" si="530"/>
        <v>0</v>
      </c>
      <c r="AU269" s="316">
        <f t="shared" si="530"/>
        <v>0</v>
      </c>
      <c r="AV269" s="316">
        <f t="shared" si="530"/>
        <v>0</v>
      </c>
      <c r="AW269" s="316">
        <f t="shared" si="530"/>
        <v>0</v>
      </c>
      <c r="AX269" s="316">
        <f t="shared" si="530"/>
        <v>0</v>
      </c>
      <c r="AY269" s="316">
        <f t="shared" si="530"/>
        <v>0</v>
      </c>
      <c r="AZ269" s="316">
        <f t="shared" si="530"/>
        <v>0</v>
      </c>
      <c r="BA269" s="316">
        <f t="shared" si="530"/>
        <v>0</v>
      </c>
      <c r="BB269" s="316">
        <f t="shared" si="530"/>
        <v>0</v>
      </c>
      <c r="BC269" s="316">
        <f t="shared" si="530"/>
        <v>0</v>
      </c>
      <c r="BD269" s="316">
        <f t="shared" si="530"/>
        <v>0</v>
      </c>
      <c r="BE269" s="316">
        <f t="shared" si="530"/>
        <v>0</v>
      </c>
      <c r="BF269" s="316">
        <f t="shared" si="530"/>
        <v>0</v>
      </c>
      <c r="BG269" s="316">
        <f t="shared" si="530"/>
        <v>0</v>
      </c>
      <c r="BH269" s="316">
        <f t="shared" si="530"/>
        <v>0</v>
      </c>
      <c r="BI269" s="316">
        <f t="shared" si="530"/>
        <v>0</v>
      </c>
      <c r="BJ269" s="316">
        <f t="shared" si="530"/>
        <v>0</v>
      </c>
      <c r="BK269" s="316">
        <f t="shared" si="530"/>
        <v>0</v>
      </c>
      <c r="BL269" s="316">
        <f t="shared" si="530"/>
        <v>0</v>
      </c>
      <c r="BM269" s="316">
        <f t="shared" si="530"/>
        <v>0</v>
      </c>
      <c r="BN269" s="316">
        <f t="shared" si="530"/>
        <v>0</v>
      </c>
      <c r="BO269" s="316">
        <f t="shared" si="530"/>
        <v>0</v>
      </c>
      <c r="BP269" s="316">
        <f t="shared" si="530"/>
        <v>0</v>
      </c>
      <c r="BQ269" s="316">
        <f t="shared" si="530"/>
        <v>0</v>
      </c>
      <c r="BR269" s="316">
        <f t="shared" si="530"/>
        <v>0</v>
      </c>
      <c r="BS269" s="316">
        <f t="shared" si="530"/>
        <v>0</v>
      </c>
      <c r="BT269" s="316">
        <f t="shared" ref="BT269:BX269" si="531">BT73</f>
        <v>0</v>
      </c>
      <c r="BU269" s="316">
        <f t="shared" si="531"/>
        <v>0</v>
      </c>
      <c r="BV269" s="316">
        <f t="shared" si="531"/>
        <v>0</v>
      </c>
      <c r="BW269" s="316">
        <f t="shared" si="531"/>
        <v>0</v>
      </c>
      <c r="BX269" s="316">
        <f t="shared" si="531"/>
        <v>0</v>
      </c>
    </row>
    <row r="270" spans="1:76" x14ac:dyDescent="0.2">
      <c r="A270" s="727"/>
      <c r="B270" s="714"/>
      <c r="C270" s="714"/>
      <c r="D270" s="710"/>
      <c r="E270" s="710"/>
      <c r="F270" s="90" t="s">
        <v>324</v>
      </c>
      <c r="G270" s="316">
        <f>IF($C73="","N/A",G269)</f>
        <v>0</v>
      </c>
      <c r="H270" s="316">
        <f>IF($C73="NON-QALY",IF(H$71="-","",H$158*H269),IF($C73="QALY",IF(H$71="-","",H269*H$159),"N/A"))</f>
        <v>0</v>
      </c>
      <c r="I270" s="316">
        <f t="shared" ref="I270:BT270" si="532">IF($C73="NON-QALY",IF(I$71="-","",I$158*I269),IF($C73="QALY",IF(I$71="-","",I269*I$159),"N/A"))</f>
        <v>0</v>
      </c>
      <c r="J270" s="316">
        <f t="shared" si="532"/>
        <v>0</v>
      </c>
      <c r="K270" s="316">
        <f t="shared" si="532"/>
        <v>0</v>
      </c>
      <c r="L270" s="316">
        <f t="shared" si="532"/>
        <v>0</v>
      </c>
      <c r="M270" s="316">
        <f t="shared" si="532"/>
        <v>0</v>
      </c>
      <c r="N270" s="316">
        <f t="shared" si="532"/>
        <v>0</v>
      </c>
      <c r="O270" s="316">
        <f t="shared" si="532"/>
        <v>0</v>
      </c>
      <c r="P270" s="316">
        <f t="shared" si="532"/>
        <v>0</v>
      </c>
      <c r="Q270" s="316">
        <f t="shared" si="532"/>
        <v>0</v>
      </c>
      <c r="R270" s="316">
        <f t="shared" si="532"/>
        <v>0</v>
      </c>
      <c r="S270" s="316">
        <f t="shared" si="532"/>
        <v>0</v>
      </c>
      <c r="T270" s="316">
        <f t="shared" si="532"/>
        <v>0</v>
      </c>
      <c r="U270" s="316">
        <f t="shared" si="532"/>
        <v>0</v>
      </c>
      <c r="V270" s="316">
        <f t="shared" si="532"/>
        <v>0</v>
      </c>
      <c r="W270" s="316">
        <f t="shared" si="532"/>
        <v>0</v>
      </c>
      <c r="X270" s="316">
        <f t="shared" si="532"/>
        <v>0</v>
      </c>
      <c r="Y270" s="316">
        <f t="shared" si="532"/>
        <v>0</v>
      </c>
      <c r="Z270" s="316">
        <f t="shared" si="532"/>
        <v>0</v>
      </c>
      <c r="AA270" s="316">
        <f t="shared" si="532"/>
        <v>0</v>
      </c>
      <c r="AB270" s="316">
        <f t="shared" si="532"/>
        <v>0</v>
      </c>
      <c r="AC270" s="316">
        <f t="shared" si="532"/>
        <v>0</v>
      </c>
      <c r="AD270" s="316">
        <f t="shared" si="532"/>
        <v>0</v>
      </c>
      <c r="AE270" s="316">
        <f t="shared" si="532"/>
        <v>0</v>
      </c>
      <c r="AF270" s="316">
        <f t="shared" si="532"/>
        <v>0</v>
      </c>
      <c r="AG270" s="316">
        <f t="shared" si="532"/>
        <v>0</v>
      </c>
      <c r="AH270" s="316">
        <f t="shared" si="532"/>
        <v>0</v>
      </c>
      <c r="AI270" s="316">
        <f t="shared" si="532"/>
        <v>0</v>
      </c>
      <c r="AJ270" s="316">
        <f t="shared" si="532"/>
        <v>0</v>
      </c>
      <c r="AK270" s="316">
        <f t="shared" si="532"/>
        <v>0</v>
      </c>
      <c r="AL270" s="316">
        <f t="shared" si="532"/>
        <v>0</v>
      </c>
      <c r="AM270" s="316">
        <f t="shared" si="532"/>
        <v>0</v>
      </c>
      <c r="AN270" s="316">
        <f t="shared" si="532"/>
        <v>0</v>
      </c>
      <c r="AO270" s="316">
        <f t="shared" si="532"/>
        <v>0</v>
      </c>
      <c r="AP270" s="316">
        <f t="shared" si="532"/>
        <v>0</v>
      </c>
      <c r="AQ270" s="316">
        <f t="shared" si="532"/>
        <v>0</v>
      </c>
      <c r="AR270" s="316">
        <f t="shared" si="532"/>
        <v>0</v>
      </c>
      <c r="AS270" s="316">
        <f t="shared" si="532"/>
        <v>0</v>
      </c>
      <c r="AT270" s="316">
        <f t="shared" si="532"/>
        <v>0</v>
      </c>
      <c r="AU270" s="316">
        <f t="shared" si="532"/>
        <v>0</v>
      </c>
      <c r="AV270" s="316">
        <f t="shared" si="532"/>
        <v>0</v>
      </c>
      <c r="AW270" s="316">
        <f t="shared" si="532"/>
        <v>0</v>
      </c>
      <c r="AX270" s="316">
        <f t="shared" si="532"/>
        <v>0</v>
      </c>
      <c r="AY270" s="316">
        <f t="shared" si="532"/>
        <v>0</v>
      </c>
      <c r="AZ270" s="316">
        <f t="shared" si="532"/>
        <v>0</v>
      </c>
      <c r="BA270" s="316">
        <f t="shared" si="532"/>
        <v>0</v>
      </c>
      <c r="BB270" s="316">
        <f t="shared" si="532"/>
        <v>0</v>
      </c>
      <c r="BC270" s="316">
        <f t="shared" si="532"/>
        <v>0</v>
      </c>
      <c r="BD270" s="316">
        <f t="shared" si="532"/>
        <v>0</v>
      </c>
      <c r="BE270" s="316">
        <f t="shared" si="532"/>
        <v>0</v>
      </c>
      <c r="BF270" s="316">
        <f t="shared" si="532"/>
        <v>0</v>
      </c>
      <c r="BG270" s="316">
        <f t="shared" si="532"/>
        <v>0</v>
      </c>
      <c r="BH270" s="316">
        <f t="shared" si="532"/>
        <v>0</v>
      </c>
      <c r="BI270" s="316">
        <f t="shared" si="532"/>
        <v>0</v>
      </c>
      <c r="BJ270" s="316">
        <f t="shared" si="532"/>
        <v>0</v>
      </c>
      <c r="BK270" s="316">
        <f t="shared" si="532"/>
        <v>0</v>
      </c>
      <c r="BL270" s="316">
        <f t="shared" si="532"/>
        <v>0</v>
      </c>
      <c r="BM270" s="316">
        <f t="shared" si="532"/>
        <v>0</v>
      </c>
      <c r="BN270" s="316">
        <f t="shared" si="532"/>
        <v>0</v>
      </c>
      <c r="BO270" s="316">
        <f t="shared" si="532"/>
        <v>0</v>
      </c>
      <c r="BP270" s="316">
        <f t="shared" si="532"/>
        <v>0</v>
      </c>
      <c r="BQ270" s="316">
        <f t="shared" si="532"/>
        <v>0</v>
      </c>
      <c r="BR270" s="316">
        <f t="shared" si="532"/>
        <v>0</v>
      </c>
      <c r="BS270" s="316">
        <f t="shared" si="532"/>
        <v>0</v>
      </c>
      <c r="BT270" s="316">
        <f t="shared" si="532"/>
        <v>0</v>
      </c>
      <c r="BU270" s="316">
        <f t="shared" ref="BU270:BX270" si="533">IF($C73="NON-QALY",IF(BU$71="-","",BU$158*BU269),IF($C73="QALY",IF(BU$71="-","",BU269*BU$159),"N/A"))</f>
        <v>0</v>
      </c>
      <c r="BV270" s="316">
        <f t="shared" si="533"/>
        <v>0</v>
      </c>
      <c r="BW270" s="316">
        <f t="shared" si="533"/>
        <v>0</v>
      </c>
      <c r="BX270" s="316">
        <f t="shared" si="533"/>
        <v>0</v>
      </c>
    </row>
    <row r="271" spans="1:76" s="31" customFormat="1" ht="12" customHeight="1" x14ac:dyDescent="0.2">
      <c r="A271" s="726" t="s">
        <v>43</v>
      </c>
      <c r="B271" s="713">
        <f>B74</f>
        <v>0</v>
      </c>
      <c r="C271" s="713" t="str">
        <f>C74</f>
        <v>Non-QALY</v>
      </c>
      <c r="D271" s="709">
        <f>E271/(IF(C74="QALY",Factors!$BU$67,Factors!$BU$66))</f>
        <v>0</v>
      </c>
      <c r="E271" s="709">
        <f t="shared" ref="E271" si="534">SUM(G272:BX272)</f>
        <v>0</v>
      </c>
      <c r="F271" s="34" t="s">
        <v>325</v>
      </c>
      <c r="G271" s="316">
        <f>G74</f>
        <v>0</v>
      </c>
      <c r="H271" s="316">
        <f t="shared" ref="H271:BS271" si="535">H74</f>
        <v>0</v>
      </c>
      <c r="I271" s="316">
        <f t="shared" si="535"/>
        <v>0</v>
      </c>
      <c r="J271" s="316">
        <f t="shared" si="535"/>
        <v>0</v>
      </c>
      <c r="K271" s="316">
        <f t="shared" si="535"/>
        <v>0</v>
      </c>
      <c r="L271" s="316">
        <f t="shared" si="535"/>
        <v>0</v>
      </c>
      <c r="M271" s="316">
        <f t="shared" si="535"/>
        <v>0</v>
      </c>
      <c r="N271" s="316">
        <f t="shared" si="535"/>
        <v>0</v>
      </c>
      <c r="O271" s="316">
        <f t="shared" si="535"/>
        <v>0</v>
      </c>
      <c r="P271" s="316">
        <f t="shared" si="535"/>
        <v>0</v>
      </c>
      <c r="Q271" s="316">
        <f t="shared" si="535"/>
        <v>0</v>
      </c>
      <c r="R271" s="316">
        <f t="shared" si="535"/>
        <v>0</v>
      </c>
      <c r="S271" s="316">
        <f t="shared" si="535"/>
        <v>0</v>
      </c>
      <c r="T271" s="316">
        <f t="shared" si="535"/>
        <v>0</v>
      </c>
      <c r="U271" s="316">
        <f t="shared" si="535"/>
        <v>0</v>
      </c>
      <c r="V271" s="316">
        <f t="shared" si="535"/>
        <v>0</v>
      </c>
      <c r="W271" s="316">
        <f t="shared" si="535"/>
        <v>0</v>
      </c>
      <c r="X271" s="316">
        <f t="shared" si="535"/>
        <v>0</v>
      </c>
      <c r="Y271" s="316">
        <f t="shared" si="535"/>
        <v>0</v>
      </c>
      <c r="Z271" s="316">
        <f t="shared" si="535"/>
        <v>0</v>
      </c>
      <c r="AA271" s="316">
        <f t="shared" si="535"/>
        <v>0</v>
      </c>
      <c r="AB271" s="316">
        <f t="shared" si="535"/>
        <v>0</v>
      </c>
      <c r="AC271" s="316">
        <f t="shared" si="535"/>
        <v>0</v>
      </c>
      <c r="AD271" s="316">
        <f t="shared" si="535"/>
        <v>0</v>
      </c>
      <c r="AE271" s="316">
        <f t="shared" si="535"/>
        <v>0</v>
      </c>
      <c r="AF271" s="316">
        <f t="shared" si="535"/>
        <v>0</v>
      </c>
      <c r="AG271" s="316">
        <f t="shared" si="535"/>
        <v>0</v>
      </c>
      <c r="AH271" s="316">
        <f t="shared" si="535"/>
        <v>0</v>
      </c>
      <c r="AI271" s="316">
        <f t="shared" si="535"/>
        <v>0</v>
      </c>
      <c r="AJ271" s="316">
        <f t="shared" si="535"/>
        <v>0</v>
      </c>
      <c r="AK271" s="316">
        <f t="shared" si="535"/>
        <v>0</v>
      </c>
      <c r="AL271" s="316">
        <f t="shared" si="535"/>
        <v>0</v>
      </c>
      <c r="AM271" s="316">
        <f t="shared" si="535"/>
        <v>0</v>
      </c>
      <c r="AN271" s="316">
        <f t="shared" si="535"/>
        <v>0</v>
      </c>
      <c r="AO271" s="316">
        <f t="shared" si="535"/>
        <v>0</v>
      </c>
      <c r="AP271" s="316">
        <f t="shared" si="535"/>
        <v>0</v>
      </c>
      <c r="AQ271" s="316">
        <f t="shared" si="535"/>
        <v>0</v>
      </c>
      <c r="AR271" s="316">
        <f t="shared" si="535"/>
        <v>0</v>
      </c>
      <c r="AS271" s="316">
        <f t="shared" si="535"/>
        <v>0</v>
      </c>
      <c r="AT271" s="316">
        <f t="shared" si="535"/>
        <v>0</v>
      </c>
      <c r="AU271" s="316">
        <f t="shared" si="535"/>
        <v>0</v>
      </c>
      <c r="AV271" s="316">
        <f t="shared" si="535"/>
        <v>0</v>
      </c>
      <c r="AW271" s="316">
        <f t="shared" si="535"/>
        <v>0</v>
      </c>
      <c r="AX271" s="316">
        <f t="shared" si="535"/>
        <v>0</v>
      </c>
      <c r="AY271" s="316">
        <f t="shared" si="535"/>
        <v>0</v>
      </c>
      <c r="AZ271" s="316">
        <f t="shared" si="535"/>
        <v>0</v>
      </c>
      <c r="BA271" s="316">
        <f t="shared" si="535"/>
        <v>0</v>
      </c>
      <c r="BB271" s="316">
        <f t="shared" si="535"/>
        <v>0</v>
      </c>
      <c r="BC271" s="316">
        <f t="shared" si="535"/>
        <v>0</v>
      </c>
      <c r="BD271" s="316">
        <f t="shared" si="535"/>
        <v>0</v>
      </c>
      <c r="BE271" s="316">
        <f t="shared" si="535"/>
        <v>0</v>
      </c>
      <c r="BF271" s="316">
        <f t="shared" si="535"/>
        <v>0</v>
      </c>
      <c r="BG271" s="316">
        <f t="shared" si="535"/>
        <v>0</v>
      </c>
      <c r="BH271" s="316">
        <f t="shared" si="535"/>
        <v>0</v>
      </c>
      <c r="BI271" s="316">
        <f t="shared" si="535"/>
        <v>0</v>
      </c>
      <c r="BJ271" s="316">
        <f t="shared" si="535"/>
        <v>0</v>
      </c>
      <c r="BK271" s="316">
        <f t="shared" si="535"/>
        <v>0</v>
      </c>
      <c r="BL271" s="316">
        <f t="shared" si="535"/>
        <v>0</v>
      </c>
      <c r="BM271" s="316">
        <f t="shared" si="535"/>
        <v>0</v>
      </c>
      <c r="BN271" s="316">
        <f t="shared" si="535"/>
        <v>0</v>
      </c>
      <c r="BO271" s="316">
        <f t="shared" si="535"/>
        <v>0</v>
      </c>
      <c r="BP271" s="316">
        <f t="shared" si="535"/>
        <v>0</v>
      </c>
      <c r="BQ271" s="316">
        <f t="shared" si="535"/>
        <v>0</v>
      </c>
      <c r="BR271" s="316">
        <f t="shared" si="535"/>
        <v>0</v>
      </c>
      <c r="BS271" s="316">
        <f t="shared" si="535"/>
        <v>0</v>
      </c>
      <c r="BT271" s="316">
        <f t="shared" ref="BT271:BX271" si="536">BT74</f>
        <v>0</v>
      </c>
      <c r="BU271" s="316">
        <f t="shared" si="536"/>
        <v>0</v>
      </c>
      <c r="BV271" s="316">
        <f t="shared" si="536"/>
        <v>0</v>
      </c>
      <c r="BW271" s="316">
        <f t="shared" si="536"/>
        <v>0</v>
      </c>
      <c r="BX271" s="316">
        <f t="shared" si="536"/>
        <v>0</v>
      </c>
    </row>
    <row r="272" spans="1:76" x14ac:dyDescent="0.2">
      <c r="A272" s="727"/>
      <c r="B272" s="714"/>
      <c r="C272" s="714"/>
      <c r="D272" s="710"/>
      <c r="E272" s="710"/>
      <c r="F272" s="90" t="s">
        <v>324</v>
      </c>
      <c r="G272" s="316">
        <f>IF($C74="","N/A",G271)</f>
        <v>0</v>
      </c>
      <c r="H272" s="316">
        <f>IF($C74="NON-QALY",IF(H$71="-","",H$158*H271),IF($C74="QALY",IF(H$71="-","",H271*H$159),"N/A"))</f>
        <v>0</v>
      </c>
      <c r="I272" s="316">
        <f t="shared" ref="I272:BT272" si="537">IF($C74="NON-QALY",IF(I$71="-","",I$158*I271),IF($C74="QALY",IF(I$71="-","",I271*I$159),"N/A"))</f>
        <v>0</v>
      </c>
      <c r="J272" s="316">
        <f t="shared" si="537"/>
        <v>0</v>
      </c>
      <c r="K272" s="316">
        <f t="shared" si="537"/>
        <v>0</v>
      </c>
      <c r="L272" s="316">
        <f t="shared" si="537"/>
        <v>0</v>
      </c>
      <c r="M272" s="316">
        <f t="shared" si="537"/>
        <v>0</v>
      </c>
      <c r="N272" s="316">
        <f t="shared" si="537"/>
        <v>0</v>
      </c>
      <c r="O272" s="316">
        <f t="shared" si="537"/>
        <v>0</v>
      </c>
      <c r="P272" s="316">
        <f t="shared" si="537"/>
        <v>0</v>
      </c>
      <c r="Q272" s="316">
        <f t="shared" si="537"/>
        <v>0</v>
      </c>
      <c r="R272" s="316">
        <f t="shared" si="537"/>
        <v>0</v>
      </c>
      <c r="S272" s="316">
        <f t="shared" si="537"/>
        <v>0</v>
      </c>
      <c r="T272" s="316">
        <f t="shared" si="537"/>
        <v>0</v>
      </c>
      <c r="U272" s="316">
        <f t="shared" si="537"/>
        <v>0</v>
      </c>
      <c r="V272" s="316">
        <f t="shared" si="537"/>
        <v>0</v>
      </c>
      <c r="W272" s="316">
        <f t="shared" si="537"/>
        <v>0</v>
      </c>
      <c r="X272" s="316">
        <f t="shared" si="537"/>
        <v>0</v>
      </c>
      <c r="Y272" s="316">
        <f t="shared" si="537"/>
        <v>0</v>
      </c>
      <c r="Z272" s="316">
        <f t="shared" si="537"/>
        <v>0</v>
      </c>
      <c r="AA272" s="316">
        <f t="shared" si="537"/>
        <v>0</v>
      </c>
      <c r="AB272" s="316">
        <f t="shared" si="537"/>
        <v>0</v>
      </c>
      <c r="AC272" s="316">
        <f t="shared" si="537"/>
        <v>0</v>
      </c>
      <c r="AD272" s="316">
        <f t="shared" si="537"/>
        <v>0</v>
      </c>
      <c r="AE272" s="316">
        <f t="shared" si="537"/>
        <v>0</v>
      </c>
      <c r="AF272" s="316">
        <f t="shared" si="537"/>
        <v>0</v>
      </c>
      <c r="AG272" s="316">
        <f t="shared" si="537"/>
        <v>0</v>
      </c>
      <c r="AH272" s="316">
        <f t="shared" si="537"/>
        <v>0</v>
      </c>
      <c r="AI272" s="316">
        <f t="shared" si="537"/>
        <v>0</v>
      </c>
      <c r="AJ272" s="316">
        <f t="shared" si="537"/>
        <v>0</v>
      </c>
      <c r="AK272" s="316">
        <f t="shared" si="537"/>
        <v>0</v>
      </c>
      <c r="AL272" s="316">
        <f t="shared" si="537"/>
        <v>0</v>
      </c>
      <c r="AM272" s="316">
        <f t="shared" si="537"/>
        <v>0</v>
      </c>
      <c r="AN272" s="316">
        <f t="shared" si="537"/>
        <v>0</v>
      </c>
      <c r="AO272" s="316">
        <f t="shared" si="537"/>
        <v>0</v>
      </c>
      <c r="AP272" s="316">
        <f t="shared" si="537"/>
        <v>0</v>
      </c>
      <c r="AQ272" s="316">
        <f t="shared" si="537"/>
        <v>0</v>
      </c>
      <c r="AR272" s="316">
        <f t="shared" si="537"/>
        <v>0</v>
      </c>
      <c r="AS272" s="316">
        <f t="shared" si="537"/>
        <v>0</v>
      </c>
      <c r="AT272" s="316">
        <f t="shared" si="537"/>
        <v>0</v>
      </c>
      <c r="AU272" s="316">
        <f t="shared" si="537"/>
        <v>0</v>
      </c>
      <c r="AV272" s="316">
        <f t="shared" si="537"/>
        <v>0</v>
      </c>
      <c r="AW272" s="316">
        <f t="shared" si="537"/>
        <v>0</v>
      </c>
      <c r="AX272" s="316">
        <f t="shared" si="537"/>
        <v>0</v>
      </c>
      <c r="AY272" s="316">
        <f t="shared" si="537"/>
        <v>0</v>
      </c>
      <c r="AZ272" s="316">
        <f t="shared" si="537"/>
        <v>0</v>
      </c>
      <c r="BA272" s="316">
        <f t="shared" si="537"/>
        <v>0</v>
      </c>
      <c r="BB272" s="316">
        <f t="shared" si="537"/>
        <v>0</v>
      </c>
      <c r="BC272" s="316">
        <f t="shared" si="537"/>
        <v>0</v>
      </c>
      <c r="BD272" s="316">
        <f t="shared" si="537"/>
        <v>0</v>
      </c>
      <c r="BE272" s="316">
        <f t="shared" si="537"/>
        <v>0</v>
      </c>
      <c r="BF272" s="316">
        <f t="shared" si="537"/>
        <v>0</v>
      </c>
      <c r="BG272" s="316">
        <f t="shared" si="537"/>
        <v>0</v>
      </c>
      <c r="BH272" s="316">
        <f t="shared" si="537"/>
        <v>0</v>
      </c>
      <c r="BI272" s="316">
        <f t="shared" si="537"/>
        <v>0</v>
      </c>
      <c r="BJ272" s="316">
        <f t="shared" si="537"/>
        <v>0</v>
      </c>
      <c r="BK272" s="316">
        <f t="shared" si="537"/>
        <v>0</v>
      </c>
      <c r="BL272" s="316">
        <f t="shared" si="537"/>
        <v>0</v>
      </c>
      <c r="BM272" s="316">
        <f t="shared" si="537"/>
        <v>0</v>
      </c>
      <c r="BN272" s="316">
        <f t="shared" si="537"/>
        <v>0</v>
      </c>
      <c r="BO272" s="316">
        <f t="shared" si="537"/>
        <v>0</v>
      </c>
      <c r="BP272" s="316">
        <f t="shared" si="537"/>
        <v>0</v>
      </c>
      <c r="BQ272" s="316">
        <f t="shared" si="537"/>
        <v>0</v>
      </c>
      <c r="BR272" s="316">
        <f t="shared" si="537"/>
        <v>0</v>
      </c>
      <c r="BS272" s="316">
        <f t="shared" si="537"/>
        <v>0</v>
      </c>
      <c r="BT272" s="316">
        <f t="shared" si="537"/>
        <v>0</v>
      </c>
      <c r="BU272" s="316">
        <f t="shared" ref="BU272:BX272" si="538">IF($C74="NON-QALY",IF(BU$71="-","",BU$158*BU271),IF($C74="QALY",IF(BU$71="-","",BU271*BU$159),"N/A"))</f>
        <v>0</v>
      </c>
      <c r="BV272" s="316">
        <f t="shared" si="538"/>
        <v>0</v>
      </c>
      <c r="BW272" s="316">
        <f t="shared" si="538"/>
        <v>0</v>
      </c>
      <c r="BX272" s="316">
        <f t="shared" si="538"/>
        <v>0</v>
      </c>
    </row>
    <row r="273" spans="1:76" x14ac:dyDescent="0.2">
      <c r="A273" s="726" t="s">
        <v>44</v>
      </c>
      <c r="B273" s="713">
        <f>B75</f>
        <v>0</v>
      </c>
      <c r="C273" s="713" t="str">
        <f>C75</f>
        <v>Non-QALY</v>
      </c>
      <c r="D273" s="709">
        <f>E273/(IF(C75="QALY",Factors!$BU$67,Factors!$BU$66))</f>
        <v>0</v>
      </c>
      <c r="E273" s="709">
        <f t="shared" ref="E273" si="539">SUM(G274:BX274)</f>
        <v>0</v>
      </c>
      <c r="F273" s="34" t="s">
        <v>325</v>
      </c>
      <c r="G273" s="316">
        <f>G75</f>
        <v>0</v>
      </c>
      <c r="H273" s="316">
        <f t="shared" ref="H273:BS273" si="540">H75</f>
        <v>0</v>
      </c>
      <c r="I273" s="316">
        <f t="shared" si="540"/>
        <v>0</v>
      </c>
      <c r="J273" s="316">
        <f t="shared" si="540"/>
        <v>0</v>
      </c>
      <c r="K273" s="316">
        <f t="shared" si="540"/>
        <v>0</v>
      </c>
      <c r="L273" s="316">
        <f t="shared" si="540"/>
        <v>0</v>
      </c>
      <c r="M273" s="316">
        <f t="shared" si="540"/>
        <v>0</v>
      </c>
      <c r="N273" s="316">
        <f t="shared" si="540"/>
        <v>0</v>
      </c>
      <c r="O273" s="316">
        <f t="shared" si="540"/>
        <v>0</v>
      </c>
      <c r="P273" s="316">
        <f t="shared" si="540"/>
        <v>0</v>
      </c>
      <c r="Q273" s="316">
        <f t="shared" si="540"/>
        <v>0</v>
      </c>
      <c r="R273" s="316">
        <f t="shared" si="540"/>
        <v>0</v>
      </c>
      <c r="S273" s="316">
        <f t="shared" si="540"/>
        <v>0</v>
      </c>
      <c r="T273" s="316">
        <f t="shared" si="540"/>
        <v>0</v>
      </c>
      <c r="U273" s="316">
        <f t="shared" si="540"/>
        <v>0</v>
      </c>
      <c r="V273" s="316">
        <f t="shared" si="540"/>
        <v>0</v>
      </c>
      <c r="W273" s="316">
        <f t="shared" si="540"/>
        <v>0</v>
      </c>
      <c r="X273" s="316">
        <f t="shared" si="540"/>
        <v>0</v>
      </c>
      <c r="Y273" s="316">
        <f t="shared" si="540"/>
        <v>0</v>
      </c>
      <c r="Z273" s="316">
        <f t="shared" si="540"/>
        <v>0</v>
      </c>
      <c r="AA273" s="316">
        <f t="shared" si="540"/>
        <v>0</v>
      </c>
      <c r="AB273" s="316">
        <f t="shared" si="540"/>
        <v>0</v>
      </c>
      <c r="AC273" s="316">
        <f t="shared" si="540"/>
        <v>0</v>
      </c>
      <c r="AD273" s="316">
        <f t="shared" si="540"/>
        <v>0</v>
      </c>
      <c r="AE273" s="316">
        <f t="shared" si="540"/>
        <v>0</v>
      </c>
      <c r="AF273" s="316">
        <f t="shared" si="540"/>
        <v>0</v>
      </c>
      <c r="AG273" s="316">
        <f t="shared" si="540"/>
        <v>0</v>
      </c>
      <c r="AH273" s="316">
        <f t="shared" si="540"/>
        <v>0</v>
      </c>
      <c r="AI273" s="316">
        <f t="shared" si="540"/>
        <v>0</v>
      </c>
      <c r="AJ273" s="316">
        <f t="shared" si="540"/>
        <v>0</v>
      </c>
      <c r="AK273" s="316">
        <f t="shared" si="540"/>
        <v>0</v>
      </c>
      <c r="AL273" s="316">
        <f t="shared" si="540"/>
        <v>0</v>
      </c>
      <c r="AM273" s="316">
        <f t="shared" si="540"/>
        <v>0</v>
      </c>
      <c r="AN273" s="316">
        <f t="shared" si="540"/>
        <v>0</v>
      </c>
      <c r="AO273" s="316">
        <f t="shared" si="540"/>
        <v>0</v>
      </c>
      <c r="AP273" s="316">
        <f t="shared" si="540"/>
        <v>0</v>
      </c>
      <c r="AQ273" s="316">
        <f t="shared" si="540"/>
        <v>0</v>
      </c>
      <c r="AR273" s="316">
        <f t="shared" si="540"/>
        <v>0</v>
      </c>
      <c r="AS273" s="316">
        <f t="shared" si="540"/>
        <v>0</v>
      </c>
      <c r="AT273" s="316">
        <f t="shared" si="540"/>
        <v>0</v>
      </c>
      <c r="AU273" s="316">
        <f t="shared" si="540"/>
        <v>0</v>
      </c>
      <c r="AV273" s="316">
        <f t="shared" si="540"/>
        <v>0</v>
      </c>
      <c r="AW273" s="316">
        <f t="shared" si="540"/>
        <v>0</v>
      </c>
      <c r="AX273" s="316">
        <f t="shared" si="540"/>
        <v>0</v>
      </c>
      <c r="AY273" s="316">
        <f t="shared" si="540"/>
        <v>0</v>
      </c>
      <c r="AZ273" s="316">
        <f t="shared" si="540"/>
        <v>0</v>
      </c>
      <c r="BA273" s="316">
        <f t="shared" si="540"/>
        <v>0</v>
      </c>
      <c r="BB273" s="316">
        <f t="shared" si="540"/>
        <v>0</v>
      </c>
      <c r="BC273" s="316">
        <f t="shared" si="540"/>
        <v>0</v>
      </c>
      <c r="BD273" s="316">
        <f t="shared" si="540"/>
        <v>0</v>
      </c>
      <c r="BE273" s="316">
        <f t="shared" si="540"/>
        <v>0</v>
      </c>
      <c r="BF273" s="316">
        <f t="shared" si="540"/>
        <v>0</v>
      </c>
      <c r="BG273" s="316">
        <f t="shared" si="540"/>
        <v>0</v>
      </c>
      <c r="BH273" s="316">
        <f t="shared" si="540"/>
        <v>0</v>
      </c>
      <c r="BI273" s="316">
        <f t="shared" si="540"/>
        <v>0</v>
      </c>
      <c r="BJ273" s="316">
        <f t="shared" si="540"/>
        <v>0</v>
      </c>
      <c r="BK273" s="316">
        <f t="shared" si="540"/>
        <v>0</v>
      </c>
      <c r="BL273" s="316">
        <f t="shared" si="540"/>
        <v>0</v>
      </c>
      <c r="BM273" s="316">
        <f t="shared" si="540"/>
        <v>0</v>
      </c>
      <c r="BN273" s="316">
        <f t="shared" si="540"/>
        <v>0</v>
      </c>
      <c r="BO273" s="316">
        <f t="shared" si="540"/>
        <v>0</v>
      </c>
      <c r="BP273" s="316">
        <f t="shared" si="540"/>
        <v>0</v>
      </c>
      <c r="BQ273" s="316">
        <f t="shared" si="540"/>
        <v>0</v>
      </c>
      <c r="BR273" s="316">
        <f t="shared" si="540"/>
        <v>0</v>
      </c>
      <c r="BS273" s="316">
        <f t="shared" si="540"/>
        <v>0</v>
      </c>
      <c r="BT273" s="316">
        <f t="shared" ref="BT273:BX273" si="541">BT75</f>
        <v>0</v>
      </c>
      <c r="BU273" s="316">
        <f t="shared" si="541"/>
        <v>0</v>
      </c>
      <c r="BV273" s="316">
        <f t="shared" si="541"/>
        <v>0</v>
      </c>
      <c r="BW273" s="316">
        <f t="shared" si="541"/>
        <v>0</v>
      </c>
      <c r="BX273" s="316">
        <f t="shared" si="541"/>
        <v>0</v>
      </c>
    </row>
    <row r="274" spans="1:76" x14ac:dyDescent="0.2">
      <c r="A274" s="727"/>
      <c r="B274" s="714"/>
      <c r="C274" s="714"/>
      <c r="D274" s="710"/>
      <c r="E274" s="710"/>
      <c r="F274" s="90" t="s">
        <v>324</v>
      </c>
      <c r="G274" s="316">
        <f>IF($C75="","N/A",G273)</f>
        <v>0</v>
      </c>
      <c r="H274" s="316">
        <f>IF($C75="NON-QALY",IF(H$71="-","",H$158*H273),IF($C75="QALY",IF(H$71="-","",H273*H$159),"N/A"))</f>
        <v>0</v>
      </c>
      <c r="I274" s="316">
        <f t="shared" ref="I274:BT274" si="542">IF($C75="NON-QALY",IF(I$71="-","",I$158*I273),IF($C75="QALY",IF(I$71="-","",I273*I$159),"N/A"))</f>
        <v>0</v>
      </c>
      <c r="J274" s="316">
        <f t="shared" si="542"/>
        <v>0</v>
      </c>
      <c r="K274" s="316">
        <f t="shared" si="542"/>
        <v>0</v>
      </c>
      <c r="L274" s="316">
        <f t="shared" si="542"/>
        <v>0</v>
      </c>
      <c r="M274" s="316">
        <f t="shared" si="542"/>
        <v>0</v>
      </c>
      <c r="N274" s="316">
        <f t="shared" si="542"/>
        <v>0</v>
      </c>
      <c r="O274" s="316">
        <f t="shared" si="542"/>
        <v>0</v>
      </c>
      <c r="P274" s="316">
        <f t="shared" si="542"/>
        <v>0</v>
      </c>
      <c r="Q274" s="316">
        <f t="shared" si="542"/>
        <v>0</v>
      </c>
      <c r="R274" s="316">
        <f t="shared" si="542"/>
        <v>0</v>
      </c>
      <c r="S274" s="316">
        <f t="shared" si="542"/>
        <v>0</v>
      </c>
      <c r="T274" s="316">
        <f t="shared" si="542"/>
        <v>0</v>
      </c>
      <c r="U274" s="316">
        <f t="shared" si="542"/>
        <v>0</v>
      </c>
      <c r="V274" s="316">
        <f t="shared" si="542"/>
        <v>0</v>
      </c>
      <c r="W274" s="316">
        <f t="shared" si="542"/>
        <v>0</v>
      </c>
      <c r="X274" s="316">
        <f t="shared" si="542"/>
        <v>0</v>
      </c>
      <c r="Y274" s="316">
        <f t="shared" si="542"/>
        <v>0</v>
      </c>
      <c r="Z274" s="316">
        <f t="shared" si="542"/>
        <v>0</v>
      </c>
      <c r="AA274" s="316">
        <f t="shared" si="542"/>
        <v>0</v>
      </c>
      <c r="AB274" s="316">
        <f t="shared" si="542"/>
        <v>0</v>
      </c>
      <c r="AC274" s="316">
        <f t="shared" si="542"/>
        <v>0</v>
      </c>
      <c r="AD274" s="316">
        <f t="shared" si="542"/>
        <v>0</v>
      </c>
      <c r="AE274" s="316">
        <f t="shared" si="542"/>
        <v>0</v>
      </c>
      <c r="AF274" s="316">
        <f t="shared" si="542"/>
        <v>0</v>
      </c>
      <c r="AG274" s="316">
        <f t="shared" si="542"/>
        <v>0</v>
      </c>
      <c r="AH274" s="316">
        <f t="shared" si="542"/>
        <v>0</v>
      </c>
      <c r="AI274" s="316">
        <f t="shared" si="542"/>
        <v>0</v>
      </c>
      <c r="AJ274" s="316">
        <f t="shared" si="542"/>
        <v>0</v>
      </c>
      <c r="AK274" s="316">
        <f t="shared" si="542"/>
        <v>0</v>
      </c>
      <c r="AL274" s="316">
        <f t="shared" si="542"/>
        <v>0</v>
      </c>
      <c r="AM274" s="316">
        <f t="shared" si="542"/>
        <v>0</v>
      </c>
      <c r="AN274" s="316">
        <f t="shared" si="542"/>
        <v>0</v>
      </c>
      <c r="AO274" s="316">
        <f t="shared" si="542"/>
        <v>0</v>
      </c>
      <c r="AP274" s="316">
        <f t="shared" si="542"/>
        <v>0</v>
      </c>
      <c r="AQ274" s="316">
        <f t="shared" si="542"/>
        <v>0</v>
      </c>
      <c r="AR274" s="316">
        <f t="shared" si="542"/>
        <v>0</v>
      </c>
      <c r="AS274" s="316">
        <f t="shared" si="542"/>
        <v>0</v>
      </c>
      <c r="AT274" s="316">
        <f t="shared" si="542"/>
        <v>0</v>
      </c>
      <c r="AU274" s="316">
        <f t="shared" si="542"/>
        <v>0</v>
      </c>
      <c r="AV274" s="316">
        <f t="shared" si="542"/>
        <v>0</v>
      </c>
      <c r="AW274" s="316">
        <f t="shared" si="542"/>
        <v>0</v>
      </c>
      <c r="AX274" s="316">
        <f t="shared" si="542"/>
        <v>0</v>
      </c>
      <c r="AY274" s="316">
        <f t="shared" si="542"/>
        <v>0</v>
      </c>
      <c r="AZ274" s="316">
        <f t="shared" si="542"/>
        <v>0</v>
      </c>
      <c r="BA274" s="316">
        <f t="shared" si="542"/>
        <v>0</v>
      </c>
      <c r="BB274" s="316">
        <f t="shared" si="542"/>
        <v>0</v>
      </c>
      <c r="BC274" s="316">
        <f t="shared" si="542"/>
        <v>0</v>
      </c>
      <c r="BD274" s="316">
        <f t="shared" si="542"/>
        <v>0</v>
      </c>
      <c r="BE274" s="316">
        <f t="shared" si="542"/>
        <v>0</v>
      </c>
      <c r="BF274" s="316">
        <f t="shared" si="542"/>
        <v>0</v>
      </c>
      <c r="BG274" s="316">
        <f t="shared" si="542"/>
        <v>0</v>
      </c>
      <c r="BH274" s="316">
        <f t="shared" si="542"/>
        <v>0</v>
      </c>
      <c r="BI274" s="316">
        <f t="shared" si="542"/>
        <v>0</v>
      </c>
      <c r="BJ274" s="316">
        <f t="shared" si="542"/>
        <v>0</v>
      </c>
      <c r="BK274" s="316">
        <f t="shared" si="542"/>
        <v>0</v>
      </c>
      <c r="BL274" s="316">
        <f t="shared" si="542"/>
        <v>0</v>
      </c>
      <c r="BM274" s="316">
        <f t="shared" si="542"/>
        <v>0</v>
      </c>
      <c r="BN274" s="316">
        <f t="shared" si="542"/>
        <v>0</v>
      </c>
      <c r="BO274" s="316">
        <f t="shared" si="542"/>
        <v>0</v>
      </c>
      <c r="BP274" s="316">
        <f t="shared" si="542"/>
        <v>0</v>
      </c>
      <c r="BQ274" s="316">
        <f t="shared" si="542"/>
        <v>0</v>
      </c>
      <c r="BR274" s="316">
        <f t="shared" si="542"/>
        <v>0</v>
      </c>
      <c r="BS274" s="316">
        <f t="shared" si="542"/>
        <v>0</v>
      </c>
      <c r="BT274" s="316">
        <f t="shared" si="542"/>
        <v>0</v>
      </c>
      <c r="BU274" s="316">
        <f t="shared" ref="BU274:BX274" si="543">IF($C75="NON-QALY",IF(BU$71="-","",BU$158*BU273),IF($C75="QALY",IF(BU$71="-","",BU273*BU$159),"N/A"))</f>
        <v>0</v>
      </c>
      <c r="BV274" s="316">
        <f t="shared" si="543"/>
        <v>0</v>
      </c>
      <c r="BW274" s="316">
        <f t="shared" si="543"/>
        <v>0</v>
      </c>
      <c r="BX274" s="316">
        <f t="shared" si="543"/>
        <v>0</v>
      </c>
    </row>
    <row r="275" spans="1:76" x14ac:dyDescent="0.2">
      <c r="A275" s="726" t="s">
        <v>45</v>
      </c>
      <c r="B275" s="713">
        <f>B76</f>
        <v>0</v>
      </c>
      <c r="C275" s="713" t="str">
        <f>C76</f>
        <v>Non-QALY</v>
      </c>
      <c r="D275" s="709">
        <f>E275/(IF(C76="QALY",Factors!$BU$67,Factors!$BU$66))</f>
        <v>0</v>
      </c>
      <c r="E275" s="709">
        <f t="shared" ref="E275" si="544">SUM(G276:BX276)</f>
        <v>0</v>
      </c>
      <c r="F275" s="34" t="s">
        <v>325</v>
      </c>
      <c r="G275" s="316">
        <f>G76</f>
        <v>0</v>
      </c>
      <c r="H275" s="316">
        <f t="shared" ref="H275:BS275" si="545">H76</f>
        <v>0</v>
      </c>
      <c r="I275" s="316">
        <f t="shared" si="545"/>
        <v>0</v>
      </c>
      <c r="J275" s="316">
        <f t="shared" si="545"/>
        <v>0</v>
      </c>
      <c r="K275" s="316">
        <f t="shared" si="545"/>
        <v>0</v>
      </c>
      <c r="L275" s="316">
        <f t="shared" si="545"/>
        <v>0</v>
      </c>
      <c r="M275" s="316">
        <f t="shared" si="545"/>
        <v>0</v>
      </c>
      <c r="N275" s="316">
        <f t="shared" si="545"/>
        <v>0</v>
      </c>
      <c r="O275" s="316">
        <f t="shared" si="545"/>
        <v>0</v>
      </c>
      <c r="P275" s="316">
        <f t="shared" si="545"/>
        <v>0</v>
      </c>
      <c r="Q275" s="316">
        <f t="shared" si="545"/>
        <v>0</v>
      </c>
      <c r="R275" s="316">
        <f t="shared" si="545"/>
        <v>0</v>
      </c>
      <c r="S275" s="316">
        <f t="shared" si="545"/>
        <v>0</v>
      </c>
      <c r="T275" s="316">
        <f t="shared" si="545"/>
        <v>0</v>
      </c>
      <c r="U275" s="316">
        <f t="shared" si="545"/>
        <v>0</v>
      </c>
      <c r="V275" s="316">
        <f t="shared" si="545"/>
        <v>0</v>
      </c>
      <c r="W275" s="316">
        <f t="shared" si="545"/>
        <v>0</v>
      </c>
      <c r="X275" s="316">
        <f t="shared" si="545"/>
        <v>0</v>
      </c>
      <c r="Y275" s="316">
        <f t="shared" si="545"/>
        <v>0</v>
      </c>
      <c r="Z275" s="316">
        <f t="shared" si="545"/>
        <v>0</v>
      </c>
      <c r="AA275" s="316">
        <f t="shared" si="545"/>
        <v>0</v>
      </c>
      <c r="AB275" s="316">
        <f t="shared" si="545"/>
        <v>0</v>
      </c>
      <c r="AC275" s="316">
        <f t="shared" si="545"/>
        <v>0</v>
      </c>
      <c r="AD275" s="316">
        <f t="shared" si="545"/>
        <v>0</v>
      </c>
      <c r="AE275" s="316">
        <f t="shared" si="545"/>
        <v>0</v>
      </c>
      <c r="AF275" s="316">
        <f t="shared" si="545"/>
        <v>0</v>
      </c>
      <c r="AG275" s="316">
        <f t="shared" si="545"/>
        <v>0</v>
      </c>
      <c r="AH275" s="316">
        <f t="shared" si="545"/>
        <v>0</v>
      </c>
      <c r="AI275" s="316">
        <f t="shared" si="545"/>
        <v>0</v>
      </c>
      <c r="AJ275" s="316">
        <f t="shared" si="545"/>
        <v>0</v>
      </c>
      <c r="AK275" s="316">
        <f t="shared" si="545"/>
        <v>0</v>
      </c>
      <c r="AL275" s="316">
        <f t="shared" si="545"/>
        <v>0</v>
      </c>
      <c r="AM275" s="316">
        <f t="shared" si="545"/>
        <v>0</v>
      </c>
      <c r="AN275" s="316">
        <f t="shared" si="545"/>
        <v>0</v>
      </c>
      <c r="AO275" s="316">
        <f t="shared" si="545"/>
        <v>0</v>
      </c>
      <c r="AP275" s="316">
        <f t="shared" si="545"/>
        <v>0</v>
      </c>
      <c r="AQ275" s="316">
        <f t="shared" si="545"/>
        <v>0</v>
      </c>
      <c r="AR275" s="316">
        <f t="shared" si="545"/>
        <v>0</v>
      </c>
      <c r="AS275" s="316">
        <f t="shared" si="545"/>
        <v>0</v>
      </c>
      <c r="AT275" s="316">
        <f t="shared" si="545"/>
        <v>0</v>
      </c>
      <c r="AU275" s="316">
        <f t="shared" si="545"/>
        <v>0</v>
      </c>
      <c r="AV275" s="316">
        <f t="shared" si="545"/>
        <v>0</v>
      </c>
      <c r="AW275" s="316">
        <f t="shared" si="545"/>
        <v>0</v>
      </c>
      <c r="AX275" s="316">
        <f t="shared" si="545"/>
        <v>0</v>
      </c>
      <c r="AY275" s="316">
        <f t="shared" si="545"/>
        <v>0</v>
      </c>
      <c r="AZ275" s="316">
        <f t="shared" si="545"/>
        <v>0</v>
      </c>
      <c r="BA275" s="316">
        <f t="shared" si="545"/>
        <v>0</v>
      </c>
      <c r="BB275" s="316">
        <f t="shared" si="545"/>
        <v>0</v>
      </c>
      <c r="BC275" s="316">
        <f t="shared" si="545"/>
        <v>0</v>
      </c>
      <c r="BD275" s="316">
        <f t="shared" si="545"/>
        <v>0</v>
      </c>
      <c r="BE275" s="316">
        <f t="shared" si="545"/>
        <v>0</v>
      </c>
      <c r="BF275" s="316">
        <f t="shared" si="545"/>
        <v>0</v>
      </c>
      <c r="BG275" s="316">
        <f t="shared" si="545"/>
        <v>0</v>
      </c>
      <c r="BH275" s="316">
        <f t="shared" si="545"/>
        <v>0</v>
      </c>
      <c r="BI275" s="316">
        <f t="shared" si="545"/>
        <v>0</v>
      </c>
      <c r="BJ275" s="316">
        <f t="shared" si="545"/>
        <v>0</v>
      </c>
      <c r="BK275" s="316">
        <f t="shared" si="545"/>
        <v>0</v>
      </c>
      <c r="BL275" s="316">
        <f t="shared" si="545"/>
        <v>0</v>
      </c>
      <c r="BM275" s="316">
        <f t="shared" si="545"/>
        <v>0</v>
      </c>
      <c r="BN275" s="316">
        <f t="shared" si="545"/>
        <v>0</v>
      </c>
      <c r="BO275" s="316">
        <f t="shared" si="545"/>
        <v>0</v>
      </c>
      <c r="BP275" s="316">
        <f t="shared" si="545"/>
        <v>0</v>
      </c>
      <c r="BQ275" s="316">
        <f t="shared" si="545"/>
        <v>0</v>
      </c>
      <c r="BR275" s="316">
        <f t="shared" si="545"/>
        <v>0</v>
      </c>
      <c r="BS275" s="316">
        <f t="shared" si="545"/>
        <v>0</v>
      </c>
      <c r="BT275" s="316">
        <f t="shared" ref="BT275:BX275" si="546">BT76</f>
        <v>0</v>
      </c>
      <c r="BU275" s="316">
        <f t="shared" si="546"/>
        <v>0</v>
      </c>
      <c r="BV275" s="316">
        <f t="shared" si="546"/>
        <v>0</v>
      </c>
      <c r="BW275" s="316">
        <f t="shared" si="546"/>
        <v>0</v>
      </c>
      <c r="BX275" s="316">
        <f t="shared" si="546"/>
        <v>0</v>
      </c>
    </row>
    <row r="276" spans="1:76" x14ac:dyDescent="0.2">
      <c r="A276" s="727"/>
      <c r="B276" s="714"/>
      <c r="C276" s="714"/>
      <c r="D276" s="710"/>
      <c r="E276" s="710"/>
      <c r="F276" s="90" t="s">
        <v>324</v>
      </c>
      <c r="G276" s="316">
        <f>IF($C76="","N/A",G275)</f>
        <v>0</v>
      </c>
      <c r="H276" s="316">
        <f>IF($C76="NON-QALY",IF(H$71="-","",H$158*H275),IF($C76="QALY",IF(H$71="-","",H275*H$159),"N/A"))</f>
        <v>0</v>
      </c>
      <c r="I276" s="316">
        <f t="shared" ref="I276:BT276" si="547">IF($C76="NON-QALY",IF(I$71="-","",I$158*I275),IF($C76="QALY",IF(I$71="-","",I275*I$159),"N/A"))</f>
        <v>0</v>
      </c>
      <c r="J276" s="316">
        <f t="shared" si="547"/>
        <v>0</v>
      </c>
      <c r="K276" s="316">
        <f t="shared" si="547"/>
        <v>0</v>
      </c>
      <c r="L276" s="316">
        <f t="shared" si="547"/>
        <v>0</v>
      </c>
      <c r="M276" s="316">
        <f t="shared" si="547"/>
        <v>0</v>
      </c>
      <c r="N276" s="316">
        <f t="shared" si="547"/>
        <v>0</v>
      </c>
      <c r="O276" s="316">
        <f t="shared" si="547"/>
        <v>0</v>
      </c>
      <c r="P276" s="316">
        <f t="shared" si="547"/>
        <v>0</v>
      </c>
      <c r="Q276" s="316">
        <f t="shared" si="547"/>
        <v>0</v>
      </c>
      <c r="R276" s="316">
        <f t="shared" si="547"/>
        <v>0</v>
      </c>
      <c r="S276" s="316">
        <f t="shared" si="547"/>
        <v>0</v>
      </c>
      <c r="T276" s="316">
        <f t="shared" si="547"/>
        <v>0</v>
      </c>
      <c r="U276" s="316">
        <f t="shared" si="547"/>
        <v>0</v>
      </c>
      <c r="V276" s="316">
        <f t="shared" si="547"/>
        <v>0</v>
      </c>
      <c r="W276" s="316">
        <f t="shared" si="547"/>
        <v>0</v>
      </c>
      <c r="X276" s="316">
        <f t="shared" si="547"/>
        <v>0</v>
      </c>
      <c r="Y276" s="316">
        <f t="shared" si="547"/>
        <v>0</v>
      </c>
      <c r="Z276" s="316">
        <f t="shared" si="547"/>
        <v>0</v>
      </c>
      <c r="AA276" s="316">
        <f t="shared" si="547"/>
        <v>0</v>
      </c>
      <c r="AB276" s="316">
        <f t="shared" si="547"/>
        <v>0</v>
      </c>
      <c r="AC276" s="316">
        <f t="shared" si="547"/>
        <v>0</v>
      </c>
      <c r="AD276" s="316">
        <f t="shared" si="547"/>
        <v>0</v>
      </c>
      <c r="AE276" s="316">
        <f t="shared" si="547"/>
        <v>0</v>
      </c>
      <c r="AF276" s="316">
        <f t="shared" si="547"/>
        <v>0</v>
      </c>
      <c r="AG276" s="316">
        <f t="shared" si="547"/>
        <v>0</v>
      </c>
      <c r="AH276" s="316">
        <f t="shared" si="547"/>
        <v>0</v>
      </c>
      <c r="AI276" s="316">
        <f t="shared" si="547"/>
        <v>0</v>
      </c>
      <c r="AJ276" s="316">
        <f t="shared" si="547"/>
        <v>0</v>
      </c>
      <c r="AK276" s="316">
        <f t="shared" si="547"/>
        <v>0</v>
      </c>
      <c r="AL276" s="316">
        <f t="shared" si="547"/>
        <v>0</v>
      </c>
      <c r="AM276" s="316">
        <f t="shared" si="547"/>
        <v>0</v>
      </c>
      <c r="AN276" s="316">
        <f t="shared" si="547"/>
        <v>0</v>
      </c>
      <c r="AO276" s="316">
        <f t="shared" si="547"/>
        <v>0</v>
      </c>
      <c r="AP276" s="316">
        <f t="shared" si="547"/>
        <v>0</v>
      </c>
      <c r="AQ276" s="316">
        <f t="shared" si="547"/>
        <v>0</v>
      </c>
      <c r="AR276" s="316">
        <f t="shared" si="547"/>
        <v>0</v>
      </c>
      <c r="AS276" s="316">
        <f t="shared" si="547"/>
        <v>0</v>
      </c>
      <c r="AT276" s="316">
        <f t="shared" si="547"/>
        <v>0</v>
      </c>
      <c r="AU276" s="316">
        <f t="shared" si="547"/>
        <v>0</v>
      </c>
      <c r="AV276" s="316">
        <f t="shared" si="547"/>
        <v>0</v>
      </c>
      <c r="AW276" s="316">
        <f t="shared" si="547"/>
        <v>0</v>
      </c>
      <c r="AX276" s="316">
        <f t="shared" si="547"/>
        <v>0</v>
      </c>
      <c r="AY276" s="316">
        <f t="shared" si="547"/>
        <v>0</v>
      </c>
      <c r="AZ276" s="316">
        <f t="shared" si="547"/>
        <v>0</v>
      </c>
      <c r="BA276" s="316">
        <f t="shared" si="547"/>
        <v>0</v>
      </c>
      <c r="BB276" s="316">
        <f t="shared" si="547"/>
        <v>0</v>
      </c>
      <c r="BC276" s="316">
        <f t="shared" si="547"/>
        <v>0</v>
      </c>
      <c r="BD276" s="316">
        <f t="shared" si="547"/>
        <v>0</v>
      </c>
      <c r="BE276" s="316">
        <f t="shared" si="547"/>
        <v>0</v>
      </c>
      <c r="BF276" s="316">
        <f t="shared" si="547"/>
        <v>0</v>
      </c>
      <c r="BG276" s="316">
        <f t="shared" si="547"/>
        <v>0</v>
      </c>
      <c r="BH276" s="316">
        <f t="shared" si="547"/>
        <v>0</v>
      </c>
      <c r="BI276" s="316">
        <f t="shared" si="547"/>
        <v>0</v>
      </c>
      <c r="BJ276" s="316">
        <f t="shared" si="547"/>
        <v>0</v>
      </c>
      <c r="BK276" s="316">
        <f t="shared" si="547"/>
        <v>0</v>
      </c>
      <c r="BL276" s="316">
        <f t="shared" si="547"/>
        <v>0</v>
      </c>
      <c r="BM276" s="316">
        <f t="shared" si="547"/>
        <v>0</v>
      </c>
      <c r="BN276" s="316">
        <f t="shared" si="547"/>
        <v>0</v>
      </c>
      <c r="BO276" s="316">
        <f t="shared" si="547"/>
        <v>0</v>
      </c>
      <c r="BP276" s="316">
        <f t="shared" si="547"/>
        <v>0</v>
      </c>
      <c r="BQ276" s="316">
        <f t="shared" si="547"/>
        <v>0</v>
      </c>
      <c r="BR276" s="316">
        <f t="shared" si="547"/>
        <v>0</v>
      </c>
      <c r="BS276" s="316">
        <f t="shared" si="547"/>
        <v>0</v>
      </c>
      <c r="BT276" s="316">
        <f t="shared" si="547"/>
        <v>0</v>
      </c>
      <c r="BU276" s="316">
        <f t="shared" ref="BU276:BX276" si="548">IF($C76="NON-QALY",IF(BU$71="-","",BU$158*BU275),IF($C76="QALY",IF(BU$71="-","",BU275*BU$159),"N/A"))</f>
        <v>0</v>
      </c>
      <c r="BV276" s="316">
        <f t="shared" si="548"/>
        <v>0</v>
      </c>
      <c r="BW276" s="316">
        <f t="shared" si="548"/>
        <v>0</v>
      </c>
      <c r="BX276" s="316">
        <f t="shared" si="548"/>
        <v>0</v>
      </c>
    </row>
    <row r="277" spans="1:76" x14ac:dyDescent="0.2">
      <c r="A277" s="726" t="s">
        <v>46</v>
      </c>
      <c r="B277" s="713">
        <f>B77</f>
        <v>0</v>
      </c>
      <c r="C277" s="713" t="str">
        <f>C77</f>
        <v>Non-QALY</v>
      </c>
      <c r="D277" s="709">
        <f>E277/(IF(C77="QALY",Factors!$BU$67,Factors!$BU$66))</f>
        <v>0</v>
      </c>
      <c r="E277" s="709">
        <f t="shared" ref="E277" si="549">SUM(G278:BX278)</f>
        <v>0</v>
      </c>
      <c r="F277" s="34" t="s">
        <v>325</v>
      </c>
      <c r="G277" s="316">
        <f>G77</f>
        <v>0</v>
      </c>
      <c r="H277" s="316">
        <f t="shared" ref="H277:BS277" si="550">H77</f>
        <v>0</v>
      </c>
      <c r="I277" s="316">
        <f t="shared" si="550"/>
        <v>0</v>
      </c>
      <c r="J277" s="316">
        <f t="shared" si="550"/>
        <v>0</v>
      </c>
      <c r="K277" s="316">
        <f t="shared" si="550"/>
        <v>0</v>
      </c>
      <c r="L277" s="316">
        <f t="shared" si="550"/>
        <v>0</v>
      </c>
      <c r="M277" s="316">
        <f t="shared" si="550"/>
        <v>0</v>
      </c>
      <c r="N277" s="316">
        <f t="shared" si="550"/>
        <v>0</v>
      </c>
      <c r="O277" s="316">
        <f t="shared" si="550"/>
        <v>0</v>
      </c>
      <c r="P277" s="316">
        <f t="shared" si="550"/>
        <v>0</v>
      </c>
      <c r="Q277" s="316">
        <f t="shared" si="550"/>
        <v>0</v>
      </c>
      <c r="R277" s="316">
        <f t="shared" si="550"/>
        <v>0</v>
      </c>
      <c r="S277" s="316">
        <f t="shared" si="550"/>
        <v>0</v>
      </c>
      <c r="T277" s="316">
        <f t="shared" si="550"/>
        <v>0</v>
      </c>
      <c r="U277" s="316">
        <f t="shared" si="550"/>
        <v>0</v>
      </c>
      <c r="V277" s="316">
        <f t="shared" si="550"/>
        <v>0</v>
      </c>
      <c r="W277" s="316">
        <f t="shared" si="550"/>
        <v>0</v>
      </c>
      <c r="X277" s="316">
        <f t="shared" si="550"/>
        <v>0</v>
      </c>
      <c r="Y277" s="316">
        <f t="shared" si="550"/>
        <v>0</v>
      </c>
      <c r="Z277" s="316">
        <f t="shared" si="550"/>
        <v>0</v>
      </c>
      <c r="AA277" s="316">
        <f t="shared" si="550"/>
        <v>0</v>
      </c>
      <c r="AB277" s="316">
        <f t="shared" si="550"/>
        <v>0</v>
      </c>
      <c r="AC277" s="316">
        <f t="shared" si="550"/>
        <v>0</v>
      </c>
      <c r="AD277" s="316">
        <f t="shared" si="550"/>
        <v>0</v>
      </c>
      <c r="AE277" s="316">
        <f t="shared" si="550"/>
        <v>0</v>
      </c>
      <c r="AF277" s="316">
        <f t="shared" si="550"/>
        <v>0</v>
      </c>
      <c r="AG277" s="316">
        <f t="shared" si="550"/>
        <v>0</v>
      </c>
      <c r="AH277" s="316">
        <f t="shared" si="550"/>
        <v>0</v>
      </c>
      <c r="AI277" s="316">
        <f t="shared" si="550"/>
        <v>0</v>
      </c>
      <c r="AJ277" s="316">
        <f t="shared" si="550"/>
        <v>0</v>
      </c>
      <c r="AK277" s="316">
        <f t="shared" si="550"/>
        <v>0</v>
      </c>
      <c r="AL277" s="316">
        <f t="shared" si="550"/>
        <v>0</v>
      </c>
      <c r="AM277" s="316">
        <f t="shared" si="550"/>
        <v>0</v>
      </c>
      <c r="AN277" s="316">
        <f t="shared" si="550"/>
        <v>0</v>
      </c>
      <c r="AO277" s="316">
        <f t="shared" si="550"/>
        <v>0</v>
      </c>
      <c r="AP277" s="316">
        <f t="shared" si="550"/>
        <v>0</v>
      </c>
      <c r="AQ277" s="316">
        <f t="shared" si="550"/>
        <v>0</v>
      </c>
      <c r="AR277" s="316">
        <f t="shared" si="550"/>
        <v>0</v>
      </c>
      <c r="AS277" s="316">
        <f t="shared" si="550"/>
        <v>0</v>
      </c>
      <c r="AT277" s="316">
        <f t="shared" si="550"/>
        <v>0</v>
      </c>
      <c r="AU277" s="316">
        <f t="shared" si="550"/>
        <v>0</v>
      </c>
      <c r="AV277" s="316">
        <f t="shared" si="550"/>
        <v>0</v>
      </c>
      <c r="AW277" s="316">
        <f t="shared" si="550"/>
        <v>0</v>
      </c>
      <c r="AX277" s="316">
        <f t="shared" si="550"/>
        <v>0</v>
      </c>
      <c r="AY277" s="316">
        <f t="shared" si="550"/>
        <v>0</v>
      </c>
      <c r="AZ277" s="316">
        <f t="shared" si="550"/>
        <v>0</v>
      </c>
      <c r="BA277" s="316">
        <f t="shared" si="550"/>
        <v>0</v>
      </c>
      <c r="BB277" s="316">
        <f t="shared" si="550"/>
        <v>0</v>
      </c>
      <c r="BC277" s="316">
        <f t="shared" si="550"/>
        <v>0</v>
      </c>
      <c r="BD277" s="316">
        <f t="shared" si="550"/>
        <v>0</v>
      </c>
      <c r="BE277" s="316">
        <f t="shared" si="550"/>
        <v>0</v>
      </c>
      <c r="BF277" s="316">
        <f t="shared" si="550"/>
        <v>0</v>
      </c>
      <c r="BG277" s="316">
        <f t="shared" si="550"/>
        <v>0</v>
      </c>
      <c r="BH277" s="316">
        <f t="shared" si="550"/>
        <v>0</v>
      </c>
      <c r="BI277" s="316">
        <f t="shared" si="550"/>
        <v>0</v>
      </c>
      <c r="BJ277" s="316">
        <f t="shared" si="550"/>
        <v>0</v>
      </c>
      <c r="BK277" s="316">
        <f t="shared" si="550"/>
        <v>0</v>
      </c>
      <c r="BL277" s="316">
        <f t="shared" si="550"/>
        <v>0</v>
      </c>
      <c r="BM277" s="316">
        <f t="shared" si="550"/>
        <v>0</v>
      </c>
      <c r="BN277" s="316">
        <f t="shared" si="550"/>
        <v>0</v>
      </c>
      <c r="BO277" s="316">
        <f t="shared" si="550"/>
        <v>0</v>
      </c>
      <c r="BP277" s="316">
        <f t="shared" si="550"/>
        <v>0</v>
      </c>
      <c r="BQ277" s="316">
        <f t="shared" si="550"/>
        <v>0</v>
      </c>
      <c r="BR277" s="316">
        <f t="shared" si="550"/>
        <v>0</v>
      </c>
      <c r="BS277" s="316">
        <f t="shared" si="550"/>
        <v>0</v>
      </c>
      <c r="BT277" s="316">
        <f t="shared" ref="BT277:BX277" si="551">BT77</f>
        <v>0</v>
      </c>
      <c r="BU277" s="316">
        <f t="shared" si="551"/>
        <v>0</v>
      </c>
      <c r="BV277" s="316">
        <f t="shared" si="551"/>
        <v>0</v>
      </c>
      <c r="BW277" s="316">
        <f t="shared" si="551"/>
        <v>0</v>
      </c>
      <c r="BX277" s="316">
        <f t="shared" si="551"/>
        <v>0</v>
      </c>
    </row>
    <row r="278" spans="1:76" x14ac:dyDescent="0.2">
      <c r="A278" s="727"/>
      <c r="B278" s="714"/>
      <c r="C278" s="714"/>
      <c r="D278" s="710"/>
      <c r="E278" s="710"/>
      <c r="F278" s="90" t="s">
        <v>324</v>
      </c>
      <c r="G278" s="316">
        <f>IF($C77="","N/A",G277)</f>
        <v>0</v>
      </c>
      <c r="H278" s="316">
        <f>IF($C77="NON-QALY",IF(H$71="-","",H$158*H277),IF($C77="QALY",IF(H$71="-","",H277*H$159),"N/A"))</f>
        <v>0</v>
      </c>
      <c r="I278" s="316">
        <f t="shared" ref="I278:BT278" si="552">IF($C77="NON-QALY",IF(I$71="-","",I$158*I277),IF($C77="QALY",IF(I$71="-","",I277*I$159),"N/A"))</f>
        <v>0</v>
      </c>
      <c r="J278" s="316">
        <f t="shared" si="552"/>
        <v>0</v>
      </c>
      <c r="K278" s="316">
        <f t="shared" si="552"/>
        <v>0</v>
      </c>
      <c r="L278" s="316">
        <f t="shared" si="552"/>
        <v>0</v>
      </c>
      <c r="M278" s="316">
        <f t="shared" si="552"/>
        <v>0</v>
      </c>
      <c r="N278" s="316">
        <f t="shared" si="552"/>
        <v>0</v>
      </c>
      <c r="O278" s="316">
        <f t="shared" si="552"/>
        <v>0</v>
      </c>
      <c r="P278" s="316">
        <f t="shared" si="552"/>
        <v>0</v>
      </c>
      <c r="Q278" s="316">
        <f t="shared" si="552"/>
        <v>0</v>
      </c>
      <c r="R278" s="316">
        <f t="shared" si="552"/>
        <v>0</v>
      </c>
      <c r="S278" s="316">
        <f t="shared" si="552"/>
        <v>0</v>
      </c>
      <c r="T278" s="316">
        <f t="shared" si="552"/>
        <v>0</v>
      </c>
      <c r="U278" s="316">
        <f t="shared" si="552"/>
        <v>0</v>
      </c>
      <c r="V278" s="316">
        <f t="shared" si="552"/>
        <v>0</v>
      </c>
      <c r="W278" s="316">
        <f t="shared" si="552"/>
        <v>0</v>
      </c>
      <c r="X278" s="316">
        <f t="shared" si="552"/>
        <v>0</v>
      </c>
      <c r="Y278" s="316">
        <f t="shared" si="552"/>
        <v>0</v>
      </c>
      <c r="Z278" s="316">
        <f t="shared" si="552"/>
        <v>0</v>
      </c>
      <c r="AA278" s="316">
        <f t="shared" si="552"/>
        <v>0</v>
      </c>
      <c r="AB278" s="316">
        <f t="shared" si="552"/>
        <v>0</v>
      </c>
      <c r="AC278" s="316">
        <f t="shared" si="552"/>
        <v>0</v>
      </c>
      <c r="AD278" s="316">
        <f t="shared" si="552"/>
        <v>0</v>
      </c>
      <c r="AE278" s="316">
        <f t="shared" si="552"/>
        <v>0</v>
      </c>
      <c r="AF278" s="316">
        <f t="shared" si="552"/>
        <v>0</v>
      </c>
      <c r="AG278" s="316">
        <f t="shared" si="552"/>
        <v>0</v>
      </c>
      <c r="AH278" s="316">
        <f t="shared" si="552"/>
        <v>0</v>
      </c>
      <c r="AI278" s="316">
        <f t="shared" si="552"/>
        <v>0</v>
      </c>
      <c r="AJ278" s="316">
        <f t="shared" si="552"/>
        <v>0</v>
      </c>
      <c r="AK278" s="316">
        <f t="shared" si="552"/>
        <v>0</v>
      </c>
      <c r="AL278" s="316">
        <f t="shared" si="552"/>
        <v>0</v>
      </c>
      <c r="AM278" s="316">
        <f t="shared" si="552"/>
        <v>0</v>
      </c>
      <c r="AN278" s="316">
        <f t="shared" si="552"/>
        <v>0</v>
      </c>
      <c r="AO278" s="316">
        <f t="shared" si="552"/>
        <v>0</v>
      </c>
      <c r="AP278" s="316">
        <f t="shared" si="552"/>
        <v>0</v>
      </c>
      <c r="AQ278" s="316">
        <f t="shared" si="552"/>
        <v>0</v>
      </c>
      <c r="AR278" s="316">
        <f t="shared" si="552"/>
        <v>0</v>
      </c>
      <c r="AS278" s="316">
        <f t="shared" si="552"/>
        <v>0</v>
      </c>
      <c r="AT278" s="316">
        <f t="shared" si="552"/>
        <v>0</v>
      </c>
      <c r="AU278" s="316">
        <f t="shared" si="552"/>
        <v>0</v>
      </c>
      <c r="AV278" s="316">
        <f t="shared" si="552"/>
        <v>0</v>
      </c>
      <c r="AW278" s="316">
        <f t="shared" si="552"/>
        <v>0</v>
      </c>
      <c r="AX278" s="316">
        <f t="shared" si="552"/>
        <v>0</v>
      </c>
      <c r="AY278" s="316">
        <f t="shared" si="552"/>
        <v>0</v>
      </c>
      <c r="AZ278" s="316">
        <f t="shared" si="552"/>
        <v>0</v>
      </c>
      <c r="BA278" s="316">
        <f t="shared" si="552"/>
        <v>0</v>
      </c>
      <c r="BB278" s="316">
        <f t="shared" si="552"/>
        <v>0</v>
      </c>
      <c r="BC278" s="316">
        <f t="shared" si="552"/>
        <v>0</v>
      </c>
      <c r="BD278" s="316">
        <f t="shared" si="552"/>
        <v>0</v>
      </c>
      <c r="BE278" s="316">
        <f t="shared" si="552"/>
        <v>0</v>
      </c>
      <c r="BF278" s="316">
        <f t="shared" si="552"/>
        <v>0</v>
      </c>
      <c r="BG278" s="316">
        <f t="shared" si="552"/>
        <v>0</v>
      </c>
      <c r="BH278" s="316">
        <f t="shared" si="552"/>
        <v>0</v>
      </c>
      <c r="BI278" s="316">
        <f t="shared" si="552"/>
        <v>0</v>
      </c>
      <c r="BJ278" s="316">
        <f t="shared" si="552"/>
        <v>0</v>
      </c>
      <c r="BK278" s="316">
        <f t="shared" si="552"/>
        <v>0</v>
      </c>
      <c r="BL278" s="316">
        <f t="shared" si="552"/>
        <v>0</v>
      </c>
      <c r="BM278" s="316">
        <f t="shared" si="552"/>
        <v>0</v>
      </c>
      <c r="BN278" s="316">
        <f t="shared" si="552"/>
        <v>0</v>
      </c>
      <c r="BO278" s="316">
        <f t="shared" si="552"/>
        <v>0</v>
      </c>
      <c r="BP278" s="316">
        <f t="shared" si="552"/>
        <v>0</v>
      </c>
      <c r="BQ278" s="316">
        <f t="shared" si="552"/>
        <v>0</v>
      </c>
      <c r="BR278" s="316">
        <f t="shared" si="552"/>
        <v>0</v>
      </c>
      <c r="BS278" s="316">
        <f t="shared" si="552"/>
        <v>0</v>
      </c>
      <c r="BT278" s="316">
        <f t="shared" si="552"/>
        <v>0</v>
      </c>
      <c r="BU278" s="316">
        <f t="shared" ref="BU278:BX278" si="553">IF($C77="NON-QALY",IF(BU$71="-","",BU$158*BU277),IF($C77="QALY",IF(BU$71="-","",BU277*BU$159),"N/A"))</f>
        <v>0</v>
      </c>
      <c r="BV278" s="316">
        <f t="shared" si="553"/>
        <v>0</v>
      </c>
      <c r="BW278" s="316">
        <f t="shared" si="553"/>
        <v>0</v>
      </c>
      <c r="BX278" s="316">
        <f t="shared" si="553"/>
        <v>0</v>
      </c>
    </row>
    <row r="279" spans="1:76" x14ac:dyDescent="0.2">
      <c r="A279" s="726" t="s">
        <v>47</v>
      </c>
      <c r="B279" s="713">
        <f>B78</f>
        <v>0</v>
      </c>
      <c r="C279" s="713" t="str">
        <f>C78</f>
        <v>Non-QALY</v>
      </c>
      <c r="D279" s="709">
        <f>E279/(IF(C78="QALY",Factors!$BU$67,Factors!$BU$66))</f>
        <v>0</v>
      </c>
      <c r="E279" s="709">
        <f t="shared" ref="E279" si="554">SUM(G280:BX280)</f>
        <v>0</v>
      </c>
      <c r="F279" s="34" t="s">
        <v>325</v>
      </c>
      <c r="G279" s="316">
        <f>G78</f>
        <v>0</v>
      </c>
      <c r="H279" s="316">
        <f t="shared" ref="H279:BS279" si="555">H78</f>
        <v>0</v>
      </c>
      <c r="I279" s="316">
        <f t="shared" si="555"/>
        <v>0</v>
      </c>
      <c r="J279" s="316">
        <f t="shared" si="555"/>
        <v>0</v>
      </c>
      <c r="K279" s="316">
        <f t="shared" si="555"/>
        <v>0</v>
      </c>
      <c r="L279" s="316">
        <f t="shared" si="555"/>
        <v>0</v>
      </c>
      <c r="M279" s="316">
        <f t="shared" si="555"/>
        <v>0</v>
      </c>
      <c r="N279" s="316">
        <f t="shared" si="555"/>
        <v>0</v>
      </c>
      <c r="O279" s="316">
        <f t="shared" si="555"/>
        <v>0</v>
      </c>
      <c r="P279" s="316">
        <f t="shared" si="555"/>
        <v>0</v>
      </c>
      <c r="Q279" s="316">
        <f t="shared" si="555"/>
        <v>0</v>
      </c>
      <c r="R279" s="316">
        <f t="shared" si="555"/>
        <v>0</v>
      </c>
      <c r="S279" s="316">
        <f t="shared" si="555"/>
        <v>0</v>
      </c>
      <c r="T279" s="316">
        <f t="shared" si="555"/>
        <v>0</v>
      </c>
      <c r="U279" s="316">
        <f t="shared" si="555"/>
        <v>0</v>
      </c>
      <c r="V279" s="316">
        <f t="shared" si="555"/>
        <v>0</v>
      </c>
      <c r="W279" s="316">
        <f t="shared" si="555"/>
        <v>0</v>
      </c>
      <c r="X279" s="316">
        <f t="shared" si="555"/>
        <v>0</v>
      </c>
      <c r="Y279" s="316">
        <f t="shared" si="555"/>
        <v>0</v>
      </c>
      <c r="Z279" s="316">
        <f t="shared" si="555"/>
        <v>0</v>
      </c>
      <c r="AA279" s="316">
        <f t="shared" si="555"/>
        <v>0</v>
      </c>
      <c r="AB279" s="316">
        <f t="shared" si="555"/>
        <v>0</v>
      </c>
      <c r="AC279" s="316">
        <f t="shared" si="555"/>
        <v>0</v>
      </c>
      <c r="AD279" s="316">
        <f t="shared" si="555"/>
        <v>0</v>
      </c>
      <c r="AE279" s="316">
        <f t="shared" si="555"/>
        <v>0</v>
      </c>
      <c r="AF279" s="316">
        <f t="shared" si="555"/>
        <v>0</v>
      </c>
      <c r="AG279" s="316">
        <f t="shared" si="555"/>
        <v>0</v>
      </c>
      <c r="AH279" s="316">
        <f t="shared" si="555"/>
        <v>0</v>
      </c>
      <c r="AI279" s="316">
        <f t="shared" si="555"/>
        <v>0</v>
      </c>
      <c r="AJ279" s="316">
        <f t="shared" si="555"/>
        <v>0</v>
      </c>
      <c r="AK279" s="316">
        <f t="shared" si="555"/>
        <v>0</v>
      </c>
      <c r="AL279" s="316">
        <f t="shared" si="555"/>
        <v>0</v>
      </c>
      <c r="AM279" s="316">
        <f t="shared" si="555"/>
        <v>0</v>
      </c>
      <c r="AN279" s="316">
        <f t="shared" si="555"/>
        <v>0</v>
      </c>
      <c r="AO279" s="316">
        <f t="shared" si="555"/>
        <v>0</v>
      </c>
      <c r="AP279" s="316">
        <f t="shared" si="555"/>
        <v>0</v>
      </c>
      <c r="AQ279" s="316">
        <f t="shared" si="555"/>
        <v>0</v>
      </c>
      <c r="AR279" s="316">
        <f t="shared" si="555"/>
        <v>0</v>
      </c>
      <c r="AS279" s="316">
        <f t="shared" si="555"/>
        <v>0</v>
      </c>
      <c r="AT279" s="316">
        <f t="shared" si="555"/>
        <v>0</v>
      </c>
      <c r="AU279" s="316">
        <f t="shared" si="555"/>
        <v>0</v>
      </c>
      <c r="AV279" s="316">
        <f t="shared" si="555"/>
        <v>0</v>
      </c>
      <c r="AW279" s="316">
        <f t="shared" si="555"/>
        <v>0</v>
      </c>
      <c r="AX279" s="316">
        <f t="shared" si="555"/>
        <v>0</v>
      </c>
      <c r="AY279" s="316">
        <f t="shared" si="555"/>
        <v>0</v>
      </c>
      <c r="AZ279" s="316">
        <f t="shared" si="555"/>
        <v>0</v>
      </c>
      <c r="BA279" s="316">
        <f t="shared" si="555"/>
        <v>0</v>
      </c>
      <c r="BB279" s="316">
        <f t="shared" si="555"/>
        <v>0</v>
      </c>
      <c r="BC279" s="316">
        <f t="shared" si="555"/>
        <v>0</v>
      </c>
      <c r="BD279" s="316">
        <f t="shared" si="555"/>
        <v>0</v>
      </c>
      <c r="BE279" s="316">
        <f t="shared" si="555"/>
        <v>0</v>
      </c>
      <c r="BF279" s="316">
        <f t="shared" si="555"/>
        <v>0</v>
      </c>
      <c r="BG279" s="316">
        <f t="shared" si="555"/>
        <v>0</v>
      </c>
      <c r="BH279" s="316">
        <f t="shared" si="555"/>
        <v>0</v>
      </c>
      <c r="BI279" s="316">
        <f t="shared" si="555"/>
        <v>0</v>
      </c>
      <c r="BJ279" s="316">
        <f t="shared" si="555"/>
        <v>0</v>
      </c>
      <c r="BK279" s="316">
        <f t="shared" si="555"/>
        <v>0</v>
      </c>
      <c r="BL279" s="316">
        <f t="shared" si="555"/>
        <v>0</v>
      </c>
      <c r="BM279" s="316">
        <f t="shared" si="555"/>
        <v>0</v>
      </c>
      <c r="BN279" s="316">
        <f t="shared" si="555"/>
        <v>0</v>
      </c>
      <c r="BO279" s="316">
        <f t="shared" si="555"/>
        <v>0</v>
      </c>
      <c r="BP279" s="316">
        <f t="shared" si="555"/>
        <v>0</v>
      </c>
      <c r="BQ279" s="316">
        <f t="shared" si="555"/>
        <v>0</v>
      </c>
      <c r="BR279" s="316">
        <f t="shared" si="555"/>
        <v>0</v>
      </c>
      <c r="BS279" s="316">
        <f t="shared" si="555"/>
        <v>0</v>
      </c>
      <c r="BT279" s="316">
        <f t="shared" ref="BT279:BX279" si="556">BT78</f>
        <v>0</v>
      </c>
      <c r="BU279" s="316">
        <f t="shared" si="556"/>
        <v>0</v>
      </c>
      <c r="BV279" s="316">
        <f t="shared" si="556"/>
        <v>0</v>
      </c>
      <c r="BW279" s="316">
        <f t="shared" si="556"/>
        <v>0</v>
      </c>
      <c r="BX279" s="316">
        <f t="shared" si="556"/>
        <v>0</v>
      </c>
    </row>
    <row r="280" spans="1:76" x14ac:dyDescent="0.2">
      <c r="A280" s="727"/>
      <c r="B280" s="714"/>
      <c r="C280" s="714"/>
      <c r="D280" s="710"/>
      <c r="E280" s="710"/>
      <c r="F280" s="90" t="s">
        <v>324</v>
      </c>
      <c r="G280" s="316">
        <f>IF($C78="","N/A",G279)</f>
        <v>0</v>
      </c>
      <c r="H280" s="316">
        <f>IF($C78="NON-QALY",IF(H$71="-","",H$158*H279),IF($C78="QALY",IF(H$71="-","",H279*H$159),"N/A"))</f>
        <v>0</v>
      </c>
      <c r="I280" s="316">
        <f t="shared" ref="I280:BT280" si="557">IF($C78="NON-QALY",IF(I$71="-","",I$158*I279),IF($C78="QALY",IF(I$71="-","",I279*I$159),"N/A"))</f>
        <v>0</v>
      </c>
      <c r="J280" s="316">
        <f t="shared" si="557"/>
        <v>0</v>
      </c>
      <c r="K280" s="316">
        <f t="shared" si="557"/>
        <v>0</v>
      </c>
      <c r="L280" s="316">
        <f t="shared" si="557"/>
        <v>0</v>
      </c>
      <c r="M280" s="316">
        <f t="shared" si="557"/>
        <v>0</v>
      </c>
      <c r="N280" s="316">
        <f t="shared" si="557"/>
        <v>0</v>
      </c>
      <c r="O280" s="316">
        <f t="shared" si="557"/>
        <v>0</v>
      </c>
      <c r="P280" s="316">
        <f t="shared" si="557"/>
        <v>0</v>
      </c>
      <c r="Q280" s="316">
        <f t="shared" si="557"/>
        <v>0</v>
      </c>
      <c r="R280" s="316">
        <f t="shared" si="557"/>
        <v>0</v>
      </c>
      <c r="S280" s="316">
        <f t="shared" si="557"/>
        <v>0</v>
      </c>
      <c r="T280" s="316">
        <f t="shared" si="557"/>
        <v>0</v>
      </c>
      <c r="U280" s="316">
        <f t="shared" si="557"/>
        <v>0</v>
      </c>
      <c r="V280" s="316">
        <f t="shared" si="557"/>
        <v>0</v>
      </c>
      <c r="W280" s="316">
        <f t="shared" si="557"/>
        <v>0</v>
      </c>
      <c r="X280" s="316">
        <f t="shared" si="557"/>
        <v>0</v>
      </c>
      <c r="Y280" s="316">
        <f t="shared" si="557"/>
        <v>0</v>
      </c>
      <c r="Z280" s="316">
        <f t="shared" si="557"/>
        <v>0</v>
      </c>
      <c r="AA280" s="316">
        <f t="shared" si="557"/>
        <v>0</v>
      </c>
      <c r="AB280" s="316">
        <f t="shared" si="557"/>
        <v>0</v>
      </c>
      <c r="AC280" s="316">
        <f t="shared" si="557"/>
        <v>0</v>
      </c>
      <c r="AD280" s="316">
        <f t="shared" si="557"/>
        <v>0</v>
      </c>
      <c r="AE280" s="316">
        <f t="shared" si="557"/>
        <v>0</v>
      </c>
      <c r="AF280" s="316">
        <f t="shared" si="557"/>
        <v>0</v>
      </c>
      <c r="AG280" s="316">
        <f t="shared" si="557"/>
        <v>0</v>
      </c>
      <c r="AH280" s="316">
        <f t="shared" si="557"/>
        <v>0</v>
      </c>
      <c r="AI280" s="316">
        <f t="shared" si="557"/>
        <v>0</v>
      </c>
      <c r="AJ280" s="316">
        <f t="shared" si="557"/>
        <v>0</v>
      </c>
      <c r="AK280" s="316">
        <f t="shared" si="557"/>
        <v>0</v>
      </c>
      <c r="AL280" s="316">
        <f t="shared" si="557"/>
        <v>0</v>
      </c>
      <c r="AM280" s="316">
        <f t="shared" si="557"/>
        <v>0</v>
      </c>
      <c r="AN280" s="316">
        <f t="shared" si="557"/>
        <v>0</v>
      </c>
      <c r="AO280" s="316">
        <f t="shared" si="557"/>
        <v>0</v>
      </c>
      <c r="AP280" s="316">
        <f t="shared" si="557"/>
        <v>0</v>
      </c>
      <c r="AQ280" s="316">
        <f t="shared" si="557"/>
        <v>0</v>
      </c>
      <c r="AR280" s="316">
        <f t="shared" si="557"/>
        <v>0</v>
      </c>
      <c r="AS280" s="316">
        <f t="shared" si="557"/>
        <v>0</v>
      </c>
      <c r="AT280" s="316">
        <f t="shared" si="557"/>
        <v>0</v>
      </c>
      <c r="AU280" s="316">
        <f t="shared" si="557"/>
        <v>0</v>
      </c>
      <c r="AV280" s="316">
        <f t="shared" si="557"/>
        <v>0</v>
      </c>
      <c r="AW280" s="316">
        <f t="shared" si="557"/>
        <v>0</v>
      </c>
      <c r="AX280" s="316">
        <f t="shared" si="557"/>
        <v>0</v>
      </c>
      <c r="AY280" s="316">
        <f t="shared" si="557"/>
        <v>0</v>
      </c>
      <c r="AZ280" s="316">
        <f t="shared" si="557"/>
        <v>0</v>
      </c>
      <c r="BA280" s="316">
        <f t="shared" si="557"/>
        <v>0</v>
      </c>
      <c r="BB280" s="316">
        <f t="shared" si="557"/>
        <v>0</v>
      </c>
      <c r="BC280" s="316">
        <f t="shared" si="557"/>
        <v>0</v>
      </c>
      <c r="BD280" s="316">
        <f t="shared" si="557"/>
        <v>0</v>
      </c>
      <c r="BE280" s="316">
        <f t="shared" si="557"/>
        <v>0</v>
      </c>
      <c r="BF280" s="316">
        <f t="shared" si="557"/>
        <v>0</v>
      </c>
      <c r="BG280" s="316">
        <f t="shared" si="557"/>
        <v>0</v>
      </c>
      <c r="BH280" s="316">
        <f t="shared" si="557"/>
        <v>0</v>
      </c>
      <c r="BI280" s="316">
        <f t="shared" si="557"/>
        <v>0</v>
      </c>
      <c r="BJ280" s="316">
        <f t="shared" si="557"/>
        <v>0</v>
      </c>
      <c r="BK280" s="316">
        <f t="shared" si="557"/>
        <v>0</v>
      </c>
      <c r="BL280" s="316">
        <f t="shared" si="557"/>
        <v>0</v>
      </c>
      <c r="BM280" s="316">
        <f t="shared" si="557"/>
        <v>0</v>
      </c>
      <c r="BN280" s="316">
        <f t="shared" si="557"/>
        <v>0</v>
      </c>
      <c r="BO280" s="316">
        <f t="shared" si="557"/>
        <v>0</v>
      </c>
      <c r="BP280" s="316">
        <f t="shared" si="557"/>
        <v>0</v>
      </c>
      <c r="BQ280" s="316">
        <f t="shared" si="557"/>
        <v>0</v>
      </c>
      <c r="BR280" s="316">
        <f t="shared" si="557"/>
        <v>0</v>
      </c>
      <c r="BS280" s="316">
        <f t="shared" si="557"/>
        <v>0</v>
      </c>
      <c r="BT280" s="316">
        <f t="shared" si="557"/>
        <v>0</v>
      </c>
      <c r="BU280" s="316">
        <f t="shared" ref="BU280:BX280" si="558">IF($C78="NON-QALY",IF(BU$71="-","",BU$158*BU279),IF($C78="QALY",IF(BU$71="-","",BU279*BU$159),"N/A"))</f>
        <v>0</v>
      </c>
      <c r="BV280" s="316">
        <f t="shared" si="558"/>
        <v>0</v>
      </c>
      <c r="BW280" s="316">
        <f t="shared" si="558"/>
        <v>0</v>
      </c>
      <c r="BX280" s="316">
        <f t="shared" si="558"/>
        <v>0</v>
      </c>
    </row>
    <row r="281" spans="1:76" x14ac:dyDescent="0.2">
      <c r="A281" s="726" t="s">
        <v>48</v>
      </c>
      <c r="B281" s="713">
        <f>B79</f>
        <v>0</v>
      </c>
      <c r="C281" s="713" t="str">
        <f>C79</f>
        <v>Non-QALY</v>
      </c>
      <c r="D281" s="709">
        <f>E281/(IF(C79="QALY",Factors!$BU$67,Factors!$BU$66))</f>
        <v>0</v>
      </c>
      <c r="E281" s="709">
        <f t="shared" ref="E281" si="559">SUM(G282:BX282)</f>
        <v>0</v>
      </c>
      <c r="F281" s="34" t="s">
        <v>325</v>
      </c>
      <c r="G281" s="316">
        <f>G79</f>
        <v>0</v>
      </c>
      <c r="H281" s="316">
        <f t="shared" ref="H281:BS281" si="560">H79</f>
        <v>0</v>
      </c>
      <c r="I281" s="316">
        <f t="shared" si="560"/>
        <v>0</v>
      </c>
      <c r="J281" s="316">
        <f t="shared" si="560"/>
        <v>0</v>
      </c>
      <c r="K281" s="316">
        <f t="shared" si="560"/>
        <v>0</v>
      </c>
      <c r="L281" s="316">
        <f t="shared" si="560"/>
        <v>0</v>
      </c>
      <c r="M281" s="316">
        <f t="shared" si="560"/>
        <v>0</v>
      </c>
      <c r="N281" s="316">
        <f t="shared" si="560"/>
        <v>0</v>
      </c>
      <c r="O281" s="316">
        <f t="shared" si="560"/>
        <v>0</v>
      </c>
      <c r="P281" s="316">
        <f t="shared" si="560"/>
        <v>0</v>
      </c>
      <c r="Q281" s="316">
        <f t="shared" si="560"/>
        <v>0</v>
      </c>
      <c r="R281" s="316">
        <f t="shared" si="560"/>
        <v>0</v>
      </c>
      <c r="S281" s="316">
        <f t="shared" si="560"/>
        <v>0</v>
      </c>
      <c r="T281" s="316">
        <f t="shared" si="560"/>
        <v>0</v>
      </c>
      <c r="U281" s="316">
        <f t="shared" si="560"/>
        <v>0</v>
      </c>
      <c r="V281" s="316">
        <f t="shared" si="560"/>
        <v>0</v>
      </c>
      <c r="W281" s="316">
        <f t="shared" si="560"/>
        <v>0</v>
      </c>
      <c r="X281" s="316">
        <f t="shared" si="560"/>
        <v>0</v>
      </c>
      <c r="Y281" s="316">
        <f t="shared" si="560"/>
        <v>0</v>
      </c>
      <c r="Z281" s="316">
        <f t="shared" si="560"/>
        <v>0</v>
      </c>
      <c r="AA281" s="316">
        <f t="shared" si="560"/>
        <v>0</v>
      </c>
      <c r="AB281" s="316">
        <f t="shared" si="560"/>
        <v>0</v>
      </c>
      <c r="AC281" s="316">
        <f t="shared" si="560"/>
        <v>0</v>
      </c>
      <c r="AD281" s="316">
        <f t="shared" si="560"/>
        <v>0</v>
      </c>
      <c r="AE281" s="316">
        <f t="shared" si="560"/>
        <v>0</v>
      </c>
      <c r="AF281" s="316">
        <f t="shared" si="560"/>
        <v>0</v>
      </c>
      <c r="AG281" s="316">
        <f t="shared" si="560"/>
        <v>0</v>
      </c>
      <c r="AH281" s="316">
        <f t="shared" si="560"/>
        <v>0</v>
      </c>
      <c r="AI281" s="316">
        <f t="shared" si="560"/>
        <v>0</v>
      </c>
      <c r="AJ281" s="316">
        <f t="shared" si="560"/>
        <v>0</v>
      </c>
      <c r="AK281" s="316">
        <f t="shared" si="560"/>
        <v>0</v>
      </c>
      <c r="AL281" s="316">
        <f t="shared" si="560"/>
        <v>0</v>
      </c>
      <c r="AM281" s="316">
        <f t="shared" si="560"/>
        <v>0</v>
      </c>
      <c r="AN281" s="316">
        <f t="shared" si="560"/>
        <v>0</v>
      </c>
      <c r="AO281" s="316">
        <f t="shared" si="560"/>
        <v>0</v>
      </c>
      <c r="AP281" s="316">
        <f t="shared" si="560"/>
        <v>0</v>
      </c>
      <c r="AQ281" s="316">
        <f t="shared" si="560"/>
        <v>0</v>
      </c>
      <c r="AR281" s="316">
        <f t="shared" si="560"/>
        <v>0</v>
      </c>
      <c r="AS281" s="316">
        <f t="shared" si="560"/>
        <v>0</v>
      </c>
      <c r="AT281" s="316">
        <f t="shared" si="560"/>
        <v>0</v>
      </c>
      <c r="AU281" s="316">
        <f t="shared" si="560"/>
        <v>0</v>
      </c>
      <c r="AV281" s="316">
        <f t="shared" si="560"/>
        <v>0</v>
      </c>
      <c r="AW281" s="316">
        <f t="shared" si="560"/>
        <v>0</v>
      </c>
      <c r="AX281" s="316">
        <f t="shared" si="560"/>
        <v>0</v>
      </c>
      <c r="AY281" s="316">
        <f t="shared" si="560"/>
        <v>0</v>
      </c>
      <c r="AZ281" s="316">
        <f t="shared" si="560"/>
        <v>0</v>
      </c>
      <c r="BA281" s="316">
        <f t="shared" si="560"/>
        <v>0</v>
      </c>
      <c r="BB281" s="316">
        <f t="shared" si="560"/>
        <v>0</v>
      </c>
      <c r="BC281" s="316">
        <f t="shared" si="560"/>
        <v>0</v>
      </c>
      <c r="BD281" s="316">
        <f t="shared" si="560"/>
        <v>0</v>
      </c>
      <c r="BE281" s="316">
        <f t="shared" si="560"/>
        <v>0</v>
      </c>
      <c r="BF281" s="316">
        <f t="shared" si="560"/>
        <v>0</v>
      </c>
      <c r="BG281" s="316">
        <f t="shared" si="560"/>
        <v>0</v>
      </c>
      <c r="BH281" s="316">
        <f t="shared" si="560"/>
        <v>0</v>
      </c>
      <c r="BI281" s="316">
        <f t="shared" si="560"/>
        <v>0</v>
      </c>
      <c r="BJ281" s="316">
        <f t="shared" si="560"/>
        <v>0</v>
      </c>
      <c r="BK281" s="316">
        <f t="shared" si="560"/>
        <v>0</v>
      </c>
      <c r="BL281" s="316">
        <f t="shared" si="560"/>
        <v>0</v>
      </c>
      <c r="BM281" s="316">
        <f t="shared" si="560"/>
        <v>0</v>
      </c>
      <c r="BN281" s="316">
        <f t="shared" si="560"/>
        <v>0</v>
      </c>
      <c r="BO281" s="316">
        <f t="shared" si="560"/>
        <v>0</v>
      </c>
      <c r="BP281" s="316">
        <f t="shared" si="560"/>
        <v>0</v>
      </c>
      <c r="BQ281" s="316">
        <f t="shared" si="560"/>
        <v>0</v>
      </c>
      <c r="BR281" s="316">
        <f t="shared" si="560"/>
        <v>0</v>
      </c>
      <c r="BS281" s="316">
        <f t="shared" si="560"/>
        <v>0</v>
      </c>
      <c r="BT281" s="316">
        <f t="shared" ref="BT281:BX281" si="561">BT79</f>
        <v>0</v>
      </c>
      <c r="BU281" s="316">
        <f t="shared" si="561"/>
        <v>0</v>
      </c>
      <c r="BV281" s="316">
        <f t="shared" si="561"/>
        <v>0</v>
      </c>
      <c r="BW281" s="316">
        <f t="shared" si="561"/>
        <v>0</v>
      </c>
      <c r="BX281" s="316">
        <f t="shared" si="561"/>
        <v>0</v>
      </c>
    </row>
    <row r="282" spans="1:76" x14ac:dyDescent="0.2">
      <c r="A282" s="727"/>
      <c r="B282" s="714"/>
      <c r="C282" s="714"/>
      <c r="D282" s="710"/>
      <c r="E282" s="710"/>
      <c r="F282" s="90" t="s">
        <v>324</v>
      </c>
      <c r="G282" s="316">
        <f>IF($C79="","N/A",G281)</f>
        <v>0</v>
      </c>
      <c r="H282" s="316">
        <f>IF($C79="NON-QALY",IF(H$71="-","",H$158*H281),IF($C79="QALY",IF(H$71="-","",H281*H$159),"N/A"))</f>
        <v>0</v>
      </c>
      <c r="I282" s="316">
        <f t="shared" ref="I282:BT282" si="562">IF($C79="NON-QALY",IF(I$71="-","",I$158*I281),IF($C79="QALY",IF(I$71="-","",I281*I$159),"N/A"))</f>
        <v>0</v>
      </c>
      <c r="J282" s="316">
        <f t="shared" si="562"/>
        <v>0</v>
      </c>
      <c r="K282" s="316">
        <f t="shared" si="562"/>
        <v>0</v>
      </c>
      <c r="L282" s="316">
        <f t="shared" si="562"/>
        <v>0</v>
      </c>
      <c r="M282" s="316">
        <f t="shared" si="562"/>
        <v>0</v>
      </c>
      <c r="N282" s="316">
        <f t="shared" si="562"/>
        <v>0</v>
      </c>
      <c r="O282" s="316">
        <f t="shared" si="562"/>
        <v>0</v>
      </c>
      <c r="P282" s="316">
        <f t="shared" si="562"/>
        <v>0</v>
      </c>
      <c r="Q282" s="316">
        <f t="shared" si="562"/>
        <v>0</v>
      </c>
      <c r="R282" s="316">
        <f t="shared" si="562"/>
        <v>0</v>
      </c>
      <c r="S282" s="316">
        <f t="shared" si="562"/>
        <v>0</v>
      </c>
      <c r="T282" s="316">
        <f t="shared" si="562"/>
        <v>0</v>
      </c>
      <c r="U282" s="316">
        <f t="shared" si="562"/>
        <v>0</v>
      </c>
      <c r="V282" s="316">
        <f t="shared" si="562"/>
        <v>0</v>
      </c>
      <c r="W282" s="316">
        <f t="shared" si="562"/>
        <v>0</v>
      </c>
      <c r="X282" s="316">
        <f t="shared" si="562"/>
        <v>0</v>
      </c>
      <c r="Y282" s="316">
        <f t="shared" si="562"/>
        <v>0</v>
      </c>
      <c r="Z282" s="316">
        <f t="shared" si="562"/>
        <v>0</v>
      </c>
      <c r="AA282" s="316">
        <f t="shared" si="562"/>
        <v>0</v>
      </c>
      <c r="AB282" s="316">
        <f t="shared" si="562"/>
        <v>0</v>
      </c>
      <c r="AC282" s="316">
        <f t="shared" si="562"/>
        <v>0</v>
      </c>
      <c r="AD282" s="316">
        <f t="shared" si="562"/>
        <v>0</v>
      </c>
      <c r="AE282" s="316">
        <f t="shared" si="562"/>
        <v>0</v>
      </c>
      <c r="AF282" s="316">
        <f t="shared" si="562"/>
        <v>0</v>
      </c>
      <c r="AG282" s="316">
        <f t="shared" si="562"/>
        <v>0</v>
      </c>
      <c r="AH282" s="316">
        <f t="shared" si="562"/>
        <v>0</v>
      </c>
      <c r="AI282" s="316">
        <f t="shared" si="562"/>
        <v>0</v>
      </c>
      <c r="AJ282" s="316">
        <f t="shared" si="562"/>
        <v>0</v>
      </c>
      <c r="AK282" s="316">
        <f t="shared" si="562"/>
        <v>0</v>
      </c>
      <c r="AL282" s="316">
        <f t="shared" si="562"/>
        <v>0</v>
      </c>
      <c r="AM282" s="316">
        <f t="shared" si="562"/>
        <v>0</v>
      </c>
      <c r="AN282" s="316">
        <f t="shared" si="562"/>
        <v>0</v>
      </c>
      <c r="AO282" s="316">
        <f t="shared" si="562"/>
        <v>0</v>
      </c>
      <c r="AP282" s="316">
        <f t="shared" si="562"/>
        <v>0</v>
      </c>
      <c r="AQ282" s="316">
        <f t="shared" si="562"/>
        <v>0</v>
      </c>
      <c r="AR282" s="316">
        <f t="shared" si="562"/>
        <v>0</v>
      </c>
      <c r="AS282" s="316">
        <f t="shared" si="562"/>
        <v>0</v>
      </c>
      <c r="AT282" s="316">
        <f t="shared" si="562"/>
        <v>0</v>
      </c>
      <c r="AU282" s="316">
        <f t="shared" si="562"/>
        <v>0</v>
      </c>
      <c r="AV282" s="316">
        <f t="shared" si="562"/>
        <v>0</v>
      </c>
      <c r="AW282" s="316">
        <f t="shared" si="562"/>
        <v>0</v>
      </c>
      <c r="AX282" s="316">
        <f t="shared" si="562"/>
        <v>0</v>
      </c>
      <c r="AY282" s="316">
        <f t="shared" si="562"/>
        <v>0</v>
      </c>
      <c r="AZ282" s="316">
        <f t="shared" si="562"/>
        <v>0</v>
      </c>
      <c r="BA282" s="316">
        <f t="shared" si="562"/>
        <v>0</v>
      </c>
      <c r="BB282" s="316">
        <f t="shared" si="562"/>
        <v>0</v>
      </c>
      <c r="BC282" s="316">
        <f t="shared" si="562"/>
        <v>0</v>
      </c>
      <c r="BD282" s="316">
        <f t="shared" si="562"/>
        <v>0</v>
      </c>
      <c r="BE282" s="316">
        <f t="shared" si="562"/>
        <v>0</v>
      </c>
      <c r="BF282" s="316">
        <f t="shared" si="562"/>
        <v>0</v>
      </c>
      <c r="BG282" s="316">
        <f t="shared" si="562"/>
        <v>0</v>
      </c>
      <c r="BH282" s="316">
        <f t="shared" si="562"/>
        <v>0</v>
      </c>
      <c r="BI282" s="316">
        <f t="shared" si="562"/>
        <v>0</v>
      </c>
      <c r="BJ282" s="316">
        <f t="shared" si="562"/>
        <v>0</v>
      </c>
      <c r="BK282" s="316">
        <f t="shared" si="562"/>
        <v>0</v>
      </c>
      <c r="BL282" s="316">
        <f t="shared" si="562"/>
        <v>0</v>
      </c>
      <c r="BM282" s="316">
        <f t="shared" si="562"/>
        <v>0</v>
      </c>
      <c r="BN282" s="316">
        <f t="shared" si="562"/>
        <v>0</v>
      </c>
      <c r="BO282" s="316">
        <f t="shared" si="562"/>
        <v>0</v>
      </c>
      <c r="BP282" s="316">
        <f t="shared" si="562"/>
        <v>0</v>
      </c>
      <c r="BQ282" s="316">
        <f t="shared" si="562"/>
        <v>0</v>
      </c>
      <c r="BR282" s="316">
        <f t="shared" si="562"/>
        <v>0</v>
      </c>
      <c r="BS282" s="316">
        <f t="shared" si="562"/>
        <v>0</v>
      </c>
      <c r="BT282" s="316">
        <f t="shared" si="562"/>
        <v>0</v>
      </c>
      <c r="BU282" s="316">
        <f t="shared" ref="BU282:BX282" si="563">IF($C79="NON-QALY",IF(BU$71="-","",BU$158*BU281),IF($C79="QALY",IF(BU$71="-","",BU281*BU$159),"N/A"))</f>
        <v>0</v>
      </c>
      <c r="BV282" s="316">
        <f t="shared" si="563"/>
        <v>0</v>
      </c>
      <c r="BW282" s="316">
        <f t="shared" si="563"/>
        <v>0</v>
      </c>
      <c r="BX282" s="316">
        <f t="shared" si="563"/>
        <v>0</v>
      </c>
    </row>
    <row r="283" spans="1:76" x14ac:dyDescent="0.2">
      <c r="A283" s="726" t="s">
        <v>624</v>
      </c>
      <c r="B283" s="713">
        <f>B80</f>
        <v>0</v>
      </c>
      <c r="C283" s="713" t="str">
        <f>C80</f>
        <v>Non-QALY</v>
      </c>
      <c r="D283" s="709">
        <f>E283/(IF(C80="QALY",Factors!$BU$67,Factors!$BU$66))</f>
        <v>0</v>
      </c>
      <c r="E283" s="709">
        <f t="shared" ref="E283" si="564">SUM(G284:BX284)</f>
        <v>0</v>
      </c>
      <c r="F283" s="34" t="s">
        <v>325</v>
      </c>
      <c r="G283" s="316">
        <f>G80</f>
        <v>0</v>
      </c>
      <c r="H283" s="316">
        <f t="shared" ref="H283:BS283" si="565">H80</f>
        <v>0</v>
      </c>
      <c r="I283" s="316">
        <f t="shared" si="565"/>
        <v>0</v>
      </c>
      <c r="J283" s="316">
        <f t="shared" si="565"/>
        <v>0</v>
      </c>
      <c r="K283" s="316">
        <f t="shared" si="565"/>
        <v>0</v>
      </c>
      <c r="L283" s="316">
        <f t="shared" si="565"/>
        <v>0</v>
      </c>
      <c r="M283" s="316">
        <f t="shared" si="565"/>
        <v>0</v>
      </c>
      <c r="N283" s="316">
        <f t="shared" si="565"/>
        <v>0</v>
      </c>
      <c r="O283" s="316">
        <f t="shared" si="565"/>
        <v>0</v>
      </c>
      <c r="P283" s="316">
        <f t="shared" si="565"/>
        <v>0</v>
      </c>
      <c r="Q283" s="316">
        <f t="shared" si="565"/>
        <v>0</v>
      </c>
      <c r="R283" s="316">
        <f t="shared" si="565"/>
        <v>0</v>
      </c>
      <c r="S283" s="316">
        <f t="shared" si="565"/>
        <v>0</v>
      </c>
      <c r="T283" s="316">
        <f t="shared" si="565"/>
        <v>0</v>
      </c>
      <c r="U283" s="316">
        <f t="shared" si="565"/>
        <v>0</v>
      </c>
      <c r="V283" s="316">
        <f t="shared" si="565"/>
        <v>0</v>
      </c>
      <c r="W283" s="316">
        <f t="shared" si="565"/>
        <v>0</v>
      </c>
      <c r="X283" s="316">
        <f t="shared" si="565"/>
        <v>0</v>
      </c>
      <c r="Y283" s="316">
        <f t="shared" si="565"/>
        <v>0</v>
      </c>
      <c r="Z283" s="316">
        <f t="shared" si="565"/>
        <v>0</v>
      </c>
      <c r="AA283" s="316">
        <f t="shared" si="565"/>
        <v>0</v>
      </c>
      <c r="AB283" s="316">
        <f t="shared" si="565"/>
        <v>0</v>
      </c>
      <c r="AC283" s="316">
        <f t="shared" si="565"/>
        <v>0</v>
      </c>
      <c r="AD283" s="316">
        <f t="shared" si="565"/>
        <v>0</v>
      </c>
      <c r="AE283" s="316">
        <f t="shared" si="565"/>
        <v>0</v>
      </c>
      <c r="AF283" s="316">
        <f t="shared" si="565"/>
        <v>0</v>
      </c>
      <c r="AG283" s="316">
        <f t="shared" si="565"/>
        <v>0</v>
      </c>
      <c r="AH283" s="316">
        <f t="shared" si="565"/>
        <v>0</v>
      </c>
      <c r="AI283" s="316">
        <f t="shared" si="565"/>
        <v>0</v>
      </c>
      <c r="AJ283" s="316">
        <f t="shared" si="565"/>
        <v>0</v>
      </c>
      <c r="AK283" s="316">
        <f t="shared" si="565"/>
        <v>0</v>
      </c>
      <c r="AL283" s="316">
        <f t="shared" si="565"/>
        <v>0</v>
      </c>
      <c r="AM283" s="316">
        <f t="shared" si="565"/>
        <v>0</v>
      </c>
      <c r="AN283" s="316">
        <f t="shared" si="565"/>
        <v>0</v>
      </c>
      <c r="AO283" s="316">
        <f t="shared" si="565"/>
        <v>0</v>
      </c>
      <c r="AP283" s="316">
        <f t="shared" si="565"/>
        <v>0</v>
      </c>
      <c r="AQ283" s="316">
        <f t="shared" si="565"/>
        <v>0</v>
      </c>
      <c r="AR283" s="316">
        <f t="shared" si="565"/>
        <v>0</v>
      </c>
      <c r="AS283" s="316">
        <f t="shared" si="565"/>
        <v>0</v>
      </c>
      <c r="AT283" s="316">
        <f t="shared" si="565"/>
        <v>0</v>
      </c>
      <c r="AU283" s="316">
        <f t="shared" si="565"/>
        <v>0</v>
      </c>
      <c r="AV283" s="316">
        <f t="shared" si="565"/>
        <v>0</v>
      </c>
      <c r="AW283" s="316">
        <f t="shared" si="565"/>
        <v>0</v>
      </c>
      <c r="AX283" s="316">
        <f t="shared" si="565"/>
        <v>0</v>
      </c>
      <c r="AY283" s="316">
        <f t="shared" si="565"/>
        <v>0</v>
      </c>
      <c r="AZ283" s="316">
        <f t="shared" si="565"/>
        <v>0</v>
      </c>
      <c r="BA283" s="316">
        <f t="shared" si="565"/>
        <v>0</v>
      </c>
      <c r="BB283" s="316">
        <f t="shared" si="565"/>
        <v>0</v>
      </c>
      <c r="BC283" s="316">
        <f t="shared" si="565"/>
        <v>0</v>
      </c>
      <c r="BD283" s="316">
        <f t="shared" si="565"/>
        <v>0</v>
      </c>
      <c r="BE283" s="316">
        <f t="shared" si="565"/>
        <v>0</v>
      </c>
      <c r="BF283" s="316">
        <f t="shared" si="565"/>
        <v>0</v>
      </c>
      <c r="BG283" s="316">
        <f t="shared" si="565"/>
        <v>0</v>
      </c>
      <c r="BH283" s="316">
        <f t="shared" si="565"/>
        <v>0</v>
      </c>
      <c r="BI283" s="316">
        <f t="shared" si="565"/>
        <v>0</v>
      </c>
      <c r="BJ283" s="316">
        <f t="shared" si="565"/>
        <v>0</v>
      </c>
      <c r="BK283" s="316">
        <f t="shared" si="565"/>
        <v>0</v>
      </c>
      <c r="BL283" s="316">
        <f t="shared" si="565"/>
        <v>0</v>
      </c>
      <c r="BM283" s="316">
        <f t="shared" si="565"/>
        <v>0</v>
      </c>
      <c r="BN283" s="316">
        <f t="shared" si="565"/>
        <v>0</v>
      </c>
      <c r="BO283" s="316">
        <f t="shared" si="565"/>
        <v>0</v>
      </c>
      <c r="BP283" s="316">
        <f t="shared" si="565"/>
        <v>0</v>
      </c>
      <c r="BQ283" s="316">
        <f t="shared" si="565"/>
        <v>0</v>
      </c>
      <c r="BR283" s="316">
        <f t="shared" si="565"/>
        <v>0</v>
      </c>
      <c r="BS283" s="316">
        <f t="shared" si="565"/>
        <v>0</v>
      </c>
      <c r="BT283" s="316">
        <f t="shared" ref="BT283:BX283" si="566">BT80</f>
        <v>0</v>
      </c>
      <c r="BU283" s="316">
        <f t="shared" si="566"/>
        <v>0</v>
      </c>
      <c r="BV283" s="316">
        <f t="shared" si="566"/>
        <v>0</v>
      </c>
      <c r="BW283" s="316">
        <f t="shared" si="566"/>
        <v>0</v>
      </c>
      <c r="BX283" s="316">
        <f t="shared" si="566"/>
        <v>0</v>
      </c>
    </row>
    <row r="284" spans="1:76" x14ac:dyDescent="0.2">
      <c r="A284" s="727"/>
      <c r="B284" s="714"/>
      <c r="C284" s="714"/>
      <c r="D284" s="710"/>
      <c r="E284" s="710"/>
      <c r="F284" s="90" t="s">
        <v>324</v>
      </c>
      <c r="G284" s="316">
        <f>IF($C80="","N/A",G283)</f>
        <v>0</v>
      </c>
      <c r="H284" s="316">
        <f>IF($C80="NON-QALY",IF(H$71="-","",H$158*H283),IF($C80="QALY",IF(H$71="-","",H283*H$159),"N/A"))</f>
        <v>0</v>
      </c>
      <c r="I284" s="316">
        <f t="shared" ref="I284:BT284" si="567">IF($C80="NON-QALY",IF(I$71="-","",I$158*I283),IF($C80="QALY",IF(I$71="-","",I283*I$159),"N/A"))</f>
        <v>0</v>
      </c>
      <c r="J284" s="316">
        <f t="shared" si="567"/>
        <v>0</v>
      </c>
      <c r="K284" s="316">
        <f t="shared" si="567"/>
        <v>0</v>
      </c>
      <c r="L284" s="316">
        <f t="shared" si="567"/>
        <v>0</v>
      </c>
      <c r="M284" s="316">
        <f t="shared" si="567"/>
        <v>0</v>
      </c>
      <c r="N284" s="316">
        <f t="shared" si="567"/>
        <v>0</v>
      </c>
      <c r="O284" s="316">
        <f t="shared" si="567"/>
        <v>0</v>
      </c>
      <c r="P284" s="316">
        <f t="shared" si="567"/>
        <v>0</v>
      </c>
      <c r="Q284" s="316">
        <f t="shared" si="567"/>
        <v>0</v>
      </c>
      <c r="R284" s="316">
        <f t="shared" si="567"/>
        <v>0</v>
      </c>
      <c r="S284" s="316">
        <f t="shared" si="567"/>
        <v>0</v>
      </c>
      <c r="T284" s="316">
        <f t="shared" si="567"/>
        <v>0</v>
      </c>
      <c r="U284" s="316">
        <f t="shared" si="567"/>
        <v>0</v>
      </c>
      <c r="V284" s="316">
        <f t="shared" si="567"/>
        <v>0</v>
      </c>
      <c r="W284" s="316">
        <f t="shared" si="567"/>
        <v>0</v>
      </c>
      <c r="X284" s="316">
        <f t="shared" si="567"/>
        <v>0</v>
      </c>
      <c r="Y284" s="316">
        <f t="shared" si="567"/>
        <v>0</v>
      </c>
      <c r="Z284" s="316">
        <f t="shared" si="567"/>
        <v>0</v>
      </c>
      <c r="AA284" s="316">
        <f t="shared" si="567"/>
        <v>0</v>
      </c>
      <c r="AB284" s="316">
        <f t="shared" si="567"/>
        <v>0</v>
      </c>
      <c r="AC284" s="316">
        <f t="shared" si="567"/>
        <v>0</v>
      </c>
      <c r="AD284" s="316">
        <f t="shared" si="567"/>
        <v>0</v>
      </c>
      <c r="AE284" s="316">
        <f t="shared" si="567"/>
        <v>0</v>
      </c>
      <c r="AF284" s="316">
        <f t="shared" si="567"/>
        <v>0</v>
      </c>
      <c r="AG284" s="316">
        <f t="shared" si="567"/>
        <v>0</v>
      </c>
      <c r="AH284" s="316">
        <f t="shared" si="567"/>
        <v>0</v>
      </c>
      <c r="AI284" s="316">
        <f t="shared" si="567"/>
        <v>0</v>
      </c>
      <c r="AJ284" s="316">
        <f t="shared" si="567"/>
        <v>0</v>
      </c>
      <c r="AK284" s="316">
        <f t="shared" si="567"/>
        <v>0</v>
      </c>
      <c r="AL284" s="316">
        <f t="shared" si="567"/>
        <v>0</v>
      </c>
      <c r="AM284" s="316">
        <f t="shared" si="567"/>
        <v>0</v>
      </c>
      <c r="AN284" s="316">
        <f t="shared" si="567"/>
        <v>0</v>
      </c>
      <c r="AO284" s="316">
        <f t="shared" si="567"/>
        <v>0</v>
      </c>
      <c r="AP284" s="316">
        <f t="shared" si="567"/>
        <v>0</v>
      </c>
      <c r="AQ284" s="316">
        <f t="shared" si="567"/>
        <v>0</v>
      </c>
      <c r="AR284" s="316">
        <f t="shared" si="567"/>
        <v>0</v>
      </c>
      <c r="AS284" s="316">
        <f t="shared" si="567"/>
        <v>0</v>
      </c>
      <c r="AT284" s="316">
        <f t="shared" si="567"/>
        <v>0</v>
      </c>
      <c r="AU284" s="316">
        <f t="shared" si="567"/>
        <v>0</v>
      </c>
      <c r="AV284" s="316">
        <f t="shared" si="567"/>
        <v>0</v>
      </c>
      <c r="AW284" s="316">
        <f t="shared" si="567"/>
        <v>0</v>
      </c>
      <c r="AX284" s="316">
        <f t="shared" si="567"/>
        <v>0</v>
      </c>
      <c r="AY284" s="316">
        <f t="shared" si="567"/>
        <v>0</v>
      </c>
      <c r="AZ284" s="316">
        <f t="shared" si="567"/>
        <v>0</v>
      </c>
      <c r="BA284" s="316">
        <f t="shared" si="567"/>
        <v>0</v>
      </c>
      <c r="BB284" s="316">
        <f t="shared" si="567"/>
        <v>0</v>
      </c>
      <c r="BC284" s="316">
        <f t="shared" si="567"/>
        <v>0</v>
      </c>
      <c r="BD284" s="316">
        <f t="shared" si="567"/>
        <v>0</v>
      </c>
      <c r="BE284" s="316">
        <f t="shared" si="567"/>
        <v>0</v>
      </c>
      <c r="BF284" s="316">
        <f t="shared" si="567"/>
        <v>0</v>
      </c>
      <c r="BG284" s="316">
        <f t="shared" si="567"/>
        <v>0</v>
      </c>
      <c r="BH284" s="316">
        <f t="shared" si="567"/>
        <v>0</v>
      </c>
      <c r="BI284" s="316">
        <f t="shared" si="567"/>
        <v>0</v>
      </c>
      <c r="BJ284" s="316">
        <f t="shared" si="567"/>
        <v>0</v>
      </c>
      <c r="BK284" s="316">
        <f t="shared" si="567"/>
        <v>0</v>
      </c>
      <c r="BL284" s="316">
        <f t="shared" si="567"/>
        <v>0</v>
      </c>
      <c r="BM284" s="316">
        <f t="shared" si="567"/>
        <v>0</v>
      </c>
      <c r="BN284" s="316">
        <f t="shared" si="567"/>
        <v>0</v>
      </c>
      <c r="BO284" s="316">
        <f t="shared" si="567"/>
        <v>0</v>
      </c>
      <c r="BP284" s="316">
        <f t="shared" si="567"/>
        <v>0</v>
      </c>
      <c r="BQ284" s="316">
        <f t="shared" si="567"/>
        <v>0</v>
      </c>
      <c r="BR284" s="316">
        <f t="shared" si="567"/>
        <v>0</v>
      </c>
      <c r="BS284" s="316">
        <f t="shared" si="567"/>
        <v>0</v>
      </c>
      <c r="BT284" s="316">
        <f t="shared" si="567"/>
        <v>0</v>
      </c>
      <c r="BU284" s="316">
        <f t="shared" ref="BU284:BX284" si="568">IF($C80="NON-QALY",IF(BU$71="-","",BU$158*BU283),IF($C80="QALY",IF(BU$71="-","",BU283*BU$159),"N/A"))</f>
        <v>0</v>
      </c>
      <c r="BV284" s="316">
        <f t="shared" si="568"/>
        <v>0</v>
      </c>
      <c r="BW284" s="316">
        <f t="shared" si="568"/>
        <v>0</v>
      </c>
      <c r="BX284" s="316">
        <f t="shared" si="568"/>
        <v>0</v>
      </c>
    </row>
    <row r="285" spans="1:76" x14ac:dyDescent="0.2">
      <c r="A285" s="726" t="s">
        <v>625</v>
      </c>
      <c r="B285" s="713">
        <f>B81</f>
        <v>0</v>
      </c>
      <c r="C285" s="713" t="str">
        <f>C81</f>
        <v>Non-QALY</v>
      </c>
      <c r="D285" s="709">
        <f>E285/(IF(C81="QALY",Factors!$BU$67,Factors!$BU$66))</f>
        <v>0</v>
      </c>
      <c r="E285" s="709">
        <f t="shared" ref="E285" si="569">SUM(G286:BX286)</f>
        <v>0</v>
      </c>
      <c r="F285" s="34" t="s">
        <v>325</v>
      </c>
      <c r="G285" s="316">
        <f>G81</f>
        <v>0</v>
      </c>
      <c r="H285" s="316">
        <f t="shared" ref="H285:BS285" si="570">H81</f>
        <v>0</v>
      </c>
      <c r="I285" s="316">
        <f t="shared" si="570"/>
        <v>0</v>
      </c>
      <c r="J285" s="316">
        <f t="shared" si="570"/>
        <v>0</v>
      </c>
      <c r="K285" s="316">
        <f t="shared" si="570"/>
        <v>0</v>
      </c>
      <c r="L285" s="316">
        <f t="shared" si="570"/>
        <v>0</v>
      </c>
      <c r="M285" s="316">
        <f t="shared" si="570"/>
        <v>0</v>
      </c>
      <c r="N285" s="316">
        <f t="shared" si="570"/>
        <v>0</v>
      </c>
      <c r="O285" s="316">
        <f t="shared" si="570"/>
        <v>0</v>
      </c>
      <c r="P285" s="316">
        <f t="shared" si="570"/>
        <v>0</v>
      </c>
      <c r="Q285" s="316">
        <f t="shared" si="570"/>
        <v>0</v>
      </c>
      <c r="R285" s="316">
        <f t="shared" si="570"/>
        <v>0</v>
      </c>
      <c r="S285" s="316">
        <f t="shared" si="570"/>
        <v>0</v>
      </c>
      <c r="T285" s="316">
        <f t="shared" si="570"/>
        <v>0</v>
      </c>
      <c r="U285" s="316">
        <f t="shared" si="570"/>
        <v>0</v>
      </c>
      <c r="V285" s="316">
        <f t="shared" si="570"/>
        <v>0</v>
      </c>
      <c r="W285" s="316">
        <f t="shared" si="570"/>
        <v>0</v>
      </c>
      <c r="X285" s="316">
        <f t="shared" si="570"/>
        <v>0</v>
      </c>
      <c r="Y285" s="316">
        <f t="shared" si="570"/>
        <v>0</v>
      </c>
      <c r="Z285" s="316">
        <f t="shared" si="570"/>
        <v>0</v>
      </c>
      <c r="AA285" s="316">
        <f t="shared" si="570"/>
        <v>0</v>
      </c>
      <c r="AB285" s="316">
        <f t="shared" si="570"/>
        <v>0</v>
      </c>
      <c r="AC285" s="316">
        <f t="shared" si="570"/>
        <v>0</v>
      </c>
      <c r="AD285" s="316">
        <f t="shared" si="570"/>
        <v>0</v>
      </c>
      <c r="AE285" s="316">
        <f t="shared" si="570"/>
        <v>0</v>
      </c>
      <c r="AF285" s="316">
        <f t="shared" si="570"/>
        <v>0</v>
      </c>
      <c r="AG285" s="316">
        <f t="shared" si="570"/>
        <v>0</v>
      </c>
      <c r="AH285" s="316">
        <f t="shared" si="570"/>
        <v>0</v>
      </c>
      <c r="AI285" s="316">
        <f t="shared" si="570"/>
        <v>0</v>
      </c>
      <c r="AJ285" s="316">
        <f t="shared" si="570"/>
        <v>0</v>
      </c>
      <c r="AK285" s="316">
        <f t="shared" si="570"/>
        <v>0</v>
      </c>
      <c r="AL285" s="316">
        <f t="shared" si="570"/>
        <v>0</v>
      </c>
      <c r="AM285" s="316">
        <f t="shared" si="570"/>
        <v>0</v>
      </c>
      <c r="AN285" s="316">
        <f t="shared" si="570"/>
        <v>0</v>
      </c>
      <c r="AO285" s="316">
        <f t="shared" si="570"/>
        <v>0</v>
      </c>
      <c r="AP285" s="316">
        <f t="shared" si="570"/>
        <v>0</v>
      </c>
      <c r="AQ285" s="316">
        <f t="shared" si="570"/>
        <v>0</v>
      </c>
      <c r="AR285" s="316">
        <f t="shared" si="570"/>
        <v>0</v>
      </c>
      <c r="AS285" s="316">
        <f t="shared" si="570"/>
        <v>0</v>
      </c>
      <c r="AT285" s="316">
        <f t="shared" si="570"/>
        <v>0</v>
      </c>
      <c r="AU285" s="316">
        <f t="shared" si="570"/>
        <v>0</v>
      </c>
      <c r="AV285" s="316">
        <f t="shared" si="570"/>
        <v>0</v>
      </c>
      <c r="AW285" s="316">
        <f t="shared" si="570"/>
        <v>0</v>
      </c>
      <c r="AX285" s="316">
        <f t="shared" si="570"/>
        <v>0</v>
      </c>
      <c r="AY285" s="316">
        <f t="shared" si="570"/>
        <v>0</v>
      </c>
      <c r="AZ285" s="316">
        <f t="shared" si="570"/>
        <v>0</v>
      </c>
      <c r="BA285" s="316">
        <f t="shared" si="570"/>
        <v>0</v>
      </c>
      <c r="BB285" s="316">
        <f t="shared" si="570"/>
        <v>0</v>
      </c>
      <c r="BC285" s="316">
        <f t="shared" si="570"/>
        <v>0</v>
      </c>
      <c r="BD285" s="316">
        <f t="shared" si="570"/>
        <v>0</v>
      </c>
      <c r="BE285" s="316">
        <f t="shared" si="570"/>
        <v>0</v>
      </c>
      <c r="BF285" s="316">
        <f t="shared" si="570"/>
        <v>0</v>
      </c>
      <c r="BG285" s="316">
        <f t="shared" si="570"/>
        <v>0</v>
      </c>
      <c r="BH285" s="316">
        <f t="shared" si="570"/>
        <v>0</v>
      </c>
      <c r="BI285" s="316">
        <f t="shared" si="570"/>
        <v>0</v>
      </c>
      <c r="BJ285" s="316">
        <f t="shared" si="570"/>
        <v>0</v>
      </c>
      <c r="BK285" s="316">
        <f t="shared" si="570"/>
        <v>0</v>
      </c>
      <c r="BL285" s="316">
        <f t="shared" si="570"/>
        <v>0</v>
      </c>
      <c r="BM285" s="316">
        <f t="shared" si="570"/>
        <v>0</v>
      </c>
      <c r="BN285" s="316">
        <f t="shared" si="570"/>
        <v>0</v>
      </c>
      <c r="BO285" s="316">
        <f t="shared" si="570"/>
        <v>0</v>
      </c>
      <c r="BP285" s="316">
        <f t="shared" si="570"/>
        <v>0</v>
      </c>
      <c r="BQ285" s="316">
        <f t="shared" si="570"/>
        <v>0</v>
      </c>
      <c r="BR285" s="316">
        <f t="shared" si="570"/>
        <v>0</v>
      </c>
      <c r="BS285" s="316">
        <f t="shared" si="570"/>
        <v>0</v>
      </c>
      <c r="BT285" s="316">
        <f t="shared" ref="BT285:BX285" si="571">BT81</f>
        <v>0</v>
      </c>
      <c r="BU285" s="316">
        <f t="shared" si="571"/>
        <v>0</v>
      </c>
      <c r="BV285" s="316">
        <f t="shared" si="571"/>
        <v>0</v>
      </c>
      <c r="BW285" s="316">
        <f t="shared" si="571"/>
        <v>0</v>
      </c>
      <c r="BX285" s="316">
        <f t="shared" si="571"/>
        <v>0</v>
      </c>
    </row>
    <row r="286" spans="1:76" x14ac:dyDescent="0.2">
      <c r="A286" s="727"/>
      <c r="B286" s="714"/>
      <c r="C286" s="714"/>
      <c r="D286" s="710"/>
      <c r="E286" s="710"/>
      <c r="F286" s="90" t="s">
        <v>324</v>
      </c>
      <c r="G286" s="316">
        <f>IF($C81="","N/A",G285)</f>
        <v>0</v>
      </c>
      <c r="H286" s="316">
        <f>IF($C81="NON-QALY",IF(H$71="-","",H$158*H285),IF($C81="QALY",IF(H$71="-","",H285*H$159),"N/A"))</f>
        <v>0</v>
      </c>
      <c r="I286" s="316">
        <f t="shared" ref="I286:BT286" si="572">IF($C81="NON-QALY",IF(I$71="-","",I$158*I285),IF($C81="QALY",IF(I$71="-","",I285*I$159),"N/A"))</f>
        <v>0</v>
      </c>
      <c r="J286" s="316">
        <f t="shared" si="572"/>
        <v>0</v>
      </c>
      <c r="K286" s="316">
        <f t="shared" si="572"/>
        <v>0</v>
      </c>
      <c r="L286" s="316">
        <f t="shared" si="572"/>
        <v>0</v>
      </c>
      <c r="M286" s="316">
        <f t="shared" si="572"/>
        <v>0</v>
      </c>
      <c r="N286" s="316">
        <f t="shared" si="572"/>
        <v>0</v>
      </c>
      <c r="O286" s="316">
        <f t="shared" si="572"/>
        <v>0</v>
      </c>
      <c r="P286" s="316">
        <f t="shared" si="572"/>
        <v>0</v>
      </c>
      <c r="Q286" s="316">
        <f t="shared" si="572"/>
        <v>0</v>
      </c>
      <c r="R286" s="316">
        <f t="shared" si="572"/>
        <v>0</v>
      </c>
      <c r="S286" s="316">
        <f t="shared" si="572"/>
        <v>0</v>
      </c>
      <c r="T286" s="316">
        <f t="shared" si="572"/>
        <v>0</v>
      </c>
      <c r="U286" s="316">
        <f t="shared" si="572"/>
        <v>0</v>
      </c>
      <c r="V286" s="316">
        <f t="shared" si="572"/>
        <v>0</v>
      </c>
      <c r="W286" s="316">
        <f t="shared" si="572"/>
        <v>0</v>
      </c>
      <c r="X286" s="316">
        <f t="shared" si="572"/>
        <v>0</v>
      </c>
      <c r="Y286" s="316">
        <f t="shared" si="572"/>
        <v>0</v>
      </c>
      <c r="Z286" s="316">
        <f t="shared" si="572"/>
        <v>0</v>
      </c>
      <c r="AA286" s="316">
        <f t="shared" si="572"/>
        <v>0</v>
      </c>
      <c r="AB286" s="316">
        <f t="shared" si="572"/>
        <v>0</v>
      </c>
      <c r="AC286" s="316">
        <f t="shared" si="572"/>
        <v>0</v>
      </c>
      <c r="AD286" s="316">
        <f t="shared" si="572"/>
        <v>0</v>
      </c>
      <c r="AE286" s="316">
        <f t="shared" si="572"/>
        <v>0</v>
      </c>
      <c r="AF286" s="316">
        <f t="shared" si="572"/>
        <v>0</v>
      </c>
      <c r="AG286" s="316">
        <f t="shared" si="572"/>
        <v>0</v>
      </c>
      <c r="AH286" s="316">
        <f t="shared" si="572"/>
        <v>0</v>
      </c>
      <c r="AI286" s="316">
        <f t="shared" si="572"/>
        <v>0</v>
      </c>
      <c r="AJ286" s="316">
        <f t="shared" si="572"/>
        <v>0</v>
      </c>
      <c r="AK286" s="316">
        <f t="shared" si="572"/>
        <v>0</v>
      </c>
      <c r="AL286" s="316">
        <f t="shared" si="572"/>
        <v>0</v>
      </c>
      <c r="AM286" s="316">
        <f t="shared" si="572"/>
        <v>0</v>
      </c>
      <c r="AN286" s="316">
        <f t="shared" si="572"/>
        <v>0</v>
      </c>
      <c r="AO286" s="316">
        <f t="shared" si="572"/>
        <v>0</v>
      </c>
      <c r="AP286" s="316">
        <f t="shared" si="572"/>
        <v>0</v>
      </c>
      <c r="AQ286" s="316">
        <f t="shared" si="572"/>
        <v>0</v>
      </c>
      <c r="AR286" s="316">
        <f t="shared" si="572"/>
        <v>0</v>
      </c>
      <c r="AS286" s="316">
        <f t="shared" si="572"/>
        <v>0</v>
      </c>
      <c r="AT286" s="316">
        <f t="shared" si="572"/>
        <v>0</v>
      </c>
      <c r="AU286" s="316">
        <f t="shared" si="572"/>
        <v>0</v>
      </c>
      <c r="AV286" s="316">
        <f t="shared" si="572"/>
        <v>0</v>
      </c>
      <c r="AW286" s="316">
        <f t="shared" si="572"/>
        <v>0</v>
      </c>
      <c r="AX286" s="316">
        <f t="shared" si="572"/>
        <v>0</v>
      </c>
      <c r="AY286" s="316">
        <f t="shared" si="572"/>
        <v>0</v>
      </c>
      <c r="AZ286" s="316">
        <f t="shared" si="572"/>
        <v>0</v>
      </c>
      <c r="BA286" s="316">
        <f t="shared" si="572"/>
        <v>0</v>
      </c>
      <c r="BB286" s="316">
        <f t="shared" si="572"/>
        <v>0</v>
      </c>
      <c r="BC286" s="316">
        <f t="shared" si="572"/>
        <v>0</v>
      </c>
      <c r="BD286" s="316">
        <f t="shared" si="572"/>
        <v>0</v>
      </c>
      <c r="BE286" s="316">
        <f t="shared" si="572"/>
        <v>0</v>
      </c>
      <c r="BF286" s="316">
        <f t="shared" si="572"/>
        <v>0</v>
      </c>
      <c r="BG286" s="316">
        <f t="shared" si="572"/>
        <v>0</v>
      </c>
      <c r="BH286" s="316">
        <f t="shared" si="572"/>
        <v>0</v>
      </c>
      <c r="BI286" s="316">
        <f t="shared" si="572"/>
        <v>0</v>
      </c>
      <c r="BJ286" s="316">
        <f t="shared" si="572"/>
        <v>0</v>
      </c>
      <c r="BK286" s="316">
        <f t="shared" si="572"/>
        <v>0</v>
      </c>
      <c r="BL286" s="316">
        <f t="shared" si="572"/>
        <v>0</v>
      </c>
      <c r="BM286" s="316">
        <f t="shared" si="572"/>
        <v>0</v>
      </c>
      <c r="BN286" s="316">
        <f t="shared" si="572"/>
        <v>0</v>
      </c>
      <c r="BO286" s="316">
        <f t="shared" si="572"/>
        <v>0</v>
      </c>
      <c r="BP286" s="316">
        <f t="shared" si="572"/>
        <v>0</v>
      </c>
      <c r="BQ286" s="316">
        <f t="shared" si="572"/>
        <v>0</v>
      </c>
      <c r="BR286" s="316">
        <f t="shared" si="572"/>
        <v>0</v>
      </c>
      <c r="BS286" s="316">
        <f t="shared" si="572"/>
        <v>0</v>
      </c>
      <c r="BT286" s="316">
        <f t="shared" si="572"/>
        <v>0</v>
      </c>
      <c r="BU286" s="316">
        <f t="shared" ref="BU286:BX286" si="573">IF($C81="NON-QALY",IF(BU$71="-","",BU$158*BU285),IF($C81="QALY",IF(BU$71="-","",BU285*BU$159),"N/A"))</f>
        <v>0</v>
      </c>
      <c r="BV286" s="316">
        <f t="shared" si="573"/>
        <v>0</v>
      </c>
      <c r="BW286" s="316">
        <f t="shared" si="573"/>
        <v>0</v>
      </c>
      <c r="BX286" s="316">
        <f t="shared" si="573"/>
        <v>0</v>
      </c>
    </row>
    <row r="287" spans="1:76" x14ac:dyDescent="0.2">
      <c r="A287" s="726" t="s">
        <v>626</v>
      </c>
      <c r="B287" s="713">
        <f>B82</f>
        <v>0</v>
      </c>
      <c r="C287" s="713" t="str">
        <f>C82</f>
        <v>Non-QALY</v>
      </c>
      <c r="D287" s="709">
        <f>E287/(IF(C82="QALY",Factors!$BU$67,Factors!$BU$66))</f>
        <v>0</v>
      </c>
      <c r="E287" s="709">
        <f t="shared" ref="E287" si="574">SUM(G288:BX288)</f>
        <v>0</v>
      </c>
      <c r="F287" s="34" t="s">
        <v>325</v>
      </c>
      <c r="G287" s="316">
        <f>G82</f>
        <v>0</v>
      </c>
      <c r="H287" s="316">
        <f t="shared" ref="H287:BS287" si="575">H82</f>
        <v>0</v>
      </c>
      <c r="I287" s="316">
        <f t="shared" si="575"/>
        <v>0</v>
      </c>
      <c r="J287" s="316">
        <f t="shared" si="575"/>
        <v>0</v>
      </c>
      <c r="K287" s="316">
        <f t="shared" si="575"/>
        <v>0</v>
      </c>
      <c r="L287" s="316">
        <f t="shared" si="575"/>
        <v>0</v>
      </c>
      <c r="M287" s="316">
        <f t="shared" si="575"/>
        <v>0</v>
      </c>
      <c r="N287" s="316">
        <f t="shared" si="575"/>
        <v>0</v>
      </c>
      <c r="O287" s="316">
        <f t="shared" si="575"/>
        <v>0</v>
      </c>
      <c r="P287" s="316">
        <f t="shared" si="575"/>
        <v>0</v>
      </c>
      <c r="Q287" s="316">
        <f t="shared" si="575"/>
        <v>0</v>
      </c>
      <c r="R287" s="316">
        <f t="shared" si="575"/>
        <v>0</v>
      </c>
      <c r="S287" s="316">
        <f t="shared" si="575"/>
        <v>0</v>
      </c>
      <c r="T287" s="316">
        <f t="shared" si="575"/>
        <v>0</v>
      </c>
      <c r="U287" s="316">
        <f t="shared" si="575"/>
        <v>0</v>
      </c>
      <c r="V287" s="316">
        <f t="shared" si="575"/>
        <v>0</v>
      </c>
      <c r="W287" s="316">
        <f t="shared" si="575"/>
        <v>0</v>
      </c>
      <c r="X287" s="316">
        <f t="shared" si="575"/>
        <v>0</v>
      </c>
      <c r="Y287" s="316">
        <f t="shared" si="575"/>
        <v>0</v>
      </c>
      <c r="Z287" s="316">
        <f t="shared" si="575"/>
        <v>0</v>
      </c>
      <c r="AA287" s="316">
        <f t="shared" si="575"/>
        <v>0</v>
      </c>
      <c r="AB287" s="316">
        <f t="shared" si="575"/>
        <v>0</v>
      </c>
      <c r="AC287" s="316">
        <f t="shared" si="575"/>
        <v>0</v>
      </c>
      <c r="AD287" s="316">
        <f t="shared" si="575"/>
        <v>0</v>
      </c>
      <c r="AE287" s="316">
        <f t="shared" si="575"/>
        <v>0</v>
      </c>
      <c r="AF287" s="316">
        <f t="shared" si="575"/>
        <v>0</v>
      </c>
      <c r="AG287" s="316">
        <f t="shared" si="575"/>
        <v>0</v>
      </c>
      <c r="AH287" s="316">
        <f t="shared" si="575"/>
        <v>0</v>
      </c>
      <c r="AI287" s="316">
        <f t="shared" si="575"/>
        <v>0</v>
      </c>
      <c r="AJ287" s="316">
        <f t="shared" si="575"/>
        <v>0</v>
      </c>
      <c r="AK287" s="316">
        <f t="shared" si="575"/>
        <v>0</v>
      </c>
      <c r="AL287" s="316">
        <f t="shared" si="575"/>
        <v>0</v>
      </c>
      <c r="AM287" s="316">
        <f t="shared" si="575"/>
        <v>0</v>
      </c>
      <c r="AN287" s="316">
        <f t="shared" si="575"/>
        <v>0</v>
      </c>
      <c r="AO287" s="316">
        <f t="shared" si="575"/>
        <v>0</v>
      </c>
      <c r="AP287" s="316">
        <f t="shared" si="575"/>
        <v>0</v>
      </c>
      <c r="AQ287" s="316">
        <f t="shared" si="575"/>
        <v>0</v>
      </c>
      <c r="AR287" s="316">
        <f t="shared" si="575"/>
        <v>0</v>
      </c>
      <c r="AS287" s="316">
        <f t="shared" si="575"/>
        <v>0</v>
      </c>
      <c r="AT287" s="316">
        <f t="shared" si="575"/>
        <v>0</v>
      </c>
      <c r="AU287" s="316">
        <f t="shared" si="575"/>
        <v>0</v>
      </c>
      <c r="AV287" s="316">
        <f t="shared" si="575"/>
        <v>0</v>
      </c>
      <c r="AW287" s="316">
        <f t="shared" si="575"/>
        <v>0</v>
      </c>
      <c r="AX287" s="316">
        <f t="shared" si="575"/>
        <v>0</v>
      </c>
      <c r="AY287" s="316">
        <f t="shared" si="575"/>
        <v>0</v>
      </c>
      <c r="AZ287" s="316">
        <f t="shared" si="575"/>
        <v>0</v>
      </c>
      <c r="BA287" s="316">
        <f t="shared" si="575"/>
        <v>0</v>
      </c>
      <c r="BB287" s="316">
        <f t="shared" si="575"/>
        <v>0</v>
      </c>
      <c r="BC287" s="316">
        <f t="shared" si="575"/>
        <v>0</v>
      </c>
      <c r="BD287" s="316">
        <f t="shared" si="575"/>
        <v>0</v>
      </c>
      <c r="BE287" s="316">
        <f t="shared" si="575"/>
        <v>0</v>
      </c>
      <c r="BF287" s="316">
        <f t="shared" si="575"/>
        <v>0</v>
      </c>
      <c r="BG287" s="316">
        <f t="shared" si="575"/>
        <v>0</v>
      </c>
      <c r="BH287" s="316">
        <f t="shared" si="575"/>
        <v>0</v>
      </c>
      <c r="BI287" s="316">
        <f t="shared" si="575"/>
        <v>0</v>
      </c>
      <c r="BJ287" s="316">
        <f t="shared" si="575"/>
        <v>0</v>
      </c>
      <c r="BK287" s="316">
        <f t="shared" si="575"/>
        <v>0</v>
      </c>
      <c r="BL287" s="316">
        <f t="shared" si="575"/>
        <v>0</v>
      </c>
      <c r="BM287" s="316">
        <f t="shared" si="575"/>
        <v>0</v>
      </c>
      <c r="BN287" s="316">
        <f t="shared" si="575"/>
        <v>0</v>
      </c>
      <c r="BO287" s="316">
        <f t="shared" si="575"/>
        <v>0</v>
      </c>
      <c r="BP287" s="316">
        <f t="shared" si="575"/>
        <v>0</v>
      </c>
      <c r="BQ287" s="316">
        <f t="shared" si="575"/>
        <v>0</v>
      </c>
      <c r="BR287" s="316">
        <f t="shared" si="575"/>
        <v>0</v>
      </c>
      <c r="BS287" s="316">
        <f t="shared" si="575"/>
        <v>0</v>
      </c>
      <c r="BT287" s="316">
        <f t="shared" ref="BT287:BX287" si="576">BT82</f>
        <v>0</v>
      </c>
      <c r="BU287" s="316">
        <f t="shared" si="576"/>
        <v>0</v>
      </c>
      <c r="BV287" s="316">
        <f t="shared" si="576"/>
        <v>0</v>
      </c>
      <c r="BW287" s="316">
        <f t="shared" si="576"/>
        <v>0</v>
      </c>
      <c r="BX287" s="316">
        <f t="shared" si="576"/>
        <v>0</v>
      </c>
    </row>
    <row r="288" spans="1:76" x14ac:dyDescent="0.2">
      <c r="A288" s="727"/>
      <c r="B288" s="714"/>
      <c r="C288" s="714"/>
      <c r="D288" s="710"/>
      <c r="E288" s="710"/>
      <c r="F288" s="90" t="s">
        <v>324</v>
      </c>
      <c r="G288" s="316">
        <f>IF($C82="","N/A",G287)</f>
        <v>0</v>
      </c>
      <c r="H288" s="316">
        <f>IF($C82="NON-QALY",IF(H$71="-","",H$158*H287),IF($C82="QALY",IF(H$71="-","",H287*H$159),"N/A"))</f>
        <v>0</v>
      </c>
      <c r="I288" s="316">
        <f t="shared" ref="I288:BT288" si="577">IF($C82="NON-QALY",IF(I$71="-","",I$158*I287),IF($C82="QALY",IF(I$71="-","",I287*I$159),"N/A"))</f>
        <v>0</v>
      </c>
      <c r="J288" s="316">
        <f t="shared" si="577"/>
        <v>0</v>
      </c>
      <c r="K288" s="316">
        <f t="shared" si="577"/>
        <v>0</v>
      </c>
      <c r="L288" s="316">
        <f t="shared" si="577"/>
        <v>0</v>
      </c>
      <c r="M288" s="316">
        <f t="shared" si="577"/>
        <v>0</v>
      </c>
      <c r="N288" s="316">
        <f t="shared" si="577"/>
        <v>0</v>
      </c>
      <c r="O288" s="316">
        <f t="shared" si="577"/>
        <v>0</v>
      </c>
      <c r="P288" s="316">
        <f t="shared" si="577"/>
        <v>0</v>
      </c>
      <c r="Q288" s="316">
        <f t="shared" si="577"/>
        <v>0</v>
      </c>
      <c r="R288" s="316">
        <f t="shared" si="577"/>
        <v>0</v>
      </c>
      <c r="S288" s="316">
        <f t="shared" si="577"/>
        <v>0</v>
      </c>
      <c r="T288" s="316">
        <f t="shared" si="577"/>
        <v>0</v>
      </c>
      <c r="U288" s="316">
        <f t="shared" si="577"/>
        <v>0</v>
      </c>
      <c r="V288" s="316">
        <f t="shared" si="577"/>
        <v>0</v>
      </c>
      <c r="W288" s="316">
        <f t="shared" si="577"/>
        <v>0</v>
      </c>
      <c r="X288" s="316">
        <f t="shared" si="577"/>
        <v>0</v>
      </c>
      <c r="Y288" s="316">
        <f t="shared" si="577"/>
        <v>0</v>
      </c>
      <c r="Z288" s="316">
        <f t="shared" si="577"/>
        <v>0</v>
      </c>
      <c r="AA288" s="316">
        <f t="shared" si="577"/>
        <v>0</v>
      </c>
      <c r="AB288" s="316">
        <f t="shared" si="577"/>
        <v>0</v>
      </c>
      <c r="AC288" s="316">
        <f t="shared" si="577"/>
        <v>0</v>
      </c>
      <c r="AD288" s="316">
        <f t="shared" si="577"/>
        <v>0</v>
      </c>
      <c r="AE288" s="316">
        <f t="shared" si="577"/>
        <v>0</v>
      </c>
      <c r="AF288" s="316">
        <f t="shared" si="577"/>
        <v>0</v>
      </c>
      <c r="AG288" s="316">
        <f t="shared" si="577"/>
        <v>0</v>
      </c>
      <c r="AH288" s="316">
        <f t="shared" si="577"/>
        <v>0</v>
      </c>
      <c r="AI288" s="316">
        <f t="shared" si="577"/>
        <v>0</v>
      </c>
      <c r="AJ288" s="316">
        <f t="shared" si="577"/>
        <v>0</v>
      </c>
      <c r="AK288" s="316">
        <f t="shared" si="577"/>
        <v>0</v>
      </c>
      <c r="AL288" s="316">
        <f t="shared" si="577"/>
        <v>0</v>
      </c>
      <c r="AM288" s="316">
        <f t="shared" si="577"/>
        <v>0</v>
      </c>
      <c r="AN288" s="316">
        <f t="shared" si="577"/>
        <v>0</v>
      </c>
      <c r="AO288" s="316">
        <f t="shared" si="577"/>
        <v>0</v>
      </c>
      <c r="AP288" s="316">
        <f t="shared" si="577"/>
        <v>0</v>
      </c>
      <c r="AQ288" s="316">
        <f t="shared" si="577"/>
        <v>0</v>
      </c>
      <c r="AR288" s="316">
        <f t="shared" si="577"/>
        <v>0</v>
      </c>
      <c r="AS288" s="316">
        <f t="shared" si="577"/>
        <v>0</v>
      </c>
      <c r="AT288" s="316">
        <f t="shared" si="577"/>
        <v>0</v>
      </c>
      <c r="AU288" s="316">
        <f t="shared" si="577"/>
        <v>0</v>
      </c>
      <c r="AV288" s="316">
        <f t="shared" si="577"/>
        <v>0</v>
      </c>
      <c r="AW288" s="316">
        <f t="shared" si="577"/>
        <v>0</v>
      </c>
      <c r="AX288" s="316">
        <f t="shared" si="577"/>
        <v>0</v>
      </c>
      <c r="AY288" s="316">
        <f t="shared" si="577"/>
        <v>0</v>
      </c>
      <c r="AZ288" s="316">
        <f t="shared" si="577"/>
        <v>0</v>
      </c>
      <c r="BA288" s="316">
        <f t="shared" si="577"/>
        <v>0</v>
      </c>
      <c r="BB288" s="316">
        <f t="shared" si="577"/>
        <v>0</v>
      </c>
      <c r="BC288" s="316">
        <f t="shared" si="577"/>
        <v>0</v>
      </c>
      <c r="BD288" s="316">
        <f t="shared" si="577"/>
        <v>0</v>
      </c>
      <c r="BE288" s="316">
        <f t="shared" si="577"/>
        <v>0</v>
      </c>
      <c r="BF288" s="316">
        <f t="shared" si="577"/>
        <v>0</v>
      </c>
      <c r="BG288" s="316">
        <f t="shared" si="577"/>
        <v>0</v>
      </c>
      <c r="BH288" s="316">
        <f t="shared" si="577"/>
        <v>0</v>
      </c>
      <c r="BI288" s="316">
        <f t="shared" si="577"/>
        <v>0</v>
      </c>
      <c r="BJ288" s="316">
        <f t="shared" si="577"/>
        <v>0</v>
      </c>
      <c r="BK288" s="316">
        <f t="shared" si="577"/>
        <v>0</v>
      </c>
      <c r="BL288" s="316">
        <f t="shared" si="577"/>
        <v>0</v>
      </c>
      <c r="BM288" s="316">
        <f t="shared" si="577"/>
        <v>0</v>
      </c>
      <c r="BN288" s="316">
        <f t="shared" si="577"/>
        <v>0</v>
      </c>
      <c r="BO288" s="316">
        <f t="shared" si="577"/>
        <v>0</v>
      </c>
      <c r="BP288" s="316">
        <f t="shared" si="577"/>
        <v>0</v>
      </c>
      <c r="BQ288" s="316">
        <f t="shared" si="577"/>
        <v>0</v>
      </c>
      <c r="BR288" s="316">
        <f t="shared" si="577"/>
        <v>0</v>
      </c>
      <c r="BS288" s="316">
        <f t="shared" si="577"/>
        <v>0</v>
      </c>
      <c r="BT288" s="316">
        <f t="shared" si="577"/>
        <v>0</v>
      </c>
      <c r="BU288" s="316">
        <f t="shared" ref="BU288:BX288" si="578">IF($C82="NON-QALY",IF(BU$71="-","",BU$158*BU287),IF($C82="QALY",IF(BU$71="-","",BU287*BU$159),"N/A"))</f>
        <v>0</v>
      </c>
      <c r="BV288" s="316">
        <f t="shared" si="578"/>
        <v>0</v>
      </c>
      <c r="BW288" s="316">
        <f t="shared" si="578"/>
        <v>0</v>
      </c>
      <c r="BX288" s="316">
        <f t="shared" si="578"/>
        <v>0</v>
      </c>
    </row>
    <row r="289" spans="1:76" x14ac:dyDescent="0.2">
      <c r="A289" s="726" t="s">
        <v>627</v>
      </c>
      <c r="B289" s="713">
        <f>B83</f>
        <v>0</v>
      </c>
      <c r="C289" s="713" t="str">
        <f>C83</f>
        <v>Non-QALY</v>
      </c>
      <c r="D289" s="709">
        <f>E289/(IF(C83="QALY",Factors!$BU$67,Factors!$BU$66))</f>
        <v>0</v>
      </c>
      <c r="E289" s="709">
        <f t="shared" ref="E289" si="579">SUM(G290:BX290)</f>
        <v>0</v>
      </c>
      <c r="F289" s="34" t="s">
        <v>325</v>
      </c>
      <c r="G289" s="316">
        <f>G83</f>
        <v>0</v>
      </c>
      <c r="H289" s="316">
        <f t="shared" ref="H289:BS289" si="580">H83</f>
        <v>0</v>
      </c>
      <c r="I289" s="316">
        <f t="shared" si="580"/>
        <v>0</v>
      </c>
      <c r="J289" s="316">
        <f t="shared" si="580"/>
        <v>0</v>
      </c>
      <c r="K289" s="316">
        <f t="shared" si="580"/>
        <v>0</v>
      </c>
      <c r="L289" s="316">
        <f t="shared" si="580"/>
        <v>0</v>
      </c>
      <c r="M289" s="316">
        <f t="shared" si="580"/>
        <v>0</v>
      </c>
      <c r="N289" s="316">
        <f t="shared" si="580"/>
        <v>0</v>
      </c>
      <c r="O289" s="316">
        <f t="shared" si="580"/>
        <v>0</v>
      </c>
      <c r="P289" s="316">
        <f t="shared" si="580"/>
        <v>0</v>
      </c>
      <c r="Q289" s="316">
        <f t="shared" si="580"/>
        <v>0</v>
      </c>
      <c r="R289" s="316">
        <f t="shared" si="580"/>
        <v>0</v>
      </c>
      <c r="S289" s="316">
        <f t="shared" si="580"/>
        <v>0</v>
      </c>
      <c r="T289" s="316">
        <f t="shared" si="580"/>
        <v>0</v>
      </c>
      <c r="U289" s="316">
        <f t="shared" si="580"/>
        <v>0</v>
      </c>
      <c r="V289" s="316">
        <f t="shared" si="580"/>
        <v>0</v>
      </c>
      <c r="W289" s="316">
        <f t="shared" si="580"/>
        <v>0</v>
      </c>
      <c r="X289" s="316">
        <f t="shared" si="580"/>
        <v>0</v>
      </c>
      <c r="Y289" s="316">
        <f t="shared" si="580"/>
        <v>0</v>
      </c>
      <c r="Z289" s="316">
        <f t="shared" si="580"/>
        <v>0</v>
      </c>
      <c r="AA289" s="316">
        <f t="shared" si="580"/>
        <v>0</v>
      </c>
      <c r="AB289" s="316">
        <f t="shared" si="580"/>
        <v>0</v>
      </c>
      <c r="AC289" s="316">
        <f t="shared" si="580"/>
        <v>0</v>
      </c>
      <c r="AD289" s="316">
        <f t="shared" si="580"/>
        <v>0</v>
      </c>
      <c r="AE289" s="316">
        <f t="shared" si="580"/>
        <v>0</v>
      </c>
      <c r="AF289" s="316">
        <f t="shared" si="580"/>
        <v>0</v>
      </c>
      <c r="AG289" s="316">
        <f t="shared" si="580"/>
        <v>0</v>
      </c>
      <c r="AH289" s="316">
        <f t="shared" si="580"/>
        <v>0</v>
      </c>
      <c r="AI289" s="316">
        <f t="shared" si="580"/>
        <v>0</v>
      </c>
      <c r="AJ289" s="316">
        <f t="shared" si="580"/>
        <v>0</v>
      </c>
      <c r="AK289" s="316">
        <f t="shared" si="580"/>
        <v>0</v>
      </c>
      <c r="AL289" s="316">
        <f t="shared" si="580"/>
        <v>0</v>
      </c>
      <c r="AM289" s="316">
        <f t="shared" si="580"/>
        <v>0</v>
      </c>
      <c r="AN289" s="316">
        <f t="shared" si="580"/>
        <v>0</v>
      </c>
      <c r="AO289" s="316">
        <f t="shared" si="580"/>
        <v>0</v>
      </c>
      <c r="AP289" s="316">
        <f t="shared" si="580"/>
        <v>0</v>
      </c>
      <c r="AQ289" s="316">
        <f t="shared" si="580"/>
        <v>0</v>
      </c>
      <c r="AR289" s="316">
        <f t="shared" si="580"/>
        <v>0</v>
      </c>
      <c r="AS289" s="316">
        <f t="shared" si="580"/>
        <v>0</v>
      </c>
      <c r="AT289" s="316">
        <f t="shared" si="580"/>
        <v>0</v>
      </c>
      <c r="AU289" s="316">
        <f t="shared" si="580"/>
        <v>0</v>
      </c>
      <c r="AV289" s="316">
        <f t="shared" si="580"/>
        <v>0</v>
      </c>
      <c r="AW289" s="316">
        <f t="shared" si="580"/>
        <v>0</v>
      </c>
      <c r="AX289" s="316">
        <f t="shared" si="580"/>
        <v>0</v>
      </c>
      <c r="AY289" s="316">
        <f t="shared" si="580"/>
        <v>0</v>
      </c>
      <c r="AZ289" s="316">
        <f t="shared" si="580"/>
        <v>0</v>
      </c>
      <c r="BA289" s="316">
        <f t="shared" si="580"/>
        <v>0</v>
      </c>
      <c r="BB289" s="316">
        <f t="shared" si="580"/>
        <v>0</v>
      </c>
      <c r="BC289" s="316">
        <f t="shared" si="580"/>
        <v>0</v>
      </c>
      <c r="BD289" s="316">
        <f t="shared" si="580"/>
        <v>0</v>
      </c>
      <c r="BE289" s="316">
        <f t="shared" si="580"/>
        <v>0</v>
      </c>
      <c r="BF289" s="316">
        <f t="shared" si="580"/>
        <v>0</v>
      </c>
      <c r="BG289" s="316">
        <f t="shared" si="580"/>
        <v>0</v>
      </c>
      <c r="BH289" s="316">
        <f t="shared" si="580"/>
        <v>0</v>
      </c>
      <c r="BI289" s="316">
        <f t="shared" si="580"/>
        <v>0</v>
      </c>
      <c r="BJ289" s="316">
        <f t="shared" si="580"/>
        <v>0</v>
      </c>
      <c r="BK289" s="316">
        <f t="shared" si="580"/>
        <v>0</v>
      </c>
      <c r="BL289" s="316">
        <f t="shared" si="580"/>
        <v>0</v>
      </c>
      <c r="BM289" s="316">
        <f t="shared" si="580"/>
        <v>0</v>
      </c>
      <c r="BN289" s="316">
        <f t="shared" si="580"/>
        <v>0</v>
      </c>
      <c r="BO289" s="316">
        <f t="shared" si="580"/>
        <v>0</v>
      </c>
      <c r="BP289" s="316">
        <f t="shared" si="580"/>
        <v>0</v>
      </c>
      <c r="BQ289" s="316">
        <f t="shared" si="580"/>
        <v>0</v>
      </c>
      <c r="BR289" s="316">
        <f t="shared" si="580"/>
        <v>0</v>
      </c>
      <c r="BS289" s="316">
        <f t="shared" si="580"/>
        <v>0</v>
      </c>
      <c r="BT289" s="316">
        <f t="shared" ref="BT289:BX289" si="581">BT83</f>
        <v>0</v>
      </c>
      <c r="BU289" s="316">
        <f t="shared" si="581"/>
        <v>0</v>
      </c>
      <c r="BV289" s="316">
        <f t="shared" si="581"/>
        <v>0</v>
      </c>
      <c r="BW289" s="316">
        <f t="shared" si="581"/>
        <v>0</v>
      </c>
      <c r="BX289" s="316">
        <f t="shared" si="581"/>
        <v>0</v>
      </c>
    </row>
    <row r="290" spans="1:76" x14ac:dyDescent="0.2">
      <c r="A290" s="727"/>
      <c r="B290" s="714"/>
      <c r="C290" s="714"/>
      <c r="D290" s="710"/>
      <c r="E290" s="710"/>
      <c r="F290" s="90" t="s">
        <v>324</v>
      </c>
      <c r="G290" s="316">
        <f>IF($C83="","N/A",G289)</f>
        <v>0</v>
      </c>
      <c r="H290" s="316">
        <f>IF($C83="NON-QALY",IF(H$71="-","",H$158*H289),IF($C83="QALY",IF(H$71="-","",H289*H$159),"N/A"))</f>
        <v>0</v>
      </c>
      <c r="I290" s="316">
        <f t="shared" ref="I290:BT290" si="582">IF($C83="NON-QALY",IF(I$71="-","",I$158*I289),IF($C83="QALY",IF(I$71="-","",I289*I$159),"N/A"))</f>
        <v>0</v>
      </c>
      <c r="J290" s="316">
        <f t="shared" si="582"/>
        <v>0</v>
      </c>
      <c r="K290" s="316">
        <f t="shared" si="582"/>
        <v>0</v>
      </c>
      <c r="L290" s="316">
        <f t="shared" si="582"/>
        <v>0</v>
      </c>
      <c r="M290" s="316">
        <f t="shared" si="582"/>
        <v>0</v>
      </c>
      <c r="N290" s="316">
        <f t="shared" si="582"/>
        <v>0</v>
      </c>
      <c r="O290" s="316">
        <f t="shared" si="582"/>
        <v>0</v>
      </c>
      <c r="P290" s="316">
        <f t="shared" si="582"/>
        <v>0</v>
      </c>
      <c r="Q290" s="316">
        <f t="shared" si="582"/>
        <v>0</v>
      </c>
      <c r="R290" s="316">
        <f t="shared" si="582"/>
        <v>0</v>
      </c>
      <c r="S290" s="316">
        <f t="shared" si="582"/>
        <v>0</v>
      </c>
      <c r="T290" s="316">
        <f t="shared" si="582"/>
        <v>0</v>
      </c>
      <c r="U290" s="316">
        <f t="shared" si="582"/>
        <v>0</v>
      </c>
      <c r="V290" s="316">
        <f t="shared" si="582"/>
        <v>0</v>
      </c>
      <c r="W290" s="316">
        <f t="shared" si="582"/>
        <v>0</v>
      </c>
      <c r="X290" s="316">
        <f t="shared" si="582"/>
        <v>0</v>
      </c>
      <c r="Y290" s="316">
        <f t="shared" si="582"/>
        <v>0</v>
      </c>
      <c r="Z290" s="316">
        <f t="shared" si="582"/>
        <v>0</v>
      </c>
      <c r="AA290" s="316">
        <f t="shared" si="582"/>
        <v>0</v>
      </c>
      <c r="AB290" s="316">
        <f t="shared" si="582"/>
        <v>0</v>
      </c>
      <c r="AC290" s="316">
        <f t="shared" si="582"/>
        <v>0</v>
      </c>
      <c r="AD290" s="316">
        <f t="shared" si="582"/>
        <v>0</v>
      </c>
      <c r="AE290" s="316">
        <f t="shared" si="582"/>
        <v>0</v>
      </c>
      <c r="AF290" s="316">
        <f t="shared" si="582"/>
        <v>0</v>
      </c>
      <c r="AG290" s="316">
        <f t="shared" si="582"/>
        <v>0</v>
      </c>
      <c r="AH290" s="316">
        <f t="shared" si="582"/>
        <v>0</v>
      </c>
      <c r="AI290" s="316">
        <f t="shared" si="582"/>
        <v>0</v>
      </c>
      <c r="AJ290" s="316">
        <f t="shared" si="582"/>
        <v>0</v>
      </c>
      <c r="AK290" s="316">
        <f t="shared" si="582"/>
        <v>0</v>
      </c>
      <c r="AL290" s="316">
        <f t="shared" si="582"/>
        <v>0</v>
      </c>
      <c r="AM290" s="316">
        <f t="shared" si="582"/>
        <v>0</v>
      </c>
      <c r="AN290" s="316">
        <f t="shared" si="582"/>
        <v>0</v>
      </c>
      <c r="AO290" s="316">
        <f t="shared" si="582"/>
        <v>0</v>
      </c>
      <c r="AP290" s="316">
        <f t="shared" si="582"/>
        <v>0</v>
      </c>
      <c r="AQ290" s="316">
        <f t="shared" si="582"/>
        <v>0</v>
      </c>
      <c r="AR290" s="316">
        <f t="shared" si="582"/>
        <v>0</v>
      </c>
      <c r="AS290" s="316">
        <f t="shared" si="582"/>
        <v>0</v>
      </c>
      <c r="AT290" s="316">
        <f t="shared" si="582"/>
        <v>0</v>
      </c>
      <c r="AU290" s="316">
        <f t="shared" si="582"/>
        <v>0</v>
      </c>
      <c r="AV290" s="316">
        <f t="shared" si="582"/>
        <v>0</v>
      </c>
      <c r="AW290" s="316">
        <f t="shared" si="582"/>
        <v>0</v>
      </c>
      <c r="AX290" s="316">
        <f t="shared" si="582"/>
        <v>0</v>
      </c>
      <c r="AY290" s="316">
        <f t="shared" si="582"/>
        <v>0</v>
      </c>
      <c r="AZ290" s="316">
        <f t="shared" si="582"/>
        <v>0</v>
      </c>
      <c r="BA290" s="316">
        <f t="shared" si="582"/>
        <v>0</v>
      </c>
      <c r="BB290" s="316">
        <f t="shared" si="582"/>
        <v>0</v>
      </c>
      <c r="BC290" s="316">
        <f t="shared" si="582"/>
        <v>0</v>
      </c>
      <c r="BD290" s="316">
        <f t="shared" si="582"/>
        <v>0</v>
      </c>
      <c r="BE290" s="316">
        <f t="shared" si="582"/>
        <v>0</v>
      </c>
      <c r="BF290" s="316">
        <f t="shared" si="582"/>
        <v>0</v>
      </c>
      <c r="BG290" s="316">
        <f t="shared" si="582"/>
        <v>0</v>
      </c>
      <c r="BH290" s="316">
        <f t="shared" si="582"/>
        <v>0</v>
      </c>
      <c r="BI290" s="316">
        <f t="shared" si="582"/>
        <v>0</v>
      </c>
      <c r="BJ290" s="316">
        <f t="shared" si="582"/>
        <v>0</v>
      </c>
      <c r="BK290" s="316">
        <f t="shared" si="582"/>
        <v>0</v>
      </c>
      <c r="BL290" s="316">
        <f t="shared" si="582"/>
        <v>0</v>
      </c>
      <c r="BM290" s="316">
        <f t="shared" si="582"/>
        <v>0</v>
      </c>
      <c r="BN290" s="316">
        <f t="shared" si="582"/>
        <v>0</v>
      </c>
      <c r="BO290" s="316">
        <f t="shared" si="582"/>
        <v>0</v>
      </c>
      <c r="BP290" s="316">
        <f t="shared" si="582"/>
        <v>0</v>
      </c>
      <c r="BQ290" s="316">
        <f t="shared" si="582"/>
        <v>0</v>
      </c>
      <c r="BR290" s="316">
        <f t="shared" si="582"/>
        <v>0</v>
      </c>
      <c r="BS290" s="316">
        <f t="shared" si="582"/>
        <v>0</v>
      </c>
      <c r="BT290" s="316">
        <f t="shared" si="582"/>
        <v>0</v>
      </c>
      <c r="BU290" s="316">
        <f t="shared" ref="BU290:BX290" si="583">IF($C83="NON-QALY",IF(BU$71="-","",BU$158*BU289),IF($C83="QALY",IF(BU$71="-","",BU289*BU$159),"N/A"))</f>
        <v>0</v>
      </c>
      <c r="BV290" s="316">
        <f t="shared" si="583"/>
        <v>0</v>
      </c>
      <c r="BW290" s="316">
        <f t="shared" si="583"/>
        <v>0</v>
      </c>
      <c r="BX290" s="316">
        <f t="shared" si="583"/>
        <v>0</v>
      </c>
    </row>
    <row r="291" spans="1:76" x14ac:dyDescent="0.2">
      <c r="A291" s="726" t="s">
        <v>628</v>
      </c>
      <c r="B291" s="713">
        <f>B84</f>
        <v>0</v>
      </c>
      <c r="C291" s="713" t="str">
        <f>C84</f>
        <v>Non-QALY</v>
      </c>
      <c r="D291" s="709">
        <f>E291/(IF(C84="QALY",Factors!$BU$67,Factors!$BU$66))</f>
        <v>0</v>
      </c>
      <c r="E291" s="709">
        <f t="shared" ref="E291" si="584">SUM(G292:BX292)</f>
        <v>0</v>
      </c>
      <c r="F291" s="34" t="s">
        <v>325</v>
      </c>
      <c r="G291" s="316">
        <f>G84</f>
        <v>0</v>
      </c>
      <c r="H291" s="316">
        <f t="shared" ref="H291:BS291" si="585">H84</f>
        <v>0</v>
      </c>
      <c r="I291" s="316">
        <f t="shared" si="585"/>
        <v>0</v>
      </c>
      <c r="J291" s="316">
        <f t="shared" si="585"/>
        <v>0</v>
      </c>
      <c r="K291" s="316">
        <f t="shared" si="585"/>
        <v>0</v>
      </c>
      <c r="L291" s="316">
        <f t="shared" si="585"/>
        <v>0</v>
      </c>
      <c r="M291" s="316">
        <f t="shared" si="585"/>
        <v>0</v>
      </c>
      <c r="N291" s="316">
        <f t="shared" si="585"/>
        <v>0</v>
      </c>
      <c r="O291" s="316">
        <f t="shared" si="585"/>
        <v>0</v>
      </c>
      <c r="P291" s="316">
        <f t="shared" si="585"/>
        <v>0</v>
      </c>
      <c r="Q291" s="316">
        <f t="shared" si="585"/>
        <v>0</v>
      </c>
      <c r="R291" s="316">
        <f t="shared" si="585"/>
        <v>0</v>
      </c>
      <c r="S291" s="316">
        <f t="shared" si="585"/>
        <v>0</v>
      </c>
      <c r="T291" s="316">
        <f t="shared" si="585"/>
        <v>0</v>
      </c>
      <c r="U291" s="316">
        <f t="shared" si="585"/>
        <v>0</v>
      </c>
      <c r="V291" s="316">
        <f t="shared" si="585"/>
        <v>0</v>
      </c>
      <c r="W291" s="316">
        <f t="shared" si="585"/>
        <v>0</v>
      </c>
      <c r="X291" s="316">
        <f t="shared" si="585"/>
        <v>0</v>
      </c>
      <c r="Y291" s="316">
        <f t="shared" si="585"/>
        <v>0</v>
      </c>
      <c r="Z291" s="316">
        <f t="shared" si="585"/>
        <v>0</v>
      </c>
      <c r="AA291" s="316">
        <f t="shared" si="585"/>
        <v>0</v>
      </c>
      <c r="AB291" s="316">
        <f t="shared" si="585"/>
        <v>0</v>
      </c>
      <c r="AC291" s="316">
        <f t="shared" si="585"/>
        <v>0</v>
      </c>
      <c r="AD291" s="316">
        <f t="shared" si="585"/>
        <v>0</v>
      </c>
      <c r="AE291" s="316">
        <f t="shared" si="585"/>
        <v>0</v>
      </c>
      <c r="AF291" s="316">
        <f t="shared" si="585"/>
        <v>0</v>
      </c>
      <c r="AG291" s="316">
        <f t="shared" si="585"/>
        <v>0</v>
      </c>
      <c r="AH291" s="316">
        <f t="shared" si="585"/>
        <v>0</v>
      </c>
      <c r="AI291" s="316">
        <f t="shared" si="585"/>
        <v>0</v>
      </c>
      <c r="AJ291" s="316">
        <f t="shared" si="585"/>
        <v>0</v>
      </c>
      <c r="AK291" s="316">
        <f t="shared" si="585"/>
        <v>0</v>
      </c>
      <c r="AL291" s="316">
        <f t="shared" si="585"/>
        <v>0</v>
      </c>
      <c r="AM291" s="316">
        <f t="shared" si="585"/>
        <v>0</v>
      </c>
      <c r="AN291" s="316">
        <f t="shared" si="585"/>
        <v>0</v>
      </c>
      <c r="AO291" s="316">
        <f t="shared" si="585"/>
        <v>0</v>
      </c>
      <c r="AP291" s="316">
        <f t="shared" si="585"/>
        <v>0</v>
      </c>
      <c r="AQ291" s="316">
        <f t="shared" si="585"/>
        <v>0</v>
      </c>
      <c r="AR291" s="316">
        <f t="shared" si="585"/>
        <v>0</v>
      </c>
      <c r="AS291" s="316">
        <f t="shared" si="585"/>
        <v>0</v>
      </c>
      <c r="AT291" s="316">
        <f t="shared" si="585"/>
        <v>0</v>
      </c>
      <c r="AU291" s="316">
        <f t="shared" si="585"/>
        <v>0</v>
      </c>
      <c r="AV291" s="316">
        <f t="shared" si="585"/>
        <v>0</v>
      </c>
      <c r="AW291" s="316">
        <f t="shared" si="585"/>
        <v>0</v>
      </c>
      <c r="AX291" s="316">
        <f t="shared" si="585"/>
        <v>0</v>
      </c>
      <c r="AY291" s="316">
        <f t="shared" si="585"/>
        <v>0</v>
      </c>
      <c r="AZ291" s="316">
        <f t="shared" si="585"/>
        <v>0</v>
      </c>
      <c r="BA291" s="316">
        <f t="shared" si="585"/>
        <v>0</v>
      </c>
      <c r="BB291" s="316">
        <f t="shared" si="585"/>
        <v>0</v>
      </c>
      <c r="BC291" s="316">
        <f t="shared" si="585"/>
        <v>0</v>
      </c>
      <c r="BD291" s="316">
        <f t="shared" si="585"/>
        <v>0</v>
      </c>
      <c r="BE291" s="316">
        <f t="shared" si="585"/>
        <v>0</v>
      </c>
      <c r="BF291" s="316">
        <f t="shared" si="585"/>
        <v>0</v>
      </c>
      <c r="BG291" s="316">
        <f t="shared" si="585"/>
        <v>0</v>
      </c>
      <c r="BH291" s="316">
        <f t="shared" si="585"/>
        <v>0</v>
      </c>
      <c r="BI291" s="316">
        <f t="shared" si="585"/>
        <v>0</v>
      </c>
      <c r="BJ291" s="316">
        <f t="shared" si="585"/>
        <v>0</v>
      </c>
      <c r="BK291" s="316">
        <f t="shared" si="585"/>
        <v>0</v>
      </c>
      <c r="BL291" s="316">
        <f t="shared" si="585"/>
        <v>0</v>
      </c>
      <c r="BM291" s="316">
        <f t="shared" si="585"/>
        <v>0</v>
      </c>
      <c r="BN291" s="316">
        <f t="shared" si="585"/>
        <v>0</v>
      </c>
      <c r="BO291" s="316">
        <f t="shared" si="585"/>
        <v>0</v>
      </c>
      <c r="BP291" s="316">
        <f t="shared" si="585"/>
        <v>0</v>
      </c>
      <c r="BQ291" s="316">
        <f t="shared" si="585"/>
        <v>0</v>
      </c>
      <c r="BR291" s="316">
        <f t="shared" si="585"/>
        <v>0</v>
      </c>
      <c r="BS291" s="316">
        <f t="shared" si="585"/>
        <v>0</v>
      </c>
      <c r="BT291" s="316">
        <f t="shared" ref="BT291:BX291" si="586">BT84</f>
        <v>0</v>
      </c>
      <c r="BU291" s="316">
        <f t="shared" si="586"/>
        <v>0</v>
      </c>
      <c r="BV291" s="316">
        <f t="shared" si="586"/>
        <v>0</v>
      </c>
      <c r="BW291" s="316">
        <f t="shared" si="586"/>
        <v>0</v>
      </c>
      <c r="BX291" s="316">
        <f t="shared" si="586"/>
        <v>0</v>
      </c>
    </row>
    <row r="292" spans="1:76" x14ac:dyDescent="0.2">
      <c r="A292" s="727"/>
      <c r="B292" s="714"/>
      <c r="C292" s="714"/>
      <c r="D292" s="710"/>
      <c r="E292" s="710"/>
      <c r="F292" s="90" t="s">
        <v>324</v>
      </c>
      <c r="G292" s="316">
        <f>IF($C84="","N/A",G291)</f>
        <v>0</v>
      </c>
      <c r="H292" s="316">
        <f>IF($C84="NON-QALY",IF(H$71="-","",H$158*H291),IF($C84="QALY",IF(H$71="-","",H291*H$159),"N/A"))</f>
        <v>0</v>
      </c>
      <c r="I292" s="316">
        <f t="shared" ref="I292:BT292" si="587">IF($C84="NON-QALY",IF(I$71="-","",I$158*I291),IF($C84="QALY",IF(I$71="-","",I291*I$159),"N/A"))</f>
        <v>0</v>
      </c>
      <c r="J292" s="316">
        <f t="shared" si="587"/>
        <v>0</v>
      </c>
      <c r="K292" s="316">
        <f t="shared" si="587"/>
        <v>0</v>
      </c>
      <c r="L292" s="316">
        <f t="shared" si="587"/>
        <v>0</v>
      </c>
      <c r="M292" s="316">
        <f t="shared" si="587"/>
        <v>0</v>
      </c>
      <c r="N292" s="316">
        <f t="shared" si="587"/>
        <v>0</v>
      </c>
      <c r="O292" s="316">
        <f t="shared" si="587"/>
        <v>0</v>
      </c>
      <c r="P292" s="316">
        <f t="shared" si="587"/>
        <v>0</v>
      </c>
      <c r="Q292" s="316">
        <f t="shared" si="587"/>
        <v>0</v>
      </c>
      <c r="R292" s="316">
        <f t="shared" si="587"/>
        <v>0</v>
      </c>
      <c r="S292" s="316">
        <f t="shared" si="587"/>
        <v>0</v>
      </c>
      <c r="T292" s="316">
        <f t="shared" si="587"/>
        <v>0</v>
      </c>
      <c r="U292" s="316">
        <f t="shared" si="587"/>
        <v>0</v>
      </c>
      <c r="V292" s="316">
        <f t="shared" si="587"/>
        <v>0</v>
      </c>
      <c r="W292" s="316">
        <f t="shared" si="587"/>
        <v>0</v>
      </c>
      <c r="X292" s="316">
        <f t="shared" si="587"/>
        <v>0</v>
      </c>
      <c r="Y292" s="316">
        <f t="shared" si="587"/>
        <v>0</v>
      </c>
      <c r="Z292" s="316">
        <f t="shared" si="587"/>
        <v>0</v>
      </c>
      <c r="AA292" s="316">
        <f t="shared" si="587"/>
        <v>0</v>
      </c>
      <c r="AB292" s="316">
        <f t="shared" si="587"/>
        <v>0</v>
      </c>
      <c r="AC292" s="316">
        <f t="shared" si="587"/>
        <v>0</v>
      </c>
      <c r="AD292" s="316">
        <f t="shared" si="587"/>
        <v>0</v>
      </c>
      <c r="AE292" s="316">
        <f t="shared" si="587"/>
        <v>0</v>
      </c>
      <c r="AF292" s="316">
        <f t="shared" si="587"/>
        <v>0</v>
      </c>
      <c r="AG292" s="316">
        <f t="shared" si="587"/>
        <v>0</v>
      </c>
      <c r="AH292" s="316">
        <f t="shared" si="587"/>
        <v>0</v>
      </c>
      <c r="AI292" s="316">
        <f t="shared" si="587"/>
        <v>0</v>
      </c>
      <c r="AJ292" s="316">
        <f t="shared" si="587"/>
        <v>0</v>
      </c>
      <c r="AK292" s="316">
        <f t="shared" si="587"/>
        <v>0</v>
      </c>
      <c r="AL292" s="316">
        <f t="shared" si="587"/>
        <v>0</v>
      </c>
      <c r="AM292" s="316">
        <f t="shared" si="587"/>
        <v>0</v>
      </c>
      <c r="AN292" s="316">
        <f t="shared" si="587"/>
        <v>0</v>
      </c>
      <c r="AO292" s="316">
        <f t="shared" si="587"/>
        <v>0</v>
      </c>
      <c r="AP292" s="316">
        <f t="shared" si="587"/>
        <v>0</v>
      </c>
      <c r="AQ292" s="316">
        <f t="shared" si="587"/>
        <v>0</v>
      </c>
      <c r="AR292" s="316">
        <f t="shared" si="587"/>
        <v>0</v>
      </c>
      <c r="AS292" s="316">
        <f t="shared" si="587"/>
        <v>0</v>
      </c>
      <c r="AT292" s="316">
        <f t="shared" si="587"/>
        <v>0</v>
      </c>
      <c r="AU292" s="316">
        <f t="shared" si="587"/>
        <v>0</v>
      </c>
      <c r="AV292" s="316">
        <f t="shared" si="587"/>
        <v>0</v>
      </c>
      <c r="AW292" s="316">
        <f t="shared" si="587"/>
        <v>0</v>
      </c>
      <c r="AX292" s="316">
        <f t="shared" si="587"/>
        <v>0</v>
      </c>
      <c r="AY292" s="316">
        <f t="shared" si="587"/>
        <v>0</v>
      </c>
      <c r="AZ292" s="316">
        <f t="shared" si="587"/>
        <v>0</v>
      </c>
      <c r="BA292" s="316">
        <f t="shared" si="587"/>
        <v>0</v>
      </c>
      <c r="BB292" s="316">
        <f t="shared" si="587"/>
        <v>0</v>
      </c>
      <c r="BC292" s="316">
        <f t="shared" si="587"/>
        <v>0</v>
      </c>
      <c r="BD292" s="316">
        <f t="shared" si="587"/>
        <v>0</v>
      </c>
      <c r="BE292" s="316">
        <f t="shared" si="587"/>
        <v>0</v>
      </c>
      <c r="BF292" s="316">
        <f t="shared" si="587"/>
        <v>0</v>
      </c>
      <c r="BG292" s="316">
        <f t="shared" si="587"/>
        <v>0</v>
      </c>
      <c r="BH292" s="316">
        <f t="shared" si="587"/>
        <v>0</v>
      </c>
      <c r="BI292" s="316">
        <f t="shared" si="587"/>
        <v>0</v>
      </c>
      <c r="BJ292" s="316">
        <f t="shared" si="587"/>
        <v>0</v>
      </c>
      <c r="BK292" s="316">
        <f t="shared" si="587"/>
        <v>0</v>
      </c>
      <c r="BL292" s="316">
        <f t="shared" si="587"/>
        <v>0</v>
      </c>
      <c r="BM292" s="316">
        <f t="shared" si="587"/>
        <v>0</v>
      </c>
      <c r="BN292" s="316">
        <f t="shared" si="587"/>
        <v>0</v>
      </c>
      <c r="BO292" s="316">
        <f t="shared" si="587"/>
        <v>0</v>
      </c>
      <c r="BP292" s="316">
        <f t="shared" si="587"/>
        <v>0</v>
      </c>
      <c r="BQ292" s="316">
        <f t="shared" si="587"/>
        <v>0</v>
      </c>
      <c r="BR292" s="316">
        <f t="shared" si="587"/>
        <v>0</v>
      </c>
      <c r="BS292" s="316">
        <f t="shared" si="587"/>
        <v>0</v>
      </c>
      <c r="BT292" s="316">
        <f t="shared" si="587"/>
        <v>0</v>
      </c>
      <c r="BU292" s="316">
        <f t="shared" ref="BU292:BX292" si="588">IF($C84="NON-QALY",IF(BU$71="-","",BU$158*BU291),IF($C84="QALY",IF(BU$71="-","",BU291*BU$159),"N/A"))</f>
        <v>0</v>
      </c>
      <c r="BV292" s="316">
        <f t="shared" si="588"/>
        <v>0</v>
      </c>
      <c r="BW292" s="316">
        <f t="shared" si="588"/>
        <v>0</v>
      </c>
      <c r="BX292" s="316">
        <f t="shared" si="588"/>
        <v>0</v>
      </c>
    </row>
    <row r="293" spans="1:76" x14ac:dyDescent="0.2">
      <c r="A293" s="726" t="s">
        <v>629</v>
      </c>
      <c r="B293" s="713">
        <f>B85</f>
        <v>0</v>
      </c>
      <c r="C293" s="713" t="str">
        <f>C85</f>
        <v>Non-QALY</v>
      </c>
      <c r="D293" s="709">
        <f>E293/(IF(C85="QALY",Factors!$BU$67,Factors!$BU$66))</f>
        <v>0</v>
      </c>
      <c r="E293" s="709">
        <f t="shared" ref="E293" si="589">SUM(G294:BX294)</f>
        <v>0</v>
      </c>
      <c r="F293" s="34" t="s">
        <v>325</v>
      </c>
      <c r="G293" s="316">
        <f>G85</f>
        <v>0</v>
      </c>
      <c r="H293" s="316">
        <f t="shared" ref="H293:BS293" si="590">H85</f>
        <v>0</v>
      </c>
      <c r="I293" s="316">
        <f t="shared" si="590"/>
        <v>0</v>
      </c>
      <c r="J293" s="316">
        <f t="shared" si="590"/>
        <v>0</v>
      </c>
      <c r="K293" s="316">
        <f t="shared" si="590"/>
        <v>0</v>
      </c>
      <c r="L293" s="316">
        <f t="shared" si="590"/>
        <v>0</v>
      </c>
      <c r="M293" s="316">
        <f t="shared" si="590"/>
        <v>0</v>
      </c>
      <c r="N293" s="316">
        <f t="shared" si="590"/>
        <v>0</v>
      </c>
      <c r="O293" s="316">
        <f t="shared" si="590"/>
        <v>0</v>
      </c>
      <c r="P293" s="316">
        <f t="shared" si="590"/>
        <v>0</v>
      </c>
      <c r="Q293" s="316">
        <f t="shared" si="590"/>
        <v>0</v>
      </c>
      <c r="R293" s="316">
        <f t="shared" si="590"/>
        <v>0</v>
      </c>
      <c r="S293" s="316">
        <f t="shared" si="590"/>
        <v>0</v>
      </c>
      <c r="T293" s="316">
        <f t="shared" si="590"/>
        <v>0</v>
      </c>
      <c r="U293" s="316">
        <f t="shared" si="590"/>
        <v>0</v>
      </c>
      <c r="V293" s="316">
        <f t="shared" si="590"/>
        <v>0</v>
      </c>
      <c r="W293" s="316">
        <f t="shared" si="590"/>
        <v>0</v>
      </c>
      <c r="X293" s="316">
        <f t="shared" si="590"/>
        <v>0</v>
      </c>
      <c r="Y293" s="316">
        <f t="shared" si="590"/>
        <v>0</v>
      </c>
      <c r="Z293" s="316">
        <f t="shared" si="590"/>
        <v>0</v>
      </c>
      <c r="AA293" s="316">
        <f t="shared" si="590"/>
        <v>0</v>
      </c>
      <c r="AB293" s="316">
        <f t="shared" si="590"/>
        <v>0</v>
      </c>
      <c r="AC293" s="316">
        <f t="shared" si="590"/>
        <v>0</v>
      </c>
      <c r="AD293" s="316">
        <f t="shared" si="590"/>
        <v>0</v>
      </c>
      <c r="AE293" s="316">
        <f t="shared" si="590"/>
        <v>0</v>
      </c>
      <c r="AF293" s="316">
        <f t="shared" si="590"/>
        <v>0</v>
      </c>
      <c r="AG293" s="316">
        <f t="shared" si="590"/>
        <v>0</v>
      </c>
      <c r="AH293" s="316">
        <f t="shared" si="590"/>
        <v>0</v>
      </c>
      <c r="AI293" s="316">
        <f t="shared" si="590"/>
        <v>0</v>
      </c>
      <c r="AJ293" s="316">
        <f t="shared" si="590"/>
        <v>0</v>
      </c>
      <c r="AK293" s="316">
        <f t="shared" si="590"/>
        <v>0</v>
      </c>
      <c r="AL293" s="316">
        <f t="shared" si="590"/>
        <v>0</v>
      </c>
      <c r="AM293" s="316">
        <f t="shared" si="590"/>
        <v>0</v>
      </c>
      <c r="AN293" s="316">
        <f t="shared" si="590"/>
        <v>0</v>
      </c>
      <c r="AO293" s="316">
        <f t="shared" si="590"/>
        <v>0</v>
      </c>
      <c r="AP293" s="316">
        <f t="shared" si="590"/>
        <v>0</v>
      </c>
      <c r="AQ293" s="316">
        <f t="shared" si="590"/>
        <v>0</v>
      </c>
      <c r="AR293" s="316">
        <f t="shared" si="590"/>
        <v>0</v>
      </c>
      <c r="AS293" s="316">
        <f t="shared" si="590"/>
        <v>0</v>
      </c>
      <c r="AT293" s="316">
        <f t="shared" si="590"/>
        <v>0</v>
      </c>
      <c r="AU293" s="316">
        <f t="shared" si="590"/>
        <v>0</v>
      </c>
      <c r="AV293" s="316">
        <f t="shared" si="590"/>
        <v>0</v>
      </c>
      <c r="AW293" s="316">
        <f t="shared" si="590"/>
        <v>0</v>
      </c>
      <c r="AX293" s="316">
        <f t="shared" si="590"/>
        <v>0</v>
      </c>
      <c r="AY293" s="316">
        <f t="shared" si="590"/>
        <v>0</v>
      </c>
      <c r="AZ293" s="316">
        <f t="shared" si="590"/>
        <v>0</v>
      </c>
      <c r="BA293" s="316">
        <f t="shared" si="590"/>
        <v>0</v>
      </c>
      <c r="BB293" s="316">
        <f t="shared" si="590"/>
        <v>0</v>
      </c>
      <c r="BC293" s="316">
        <f t="shared" si="590"/>
        <v>0</v>
      </c>
      <c r="BD293" s="316">
        <f t="shared" si="590"/>
        <v>0</v>
      </c>
      <c r="BE293" s="316">
        <f t="shared" si="590"/>
        <v>0</v>
      </c>
      <c r="BF293" s="316">
        <f t="shared" si="590"/>
        <v>0</v>
      </c>
      <c r="BG293" s="316">
        <f t="shared" si="590"/>
        <v>0</v>
      </c>
      <c r="BH293" s="316">
        <f t="shared" si="590"/>
        <v>0</v>
      </c>
      <c r="BI293" s="316">
        <f t="shared" si="590"/>
        <v>0</v>
      </c>
      <c r="BJ293" s="316">
        <f t="shared" si="590"/>
        <v>0</v>
      </c>
      <c r="BK293" s="316">
        <f t="shared" si="590"/>
        <v>0</v>
      </c>
      <c r="BL293" s="316">
        <f t="shared" si="590"/>
        <v>0</v>
      </c>
      <c r="BM293" s="316">
        <f t="shared" si="590"/>
        <v>0</v>
      </c>
      <c r="BN293" s="316">
        <f t="shared" si="590"/>
        <v>0</v>
      </c>
      <c r="BO293" s="316">
        <f t="shared" si="590"/>
        <v>0</v>
      </c>
      <c r="BP293" s="316">
        <f t="shared" si="590"/>
        <v>0</v>
      </c>
      <c r="BQ293" s="316">
        <f t="shared" si="590"/>
        <v>0</v>
      </c>
      <c r="BR293" s="316">
        <f t="shared" si="590"/>
        <v>0</v>
      </c>
      <c r="BS293" s="316">
        <f t="shared" si="590"/>
        <v>0</v>
      </c>
      <c r="BT293" s="316">
        <f t="shared" ref="BT293:BX293" si="591">BT85</f>
        <v>0</v>
      </c>
      <c r="BU293" s="316">
        <f t="shared" si="591"/>
        <v>0</v>
      </c>
      <c r="BV293" s="316">
        <f t="shared" si="591"/>
        <v>0</v>
      </c>
      <c r="BW293" s="316">
        <f t="shared" si="591"/>
        <v>0</v>
      </c>
      <c r="BX293" s="316">
        <f t="shared" si="591"/>
        <v>0</v>
      </c>
    </row>
    <row r="294" spans="1:76" x14ac:dyDescent="0.2">
      <c r="A294" s="727"/>
      <c r="B294" s="714"/>
      <c r="C294" s="714"/>
      <c r="D294" s="710"/>
      <c r="E294" s="710"/>
      <c r="F294" s="90" t="s">
        <v>324</v>
      </c>
      <c r="G294" s="316">
        <f>IF($C85="","N/A",G293)</f>
        <v>0</v>
      </c>
      <c r="H294" s="316">
        <f>IF($C85="NON-QALY",IF(H$71="-","",H$158*H293),IF($C85="QALY",IF(H$71="-","",H293*H$159),"N/A"))</f>
        <v>0</v>
      </c>
      <c r="I294" s="316">
        <f t="shared" ref="I294:BT294" si="592">IF($C85="NON-QALY",IF(I$71="-","",I$158*I293),IF($C85="QALY",IF(I$71="-","",I293*I$159),"N/A"))</f>
        <v>0</v>
      </c>
      <c r="J294" s="316">
        <f t="shared" si="592"/>
        <v>0</v>
      </c>
      <c r="K294" s="316">
        <f t="shared" si="592"/>
        <v>0</v>
      </c>
      <c r="L294" s="316">
        <f t="shared" si="592"/>
        <v>0</v>
      </c>
      <c r="M294" s="316">
        <f t="shared" si="592"/>
        <v>0</v>
      </c>
      <c r="N294" s="316">
        <f t="shared" si="592"/>
        <v>0</v>
      </c>
      <c r="O294" s="316">
        <f t="shared" si="592"/>
        <v>0</v>
      </c>
      <c r="P294" s="316">
        <f t="shared" si="592"/>
        <v>0</v>
      </c>
      <c r="Q294" s="316">
        <f t="shared" si="592"/>
        <v>0</v>
      </c>
      <c r="R294" s="316">
        <f t="shared" si="592"/>
        <v>0</v>
      </c>
      <c r="S294" s="316">
        <f t="shared" si="592"/>
        <v>0</v>
      </c>
      <c r="T294" s="316">
        <f t="shared" si="592"/>
        <v>0</v>
      </c>
      <c r="U294" s="316">
        <f t="shared" si="592"/>
        <v>0</v>
      </c>
      <c r="V294" s="316">
        <f t="shared" si="592"/>
        <v>0</v>
      </c>
      <c r="W294" s="316">
        <f t="shared" si="592"/>
        <v>0</v>
      </c>
      <c r="X294" s="316">
        <f t="shared" si="592"/>
        <v>0</v>
      </c>
      <c r="Y294" s="316">
        <f t="shared" si="592"/>
        <v>0</v>
      </c>
      <c r="Z294" s="316">
        <f t="shared" si="592"/>
        <v>0</v>
      </c>
      <c r="AA294" s="316">
        <f t="shared" si="592"/>
        <v>0</v>
      </c>
      <c r="AB294" s="316">
        <f t="shared" si="592"/>
        <v>0</v>
      </c>
      <c r="AC294" s="316">
        <f t="shared" si="592"/>
        <v>0</v>
      </c>
      <c r="AD294" s="316">
        <f t="shared" si="592"/>
        <v>0</v>
      </c>
      <c r="AE294" s="316">
        <f t="shared" si="592"/>
        <v>0</v>
      </c>
      <c r="AF294" s="316">
        <f t="shared" si="592"/>
        <v>0</v>
      </c>
      <c r="AG294" s="316">
        <f t="shared" si="592"/>
        <v>0</v>
      </c>
      <c r="AH294" s="316">
        <f t="shared" si="592"/>
        <v>0</v>
      </c>
      <c r="AI294" s="316">
        <f t="shared" si="592"/>
        <v>0</v>
      </c>
      <c r="AJ294" s="316">
        <f t="shared" si="592"/>
        <v>0</v>
      </c>
      <c r="AK294" s="316">
        <f t="shared" si="592"/>
        <v>0</v>
      </c>
      <c r="AL294" s="316">
        <f t="shared" si="592"/>
        <v>0</v>
      </c>
      <c r="AM294" s="316">
        <f t="shared" si="592"/>
        <v>0</v>
      </c>
      <c r="AN294" s="316">
        <f t="shared" si="592"/>
        <v>0</v>
      </c>
      <c r="AO294" s="316">
        <f t="shared" si="592"/>
        <v>0</v>
      </c>
      <c r="AP294" s="316">
        <f t="shared" si="592"/>
        <v>0</v>
      </c>
      <c r="AQ294" s="316">
        <f t="shared" si="592"/>
        <v>0</v>
      </c>
      <c r="AR294" s="316">
        <f t="shared" si="592"/>
        <v>0</v>
      </c>
      <c r="AS294" s="316">
        <f t="shared" si="592"/>
        <v>0</v>
      </c>
      <c r="AT294" s="316">
        <f t="shared" si="592"/>
        <v>0</v>
      </c>
      <c r="AU294" s="316">
        <f t="shared" si="592"/>
        <v>0</v>
      </c>
      <c r="AV294" s="316">
        <f t="shared" si="592"/>
        <v>0</v>
      </c>
      <c r="AW294" s="316">
        <f t="shared" si="592"/>
        <v>0</v>
      </c>
      <c r="AX294" s="316">
        <f t="shared" si="592"/>
        <v>0</v>
      </c>
      <c r="AY294" s="316">
        <f t="shared" si="592"/>
        <v>0</v>
      </c>
      <c r="AZ294" s="316">
        <f t="shared" si="592"/>
        <v>0</v>
      </c>
      <c r="BA294" s="316">
        <f t="shared" si="592"/>
        <v>0</v>
      </c>
      <c r="BB294" s="316">
        <f t="shared" si="592"/>
        <v>0</v>
      </c>
      <c r="BC294" s="316">
        <f t="shared" si="592"/>
        <v>0</v>
      </c>
      <c r="BD294" s="316">
        <f t="shared" si="592"/>
        <v>0</v>
      </c>
      <c r="BE294" s="316">
        <f t="shared" si="592"/>
        <v>0</v>
      </c>
      <c r="BF294" s="316">
        <f t="shared" si="592"/>
        <v>0</v>
      </c>
      <c r="BG294" s="316">
        <f t="shared" si="592"/>
        <v>0</v>
      </c>
      <c r="BH294" s="316">
        <f t="shared" si="592"/>
        <v>0</v>
      </c>
      <c r="BI294" s="316">
        <f t="shared" si="592"/>
        <v>0</v>
      </c>
      <c r="BJ294" s="316">
        <f t="shared" si="592"/>
        <v>0</v>
      </c>
      <c r="BK294" s="316">
        <f t="shared" si="592"/>
        <v>0</v>
      </c>
      <c r="BL294" s="316">
        <f t="shared" si="592"/>
        <v>0</v>
      </c>
      <c r="BM294" s="316">
        <f t="shared" si="592"/>
        <v>0</v>
      </c>
      <c r="BN294" s="316">
        <f t="shared" si="592"/>
        <v>0</v>
      </c>
      <c r="BO294" s="316">
        <f t="shared" si="592"/>
        <v>0</v>
      </c>
      <c r="BP294" s="316">
        <f t="shared" si="592"/>
        <v>0</v>
      </c>
      <c r="BQ294" s="316">
        <f t="shared" si="592"/>
        <v>0</v>
      </c>
      <c r="BR294" s="316">
        <f t="shared" si="592"/>
        <v>0</v>
      </c>
      <c r="BS294" s="316">
        <f t="shared" si="592"/>
        <v>0</v>
      </c>
      <c r="BT294" s="316">
        <f t="shared" si="592"/>
        <v>0</v>
      </c>
      <c r="BU294" s="316">
        <f t="shared" ref="BU294:BX294" si="593">IF($C85="NON-QALY",IF(BU$71="-","",BU$158*BU293),IF($C85="QALY",IF(BU$71="-","",BU293*BU$159),"N/A"))</f>
        <v>0</v>
      </c>
      <c r="BV294" s="316">
        <f t="shared" si="593"/>
        <v>0</v>
      </c>
      <c r="BW294" s="316">
        <f t="shared" si="593"/>
        <v>0</v>
      </c>
      <c r="BX294" s="316">
        <f t="shared" si="593"/>
        <v>0</v>
      </c>
    </row>
    <row r="295" spans="1:76" x14ac:dyDescent="0.2">
      <c r="A295" s="726" t="s">
        <v>630</v>
      </c>
      <c r="B295" s="713">
        <f>B86</f>
        <v>0</v>
      </c>
      <c r="C295" s="713" t="str">
        <f>C86</f>
        <v>Non-QALY</v>
      </c>
      <c r="D295" s="709">
        <f>E295/(IF(C86="QALY",Factors!$BU$67,Factors!$BU$66))</f>
        <v>0</v>
      </c>
      <c r="E295" s="709">
        <f t="shared" ref="E295" si="594">SUM(G296:BX296)</f>
        <v>0</v>
      </c>
      <c r="F295" s="34" t="s">
        <v>325</v>
      </c>
      <c r="G295" s="316">
        <f>G86</f>
        <v>0</v>
      </c>
      <c r="H295" s="316">
        <f t="shared" ref="H295:BS295" si="595">H86</f>
        <v>0</v>
      </c>
      <c r="I295" s="316">
        <f t="shared" si="595"/>
        <v>0</v>
      </c>
      <c r="J295" s="316">
        <f t="shared" si="595"/>
        <v>0</v>
      </c>
      <c r="K295" s="316">
        <f t="shared" si="595"/>
        <v>0</v>
      </c>
      <c r="L295" s="316">
        <f t="shared" si="595"/>
        <v>0</v>
      </c>
      <c r="M295" s="316">
        <f t="shared" si="595"/>
        <v>0</v>
      </c>
      <c r="N295" s="316">
        <f t="shared" si="595"/>
        <v>0</v>
      </c>
      <c r="O295" s="316">
        <f t="shared" si="595"/>
        <v>0</v>
      </c>
      <c r="P295" s="316">
        <f t="shared" si="595"/>
        <v>0</v>
      </c>
      <c r="Q295" s="316">
        <f t="shared" si="595"/>
        <v>0</v>
      </c>
      <c r="R295" s="316">
        <f t="shared" si="595"/>
        <v>0</v>
      </c>
      <c r="S295" s="316">
        <f t="shared" si="595"/>
        <v>0</v>
      </c>
      <c r="T295" s="316">
        <f t="shared" si="595"/>
        <v>0</v>
      </c>
      <c r="U295" s="316">
        <f t="shared" si="595"/>
        <v>0</v>
      </c>
      <c r="V295" s="316">
        <f t="shared" si="595"/>
        <v>0</v>
      </c>
      <c r="W295" s="316">
        <f t="shared" si="595"/>
        <v>0</v>
      </c>
      <c r="X295" s="316">
        <f t="shared" si="595"/>
        <v>0</v>
      </c>
      <c r="Y295" s="316">
        <f t="shared" si="595"/>
        <v>0</v>
      </c>
      <c r="Z295" s="316">
        <f t="shared" si="595"/>
        <v>0</v>
      </c>
      <c r="AA295" s="316">
        <f t="shared" si="595"/>
        <v>0</v>
      </c>
      <c r="AB295" s="316">
        <f t="shared" si="595"/>
        <v>0</v>
      </c>
      <c r="AC295" s="316">
        <f t="shared" si="595"/>
        <v>0</v>
      </c>
      <c r="AD295" s="316">
        <f t="shared" si="595"/>
        <v>0</v>
      </c>
      <c r="AE295" s="316">
        <f t="shared" si="595"/>
        <v>0</v>
      </c>
      <c r="AF295" s="316">
        <f t="shared" si="595"/>
        <v>0</v>
      </c>
      <c r="AG295" s="316">
        <f t="shared" si="595"/>
        <v>0</v>
      </c>
      <c r="AH295" s="316">
        <f t="shared" si="595"/>
        <v>0</v>
      </c>
      <c r="AI295" s="316">
        <f t="shared" si="595"/>
        <v>0</v>
      </c>
      <c r="AJ295" s="316">
        <f t="shared" si="595"/>
        <v>0</v>
      </c>
      <c r="AK295" s="316">
        <f t="shared" si="595"/>
        <v>0</v>
      </c>
      <c r="AL295" s="316">
        <f t="shared" si="595"/>
        <v>0</v>
      </c>
      <c r="AM295" s="316">
        <f t="shared" si="595"/>
        <v>0</v>
      </c>
      <c r="AN295" s="316">
        <f t="shared" si="595"/>
        <v>0</v>
      </c>
      <c r="AO295" s="316">
        <f t="shared" si="595"/>
        <v>0</v>
      </c>
      <c r="AP295" s="316">
        <f t="shared" si="595"/>
        <v>0</v>
      </c>
      <c r="AQ295" s="316">
        <f t="shared" si="595"/>
        <v>0</v>
      </c>
      <c r="AR295" s="316">
        <f t="shared" si="595"/>
        <v>0</v>
      </c>
      <c r="AS295" s="316">
        <f t="shared" si="595"/>
        <v>0</v>
      </c>
      <c r="AT295" s="316">
        <f t="shared" si="595"/>
        <v>0</v>
      </c>
      <c r="AU295" s="316">
        <f t="shared" si="595"/>
        <v>0</v>
      </c>
      <c r="AV295" s="316">
        <f t="shared" si="595"/>
        <v>0</v>
      </c>
      <c r="AW295" s="316">
        <f t="shared" si="595"/>
        <v>0</v>
      </c>
      <c r="AX295" s="316">
        <f t="shared" si="595"/>
        <v>0</v>
      </c>
      <c r="AY295" s="316">
        <f t="shared" si="595"/>
        <v>0</v>
      </c>
      <c r="AZ295" s="316">
        <f t="shared" si="595"/>
        <v>0</v>
      </c>
      <c r="BA295" s="316">
        <f t="shared" si="595"/>
        <v>0</v>
      </c>
      <c r="BB295" s="316">
        <f t="shared" si="595"/>
        <v>0</v>
      </c>
      <c r="BC295" s="316">
        <f t="shared" si="595"/>
        <v>0</v>
      </c>
      <c r="BD295" s="316">
        <f t="shared" si="595"/>
        <v>0</v>
      </c>
      <c r="BE295" s="316">
        <f t="shared" si="595"/>
        <v>0</v>
      </c>
      <c r="BF295" s="316">
        <f t="shared" si="595"/>
        <v>0</v>
      </c>
      <c r="BG295" s="316">
        <f t="shared" si="595"/>
        <v>0</v>
      </c>
      <c r="BH295" s="316">
        <f t="shared" si="595"/>
        <v>0</v>
      </c>
      <c r="BI295" s="316">
        <f t="shared" si="595"/>
        <v>0</v>
      </c>
      <c r="BJ295" s="316">
        <f t="shared" si="595"/>
        <v>0</v>
      </c>
      <c r="BK295" s="316">
        <f t="shared" si="595"/>
        <v>0</v>
      </c>
      <c r="BL295" s="316">
        <f t="shared" si="595"/>
        <v>0</v>
      </c>
      <c r="BM295" s="316">
        <f t="shared" si="595"/>
        <v>0</v>
      </c>
      <c r="BN295" s="316">
        <f t="shared" si="595"/>
        <v>0</v>
      </c>
      <c r="BO295" s="316">
        <f t="shared" si="595"/>
        <v>0</v>
      </c>
      <c r="BP295" s="316">
        <f t="shared" si="595"/>
        <v>0</v>
      </c>
      <c r="BQ295" s="316">
        <f t="shared" si="595"/>
        <v>0</v>
      </c>
      <c r="BR295" s="316">
        <f t="shared" si="595"/>
        <v>0</v>
      </c>
      <c r="BS295" s="316">
        <f t="shared" si="595"/>
        <v>0</v>
      </c>
      <c r="BT295" s="316">
        <f t="shared" ref="BT295:BX295" si="596">BT86</f>
        <v>0</v>
      </c>
      <c r="BU295" s="316">
        <f t="shared" si="596"/>
        <v>0</v>
      </c>
      <c r="BV295" s="316">
        <f t="shared" si="596"/>
        <v>0</v>
      </c>
      <c r="BW295" s="316">
        <f t="shared" si="596"/>
        <v>0</v>
      </c>
      <c r="BX295" s="316">
        <f t="shared" si="596"/>
        <v>0</v>
      </c>
    </row>
    <row r="296" spans="1:76" x14ac:dyDescent="0.2">
      <c r="A296" s="727"/>
      <c r="B296" s="714"/>
      <c r="C296" s="714"/>
      <c r="D296" s="710"/>
      <c r="E296" s="710"/>
      <c r="F296" s="90" t="s">
        <v>324</v>
      </c>
      <c r="G296" s="316">
        <f>IF($C86="","N/A",G295)</f>
        <v>0</v>
      </c>
      <c r="H296" s="316">
        <f>IF($C86="NON-QALY",IF(H$71="-","",H$158*H295),IF($C86="QALY",IF(H$71="-","",H295*H$159),"N/A"))</f>
        <v>0</v>
      </c>
      <c r="I296" s="316">
        <f t="shared" ref="I296:BT296" si="597">IF($C86="NON-QALY",IF(I$71="-","",I$158*I295),IF($C86="QALY",IF(I$71="-","",I295*I$159),"N/A"))</f>
        <v>0</v>
      </c>
      <c r="J296" s="316">
        <f t="shared" si="597"/>
        <v>0</v>
      </c>
      <c r="K296" s="316">
        <f t="shared" si="597"/>
        <v>0</v>
      </c>
      <c r="L296" s="316">
        <f t="shared" si="597"/>
        <v>0</v>
      </c>
      <c r="M296" s="316">
        <f t="shared" si="597"/>
        <v>0</v>
      </c>
      <c r="N296" s="316">
        <f t="shared" si="597"/>
        <v>0</v>
      </c>
      <c r="O296" s="316">
        <f t="shared" si="597"/>
        <v>0</v>
      </c>
      <c r="P296" s="316">
        <f t="shared" si="597"/>
        <v>0</v>
      </c>
      <c r="Q296" s="316">
        <f t="shared" si="597"/>
        <v>0</v>
      </c>
      <c r="R296" s="316">
        <f t="shared" si="597"/>
        <v>0</v>
      </c>
      <c r="S296" s="316">
        <f t="shared" si="597"/>
        <v>0</v>
      </c>
      <c r="T296" s="316">
        <f t="shared" si="597"/>
        <v>0</v>
      </c>
      <c r="U296" s="316">
        <f t="shared" si="597"/>
        <v>0</v>
      </c>
      <c r="V296" s="316">
        <f t="shared" si="597"/>
        <v>0</v>
      </c>
      <c r="W296" s="316">
        <f t="shared" si="597"/>
        <v>0</v>
      </c>
      <c r="X296" s="316">
        <f t="shared" si="597"/>
        <v>0</v>
      </c>
      <c r="Y296" s="316">
        <f t="shared" si="597"/>
        <v>0</v>
      </c>
      <c r="Z296" s="316">
        <f t="shared" si="597"/>
        <v>0</v>
      </c>
      <c r="AA296" s="316">
        <f t="shared" si="597"/>
        <v>0</v>
      </c>
      <c r="AB296" s="316">
        <f t="shared" si="597"/>
        <v>0</v>
      </c>
      <c r="AC296" s="316">
        <f t="shared" si="597"/>
        <v>0</v>
      </c>
      <c r="AD296" s="316">
        <f t="shared" si="597"/>
        <v>0</v>
      </c>
      <c r="AE296" s="316">
        <f t="shared" si="597"/>
        <v>0</v>
      </c>
      <c r="AF296" s="316">
        <f t="shared" si="597"/>
        <v>0</v>
      </c>
      <c r="AG296" s="316">
        <f t="shared" si="597"/>
        <v>0</v>
      </c>
      <c r="AH296" s="316">
        <f t="shared" si="597"/>
        <v>0</v>
      </c>
      <c r="AI296" s="316">
        <f t="shared" si="597"/>
        <v>0</v>
      </c>
      <c r="AJ296" s="316">
        <f t="shared" si="597"/>
        <v>0</v>
      </c>
      <c r="AK296" s="316">
        <f t="shared" si="597"/>
        <v>0</v>
      </c>
      <c r="AL296" s="316">
        <f t="shared" si="597"/>
        <v>0</v>
      </c>
      <c r="AM296" s="316">
        <f t="shared" si="597"/>
        <v>0</v>
      </c>
      <c r="AN296" s="316">
        <f t="shared" si="597"/>
        <v>0</v>
      </c>
      <c r="AO296" s="316">
        <f t="shared" si="597"/>
        <v>0</v>
      </c>
      <c r="AP296" s="316">
        <f t="shared" si="597"/>
        <v>0</v>
      </c>
      <c r="AQ296" s="316">
        <f t="shared" si="597"/>
        <v>0</v>
      </c>
      <c r="AR296" s="316">
        <f t="shared" si="597"/>
        <v>0</v>
      </c>
      <c r="AS296" s="316">
        <f t="shared" si="597"/>
        <v>0</v>
      </c>
      <c r="AT296" s="316">
        <f t="shared" si="597"/>
        <v>0</v>
      </c>
      <c r="AU296" s="316">
        <f t="shared" si="597"/>
        <v>0</v>
      </c>
      <c r="AV296" s="316">
        <f t="shared" si="597"/>
        <v>0</v>
      </c>
      <c r="AW296" s="316">
        <f t="shared" si="597"/>
        <v>0</v>
      </c>
      <c r="AX296" s="316">
        <f t="shared" si="597"/>
        <v>0</v>
      </c>
      <c r="AY296" s="316">
        <f t="shared" si="597"/>
        <v>0</v>
      </c>
      <c r="AZ296" s="316">
        <f t="shared" si="597"/>
        <v>0</v>
      </c>
      <c r="BA296" s="316">
        <f t="shared" si="597"/>
        <v>0</v>
      </c>
      <c r="BB296" s="316">
        <f t="shared" si="597"/>
        <v>0</v>
      </c>
      <c r="BC296" s="316">
        <f t="shared" si="597"/>
        <v>0</v>
      </c>
      <c r="BD296" s="316">
        <f t="shared" si="597"/>
        <v>0</v>
      </c>
      <c r="BE296" s="316">
        <f t="shared" si="597"/>
        <v>0</v>
      </c>
      <c r="BF296" s="316">
        <f t="shared" si="597"/>
        <v>0</v>
      </c>
      <c r="BG296" s="316">
        <f t="shared" si="597"/>
        <v>0</v>
      </c>
      <c r="BH296" s="316">
        <f t="shared" si="597"/>
        <v>0</v>
      </c>
      <c r="BI296" s="316">
        <f t="shared" si="597"/>
        <v>0</v>
      </c>
      <c r="BJ296" s="316">
        <f t="shared" si="597"/>
        <v>0</v>
      </c>
      <c r="BK296" s="316">
        <f t="shared" si="597"/>
        <v>0</v>
      </c>
      <c r="BL296" s="316">
        <f t="shared" si="597"/>
        <v>0</v>
      </c>
      <c r="BM296" s="316">
        <f t="shared" si="597"/>
        <v>0</v>
      </c>
      <c r="BN296" s="316">
        <f t="shared" si="597"/>
        <v>0</v>
      </c>
      <c r="BO296" s="316">
        <f t="shared" si="597"/>
        <v>0</v>
      </c>
      <c r="BP296" s="316">
        <f t="shared" si="597"/>
        <v>0</v>
      </c>
      <c r="BQ296" s="316">
        <f t="shared" si="597"/>
        <v>0</v>
      </c>
      <c r="BR296" s="316">
        <f t="shared" si="597"/>
        <v>0</v>
      </c>
      <c r="BS296" s="316">
        <f t="shared" si="597"/>
        <v>0</v>
      </c>
      <c r="BT296" s="316">
        <f t="shared" si="597"/>
        <v>0</v>
      </c>
      <c r="BU296" s="316">
        <f t="shared" ref="BU296:BX296" si="598">IF($C86="NON-QALY",IF(BU$71="-","",BU$158*BU295),IF($C86="QALY",IF(BU$71="-","",BU295*BU$159),"N/A"))</f>
        <v>0</v>
      </c>
      <c r="BV296" s="316">
        <f t="shared" si="598"/>
        <v>0</v>
      </c>
      <c r="BW296" s="316">
        <f t="shared" si="598"/>
        <v>0</v>
      </c>
      <c r="BX296" s="316">
        <f t="shared" si="598"/>
        <v>0</v>
      </c>
    </row>
    <row r="297" spans="1:76" ht="12" x14ac:dyDescent="0.2">
      <c r="A297" s="31"/>
      <c r="B297" s="31"/>
      <c r="C297" s="490" t="s">
        <v>55</v>
      </c>
      <c r="D297" s="317">
        <f>SUM(D267:D296)</f>
        <v>0</v>
      </c>
      <c r="E297" s="317">
        <f>SUM(E267:E296)</f>
        <v>0</v>
      </c>
      <c r="F297" s="317">
        <f>SUM(G297:BX297)</f>
        <v>0</v>
      </c>
      <c r="G297" s="317">
        <f>SUM(G296,G294,G292,G290,G288,G286,G284,G282,G280,G278,G276,G274,G272,G270,G268)</f>
        <v>0</v>
      </c>
      <c r="H297" s="317">
        <f t="shared" ref="H297:BS297" si="599">SUM(H296,H294,H292,H290,H288,H286,H284,H282,H280,H278,H276,H274,H272,H270,H268)</f>
        <v>0</v>
      </c>
      <c r="I297" s="317">
        <f t="shared" si="599"/>
        <v>0</v>
      </c>
      <c r="J297" s="317">
        <f t="shared" si="599"/>
        <v>0</v>
      </c>
      <c r="K297" s="317">
        <f t="shared" si="599"/>
        <v>0</v>
      </c>
      <c r="L297" s="317">
        <f t="shared" si="599"/>
        <v>0</v>
      </c>
      <c r="M297" s="317">
        <f t="shared" si="599"/>
        <v>0</v>
      </c>
      <c r="N297" s="317">
        <f t="shared" si="599"/>
        <v>0</v>
      </c>
      <c r="O297" s="317">
        <f t="shared" si="599"/>
        <v>0</v>
      </c>
      <c r="P297" s="317">
        <f t="shared" si="599"/>
        <v>0</v>
      </c>
      <c r="Q297" s="317">
        <f t="shared" si="599"/>
        <v>0</v>
      </c>
      <c r="R297" s="317">
        <f t="shared" si="599"/>
        <v>0</v>
      </c>
      <c r="S297" s="317">
        <f t="shared" si="599"/>
        <v>0</v>
      </c>
      <c r="T297" s="317">
        <f t="shared" si="599"/>
        <v>0</v>
      </c>
      <c r="U297" s="317">
        <f t="shared" si="599"/>
        <v>0</v>
      </c>
      <c r="V297" s="317">
        <f t="shared" si="599"/>
        <v>0</v>
      </c>
      <c r="W297" s="317">
        <f t="shared" si="599"/>
        <v>0</v>
      </c>
      <c r="X297" s="317">
        <f t="shared" si="599"/>
        <v>0</v>
      </c>
      <c r="Y297" s="317">
        <f t="shared" si="599"/>
        <v>0</v>
      </c>
      <c r="Z297" s="317">
        <f t="shared" si="599"/>
        <v>0</v>
      </c>
      <c r="AA297" s="317">
        <f t="shared" si="599"/>
        <v>0</v>
      </c>
      <c r="AB297" s="317">
        <f t="shared" si="599"/>
        <v>0</v>
      </c>
      <c r="AC297" s="317">
        <f t="shared" si="599"/>
        <v>0</v>
      </c>
      <c r="AD297" s="317">
        <f t="shared" si="599"/>
        <v>0</v>
      </c>
      <c r="AE297" s="317">
        <f t="shared" si="599"/>
        <v>0</v>
      </c>
      <c r="AF297" s="317">
        <f t="shared" si="599"/>
        <v>0</v>
      </c>
      <c r="AG297" s="317">
        <f t="shared" si="599"/>
        <v>0</v>
      </c>
      <c r="AH297" s="317">
        <f t="shared" si="599"/>
        <v>0</v>
      </c>
      <c r="AI297" s="317">
        <f t="shared" si="599"/>
        <v>0</v>
      </c>
      <c r="AJ297" s="317">
        <f t="shared" si="599"/>
        <v>0</v>
      </c>
      <c r="AK297" s="317">
        <f t="shared" si="599"/>
        <v>0</v>
      </c>
      <c r="AL297" s="317">
        <f t="shared" si="599"/>
        <v>0</v>
      </c>
      <c r="AM297" s="317">
        <f t="shared" si="599"/>
        <v>0</v>
      </c>
      <c r="AN297" s="317">
        <f t="shared" si="599"/>
        <v>0</v>
      </c>
      <c r="AO297" s="317">
        <f t="shared" si="599"/>
        <v>0</v>
      </c>
      <c r="AP297" s="317">
        <f t="shared" si="599"/>
        <v>0</v>
      </c>
      <c r="AQ297" s="317">
        <f t="shared" si="599"/>
        <v>0</v>
      </c>
      <c r="AR297" s="317">
        <f t="shared" si="599"/>
        <v>0</v>
      </c>
      <c r="AS297" s="317">
        <f t="shared" si="599"/>
        <v>0</v>
      </c>
      <c r="AT297" s="317">
        <f t="shared" si="599"/>
        <v>0</v>
      </c>
      <c r="AU297" s="317">
        <f t="shared" si="599"/>
        <v>0</v>
      </c>
      <c r="AV297" s="317">
        <f t="shared" si="599"/>
        <v>0</v>
      </c>
      <c r="AW297" s="317">
        <f t="shared" si="599"/>
        <v>0</v>
      </c>
      <c r="AX297" s="317">
        <f t="shared" si="599"/>
        <v>0</v>
      </c>
      <c r="AY297" s="317">
        <f t="shared" si="599"/>
        <v>0</v>
      </c>
      <c r="AZ297" s="317">
        <f t="shared" si="599"/>
        <v>0</v>
      </c>
      <c r="BA297" s="317">
        <f t="shared" si="599"/>
        <v>0</v>
      </c>
      <c r="BB297" s="317">
        <f t="shared" si="599"/>
        <v>0</v>
      </c>
      <c r="BC297" s="317">
        <f t="shared" si="599"/>
        <v>0</v>
      </c>
      <c r="BD297" s="317">
        <f t="shared" si="599"/>
        <v>0</v>
      </c>
      <c r="BE297" s="317">
        <f t="shared" si="599"/>
        <v>0</v>
      </c>
      <c r="BF297" s="317">
        <f t="shared" si="599"/>
        <v>0</v>
      </c>
      <c r="BG297" s="317">
        <f t="shared" si="599"/>
        <v>0</v>
      </c>
      <c r="BH297" s="317">
        <f t="shared" si="599"/>
        <v>0</v>
      </c>
      <c r="BI297" s="317">
        <f t="shared" si="599"/>
        <v>0</v>
      </c>
      <c r="BJ297" s="317">
        <f t="shared" si="599"/>
        <v>0</v>
      </c>
      <c r="BK297" s="317">
        <f t="shared" si="599"/>
        <v>0</v>
      </c>
      <c r="BL297" s="317">
        <f t="shared" si="599"/>
        <v>0</v>
      </c>
      <c r="BM297" s="317">
        <f t="shared" si="599"/>
        <v>0</v>
      </c>
      <c r="BN297" s="317">
        <f t="shared" si="599"/>
        <v>0</v>
      </c>
      <c r="BO297" s="317">
        <f t="shared" si="599"/>
        <v>0</v>
      </c>
      <c r="BP297" s="317">
        <f t="shared" si="599"/>
        <v>0</v>
      </c>
      <c r="BQ297" s="317">
        <f t="shared" si="599"/>
        <v>0</v>
      </c>
      <c r="BR297" s="317">
        <f t="shared" si="599"/>
        <v>0</v>
      </c>
      <c r="BS297" s="317">
        <f t="shared" si="599"/>
        <v>0</v>
      </c>
      <c r="BT297" s="317">
        <f t="shared" ref="BT297:BX297" si="600">SUM(BT296,BT294,BT292,BT290,BT288,BT286,BT284,BT282,BT280,BT278,BT276,BT274,BT272,BT270,BT268)</f>
        <v>0</v>
      </c>
      <c r="BU297" s="317">
        <f t="shared" si="600"/>
        <v>0</v>
      </c>
      <c r="BV297" s="317">
        <f t="shared" si="600"/>
        <v>0</v>
      </c>
      <c r="BW297" s="317">
        <f t="shared" si="600"/>
        <v>0</v>
      </c>
      <c r="BX297" s="317">
        <f t="shared" si="600"/>
        <v>0</v>
      </c>
    </row>
    <row r="298" spans="1:76" x14ac:dyDescent="0.2">
      <c r="D298" s="318"/>
      <c r="E298" s="318"/>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c r="AD298" s="264"/>
      <c r="AE298" s="264"/>
      <c r="AF298" s="264"/>
      <c r="AG298" s="264"/>
      <c r="AH298" s="264"/>
      <c r="AI298" s="264"/>
      <c r="AJ298" s="264"/>
      <c r="AK298" s="264"/>
      <c r="AL298" s="264"/>
      <c r="AM298" s="264"/>
      <c r="AN298" s="264"/>
      <c r="AO298" s="264"/>
      <c r="AP298" s="264"/>
      <c r="AQ298" s="264"/>
      <c r="AR298" s="264"/>
      <c r="AS298" s="264"/>
      <c r="AT298" s="264"/>
      <c r="AU298" s="264"/>
      <c r="AV298" s="264"/>
      <c r="AW298" s="264"/>
      <c r="AX298" s="264"/>
      <c r="AY298" s="264"/>
      <c r="AZ298" s="264"/>
      <c r="BA298" s="264"/>
      <c r="BB298" s="264"/>
      <c r="BC298" s="264"/>
      <c r="BD298" s="264"/>
      <c r="BE298" s="264"/>
      <c r="BF298" s="264"/>
      <c r="BG298" s="264"/>
      <c r="BH298" s="264"/>
      <c r="BI298" s="264"/>
      <c r="BJ298" s="264"/>
      <c r="BK298" s="264"/>
      <c r="BL298" s="264"/>
      <c r="BM298" s="264"/>
      <c r="BN298" s="264"/>
      <c r="BO298" s="264"/>
      <c r="BP298" s="264"/>
      <c r="BQ298" s="264"/>
      <c r="BR298" s="264"/>
      <c r="BS298" s="264"/>
      <c r="BT298" s="264"/>
      <c r="BU298" s="264"/>
      <c r="BV298" s="264"/>
      <c r="BW298" s="264"/>
      <c r="BX298" s="264"/>
    </row>
    <row r="299" spans="1:76" ht="12" x14ac:dyDescent="0.2">
      <c r="A299" s="735" t="str">
        <f>A91</f>
        <v xml:space="preserve">Option 4 - </v>
      </c>
      <c r="B299" s="735"/>
      <c r="C299" s="735"/>
      <c r="D299" s="735"/>
      <c r="E299" s="318"/>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264"/>
      <c r="AE299" s="264"/>
      <c r="AF299" s="264"/>
      <c r="AG299" s="264"/>
      <c r="AH299" s="264"/>
      <c r="AI299" s="264"/>
      <c r="AJ299" s="264"/>
      <c r="AK299" s="264"/>
      <c r="AL299" s="264"/>
      <c r="AM299" s="264"/>
      <c r="AN299" s="264"/>
      <c r="AO299" s="264"/>
      <c r="AP299" s="264"/>
      <c r="AQ299" s="264"/>
      <c r="AR299" s="264"/>
      <c r="AS299" s="264"/>
      <c r="AT299" s="264"/>
      <c r="AU299" s="264"/>
      <c r="AV299" s="264"/>
      <c r="AW299" s="264"/>
      <c r="AX299" s="264"/>
      <c r="AY299" s="264"/>
      <c r="AZ299" s="264"/>
      <c r="BA299" s="264"/>
      <c r="BB299" s="264"/>
      <c r="BC299" s="264"/>
      <c r="BD299" s="264"/>
      <c r="BE299" s="264"/>
      <c r="BF299" s="264"/>
      <c r="BG299" s="264"/>
      <c r="BH299" s="264"/>
      <c r="BI299" s="264"/>
      <c r="BJ299" s="264"/>
      <c r="BK299" s="264"/>
      <c r="BL299" s="264"/>
      <c r="BM299" s="264"/>
      <c r="BN299" s="264"/>
      <c r="BO299" s="264"/>
      <c r="BP299" s="264"/>
      <c r="BQ299" s="264"/>
      <c r="BR299" s="264"/>
      <c r="BS299" s="264"/>
      <c r="BT299" s="264"/>
      <c r="BU299" s="264"/>
      <c r="BV299" s="264"/>
      <c r="BW299" s="264"/>
      <c r="BX299" s="264"/>
    </row>
    <row r="300" spans="1:76" x14ac:dyDescent="0.2">
      <c r="A300" s="726" t="s">
        <v>41</v>
      </c>
      <c r="B300" s="713">
        <f>B94</f>
        <v>0</v>
      </c>
      <c r="C300" s="713" t="str">
        <f>C94</f>
        <v>Non-QALY</v>
      </c>
      <c r="D300" s="709">
        <f>E300/(IF(C94="QALY",Factors!$BU$75,Factors!$BU$74))</f>
        <v>0</v>
      </c>
      <c r="E300" s="709">
        <f>SUM(G301:BX301)</f>
        <v>0</v>
      </c>
      <c r="F300" s="34" t="s">
        <v>325</v>
      </c>
      <c r="G300" s="316">
        <f t="shared" ref="G300:AL300" si="601">G94</f>
        <v>0</v>
      </c>
      <c r="H300" s="316">
        <f t="shared" si="601"/>
        <v>0</v>
      </c>
      <c r="I300" s="316">
        <f t="shared" si="601"/>
        <v>0</v>
      </c>
      <c r="J300" s="316">
        <f t="shared" si="601"/>
        <v>0</v>
      </c>
      <c r="K300" s="316">
        <f t="shared" si="601"/>
        <v>0</v>
      </c>
      <c r="L300" s="316">
        <f t="shared" si="601"/>
        <v>0</v>
      </c>
      <c r="M300" s="316">
        <f t="shared" si="601"/>
        <v>0</v>
      </c>
      <c r="N300" s="316">
        <f t="shared" si="601"/>
        <v>0</v>
      </c>
      <c r="O300" s="316">
        <f t="shared" si="601"/>
        <v>0</v>
      </c>
      <c r="P300" s="316">
        <f t="shared" si="601"/>
        <v>0</v>
      </c>
      <c r="Q300" s="316">
        <f t="shared" si="601"/>
        <v>0</v>
      </c>
      <c r="R300" s="316">
        <f t="shared" si="601"/>
        <v>0</v>
      </c>
      <c r="S300" s="316">
        <f t="shared" si="601"/>
        <v>0</v>
      </c>
      <c r="T300" s="316">
        <f t="shared" si="601"/>
        <v>0</v>
      </c>
      <c r="U300" s="316">
        <f t="shared" si="601"/>
        <v>0</v>
      </c>
      <c r="V300" s="316">
        <f t="shared" si="601"/>
        <v>0</v>
      </c>
      <c r="W300" s="316">
        <f t="shared" si="601"/>
        <v>0</v>
      </c>
      <c r="X300" s="316">
        <f t="shared" si="601"/>
        <v>0</v>
      </c>
      <c r="Y300" s="316">
        <f t="shared" si="601"/>
        <v>0</v>
      </c>
      <c r="Z300" s="316">
        <f t="shared" si="601"/>
        <v>0</v>
      </c>
      <c r="AA300" s="316">
        <f t="shared" si="601"/>
        <v>0</v>
      </c>
      <c r="AB300" s="316">
        <f t="shared" si="601"/>
        <v>0</v>
      </c>
      <c r="AC300" s="316">
        <f t="shared" si="601"/>
        <v>0</v>
      </c>
      <c r="AD300" s="316">
        <f t="shared" si="601"/>
        <v>0</v>
      </c>
      <c r="AE300" s="316">
        <f t="shared" si="601"/>
        <v>0</v>
      </c>
      <c r="AF300" s="316">
        <f t="shared" si="601"/>
        <v>0</v>
      </c>
      <c r="AG300" s="316">
        <f t="shared" si="601"/>
        <v>0</v>
      </c>
      <c r="AH300" s="316">
        <f t="shared" si="601"/>
        <v>0</v>
      </c>
      <c r="AI300" s="316">
        <f t="shared" si="601"/>
        <v>0</v>
      </c>
      <c r="AJ300" s="316">
        <f t="shared" si="601"/>
        <v>0</v>
      </c>
      <c r="AK300" s="316">
        <f t="shared" si="601"/>
        <v>0</v>
      </c>
      <c r="AL300" s="316">
        <f t="shared" si="601"/>
        <v>0</v>
      </c>
      <c r="AM300" s="316">
        <f t="shared" ref="AM300:BR300" si="602">AM94</f>
        <v>0</v>
      </c>
      <c r="AN300" s="316">
        <f t="shared" si="602"/>
        <v>0</v>
      </c>
      <c r="AO300" s="316">
        <f t="shared" si="602"/>
        <v>0</v>
      </c>
      <c r="AP300" s="316">
        <f t="shared" si="602"/>
        <v>0</v>
      </c>
      <c r="AQ300" s="316">
        <f t="shared" si="602"/>
        <v>0</v>
      </c>
      <c r="AR300" s="316">
        <f t="shared" si="602"/>
        <v>0</v>
      </c>
      <c r="AS300" s="316">
        <f t="shared" si="602"/>
        <v>0</v>
      </c>
      <c r="AT300" s="316">
        <f t="shared" si="602"/>
        <v>0</v>
      </c>
      <c r="AU300" s="316">
        <f t="shared" si="602"/>
        <v>0</v>
      </c>
      <c r="AV300" s="316">
        <f t="shared" si="602"/>
        <v>0</v>
      </c>
      <c r="AW300" s="316">
        <f t="shared" si="602"/>
        <v>0</v>
      </c>
      <c r="AX300" s="316">
        <f t="shared" si="602"/>
        <v>0</v>
      </c>
      <c r="AY300" s="316">
        <f t="shared" si="602"/>
        <v>0</v>
      </c>
      <c r="AZ300" s="316">
        <f t="shared" si="602"/>
        <v>0</v>
      </c>
      <c r="BA300" s="316">
        <f t="shared" si="602"/>
        <v>0</v>
      </c>
      <c r="BB300" s="316">
        <f t="shared" si="602"/>
        <v>0</v>
      </c>
      <c r="BC300" s="316">
        <f t="shared" si="602"/>
        <v>0</v>
      </c>
      <c r="BD300" s="316">
        <f t="shared" si="602"/>
        <v>0</v>
      </c>
      <c r="BE300" s="316">
        <f t="shared" si="602"/>
        <v>0</v>
      </c>
      <c r="BF300" s="316">
        <f t="shared" si="602"/>
        <v>0</v>
      </c>
      <c r="BG300" s="316">
        <f t="shared" si="602"/>
        <v>0</v>
      </c>
      <c r="BH300" s="316">
        <f t="shared" si="602"/>
        <v>0</v>
      </c>
      <c r="BI300" s="316">
        <f t="shared" si="602"/>
        <v>0</v>
      </c>
      <c r="BJ300" s="316">
        <f t="shared" si="602"/>
        <v>0</v>
      </c>
      <c r="BK300" s="316">
        <f t="shared" si="602"/>
        <v>0</v>
      </c>
      <c r="BL300" s="316">
        <f t="shared" si="602"/>
        <v>0</v>
      </c>
      <c r="BM300" s="316">
        <f t="shared" si="602"/>
        <v>0</v>
      </c>
      <c r="BN300" s="316">
        <f t="shared" si="602"/>
        <v>0</v>
      </c>
      <c r="BO300" s="316">
        <f t="shared" si="602"/>
        <v>0</v>
      </c>
      <c r="BP300" s="316">
        <f t="shared" si="602"/>
        <v>0</v>
      </c>
      <c r="BQ300" s="316">
        <f t="shared" si="602"/>
        <v>0</v>
      </c>
      <c r="BR300" s="316">
        <f t="shared" si="602"/>
        <v>0</v>
      </c>
      <c r="BS300" s="316">
        <f t="shared" ref="BS300:BX300" si="603">BS94</f>
        <v>0</v>
      </c>
      <c r="BT300" s="316">
        <f t="shared" si="603"/>
        <v>0</v>
      </c>
      <c r="BU300" s="316">
        <f t="shared" si="603"/>
        <v>0</v>
      </c>
      <c r="BV300" s="316">
        <f t="shared" si="603"/>
        <v>0</v>
      </c>
      <c r="BW300" s="316">
        <f t="shared" si="603"/>
        <v>0</v>
      </c>
      <c r="BX300" s="316">
        <f t="shared" si="603"/>
        <v>0</v>
      </c>
    </row>
    <row r="301" spans="1:76" x14ac:dyDescent="0.2">
      <c r="A301" s="727"/>
      <c r="B301" s="714"/>
      <c r="C301" s="714"/>
      <c r="D301" s="710"/>
      <c r="E301" s="710"/>
      <c r="F301" s="90" t="s">
        <v>324</v>
      </c>
      <c r="G301" s="316">
        <f>IF($C94="","N/A",G300)</f>
        <v>0</v>
      </c>
      <c r="H301" s="316">
        <f t="shared" ref="H301:AM301" si="604">IF($C94="NON-QALY",IF(H$93="-","",H$158*H300),IF($C94="QALY",IF(H$93="-","",H300*H$159),"N/A"))</f>
        <v>0</v>
      </c>
      <c r="I301" s="316">
        <f t="shared" si="604"/>
        <v>0</v>
      </c>
      <c r="J301" s="316">
        <f t="shared" si="604"/>
        <v>0</v>
      </c>
      <c r="K301" s="316">
        <f t="shared" si="604"/>
        <v>0</v>
      </c>
      <c r="L301" s="316">
        <f t="shared" si="604"/>
        <v>0</v>
      </c>
      <c r="M301" s="316">
        <f t="shared" si="604"/>
        <v>0</v>
      </c>
      <c r="N301" s="316">
        <f t="shared" si="604"/>
        <v>0</v>
      </c>
      <c r="O301" s="316">
        <f t="shared" si="604"/>
        <v>0</v>
      </c>
      <c r="P301" s="316">
        <f t="shared" si="604"/>
        <v>0</v>
      </c>
      <c r="Q301" s="316">
        <f t="shared" si="604"/>
        <v>0</v>
      </c>
      <c r="R301" s="316">
        <f t="shared" si="604"/>
        <v>0</v>
      </c>
      <c r="S301" s="316">
        <f t="shared" si="604"/>
        <v>0</v>
      </c>
      <c r="T301" s="316">
        <f t="shared" si="604"/>
        <v>0</v>
      </c>
      <c r="U301" s="316">
        <f t="shared" si="604"/>
        <v>0</v>
      </c>
      <c r="V301" s="316">
        <f t="shared" si="604"/>
        <v>0</v>
      </c>
      <c r="W301" s="316">
        <f t="shared" si="604"/>
        <v>0</v>
      </c>
      <c r="X301" s="316">
        <f t="shared" si="604"/>
        <v>0</v>
      </c>
      <c r="Y301" s="316">
        <f t="shared" si="604"/>
        <v>0</v>
      </c>
      <c r="Z301" s="316">
        <f t="shared" si="604"/>
        <v>0</v>
      </c>
      <c r="AA301" s="316">
        <f t="shared" si="604"/>
        <v>0</v>
      </c>
      <c r="AB301" s="316">
        <f t="shared" si="604"/>
        <v>0</v>
      </c>
      <c r="AC301" s="316">
        <f t="shared" si="604"/>
        <v>0</v>
      </c>
      <c r="AD301" s="316">
        <f t="shared" si="604"/>
        <v>0</v>
      </c>
      <c r="AE301" s="316">
        <f t="shared" si="604"/>
        <v>0</v>
      </c>
      <c r="AF301" s="316">
        <f t="shared" si="604"/>
        <v>0</v>
      </c>
      <c r="AG301" s="316">
        <f t="shared" si="604"/>
        <v>0</v>
      </c>
      <c r="AH301" s="316">
        <f t="shared" si="604"/>
        <v>0</v>
      </c>
      <c r="AI301" s="316">
        <f t="shared" si="604"/>
        <v>0</v>
      </c>
      <c r="AJ301" s="316">
        <f t="shared" si="604"/>
        <v>0</v>
      </c>
      <c r="AK301" s="316">
        <f t="shared" si="604"/>
        <v>0</v>
      </c>
      <c r="AL301" s="316">
        <f t="shared" si="604"/>
        <v>0</v>
      </c>
      <c r="AM301" s="316">
        <f t="shared" si="604"/>
        <v>0</v>
      </c>
      <c r="AN301" s="316">
        <f t="shared" ref="AN301:BS301" si="605">IF($C94="NON-QALY",IF(AN$93="-","",AN$158*AN300),IF($C94="QALY",IF(AN$93="-","",AN300*AN$159),"N/A"))</f>
        <v>0</v>
      </c>
      <c r="AO301" s="316">
        <f t="shared" si="605"/>
        <v>0</v>
      </c>
      <c r="AP301" s="316">
        <f t="shared" si="605"/>
        <v>0</v>
      </c>
      <c r="AQ301" s="316">
        <f t="shared" si="605"/>
        <v>0</v>
      </c>
      <c r="AR301" s="316">
        <f t="shared" si="605"/>
        <v>0</v>
      </c>
      <c r="AS301" s="316">
        <f t="shared" si="605"/>
        <v>0</v>
      </c>
      <c r="AT301" s="316">
        <f t="shared" si="605"/>
        <v>0</v>
      </c>
      <c r="AU301" s="316">
        <f t="shared" si="605"/>
        <v>0</v>
      </c>
      <c r="AV301" s="316">
        <f t="shared" si="605"/>
        <v>0</v>
      </c>
      <c r="AW301" s="316">
        <f t="shared" si="605"/>
        <v>0</v>
      </c>
      <c r="AX301" s="316">
        <f t="shared" si="605"/>
        <v>0</v>
      </c>
      <c r="AY301" s="316">
        <f t="shared" si="605"/>
        <v>0</v>
      </c>
      <c r="AZ301" s="316">
        <f t="shared" si="605"/>
        <v>0</v>
      </c>
      <c r="BA301" s="316">
        <f t="shared" si="605"/>
        <v>0</v>
      </c>
      <c r="BB301" s="316">
        <f t="shared" si="605"/>
        <v>0</v>
      </c>
      <c r="BC301" s="316">
        <f t="shared" si="605"/>
        <v>0</v>
      </c>
      <c r="BD301" s="316">
        <f t="shared" si="605"/>
        <v>0</v>
      </c>
      <c r="BE301" s="316">
        <f t="shared" si="605"/>
        <v>0</v>
      </c>
      <c r="BF301" s="316">
        <f t="shared" si="605"/>
        <v>0</v>
      </c>
      <c r="BG301" s="316">
        <f t="shared" si="605"/>
        <v>0</v>
      </c>
      <c r="BH301" s="316">
        <f t="shared" si="605"/>
        <v>0</v>
      </c>
      <c r="BI301" s="316">
        <f t="shared" si="605"/>
        <v>0</v>
      </c>
      <c r="BJ301" s="316">
        <f t="shared" si="605"/>
        <v>0</v>
      </c>
      <c r="BK301" s="316">
        <f t="shared" si="605"/>
        <v>0</v>
      </c>
      <c r="BL301" s="316">
        <f t="shared" si="605"/>
        <v>0</v>
      </c>
      <c r="BM301" s="316">
        <f t="shared" si="605"/>
        <v>0</v>
      </c>
      <c r="BN301" s="316">
        <f t="shared" si="605"/>
        <v>0</v>
      </c>
      <c r="BO301" s="316">
        <f t="shared" si="605"/>
        <v>0</v>
      </c>
      <c r="BP301" s="316">
        <f t="shared" si="605"/>
        <v>0</v>
      </c>
      <c r="BQ301" s="316">
        <f t="shared" si="605"/>
        <v>0</v>
      </c>
      <c r="BR301" s="316">
        <f t="shared" si="605"/>
        <v>0</v>
      </c>
      <c r="BS301" s="316">
        <f t="shared" si="605"/>
        <v>0</v>
      </c>
      <c r="BT301" s="316">
        <f t="shared" ref="BT301:BX301" si="606">IF($C94="NON-QALY",IF(BT$93="-","",BT$158*BT300),IF($C94="QALY",IF(BT$93="-","",BT300*BT$159),"N/A"))</f>
        <v>0</v>
      </c>
      <c r="BU301" s="316">
        <f t="shared" si="606"/>
        <v>0</v>
      </c>
      <c r="BV301" s="316">
        <f t="shared" si="606"/>
        <v>0</v>
      </c>
      <c r="BW301" s="316">
        <f t="shared" si="606"/>
        <v>0</v>
      </c>
      <c r="BX301" s="316">
        <f t="shared" si="606"/>
        <v>0</v>
      </c>
    </row>
    <row r="302" spans="1:76" x14ac:dyDescent="0.2">
      <c r="A302" s="726" t="s">
        <v>42</v>
      </c>
      <c r="B302" s="713">
        <f>B95</f>
        <v>0</v>
      </c>
      <c r="C302" s="713" t="str">
        <f>C95</f>
        <v>Non-QALY</v>
      </c>
      <c r="D302" s="709">
        <f>E302/(IF(C95="QALY",Factors!$BU$75,Factors!$BU$74))</f>
        <v>0</v>
      </c>
      <c r="E302" s="709">
        <f t="shared" ref="E302" si="607">SUM(G303:BX303)</f>
        <v>0</v>
      </c>
      <c r="F302" s="34" t="s">
        <v>325</v>
      </c>
      <c r="G302" s="316">
        <f>G95</f>
        <v>0</v>
      </c>
      <c r="H302" s="316">
        <f t="shared" ref="H302:BS302" si="608">H95</f>
        <v>0</v>
      </c>
      <c r="I302" s="316">
        <f t="shared" si="608"/>
        <v>0</v>
      </c>
      <c r="J302" s="316">
        <f t="shared" si="608"/>
        <v>0</v>
      </c>
      <c r="K302" s="316">
        <f t="shared" si="608"/>
        <v>0</v>
      </c>
      <c r="L302" s="316">
        <f t="shared" si="608"/>
        <v>0</v>
      </c>
      <c r="M302" s="316">
        <f t="shared" si="608"/>
        <v>0</v>
      </c>
      <c r="N302" s="316">
        <f t="shared" si="608"/>
        <v>0</v>
      </c>
      <c r="O302" s="316">
        <f t="shared" si="608"/>
        <v>0</v>
      </c>
      <c r="P302" s="316">
        <f t="shared" si="608"/>
        <v>0</v>
      </c>
      <c r="Q302" s="316">
        <f t="shared" si="608"/>
        <v>0</v>
      </c>
      <c r="R302" s="316">
        <f t="shared" si="608"/>
        <v>0</v>
      </c>
      <c r="S302" s="316">
        <f t="shared" si="608"/>
        <v>0</v>
      </c>
      <c r="T302" s="316">
        <f t="shared" si="608"/>
        <v>0</v>
      </c>
      <c r="U302" s="316">
        <f t="shared" si="608"/>
        <v>0</v>
      </c>
      <c r="V302" s="316">
        <f t="shared" si="608"/>
        <v>0</v>
      </c>
      <c r="W302" s="316">
        <f t="shared" si="608"/>
        <v>0</v>
      </c>
      <c r="X302" s="316">
        <f t="shared" si="608"/>
        <v>0</v>
      </c>
      <c r="Y302" s="316">
        <f t="shared" si="608"/>
        <v>0</v>
      </c>
      <c r="Z302" s="316">
        <f t="shared" si="608"/>
        <v>0</v>
      </c>
      <c r="AA302" s="316">
        <f t="shared" si="608"/>
        <v>0</v>
      </c>
      <c r="AB302" s="316">
        <f t="shared" si="608"/>
        <v>0</v>
      </c>
      <c r="AC302" s="316">
        <f t="shared" si="608"/>
        <v>0</v>
      </c>
      <c r="AD302" s="316">
        <f t="shared" si="608"/>
        <v>0</v>
      </c>
      <c r="AE302" s="316">
        <f t="shared" si="608"/>
        <v>0</v>
      </c>
      <c r="AF302" s="316">
        <f t="shared" si="608"/>
        <v>0</v>
      </c>
      <c r="AG302" s="316">
        <f t="shared" si="608"/>
        <v>0</v>
      </c>
      <c r="AH302" s="316">
        <f t="shared" si="608"/>
        <v>0</v>
      </c>
      <c r="AI302" s="316">
        <f t="shared" si="608"/>
        <v>0</v>
      </c>
      <c r="AJ302" s="316">
        <f t="shared" si="608"/>
        <v>0</v>
      </c>
      <c r="AK302" s="316">
        <f t="shared" si="608"/>
        <v>0</v>
      </c>
      <c r="AL302" s="316">
        <f t="shared" si="608"/>
        <v>0</v>
      </c>
      <c r="AM302" s="316">
        <f t="shared" si="608"/>
        <v>0</v>
      </c>
      <c r="AN302" s="316">
        <f t="shared" si="608"/>
        <v>0</v>
      </c>
      <c r="AO302" s="316">
        <f t="shared" si="608"/>
        <v>0</v>
      </c>
      <c r="AP302" s="316">
        <f t="shared" si="608"/>
        <v>0</v>
      </c>
      <c r="AQ302" s="316">
        <f t="shared" si="608"/>
        <v>0</v>
      </c>
      <c r="AR302" s="316">
        <f t="shared" si="608"/>
        <v>0</v>
      </c>
      <c r="AS302" s="316">
        <f t="shared" si="608"/>
        <v>0</v>
      </c>
      <c r="AT302" s="316">
        <f t="shared" si="608"/>
        <v>0</v>
      </c>
      <c r="AU302" s="316">
        <f t="shared" si="608"/>
        <v>0</v>
      </c>
      <c r="AV302" s="316">
        <f t="shared" si="608"/>
        <v>0</v>
      </c>
      <c r="AW302" s="316">
        <f t="shared" si="608"/>
        <v>0</v>
      </c>
      <c r="AX302" s="316">
        <f t="shared" si="608"/>
        <v>0</v>
      </c>
      <c r="AY302" s="316">
        <f t="shared" si="608"/>
        <v>0</v>
      </c>
      <c r="AZ302" s="316">
        <f t="shared" si="608"/>
        <v>0</v>
      </c>
      <c r="BA302" s="316">
        <f t="shared" si="608"/>
        <v>0</v>
      </c>
      <c r="BB302" s="316">
        <f t="shared" si="608"/>
        <v>0</v>
      </c>
      <c r="BC302" s="316">
        <f t="shared" si="608"/>
        <v>0</v>
      </c>
      <c r="BD302" s="316">
        <f t="shared" si="608"/>
        <v>0</v>
      </c>
      <c r="BE302" s="316">
        <f t="shared" si="608"/>
        <v>0</v>
      </c>
      <c r="BF302" s="316">
        <f t="shared" si="608"/>
        <v>0</v>
      </c>
      <c r="BG302" s="316">
        <f t="shared" si="608"/>
        <v>0</v>
      </c>
      <c r="BH302" s="316">
        <f t="shared" si="608"/>
        <v>0</v>
      </c>
      <c r="BI302" s="316">
        <f t="shared" si="608"/>
        <v>0</v>
      </c>
      <c r="BJ302" s="316">
        <f t="shared" si="608"/>
        <v>0</v>
      </c>
      <c r="BK302" s="316">
        <f t="shared" si="608"/>
        <v>0</v>
      </c>
      <c r="BL302" s="316">
        <f t="shared" si="608"/>
        <v>0</v>
      </c>
      <c r="BM302" s="316">
        <f t="shared" si="608"/>
        <v>0</v>
      </c>
      <c r="BN302" s="316">
        <f t="shared" si="608"/>
        <v>0</v>
      </c>
      <c r="BO302" s="316">
        <f t="shared" si="608"/>
        <v>0</v>
      </c>
      <c r="BP302" s="316">
        <f t="shared" si="608"/>
        <v>0</v>
      </c>
      <c r="BQ302" s="316">
        <f t="shared" si="608"/>
        <v>0</v>
      </c>
      <c r="BR302" s="316">
        <f t="shared" si="608"/>
        <v>0</v>
      </c>
      <c r="BS302" s="316">
        <f t="shared" si="608"/>
        <v>0</v>
      </c>
      <c r="BT302" s="316">
        <f t="shared" ref="BT302:BX302" si="609">BT95</f>
        <v>0</v>
      </c>
      <c r="BU302" s="316">
        <f t="shared" si="609"/>
        <v>0</v>
      </c>
      <c r="BV302" s="316">
        <f t="shared" si="609"/>
        <v>0</v>
      </c>
      <c r="BW302" s="316">
        <f t="shared" si="609"/>
        <v>0</v>
      </c>
      <c r="BX302" s="316">
        <f t="shared" si="609"/>
        <v>0</v>
      </c>
    </row>
    <row r="303" spans="1:76" x14ac:dyDescent="0.2">
      <c r="A303" s="727"/>
      <c r="B303" s="714"/>
      <c r="C303" s="714"/>
      <c r="D303" s="710"/>
      <c r="E303" s="710"/>
      <c r="F303" s="90" t="s">
        <v>324</v>
      </c>
      <c r="G303" s="316">
        <f>IF($C95="","N/A",G302)</f>
        <v>0</v>
      </c>
      <c r="H303" s="316">
        <f>IF($C95="NON-QALY",IF(H$93="-","",H$158*H302),IF($C95="QALY",IF(H$93="-","",H302*H$159),"N/A"))</f>
        <v>0</v>
      </c>
      <c r="I303" s="316">
        <f t="shared" ref="I303:BT303" si="610">IF($C95="NON-QALY",IF(I$93="-","",I$158*I302),IF($C95="QALY",IF(I$93="-","",I302*I$159),"N/A"))</f>
        <v>0</v>
      </c>
      <c r="J303" s="316">
        <f t="shared" si="610"/>
        <v>0</v>
      </c>
      <c r="K303" s="316">
        <f t="shared" si="610"/>
        <v>0</v>
      </c>
      <c r="L303" s="316">
        <f t="shared" si="610"/>
        <v>0</v>
      </c>
      <c r="M303" s="316">
        <f t="shared" si="610"/>
        <v>0</v>
      </c>
      <c r="N303" s="316">
        <f t="shared" si="610"/>
        <v>0</v>
      </c>
      <c r="O303" s="316">
        <f t="shared" si="610"/>
        <v>0</v>
      </c>
      <c r="P303" s="316">
        <f t="shared" si="610"/>
        <v>0</v>
      </c>
      <c r="Q303" s="316">
        <f t="shared" si="610"/>
        <v>0</v>
      </c>
      <c r="R303" s="316">
        <f t="shared" si="610"/>
        <v>0</v>
      </c>
      <c r="S303" s="316">
        <f t="shared" si="610"/>
        <v>0</v>
      </c>
      <c r="T303" s="316">
        <f t="shared" si="610"/>
        <v>0</v>
      </c>
      <c r="U303" s="316">
        <f t="shared" si="610"/>
        <v>0</v>
      </c>
      <c r="V303" s="316">
        <f t="shared" si="610"/>
        <v>0</v>
      </c>
      <c r="W303" s="316">
        <f t="shared" si="610"/>
        <v>0</v>
      </c>
      <c r="X303" s="316">
        <f t="shared" si="610"/>
        <v>0</v>
      </c>
      <c r="Y303" s="316">
        <f t="shared" si="610"/>
        <v>0</v>
      </c>
      <c r="Z303" s="316">
        <f t="shared" si="610"/>
        <v>0</v>
      </c>
      <c r="AA303" s="316">
        <f t="shared" si="610"/>
        <v>0</v>
      </c>
      <c r="AB303" s="316">
        <f t="shared" si="610"/>
        <v>0</v>
      </c>
      <c r="AC303" s="316">
        <f t="shared" si="610"/>
        <v>0</v>
      </c>
      <c r="AD303" s="316">
        <f t="shared" si="610"/>
        <v>0</v>
      </c>
      <c r="AE303" s="316">
        <f t="shared" si="610"/>
        <v>0</v>
      </c>
      <c r="AF303" s="316">
        <f t="shared" si="610"/>
        <v>0</v>
      </c>
      <c r="AG303" s="316">
        <f t="shared" si="610"/>
        <v>0</v>
      </c>
      <c r="AH303" s="316">
        <f t="shared" si="610"/>
        <v>0</v>
      </c>
      <c r="AI303" s="316">
        <f t="shared" si="610"/>
        <v>0</v>
      </c>
      <c r="AJ303" s="316">
        <f t="shared" si="610"/>
        <v>0</v>
      </c>
      <c r="AK303" s="316">
        <f t="shared" si="610"/>
        <v>0</v>
      </c>
      <c r="AL303" s="316">
        <f t="shared" si="610"/>
        <v>0</v>
      </c>
      <c r="AM303" s="316">
        <f t="shared" si="610"/>
        <v>0</v>
      </c>
      <c r="AN303" s="316">
        <f t="shared" si="610"/>
        <v>0</v>
      </c>
      <c r="AO303" s="316">
        <f t="shared" si="610"/>
        <v>0</v>
      </c>
      <c r="AP303" s="316">
        <f t="shared" si="610"/>
        <v>0</v>
      </c>
      <c r="AQ303" s="316">
        <f t="shared" si="610"/>
        <v>0</v>
      </c>
      <c r="AR303" s="316">
        <f t="shared" si="610"/>
        <v>0</v>
      </c>
      <c r="AS303" s="316">
        <f t="shared" si="610"/>
        <v>0</v>
      </c>
      <c r="AT303" s="316">
        <f t="shared" si="610"/>
        <v>0</v>
      </c>
      <c r="AU303" s="316">
        <f t="shared" si="610"/>
        <v>0</v>
      </c>
      <c r="AV303" s="316">
        <f t="shared" si="610"/>
        <v>0</v>
      </c>
      <c r="AW303" s="316">
        <f t="shared" si="610"/>
        <v>0</v>
      </c>
      <c r="AX303" s="316">
        <f t="shared" si="610"/>
        <v>0</v>
      </c>
      <c r="AY303" s="316">
        <f t="shared" si="610"/>
        <v>0</v>
      </c>
      <c r="AZ303" s="316">
        <f t="shared" si="610"/>
        <v>0</v>
      </c>
      <c r="BA303" s="316">
        <f t="shared" si="610"/>
        <v>0</v>
      </c>
      <c r="BB303" s="316">
        <f t="shared" si="610"/>
        <v>0</v>
      </c>
      <c r="BC303" s="316">
        <f t="shared" si="610"/>
        <v>0</v>
      </c>
      <c r="BD303" s="316">
        <f t="shared" si="610"/>
        <v>0</v>
      </c>
      <c r="BE303" s="316">
        <f t="shared" si="610"/>
        <v>0</v>
      </c>
      <c r="BF303" s="316">
        <f t="shared" si="610"/>
        <v>0</v>
      </c>
      <c r="BG303" s="316">
        <f t="shared" si="610"/>
        <v>0</v>
      </c>
      <c r="BH303" s="316">
        <f t="shared" si="610"/>
        <v>0</v>
      </c>
      <c r="BI303" s="316">
        <f t="shared" si="610"/>
        <v>0</v>
      </c>
      <c r="BJ303" s="316">
        <f t="shared" si="610"/>
        <v>0</v>
      </c>
      <c r="BK303" s="316">
        <f t="shared" si="610"/>
        <v>0</v>
      </c>
      <c r="BL303" s="316">
        <f t="shared" si="610"/>
        <v>0</v>
      </c>
      <c r="BM303" s="316">
        <f t="shared" si="610"/>
        <v>0</v>
      </c>
      <c r="BN303" s="316">
        <f t="shared" si="610"/>
        <v>0</v>
      </c>
      <c r="BO303" s="316">
        <f t="shared" si="610"/>
        <v>0</v>
      </c>
      <c r="BP303" s="316">
        <f t="shared" si="610"/>
        <v>0</v>
      </c>
      <c r="BQ303" s="316">
        <f t="shared" si="610"/>
        <v>0</v>
      </c>
      <c r="BR303" s="316">
        <f t="shared" si="610"/>
        <v>0</v>
      </c>
      <c r="BS303" s="316">
        <f t="shared" si="610"/>
        <v>0</v>
      </c>
      <c r="BT303" s="316">
        <f t="shared" si="610"/>
        <v>0</v>
      </c>
      <c r="BU303" s="316">
        <f t="shared" ref="BU303:BX303" si="611">IF($C95="NON-QALY",IF(BU$93="-","",BU$158*BU302),IF($C95="QALY",IF(BU$93="-","",BU302*BU$159),"N/A"))</f>
        <v>0</v>
      </c>
      <c r="BV303" s="316">
        <f t="shared" si="611"/>
        <v>0</v>
      </c>
      <c r="BW303" s="316">
        <f t="shared" si="611"/>
        <v>0</v>
      </c>
      <c r="BX303" s="316">
        <f t="shared" si="611"/>
        <v>0</v>
      </c>
    </row>
    <row r="304" spans="1:76" s="31" customFormat="1" ht="12" customHeight="1" x14ac:dyDescent="0.2">
      <c r="A304" s="726" t="s">
        <v>43</v>
      </c>
      <c r="B304" s="713">
        <f>B96</f>
        <v>0</v>
      </c>
      <c r="C304" s="713" t="str">
        <f>C96</f>
        <v>Non-QALY</v>
      </c>
      <c r="D304" s="709">
        <f>E304/(IF(C96="QALY",Factors!$BU$75,Factors!$BU$74))</f>
        <v>0</v>
      </c>
      <c r="E304" s="709">
        <f t="shared" ref="E304" si="612">SUM(G305:BX305)</f>
        <v>0</v>
      </c>
      <c r="F304" s="34" t="s">
        <v>325</v>
      </c>
      <c r="G304" s="316">
        <f>G96</f>
        <v>0</v>
      </c>
      <c r="H304" s="316">
        <f t="shared" ref="H304:BS304" si="613">H96</f>
        <v>0</v>
      </c>
      <c r="I304" s="316">
        <f t="shared" si="613"/>
        <v>0</v>
      </c>
      <c r="J304" s="316">
        <f t="shared" si="613"/>
        <v>0</v>
      </c>
      <c r="K304" s="316">
        <f t="shared" si="613"/>
        <v>0</v>
      </c>
      <c r="L304" s="316">
        <f t="shared" si="613"/>
        <v>0</v>
      </c>
      <c r="M304" s="316">
        <f t="shared" si="613"/>
        <v>0</v>
      </c>
      <c r="N304" s="316">
        <f t="shared" si="613"/>
        <v>0</v>
      </c>
      <c r="O304" s="316">
        <f t="shared" si="613"/>
        <v>0</v>
      </c>
      <c r="P304" s="316">
        <f t="shared" si="613"/>
        <v>0</v>
      </c>
      <c r="Q304" s="316">
        <f t="shared" si="613"/>
        <v>0</v>
      </c>
      <c r="R304" s="316">
        <f t="shared" si="613"/>
        <v>0</v>
      </c>
      <c r="S304" s="316">
        <f t="shared" si="613"/>
        <v>0</v>
      </c>
      <c r="T304" s="316">
        <f t="shared" si="613"/>
        <v>0</v>
      </c>
      <c r="U304" s="316">
        <f t="shared" si="613"/>
        <v>0</v>
      </c>
      <c r="V304" s="316">
        <f t="shared" si="613"/>
        <v>0</v>
      </c>
      <c r="W304" s="316">
        <f t="shared" si="613"/>
        <v>0</v>
      </c>
      <c r="X304" s="316">
        <f t="shared" si="613"/>
        <v>0</v>
      </c>
      <c r="Y304" s="316">
        <f t="shared" si="613"/>
        <v>0</v>
      </c>
      <c r="Z304" s="316">
        <f t="shared" si="613"/>
        <v>0</v>
      </c>
      <c r="AA304" s="316">
        <f t="shared" si="613"/>
        <v>0</v>
      </c>
      <c r="AB304" s="316">
        <f t="shared" si="613"/>
        <v>0</v>
      </c>
      <c r="AC304" s="316">
        <f t="shared" si="613"/>
        <v>0</v>
      </c>
      <c r="AD304" s="316">
        <f t="shared" si="613"/>
        <v>0</v>
      </c>
      <c r="AE304" s="316">
        <f t="shared" si="613"/>
        <v>0</v>
      </c>
      <c r="AF304" s="316">
        <f t="shared" si="613"/>
        <v>0</v>
      </c>
      <c r="AG304" s="316">
        <f t="shared" si="613"/>
        <v>0</v>
      </c>
      <c r="AH304" s="316">
        <f t="shared" si="613"/>
        <v>0</v>
      </c>
      <c r="AI304" s="316">
        <f t="shared" si="613"/>
        <v>0</v>
      </c>
      <c r="AJ304" s="316">
        <f t="shared" si="613"/>
        <v>0</v>
      </c>
      <c r="AK304" s="316">
        <f t="shared" si="613"/>
        <v>0</v>
      </c>
      <c r="AL304" s="316">
        <f t="shared" si="613"/>
        <v>0</v>
      </c>
      <c r="AM304" s="316">
        <f t="shared" si="613"/>
        <v>0</v>
      </c>
      <c r="AN304" s="316">
        <f t="shared" si="613"/>
        <v>0</v>
      </c>
      <c r="AO304" s="316">
        <f t="shared" si="613"/>
        <v>0</v>
      </c>
      <c r="AP304" s="316">
        <f t="shared" si="613"/>
        <v>0</v>
      </c>
      <c r="AQ304" s="316">
        <f t="shared" si="613"/>
        <v>0</v>
      </c>
      <c r="AR304" s="316">
        <f t="shared" si="613"/>
        <v>0</v>
      </c>
      <c r="AS304" s="316">
        <f t="shared" si="613"/>
        <v>0</v>
      </c>
      <c r="AT304" s="316">
        <f t="shared" si="613"/>
        <v>0</v>
      </c>
      <c r="AU304" s="316">
        <f t="shared" si="613"/>
        <v>0</v>
      </c>
      <c r="AV304" s="316">
        <f t="shared" si="613"/>
        <v>0</v>
      </c>
      <c r="AW304" s="316">
        <f t="shared" si="613"/>
        <v>0</v>
      </c>
      <c r="AX304" s="316">
        <f t="shared" si="613"/>
        <v>0</v>
      </c>
      <c r="AY304" s="316">
        <f t="shared" si="613"/>
        <v>0</v>
      </c>
      <c r="AZ304" s="316">
        <f t="shared" si="613"/>
        <v>0</v>
      </c>
      <c r="BA304" s="316">
        <f t="shared" si="613"/>
        <v>0</v>
      </c>
      <c r="BB304" s="316">
        <f t="shared" si="613"/>
        <v>0</v>
      </c>
      <c r="BC304" s="316">
        <f t="shared" si="613"/>
        <v>0</v>
      </c>
      <c r="BD304" s="316">
        <f t="shared" si="613"/>
        <v>0</v>
      </c>
      <c r="BE304" s="316">
        <f t="shared" si="613"/>
        <v>0</v>
      </c>
      <c r="BF304" s="316">
        <f t="shared" si="613"/>
        <v>0</v>
      </c>
      <c r="BG304" s="316">
        <f t="shared" si="613"/>
        <v>0</v>
      </c>
      <c r="BH304" s="316">
        <f t="shared" si="613"/>
        <v>0</v>
      </c>
      <c r="BI304" s="316">
        <f t="shared" si="613"/>
        <v>0</v>
      </c>
      <c r="BJ304" s="316">
        <f t="shared" si="613"/>
        <v>0</v>
      </c>
      <c r="BK304" s="316">
        <f t="shared" si="613"/>
        <v>0</v>
      </c>
      <c r="BL304" s="316">
        <f t="shared" si="613"/>
        <v>0</v>
      </c>
      <c r="BM304" s="316">
        <f t="shared" si="613"/>
        <v>0</v>
      </c>
      <c r="BN304" s="316">
        <f t="shared" si="613"/>
        <v>0</v>
      </c>
      <c r="BO304" s="316">
        <f t="shared" si="613"/>
        <v>0</v>
      </c>
      <c r="BP304" s="316">
        <f t="shared" si="613"/>
        <v>0</v>
      </c>
      <c r="BQ304" s="316">
        <f t="shared" si="613"/>
        <v>0</v>
      </c>
      <c r="BR304" s="316">
        <f t="shared" si="613"/>
        <v>0</v>
      </c>
      <c r="BS304" s="316">
        <f t="shared" si="613"/>
        <v>0</v>
      </c>
      <c r="BT304" s="316">
        <f t="shared" ref="BT304:BX304" si="614">BT96</f>
        <v>0</v>
      </c>
      <c r="BU304" s="316">
        <f t="shared" si="614"/>
        <v>0</v>
      </c>
      <c r="BV304" s="316">
        <f t="shared" si="614"/>
        <v>0</v>
      </c>
      <c r="BW304" s="316">
        <f t="shared" si="614"/>
        <v>0</v>
      </c>
      <c r="BX304" s="316">
        <f t="shared" si="614"/>
        <v>0</v>
      </c>
    </row>
    <row r="305" spans="1:76" x14ac:dyDescent="0.2">
      <c r="A305" s="727"/>
      <c r="B305" s="714"/>
      <c r="C305" s="714"/>
      <c r="D305" s="710"/>
      <c r="E305" s="710"/>
      <c r="F305" s="90" t="s">
        <v>324</v>
      </c>
      <c r="G305" s="316">
        <f>IF($C96="","N/A",G304)</f>
        <v>0</v>
      </c>
      <c r="H305" s="316">
        <f>IF($C96="NON-QALY",IF(H$93="-","",H$158*H304),IF($C96="QALY",IF(H$93="-","",H304*H$159),"N/A"))</f>
        <v>0</v>
      </c>
      <c r="I305" s="316">
        <f t="shared" ref="I305:BT305" si="615">IF($C96="NON-QALY",IF(I$93="-","",I$158*I304),IF($C96="QALY",IF(I$93="-","",I304*I$159),"N/A"))</f>
        <v>0</v>
      </c>
      <c r="J305" s="316">
        <f t="shared" si="615"/>
        <v>0</v>
      </c>
      <c r="K305" s="316">
        <f t="shared" si="615"/>
        <v>0</v>
      </c>
      <c r="L305" s="316">
        <f t="shared" si="615"/>
        <v>0</v>
      </c>
      <c r="M305" s="316">
        <f t="shared" si="615"/>
        <v>0</v>
      </c>
      <c r="N305" s="316">
        <f t="shared" si="615"/>
        <v>0</v>
      </c>
      <c r="O305" s="316">
        <f t="shared" si="615"/>
        <v>0</v>
      </c>
      <c r="P305" s="316">
        <f t="shared" si="615"/>
        <v>0</v>
      </c>
      <c r="Q305" s="316">
        <f t="shared" si="615"/>
        <v>0</v>
      </c>
      <c r="R305" s="316">
        <f t="shared" si="615"/>
        <v>0</v>
      </c>
      <c r="S305" s="316">
        <f t="shared" si="615"/>
        <v>0</v>
      </c>
      <c r="T305" s="316">
        <f t="shared" si="615"/>
        <v>0</v>
      </c>
      <c r="U305" s="316">
        <f t="shared" si="615"/>
        <v>0</v>
      </c>
      <c r="V305" s="316">
        <f t="shared" si="615"/>
        <v>0</v>
      </c>
      <c r="W305" s="316">
        <f t="shared" si="615"/>
        <v>0</v>
      </c>
      <c r="X305" s="316">
        <f t="shared" si="615"/>
        <v>0</v>
      </c>
      <c r="Y305" s="316">
        <f t="shared" si="615"/>
        <v>0</v>
      </c>
      <c r="Z305" s="316">
        <f t="shared" si="615"/>
        <v>0</v>
      </c>
      <c r="AA305" s="316">
        <f t="shared" si="615"/>
        <v>0</v>
      </c>
      <c r="AB305" s="316">
        <f t="shared" si="615"/>
        <v>0</v>
      </c>
      <c r="AC305" s="316">
        <f t="shared" si="615"/>
        <v>0</v>
      </c>
      <c r="AD305" s="316">
        <f t="shared" si="615"/>
        <v>0</v>
      </c>
      <c r="AE305" s="316">
        <f t="shared" si="615"/>
        <v>0</v>
      </c>
      <c r="AF305" s="316">
        <f t="shared" si="615"/>
        <v>0</v>
      </c>
      <c r="AG305" s="316">
        <f t="shared" si="615"/>
        <v>0</v>
      </c>
      <c r="AH305" s="316">
        <f t="shared" si="615"/>
        <v>0</v>
      </c>
      <c r="AI305" s="316">
        <f t="shared" si="615"/>
        <v>0</v>
      </c>
      <c r="AJ305" s="316">
        <f t="shared" si="615"/>
        <v>0</v>
      </c>
      <c r="AK305" s="316">
        <f t="shared" si="615"/>
        <v>0</v>
      </c>
      <c r="AL305" s="316">
        <f t="shared" si="615"/>
        <v>0</v>
      </c>
      <c r="AM305" s="316">
        <f t="shared" si="615"/>
        <v>0</v>
      </c>
      <c r="AN305" s="316">
        <f t="shared" si="615"/>
        <v>0</v>
      </c>
      <c r="AO305" s="316">
        <f t="shared" si="615"/>
        <v>0</v>
      </c>
      <c r="AP305" s="316">
        <f t="shared" si="615"/>
        <v>0</v>
      </c>
      <c r="AQ305" s="316">
        <f t="shared" si="615"/>
        <v>0</v>
      </c>
      <c r="AR305" s="316">
        <f t="shared" si="615"/>
        <v>0</v>
      </c>
      <c r="AS305" s="316">
        <f t="shared" si="615"/>
        <v>0</v>
      </c>
      <c r="AT305" s="316">
        <f t="shared" si="615"/>
        <v>0</v>
      </c>
      <c r="AU305" s="316">
        <f t="shared" si="615"/>
        <v>0</v>
      </c>
      <c r="AV305" s="316">
        <f t="shared" si="615"/>
        <v>0</v>
      </c>
      <c r="AW305" s="316">
        <f t="shared" si="615"/>
        <v>0</v>
      </c>
      <c r="AX305" s="316">
        <f t="shared" si="615"/>
        <v>0</v>
      </c>
      <c r="AY305" s="316">
        <f t="shared" si="615"/>
        <v>0</v>
      </c>
      <c r="AZ305" s="316">
        <f t="shared" si="615"/>
        <v>0</v>
      </c>
      <c r="BA305" s="316">
        <f t="shared" si="615"/>
        <v>0</v>
      </c>
      <c r="BB305" s="316">
        <f t="shared" si="615"/>
        <v>0</v>
      </c>
      <c r="BC305" s="316">
        <f t="shared" si="615"/>
        <v>0</v>
      </c>
      <c r="BD305" s="316">
        <f t="shared" si="615"/>
        <v>0</v>
      </c>
      <c r="BE305" s="316">
        <f t="shared" si="615"/>
        <v>0</v>
      </c>
      <c r="BF305" s="316">
        <f t="shared" si="615"/>
        <v>0</v>
      </c>
      <c r="BG305" s="316">
        <f t="shared" si="615"/>
        <v>0</v>
      </c>
      <c r="BH305" s="316">
        <f t="shared" si="615"/>
        <v>0</v>
      </c>
      <c r="BI305" s="316">
        <f t="shared" si="615"/>
        <v>0</v>
      </c>
      <c r="BJ305" s="316">
        <f t="shared" si="615"/>
        <v>0</v>
      </c>
      <c r="BK305" s="316">
        <f t="shared" si="615"/>
        <v>0</v>
      </c>
      <c r="BL305" s="316">
        <f t="shared" si="615"/>
        <v>0</v>
      </c>
      <c r="BM305" s="316">
        <f t="shared" si="615"/>
        <v>0</v>
      </c>
      <c r="BN305" s="316">
        <f t="shared" si="615"/>
        <v>0</v>
      </c>
      <c r="BO305" s="316">
        <f t="shared" si="615"/>
        <v>0</v>
      </c>
      <c r="BP305" s="316">
        <f t="shared" si="615"/>
        <v>0</v>
      </c>
      <c r="BQ305" s="316">
        <f t="shared" si="615"/>
        <v>0</v>
      </c>
      <c r="BR305" s="316">
        <f t="shared" si="615"/>
        <v>0</v>
      </c>
      <c r="BS305" s="316">
        <f t="shared" si="615"/>
        <v>0</v>
      </c>
      <c r="BT305" s="316">
        <f t="shared" si="615"/>
        <v>0</v>
      </c>
      <c r="BU305" s="316">
        <f t="shared" ref="BU305:BX305" si="616">IF($C96="NON-QALY",IF(BU$93="-","",BU$158*BU304),IF($C96="QALY",IF(BU$93="-","",BU304*BU$159),"N/A"))</f>
        <v>0</v>
      </c>
      <c r="BV305" s="316">
        <f t="shared" si="616"/>
        <v>0</v>
      </c>
      <c r="BW305" s="316">
        <f t="shared" si="616"/>
        <v>0</v>
      </c>
      <c r="BX305" s="316">
        <f t="shared" si="616"/>
        <v>0</v>
      </c>
    </row>
    <row r="306" spans="1:76" x14ac:dyDescent="0.2">
      <c r="A306" s="726" t="s">
        <v>44</v>
      </c>
      <c r="B306" s="713">
        <f>B97</f>
        <v>0</v>
      </c>
      <c r="C306" s="713" t="str">
        <f>C97</f>
        <v>Non-QALY</v>
      </c>
      <c r="D306" s="709">
        <f>E306/(IF(C97="QALY",Factors!$BU$75,Factors!$BU$74))</f>
        <v>0</v>
      </c>
      <c r="E306" s="709">
        <f t="shared" ref="E306" si="617">SUM(G307:BX307)</f>
        <v>0</v>
      </c>
      <c r="F306" s="34" t="s">
        <v>325</v>
      </c>
      <c r="G306" s="316">
        <f>G97</f>
        <v>0</v>
      </c>
      <c r="H306" s="316">
        <f t="shared" ref="H306:BS306" si="618">H97</f>
        <v>0</v>
      </c>
      <c r="I306" s="316">
        <f t="shared" si="618"/>
        <v>0</v>
      </c>
      <c r="J306" s="316">
        <f t="shared" si="618"/>
        <v>0</v>
      </c>
      <c r="K306" s="316">
        <f t="shared" si="618"/>
        <v>0</v>
      </c>
      <c r="L306" s="316">
        <f t="shared" si="618"/>
        <v>0</v>
      </c>
      <c r="M306" s="316">
        <f t="shared" si="618"/>
        <v>0</v>
      </c>
      <c r="N306" s="316">
        <f t="shared" si="618"/>
        <v>0</v>
      </c>
      <c r="O306" s="316">
        <f t="shared" si="618"/>
        <v>0</v>
      </c>
      <c r="P306" s="316">
        <f t="shared" si="618"/>
        <v>0</v>
      </c>
      <c r="Q306" s="316">
        <f t="shared" si="618"/>
        <v>0</v>
      </c>
      <c r="R306" s="316">
        <f t="shared" si="618"/>
        <v>0</v>
      </c>
      <c r="S306" s="316">
        <f t="shared" si="618"/>
        <v>0</v>
      </c>
      <c r="T306" s="316">
        <f t="shared" si="618"/>
        <v>0</v>
      </c>
      <c r="U306" s="316">
        <f t="shared" si="618"/>
        <v>0</v>
      </c>
      <c r="V306" s="316">
        <f t="shared" si="618"/>
        <v>0</v>
      </c>
      <c r="W306" s="316">
        <f t="shared" si="618"/>
        <v>0</v>
      </c>
      <c r="X306" s="316">
        <f t="shared" si="618"/>
        <v>0</v>
      </c>
      <c r="Y306" s="316">
        <f t="shared" si="618"/>
        <v>0</v>
      </c>
      <c r="Z306" s="316">
        <f t="shared" si="618"/>
        <v>0</v>
      </c>
      <c r="AA306" s="316">
        <f t="shared" si="618"/>
        <v>0</v>
      </c>
      <c r="AB306" s="316">
        <f t="shared" si="618"/>
        <v>0</v>
      </c>
      <c r="AC306" s="316">
        <f t="shared" si="618"/>
        <v>0</v>
      </c>
      <c r="AD306" s="316">
        <f t="shared" si="618"/>
        <v>0</v>
      </c>
      <c r="AE306" s="316">
        <f t="shared" si="618"/>
        <v>0</v>
      </c>
      <c r="AF306" s="316">
        <f t="shared" si="618"/>
        <v>0</v>
      </c>
      <c r="AG306" s="316">
        <f t="shared" si="618"/>
        <v>0</v>
      </c>
      <c r="AH306" s="316">
        <f t="shared" si="618"/>
        <v>0</v>
      </c>
      <c r="AI306" s="316">
        <f t="shared" si="618"/>
        <v>0</v>
      </c>
      <c r="AJ306" s="316">
        <f t="shared" si="618"/>
        <v>0</v>
      </c>
      <c r="AK306" s="316">
        <f t="shared" si="618"/>
        <v>0</v>
      </c>
      <c r="AL306" s="316">
        <f t="shared" si="618"/>
        <v>0</v>
      </c>
      <c r="AM306" s="316">
        <f t="shared" si="618"/>
        <v>0</v>
      </c>
      <c r="AN306" s="316">
        <f t="shared" si="618"/>
        <v>0</v>
      </c>
      <c r="AO306" s="316">
        <f t="shared" si="618"/>
        <v>0</v>
      </c>
      <c r="AP306" s="316">
        <f t="shared" si="618"/>
        <v>0</v>
      </c>
      <c r="AQ306" s="316">
        <f t="shared" si="618"/>
        <v>0</v>
      </c>
      <c r="AR306" s="316">
        <f t="shared" si="618"/>
        <v>0</v>
      </c>
      <c r="AS306" s="316">
        <f t="shared" si="618"/>
        <v>0</v>
      </c>
      <c r="AT306" s="316">
        <f t="shared" si="618"/>
        <v>0</v>
      </c>
      <c r="AU306" s="316">
        <f t="shared" si="618"/>
        <v>0</v>
      </c>
      <c r="AV306" s="316">
        <f t="shared" si="618"/>
        <v>0</v>
      </c>
      <c r="AW306" s="316">
        <f t="shared" si="618"/>
        <v>0</v>
      </c>
      <c r="AX306" s="316">
        <f t="shared" si="618"/>
        <v>0</v>
      </c>
      <c r="AY306" s="316">
        <f t="shared" si="618"/>
        <v>0</v>
      </c>
      <c r="AZ306" s="316">
        <f t="shared" si="618"/>
        <v>0</v>
      </c>
      <c r="BA306" s="316">
        <f t="shared" si="618"/>
        <v>0</v>
      </c>
      <c r="BB306" s="316">
        <f t="shared" si="618"/>
        <v>0</v>
      </c>
      <c r="BC306" s="316">
        <f t="shared" si="618"/>
        <v>0</v>
      </c>
      <c r="BD306" s="316">
        <f t="shared" si="618"/>
        <v>0</v>
      </c>
      <c r="BE306" s="316">
        <f t="shared" si="618"/>
        <v>0</v>
      </c>
      <c r="BF306" s="316">
        <f t="shared" si="618"/>
        <v>0</v>
      </c>
      <c r="BG306" s="316">
        <f t="shared" si="618"/>
        <v>0</v>
      </c>
      <c r="BH306" s="316">
        <f t="shared" si="618"/>
        <v>0</v>
      </c>
      <c r="BI306" s="316">
        <f t="shared" si="618"/>
        <v>0</v>
      </c>
      <c r="BJ306" s="316">
        <f t="shared" si="618"/>
        <v>0</v>
      </c>
      <c r="BK306" s="316">
        <f t="shared" si="618"/>
        <v>0</v>
      </c>
      <c r="BL306" s="316">
        <f t="shared" si="618"/>
        <v>0</v>
      </c>
      <c r="BM306" s="316">
        <f t="shared" si="618"/>
        <v>0</v>
      </c>
      <c r="BN306" s="316">
        <f t="shared" si="618"/>
        <v>0</v>
      </c>
      <c r="BO306" s="316">
        <f t="shared" si="618"/>
        <v>0</v>
      </c>
      <c r="BP306" s="316">
        <f t="shared" si="618"/>
        <v>0</v>
      </c>
      <c r="BQ306" s="316">
        <f t="shared" si="618"/>
        <v>0</v>
      </c>
      <c r="BR306" s="316">
        <f t="shared" si="618"/>
        <v>0</v>
      </c>
      <c r="BS306" s="316">
        <f t="shared" si="618"/>
        <v>0</v>
      </c>
      <c r="BT306" s="316">
        <f t="shared" ref="BT306:BX306" si="619">BT97</f>
        <v>0</v>
      </c>
      <c r="BU306" s="316">
        <f t="shared" si="619"/>
        <v>0</v>
      </c>
      <c r="BV306" s="316">
        <f t="shared" si="619"/>
        <v>0</v>
      </c>
      <c r="BW306" s="316">
        <f t="shared" si="619"/>
        <v>0</v>
      </c>
      <c r="BX306" s="316">
        <f t="shared" si="619"/>
        <v>0</v>
      </c>
    </row>
    <row r="307" spans="1:76" x14ac:dyDescent="0.2">
      <c r="A307" s="727"/>
      <c r="B307" s="714"/>
      <c r="C307" s="714"/>
      <c r="D307" s="710"/>
      <c r="E307" s="710"/>
      <c r="F307" s="90" t="s">
        <v>324</v>
      </c>
      <c r="G307" s="316">
        <f>IF($C97="","N/A",G306)</f>
        <v>0</v>
      </c>
      <c r="H307" s="316">
        <f>IF($C97="NON-QALY",IF(H$93="-","",H$158*H306),IF($C97="QALY",IF(H$93="-","",H306*H$159),"N/A"))</f>
        <v>0</v>
      </c>
      <c r="I307" s="316">
        <f t="shared" ref="I307:BT307" si="620">IF($C97="NON-QALY",IF(I$93="-","",I$158*I306),IF($C97="QALY",IF(I$93="-","",I306*I$159),"N/A"))</f>
        <v>0</v>
      </c>
      <c r="J307" s="316">
        <f t="shared" si="620"/>
        <v>0</v>
      </c>
      <c r="K307" s="316">
        <f t="shared" si="620"/>
        <v>0</v>
      </c>
      <c r="L307" s="316">
        <f t="shared" si="620"/>
        <v>0</v>
      </c>
      <c r="M307" s="316">
        <f t="shared" si="620"/>
        <v>0</v>
      </c>
      <c r="N307" s="316">
        <f t="shared" si="620"/>
        <v>0</v>
      </c>
      <c r="O307" s="316">
        <f t="shared" si="620"/>
        <v>0</v>
      </c>
      <c r="P307" s="316">
        <f t="shared" si="620"/>
        <v>0</v>
      </c>
      <c r="Q307" s="316">
        <f t="shared" si="620"/>
        <v>0</v>
      </c>
      <c r="R307" s="316">
        <f t="shared" si="620"/>
        <v>0</v>
      </c>
      <c r="S307" s="316">
        <f t="shared" si="620"/>
        <v>0</v>
      </c>
      <c r="T307" s="316">
        <f t="shared" si="620"/>
        <v>0</v>
      </c>
      <c r="U307" s="316">
        <f t="shared" si="620"/>
        <v>0</v>
      </c>
      <c r="V307" s="316">
        <f t="shared" si="620"/>
        <v>0</v>
      </c>
      <c r="W307" s="316">
        <f t="shared" si="620"/>
        <v>0</v>
      </c>
      <c r="X307" s="316">
        <f t="shared" si="620"/>
        <v>0</v>
      </c>
      <c r="Y307" s="316">
        <f t="shared" si="620"/>
        <v>0</v>
      </c>
      <c r="Z307" s="316">
        <f t="shared" si="620"/>
        <v>0</v>
      </c>
      <c r="AA307" s="316">
        <f t="shared" si="620"/>
        <v>0</v>
      </c>
      <c r="AB307" s="316">
        <f t="shared" si="620"/>
        <v>0</v>
      </c>
      <c r="AC307" s="316">
        <f t="shared" si="620"/>
        <v>0</v>
      </c>
      <c r="AD307" s="316">
        <f t="shared" si="620"/>
        <v>0</v>
      </c>
      <c r="AE307" s="316">
        <f t="shared" si="620"/>
        <v>0</v>
      </c>
      <c r="AF307" s="316">
        <f t="shared" si="620"/>
        <v>0</v>
      </c>
      <c r="AG307" s="316">
        <f t="shared" si="620"/>
        <v>0</v>
      </c>
      <c r="AH307" s="316">
        <f t="shared" si="620"/>
        <v>0</v>
      </c>
      <c r="AI307" s="316">
        <f t="shared" si="620"/>
        <v>0</v>
      </c>
      <c r="AJ307" s="316">
        <f t="shared" si="620"/>
        <v>0</v>
      </c>
      <c r="AK307" s="316">
        <f t="shared" si="620"/>
        <v>0</v>
      </c>
      <c r="AL307" s="316">
        <f t="shared" si="620"/>
        <v>0</v>
      </c>
      <c r="AM307" s="316">
        <f t="shared" si="620"/>
        <v>0</v>
      </c>
      <c r="AN307" s="316">
        <f t="shared" si="620"/>
        <v>0</v>
      </c>
      <c r="AO307" s="316">
        <f t="shared" si="620"/>
        <v>0</v>
      </c>
      <c r="AP307" s="316">
        <f t="shared" si="620"/>
        <v>0</v>
      </c>
      <c r="AQ307" s="316">
        <f t="shared" si="620"/>
        <v>0</v>
      </c>
      <c r="AR307" s="316">
        <f t="shared" si="620"/>
        <v>0</v>
      </c>
      <c r="AS307" s="316">
        <f t="shared" si="620"/>
        <v>0</v>
      </c>
      <c r="AT307" s="316">
        <f t="shared" si="620"/>
        <v>0</v>
      </c>
      <c r="AU307" s="316">
        <f t="shared" si="620"/>
        <v>0</v>
      </c>
      <c r="AV307" s="316">
        <f t="shared" si="620"/>
        <v>0</v>
      </c>
      <c r="AW307" s="316">
        <f t="shared" si="620"/>
        <v>0</v>
      </c>
      <c r="AX307" s="316">
        <f t="shared" si="620"/>
        <v>0</v>
      </c>
      <c r="AY307" s="316">
        <f t="shared" si="620"/>
        <v>0</v>
      </c>
      <c r="AZ307" s="316">
        <f t="shared" si="620"/>
        <v>0</v>
      </c>
      <c r="BA307" s="316">
        <f t="shared" si="620"/>
        <v>0</v>
      </c>
      <c r="BB307" s="316">
        <f t="shared" si="620"/>
        <v>0</v>
      </c>
      <c r="BC307" s="316">
        <f t="shared" si="620"/>
        <v>0</v>
      </c>
      <c r="BD307" s="316">
        <f t="shared" si="620"/>
        <v>0</v>
      </c>
      <c r="BE307" s="316">
        <f t="shared" si="620"/>
        <v>0</v>
      </c>
      <c r="BF307" s="316">
        <f t="shared" si="620"/>
        <v>0</v>
      </c>
      <c r="BG307" s="316">
        <f t="shared" si="620"/>
        <v>0</v>
      </c>
      <c r="BH307" s="316">
        <f t="shared" si="620"/>
        <v>0</v>
      </c>
      <c r="BI307" s="316">
        <f t="shared" si="620"/>
        <v>0</v>
      </c>
      <c r="BJ307" s="316">
        <f t="shared" si="620"/>
        <v>0</v>
      </c>
      <c r="BK307" s="316">
        <f t="shared" si="620"/>
        <v>0</v>
      </c>
      <c r="BL307" s="316">
        <f t="shared" si="620"/>
        <v>0</v>
      </c>
      <c r="BM307" s="316">
        <f t="shared" si="620"/>
        <v>0</v>
      </c>
      <c r="BN307" s="316">
        <f t="shared" si="620"/>
        <v>0</v>
      </c>
      <c r="BO307" s="316">
        <f t="shared" si="620"/>
        <v>0</v>
      </c>
      <c r="BP307" s="316">
        <f t="shared" si="620"/>
        <v>0</v>
      </c>
      <c r="BQ307" s="316">
        <f t="shared" si="620"/>
        <v>0</v>
      </c>
      <c r="BR307" s="316">
        <f t="shared" si="620"/>
        <v>0</v>
      </c>
      <c r="BS307" s="316">
        <f t="shared" si="620"/>
        <v>0</v>
      </c>
      <c r="BT307" s="316">
        <f t="shared" si="620"/>
        <v>0</v>
      </c>
      <c r="BU307" s="316">
        <f t="shared" ref="BU307:BX307" si="621">IF($C97="NON-QALY",IF(BU$93="-","",BU$158*BU306),IF($C97="QALY",IF(BU$93="-","",BU306*BU$159),"N/A"))</f>
        <v>0</v>
      </c>
      <c r="BV307" s="316">
        <f t="shared" si="621"/>
        <v>0</v>
      </c>
      <c r="BW307" s="316">
        <f t="shared" si="621"/>
        <v>0</v>
      </c>
      <c r="BX307" s="316">
        <f t="shared" si="621"/>
        <v>0</v>
      </c>
    </row>
    <row r="308" spans="1:76" x14ac:dyDescent="0.2">
      <c r="A308" s="726" t="s">
        <v>45</v>
      </c>
      <c r="B308" s="713">
        <f>B98</f>
        <v>0</v>
      </c>
      <c r="C308" s="713" t="str">
        <f>C98</f>
        <v>Non-QALY</v>
      </c>
      <c r="D308" s="709">
        <f>E308/(IF(C98="QALY",Factors!$BU$75,Factors!$BU$74))</f>
        <v>0</v>
      </c>
      <c r="E308" s="709">
        <f t="shared" ref="E308" si="622">SUM(G309:BX309)</f>
        <v>0</v>
      </c>
      <c r="F308" s="34" t="s">
        <v>325</v>
      </c>
      <c r="G308" s="316">
        <f>G98</f>
        <v>0</v>
      </c>
      <c r="H308" s="316">
        <f t="shared" ref="H308:BS308" si="623">H98</f>
        <v>0</v>
      </c>
      <c r="I308" s="316">
        <f t="shared" si="623"/>
        <v>0</v>
      </c>
      <c r="J308" s="316">
        <f t="shared" si="623"/>
        <v>0</v>
      </c>
      <c r="K308" s="316">
        <f t="shared" si="623"/>
        <v>0</v>
      </c>
      <c r="L308" s="316">
        <f t="shared" si="623"/>
        <v>0</v>
      </c>
      <c r="M308" s="316">
        <f t="shared" si="623"/>
        <v>0</v>
      </c>
      <c r="N308" s="316">
        <f t="shared" si="623"/>
        <v>0</v>
      </c>
      <c r="O308" s="316">
        <f t="shared" si="623"/>
        <v>0</v>
      </c>
      <c r="P308" s="316">
        <f t="shared" si="623"/>
        <v>0</v>
      </c>
      <c r="Q308" s="316">
        <f t="shared" si="623"/>
        <v>0</v>
      </c>
      <c r="R308" s="316">
        <f t="shared" si="623"/>
        <v>0</v>
      </c>
      <c r="S308" s="316">
        <f t="shared" si="623"/>
        <v>0</v>
      </c>
      <c r="T308" s="316">
        <f t="shared" si="623"/>
        <v>0</v>
      </c>
      <c r="U308" s="316">
        <f t="shared" si="623"/>
        <v>0</v>
      </c>
      <c r="V308" s="316">
        <f t="shared" si="623"/>
        <v>0</v>
      </c>
      <c r="W308" s="316">
        <f t="shared" si="623"/>
        <v>0</v>
      </c>
      <c r="X308" s="316">
        <f t="shared" si="623"/>
        <v>0</v>
      </c>
      <c r="Y308" s="316">
        <f t="shared" si="623"/>
        <v>0</v>
      </c>
      <c r="Z308" s="316">
        <f t="shared" si="623"/>
        <v>0</v>
      </c>
      <c r="AA308" s="316">
        <f t="shared" si="623"/>
        <v>0</v>
      </c>
      <c r="AB308" s="316">
        <f t="shared" si="623"/>
        <v>0</v>
      </c>
      <c r="AC308" s="316">
        <f t="shared" si="623"/>
        <v>0</v>
      </c>
      <c r="AD308" s="316">
        <f t="shared" si="623"/>
        <v>0</v>
      </c>
      <c r="AE308" s="316">
        <f t="shared" si="623"/>
        <v>0</v>
      </c>
      <c r="AF308" s="316">
        <f t="shared" si="623"/>
        <v>0</v>
      </c>
      <c r="AG308" s="316">
        <f t="shared" si="623"/>
        <v>0</v>
      </c>
      <c r="AH308" s="316">
        <f t="shared" si="623"/>
        <v>0</v>
      </c>
      <c r="AI308" s="316">
        <f t="shared" si="623"/>
        <v>0</v>
      </c>
      <c r="AJ308" s="316">
        <f t="shared" si="623"/>
        <v>0</v>
      </c>
      <c r="AK308" s="316">
        <f t="shared" si="623"/>
        <v>0</v>
      </c>
      <c r="AL308" s="316">
        <f t="shared" si="623"/>
        <v>0</v>
      </c>
      <c r="AM308" s="316">
        <f t="shared" si="623"/>
        <v>0</v>
      </c>
      <c r="AN308" s="316">
        <f t="shared" si="623"/>
        <v>0</v>
      </c>
      <c r="AO308" s="316">
        <f t="shared" si="623"/>
        <v>0</v>
      </c>
      <c r="AP308" s="316">
        <f t="shared" si="623"/>
        <v>0</v>
      </c>
      <c r="AQ308" s="316">
        <f t="shared" si="623"/>
        <v>0</v>
      </c>
      <c r="AR308" s="316">
        <f t="shared" si="623"/>
        <v>0</v>
      </c>
      <c r="AS308" s="316">
        <f t="shared" si="623"/>
        <v>0</v>
      </c>
      <c r="AT308" s="316">
        <f t="shared" si="623"/>
        <v>0</v>
      </c>
      <c r="AU308" s="316">
        <f t="shared" si="623"/>
        <v>0</v>
      </c>
      <c r="AV308" s="316">
        <f t="shared" si="623"/>
        <v>0</v>
      </c>
      <c r="AW308" s="316">
        <f t="shared" si="623"/>
        <v>0</v>
      </c>
      <c r="AX308" s="316">
        <f t="shared" si="623"/>
        <v>0</v>
      </c>
      <c r="AY308" s="316">
        <f t="shared" si="623"/>
        <v>0</v>
      </c>
      <c r="AZ308" s="316">
        <f t="shared" si="623"/>
        <v>0</v>
      </c>
      <c r="BA308" s="316">
        <f t="shared" si="623"/>
        <v>0</v>
      </c>
      <c r="BB308" s="316">
        <f t="shared" si="623"/>
        <v>0</v>
      </c>
      <c r="BC308" s="316">
        <f t="shared" si="623"/>
        <v>0</v>
      </c>
      <c r="BD308" s="316">
        <f t="shared" si="623"/>
        <v>0</v>
      </c>
      <c r="BE308" s="316">
        <f t="shared" si="623"/>
        <v>0</v>
      </c>
      <c r="BF308" s="316">
        <f t="shared" si="623"/>
        <v>0</v>
      </c>
      <c r="BG308" s="316">
        <f t="shared" si="623"/>
        <v>0</v>
      </c>
      <c r="BH308" s="316">
        <f t="shared" si="623"/>
        <v>0</v>
      </c>
      <c r="BI308" s="316">
        <f t="shared" si="623"/>
        <v>0</v>
      </c>
      <c r="BJ308" s="316">
        <f t="shared" si="623"/>
        <v>0</v>
      </c>
      <c r="BK308" s="316">
        <f t="shared" si="623"/>
        <v>0</v>
      </c>
      <c r="BL308" s="316">
        <f t="shared" si="623"/>
        <v>0</v>
      </c>
      <c r="BM308" s="316">
        <f t="shared" si="623"/>
        <v>0</v>
      </c>
      <c r="BN308" s="316">
        <f t="shared" si="623"/>
        <v>0</v>
      </c>
      <c r="BO308" s="316">
        <f t="shared" si="623"/>
        <v>0</v>
      </c>
      <c r="BP308" s="316">
        <f t="shared" si="623"/>
        <v>0</v>
      </c>
      <c r="BQ308" s="316">
        <f t="shared" si="623"/>
        <v>0</v>
      </c>
      <c r="BR308" s="316">
        <f t="shared" si="623"/>
        <v>0</v>
      </c>
      <c r="BS308" s="316">
        <f t="shared" si="623"/>
        <v>0</v>
      </c>
      <c r="BT308" s="316">
        <f t="shared" ref="BT308:BX308" si="624">BT98</f>
        <v>0</v>
      </c>
      <c r="BU308" s="316">
        <f t="shared" si="624"/>
        <v>0</v>
      </c>
      <c r="BV308" s="316">
        <f t="shared" si="624"/>
        <v>0</v>
      </c>
      <c r="BW308" s="316">
        <f t="shared" si="624"/>
        <v>0</v>
      </c>
      <c r="BX308" s="316">
        <f t="shared" si="624"/>
        <v>0</v>
      </c>
    </row>
    <row r="309" spans="1:76" x14ac:dyDescent="0.2">
      <c r="A309" s="727"/>
      <c r="B309" s="714"/>
      <c r="C309" s="714"/>
      <c r="D309" s="710"/>
      <c r="E309" s="710"/>
      <c r="F309" s="90" t="s">
        <v>324</v>
      </c>
      <c r="G309" s="316">
        <f>IF($C98="","N/A",G308)</f>
        <v>0</v>
      </c>
      <c r="H309" s="316">
        <f>IF($C98="NON-QALY",IF(H$93="-","",H$158*H308),IF($C98="QALY",IF(H$93="-","",H308*H$159),"N/A"))</f>
        <v>0</v>
      </c>
      <c r="I309" s="316">
        <f t="shared" ref="I309:BT309" si="625">IF($C98="NON-QALY",IF(I$93="-","",I$158*I308),IF($C98="QALY",IF(I$93="-","",I308*I$159),"N/A"))</f>
        <v>0</v>
      </c>
      <c r="J309" s="316">
        <f t="shared" si="625"/>
        <v>0</v>
      </c>
      <c r="K309" s="316">
        <f t="shared" si="625"/>
        <v>0</v>
      </c>
      <c r="L309" s="316">
        <f t="shared" si="625"/>
        <v>0</v>
      </c>
      <c r="M309" s="316">
        <f t="shared" si="625"/>
        <v>0</v>
      </c>
      <c r="N309" s="316">
        <f t="shared" si="625"/>
        <v>0</v>
      </c>
      <c r="O309" s="316">
        <f t="shared" si="625"/>
        <v>0</v>
      </c>
      <c r="P309" s="316">
        <f t="shared" si="625"/>
        <v>0</v>
      </c>
      <c r="Q309" s="316">
        <f t="shared" si="625"/>
        <v>0</v>
      </c>
      <c r="R309" s="316">
        <f t="shared" si="625"/>
        <v>0</v>
      </c>
      <c r="S309" s="316">
        <f t="shared" si="625"/>
        <v>0</v>
      </c>
      <c r="T309" s="316">
        <f t="shared" si="625"/>
        <v>0</v>
      </c>
      <c r="U309" s="316">
        <f t="shared" si="625"/>
        <v>0</v>
      </c>
      <c r="V309" s="316">
        <f t="shared" si="625"/>
        <v>0</v>
      </c>
      <c r="W309" s="316">
        <f t="shared" si="625"/>
        <v>0</v>
      </c>
      <c r="X309" s="316">
        <f t="shared" si="625"/>
        <v>0</v>
      </c>
      <c r="Y309" s="316">
        <f t="shared" si="625"/>
        <v>0</v>
      </c>
      <c r="Z309" s="316">
        <f t="shared" si="625"/>
        <v>0</v>
      </c>
      <c r="AA309" s="316">
        <f t="shared" si="625"/>
        <v>0</v>
      </c>
      <c r="AB309" s="316">
        <f t="shared" si="625"/>
        <v>0</v>
      </c>
      <c r="AC309" s="316">
        <f t="shared" si="625"/>
        <v>0</v>
      </c>
      <c r="AD309" s="316">
        <f t="shared" si="625"/>
        <v>0</v>
      </c>
      <c r="AE309" s="316">
        <f t="shared" si="625"/>
        <v>0</v>
      </c>
      <c r="AF309" s="316">
        <f t="shared" si="625"/>
        <v>0</v>
      </c>
      <c r="AG309" s="316">
        <f t="shared" si="625"/>
        <v>0</v>
      </c>
      <c r="AH309" s="316">
        <f t="shared" si="625"/>
        <v>0</v>
      </c>
      <c r="AI309" s="316">
        <f t="shared" si="625"/>
        <v>0</v>
      </c>
      <c r="AJ309" s="316">
        <f t="shared" si="625"/>
        <v>0</v>
      </c>
      <c r="AK309" s="316">
        <f t="shared" si="625"/>
        <v>0</v>
      </c>
      <c r="AL309" s="316">
        <f t="shared" si="625"/>
        <v>0</v>
      </c>
      <c r="AM309" s="316">
        <f t="shared" si="625"/>
        <v>0</v>
      </c>
      <c r="AN309" s="316">
        <f t="shared" si="625"/>
        <v>0</v>
      </c>
      <c r="AO309" s="316">
        <f t="shared" si="625"/>
        <v>0</v>
      </c>
      <c r="AP309" s="316">
        <f t="shared" si="625"/>
        <v>0</v>
      </c>
      <c r="AQ309" s="316">
        <f t="shared" si="625"/>
        <v>0</v>
      </c>
      <c r="AR309" s="316">
        <f t="shared" si="625"/>
        <v>0</v>
      </c>
      <c r="AS309" s="316">
        <f t="shared" si="625"/>
        <v>0</v>
      </c>
      <c r="AT309" s="316">
        <f t="shared" si="625"/>
        <v>0</v>
      </c>
      <c r="AU309" s="316">
        <f t="shared" si="625"/>
        <v>0</v>
      </c>
      <c r="AV309" s="316">
        <f t="shared" si="625"/>
        <v>0</v>
      </c>
      <c r="AW309" s="316">
        <f t="shared" si="625"/>
        <v>0</v>
      </c>
      <c r="AX309" s="316">
        <f t="shared" si="625"/>
        <v>0</v>
      </c>
      <c r="AY309" s="316">
        <f t="shared" si="625"/>
        <v>0</v>
      </c>
      <c r="AZ309" s="316">
        <f t="shared" si="625"/>
        <v>0</v>
      </c>
      <c r="BA309" s="316">
        <f t="shared" si="625"/>
        <v>0</v>
      </c>
      <c r="BB309" s="316">
        <f t="shared" si="625"/>
        <v>0</v>
      </c>
      <c r="BC309" s="316">
        <f t="shared" si="625"/>
        <v>0</v>
      </c>
      <c r="BD309" s="316">
        <f t="shared" si="625"/>
        <v>0</v>
      </c>
      <c r="BE309" s="316">
        <f t="shared" si="625"/>
        <v>0</v>
      </c>
      <c r="BF309" s="316">
        <f t="shared" si="625"/>
        <v>0</v>
      </c>
      <c r="BG309" s="316">
        <f t="shared" si="625"/>
        <v>0</v>
      </c>
      <c r="BH309" s="316">
        <f t="shared" si="625"/>
        <v>0</v>
      </c>
      <c r="BI309" s="316">
        <f t="shared" si="625"/>
        <v>0</v>
      </c>
      <c r="BJ309" s="316">
        <f t="shared" si="625"/>
        <v>0</v>
      </c>
      <c r="BK309" s="316">
        <f t="shared" si="625"/>
        <v>0</v>
      </c>
      <c r="BL309" s="316">
        <f t="shared" si="625"/>
        <v>0</v>
      </c>
      <c r="BM309" s="316">
        <f t="shared" si="625"/>
        <v>0</v>
      </c>
      <c r="BN309" s="316">
        <f t="shared" si="625"/>
        <v>0</v>
      </c>
      <c r="BO309" s="316">
        <f t="shared" si="625"/>
        <v>0</v>
      </c>
      <c r="BP309" s="316">
        <f t="shared" si="625"/>
        <v>0</v>
      </c>
      <c r="BQ309" s="316">
        <f t="shared" si="625"/>
        <v>0</v>
      </c>
      <c r="BR309" s="316">
        <f t="shared" si="625"/>
        <v>0</v>
      </c>
      <c r="BS309" s="316">
        <f t="shared" si="625"/>
        <v>0</v>
      </c>
      <c r="BT309" s="316">
        <f t="shared" si="625"/>
        <v>0</v>
      </c>
      <c r="BU309" s="316">
        <f t="shared" ref="BU309:BX309" si="626">IF($C98="NON-QALY",IF(BU$93="-","",BU$158*BU308),IF($C98="QALY",IF(BU$93="-","",BU308*BU$159),"N/A"))</f>
        <v>0</v>
      </c>
      <c r="BV309" s="316">
        <f t="shared" si="626"/>
        <v>0</v>
      </c>
      <c r="BW309" s="316">
        <f t="shared" si="626"/>
        <v>0</v>
      </c>
      <c r="BX309" s="316">
        <f t="shared" si="626"/>
        <v>0</v>
      </c>
    </row>
    <row r="310" spans="1:76" x14ac:dyDescent="0.2">
      <c r="A310" s="726" t="s">
        <v>46</v>
      </c>
      <c r="B310" s="713">
        <f>B99</f>
        <v>0</v>
      </c>
      <c r="C310" s="713" t="str">
        <f>C99</f>
        <v>Non-QALY</v>
      </c>
      <c r="D310" s="709">
        <f>E310/(IF(C99="QALY",Factors!$BU$75,Factors!$BU$74))</f>
        <v>0</v>
      </c>
      <c r="E310" s="709">
        <f t="shared" ref="E310" si="627">SUM(G311:BX311)</f>
        <v>0</v>
      </c>
      <c r="F310" s="34" t="s">
        <v>325</v>
      </c>
      <c r="G310" s="316">
        <f>G99</f>
        <v>0</v>
      </c>
      <c r="H310" s="316">
        <f t="shared" ref="H310:BS310" si="628">H99</f>
        <v>0</v>
      </c>
      <c r="I310" s="316">
        <f t="shared" si="628"/>
        <v>0</v>
      </c>
      <c r="J310" s="316">
        <f t="shared" si="628"/>
        <v>0</v>
      </c>
      <c r="K310" s="316">
        <f t="shared" si="628"/>
        <v>0</v>
      </c>
      <c r="L310" s="316">
        <f t="shared" si="628"/>
        <v>0</v>
      </c>
      <c r="M310" s="316">
        <f t="shared" si="628"/>
        <v>0</v>
      </c>
      <c r="N310" s="316">
        <f t="shared" si="628"/>
        <v>0</v>
      </c>
      <c r="O310" s="316">
        <f t="shared" si="628"/>
        <v>0</v>
      </c>
      <c r="P310" s="316">
        <f t="shared" si="628"/>
        <v>0</v>
      </c>
      <c r="Q310" s="316">
        <f t="shared" si="628"/>
        <v>0</v>
      </c>
      <c r="R310" s="316">
        <f t="shared" si="628"/>
        <v>0</v>
      </c>
      <c r="S310" s="316">
        <f t="shared" si="628"/>
        <v>0</v>
      </c>
      <c r="T310" s="316">
        <f t="shared" si="628"/>
        <v>0</v>
      </c>
      <c r="U310" s="316">
        <f t="shared" si="628"/>
        <v>0</v>
      </c>
      <c r="V310" s="316">
        <f t="shared" si="628"/>
        <v>0</v>
      </c>
      <c r="W310" s="316">
        <f t="shared" si="628"/>
        <v>0</v>
      </c>
      <c r="X310" s="316">
        <f t="shared" si="628"/>
        <v>0</v>
      </c>
      <c r="Y310" s="316">
        <f t="shared" si="628"/>
        <v>0</v>
      </c>
      <c r="Z310" s="316">
        <f t="shared" si="628"/>
        <v>0</v>
      </c>
      <c r="AA310" s="316">
        <f t="shared" si="628"/>
        <v>0</v>
      </c>
      <c r="AB310" s="316">
        <f t="shared" si="628"/>
        <v>0</v>
      </c>
      <c r="AC310" s="316">
        <f t="shared" si="628"/>
        <v>0</v>
      </c>
      <c r="AD310" s="316">
        <f t="shared" si="628"/>
        <v>0</v>
      </c>
      <c r="AE310" s="316">
        <f t="shared" si="628"/>
        <v>0</v>
      </c>
      <c r="AF310" s="316">
        <f t="shared" si="628"/>
        <v>0</v>
      </c>
      <c r="AG310" s="316">
        <f t="shared" si="628"/>
        <v>0</v>
      </c>
      <c r="AH310" s="316">
        <f t="shared" si="628"/>
        <v>0</v>
      </c>
      <c r="AI310" s="316">
        <f t="shared" si="628"/>
        <v>0</v>
      </c>
      <c r="AJ310" s="316">
        <f t="shared" si="628"/>
        <v>0</v>
      </c>
      <c r="AK310" s="316">
        <f t="shared" si="628"/>
        <v>0</v>
      </c>
      <c r="AL310" s="316">
        <f t="shared" si="628"/>
        <v>0</v>
      </c>
      <c r="AM310" s="316">
        <f t="shared" si="628"/>
        <v>0</v>
      </c>
      <c r="AN310" s="316">
        <f t="shared" si="628"/>
        <v>0</v>
      </c>
      <c r="AO310" s="316">
        <f t="shared" si="628"/>
        <v>0</v>
      </c>
      <c r="AP310" s="316">
        <f t="shared" si="628"/>
        <v>0</v>
      </c>
      <c r="AQ310" s="316">
        <f t="shared" si="628"/>
        <v>0</v>
      </c>
      <c r="AR310" s="316">
        <f t="shared" si="628"/>
        <v>0</v>
      </c>
      <c r="AS310" s="316">
        <f t="shared" si="628"/>
        <v>0</v>
      </c>
      <c r="AT310" s="316">
        <f t="shared" si="628"/>
        <v>0</v>
      </c>
      <c r="AU310" s="316">
        <f t="shared" si="628"/>
        <v>0</v>
      </c>
      <c r="AV310" s="316">
        <f t="shared" si="628"/>
        <v>0</v>
      </c>
      <c r="AW310" s="316">
        <f t="shared" si="628"/>
        <v>0</v>
      </c>
      <c r="AX310" s="316">
        <f t="shared" si="628"/>
        <v>0</v>
      </c>
      <c r="AY310" s="316">
        <f t="shared" si="628"/>
        <v>0</v>
      </c>
      <c r="AZ310" s="316">
        <f t="shared" si="628"/>
        <v>0</v>
      </c>
      <c r="BA310" s="316">
        <f t="shared" si="628"/>
        <v>0</v>
      </c>
      <c r="BB310" s="316">
        <f t="shared" si="628"/>
        <v>0</v>
      </c>
      <c r="BC310" s="316">
        <f t="shared" si="628"/>
        <v>0</v>
      </c>
      <c r="BD310" s="316">
        <f t="shared" si="628"/>
        <v>0</v>
      </c>
      <c r="BE310" s="316">
        <f t="shared" si="628"/>
        <v>0</v>
      </c>
      <c r="BF310" s="316">
        <f t="shared" si="628"/>
        <v>0</v>
      </c>
      <c r="BG310" s="316">
        <f t="shared" si="628"/>
        <v>0</v>
      </c>
      <c r="BH310" s="316">
        <f t="shared" si="628"/>
        <v>0</v>
      </c>
      <c r="BI310" s="316">
        <f t="shared" si="628"/>
        <v>0</v>
      </c>
      <c r="BJ310" s="316">
        <f t="shared" si="628"/>
        <v>0</v>
      </c>
      <c r="BK310" s="316">
        <f t="shared" si="628"/>
        <v>0</v>
      </c>
      <c r="BL310" s="316">
        <f t="shared" si="628"/>
        <v>0</v>
      </c>
      <c r="BM310" s="316">
        <f t="shared" si="628"/>
        <v>0</v>
      </c>
      <c r="BN310" s="316">
        <f t="shared" si="628"/>
        <v>0</v>
      </c>
      <c r="BO310" s="316">
        <f t="shared" si="628"/>
        <v>0</v>
      </c>
      <c r="BP310" s="316">
        <f t="shared" si="628"/>
        <v>0</v>
      </c>
      <c r="BQ310" s="316">
        <f t="shared" si="628"/>
        <v>0</v>
      </c>
      <c r="BR310" s="316">
        <f t="shared" si="628"/>
        <v>0</v>
      </c>
      <c r="BS310" s="316">
        <f t="shared" si="628"/>
        <v>0</v>
      </c>
      <c r="BT310" s="316">
        <f t="shared" ref="BT310:BX310" si="629">BT99</f>
        <v>0</v>
      </c>
      <c r="BU310" s="316">
        <f t="shared" si="629"/>
        <v>0</v>
      </c>
      <c r="BV310" s="316">
        <f t="shared" si="629"/>
        <v>0</v>
      </c>
      <c r="BW310" s="316">
        <f t="shared" si="629"/>
        <v>0</v>
      </c>
      <c r="BX310" s="316">
        <f t="shared" si="629"/>
        <v>0</v>
      </c>
    </row>
    <row r="311" spans="1:76" x14ac:dyDescent="0.2">
      <c r="A311" s="727"/>
      <c r="B311" s="714"/>
      <c r="C311" s="714"/>
      <c r="D311" s="710"/>
      <c r="E311" s="710"/>
      <c r="F311" s="90" t="s">
        <v>324</v>
      </c>
      <c r="G311" s="316">
        <f>IF($C99="","N/A",G310)</f>
        <v>0</v>
      </c>
      <c r="H311" s="316">
        <f>IF($C99="NON-QALY",IF(H$93="-","",H$158*H310),IF($C99="QALY",IF(H$93="-","",H310*H$159),"N/A"))</f>
        <v>0</v>
      </c>
      <c r="I311" s="316">
        <f t="shared" ref="I311:BT311" si="630">IF($C99="NON-QALY",IF(I$93="-","",I$158*I310),IF($C99="QALY",IF(I$93="-","",I310*I$159),"N/A"))</f>
        <v>0</v>
      </c>
      <c r="J311" s="316">
        <f t="shared" si="630"/>
        <v>0</v>
      </c>
      <c r="K311" s="316">
        <f t="shared" si="630"/>
        <v>0</v>
      </c>
      <c r="L311" s="316">
        <f t="shared" si="630"/>
        <v>0</v>
      </c>
      <c r="M311" s="316">
        <f t="shared" si="630"/>
        <v>0</v>
      </c>
      <c r="N311" s="316">
        <f t="shared" si="630"/>
        <v>0</v>
      </c>
      <c r="O311" s="316">
        <f t="shared" si="630"/>
        <v>0</v>
      </c>
      <c r="P311" s="316">
        <f t="shared" si="630"/>
        <v>0</v>
      </c>
      <c r="Q311" s="316">
        <f t="shared" si="630"/>
        <v>0</v>
      </c>
      <c r="R311" s="316">
        <f t="shared" si="630"/>
        <v>0</v>
      </c>
      <c r="S311" s="316">
        <f t="shared" si="630"/>
        <v>0</v>
      </c>
      <c r="T311" s="316">
        <f t="shared" si="630"/>
        <v>0</v>
      </c>
      <c r="U311" s="316">
        <f t="shared" si="630"/>
        <v>0</v>
      </c>
      <c r="V311" s="316">
        <f t="shared" si="630"/>
        <v>0</v>
      </c>
      <c r="W311" s="316">
        <f t="shared" si="630"/>
        <v>0</v>
      </c>
      <c r="X311" s="316">
        <f t="shared" si="630"/>
        <v>0</v>
      </c>
      <c r="Y311" s="316">
        <f t="shared" si="630"/>
        <v>0</v>
      </c>
      <c r="Z311" s="316">
        <f t="shared" si="630"/>
        <v>0</v>
      </c>
      <c r="AA311" s="316">
        <f t="shared" si="630"/>
        <v>0</v>
      </c>
      <c r="AB311" s="316">
        <f t="shared" si="630"/>
        <v>0</v>
      </c>
      <c r="AC311" s="316">
        <f t="shared" si="630"/>
        <v>0</v>
      </c>
      <c r="AD311" s="316">
        <f t="shared" si="630"/>
        <v>0</v>
      </c>
      <c r="AE311" s="316">
        <f t="shared" si="630"/>
        <v>0</v>
      </c>
      <c r="AF311" s="316">
        <f t="shared" si="630"/>
        <v>0</v>
      </c>
      <c r="AG311" s="316">
        <f t="shared" si="630"/>
        <v>0</v>
      </c>
      <c r="AH311" s="316">
        <f t="shared" si="630"/>
        <v>0</v>
      </c>
      <c r="AI311" s="316">
        <f t="shared" si="630"/>
        <v>0</v>
      </c>
      <c r="AJ311" s="316">
        <f t="shared" si="630"/>
        <v>0</v>
      </c>
      <c r="AK311" s="316">
        <f t="shared" si="630"/>
        <v>0</v>
      </c>
      <c r="AL311" s="316">
        <f t="shared" si="630"/>
        <v>0</v>
      </c>
      <c r="AM311" s="316">
        <f t="shared" si="630"/>
        <v>0</v>
      </c>
      <c r="AN311" s="316">
        <f t="shared" si="630"/>
        <v>0</v>
      </c>
      <c r="AO311" s="316">
        <f t="shared" si="630"/>
        <v>0</v>
      </c>
      <c r="AP311" s="316">
        <f t="shared" si="630"/>
        <v>0</v>
      </c>
      <c r="AQ311" s="316">
        <f t="shared" si="630"/>
        <v>0</v>
      </c>
      <c r="AR311" s="316">
        <f t="shared" si="630"/>
        <v>0</v>
      </c>
      <c r="AS311" s="316">
        <f t="shared" si="630"/>
        <v>0</v>
      </c>
      <c r="AT311" s="316">
        <f t="shared" si="630"/>
        <v>0</v>
      </c>
      <c r="AU311" s="316">
        <f t="shared" si="630"/>
        <v>0</v>
      </c>
      <c r="AV311" s="316">
        <f t="shared" si="630"/>
        <v>0</v>
      </c>
      <c r="AW311" s="316">
        <f t="shared" si="630"/>
        <v>0</v>
      </c>
      <c r="AX311" s="316">
        <f t="shared" si="630"/>
        <v>0</v>
      </c>
      <c r="AY311" s="316">
        <f t="shared" si="630"/>
        <v>0</v>
      </c>
      <c r="AZ311" s="316">
        <f t="shared" si="630"/>
        <v>0</v>
      </c>
      <c r="BA311" s="316">
        <f t="shared" si="630"/>
        <v>0</v>
      </c>
      <c r="BB311" s="316">
        <f t="shared" si="630"/>
        <v>0</v>
      </c>
      <c r="BC311" s="316">
        <f t="shared" si="630"/>
        <v>0</v>
      </c>
      <c r="BD311" s="316">
        <f t="shared" si="630"/>
        <v>0</v>
      </c>
      <c r="BE311" s="316">
        <f t="shared" si="630"/>
        <v>0</v>
      </c>
      <c r="BF311" s="316">
        <f t="shared" si="630"/>
        <v>0</v>
      </c>
      <c r="BG311" s="316">
        <f t="shared" si="630"/>
        <v>0</v>
      </c>
      <c r="BH311" s="316">
        <f t="shared" si="630"/>
        <v>0</v>
      </c>
      <c r="BI311" s="316">
        <f t="shared" si="630"/>
        <v>0</v>
      </c>
      <c r="BJ311" s="316">
        <f t="shared" si="630"/>
        <v>0</v>
      </c>
      <c r="BK311" s="316">
        <f t="shared" si="630"/>
        <v>0</v>
      </c>
      <c r="BL311" s="316">
        <f t="shared" si="630"/>
        <v>0</v>
      </c>
      <c r="BM311" s="316">
        <f t="shared" si="630"/>
        <v>0</v>
      </c>
      <c r="BN311" s="316">
        <f t="shared" si="630"/>
        <v>0</v>
      </c>
      <c r="BO311" s="316">
        <f t="shared" si="630"/>
        <v>0</v>
      </c>
      <c r="BP311" s="316">
        <f t="shared" si="630"/>
        <v>0</v>
      </c>
      <c r="BQ311" s="316">
        <f t="shared" si="630"/>
        <v>0</v>
      </c>
      <c r="BR311" s="316">
        <f t="shared" si="630"/>
        <v>0</v>
      </c>
      <c r="BS311" s="316">
        <f t="shared" si="630"/>
        <v>0</v>
      </c>
      <c r="BT311" s="316">
        <f t="shared" si="630"/>
        <v>0</v>
      </c>
      <c r="BU311" s="316">
        <f t="shared" ref="BU311:BX311" si="631">IF($C99="NON-QALY",IF(BU$93="-","",BU$158*BU310),IF($C99="QALY",IF(BU$93="-","",BU310*BU$159),"N/A"))</f>
        <v>0</v>
      </c>
      <c r="BV311" s="316">
        <f t="shared" si="631"/>
        <v>0</v>
      </c>
      <c r="BW311" s="316">
        <f t="shared" si="631"/>
        <v>0</v>
      </c>
      <c r="BX311" s="316">
        <f t="shared" si="631"/>
        <v>0</v>
      </c>
    </row>
    <row r="312" spans="1:76" x14ac:dyDescent="0.2">
      <c r="A312" s="726" t="s">
        <v>47</v>
      </c>
      <c r="B312" s="713">
        <f>B100</f>
        <v>0</v>
      </c>
      <c r="C312" s="713" t="str">
        <f>C100</f>
        <v>Non-QALY</v>
      </c>
      <c r="D312" s="709">
        <f>E312/(IF(C100="QALY",Factors!$BU$75,Factors!$BU$74))</f>
        <v>0</v>
      </c>
      <c r="E312" s="709">
        <f t="shared" ref="E312" si="632">SUM(G313:BX313)</f>
        <v>0</v>
      </c>
      <c r="F312" s="34" t="s">
        <v>325</v>
      </c>
      <c r="G312" s="316">
        <f>G100</f>
        <v>0</v>
      </c>
      <c r="H312" s="316">
        <f t="shared" ref="H312:BS312" si="633">H100</f>
        <v>0</v>
      </c>
      <c r="I312" s="316">
        <f t="shared" si="633"/>
        <v>0</v>
      </c>
      <c r="J312" s="316">
        <f t="shared" si="633"/>
        <v>0</v>
      </c>
      <c r="K312" s="316">
        <f t="shared" si="633"/>
        <v>0</v>
      </c>
      <c r="L312" s="316">
        <f t="shared" si="633"/>
        <v>0</v>
      </c>
      <c r="M312" s="316">
        <f t="shared" si="633"/>
        <v>0</v>
      </c>
      <c r="N312" s="316">
        <f t="shared" si="633"/>
        <v>0</v>
      </c>
      <c r="O312" s="316">
        <f t="shared" si="633"/>
        <v>0</v>
      </c>
      <c r="P312" s="316">
        <f t="shared" si="633"/>
        <v>0</v>
      </c>
      <c r="Q312" s="316">
        <f t="shared" si="633"/>
        <v>0</v>
      </c>
      <c r="R312" s="316">
        <f t="shared" si="633"/>
        <v>0</v>
      </c>
      <c r="S312" s="316">
        <f t="shared" si="633"/>
        <v>0</v>
      </c>
      <c r="T312" s="316">
        <f t="shared" si="633"/>
        <v>0</v>
      </c>
      <c r="U312" s="316">
        <f t="shared" si="633"/>
        <v>0</v>
      </c>
      <c r="V312" s="316">
        <f t="shared" si="633"/>
        <v>0</v>
      </c>
      <c r="W312" s="316">
        <f t="shared" si="633"/>
        <v>0</v>
      </c>
      <c r="X312" s="316">
        <f t="shared" si="633"/>
        <v>0</v>
      </c>
      <c r="Y312" s="316">
        <f t="shared" si="633"/>
        <v>0</v>
      </c>
      <c r="Z312" s="316">
        <f t="shared" si="633"/>
        <v>0</v>
      </c>
      <c r="AA312" s="316">
        <f t="shared" si="633"/>
        <v>0</v>
      </c>
      <c r="AB312" s="316">
        <f t="shared" si="633"/>
        <v>0</v>
      </c>
      <c r="AC312" s="316">
        <f t="shared" si="633"/>
        <v>0</v>
      </c>
      <c r="AD312" s="316">
        <f t="shared" si="633"/>
        <v>0</v>
      </c>
      <c r="AE312" s="316">
        <f t="shared" si="633"/>
        <v>0</v>
      </c>
      <c r="AF312" s="316">
        <f t="shared" si="633"/>
        <v>0</v>
      </c>
      <c r="AG312" s="316">
        <f t="shared" si="633"/>
        <v>0</v>
      </c>
      <c r="AH312" s="316">
        <f t="shared" si="633"/>
        <v>0</v>
      </c>
      <c r="AI312" s="316">
        <f t="shared" si="633"/>
        <v>0</v>
      </c>
      <c r="AJ312" s="316">
        <f t="shared" si="633"/>
        <v>0</v>
      </c>
      <c r="AK312" s="316">
        <f t="shared" si="633"/>
        <v>0</v>
      </c>
      <c r="AL312" s="316">
        <f t="shared" si="633"/>
        <v>0</v>
      </c>
      <c r="AM312" s="316">
        <f t="shared" si="633"/>
        <v>0</v>
      </c>
      <c r="AN312" s="316">
        <f t="shared" si="633"/>
        <v>0</v>
      </c>
      <c r="AO312" s="316">
        <f t="shared" si="633"/>
        <v>0</v>
      </c>
      <c r="AP312" s="316">
        <f t="shared" si="633"/>
        <v>0</v>
      </c>
      <c r="AQ312" s="316">
        <f t="shared" si="633"/>
        <v>0</v>
      </c>
      <c r="AR312" s="316">
        <f t="shared" si="633"/>
        <v>0</v>
      </c>
      <c r="AS312" s="316">
        <f t="shared" si="633"/>
        <v>0</v>
      </c>
      <c r="AT312" s="316">
        <f t="shared" si="633"/>
        <v>0</v>
      </c>
      <c r="AU312" s="316">
        <f t="shared" si="633"/>
        <v>0</v>
      </c>
      <c r="AV312" s="316">
        <f t="shared" si="633"/>
        <v>0</v>
      </c>
      <c r="AW312" s="316">
        <f t="shared" si="633"/>
        <v>0</v>
      </c>
      <c r="AX312" s="316">
        <f t="shared" si="633"/>
        <v>0</v>
      </c>
      <c r="AY312" s="316">
        <f t="shared" si="633"/>
        <v>0</v>
      </c>
      <c r="AZ312" s="316">
        <f t="shared" si="633"/>
        <v>0</v>
      </c>
      <c r="BA312" s="316">
        <f t="shared" si="633"/>
        <v>0</v>
      </c>
      <c r="BB312" s="316">
        <f t="shared" si="633"/>
        <v>0</v>
      </c>
      <c r="BC312" s="316">
        <f t="shared" si="633"/>
        <v>0</v>
      </c>
      <c r="BD312" s="316">
        <f t="shared" si="633"/>
        <v>0</v>
      </c>
      <c r="BE312" s="316">
        <f t="shared" si="633"/>
        <v>0</v>
      </c>
      <c r="BF312" s="316">
        <f t="shared" si="633"/>
        <v>0</v>
      </c>
      <c r="BG312" s="316">
        <f t="shared" si="633"/>
        <v>0</v>
      </c>
      <c r="BH312" s="316">
        <f t="shared" si="633"/>
        <v>0</v>
      </c>
      <c r="BI312" s="316">
        <f t="shared" si="633"/>
        <v>0</v>
      </c>
      <c r="BJ312" s="316">
        <f t="shared" si="633"/>
        <v>0</v>
      </c>
      <c r="BK312" s="316">
        <f t="shared" si="633"/>
        <v>0</v>
      </c>
      <c r="BL312" s="316">
        <f t="shared" si="633"/>
        <v>0</v>
      </c>
      <c r="BM312" s="316">
        <f t="shared" si="633"/>
        <v>0</v>
      </c>
      <c r="BN312" s="316">
        <f t="shared" si="633"/>
        <v>0</v>
      </c>
      <c r="BO312" s="316">
        <f t="shared" si="633"/>
        <v>0</v>
      </c>
      <c r="BP312" s="316">
        <f t="shared" si="633"/>
        <v>0</v>
      </c>
      <c r="BQ312" s="316">
        <f t="shared" si="633"/>
        <v>0</v>
      </c>
      <c r="BR312" s="316">
        <f t="shared" si="633"/>
        <v>0</v>
      </c>
      <c r="BS312" s="316">
        <f t="shared" si="633"/>
        <v>0</v>
      </c>
      <c r="BT312" s="316">
        <f t="shared" ref="BT312:BX312" si="634">BT100</f>
        <v>0</v>
      </c>
      <c r="BU312" s="316">
        <f t="shared" si="634"/>
        <v>0</v>
      </c>
      <c r="BV312" s="316">
        <f t="shared" si="634"/>
        <v>0</v>
      </c>
      <c r="BW312" s="316">
        <f t="shared" si="634"/>
        <v>0</v>
      </c>
      <c r="BX312" s="316">
        <f t="shared" si="634"/>
        <v>0</v>
      </c>
    </row>
    <row r="313" spans="1:76" x14ac:dyDescent="0.2">
      <c r="A313" s="727"/>
      <c r="B313" s="714"/>
      <c r="C313" s="714"/>
      <c r="D313" s="710"/>
      <c r="E313" s="710"/>
      <c r="F313" s="90" t="s">
        <v>324</v>
      </c>
      <c r="G313" s="316">
        <f>IF($C100="","N/A",G312)</f>
        <v>0</v>
      </c>
      <c r="H313" s="316">
        <f>IF($C100="NON-QALY",IF(H$93="-","",H$158*H312),IF($C100="QALY",IF(H$93="-","",H312*H$159),"N/A"))</f>
        <v>0</v>
      </c>
      <c r="I313" s="316">
        <f t="shared" ref="I313:BT313" si="635">IF($C100="NON-QALY",IF(I$93="-","",I$158*I312),IF($C100="QALY",IF(I$93="-","",I312*I$159),"N/A"))</f>
        <v>0</v>
      </c>
      <c r="J313" s="316">
        <f t="shared" si="635"/>
        <v>0</v>
      </c>
      <c r="K313" s="316">
        <f t="shared" si="635"/>
        <v>0</v>
      </c>
      <c r="L313" s="316">
        <f t="shared" si="635"/>
        <v>0</v>
      </c>
      <c r="M313" s="316">
        <f t="shared" si="635"/>
        <v>0</v>
      </c>
      <c r="N313" s="316">
        <f t="shared" si="635"/>
        <v>0</v>
      </c>
      <c r="O313" s="316">
        <f t="shared" si="635"/>
        <v>0</v>
      </c>
      <c r="P313" s="316">
        <f t="shared" si="635"/>
        <v>0</v>
      </c>
      <c r="Q313" s="316">
        <f t="shared" si="635"/>
        <v>0</v>
      </c>
      <c r="R313" s="316">
        <f t="shared" si="635"/>
        <v>0</v>
      </c>
      <c r="S313" s="316">
        <f t="shared" si="635"/>
        <v>0</v>
      </c>
      <c r="T313" s="316">
        <f t="shared" si="635"/>
        <v>0</v>
      </c>
      <c r="U313" s="316">
        <f t="shared" si="635"/>
        <v>0</v>
      </c>
      <c r="V313" s="316">
        <f t="shared" si="635"/>
        <v>0</v>
      </c>
      <c r="W313" s="316">
        <f t="shared" si="635"/>
        <v>0</v>
      </c>
      <c r="X313" s="316">
        <f t="shared" si="635"/>
        <v>0</v>
      </c>
      <c r="Y313" s="316">
        <f t="shared" si="635"/>
        <v>0</v>
      </c>
      <c r="Z313" s="316">
        <f t="shared" si="635"/>
        <v>0</v>
      </c>
      <c r="AA313" s="316">
        <f t="shared" si="635"/>
        <v>0</v>
      </c>
      <c r="AB313" s="316">
        <f t="shared" si="635"/>
        <v>0</v>
      </c>
      <c r="AC313" s="316">
        <f t="shared" si="635"/>
        <v>0</v>
      </c>
      <c r="AD313" s="316">
        <f t="shared" si="635"/>
        <v>0</v>
      </c>
      <c r="AE313" s="316">
        <f t="shared" si="635"/>
        <v>0</v>
      </c>
      <c r="AF313" s="316">
        <f t="shared" si="635"/>
        <v>0</v>
      </c>
      <c r="AG313" s="316">
        <f t="shared" si="635"/>
        <v>0</v>
      </c>
      <c r="AH313" s="316">
        <f t="shared" si="635"/>
        <v>0</v>
      </c>
      <c r="AI313" s="316">
        <f t="shared" si="635"/>
        <v>0</v>
      </c>
      <c r="AJ313" s="316">
        <f t="shared" si="635"/>
        <v>0</v>
      </c>
      <c r="AK313" s="316">
        <f t="shared" si="635"/>
        <v>0</v>
      </c>
      <c r="AL313" s="316">
        <f t="shared" si="635"/>
        <v>0</v>
      </c>
      <c r="AM313" s="316">
        <f t="shared" si="635"/>
        <v>0</v>
      </c>
      <c r="AN313" s="316">
        <f t="shared" si="635"/>
        <v>0</v>
      </c>
      <c r="AO313" s="316">
        <f t="shared" si="635"/>
        <v>0</v>
      </c>
      <c r="AP313" s="316">
        <f t="shared" si="635"/>
        <v>0</v>
      </c>
      <c r="AQ313" s="316">
        <f t="shared" si="635"/>
        <v>0</v>
      </c>
      <c r="AR313" s="316">
        <f t="shared" si="635"/>
        <v>0</v>
      </c>
      <c r="AS313" s="316">
        <f t="shared" si="635"/>
        <v>0</v>
      </c>
      <c r="AT313" s="316">
        <f t="shared" si="635"/>
        <v>0</v>
      </c>
      <c r="AU313" s="316">
        <f t="shared" si="635"/>
        <v>0</v>
      </c>
      <c r="AV313" s="316">
        <f t="shared" si="635"/>
        <v>0</v>
      </c>
      <c r="AW313" s="316">
        <f t="shared" si="635"/>
        <v>0</v>
      </c>
      <c r="AX313" s="316">
        <f t="shared" si="635"/>
        <v>0</v>
      </c>
      <c r="AY313" s="316">
        <f t="shared" si="635"/>
        <v>0</v>
      </c>
      <c r="AZ313" s="316">
        <f t="shared" si="635"/>
        <v>0</v>
      </c>
      <c r="BA313" s="316">
        <f t="shared" si="635"/>
        <v>0</v>
      </c>
      <c r="BB313" s="316">
        <f t="shared" si="635"/>
        <v>0</v>
      </c>
      <c r="BC313" s="316">
        <f t="shared" si="635"/>
        <v>0</v>
      </c>
      <c r="BD313" s="316">
        <f t="shared" si="635"/>
        <v>0</v>
      </c>
      <c r="BE313" s="316">
        <f t="shared" si="635"/>
        <v>0</v>
      </c>
      <c r="BF313" s="316">
        <f t="shared" si="635"/>
        <v>0</v>
      </c>
      <c r="BG313" s="316">
        <f t="shared" si="635"/>
        <v>0</v>
      </c>
      <c r="BH313" s="316">
        <f t="shared" si="635"/>
        <v>0</v>
      </c>
      <c r="BI313" s="316">
        <f t="shared" si="635"/>
        <v>0</v>
      </c>
      <c r="BJ313" s="316">
        <f t="shared" si="635"/>
        <v>0</v>
      </c>
      <c r="BK313" s="316">
        <f t="shared" si="635"/>
        <v>0</v>
      </c>
      <c r="BL313" s="316">
        <f t="shared" si="635"/>
        <v>0</v>
      </c>
      <c r="BM313" s="316">
        <f t="shared" si="635"/>
        <v>0</v>
      </c>
      <c r="BN313" s="316">
        <f t="shared" si="635"/>
        <v>0</v>
      </c>
      <c r="BO313" s="316">
        <f t="shared" si="635"/>
        <v>0</v>
      </c>
      <c r="BP313" s="316">
        <f t="shared" si="635"/>
        <v>0</v>
      </c>
      <c r="BQ313" s="316">
        <f t="shared" si="635"/>
        <v>0</v>
      </c>
      <c r="BR313" s="316">
        <f t="shared" si="635"/>
        <v>0</v>
      </c>
      <c r="BS313" s="316">
        <f t="shared" si="635"/>
        <v>0</v>
      </c>
      <c r="BT313" s="316">
        <f t="shared" si="635"/>
        <v>0</v>
      </c>
      <c r="BU313" s="316">
        <f t="shared" ref="BU313:BX313" si="636">IF($C100="NON-QALY",IF(BU$93="-","",BU$158*BU312),IF($C100="QALY",IF(BU$93="-","",BU312*BU$159),"N/A"))</f>
        <v>0</v>
      </c>
      <c r="BV313" s="316">
        <f t="shared" si="636"/>
        <v>0</v>
      </c>
      <c r="BW313" s="316">
        <f t="shared" si="636"/>
        <v>0</v>
      </c>
      <c r="BX313" s="316">
        <f t="shared" si="636"/>
        <v>0</v>
      </c>
    </row>
    <row r="314" spans="1:76" x14ac:dyDescent="0.2">
      <c r="A314" s="726" t="s">
        <v>48</v>
      </c>
      <c r="B314" s="713">
        <f>B101</f>
        <v>0</v>
      </c>
      <c r="C314" s="713" t="str">
        <f>C101</f>
        <v>Non-QALY</v>
      </c>
      <c r="D314" s="709">
        <f>E314/(IF(C101="QALY",Factors!$BU$75,Factors!$BU$74))</f>
        <v>0</v>
      </c>
      <c r="E314" s="709">
        <f t="shared" ref="E314" si="637">SUM(G315:BX315)</f>
        <v>0</v>
      </c>
      <c r="F314" s="34" t="s">
        <v>325</v>
      </c>
      <c r="G314" s="316">
        <f>G101</f>
        <v>0</v>
      </c>
      <c r="H314" s="316">
        <f t="shared" ref="H314:BS314" si="638">H101</f>
        <v>0</v>
      </c>
      <c r="I314" s="316">
        <f t="shared" si="638"/>
        <v>0</v>
      </c>
      <c r="J314" s="316">
        <f t="shared" si="638"/>
        <v>0</v>
      </c>
      <c r="K314" s="316">
        <f t="shared" si="638"/>
        <v>0</v>
      </c>
      <c r="L314" s="316">
        <f t="shared" si="638"/>
        <v>0</v>
      </c>
      <c r="M314" s="316">
        <f t="shared" si="638"/>
        <v>0</v>
      </c>
      <c r="N314" s="316">
        <f t="shared" si="638"/>
        <v>0</v>
      </c>
      <c r="O314" s="316">
        <f t="shared" si="638"/>
        <v>0</v>
      </c>
      <c r="P314" s="316">
        <f t="shared" si="638"/>
        <v>0</v>
      </c>
      <c r="Q314" s="316">
        <f t="shared" si="638"/>
        <v>0</v>
      </c>
      <c r="R314" s="316">
        <f t="shared" si="638"/>
        <v>0</v>
      </c>
      <c r="S314" s="316">
        <f t="shared" si="638"/>
        <v>0</v>
      </c>
      <c r="T314" s="316">
        <f t="shared" si="638"/>
        <v>0</v>
      </c>
      <c r="U314" s="316">
        <f t="shared" si="638"/>
        <v>0</v>
      </c>
      <c r="V314" s="316">
        <f t="shared" si="638"/>
        <v>0</v>
      </c>
      <c r="W314" s="316">
        <f t="shared" si="638"/>
        <v>0</v>
      </c>
      <c r="X314" s="316">
        <f t="shared" si="638"/>
        <v>0</v>
      </c>
      <c r="Y314" s="316">
        <f t="shared" si="638"/>
        <v>0</v>
      </c>
      <c r="Z314" s="316">
        <f t="shared" si="638"/>
        <v>0</v>
      </c>
      <c r="AA314" s="316">
        <f t="shared" si="638"/>
        <v>0</v>
      </c>
      <c r="AB314" s="316">
        <f t="shared" si="638"/>
        <v>0</v>
      </c>
      <c r="AC314" s="316">
        <f t="shared" si="638"/>
        <v>0</v>
      </c>
      <c r="AD314" s="316">
        <f t="shared" si="638"/>
        <v>0</v>
      </c>
      <c r="AE314" s="316">
        <f t="shared" si="638"/>
        <v>0</v>
      </c>
      <c r="AF314" s="316">
        <f t="shared" si="638"/>
        <v>0</v>
      </c>
      <c r="AG314" s="316">
        <f t="shared" si="638"/>
        <v>0</v>
      </c>
      <c r="AH314" s="316">
        <f t="shared" si="638"/>
        <v>0</v>
      </c>
      <c r="AI314" s="316">
        <f t="shared" si="638"/>
        <v>0</v>
      </c>
      <c r="AJ314" s="316">
        <f t="shared" si="638"/>
        <v>0</v>
      </c>
      <c r="AK314" s="316">
        <f t="shared" si="638"/>
        <v>0</v>
      </c>
      <c r="AL314" s="316">
        <f t="shared" si="638"/>
        <v>0</v>
      </c>
      <c r="AM314" s="316">
        <f t="shared" si="638"/>
        <v>0</v>
      </c>
      <c r="AN314" s="316">
        <f t="shared" si="638"/>
        <v>0</v>
      </c>
      <c r="AO314" s="316">
        <f t="shared" si="638"/>
        <v>0</v>
      </c>
      <c r="AP314" s="316">
        <f t="shared" si="638"/>
        <v>0</v>
      </c>
      <c r="AQ314" s="316">
        <f t="shared" si="638"/>
        <v>0</v>
      </c>
      <c r="AR314" s="316">
        <f t="shared" si="638"/>
        <v>0</v>
      </c>
      <c r="AS314" s="316">
        <f t="shared" si="638"/>
        <v>0</v>
      </c>
      <c r="AT314" s="316">
        <f t="shared" si="638"/>
        <v>0</v>
      </c>
      <c r="AU314" s="316">
        <f t="shared" si="638"/>
        <v>0</v>
      </c>
      <c r="AV314" s="316">
        <f t="shared" si="638"/>
        <v>0</v>
      </c>
      <c r="AW314" s="316">
        <f t="shared" si="638"/>
        <v>0</v>
      </c>
      <c r="AX314" s="316">
        <f t="shared" si="638"/>
        <v>0</v>
      </c>
      <c r="AY314" s="316">
        <f t="shared" si="638"/>
        <v>0</v>
      </c>
      <c r="AZ314" s="316">
        <f t="shared" si="638"/>
        <v>0</v>
      </c>
      <c r="BA314" s="316">
        <f t="shared" si="638"/>
        <v>0</v>
      </c>
      <c r="BB314" s="316">
        <f t="shared" si="638"/>
        <v>0</v>
      </c>
      <c r="BC314" s="316">
        <f t="shared" si="638"/>
        <v>0</v>
      </c>
      <c r="BD314" s="316">
        <f t="shared" si="638"/>
        <v>0</v>
      </c>
      <c r="BE314" s="316">
        <f t="shared" si="638"/>
        <v>0</v>
      </c>
      <c r="BF314" s="316">
        <f t="shared" si="638"/>
        <v>0</v>
      </c>
      <c r="BG314" s="316">
        <f t="shared" si="638"/>
        <v>0</v>
      </c>
      <c r="BH314" s="316">
        <f t="shared" si="638"/>
        <v>0</v>
      </c>
      <c r="BI314" s="316">
        <f t="shared" si="638"/>
        <v>0</v>
      </c>
      <c r="BJ314" s="316">
        <f t="shared" si="638"/>
        <v>0</v>
      </c>
      <c r="BK314" s="316">
        <f t="shared" si="638"/>
        <v>0</v>
      </c>
      <c r="BL314" s="316">
        <f t="shared" si="638"/>
        <v>0</v>
      </c>
      <c r="BM314" s="316">
        <f t="shared" si="638"/>
        <v>0</v>
      </c>
      <c r="BN314" s="316">
        <f t="shared" si="638"/>
        <v>0</v>
      </c>
      <c r="BO314" s="316">
        <f t="shared" si="638"/>
        <v>0</v>
      </c>
      <c r="BP314" s="316">
        <f t="shared" si="638"/>
        <v>0</v>
      </c>
      <c r="BQ314" s="316">
        <f t="shared" si="638"/>
        <v>0</v>
      </c>
      <c r="BR314" s="316">
        <f t="shared" si="638"/>
        <v>0</v>
      </c>
      <c r="BS314" s="316">
        <f t="shared" si="638"/>
        <v>0</v>
      </c>
      <c r="BT314" s="316">
        <f t="shared" ref="BT314:BX314" si="639">BT101</f>
        <v>0</v>
      </c>
      <c r="BU314" s="316">
        <f t="shared" si="639"/>
        <v>0</v>
      </c>
      <c r="BV314" s="316">
        <f t="shared" si="639"/>
        <v>0</v>
      </c>
      <c r="BW314" s="316">
        <f t="shared" si="639"/>
        <v>0</v>
      </c>
      <c r="BX314" s="316">
        <f t="shared" si="639"/>
        <v>0</v>
      </c>
    </row>
    <row r="315" spans="1:76" x14ac:dyDescent="0.2">
      <c r="A315" s="727"/>
      <c r="B315" s="714"/>
      <c r="C315" s="714"/>
      <c r="D315" s="710"/>
      <c r="E315" s="710"/>
      <c r="F315" s="90" t="s">
        <v>324</v>
      </c>
      <c r="G315" s="316">
        <f>IF($C101="","N/A",G314)</f>
        <v>0</v>
      </c>
      <c r="H315" s="316">
        <f>IF($C101="NON-QALY",IF(H$93="-","",H$158*H314),IF($C101="QALY",IF(H$93="-","",H314*H$159),"N/A"))</f>
        <v>0</v>
      </c>
      <c r="I315" s="316">
        <f t="shared" ref="I315:BT315" si="640">IF($C101="NON-QALY",IF(I$93="-","",I$158*I314),IF($C101="QALY",IF(I$93="-","",I314*I$159),"N/A"))</f>
        <v>0</v>
      </c>
      <c r="J315" s="316">
        <f t="shared" si="640"/>
        <v>0</v>
      </c>
      <c r="K315" s="316">
        <f t="shared" si="640"/>
        <v>0</v>
      </c>
      <c r="L315" s="316">
        <f t="shared" si="640"/>
        <v>0</v>
      </c>
      <c r="M315" s="316">
        <f t="shared" si="640"/>
        <v>0</v>
      </c>
      <c r="N315" s="316">
        <f t="shared" si="640"/>
        <v>0</v>
      </c>
      <c r="O315" s="316">
        <f t="shared" si="640"/>
        <v>0</v>
      </c>
      <c r="P315" s="316">
        <f t="shared" si="640"/>
        <v>0</v>
      </c>
      <c r="Q315" s="316">
        <f t="shared" si="640"/>
        <v>0</v>
      </c>
      <c r="R315" s="316">
        <f t="shared" si="640"/>
        <v>0</v>
      </c>
      <c r="S315" s="316">
        <f t="shared" si="640"/>
        <v>0</v>
      </c>
      <c r="T315" s="316">
        <f t="shared" si="640"/>
        <v>0</v>
      </c>
      <c r="U315" s="316">
        <f t="shared" si="640"/>
        <v>0</v>
      </c>
      <c r="V315" s="316">
        <f t="shared" si="640"/>
        <v>0</v>
      </c>
      <c r="W315" s="316">
        <f t="shared" si="640"/>
        <v>0</v>
      </c>
      <c r="X315" s="316">
        <f t="shared" si="640"/>
        <v>0</v>
      </c>
      <c r="Y315" s="316">
        <f t="shared" si="640"/>
        <v>0</v>
      </c>
      <c r="Z315" s="316">
        <f t="shared" si="640"/>
        <v>0</v>
      </c>
      <c r="AA315" s="316">
        <f t="shared" si="640"/>
        <v>0</v>
      </c>
      <c r="AB315" s="316">
        <f t="shared" si="640"/>
        <v>0</v>
      </c>
      <c r="AC315" s="316">
        <f t="shared" si="640"/>
        <v>0</v>
      </c>
      <c r="AD315" s="316">
        <f t="shared" si="640"/>
        <v>0</v>
      </c>
      <c r="AE315" s="316">
        <f t="shared" si="640"/>
        <v>0</v>
      </c>
      <c r="AF315" s="316">
        <f t="shared" si="640"/>
        <v>0</v>
      </c>
      <c r="AG315" s="316">
        <f t="shared" si="640"/>
        <v>0</v>
      </c>
      <c r="AH315" s="316">
        <f t="shared" si="640"/>
        <v>0</v>
      </c>
      <c r="AI315" s="316">
        <f t="shared" si="640"/>
        <v>0</v>
      </c>
      <c r="AJ315" s="316">
        <f t="shared" si="640"/>
        <v>0</v>
      </c>
      <c r="AK315" s="316">
        <f t="shared" si="640"/>
        <v>0</v>
      </c>
      <c r="AL315" s="316">
        <f t="shared" si="640"/>
        <v>0</v>
      </c>
      <c r="AM315" s="316">
        <f t="shared" si="640"/>
        <v>0</v>
      </c>
      <c r="AN315" s="316">
        <f t="shared" si="640"/>
        <v>0</v>
      </c>
      <c r="AO315" s="316">
        <f t="shared" si="640"/>
        <v>0</v>
      </c>
      <c r="AP315" s="316">
        <f t="shared" si="640"/>
        <v>0</v>
      </c>
      <c r="AQ315" s="316">
        <f t="shared" si="640"/>
        <v>0</v>
      </c>
      <c r="AR315" s="316">
        <f t="shared" si="640"/>
        <v>0</v>
      </c>
      <c r="AS315" s="316">
        <f t="shared" si="640"/>
        <v>0</v>
      </c>
      <c r="AT315" s="316">
        <f t="shared" si="640"/>
        <v>0</v>
      </c>
      <c r="AU315" s="316">
        <f t="shared" si="640"/>
        <v>0</v>
      </c>
      <c r="AV315" s="316">
        <f t="shared" si="640"/>
        <v>0</v>
      </c>
      <c r="AW315" s="316">
        <f t="shared" si="640"/>
        <v>0</v>
      </c>
      <c r="AX315" s="316">
        <f t="shared" si="640"/>
        <v>0</v>
      </c>
      <c r="AY315" s="316">
        <f t="shared" si="640"/>
        <v>0</v>
      </c>
      <c r="AZ315" s="316">
        <f t="shared" si="640"/>
        <v>0</v>
      </c>
      <c r="BA315" s="316">
        <f t="shared" si="640"/>
        <v>0</v>
      </c>
      <c r="BB315" s="316">
        <f t="shared" si="640"/>
        <v>0</v>
      </c>
      <c r="BC315" s="316">
        <f t="shared" si="640"/>
        <v>0</v>
      </c>
      <c r="BD315" s="316">
        <f t="shared" si="640"/>
        <v>0</v>
      </c>
      <c r="BE315" s="316">
        <f t="shared" si="640"/>
        <v>0</v>
      </c>
      <c r="BF315" s="316">
        <f t="shared" si="640"/>
        <v>0</v>
      </c>
      <c r="BG315" s="316">
        <f t="shared" si="640"/>
        <v>0</v>
      </c>
      <c r="BH315" s="316">
        <f t="shared" si="640"/>
        <v>0</v>
      </c>
      <c r="BI315" s="316">
        <f t="shared" si="640"/>
        <v>0</v>
      </c>
      <c r="BJ315" s="316">
        <f t="shared" si="640"/>
        <v>0</v>
      </c>
      <c r="BK315" s="316">
        <f t="shared" si="640"/>
        <v>0</v>
      </c>
      <c r="BL315" s="316">
        <f t="shared" si="640"/>
        <v>0</v>
      </c>
      <c r="BM315" s="316">
        <f t="shared" si="640"/>
        <v>0</v>
      </c>
      <c r="BN315" s="316">
        <f t="shared" si="640"/>
        <v>0</v>
      </c>
      <c r="BO315" s="316">
        <f t="shared" si="640"/>
        <v>0</v>
      </c>
      <c r="BP315" s="316">
        <f t="shared" si="640"/>
        <v>0</v>
      </c>
      <c r="BQ315" s="316">
        <f t="shared" si="640"/>
        <v>0</v>
      </c>
      <c r="BR315" s="316">
        <f t="shared" si="640"/>
        <v>0</v>
      </c>
      <c r="BS315" s="316">
        <f t="shared" si="640"/>
        <v>0</v>
      </c>
      <c r="BT315" s="316">
        <f t="shared" si="640"/>
        <v>0</v>
      </c>
      <c r="BU315" s="316">
        <f t="shared" ref="BU315:BX315" si="641">IF($C101="NON-QALY",IF(BU$93="-","",BU$158*BU314),IF($C101="QALY",IF(BU$93="-","",BU314*BU$159),"N/A"))</f>
        <v>0</v>
      </c>
      <c r="BV315" s="316">
        <f t="shared" si="641"/>
        <v>0</v>
      </c>
      <c r="BW315" s="316">
        <f t="shared" si="641"/>
        <v>0</v>
      </c>
      <c r="BX315" s="316">
        <f t="shared" si="641"/>
        <v>0</v>
      </c>
    </row>
    <row r="316" spans="1:76" x14ac:dyDescent="0.2">
      <c r="A316" s="726" t="s">
        <v>624</v>
      </c>
      <c r="B316" s="713">
        <f>B102</f>
        <v>0</v>
      </c>
      <c r="C316" s="713" t="str">
        <f>C102</f>
        <v>Non-QALY</v>
      </c>
      <c r="D316" s="709">
        <f>E316/(IF(C102="QALY",Factors!$BU$75,Factors!$BU$74))</f>
        <v>0</v>
      </c>
      <c r="E316" s="709">
        <f t="shared" ref="E316" si="642">SUM(G317:BX317)</f>
        <v>0</v>
      </c>
      <c r="F316" s="34" t="s">
        <v>325</v>
      </c>
      <c r="G316" s="316">
        <f>G102</f>
        <v>0</v>
      </c>
      <c r="H316" s="316">
        <f t="shared" ref="H316:BS316" si="643">H102</f>
        <v>0</v>
      </c>
      <c r="I316" s="316">
        <f t="shared" si="643"/>
        <v>0</v>
      </c>
      <c r="J316" s="316">
        <f t="shared" si="643"/>
        <v>0</v>
      </c>
      <c r="K316" s="316">
        <f t="shared" si="643"/>
        <v>0</v>
      </c>
      <c r="L316" s="316">
        <f t="shared" si="643"/>
        <v>0</v>
      </c>
      <c r="M316" s="316">
        <f t="shared" si="643"/>
        <v>0</v>
      </c>
      <c r="N316" s="316">
        <f t="shared" si="643"/>
        <v>0</v>
      </c>
      <c r="O316" s="316">
        <f t="shared" si="643"/>
        <v>0</v>
      </c>
      <c r="P316" s="316">
        <f t="shared" si="643"/>
        <v>0</v>
      </c>
      <c r="Q316" s="316">
        <f t="shared" si="643"/>
        <v>0</v>
      </c>
      <c r="R316" s="316">
        <f t="shared" si="643"/>
        <v>0</v>
      </c>
      <c r="S316" s="316">
        <f t="shared" si="643"/>
        <v>0</v>
      </c>
      <c r="T316" s="316">
        <f t="shared" si="643"/>
        <v>0</v>
      </c>
      <c r="U316" s="316">
        <f t="shared" si="643"/>
        <v>0</v>
      </c>
      <c r="V316" s="316">
        <f t="shared" si="643"/>
        <v>0</v>
      </c>
      <c r="W316" s="316">
        <f t="shared" si="643"/>
        <v>0</v>
      </c>
      <c r="X316" s="316">
        <f t="shared" si="643"/>
        <v>0</v>
      </c>
      <c r="Y316" s="316">
        <f t="shared" si="643"/>
        <v>0</v>
      </c>
      <c r="Z316" s="316">
        <f t="shared" si="643"/>
        <v>0</v>
      </c>
      <c r="AA316" s="316">
        <f t="shared" si="643"/>
        <v>0</v>
      </c>
      <c r="AB316" s="316">
        <f t="shared" si="643"/>
        <v>0</v>
      </c>
      <c r="AC316" s="316">
        <f t="shared" si="643"/>
        <v>0</v>
      </c>
      <c r="AD316" s="316">
        <f t="shared" si="643"/>
        <v>0</v>
      </c>
      <c r="AE316" s="316">
        <f t="shared" si="643"/>
        <v>0</v>
      </c>
      <c r="AF316" s="316">
        <f t="shared" si="643"/>
        <v>0</v>
      </c>
      <c r="AG316" s="316">
        <f t="shared" si="643"/>
        <v>0</v>
      </c>
      <c r="AH316" s="316">
        <f t="shared" si="643"/>
        <v>0</v>
      </c>
      <c r="AI316" s="316">
        <f t="shared" si="643"/>
        <v>0</v>
      </c>
      <c r="AJ316" s="316">
        <f t="shared" si="643"/>
        <v>0</v>
      </c>
      <c r="AK316" s="316">
        <f t="shared" si="643"/>
        <v>0</v>
      </c>
      <c r="AL316" s="316">
        <f t="shared" si="643"/>
        <v>0</v>
      </c>
      <c r="AM316" s="316">
        <f t="shared" si="643"/>
        <v>0</v>
      </c>
      <c r="AN316" s="316">
        <f t="shared" si="643"/>
        <v>0</v>
      </c>
      <c r="AO316" s="316">
        <f t="shared" si="643"/>
        <v>0</v>
      </c>
      <c r="AP316" s="316">
        <f t="shared" si="643"/>
        <v>0</v>
      </c>
      <c r="AQ316" s="316">
        <f t="shared" si="643"/>
        <v>0</v>
      </c>
      <c r="AR316" s="316">
        <f t="shared" si="643"/>
        <v>0</v>
      </c>
      <c r="AS316" s="316">
        <f t="shared" si="643"/>
        <v>0</v>
      </c>
      <c r="AT316" s="316">
        <f t="shared" si="643"/>
        <v>0</v>
      </c>
      <c r="AU316" s="316">
        <f t="shared" si="643"/>
        <v>0</v>
      </c>
      <c r="AV316" s="316">
        <f t="shared" si="643"/>
        <v>0</v>
      </c>
      <c r="AW316" s="316">
        <f t="shared" si="643"/>
        <v>0</v>
      </c>
      <c r="AX316" s="316">
        <f t="shared" si="643"/>
        <v>0</v>
      </c>
      <c r="AY316" s="316">
        <f t="shared" si="643"/>
        <v>0</v>
      </c>
      <c r="AZ316" s="316">
        <f t="shared" si="643"/>
        <v>0</v>
      </c>
      <c r="BA316" s="316">
        <f t="shared" si="643"/>
        <v>0</v>
      </c>
      <c r="BB316" s="316">
        <f t="shared" si="643"/>
        <v>0</v>
      </c>
      <c r="BC316" s="316">
        <f t="shared" si="643"/>
        <v>0</v>
      </c>
      <c r="BD316" s="316">
        <f t="shared" si="643"/>
        <v>0</v>
      </c>
      <c r="BE316" s="316">
        <f t="shared" si="643"/>
        <v>0</v>
      </c>
      <c r="BF316" s="316">
        <f t="shared" si="643"/>
        <v>0</v>
      </c>
      <c r="BG316" s="316">
        <f t="shared" si="643"/>
        <v>0</v>
      </c>
      <c r="BH316" s="316">
        <f t="shared" si="643"/>
        <v>0</v>
      </c>
      <c r="BI316" s="316">
        <f t="shared" si="643"/>
        <v>0</v>
      </c>
      <c r="BJ316" s="316">
        <f t="shared" si="643"/>
        <v>0</v>
      </c>
      <c r="BK316" s="316">
        <f t="shared" si="643"/>
        <v>0</v>
      </c>
      <c r="BL316" s="316">
        <f t="shared" si="643"/>
        <v>0</v>
      </c>
      <c r="BM316" s="316">
        <f t="shared" si="643"/>
        <v>0</v>
      </c>
      <c r="BN316" s="316">
        <f t="shared" si="643"/>
        <v>0</v>
      </c>
      <c r="BO316" s="316">
        <f t="shared" si="643"/>
        <v>0</v>
      </c>
      <c r="BP316" s="316">
        <f t="shared" si="643"/>
        <v>0</v>
      </c>
      <c r="BQ316" s="316">
        <f t="shared" si="643"/>
        <v>0</v>
      </c>
      <c r="BR316" s="316">
        <f t="shared" si="643"/>
        <v>0</v>
      </c>
      <c r="BS316" s="316">
        <f t="shared" si="643"/>
        <v>0</v>
      </c>
      <c r="BT316" s="316">
        <f t="shared" ref="BT316:BX316" si="644">BT102</f>
        <v>0</v>
      </c>
      <c r="BU316" s="316">
        <f t="shared" si="644"/>
        <v>0</v>
      </c>
      <c r="BV316" s="316">
        <f t="shared" si="644"/>
        <v>0</v>
      </c>
      <c r="BW316" s="316">
        <f t="shared" si="644"/>
        <v>0</v>
      </c>
      <c r="BX316" s="316">
        <f t="shared" si="644"/>
        <v>0</v>
      </c>
    </row>
    <row r="317" spans="1:76" x14ac:dyDescent="0.2">
      <c r="A317" s="727"/>
      <c r="B317" s="714"/>
      <c r="C317" s="714"/>
      <c r="D317" s="710"/>
      <c r="E317" s="710"/>
      <c r="F317" s="90" t="s">
        <v>324</v>
      </c>
      <c r="G317" s="316">
        <f>IF($C102="","N/A",G316)</f>
        <v>0</v>
      </c>
      <c r="H317" s="316">
        <f>IF($C102="NON-QALY",IF(H$93="-","",H$158*H316),IF($C102="QALY",IF(H$93="-","",H316*H$159),"N/A"))</f>
        <v>0</v>
      </c>
      <c r="I317" s="316">
        <f t="shared" ref="I317:BT317" si="645">IF($C102="NON-QALY",IF(I$93="-","",I$158*I316),IF($C102="QALY",IF(I$93="-","",I316*I$159),"N/A"))</f>
        <v>0</v>
      </c>
      <c r="J317" s="316">
        <f t="shared" si="645"/>
        <v>0</v>
      </c>
      <c r="K317" s="316">
        <f t="shared" si="645"/>
        <v>0</v>
      </c>
      <c r="L317" s="316">
        <f t="shared" si="645"/>
        <v>0</v>
      </c>
      <c r="M317" s="316">
        <f t="shared" si="645"/>
        <v>0</v>
      </c>
      <c r="N317" s="316">
        <f t="shared" si="645"/>
        <v>0</v>
      </c>
      <c r="O317" s="316">
        <f t="shared" si="645"/>
        <v>0</v>
      </c>
      <c r="P317" s="316">
        <f t="shared" si="645"/>
        <v>0</v>
      </c>
      <c r="Q317" s="316">
        <f t="shared" si="645"/>
        <v>0</v>
      </c>
      <c r="R317" s="316">
        <f t="shared" si="645"/>
        <v>0</v>
      </c>
      <c r="S317" s="316">
        <f t="shared" si="645"/>
        <v>0</v>
      </c>
      <c r="T317" s="316">
        <f t="shared" si="645"/>
        <v>0</v>
      </c>
      <c r="U317" s="316">
        <f t="shared" si="645"/>
        <v>0</v>
      </c>
      <c r="V317" s="316">
        <f t="shared" si="645"/>
        <v>0</v>
      </c>
      <c r="W317" s="316">
        <f t="shared" si="645"/>
        <v>0</v>
      </c>
      <c r="X317" s="316">
        <f t="shared" si="645"/>
        <v>0</v>
      </c>
      <c r="Y317" s="316">
        <f t="shared" si="645"/>
        <v>0</v>
      </c>
      <c r="Z317" s="316">
        <f t="shared" si="645"/>
        <v>0</v>
      </c>
      <c r="AA317" s="316">
        <f t="shared" si="645"/>
        <v>0</v>
      </c>
      <c r="AB317" s="316">
        <f t="shared" si="645"/>
        <v>0</v>
      </c>
      <c r="AC317" s="316">
        <f t="shared" si="645"/>
        <v>0</v>
      </c>
      <c r="AD317" s="316">
        <f t="shared" si="645"/>
        <v>0</v>
      </c>
      <c r="AE317" s="316">
        <f t="shared" si="645"/>
        <v>0</v>
      </c>
      <c r="AF317" s="316">
        <f t="shared" si="645"/>
        <v>0</v>
      </c>
      <c r="AG317" s="316">
        <f t="shared" si="645"/>
        <v>0</v>
      </c>
      <c r="AH317" s="316">
        <f t="shared" si="645"/>
        <v>0</v>
      </c>
      <c r="AI317" s="316">
        <f t="shared" si="645"/>
        <v>0</v>
      </c>
      <c r="AJ317" s="316">
        <f t="shared" si="645"/>
        <v>0</v>
      </c>
      <c r="AK317" s="316">
        <f t="shared" si="645"/>
        <v>0</v>
      </c>
      <c r="AL317" s="316">
        <f t="shared" si="645"/>
        <v>0</v>
      </c>
      <c r="AM317" s="316">
        <f t="shared" si="645"/>
        <v>0</v>
      </c>
      <c r="AN317" s="316">
        <f t="shared" si="645"/>
        <v>0</v>
      </c>
      <c r="AO317" s="316">
        <f t="shared" si="645"/>
        <v>0</v>
      </c>
      <c r="AP317" s="316">
        <f t="shared" si="645"/>
        <v>0</v>
      </c>
      <c r="AQ317" s="316">
        <f t="shared" si="645"/>
        <v>0</v>
      </c>
      <c r="AR317" s="316">
        <f t="shared" si="645"/>
        <v>0</v>
      </c>
      <c r="AS317" s="316">
        <f t="shared" si="645"/>
        <v>0</v>
      </c>
      <c r="AT317" s="316">
        <f t="shared" si="645"/>
        <v>0</v>
      </c>
      <c r="AU317" s="316">
        <f t="shared" si="645"/>
        <v>0</v>
      </c>
      <c r="AV317" s="316">
        <f t="shared" si="645"/>
        <v>0</v>
      </c>
      <c r="AW317" s="316">
        <f t="shared" si="645"/>
        <v>0</v>
      </c>
      <c r="AX317" s="316">
        <f t="shared" si="645"/>
        <v>0</v>
      </c>
      <c r="AY317" s="316">
        <f t="shared" si="645"/>
        <v>0</v>
      </c>
      <c r="AZ317" s="316">
        <f t="shared" si="645"/>
        <v>0</v>
      </c>
      <c r="BA317" s="316">
        <f t="shared" si="645"/>
        <v>0</v>
      </c>
      <c r="BB317" s="316">
        <f t="shared" si="645"/>
        <v>0</v>
      </c>
      <c r="BC317" s="316">
        <f t="shared" si="645"/>
        <v>0</v>
      </c>
      <c r="BD317" s="316">
        <f t="shared" si="645"/>
        <v>0</v>
      </c>
      <c r="BE317" s="316">
        <f t="shared" si="645"/>
        <v>0</v>
      </c>
      <c r="BF317" s="316">
        <f t="shared" si="645"/>
        <v>0</v>
      </c>
      <c r="BG317" s="316">
        <f t="shared" si="645"/>
        <v>0</v>
      </c>
      <c r="BH317" s="316">
        <f t="shared" si="645"/>
        <v>0</v>
      </c>
      <c r="BI317" s="316">
        <f t="shared" si="645"/>
        <v>0</v>
      </c>
      <c r="BJ317" s="316">
        <f t="shared" si="645"/>
        <v>0</v>
      </c>
      <c r="BK317" s="316">
        <f t="shared" si="645"/>
        <v>0</v>
      </c>
      <c r="BL317" s="316">
        <f t="shared" si="645"/>
        <v>0</v>
      </c>
      <c r="BM317" s="316">
        <f t="shared" si="645"/>
        <v>0</v>
      </c>
      <c r="BN317" s="316">
        <f t="shared" si="645"/>
        <v>0</v>
      </c>
      <c r="BO317" s="316">
        <f t="shared" si="645"/>
        <v>0</v>
      </c>
      <c r="BP317" s="316">
        <f t="shared" si="645"/>
        <v>0</v>
      </c>
      <c r="BQ317" s="316">
        <f t="shared" si="645"/>
        <v>0</v>
      </c>
      <c r="BR317" s="316">
        <f t="shared" si="645"/>
        <v>0</v>
      </c>
      <c r="BS317" s="316">
        <f t="shared" si="645"/>
        <v>0</v>
      </c>
      <c r="BT317" s="316">
        <f t="shared" si="645"/>
        <v>0</v>
      </c>
      <c r="BU317" s="316">
        <f t="shared" ref="BU317:BX317" si="646">IF($C102="NON-QALY",IF(BU$93="-","",BU$158*BU316),IF($C102="QALY",IF(BU$93="-","",BU316*BU$159),"N/A"))</f>
        <v>0</v>
      </c>
      <c r="BV317" s="316">
        <f t="shared" si="646"/>
        <v>0</v>
      </c>
      <c r="BW317" s="316">
        <f t="shared" si="646"/>
        <v>0</v>
      </c>
      <c r="BX317" s="316">
        <f t="shared" si="646"/>
        <v>0</v>
      </c>
    </row>
    <row r="318" spans="1:76" x14ac:dyDescent="0.2">
      <c r="A318" s="726" t="s">
        <v>625</v>
      </c>
      <c r="B318" s="713">
        <f>B103</f>
        <v>0</v>
      </c>
      <c r="C318" s="713" t="str">
        <f>C103</f>
        <v>Non-QALY</v>
      </c>
      <c r="D318" s="709">
        <f>E318/(IF(C103="QALY",Factors!$BU$75,Factors!$BU$74))</f>
        <v>0</v>
      </c>
      <c r="E318" s="709">
        <f t="shared" ref="E318" si="647">SUM(G319:BX319)</f>
        <v>0</v>
      </c>
      <c r="F318" s="34" t="s">
        <v>325</v>
      </c>
      <c r="G318" s="316">
        <f>G103</f>
        <v>0</v>
      </c>
      <c r="H318" s="316">
        <f t="shared" ref="H318:BS318" si="648">H103</f>
        <v>0</v>
      </c>
      <c r="I318" s="316">
        <f t="shared" si="648"/>
        <v>0</v>
      </c>
      <c r="J318" s="316">
        <f t="shared" si="648"/>
        <v>0</v>
      </c>
      <c r="K318" s="316">
        <f t="shared" si="648"/>
        <v>0</v>
      </c>
      <c r="L318" s="316">
        <f t="shared" si="648"/>
        <v>0</v>
      </c>
      <c r="M318" s="316">
        <f t="shared" si="648"/>
        <v>0</v>
      </c>
      <c r="N318" s="316">
        <f t="shared" si="648"/>
        <v>0</v>
      </c>
      <c r="O318" s="316">
        <f t="shared" si="648"/>
        <v>0</v>
      </c>
      <c r="P318" s="316">
        <f t="shared" si="648"/>
        <v>0</v>
      </c>
      <c r="Q318" s="316">
        <f t="shared" si="648"/>
        <v>0</v>
      </c>
      <c r="R318" s="316">
        <f t="shared" si="648"/>
        <v>0</v>
      </c>
      <c r="S318" s="316">
        <f t="shared" si="648"/>
        <v>0</v>
      </c>
      <c r="T318" s="316">
        <f t="shared" si="648"/>
        <v>0</v>
      </c>
      <c r="U318" s="316">
        <f t="shared" si="648"/>
        <v>0</v>
      </c>
      <c r="V318" s="316">
        <f t="shared" si="648"/>
        <v>0</v>
      </c>
      <c r="W318" s="316">
        <f t="shared" si="648"/>
        <v>0</v>
      </c>
      <c r="X318" s="316">
        <f t="shared" si="648"/>
        <v>0</v>
      </c>
      <c r="Y318" s="316">
        <f t="shared" si="648"/>
        <v>0</v>
      </c>
      <c r="Z318" s="316">
        <f t="shared" si="648"/>
        <v>0</v>
      </c>
      <c r="AA318" s="316">
        <f t="shared" si="648"/>
        <v>0</v>
      </c>
      <c r="AB318" s="316">
        <f t="shared" si="648"/>
        <v>0</v>
      </c>
      <c r="AC318" s="316">
        <f t="shared" si="648"/>
        <v>0</v>
      </c>
      <c r="AD318" s="316">
        <f t="shared" si="648"/>
        <v>0</v>
      </c>
      <c r="AE318" s="316">
        <f t="shared" si="648"/>
        <v>0</v>
      </c>
      <c r="AF318" s="316">
        <f t="shared" si="648"/>
        <v>0</v>
      </c>
      <c r="AG318" s="316">
        <f t="shared" si="648"/>
        <v>0</v>
      </c>
      <c r="AH318" s="316">
        <f t="shared" si="648"/>
        <v>0</v>
      </c>
      <c r="AI318" s="316">
        <f t="shared" si="648"/>
        <v>0</v>
      </c>
      <c r="AJ318" s="316">
        <f t="shared" si="648"/>
        <v>0</v>
      </c>
      <c r="AK318" s="316">
        <f t="shared" si="648"/>
        <v>0</v>
      </c>
      <c r="AL318" s="316">
        <f t="shared" si="648"/>
        <v>0</v>
      </c>
      <c r="AM318" s="316">
        <f t="shared" si="648"/>
        <v>0</v>
      </c>
      <c r="AN318" s="316">
        <f t="shared" si="648"/>
        <v>0</v>
      </c>
      <c r="AO318" s="316">
        <f t="shared" si="648"/>
        <v>0</v>
      </c>
      <c r="AP318" s="316">
        <f t="shared" si="648"/>
        <v>0</v>
      </c>
      <c r="AQ318" s="316">
        <f t="shared" si="648"/>
        <v>0</v>
      </c>
      <c r="AR318" s="316">
        <f t="shared" si="648"/>
        <v>0</v>
      </c>
      <c r="AS318" s="316">
        <f t="shared" si="648"/>
        <v>0</v>
      </c>
      <c r="AT318" s="316">
        <f t="shared" si="648"/>
        <v>0</v>
      </c>
      <c r="AU318" s="316">
        <f t="shared" si="648"/>
        <v>0</v>
      </c>
      <c r="AV318" s="316">
        <f t="shared" si="648"/>
        <v>0</v>
      </c>
      <c r="AW318" s="316">
        <f t="shared" si="648"/>
        <v>0</v>
      </c>
      <c r="AX318" s="316">
        <f t="shared" si="648"/>
        <v>0</v>
      </c>
      <c r="AY318" s="316">
        <f t="shared" si="648"/>
        <v>0</v>
      </c>
      <c r="AZ318" s="316">
        <f t="shared" si="648"/>
        <v>0</v>
      </c>
      <c r="BA318" s="316">
        <f t="shared" si="648"/>
        <v>0</v>
      </c>
      <c r="BB318" s="316">
        <f t="shared" si="648"/>
        <v>0</v>
      </c>
      <c r="BC318" s="316">
        <f t="shared" si="648"/>
        <v>0</v>
      </c>
      <c r="BD318" s="316">
        <f t="shared" si="648"/>
        <v>0</v>
      </c>
      <c r="BE318" s="316">
        <f t="shared" si="648"/>
        <v>0</v>
      </c>
      <c r="BF318" s="316">
        <f t="shared" si="648"/>
        <v>0</v>
      </c>
      <c r="BG318" s="316">
        <f t="shared" si="648"/>
        <v>0</v>
      </c>
      <c r="BH318" s="316">
        <f t="shared" si="648"/>
        <v>0</v>
      </c>
      <c r="BI318" s="316">
        <f t="shared" si="648"/>
        <v>0</v>
      </c>
      <c r="BJ318" s="316">
        <f t="shared" si="648"/>
        <v>0</v>
      </c>
      <c r="BK318" s="316">
        <f t="shared" si="648"/>
        <v>0</v>
      </c>
      <c r="BL318" s="316">
        <f t="shared" si="648"/>
        <v>0</v>
      </c>
      <c r="BM318" s="316">
        <f t="shared" si="648"/>
        <v>0</v>
      </c>
      <c r="BN318" s="316">
        <f t="shared" si="648"/>
        <v>0</v>
      </c>
      <c r="BO318" s="316">
        <f t="shared" si="648"/>
        <v>0</v>
      </c>
      <c r="BP318" s="316">
        <f t="shared" si="648"/>
        <v>0</v>
      </c>
      <c r="BQ318" s="316">
        <f t="shared" si="648"/>
        <v>0</v>
      </c>
      <c r="BR318" s="316">
        <f t="shared" si="648"/>
        <v>0</v>
      </c>
      <c r="BS318" s="316">
        <f t="shared" si="648"/>
        <v>0</v>
      </c>
      <c r="BT318" s="316">
        <f t="shared" ref="BT318:BX318" si="649">BT103</f>
        <v>0</v>
      </c>
      <c r="BU318" s="316">
        <f t="shared" si="649"/>
        <v>0</v>
      </c>
      <c r="BV318" s="316">
        <f t="shared" si="649"/>
        <v>0</v>
      </c>
      <c r="BW318" s="316">
        <f t="shared" si="649"/>
        <v>0</v>
      </c>
      <c r="BX318" s="316">
        <f t="shared" si="649"/>
        <v>0</v>
      </c>
    </row>
    <row r="319" spans="1:76" x14ac:dyDescent="0.2">
      <c r="A319" s="727"/>
      <c r="B319" s="714"/>
      <c r="C319" s="714"/>
      <c r="D319" s="710"/>
      <c r="E319" s="710"/>
      <c r="F319" s="90" t="s">
        <v>324</v>
      </c>
      <c r="G319" s="316">
        <f>IF($C103="","N/A",G318)</f>
        <v>0</v>
      </c>
      <c r="H319" s="316">
        <f>IF($C103="NON-QALY",IF(H$93="-","",H$158*H318),IF($C103="QALY",IF(H$93="-","",H318*H$159),"N/A"))</f>
        <v>0</v>
      </c>
      <c r="I319" s="316">
        <f t="shared" ref="I319:BT319" si="650">IF($C103="NON-QALY",IF(I$93="-","",I$158*I318),IF($C103="QALY",IF(I$93="-","",I318*I$159),"N/A"))</f>
        <v>0</v>
      </c>
      <c r="J319" s="316">
        <f t="shared" si="650"/>
        <v>0</v>
      </c>
      <c r="K319" s="316">
        <f t="shared" si="650"/>
        <v>0</v>
      </c>
      <c r="L319" s="316">
        <f t="shared" si="650"/>
        <v>0</v>
      </c>
      <c r="M319" s="316">
        <f t="shared" si="650"/>
        <v>0</v>
      </c>
      <c r="N319" s="316">
        <f t="shared" si="650"/>
        <v>0</v>
      </c>
      <c r="O319" s="316">
        <f t="shared" si="650"/>
        <v>0</v>
      </c>
      <c r="P319" s="316">
        <f t="shared" si="650"/>
        <v>0</v>
      </c>
      <c r="Q319" s="316">
        <f t="shared" si="650"/>
        <v>0</v>
      </c>
      <c r="R319" s="316">
        <f t="shared" si="650"/>
        <v>0</v>
      </c>
      <c r="S319" s="316">
        <f t="shared" si="650"/>
        <v>0</v>
      </c>
      <c r="T319" s="316">
        <f t="shared" si="650"/>
        <v>0</v>
      </c>
      <c r="U319" s="316">
        <f t="shared" si="650"/>
        <v>0</v>
      </c>
      <c r="V319" s="316">
        <f t="shared" si="650"/>
        <v>0</v>
      </c>
      <c r="W319" s="316">
        <f t="shared" si="650"/>
        <v>0</v>
      </c>
      <c r="X319" s="316">
        <f t="shared" si="650"/>
        <v>0</v>
      </c>
      <c r="Y319" s="316">
        <f t="shared" si="650"/>
        <v>0</v>
      </c>
      <c r="Z319" s="316">
        <f t="shared" si="650"/>
        <v>0</v>
      </c>
      <c r="AA319" s="316">
        <f t="shared" si="650"/>
        <v>0</v>
      </c>
      <c r="AB319" s="316">
        <f t="shared" si="650"/>
        <v>0</v>
      </c>
      <c r="AC319" s="316">
        <f t="shared" si="650"/>
        <v>0</v>
      </c>
      <c r="AD319" s="316">
        <f t="shared" si="650"/>
        <v>0</v>
      </c>
      <c r="AE319" s="316">
        <f t="shared" si="650"/>
        <v>0</v>
      </c>
      <c r="AF319" s="316">
        <f t="shared" si="650"/>
        <v>0</v>
      </c>
      <c r="AG319" s="316">
        <f t="shared" si="650"/>
        <v>0</v>
      </c>
      <c r="AH319" s="316">
        <f t="shared" si="650"/>
        <v>0</v>
      </c>
      <c r="AI319" s="316">
        <f t="shared" si="650"/>
        <v>0</v>
      </c>
      <c r="AJ319" s="316">
        <f t="shared" si="650"/>
        <v>0</v>
      </c>
      <c r="AK319" s="316">
        <f t="shared" si="650"/>
        <v>0</v>
      </c>
      <c r="AL319" s="316">
        <f t="shared" si="650"/>
        <v>0</v>
      </c>
      <c r="AM319" s="316">
        <f t="shared" si="650"/>
        <v>0</v>
      </c>
      <c r="AN319" s="316">
        <f t="shared" si="650"/>
        <v>0</v>
      </c>
      <c r="AO319" s="316">
        <f t="shared" si="650"/>
        <v>0</v>
      </c>
      <c r="AP319" s="316">
        <f t="shared" si="650"/>
        <v>0</v>
      </c>
      <c r="AQ319" s="316">
        <f t="shared" si="650"/>
        <v>0</v>
      </c>
      <c r="AR319" s="316">
        <f t="shared" si="650"/>
        <v>0</v>
      </c>
      <c r="AS319" s="316">
        <f t="shared" si="650"/>
        <v>0</v>
      </c>
      <c r="AT319" s="316">
        <f t="shared" si="650"/>
        <v>0</v>
      </c>
      <c r="AU319" s="316">
        <f t="shared" si="650"/>
        <v>0</v>
      </c>
      <c r="AV319" s="316">
        <f t="shared" si="650"/>
        <v>0</v>
      </c>
      <c r="AW319" s="316">
        <f t="shared" si="650"/>
        <v>0</v>
      </c>
      <c r="AX319" s="316">
        <f t="shared" si="650"/>
        <v>0</v>
      </c>
      <c r="AY319" s="316">
        <f t="shared" si="650"/>
        <v>0</v>
      </c>
      <c r="AZ319" s="316">
        <f t="shared" si="650"/>
        <v>0</v>
      </c>
      <c r="BA319" s="316">
        <f t="shared" si="650"/>
        <v>0</v>
      </c>
      <c r="BB319" s="316">
        <f t="shared" si="650"/>
        <v>0</v>
      </c>
      <c r="BC319" s="316">
        <f t="shared" si="650"/>
        <v>0</v>
      </c>
      <c r="BD319" s="316">
        <f t="shared" si="650"/>
        <v>0</v>
      </c>
      <c r="BE319" s="316">
        <f t="shared" si="650"/>
        <v>0</v>
      </c>
      <c r="BF319" s="316">
        <f t="shared" si="650"/>
        <v>0</v>
      </c>
      <c r="BG319" s="316">
        <f t="shared" si="650"/>
        <v>0</v>
      </c>
      <c r="BH319" s="316">
        <f t="shared" si="650"/>
        <v>0</v>
      </c>
      <c r="BI319" s="316">
        <f t="shared" si="650"/>
        <v>0</v>
      </c>
      <c r="BJ319" s="316">
        <f t="shared" si="650"/>
        <v>0</v>
      </c>
      <c r="BK319" s="316">
        <f t="shared" si="650"/>
        <v>0</v>
      </c>
      <c r="BL319" s="316">
        <f t="shared" si="650"/>
        <v>0</v>
      </c>
      <c r="BM319" s="316">
        <f t="shared" si="650"/>
        <v>0</v>
      </c>
      <c r="BN319" s="316">
        <f t="shared" si="650"/>
        <v>0</v>
      </c>
      <c r="BO319" s="316">
        <f t="shared" si="650"/>
        <v>0</v>
      </c>
      <c r="BP319" s="316">
        <f t="shared" si="650"/>
        <v>0</v>
      </c>
      <c r="BQ319" s="316">
        <f t="shared" si="650"/>
        <v>0</v>
      </c>
      <c r="BR319" s="316">
        <f t="shared" si="650"/>
        <v>0</v>
      </c>
      <c r="BS319" s="316">
        <f t="shared" si="650"/>
        <v>0</v>
      </c>
      <c r="BT319" s="316">
        <f t="shared" si="650"/>
        <v>0</v>
      </c>
      <c r="BU319" s="316">
        <f t="shared" ref="BU319:BX319" si="651">IF($C103="NON-QALY",IF(BU$93="-","",BU$158*BU318),IF($C103="QALY",IF(BU$93="-","",BU318*BU$159),"N/A"))</f>
        <v>0</v>
      </c>
      <c r="BV319" s="316">
        <f t="shared" si="651"/>
        <v>0</v>
      </c>
      <c r="BW319" s="316">
        <f t="shared" si="651"/>
        <v>0</v>
      </c>
      <c r="BX319" s="316">
        <f t="shared" si="651"/>
        <v>0</v>
      </c>
    </row>
    <row r="320" spans="1:76" x14ac:dyDescent="0.2">
      <c r="A320" s="726" t="s">
        <v>626</v>
      </c>
      <c r="B320" s="713">
        <f>B104</f>
        <v>0</v>
      </c>
      <c r="C320" s="713" t="str">
        <f>C104</f>
        <v>Non-QALY</v>
      </c>
      <c r="D320" s="709">
        <f>E320/(IF(C104="QALY",Factors!$BU$75,Factors!$BU$74))</f>
        <v>0</v>
      </c>
      <c r="E320" s="709">
        <f t="shared" ref="E320" si="652">SUM(G321:BX321)</f>
        <v>0</v>
      </c>
      <c r="F320" s="34" t="s">
        <v>325</v>
      </c>
      <c r="G320" s="316">
        <f>G104</f>
        <v>0</v>
      </c>
      <c r="H320" s="316">
        <f t="shared" ref="H320:BS320" si="653">H104</f>
        <v>0</v>
      </c>
      <c r="I320" s="316">
        <f t="shared" si="653"/>
        <v>0</v>
      </c>
      <c r="J320" s="316">
        <f t="shared" si="653"/>
        <v>0</v>
      </c>
      <c r="K320" s="316">
        <f t="shared" si="653"/>
        <v>0</v>
      </c>
      <c r="L320" s="316">
        <f t="shared" si="653"/>
        <v>0</v>
      </c>
      <c r="M320" s="316">
        <f t="shared" si="653"/>
        <v>0</v>
      </c>
      <c r="N320" s="316">
        <f t="shared" si="653"/>
        <v>0</v>
      </c>
      <c r="O320" s="316">
        <f t="shared" si="653"/>
        <v>0</v>
      </c>
      <c r="P320" s="316">
        <f t="shared" si="653"/>
        <v>0</v>
      </c>
      <c r="Q320" s="316">
        <f t="shared" si="653"/>
        <v>0</v>
      </c>
      <c r="R320" s="316">
        <f t="shared" si="653"/>
        <v>0</v>
      </c>
      <c r="S320" s="316">
        <f t="shared" si="653"/>
        <v>0</v>
      </c>
      <c r="T320" s="316">
        <f t="shared" si="653"/>
        <v>0</v>
      </c>
      <c r="U320" s="316">
        <f t="shared" si="653"/>
        <v>0</v>
      </c>
      <c r="V320" s="316">
        <f t="shared" si="653"/>
        <v>0</v>
      </c>
      <c r="W320" s="316">
        <f t="shared" si="653"/>
        <v>0</v>
      </c>
      <c r="X320" s="316">
        <f t="shared" si="653"/>
        <v>0</v>
      </c>
      <c r="Y320" s="316">
        <f t="shared" si="653"/>
        <v>0</v>
      </c>
      <c r="Z320" s="316">
        <f t="shared" si="653"/>
        <v>0</v>
      </c>
      <c r="AA320" s="316">
        <f t="shared" si="653"/>
        <v>0</v>
      </c>
      <c r="AB320" s="316">
        <f t="shared" si="653"/>
        <v>0</v>
      </c>
      <c r="AC320" s="316">
        <f t="shared" si="653"/>
        <v>0</v>
      </c>
      <c r="AD320" s="316">
        <f t="shared" si="653"/>
        <v>0</v>
      </c>
      <c r="AE320" s="316">
        <f t="shared" si="653"/>
        <v>0</v>
      </c>
      <c r="AF320" s="316">
        <f t="shared" si="653"/>
        <v>0</v>
      </c>
      <c r="AG320" s="316">
        <f t="shared" si="653"/>
        <v>0</v>
      </c>
      <c r="AH320" s="316">
        <f t="shared" si="653"/>
        <v>0</v>
      </c>
      <c r="AI320" s="316">
        <f t="shared" si="653"/>
        <v>0</v>
      </c>
      <c r="AJ320" s="316">
        <f t="shared" si="653"/>
        <v>0</v>
      </c>
      <c r="AK320" s="316">
        <f t="shared" si="653"/>
        <v>0</v>
      </c>
      <c r="AL320" s="316">
        <f t="shared" si="653"/>
        <v>0</v>
      </c>
      <c r="AM320" s="316">
        <f t="shared" si="653"/>
        <v>0</v>
      </c>
      <c r="AN320" s="316">
        <f t="shared" si="653"/>
        <v>0</v>
      </c>
      <c r="AO320" s="316">
        <f t="shared" si="653"/>
        <v>0</v>
      </c>
      <c r="AP320" s="316">
        <f t="shared" si="653"/>
        <v>0</v>
      </c>
      <c r="AQ320" s="316">
        <f t="shared" si="653"/>
        <v>0</v>
      </c>
      <c r="AR320" s="316">
        <f t="shared" si="653"/>
        <v>0</v>
      </c>
      <c r="AS320" s="316">
        <f t="shared" si="653"/>
        <v>0</v>
      </c>
      <c r="AT320" s="316">
        <f t="shared" si="653"/>
        <v>0</v>
      </c>
      <c r="AU320" s="316">
        <f t="shared" si="653"/>
        <v>0</v>
      </c>
      <c r="AV320" s="316">
        <f t="shared" si="653"/>
        <v>0</v>
      </c>
      <c r="AW320" s="316">
        <f t="shared" si="653"/>
        <v>0</v>
      </c>
      <c r="AX320" s="316">
        <f t="shared" si="653"/>
        <v>0</v>
      </c>
      <c r="AY320" s="316">
        <f t="shared" si="653"/>
        <v>0</v>
      </c>
      <c r="AZ320" s="316">
        <f t="shared" si="653"/>
        <v>0</v>
      </c>
      <c r="BA320" s="316">
        <f t="shared" si="653"/>
        <v>0</v>
      </c>
      <c r="BB320" s="316">
        <f t="shared" si="653"/>
        <v>0</v>
      </c>
      <c r="BC320" s="316">
        <f t="shared" si="653"/>
        <v>0</v>
      </c>
      <c r="BD320" s="316">
        <f t="shared" si="653"/>
        <v>0</v>
      </c>
      <c r="BE320" s="316">
        <f t="shared" si="653"/>
        <v>0</v>
      </c>
      <c r="BF320" s="316">
        <f t="shared" si="653"/>
        <v>0</v>
      </c>
      <c r="BG320" s="316">
        <f t="shared" si="653"/>
        <v>0</v>
      </c>
      <c r="BH320" s="316">
        <f t="shared" si="653"/>
        <v>0</v>
      </c>
      <c r="BI320" s="316">
        <f t="shared" si="653"/>
        <v>0</v>
      </c>
      <c r="BJ320" s="316">
        <f t="shared" si="653"/>
        <v>0</v>
      </c>
      <c r="BK320" s="316">
        <f t="shared" si="653"/>
        <v>0</v>
      </c>
      <c r="BL320" s="316">
        <f t="shared" si="653"/>
        <v>0</v>
      </c>
      <c r="BM320" s="316">
        <f t="shared" si="653"/>
        <v>0</v>
      </c>
      <c r="BN320" s="316">
        <f t="shared" si="653"/>
        <v>0</v>
      </c>
      <c r="BO320" s="316">
        <f t="shared" si="653"/>
        <v>0</v>
      </c>
      <c r="BP320" s="316">
        <f t="shared" si="653"/>
        <v>0</v>
      </c>
      <c r="BQ320" s="316">
        <f t="shared" si="653"/>
        <v>0</v>
      </c>
      <c r="BR320" s="316">
        <f t="shared" si="653"/>
        <v>0</v>
      </c>
      <c r="BS320" s="316">
        <f t="shared" si="653"/>
        <v>0</v>
      </c>
      <c r="BT320" s="316">
        <f t="shared" ref="BT320:BX320" si="654">BT104</f>
        <v>0</v>
      </c>
      <c r="BU320" s="316">
        <f t="shared" si="654"/>
        <v>0</v>
      </c>
      <c r="BV320" s="316">
        <f t="shared" si="654"/>
        <v>0</v>
      </c>
      <c r="BW320" s="316">
        <f t="shared" si="654"/>
        <v>0</v>
      </c>
      <c r="BX320" s="316">
        <f t="shared" si="654"/>
        <v>0</v>
      </c>
    </row>
    <row r="321" spans="1:76" x14ac:dyDescent="0.2">
      <c r="A321" s="727"/>
      <c r="B321" s="714"/>
      <c r="C321" s="714"/>
      <c r="D321" s="710"/>
      <c r="E321" s="710"/>
      <c r="F321" s="90" t="s">
        <v>324</v>
      </c>
      <c r="G321" s="316">
        <f>IF($C104="","N/A",G320)</f>
        <v>0</v>
      </c>
      <c r="H321" s="316">
        <f>IF($C104="NON-QALY",IF(H$93="-","",H$158*H320),IF($C104="QALY",IF(H$93="-","",H320*H$159),"N/A"))</f>
        <v>0</v>
      </c>
      <c r="I321" s="316">
        <f t="shared" ref="I321:BT321" si="655">IF($C104="NON-QALY",IF(I$93="-","",I$158*I320),IF($C104="QALY",IF(I$93="-","",I320*I$159),"N/A"))</f>
        <v>0</v>
      </c>
      <c r="J321" s="316">
        <f t="shared" si="655"/>
        <v>0</v>
      </c>
      <c r="K321" s="316">
        <f t="shared" si="655"/>
        <v>0</v>
      </c>
      <c r="L321" s="316">
        <f t="shared" si="655"/>
        <v>0</v>
      </c>
      <c r="M321" s="316">
        <f t="shared" si="655"/>
        <v>0</v>
      </c>
      <c r="N321" s="316">
        <f t="shared" si="655"/>
        <v>0</v>
      </c>
      <c r="O321" s="316">
        <f t="shared" si="655"/>
        <v>0</v>
      </c>
      <c r="P321" s="316">
        <f t="shared" si="655"/>
        <v>0</v>
      </c>
      <c r="Q321" s="316">
        <f t="shared" si="655"/>
        <v>0</v>
      </c>
      <c r="R321" s="316">
        <f t="shared" si="655"/>
        <v>0</v>
      </c>
      <c r="S321" s="316">
        <f t="shared" si="655"/>
        <v>0</v>
      </c>
      <c r="T321" s="316">
        <f t="shared" si="655"/>
        <v>0</v>
      </c>
      <c r="U321" s="316">
        <f t="shared" si="655"/>
        <v>0</v>
      </c>
      <c r="V321" s="316">
        <f t="shared" si="655"/>
        <v>0</v>
      </c>
      <c r="W321" s="316">
        <f t="shared" si="655"/>
        <v>0</v>
      </c>
      <c r="X321" s="316">
        <f t="shared" si="655"/>
        <v>0</v>
      </c>
      <c r="Y321" s="316">
        <f t="shared" si="655"/>
        <v>0</v>
      </c>
      <c r="Z321" s="316">
        <f t="shared" si="655"/>
        <v>0</v>
      </c>
      <c r="AA321" s="316">
        <f t="shared" si="655"/>
        <v>0</v>
      </c>
      <c r="AB321" s="316">
        <f t="shared" si="655"/>
        <v>0</v>
      </c>
      <c r="AC321" s="316">
        <f t="shared" si="655"/>
        <v>0</v>
      </c>
      <c r="AD321" s="316">
        <f t="shared" si="655"/>
        <v>0</v>
      </c>
      <c r="AE321" s="316">
        <f t="shared" si="655"/>
        <v>0</v>
      </c>
      <c r="AF321" s="316">
        <f t="shared" si="655"/>
        <v>0</v>
      </c>
      <c r="AG321" s="316">
        <f t="shared" si="655"/>
        <v>0</v>
      </c>
      <c r="AH321" s="316">
        <f t="shared" si="655"/>
        <v>0</v>
      </c>
      <c r="AI321" s="316">
        <f t="shared" si="655"/>
        <v>0</v>
      </c>
      <c r="AJ321" s="316">
        <f t="shared" si="655"/>
        <v>0</v>
      </c>
      <c r="AK321" s="316">
        <f t="shared" si="655"/>
        <v>0</v>
      </c>
      <c r="AL321" s="316">
        <f t="shared" si="655"/>
        <v>0</v>
      </c>
      <c r="AM321" s="316">
        <f t="shared" si="655"/>
        <v>0</v>
      </c>
      <c r="AN321" s="316">
        <f t="shared" si="655"/>
        <v>0</v>
      </c>
      <c r="AO321" s="316">
        <f t="shared" si="655"/>
        <v>0</v>
      </c>
      <c r="AP321" s="316">
        <f t="shared" si="655"/>
        <v>0</v>
      </c>
      <c r="AQ321" s="316">
        <f t="shared" si="655"/>
        <v>0</v>
      </c>
      <c r="AR321" s="316">
        <f t="shared" si="655"/>
        <v>0</v>
      </c>
      <c r="AS321" s="316">
        <f t="shared" si="655"/>
        <v>0</v>
      </c>
      <c r="AT321" s="316">
        <f t="shared" si="655"/>
        <v>0</v>
      </c>
      <c r="AU321" s="316">
        <f t="shared" si="655"/>
        <v>0</v>
      </c>
      <c r="AV321" s="316">
        <f t="shared" si="655"/>
        <v>0</v>
      </c>
      <c r="AW321" s="316">
        <f t="shared" si="655"/>
        <v>0</v>
      </c>
      <c r="AX321" s="316">
        <f t="shared" si="655"/>
        <v>0</v>
      </c>
      <c r="AY321" s="316">
        <f t="shared" si="655"/>
        <v>0</v>
      </c>
      <c r="AZ321" s="316">
        <f t="shared" si="655"/>
        <v>0</v>
      </c>
      <c r="BA321" s="316">
        <f t="shared" si="655"/>
        <v>0</v>
      </c>
      <c r="BB321" s="316">
        <f t="shared" si="655"/>
        <v>0</v>
      </c>
      <c r="BC321" s="316">
        <f t="shared" si="655"/>
        <v>0</v>
      </c>
      <c r="BD321" s="316">
        <f t="shared" si="655"/>
        <v>0</v>
      </c>
      <c r="BE321" s="316">
        <f t="shared" si="655"/>
        <v>0</v>
      </c>
      <c r="BF321" s="316">
        <f t="shared" si="655"/>
        <v>0</v>
      </c>
      <c r="BG321" s="316">
        <f t="shared" si="655"/>
        <v>0</v>
      </c>
      <c r="BH321" s="316">
        <f t="shared" si="655"/>
        <v>0</v>
      </c>
      <c r="BI321" s="316">
        <f t="shared" si="655"/>
        <v>0</v>
      </c>
      <c r="BJ321" s="316">
        <f t="shared" si="655"/>
        <v>0</v>
      </c>
      <c r="BK321" s="316">
        <f t="shared" si="655"/>
        <v>0</v>
      </c>
      <c r="BL321" s="316">
        <f t="shared" si="655"/>
        <v>0</v>
      </c>
      <c r="BM321" s="316">
        <f t="shared" si="655"/>
        <v>0</v>
      </c>
      <c r="BN321" s="316">
        <f t="shared" si="655"/>
        <v>0</v>
      </c>
      <c r="BO321" s="316">
        <f t="shared" si="655"/>
        <v>0</v>
      </c>
      <c r="BP321" s="316">
        <f t="shared" si="655"/>
        <v>0</v>
      </c>
      <c r="BQ321" s="316">
        <f t="shared" si="655"/>
        <v>0</v>
      </c>
      <c r="BR321" s="316">
        <f t="shared" si="655"/>
        <v>0</v>
      </c>
      <c r="BS321" s="316">
        <f t="shared" si="655"/>
        <v>0</v>
      </c>
      <c r="BT321" s="316">
        <f t="shared" si="655"/>
        <v>0</v>
      </c>
      <c r="BU321" s="316">
        <f t="shared" ref="BU321:BX321" si="656">IF($C104="NON-QALY",IF(BU$93="-","",BU$158*BU320),IF($C104="QALY",IF(BU$93="-","",BU320*BU$159),"N/A"))</f>
        <v>0</v>
      </c>
      <c r="BV321" s="316">
        <f t="shared" si="656"/>
        <v>0</v>
      </c>
      <c r="BW321" s="316">
        <f t="shared" si="656"/>
        <v>0</v>
      </c>
      <c r="BX321" s="316">
        <f t="shared" si="656"/>
        <v>0</v>
      </c>
    </row>
    <row r="322" spans="1:76" x14ac:dyDescent="0.2">
      <c r="A322" s="726" t="s">
        <v>627</v>
      </c>
      <c r="B322" s="713">
        <f>B105</f>
        <v>0</v>
      </c>
      <c r="C322" s="713" t="str">
        <f>C105</f>
        <v>Non-QALY</v>
      </c>
      <c r="D322" s="709">
        <f>E322/(IF(C105="QALY",Factors!$BU$75,Factors!$BU$74))</f>
        <v>0</v>
      </c>
      <c r="E322" s="709">
        <f t="shared" ref="E322" si="657">SUM(G323:BX323)</f>
        <v>0</v>
      </c>
      <c r="F322" s="34" t="s">
        <v>325</v>
      </c>
      <c r="G322" s="316">
        <f>G105</f>
        <v>0</v>
      </c>
      <c r="H322" s="316">
        <f t="shared" ref="H322:BS322" si="658">H105</f>
        <v>0</v>
      </c>
      <c r="I322" s="316">
        <f t="shared" si="658"/>
        <v>0</v>
      </c>
      <c r="J322" s="316">
        <f t="shared" si="658"/>
        <v>0</v>
      </c>
      <c r="K322" s="316">
        <f t="shared" si="658"/>
        <v>0</v>
      </c>
      <c r="L322" s="316">
        <f t="shared" si="658"/>
        <v>0</v>
      </c>
      <c r="M322" s="316">
        <f t="shared" si="658"/>
        <v>0</v>
      </c>
      <c r="N322" s="316">
        <f t="shared" si="658"/>
        <v>0</v>
      </c>
      <c r="O322" s="316">
        <f t="shared" si="658"/>
        <v>0</v>
      </c>
      <c r="P322" s="316">
        <f t="shared" si="658"/>
        <v>0</v>
      </c>
      <c r="Q322" s="316">
        <f t="shared" si="658"/>
        <v>0</v>
      </c>
      <c r="R322" s="316">
        <f t="shared" si="658"/>
        <v>0</v>
      </c>
      <c r="S322" s="316">
        <f t="shared" si="658"/>
        <v>0</v>
      </c>
      <c r="T322" s="316">
        <f t="shared" si="658"/>
        <v>0</v>
      </c>
      <c r="U322" s="316">
        <f t="shared" si="658"/>
        <v>0</v>
      </c>
      <c r="V322" s="316">
        <f t="shared" si="658"/>
        <v>0</v>
      </c>
      <c r="W322" s="316">
        <f t="shared" si="658"/>
        <v>0</v>
      </c>
      <c r="X322" s="316">
        <f t="shared" si="658"/>
        <v>0</v>
      </c>
      <c r="Y322" s="316">
        <f t="shared" si="658"/>
        <v>0</v>
      </c>
      <c r="Z322" s="316">
        <f t="shared" si="658"/>
        <v>0</v>
      </c>
      <c r="AA322" s="316">
        <f t="shared" si="658"/>
        <v>0</v>
      </c>
      <c r="AB322" s="316">
        <f t="shared" si="658"/>
        <v>0</v>
      </c>
      <c r="AC322" s="316">
        <f t="shared" si="658"/>
        <v>0</v>
      </c>
      <c r="AD322" s="316">
        <f t="shared" si="658"/>
        <v>0</v>
      </c>
      <c r="AE322" s="316">
        <f t="shared" si="658"/>
        <v>0</v>
      </c>
      <c r="AF322" s="316">
        <f t="shared" si="658"/>
        <v>0</v>
      </c>
      <c r="AG322" s="316">
        <f t="shared" si="658"/>
        <v>0</v>
      </c>
      <c r="AH322" s="316">
        <f t="shared" si="658"/>
        <v>0</v>
      </c>
      <c r="AI322" s="316">
        <f t="shared" si="658"/>
        <v>0</v>
      </c>
      <c r="AJ322" s="316">
        <f t="shared" si="658"/>
        <v>0</v>
      </c>
      <c r="AK322" s="316">
        <f t="shared" si="658"/>
        <v>0</v>
      </c>
      <c r="AL322" s="316">
        <f t="shared" si="658"/>
        <v>0</v>
      </c>
      <c r="AM322" s="316">
        <f t="shared" si="658"/>
        <v>0</v>
      </c>
      <c r="AN322" s="316">
        <f t="shared" si="658"/>
        <v>0</v>
      </c>
      <c r="AO322" s="316">
        <f t="shared" si="658"/>
        <v>0</v>
      </c>
      <c r="AP322" s="316">
        <f t="shared" si="658"/>
        <v>0</v>
      </c>
      <c r="AQ322" s="316">
        <f t="shared" si="658"/>
        <v>0</v>
      </c>
      <c r="AR322" s="316">
        <f t="shared" si="658"/>
        <v>0</v>
      </c>
      <c r="AS322" s="316">
        <f t="shared" si="658"/>
        <v>0</v>
      </c>
      <c r="AT322" s="316">
        <f t="shared" si="658"/>
        <v>0</v>
      </c>
      <c r="AU322" s="316">
        <f t="shared" si="658"/>
        <v>0</v>
      </c>
      <c r="AV322" s="316">
        <f t="shared" si="658"/>
        <v>0</v>
      </c>
      <c r="AW322" s="316">
        <f t="shared" si="658"/>
        <v>0</v>
      </c>
      <c r="AX322" s="316">
        <f t="shared" si="658"/>
        <v>0</v>
      </c>
      <c r="AY322" s="316">
        <f t="shared" si="658"/>
        <v>0</v>
      </c>
      <c r="AZ322" s="316">
        <f t="shared" si="658"/>
        <v>0</v>
      </c>
      <c r="BA322" s="316">
        <f t="shared" si="658"/>
        <v>0</v>
      </c>
      <c r="BB322" s="316">
        <f t="shared" si="658"/>
        <v>0</v>
      </c>
      <c r="BC322" s="316">
        <f t="shared" si="658"/>
        <v>0</v>
      </c>
      <c r="BD322" s="316">
        <f t="shared" si="658"/>
        <v>0</v>
      </c>
      <c r="BE322" s="316">
        <f t="shared" si="658"/>
        <v>0</v>
      </c>
      <c r="BF322" s="316">
        <f t="shared" si="658"/>
        <v>0</v>
      </c>
      <c r="BG322" s="316">
        <f t="shared" si="658"/>
        <v>0</v>
      </c>
      <c r="BH322" s="316">
        <f t="shared" si="658"/>
        <v>0</v>
      </c>
      <c r="BI322" s="316">
        <f t="shared" si="658"/>
        <v>0</v>
      </c>
      <c r="BJ322" s="316">
        <f t="shared" si="658"/>
        <v>0</v>
      </c>
      <c r="BK322" s="316">
        <f t="shared" si="658"/>
        <v>0</v>
      </c>
      <c r="BL322" s="316">
        <f t="shared" si="658"/>
        <v>0</v>
      </c>
      <c r="BM322" s="316">
        <f t="shared" si="658"/>
        <v>0</v>
      </c>
      <c r="BN322" s="316">
        <f t="shared" si="658"/>
        <v>0</v>
      </c>
      <c r="BO322" s="316">
        <f t="shared" si="658"/>
        <v>0</v>
      </c>
      <c r="BP322" s="316">
        <f t="shared" si="658"/>
        <v>0</v>
      </c>
      <c r="BQ322" s="316">
        <f t="shared" si="658"/>
        <v>0</v>
      </c>
      <c r="BR322" s="316">
        <f t="shared" si="658"/>
        <v>0</v>
      </c>
      <c r="BS322" s="316">
        <f t="shared" si="658"/>
        <v>0</v>
      </c>
      <c r="BT322" s="316">
        <f t="shared" ref="BT322:BX322" si="659">BT105</f>
        <v>0</v>
      </c>
      <c r="BU322" s="316">
        <f t="shared" si="659"/>
        <v>0</v>
      </c>
      <c r="BV322" s="316">
        <f t="shared" si="659"/>
        <v>0</v>
      </c>
      <c r="BW322" s="316">
        <f t="shared" si="659"/>
        <v>0</v>
      </c>
      <c r="BX322" s="316">
        <f t="shared" si="659"/>
        <v>0</v>
      </c>
    </row>
    <row r="323" spans="1:76" x14ac:dyDescent="0.2">
      <c r="A323" s="727"/>
      <c r="B323" s="714"/>
      <c r="C323" s="714"/>
      <c r="D323" s="710"/>
      <c r="E323" s="710"/>
      <c r="F323" s="90" t="s">
        <v>324</v>
      </c>
      <c r="G323" s="316">
        <f>IF($C105="","N/A",G322)</f>
        <v>0</v>
      </c>
      <c r="H323" s="316">
        <f>IF($C105="NON-QALY",IF(H$93="-","",H$158*H322),IF($C105="QALY",IF(H$93="-","",H322*H$159),"N/A"))</f>
        <v>0</v>
      </c>
      <c r="I323" s="316">
        <f t="shared" ref="I323:BT323" si="660">IF($C105="NON-QALY",IF(I$93="-","",I$158*I322),IF($C105="QALY",IF(I$93="-","",I322*I$159),"N/A"))</f>
        <v>0</v>
      </c>
      <c r="J323" s="316">
        <f t="shared" si="660"/>
        <v>0</v>
      </c>
      <c r="K323" s="316">
        <f t="shared" si="660"/>
        <v>0</v>
      </c>
      <c r="L323" s="316">
        <f t="shared" si="660"/>
        <v>0</v>
      </c>
      <c r="M323" s="316">
        <f t="shared" si="660"/>
        <v>0</v>
      </c>
      <c r="N323" s="316">
        <f t="shared" si="660"/>
        <v>0</v>
      </c>
      <c r="O323" s="316">
        <f t="shared" si="660"/>
        <v>0</v>
      </c>
      <c r="P323" s="316">
        <f t="shared" si="660"/>
        <v>0</v>
      </c>
      <c r="Q323" s="316">
        <f t="shared" si="660"/>
        <v>0</v>
      </c>
      <c r="R323" s="316">
        <f t="shared" si="660"/>
        <v>0</v>
      </c>
      <c r="S323" s="316">
        <f t="shared" si="660"/>
        <v>0</v>
      </c>
      <c r="T323" s="316">
        <f t="shared" si="660"/>
        <v>0</v>
      </c>
      <c r="U323" s="316">
        <f t="shared" si="660"/>
        <v>0</v>
      </c>
      <c r="V323" s="316">
        <f t="shared" si="660"/>
        <v>0</v>
      </c>
      <c r="W323" s="316">
        <f t="shared" si="660"/>
        <v>0</v>
      </c>
      <c r="X323" s="316">
        <f t="shared" si="660"/>
        <v>0</v>
      </c>
      <c r="Y323" s="316">
        <f t="shared" si="660"/>
        <v>0</v>
      </c>
      <c r="Z323" s="316">
        <f t="shared" si="660"/>
        <v>0</v>
      </c>
      <c r="AA323" s="316">
        <f t="shared" si="660"/>
        <v>0</v>
      </c>
      <c r="AB323" s="316">
        <f t="shared" si="660"/>
        <v>0</v>
      </c>
      <c r="AC323" s="316">
        <f t="shared" si="660"/>
        <v>0</v>
      </c>
      <c r="AD323" s="316">
        <f t="shared" si="660"/>
        <v>0</v>
      </c>
      <c r="AE323" s="316">
        <f t="shared" si="660"/>
        <v>0</v>
      </c>
      <c r="AF323" s="316">
        <f t="shared" si="660"/>
        <v>0</v>
      </c>
      <c r="AG323" s="316">
        <f t="shared" si="660"/>
        <v>0</v>
      </c>
      <c r="AH323" s="316">
        <f t="shared" si="660"/>
        <v>0</v>
      </c>
      <c r="AI323" s="316">
        <f t="shared" si="660"/>
        <v>0</v>
      </c>
      <c r="AJ323" s="316">
        <f t="shared" si="660"/>
        <v>0</v>
      </c>
      <c r="AK323" s="316">
        <f t="shared" si="660"/>
        <v>0</v>
      </c>
      <c r="AL323" s="316">
        <f t="shared" si="660"/>
        <v>0</v>
      </c>
      <c r="AM323" s="316">
        <f t="shared" si="660"/>
        <v>0</v>
      </c>
      <c r="AN323" s="316">
        <f t="shared" si="660"/>
        <v>0</v>
      </c>
      <c r="AO323" s="316">
        <f t="shared" si="660"/>
        <v>0</v>
      </c>
      <c r="AP323" s="316">
        <f t="shared" si="660"/>
        <v>0</v>
      </c>
      <c r="AQ323" s="316">
        <f t="shared" si="660"/>
        <v>0</v>
      </c>
      <c r="AR323" s="316">
        <f t="shared" si="660"/>
        <v>0</v>
      </c>
      <c r="AS323" s="316">
        <f t="shared" si="660"/>
        <v>0</v>
      </c>
      <c r="AT323" s="316">
        <f t="shared" si="660"/>
        <v>0</v>
      </c>
      <c r="AU323" s="316">
        <f t="shared" si="660"/>
        <v>0</v>
      </c>
      <c r="AV323" s="316">
        <f t="shared" si="660"/>
        <v>0</v>
      </c>
      <c r="AW323" s="316">
        <f t="shared" si="660"/>
        <v>0</v>
      </c>
      <c r="AX323" s="316">
        <f t="shared" si="660"/>
        <v>0</v>
      </c>
      <c r="AY323" s="316">
        <f t="shared" si="660"/>
        <v>0</v>
      </c>
      <c r="AZ323" s="316">
        <f t="shared" si="660"/>
        <v>0</v>
      </c>
      <c r="BA323" s="316">
        <f t="shared" si="660"/>
        <v>0</v>
      </c>
      <c r="BB323" s="316">
        <f t="shared" si="660"/>
        <v>0</v>
      </c>
      <c r="BC323" s="316">
        <f t="shared" si="660"/>
        <v>0</v>
      </c>
      <c r="BD323" s="316">
        <f t="shared" si="660"/>
        <v>0</v>
      </c>
      <c r="BE323" s="316">
        <f t="shared" si="660"/>
        <v>0</v>
      </c>
      <c r="BF323" s="316">
        <f t="shared" si="660"/>
        <v>0</v>
      </c>
      <c r="BG323" s="316">
        <f t="shared" si="660"/>
        <v>0</v>
      </c>
      <c r="BH323" s="316">
        <f t="shared" si="660"/>
        <v>0</v>
      </c>
      <c r="BI323" s="316">
        <f t="shared" si="660"/>
        <v>0</v>
      </c>
      <c r="BJ323" s="316">
        <f t="shared" si="660"/>
        <v>0</v>
      </c>
      <c r="BK323" s="316">
        <f t="shared" si="660"/>
        <v>0</v>
      </c>
      <c r="BL323" s="316">
        <f t="shared" si="660"/>
        <v>0</v>
      </c>
      <c r="BM323" s="316">
        <f t="shared" si="660"/>
        <v>0</v>
      </c>
      <c r="BN323" s="316">
        <f t="shared" si="660"/>
        <v>0</v>
      </c>
      <c r="BO323" s="316">
        <f t="shared" si="660"/>
        <v>0</v>
      </c>
      <c r="BP323" s="316">
        <f t="shared" si="660"/>
        <v>0</v>
      </c>
      <c r="BQ323" s="316">
        <f t="shared" si="660"/>
        <v>0</v>
      </c>
      <c r="BR323" s="316">
        <f t="shared" si="660"/>
        <v>0</v>
      </c>
      <c r="BS323" s="316">
        <f t="shared" si="660"/>
        <v>0</v>
      </c>
      <c r="BT323" s="316">
        <f t="shared" si="660"/>
        <v>0</v>
      </c>
      <c r="BU323" s="316">
        <f t="shared" ref="BU323:BX323" si="661">IF($C105="NON-QALY",IF(BU$93="-","",BU$158*BU322),IF($C105="QALY",IF(BU$93="-","",BU322*BU$159),"N/A"))</f>
        <v>0</v>
      </c>
      <c r="BV323" s="316">
        <f t="shared" si="661"/>
        <v>0</v>
      </c>
      <c r="BW323" s="316">
        <f t="shared" si="661"/>
        <v>0</v>
      </c>
      <c r="BX323" s="316">
        <f t="shared" si="661"/>
        <v>0</v>
      </c>
    </row>
    <row r="324" spans="1:76" x14ac:dyDescent="0.2">
      <c r="A324" s="726" t="s">
        <v>628</v>
      </c>
      <c r="B324" s="713">
        <f>B106</f>
        <v>0</v>
      </c>
      <c r="C324" s="713" t="str">
        <f>C106</f>
        <v>Non-QALY</v>
      </c>
      <c r="D324" s="709">
        <f>E324/(IF(C106="QALY",Factors!$BU$75,Factors!$BU$74))</f>
        <v>0</v>
      </c>
      <c r="E324" s="709">
        <f t="shared" ref="E324" si="662">SUM(G325:BX325)</f>
        <v>0</v>
      </c>
      <c r="F324" s="34" t="s">
        <v>325</v>
      </c>
      <c r="G324" s="316">
        <f>G106</f>
        <v>0</v>
      </c>
      <c r="H324" s="316">
        <f t="shared" ref="H324:BS324" si="663">H106</f>
        <v>0</v>
      </c>
      <c r="I324" s="316">
        <f t="shared" si="663"/>
        <v>0</v>
      </c>
      <c r="J324" s="316">
        <f t="shared" si="663"/>
        <v>0</v>
      </c>
      <c r="K324" s="316">
        <f t="shared" si="663"/>
        <v>0</v>
      </c>
      <c r="L324" s="316">
        <f t="shared" si="663"/>
        <v>0</v>
      </c>
      <c r="M324" s="316">
        <f t="shared" si="663"/>
        <v>0</v>
      </c>
      <c r="N324" s="316">
        <f t="shared" si="663"/>
        <v>0</v>
      </c>
      <c r="O324" s="316">
        <f t="shared" si="663"/>
        <v>0</v>
      </c>
      <c r="P324" s="316">
        <f t="shared" si="663"/>
        <v>0</v>
      </c>
      <c r="Q324" s="316">
        <f t="shared" si="663"/>
        <v>0</v>
      </c>
      <c r="R324" s="316">
        <f t="shared" si="663"/>
        <v>0</v>
      </c>
      <c r="S324" s="316">
        <f t="shared" si="663"/>
        <v>0</v>
      </c>
      <c r="T324" s="316">
        <f t="shared" si="663"/>
        <v>0</v>
      </c>
      <c r="U324" s="316">
        <f t="shared" si="663"/>
        <v>0</v>
      </c>
      <c r="V324" s="316">
        <f t="shared" si="663"/>
        <v>0</v>
      </c>
      <c r="W324" s="316">
        <f t="shared" si="663"/>
        <v>0</v>
      </c>
      <c r="X324" s="316">
        <f t="shared" si="663"/>
        <v>0</v>
      </c>
      <c r="Y324" s="316">
        <f t="shared" si="663"/>
        <v>0</v>
      </c>
      <c r="Z324" s="316">
        <f t="shared" si="663"/>
        <v>0</v>
      </c>
      <c r="AA324" s="316">
        <f t="shared" si="663"/>
        <v>0</v>
      </c>
      <c r="AB324" s="316">
        <f t="shared" si="663"/>
        <v>0</v>
      </c>
      <c r="AC324" s="316">
        <f t="shared" si="663"/>
        <v>0</v>
      </c>
      <c r="AD324" s="316">
        <f t="shared" si="663"/>
        <v>0</v>
      </c>
      <c r="AE324" s="316">
        <f t="shared" si="663"/>
        <v>0</v>
      </c>
      <c r="AF324" s="316">
        <f t="shared" si="663"/>
        <v>0</v>
      </c>
      <c r="AG324" s="316">
        <f t="shared" si="663"/>
        <v>0</v>
      </c>
      <c r="AH324" s="316">
        <f t="shared" si="663"/>
        <v>0</v>
      </c>
      <c r="AI324" s="316">
        <f t="shared" si="663"/>
        <v>0</v>
      </c>
      <c r="AJ324" s="316">
        <f t="shared" si="663"/>
        <v>0</v>
      </c>
      <c r="AK324" s="316">
        <f t="shared" si="663"/>
        <v>0</v>
      </c>
      <c r="AL324" s="316">
        <f t="shared" si="663"/>
        <v>0</v>
      </c>
      <c r="AM324" s="316">
        <f t="shared" si="663"/>
        <v>0</v>
      </c>
      <c r="AN324" s="316">
        <f t="shared" si="663"/>
        <v>0</v>
      </c>
      <c r="AO324" s="316">
        <f t="shared" si="663"/>
        <v>0</v>
      </c>
      <c r="AP324" s="316">
        <f t="shared" si="663"/>
        <v>0</v>
      </c>
      <c r="AQ324" s="316">
        <f t="shared" si="663"/>
        <v>0</v>
      </c>
      <c r="AR324" s="316">
        <f t="shared" si="663"/>
        <v>0</v>
      </c>
      <c r="AS324" s="316">
        <f t="shared" si="663"/>
        <v>0</v>
      </c>
      <c r="AT324" s="316">
        <f t="shared" si="663"/>
        <v>0</v>
      </c>
      <c r="AU324" s="316">
        <f t="shared" si="663"/>
        <v>0</v>
      </c>
      <c r="AV324" s="316">
        <f t="shared" si="663"/>
        <v>0</v>
      </c>
      <c r="AW324" s="316">
        <f t="shared" si="663"/>
        <v>0</v>
      </c>
      <c r="AX324" s="316">
        <f t="shared" si="663"/>
        <v>0</v>
      </c>
      <c r="AY324" s="316">
        <f t="shared" si="663"/>
        <v>0</v>
      </c>
      <c r="AZ324" s="316">
        <f t="shared" si="663"/>
        <v>0</v>
      </c>
      <c r="BA324" s="316">
        <f t="shared" si="663"/>
        <v>0</v>
      </c>
      <c r="BB324" s="316">
        <f t="shared" si="663"/>
        <v>0</v>
      </c>
      <c r="BC324" s="316">
        <f t="shared" si="663"/>
        <v>0</v>
      </c>
      <c r="BD324" s="316">
        <f t="shared" si="663"/>
        <v>0</v>
      </c>
      <c r="BE324" s="316">
        <f t="shared" si="663"/>
        <v>0</v>
      </c>
      <c r="BF324" s="316">
        <f t="shared" si="663"/>
        <v>0</v>
      </c>
      <c r="BG324" s="316">
        <f t="shared" si="663"/>
        <v>0</v>
      </c>
      <c r="BH324" s="316">
        <f t="shared" si="663"/>
        <v>0</v>
      </c>
      <c r="BI324" s="316">
        <f t="shared" si="663"/>
        <v>0</v>
      </c>
      <c r="BJ324" s="316">
        <f t="shared" si="663"/>
        <v>0</v>
      </c>
      <c r="BK324" s="316">
        <f t="shared" si="663"/>
        <v>0</v>
      </c>
      <c r="BL324" s="316">
        <f t="shared" si="663"/>
        <v>0</v>
      </c>
      <c r="BM324" s="316">
        <f t="shared" si="663"/>
        <v>0</v>
      </c>
      <c r="BN324" s="316">
        <f t="shared" si="663"/>
        <v>0</v>
      </c>
      <c r="BO324" s="316">
        <f t="shared" si="663"/>
        <v>0</v>
      </c>
      <c r="BP324" s="316">
        <f t="shared" si="663"/>
        <v>0</v>
      </c>
      <c r="BQ324" s="316">
        <f t="shared" si="663"/>
        <v>0</v>
      </c>
      <c r="BR324" s="316">
        <f t="shared" si="663"/>
        <v>0</v>
      </c>
      <c r="BS324" s="316">
        <f t="shared" si="663"/>
        <v>0</v>
      </c>
      <c r="BT324" s="316">
        <f t="shared" ref="BT324:BX324" si="664">BT106</f>
        <v>0</v>
      </c>
      <c r="BU324" s="316">
        <f t="shared" si="664"/>
        <v>0</v>
      </c>
      <c r="BV324" s="316">
        <f t="shared" si="664"/>
        <v>0</v>
      </c>
      <c r="BW324" s="316">
        <f t="shared" si="664"/>
        <v>0</v>
      </c>
      <c r="BX324" s="316">
        <f t="shared" si="664"/>
        <v>0</v>
      </c>
    </row>
    <row r="325" spans="1:76" x14ac:dyDescent="0.2">
      <c r="A325" s="727"/>
      <c r="B325" s="714"/>
      <c r="C325" s="714"/>
      <c r="D325" s="710"/>
      <c r="E325" s="710"/>
      <c r="F325" s="90" t="s">
        <v>324</v>
      </c>
      <c r="G325" s="316">
        <f>IF($C106="","N/A",G324)</f>
        <v>0</v>
      </c>
      <c r="H325" s="316">
        <f>IF($C106="NON-QALY",IF(H$93="-","",H$158*H324),IF($C106="QALY",IF(H$93="-","",H324*H$159),"N/A"))</f>
        <v>0</v>
      </c>
      <c r="I325" s="316">
        <f t="shared" ref="I325:BT325" si="665">IF($C106="NON-QALY",IF(I$93="-","",I$158*I324),IF($C106="QALY",IF(I$93="-","",I324*I$159),"N/A"))</f>
        <v>0</v>
      </c>
      <c r="J325" s="316">
        <f t="shared" si="665"/>
        <v>0</v>
      </c>
      <c r="K325" s="316">
        <f t="shared" si="665"/>
        <v>0</v>
      </c>
      <c r="L325" s="316">
        <f t="shared" si="665"/>
        <v>0</v>
      </c>
      <c r="M325" s="316">
        <f t="shared" si="665"/>
        <v>0</v>
      </c>
      <c r="N325" s="316">
        <f t="shared" si="665"/>
        <v>0</v>
      </c>
      <c r="O325" s="316">
        <f t="shared" si="665"/>
        <v>0</v>
      </c>
      <c r="P325" s="316">
        <f t="shared" si="665"/>
        <v>0</v>
      </c>
      <c r="Q325" s="316">
        <f t="shared" si="665"/>
        <v>0</v>
      </c>
      <c r="R325" s="316">
        <f t="shared" si="665"/>
        <v>0</v>
      </c>
      <c r="S325" s="316">
        <f t="shared" si="665"/>
        <v>0</v>
      </c>
      <c r="T325" s="316">
        <f t="shared" si="665"/>
        <v>0</v>
      </c>
      <c r="U325" s="316">
        <f t="shared" si="665"/>
        <v>0</v>
      </c>
      <c r="V325" s="316">
        <f t="shared" si="665"/>
        <v>0</v>
      </c>
      <c r="W325" s="316">
        <f t="shared" si="665"/>
        <v>0</v>
      </c>
      <c r="X325" s="316">
        <f t="shared" si="665"/>
        <v>0</v>
      </c>
      <c r="Y325" s="316">
        <f t="shared" si="665"/>
        <v>0</v>
      </c>
      <c r="Z325" s="316">
        <f t="shared" si="665"/>
        <v>0</v>
      </c>
      <c r="AA325" s="316">
        <f t="shared" si="665"/>
        <v>0</v>
      </c>
      <c r="AB325" s="316">
        <f t="shared" si="665"/>
        <v>0</v>
      </c>
      <c r="AC325" s="316">
        <f t="shared" si="665"/>
        <v>0</v>
      </c>
      <c r="AD325" s="316">
        <f t="shared" si="665"/>
        <v>0</v>
      </c>
      <c r="AE325" s="316">
        <f t="shared" si="665"/>
        <v>0</v>
      </c>
      <c r="AF325" s="316">
        <f t="shared" si="665"/>
        <v>0</v>
      </c>
      <c r="AG325" s="316">
        <f t="shared" si="665"/>
        <v>0</v>
      </c>
      <c r="AH325" s="316">
        <f t="shared" si="665"/>
        <v>0</v>
      </c>
      <c r="AI325" s="316">
        <f t="shared" si="665"/>
        <v>0</v>
      </c>
      <c r="AJ325" s="316">
        <f t="shared" si="665"/>
        <v>0</v>
      </c>
      <c r="AK325" s="316">
        <f t="shared" si="665"/>
        <v>0</v>
      </c>
      <c r="AL325" s="316">
        <f t="shared" si="665"/>
        <v>0</v>
      </c>
      <c r="AM325" s="316">
        <f t="shared" si="665"/>
        <v>0</v>
      </c>
      <c r="AN325" s="316">
        <f t="shared" si="665"/>
        <v>0</v>
      </c>
      <c r="AO325" s="316">
        <f t="shared" si="665"/>
        <v>0</v>
      </c>
      <c r="AP325" s="316">
        <f t="shared" si="665"/>
        <v>0</v>
      </c>
      <c r="AQ325" s="316">
        <f t="shared" si="665"/>
        <v>0</v>
      </c>
      <c r="AR325" s="316">
        <f t="shared" si="665"/>
        <v>0</v>
      </c>
      <c r="AS325" s="316">
        <f t="shared" si="665"/>
        <v>0</v>
      </c>
      <c r="AT325" s="316">
        <f t="shared" si="665"/>
        <v>0</v>
      </c>
      <c r="AU325" s="316">
        <f t="shared" si="665"/>
        <v>0</v>
      </c>
      <c r="AV325" s="316">
        <f t="shared" si="665"/>
        <v>0</v>
      </c>
      <c r="AW325" s="316">
        <f t="shared" si="665"/>
        <v>0</v>
      </c>
      <c r="AX325" s="316">
        <f t="shared" si="665"/>
        <v>0</v>
      </c>
      <c r="AY325" s="316">
        <f t="shared" si="665"/>
        <v>0</v>
      </c>
      <c r="AZ325" s="316">
        <f t="shared" si="665"/>
        <v>0</v>
      </c>
      <c r="BA325" s="316">
        <f t="shared" si="665"/>
        <v>0</v>
      </c>
      <c r="BB325" s="316">
        <f t="shared" si="665"/>
        <v>0</v>
      </c>
      <c r="BC325" s="316">
        <f t="shared" si="665"/>
        <v>0</v>
      </c>
      <c r="BD325" s="316">
        <f t="shared" si="665"/>
        <v>0</v>
      </c>
      <c r="BE325" s="316">
        <f t="shared" si="665"/>
        <v>0</v>
      </c>
      <c r="BF325" s="316">
        <f t="shared" si="665"/>
        <v>0</v>
      </c>
      <c r="BG325" s="316">
        <f t="shared" si="665"/>
        <v>0</v>
      </c>
      <c r="BH325" s="316">
        <f t="shared" si="665"/>
        <v>0</v>
      </c>
      <c r="BI325" s="316">
        <f t="shared" si="665"/>
        <v>0</v>
      </c>
      <c r="BJ325" s="316">
        <f t="shared" si="665"/>
        <v>0</v>
      </c>
      <c r="BK325" s="316">
        <f t="shared" si="665"/>
        <v>0</v>
      </c>
      <c r="BL325" s="316">
        <f t="shared" si="665"/>
        <v>0</v>
      </c>
      <c r="BM325" s="316">
        <f t="shared" si="665"/>
        <v>0</v>
      </c>
      <c r="BN325" s="316">
        <f t="shared" si="665"/>
        <v>0</v>
      </c>
      <c r="BO325" s="316">
        <f t="shared" si="665"/>
        <v>0</v>
      </c>
      <c r="BP325" s="316">
        <f t="shared" si="665"/>
        <v>0</v>
      </c>
      <c r="BQ325" s="316">
        <f t="shared" si="665"/>
        <v>0</v>
      </c>
      <c r="BR325" s="316">
        <f t="shared" si="665"/>
        <v>0</v>
      </c>
      <c r="BS325" s="316">
        <f t="shared" si="665"/>
        <v>0</v>
      </c>
      <c r="BT325" s="316">
        <f t="shared" si="665"/>
        <v>0</v>
      </c>
      <c r="BU325" s="316">
        <f t="shared" ref="BU325:BX325" si="666">IF($C106="NON-QALY",IF(BU$93="-","",BU$158*BU324),IF($C106="QALY",IF(BU$93="-","",BU324*BU$159),"N/A"))</f>
        <v>0</v>
      </c>
      <c r="BV325" s="316">
        <f t="shared" si="666"/>
        <v>0</v>
      </c>
      <c r="BW325" s="316">
        <f t="shared" si="666"/>
        <v>0</v>
      </c>
      <c r="BX325" s="316">
        <f t="shared" si="666"/>
        <v>0</v>
      </c>
    </row>
    <row r="326" spans="1:76" x14ac:dyDescent="0.2">
      <c r="A326" s="726" t="s">
        <v>629</v>
      </c>
      <c r="B326" s="713">
        <f>B107</f>
        <v>0</v>
      </c>
      <c r="C326" s="713" t="str">
        <f>C107</f>
        <v>Non-QALY</v>
      </c>
      <c r="D326" s="709">
        <f>E326/(IF(C107="QALY",Factors!$BU$75,Factors!$BU$74))</f>
        <v>0</v>
      </c>
      <c r="E326" s="709">
        <f t="shared" ref="E326" si="667">SUM(G327:BX327)</f>
        <v>0</v>
      </c>
      <c r="F326" s="34" t="s">
        <v>325</v>
      </c>
      <c r="G326" s="316">
        <f>G107</f>
        <v>0</v>
      </c>
      <c r="H326" s="316">
        <f t="shared" ref="H326:BS326" si="668">H107</f>
        <v>0</v>
      </c>
      <c r="I326" s="316">
        <f t="shared" si="668"/>
        <v>0</v>
      </c>
      <c r="J326" s="316">
        <f t="shared" si="668"/>
        <v>0</v>
      </c>
      <c r="K326" s="316">
        <f t="shared" si="668"/>
        <v>0</v>
      </c>
      <c r="L326" s="316">
        <f t="shared" si="668"/>
        <v>0</v>
      </c>
      <c r="M326" s="316">
        <f t="shared" si="668"/>
        <v>0</v>
      </c>
      <c r="N326" s="316">
        <f t="shared" si="668"/>
        <v>0</v>
      </c>
      <c r="O326" s="316">
        <f t="shared" si="668"/>
        <v>0</v>
      </c>
      <c r="P326" s="316">
        <f t="shared" si="668"/>
        <v>0</v>
      </c>
      <c r="Q326" s="316">
        <f t="shared" si="668"/>
        <v>0</v>
      </c>
      <c r="R326" s="316">
        <f t="shared" si="668"/>
        <v>0</v>
      </c>
      <c r="S326" s="316">
        <f t="shared" si="668"/>
        <v>0</v>
      </c>
      <c r="T326" s="316">
        <f t="shared" si="668"/>
        <v>0</v>
      </c>
      <c r="U326" s="316">
        <f t="shared" si="668"/>
        <v>0</v>
      </c>
      <c r="V326" s="316">
        <f t="shared" si="668"/>
        <v>0</v>
      </c>
      <c r="W326" s="316">
        <f t="shared" si="668"/>
        <v>0</v>
      </c>
      <c r="X326" s="316">
        <f t="shared" si="668"/>
        <v>0</v>
      </c>
      <c r="Y326" s="316">
        <f t="shared" si="668"/>
        <v>0</v>
      </c>
      <c r="Z326" s="316">
        <f t="shared" si="668"/>
        <v>0</v>
      </c>
      <c r="AA326" s="316">
        <f t="shared" si="668"/>
        <v>0</v>
      </c>
      <c r="AB326" s="316">
        <f t="shared" si="668"/>
        <v>0</v>
      </c>
      <c r="AC326" s="316">
        <f t="shared" si="668"/>
        <v>0</v>
      </c>
      <c r="AD326" s="316">
        <f t="shared" si="668"/>
        <v>0</v>
      </c>
      <c r="AE326" s="316">
        <f t="shared" si="668"/>
        <v>0</v>
      </c>
      <c r="AF326" s="316">
        <f t="shared" si="668"/>
        <v>0</v>
      </c>
      <c r="AG326" s="316">
        <f t="shared" si="668"/>
        <v>0</v>
      </c>
      <c r="AH326" s="316">
        <f t="shared" si="668"/>
        <v>0</v>
      </c>
      <c r="AI326" s="316">
        <f t="shared" si="668"/>
        <v>0</v>
      </c>
      <c r="AJ326" s="316">
        <f t="shared" si="668"/>
        <v>0</v>
      </c>
      <c r="AK326" s="316">
        <f t="shared" si="668"/>
        <v>0</v>
      </c>
      <c r="AL326" s="316">
        <f t="shared" si="668"/>
        <v>0</v>
      </c>
      <c r="AM326" s="316">
        <f t="shared" si="668"/>
        <v>0</v>
      </c>
      <c r="AN326" s="316">
        <f t="shared" si="668"/>
        <v>0</v>
      </c>
      <c r="AO326" s="316">
        <f t="shared" si="668"/>
        <v>0</v>
      </c>
      <c r="AP326" s="316">
        <f t="shared" si="668"/>
        <v>0</v>
      </c>
      <c r="AQ326" s="316">
        <f t="shared" si="668"/>
        <v>0</v>
      </c>
      <c r="AR326" s="316">
        <f t="shared" si="668"/>
        <v>0</v>
      </c>
      <c r="AS326" s="316">
        <f t="shared" si="668"/>
        <v>0</v>
      </c>
      <c r="AT326" s="316">
        <f t="shared" si="668"/>
        <v>0</v>
      </c>
      <c r="AU326" s="316">
        <f t="shared" si="668"/>
        <v>0</v>
      </c>
      <c r="AV326" s="316">
        <f t="shared" si="668"/>
        <v>0</v>
      </c>
      <c r="AW326" s="316">
        <f t="shared" si="668"/>
        <v>0</v>
      </c>
      <c r="AX326" s="316">
        <f t="shared" si="668"/>
        <v>0</v>
      </c>
      <c r="AY326" s="316">
        <f t="shared" si="668"/>
        <v>0</v>
      </c>
      <c r="AZ326" s="316">
        <f t="shared" si="668"/>
        <v>0</v>
      </c>
      <c r="BA326" s="316">
        <f t="shared" si="668"/>
        <v>0</v>
      </c>
      <c r="BB326" s="316">
        <f t="shared" si="668"/>
        <v>0</v>
      </c>
      <c r="BC326" s="316">
        <f t="shared" si="668"/>
        <v>0</v>
      </c>
      <c r="BD326" s="316">
        <f t="shared" si="668"/>
        <v>0</v>
      </c>
      <c r="BE326" s="316">
        <f t="shared" si="668"/>
        <v>0</v>
      </c>
      <c r="BF326" s="316">
        <f t="shared" si="668"/>
        <v>0</v>
      </c>
      <c r="BG326" s="316">
        <f t="shared" si="668"/>
        <v>0</v>
      </c>
      <c r="BH326" s="316">
        <f t="shared" si="668"/>
        <v>0</v>
      </c>
      <c r="BI326" s="316">
        <f t="shared" si="668"/>
        <v>0</v>
      </c>
      <c r="BJ326" s="316">
        <f t="shared" si="668"/>
        <v>0</v>
      </c>
      <c r="BK326" s="316">
        <f t="shared" si="668"/>
        <v>0</v>
      </c>
      <c r="BL326" s="316">
        <f t="shared" si="668"/>
        <v>0</v>
      </c>
      <c r="BM326" s="316">
        <f t="shared" si="668"/>
        <v>0</v>
      </c>
      <c r="BN326" s="316">
        <f t="shared" si="668"/>
        <v>0</v>
      </c>
      <c r="BO326" s="316">
        <f t="shared" si="668"/>
        <v>0</v>
      </c>
      <c r="BP326" s="316">
        <f t="shared" si="668"/>
        <v>0</v>
      </c>
      <c r="BQ326" s="316">
        <f t="shared" si="668"/>
        <v>0</v>
      </c>
      <c r="BR326" s="316">
        <f t="shared" si="668"/>
        <v>0</v>
      </c>
      <c r="BS326" s="316">
        <f t="shared" si="668"/>
        <v>0</v>
      </c>
      <c r="BT326" s="316">
        <f t="shared" ref="BT326:BX326" si="669">BT107</f>
        <v>0</v>
      </c>
      <c r="BU326" s="316">
        <f t="shared" si="669"/>
        <v>0</v>
      </c>
      <c r="BV326" s="316">
        <f t="shared" si="669"/>
        <v>0</v>
      </c>
      <c r="BW326" s="316">
        <f t="shared" si="669"/>
        <v>0</v>
      </c>
      <c r="BX326" s="316">
        <f t="shared" si="669"/>
        <v>0</v>
      </c>
    </row>
    <row r="327" spans="1:76" x14ac:dyDescent="0.2">
      <c r="A327" s="727"/>
      <c r="B327" s="714"/>
      <c r="C327" s="714"/>
      <c r="D327" s="710"/>
      <c r="E327" s="710"/>
      <c r="F327" s="90" t="s">
        <v>324</v>
      </c>
      <c r="G327" s="316">
        <f>IF($C107="","N/A",G326)</f>
        <v>0</v>
      </c>
      <c r="H327" s="316">
        <f>IF($C107="NON-QALY",IF(H$93="-","",H$158*H326),IF($C107="QALY",IF(H$93="-","",H326*H$159),"N/A"))</f>
        <v>0</v>
      </c>
      <c r="I327" s="316">
        <f t="shared" ref="I327:BT327" si="670">IF($C107="NON-QALY",IF(I$93="-","",I$158*I326),IF($C107="QALY",IF(I$93="-","",I326*I$159),"N/A"))</f>
        <v>0</v>
      </c>
      <c r="J327" s="316">
        <f t="shared" si="670"/>
        <v>0</v>
      </c>
      <c r="K327" s="316">
        <f t="shared" si="670"/>
        <v>0</v>
      </c>
      <c r="L327" s="316">
        <f t="shared" si="670"/>
        <v>0</v>
      </c>
      <c r="M327" s="316">
        <f t="shared" si="670"/>
        <v>0</v>
      </c>
      <c r="N327" s="316">
        <f t="shared" si="670"/>
        <v>0</v>
      </c>
      <c r="O327" s="316">
        <f t="shared" si="670"/>
        <v>0</v>
      </c>
      <c r="P327" s="316">
        <f t="shared" si="670"/>
        <v>0</v>
      </c>
      <c r="Q327" s="316">
        <f t="shared" si="670"/>
        <v>0</v>
      </c>
      <c r="R327" s="316">
        <f t="shared" si="670"/>
        <v>0</v>
      </c>
      <c r="S327" s="316">
        <f t="shared" si="670"/>
        <v>0</v>
      </c>
      <c r="T327" s="316">
        <f t="shared" si="670"/>
        <v>0</v>
      </c>
      <c r="U327" s="316">
        <f t="shared" si="670"/>
        <v>0</v>
      </c>
      <c r="V327" s="316">
        <f t="shared" si="670"/>
        <v>0</v>
      </c>
      <c r="W327" s="316">
        <f t="shared" si="670"/>
        <v>0</v>
      </c>
      <c r="X327" s="316">
        <f t="shared" si="670"/>
        <v>0</v>
      </c>
      <c r="Y327" s="316">
        <f t="shared" si="670"/>
        <v>0</v>
      </c>
      <c r="Z327" s="316">
        <f t="shared" si="670"/>
        <v>0</v>
      </c>
      <c r="AA327" s="316">
        <f t="shared" si="670"/>
        <v>0</v>
      </c>
      <c r="AB327" s="316">
        <f t="shared" si="670"/>
        <v>0</v>
      </c>
      <c r="AC327" s="316">
        <f t="shared" si="670"/>
        <v>0</v>
      </c>
      <c r="AD327" s="316">
        <f t="shared" si="670"/>
        <v>0</v>
      </c>
      <c r="AE327" s="316">
        <f t="shared" si="670"/>
        <v>0</v>
      </c>
      <c r="AF327" s="316">
        <f t="shared" si="670"/>
        <v>0</v>
      </c>
      <c r="AG327" s="316">
        <f t="shared" si="670"/>
        <v>0</v>
      </c>
      <c r="AH327" s="316">
        <f t="shared" si="670"/>
        <v>0</v>
      </c>
      <c r="AI327" s="316">
        <f t="shared" si="670"/>
        <v>0</v>
      </c>
      <c r="AJ327" s="316">
        <f t="shared" si="670"/>
        <v>0</v>
      </c>
      <c r="AK327" s="316">
        <f t="shared" si="670"/>
        <v>0</v>
      </c>
      <c r="AL327" s="316">
        <f t="shared" si="670"/>
        <v>0</v>
      </c>
      <c r="AM327" s="316">
        <f t="shared" si="670"/>
        <v>0</v>
      </c>
      <c r="AN327" s="316">
        <f t="shared" si="670"/>
        <v>0</v>
      </c>
      <c r="AO327" s="316">
        <f t="shared" si="670"/>
        <v>0</v>
      </c>
      <c r="AP327" s="316">
        <f t="shared" si="670"/>
        <v>0</v>
      </c>
      <c r="AQ327" s="316">
        <f t="shared" si="670"/>
        <v>0</v>
      </c>
      <c r="AR327" s="316">
        <f t="shared" si="670"/>
        <v>0</v>
      </c>
      <c r="AS327" s="316">
        <f t="shared" si="670"/>
        <v>0</v>
      </c>
      <c r="AT327" s="316">
        <f t="shared" si="670"/>
        <v>0</v>
      </c>
      <c r="AU327" s="316">
        <f t="shared" si="670"/>
        <v>0</v>
      </c>
      <c r="AV327" s="316">
        <f t="shared" si="670"/>
        <v>0</v>
      </c>
      <c r="AW327" s="316">
        <f t="shared" si="670"/>
        <v>0</v>
      </c>
      <c r="AX327" s="316">
        <f t="shared" si="670"/>
        <v>0</v>
      </c>
      <c r="AY327" s="316">
        <f t="shared" si="670"/>
        <v>0</v>
      </c>
      <c r="AZ327" s="316">
        <f t="shared" si="670"/>
        <v>0</v>
      </c>
      <c r="BA327" s="316">
        <f t="shared" si="670"/>
        <v>0</v>
      </c>
      <c r="BB327" s="316">
        <f t="shared" si="670"/>
        <v>0</v>
      </c>
      <c r="BC327" s="316">
        <f t="shared" si="670"/>
        <v>0</v>
      </c>
      <c r="BD327" s="316">
        <f t="shared" si="670"/>
        <v>0</v>
      </c>
      <c r="BE327" s="316">
        <f t="shared" si="670"/>
        <v>0</v>
      </c>
      <c r="BF327" s="316">
        <f t="shared" si="670"/>
        <v>0</v>
      </c>
      <c r="BG327" s="316">
        <f t="shared" si="670"/>
        <v>0</v>
      </c>
      <c r="BH327" s="316">
        <f t="shared" si="670"/>
        <v>0</v>
      </c>
      <c r="BI327" s="316">
        <f t="shared" si="670"/>
        <v>0</v>
      </c>
      <c r="BJ327" s="316">
        <f t="shared" si="670"/>
        <v>0</v>
      </c>
      <c r="BK327" s="316">
        <f t="shared" si="670"/>
        <v>0</v>
      </c>
      <c r="BL327" s="316">
        <f t="shared" si="670"/>
        <v>0</v>
      </c>
      <c r="BM327" s="316">
        <f t="shared" si="670"/>
        <v>0</v>
      </c>
      <c r="BN327" s="316">
        <f t="shared" si="670"/>
        <v>0</v>
      </c>
      <c r="BO327" s="316">
        <f t="shared" si="670"/>
        <v>0</v>
      </c>
      <c r="BP327" s="316">
        <f t="shared" si="670"/>
        <v>0</v>
      </c>
      <c r="BQ327" s="316">
        <f t="shared" si="670"/>
        <v>0</v>
      </c>
      <c r="BR327" s="316">
        <f t="shared" si="670"/>
        <v>0</v>
      </c>
      <c r="BS327" s="316">
        <f t="shared" si="670"/>
        <v>0</v>
      </c>
      <c r="BT327" s="316">
        <f t="shared" si="670"/>
        <v>0</v>
      </c>
      <c r="BU327" s="316">
        <f t="shared" ref="BU327:BX327" si="671">IF($C107="NON-QALY",IF(BU$93="-","",BU$158*BU326),IF($C107="QALY",IF(BU$93="-","",BU326*BU$159),"N/A"))</f>
        <v>0</v>
      </c>
      <c r="BV327" s="316">
        <f t="shared" si="671"/>
        <v>0</v>
      </c>
      <c r="BW327" s="316">
        <f t="shared" si="671"/>
        <v>0</v>
      </c>
      <c r="BX327" s="316">
        <f t="shared" si="671"/>
        <v>0</v>
      </c>
    </row>
    <row r="328" spans="1:76" x14ac:dyDescent="0.2">
      <c r="A328" s="726" t="s">
        <v>630</v>
      </c>
      <c r="B328" s="713">
        <f>B108</f>
        <v>0</v>
      </c>
      <c r="C328" s="713" t="str">
        <f>C108</f>
        <v>Non-QALY</v>
      </c>
      <c r="D328" s="709">
        <f>E328/(IF(C108="QALY",Factors!$BU$75,Factors!$BU$74))</f>
        <v>0</v>
      </c>
      <c r="E328" s="709">
        <f t="shared" ref="E328" si="672">SUM(G329:BX329)</f>
        <v>0</v>
      </c>
      <c r="F328" s="34" t="s">
        <v>325</v>
      </c>
      <c r="G328" s="316">
        <f>G108</f>
        <v>0</v>
      </c>
      <c r="H328" s="316">
        <f t="shared" ref="H328:BS328" si="673">H108</f>
        <v>0</v>
      </c>
      <c r="I328" s="316">
        <f t="shared" si="673"/>
        <v>0</v>
      </c>
      <c r="J328" s="316">
        <f t="shared" si="673"/>
        <v>0</v>
      </c>
      <c r="K328" s="316">
        <f t="shared" si="673"/>
        <v>0</v>
      </c>
      <c r="L328" s="316">
        <f t="shared" si="673"/>
        <v>0</v>
      </c>
      <c r="M328" s="316">
        <f t="shared" si="673"/>
        <v>0</v>
      </c>
      <c r="N328" s="316">
        <f t="shared" si="673"/>
        <v>0</v>
      </c>
      <c r="O328" s="316">
        <f t="shared" si="673"/>
        <v>0</v>
      </c>
      <c r="P328" s="316">
        <f t="shared" si="673"/>
        <v>0</v>
      </c>
      <c r="Q328" s="316">
        <f t="shared" si="673"/>
        <v>0</v>
      </c>
      <c r="R328" s="316">
        <f t="shared" si="673"/>
        <v>0</v>
      </c>
      <c r="S328" s="316">
        <f t="shared" si="673"/>
        <v>0</v>
      </c>
      <c r="T328" s="316">
        <f t="shared" si="673"/>
        <v>0</v>
      </c>
      <c r="U328" s="316">
        <f t="shared" si="673"/>
        <v>0</v>
      </c>
      <c r="V328" s="316">
        <f t="shared" si="673"/>
        <v>0</v>
      </c>
      <c r="W328" s="316">
        <f t="shared" si="673"/>
        <v>0</v>
      </c>
      <c r="X328" s="316">
        <f t="shared" si="673"/>
        <v>0</v>
      </c>
      <c r="Y328" s="316">
        <f t="shared" si="673"/>
        <v>0</v>
      </c>
      <c r="Z328" s="316">
        <f t="shared" si="673"/>
        <v>0</v>
      </c>
      <c r="AA328" s="316">
        <f t="shared" si="673"/>
        <v>0</v>
      </c>
      <c r="AB328" s="316">
        <f t="shared" si="673"/>
        <v>0</v>
      </c>
      <c r="AC328" s="316">
        <f t="shared" si="673"/>
        <v>0</v>
      </c>
      <c r="AD328" s="316">
        <f t="shared" si="673"/>
        <v>0</v>
      </c>
      <c r="AE328" s="316">
        <f t="shared" si="673"/>
        <v>0</v>
      </c>
      <c r="AF328" s="316">
        <f t="shared" si="673"/>
        <v>0</v>
      </c>
      <c r="AG328" s="316">
        <f t="shared" si="673"/>
        <v>0</v>
      </c>
      <c r="AH328" s="316">
        <f t="shared" si="673"/>
        <v>0</v>
      </c>
      <c r="AI328" s="316">
        <f t="shared" si="673"/>
        <v>0</v>
      </c>
      <c r="AJ328" s="316">
        <f t="shared" si="673"/>
        <v>0</v>
      </c>
      <c r="AK328" s="316">
        <f t="shared" si="673"/>
        <v>0</v>
      </c>
      <c r="AL328" s="316">
        <f t="shared" si="673"/>
        <v>0</v>
      </c>
      <c r="AM328" s="316">
        <f t="shared" si="673"/>
        <v>0</v>
      </c>
      <c r="AN328" s="316">
        <f t="shared" si="673"/>
        <v>0</v>
      </c>
      <c r="AO328" s="316">
        <f t="shared" si="673"/>
        <v>0</v>
      </c>
      <c r="AP328" s="316">
        <f t="shared" si="673"/>
        <v>0</v>
      </c>
      <c r="AQ328" s="316">
        <f t="shared" si="673"/>
        <v>0</v>
      </c>
      <c r="AR328" s="316">
        <f t="shared" si="673"/>
        <v>0</v>
      </c>
      <c r="AS328" s="316">
        <f t="shared" si="673"/>
        <v>0</v>
      </c>
      <c r="AT328" s="316">
        <f t="shared" si="673"/>
        <v>0</v>
      </c>
      <c r="AU328" s="316">
        <f t="shared" si="673"/>
        <v>0</v>
      </c>
      <c r="AV328" s="316">
        <f t="shared" si="673"/>
        <v>0</v>
      </c>
      <c r="AW328" s="316">
        <f t="shared" si="673"/>
        <v>0</v>
      </c>
      <c r="AX328" s="316">
        <f t="shared" si="673"/>
        <v>0</v>
      </c>
      <c r="AY328" s="316">
        <f t="shared" si="673"/>
        <v>0</v>
      </c>
      <c r="AZ328" s="316">
        <f t="shared" si="673"/>
        <v>0</v>
      </c>
      <c r="BA328" s="316">
        <f t="shared" si="673"/>
        <v>0</v>
      </c>
      <c r="BB328" s="316">
        <f t="shared" si="673"/>
        <v>0</v>
      </c>
      <c r="BC328" s="316">
        <f t="shared" si="673"/>
        <v>0</v>
      </c>
      <c r="BD328" s="316">
        <f t="shared" si="673"/>
        <v>0</v>
      </c>
      <c r="BE328" s="316">
        <f t="shared" si="673"/>
        <v>0</v>
      </c>
      <c r="BF328" s="316">
        <f t="shared" si="673"/>
        <v>0</v>
      </c>
      <c r="BG328" s="316">
        <f t="shared" si="673"/>
        <v>0</v>
      </c>
      <c r="BH328" s="316">
        <f t="shared" si="673"/>
        <v>0</v>
      </c>
      <c r="BI328" s="316">
        <f t="shared" si="673"/>
        <v>0</v>
      </c>
      <c r="BJ328" s="316">
        <f t="shared" si="673"/>
        <v>0</v>
      </c>
      <c r="BK328" s="316">
        <f t="shared" si="673"/>
        <v>0</v>
      </c>
      <c r="BL328" s="316">
        <f t="shared" si="673"/>
        <v>0</v>
      </c>
      <c r="BM328" s="316">
        <f t="shared" si="673"/>
        <v>0</v>
      </c>
      <c r="BN328" s="316">
        <f t="shared" si="673"/>
        <v>0</v>
      </c>
      <c r="BO328" s="316">
        <f t="shared" si="673"/>
        <v>0</v>
      </c>
      <c r="BP328" s="316">
        <f t="shared" si="673"/>
        <v>0</v>
      </c>
      <c r="BQ328" s="316">
        <f t="shared" si="673"/>
        <v>0</v>
      </c>
      <c r="BR328" s="316">
        <f t="shared" si="673"/>
        <v>0</v>
      </c>
      <c r="BS328" s="316">
        <f t="shared" si="673"/>
        <v>0</v>
      </c>
      <c r="BT328" s="316">
        <f t="shared" ref="BT328:BX328" si="674">BT108</f>
        <v>0</v>
      </c>
      <c r="BU328" s="316">
        <f t="shared" si="674"/>
        <v>0</v>
      </c>
      <c r="BV328" s="316">
        <f t="shared" si="674"/>
        <v>0</v>
      </c>
      <c r="BW328" s="316">
        <f t="shared" si="674"/>
        <v>0</v>
      </c>
      <c r="BX328" s="316">
        <f t="shared" si="674"/>
        <v>0</v>
      </c>
    </row>
    <row r="329" spans="1:76" x14ac:dyDescent="0.2">
      <c r="A329" s="727"/>
      <c r="B329" s="714"/>
      <c r="C329" s="714"/>
      <c r="D329" s="710"/>
      <c r="E329" s="710"/>
      <c r="F329" s="90" t="s">
        <v>324</v>
      </c>
      <c r="G329" s="316">
        <f>IF($C108="","N/A",G328)</f>
        <v>0</v>
      </c>
      <c r="H329" s="316">
        <f>IF($C108="NON-QALY",IF(H$93="-","",H$158*H328),IF($C108="QALY",IF(H$93="-","",H328*H$159),"N/A"))</f>
        <v>0</v>
      </c>
      <c r="I329" s="316">
        <f t="shared" ref="I329:BT329" si="675">IF($C108="NON-QALY",IF(I$93="-","",I$158*I328),IF($C108="QALY",IF(I$93="-","",I328*I$159),"N/A"))</f>
        <v>0</v>
      </c>
      <c r="J329" s="316">
        <f t="shared" si="675"/>
        <v>0</v>
      </c>
      <c r="K329" s="316">
        <f t="shared" si="675"/>
        <v>0</v>
      </c>
      <c r="L329" s="316">
        <f t="shared" si="675"/>
        <v>0</v>
      </c>
      <c r="M329" s="316">
        <f t="shared" si="675"/>
        <v>0</v>
      </c>
      <c r="N329" s="316">
        <f t="shared" si="675"/>
        <v>0</v>
      </c>
      <c r="O329" s="316">
        <f t="shared" si="675"/>
        <v>0</v>
      </c>
      <c r="P329" s="316">
        <f t="shared" si="675"/>
        <v>0</v>
      </c>
      <c r="Q329" s="316">
        <f t="shared" si="675"/>
        <v>0</v>
      </c>
      <c r="R329" s="316">
        <f t="shared" si="675"/>
        <v>0</v>
      </c>
      <c r="S329" s="316">
        <f t="shared" si="675"/>
        <v>0</v>
      </c>
      <c r="T329" s="316">
        <f t="shared" si="675"/>
        <v>0</v>
      </c>
      <c r="U329" s="316">
        <f t="shared" si="675"/>
        <v>0</v>
      </c>
      <c r="V329" s="316">
        <f t="shared" si="675"/>
        <v>0</v>
      </c>
      <c r="W329" s="316">
        <f t="shared" si="675"/>
        <v>0</v>
      </c>
      <c r="X329" s="316">
        <f t="shared" si="675"/>
        <v>0</v>
      </c>
      <c r="Y329" s="316">
        <f t="shared" si="675"/>
        <v>0</v>
      </c>
      <c r="Z329" s="316">
        <f t="shared" si="675"/>
        <v>0</v>
      </c>
      <c r="AA329" s="316">
        <f t="shared" si="675"/>
        <v>0</v>
      </c>
      <c r="AB329" s="316">
        <f t="shared" si="675"/>
        <v>0</v>
      </c>
      <c r="AC329" s="316">
        <f t="shared" si="675"/>
        <v>0</v>
      </c>
      <c r="AD329" s="316">
        <f t="shared" si="675"/>
        <v>0</v>
      </c>
      <c r="AE329" s="316">
        <f t="shared" si="675"/>
        <v>0</v>
      </c>
      <c r="AF329" s="316">
        <f t="shared" si="675"/>
        <v>0</v>
      </c>
      <c r="AG329" s="316">
        <f t="shared" si="675"/>
        <v>0</v>
      </c>
      <c r="AH329" s="316">
        <f t="shared" si="675"/>
        <v>0</v>
      </c>
      <c r="AI329" s="316">
        <f t="shared" si="675"/>
        <v>0</v>
      </c>
      <c r="AJ329" s="316">
        <f t="shared" si="675"/>
        <v>0</v>
      </c>
      <c r="AK329" s="316">
        <f t="shared" si="675"/>
        <v>0</v>
      </c>
      <c r="AL329" s="316">
        <f t="shared" si="675"/>
        <v>0</v>
      </c>
      <c r="AM329" s="316">
        <f t="shared" si="675"/>
        <v>0</v>
      </c>
      <c r="AN329" s="316">
        <f t="shared" si="675"/>
        <v>0</v>
      </c>
      <c r="AO329" s="316">
        <f t="shared" si="675"/>
        <v>0</v>
      </c>
      <c r="AP329" s="316">
        <f t="shared" si="675"/>
        <v>0</v>
      </c>
      <c r="AQ329" s="316">
        <f t="shared" si="675"/>
        <v>0</v>
      </c>
      <c r="AR329" s="316">
        <f t="shared" si="675"/>
        <v>0</v>
      </c>
      <c r="AS329" s="316">
        <f t="shared" si="675"/>
        <v>0</v>
      </c>
      <c r="AT329" s="316">
        <f t="shared" si="675"/>
        <v>0</v>
      </c>
      <c r="AU329" s="316">
        <f t="shared" si="675"/>
        <v>0</v>
      </c>
      <c r="AV329" s="316">
        <f t="shared" si="675"/>
        <v>0</v>
      </c>
      <c r="AW329" s="316">
        <f t="shared" si="675"/>
        <v>0</v>
      </c>
      <c r="AX329" s="316">
        <f t="shared" si="675"/>
        <v>0</v>
      </c>
      <c r="AY329" s="316">
        <f t="shared" si="675"/>
        <v>0</v>
      </c>
      <c r="AZ329" s="316">
        <f t="shared" si="675"/>
        <v>0</v>
      </c>
      <c r="BA329" s="316">
        <f t="shared" si="675"/>
        <v>0</v>
      </c>
      <c r="BB329" s="316">
        <f t="shared" si="675"/>
        <v>0</v>
      </c>
      <c r="BC329" s="316">
        <f t="shared" si="675"/>
        <v>0</v>
      </c>
      <c r="BD329" s="316">
        <f t="shared" si="675"/>
        <v>0</v>
      </c>
      <c r="BE329" s="316">
        <f t="shared" si="675"/>
        <v>0</v>
      </c>
      <c r="BF329" s="316">
        <f t="shared" si="675"/>
        <v>0</v>
      </c>
      <c r="BG329" s="316">
        <f t="shared" si="675"/>
        <v>0</v>
      </c>
      <c r="BH329" s="316">
        <f t="shared" si="675"/>
        <v>0</v>
      </c>
      <c r="BI329" s="316">
        <f t="shared" si="675"/>
        <v>0</v>
      </c>
      <c r="BJ329" s="316">
        <f t="shared" si="675"/>
        <v>0</v>
      </c>
      <c r="BK329" s="316">
        <f t="shared" si="675"/>
        <v>0</v>
      </c>
      <c r="BL329" s="316">
        <f t="shared" si="675"/>
        <v>0</v>
      </c>
      <c r="BM329" s="316">
        <f t="shared" si="675"/>
        <v>0</v>
      </c>
      <c r="BN329" s="316">
        <f t="shared" si="675"/>
        <v>0</v>
      </c>
      <c r="BO329" s="316">
        <f t="shared" si="675"/>
        <v>0</v>
      </c>
      <c r="BP329" s="316">
        <f t="shared" si="675"/>
        <v>0</v>
      </c>
      <c r="BQ329" s="316">
        <f t="shared" si="675"/>
        <v>0</v>
      </c>
      <c r="BR329" s="316">
        <f t="shared" si="675"/>
        <v>0</v>
      </c>
      <c r="BS329" s="316">
        <f t="shared" si="675"/>
        <v>0</v>
      </c>
      <c r="BT329" s="316">
        <f t="shared" si="675"/>
        <v>0</v>
      </c>
      <c r="BU329" s="316">
        <f t="shared" ref="BU329:BX329" si="676">IF($C108="NON-QALY",IF(BU$93="-","",BU$158*BU328),IF($C108="QALY",IF(BU$93="-","",BU328*BU$159),"N/A"))</f>
        <v>0</v>
      </c>
      <c r="BV329" s="316">
        <f t="shared" si="676"/>
        <v>0</v>
      </c>
      <c r="BW329" s="316">
        <f t="shared" si="676"/>
        <v>0</v>
      </c>
      <c r="BX329" s="316">
        <f t="shared" si="676"/>
        <v>0</v>
      </c>
    </row>
    <row r="330" spans="1:76" ht="12" x14ac:dyDescent="0.2">
      <c r="A330" s="31"/>
      <c r="B330" s="31"/>
      <c r="C330" s="490" t="s">
        <v>55</v>
      </c>
      <c r="D330" s="317">
        <f>SUM(D300:D329)</f>
        <v>0</v>
      </c>
      <c r="E330" s="317">
        <f>SUM(E300:E329)</f>
        <v>0</v>
      </c>
      <c r="F330" s="317">
        <f>SUM(G330:BX330)</f>
        <v>0</v>
      </c>
      <c r="G330" s="317">
        <f>SUM(G329,G327,G325,G323,G321,G319,G317,G315,G313,G311,G309,G307,G305,G303,G301)</f>
        <v>0</v>
      </c>
      <c r="H330" s="317">
        <f t="shared" ref="H330:BS330" si="677">SUM(H329,H327,H325,H323,H321,H319,H317,H315,H313,H311,H309,H307,H305,H303,H301)</f>
        <v>0</v>
      </c>
      <c r="I330" s="317">
        <f t="shared" si="677"/>
        <v>0</v>
      </c>
      <c r="J330" s="317">
        <f t="shared" si="677"/>
        <v>0</v>
      </c>
      <c r="K330" s="317">
        <f t="shared" si="677"/>
        <v>0</v>
      </c>
      <c r="L330" s="317">
        <f t="shared" si="677"/>
        <v>0</v>
      </c>
      <c r="M330" s="317">
        <f t="shared" si="677"/>
        <v>0</v>
      </c>
      <c r="N330" s="317">
        <f t="shared" si="677"/>
        <v>0</v>
      </c>
      <c r="O330" s="317">
        <f t="shared" si="677"/>
        <v>0</v>
      </c>
      <c r="P330" s="317">
        <f t="shared" si="677"/>
        <v>0</v>
      </c>
      <c r="Q330" s="317">
        <f t="shared" si="677"/>
        <v>0</v>
      </c>
      <c r="R330" s="317">
        <f t="shared" si="677"/>
        <v>0</v>
      </c>
      <c r="S330" s="317">
        <f t="shared" si="677"/>
        <v>0</v>
      </c>
      <c r="T330" s="317">
        <f t="shared" si="677"/>
        <v>0</v>
      </c>
      <c r="U330" s="317">
        <f t="shared" si="677"/>
        <v>0</v>
      </c>
      <c r="V330" s="317">
        <f t="shared" si="677"/>
        <v>0</v>
      </c>
      <c r="W330" s="317">
        <f t="shared" si="677"/>
        <v>0</v>
      </c>
      <c r="X330" s="317">
        <f t="shared" si="677"/>
        <v>0</v>
      </c>
      <c r="Y330" s="317">
        <f t="shared" si="677"/>
        <v>0</v>
      </c>
      <c r="Z330" s="317">
        <f t="shared" si="677"/>
        <v>0</v>
      </c>
      <c r="AA330" s="317">
        <f t="shared" si="677"/>
        <v>0</v>
      </c>
      <c r="AB330" s="317">
        <f t="shared" si="677"/>
        <v>0</v>
      </c>
      <c r="AC330" s="317">
        <f t="shared" si="677"/>
        <v>0</v>
      </c>
      <c r="AD330" s="317">
        <f t="shared" si="677"/>
        <v>0</v>
      </c>
      <c r="AE330" s="317">
        <f t="shared" si="677"/>
        <v>0</v>
      </c>
      <c r="AF330" s="317">
        <f t="shared" si="677"/>
        <v>0</v>
      </c>
      <c r="AG330" s="317">
        <f t="shared" si="677"/>
        <v>0</v>
      </c>
      <c r="AH330" s="317">
        <f t="shared" si="677"/>
        <v>0</v>
      </c>
      <c r="AI330" s="317">
        <f t="shared" si="677"/>
        <v>0</v>
      </c>
      <c r="AJ330" s="317">
        <f t="shared" si="677"/>
        <v>0</v>
      </c>
      <c r="AK330" s="317">
        <f t="shared" si="677"/>
        <v>0</v>
      </c>
      <c r="AL330" s="317">
        <f t="shared" si="677"/>
        <v>0</v>
      </c>
      <c r="AM330" s="317">
        <f t="shared" si="677"/>
        <v>0</v>
      </c>
      <c r="AN330" s="317">
        <f t="shared" si="677"/>
        <v>0</v>
      </c>
      <c r="AO330" s="317">
        <f t="shared" si="677"/>
        <v>0</v>
      </c>
      <c r="AP330" s="317">
        <f t="shared" si="677"/>
        <v>0</v>
      </c>
      <c r="AQ330" s="317">
        <f t="shared" si="677"/>
        <v>0</v>
      </c>
      <c r="AR330" s="317">
        <f t="shared" si="677"/>
        <v>0</v>
      </c>
      <c r="AS330" s="317">
        <f t="shared" si="677"/>
        <v>0</v>
      </c>
      <c r="AT330" s="317">
        <f t="shared" si="677"/>
        <v>0</v>
      </c>
      <c r="AU330" s="317">
        <f t="shared" si="677"/>
        <v>0</v>
      </c>
      <c r="AV330" s="317">
        <f t="shared" si="677"/>
        <v>0</v>
      </c>
      <c r="AW330" s="317">
        <f t="shared" si="677"/>
        <v>0</v>
      </c>
      <c r="AX330" s="317">
        <f t="shared" si="677"/>
        <v>0</v>
      </c>
      <c r="AY330" s="317">
        <f t="shared" si="677"/>
        <v>0</v>
      </c>
      <c r="AZ330" s="317">
        <f t="shared" si="677"/>
        <v>0</v>
      </c>
      <c r="BA330" s="317">
        <f t="shared" si="677"/>
        <v>0</v>
      </c>
      <c r="BB330" s="317">
        <f t="shared" si="677"/>
        <v>0</v>
      </c>
      <c r="BC330" s="317">
        <f t="shared" si="677"/>
        <v>0</v>
      </c>
      <c r="BD330" s="317">
        <f t="shared" si="677"/>
        <v>0</v>
      </c>
      <c r="BE330" s="317">
        <f t="shared" si="677"/>
        <v>0</v>
      </c>
      <c r="BF330" s="317">
        <f t="shared" si="677"/>
        <v>0</v>
      </c>
      <c r="BG330" s="317">
        <f t="shared" si="677"/>
        <v>0</v>
      </c>
      <c r="BH330" s="317">
        <f t="shared" si="677"/>
        <v>0</v>
      </c>
      <c r="BI330" s="317">
        <f t="shared" si="677"/>
        <v>0</v>
      </c>
      <c r="BJ330" s="317">
        <f t="shared" si="677"/>
        <v>0</v>
      </c>
      <c r="BK330" s="317">
        <f t="shared" si="677"/>
        <v>0</v>
      </c>
      <c r="BL330" s="317">
        <f t="shared" si="677"/>
        <v>0</v>
      </c>
      <c r="BM330" s="317">
        <f t="shared" si="677"/>
        <v>0</v>
      </c>
      <c r="BN330" s="317">
        <f t="shared" si="677"/>
        <v>0</v>
      </c>
      <c r="BO330" s="317">
        <f t="shared" si="677"/>
        <v>0</v>
      </c>
      <c r="BP330" s="317">
        <f t="shared" si="677"/>
        <v>0</v>
      </c>
      <c r="BQ330" s="317">
        <f t="shared" si="677"/>
        <v>0</v>
      </c>
      <c r="BR330" s="317">
        <f t="shared" si="677"/>
        <v>0</v>
      </c>
      <c r="BS330" s="317">
        <f t="shared" si="677"/>
        <v>0</v>
      </c>
      <c r="BT330" s="317">
        <f t="shared" ref="BT330:BX330" si="678">SUM(BT329,BT327,BT325,BT323,BT321,BT319,BT317,BT315,BT313,BT311,BT309,BT307,BT305,BT303,BT301)</f>
        <v>0</v>
      </c>
      <c r="BU330" s="317">
        <f t="shared" si="678"/>
        <v>0</v>
      </c>
      <c r="BV330" s="317">
        <f t="shared" si="678"/>
        <v>0</v>
      </c>
      <c r="BW330" s="317">
        <f t="shared" si="678"/>
        <v>0</v>
      </c>
      <c r="BX330" s="317">
        <f t="shared" si="678"/>
        <v>0</v>
      </c>
    </row>
    <row r="331" spans="1:76" x14ac:dyDescent="0.2">
      <c r="D331" s="318"/>
      <c r="E331" s="318"/>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264"/>
      <c r="AE331" s="264"/>
      <c r="AF331" s="264"/>
      <c r="AG331" s="264"/>
      <c r="AH331" s="264"/>
      <c r="AI331" s="264"/>
      <c r="AJ331" s="264"/>
      <c r="AK331" s="264"/>
      <c r="AL331" s="264"/>
      <c r="AM331" s="264"/>
      <c r="AN331" s="264"/>
      <c r="AO331" s="264"/>
      <c r="AP331" s="264"/>
      <c r="AQ331" s="264"/>
      <c r="AR331" s="264"/>
      <c r="AS331" s="264"/>
      <c r="AT331" s="264"/>
      <c r="AU331" s="264"/>
      <c r="AV331" s="264"/>
      <c r="AW331" s="264"/>
      <c r="AX331" s="264"/>
      <c r="AY331" s="264"/>
      <c r="AZ331" s="264"/>
      <c r="BA331" s="264"/>
      <c r="BB331" s="264"/>
      <c r="BC331" s="264"/>
      <c r="BD331" s="264"/>
      <c r="BE331" s="264"/>
      <c r="BF331" s="264"/>
      <c r="BG331" s="264"/>
      <c r="BH331" s="264"/>
      <c r="BI331" s="264"/>
      <c r="BJ331" s="264"/>
      <c r="BK331" s="264"/>
      <c r="BL331" s="264"/>
      <c r="BM331" s="264"/>
      <c r="BN331" s="264"/>
      <c r="BO331" s="264"/>
      <c r="BP331" s="264"/>
      <c r="BQ331" s="264"/>
      <c r="BR331" s="264"/>
      <c r="BS331" s="264"/>
      <c r="BT331" s="264"/>
      <c r="BU331" s="264"/>
      <c r="BV331" s="264"/>
      <c r="BW331" s="264"/>
      <c r="BX331" s="264"/>
    </row>
    <row r="332" spans="1:76" ht="12" x14ac:dyDescent="0.2">
      <c r="A332" s="735" t="str">
        <f>A113</f>
        <v xml:space="preserve">Option 5 - </v>
      </c>
      <c r="B332" s="735"/>
      <c r="C332" s="735"/>
      <c r="D332" s="735"/>
      <c r="E332" s="318"/>
      <c r="G332" s="264"/>
      <c r="H332" s="264"/>
      <c r="I332" s="264"/>
      <c r="J332" s="264"/>
      <c r="K332" s="264"/>
      <c r="L332" s="264"/>
      <c r="M332" s="264"/>
      <c r="N332" s="264"/>
      <c r="O332" s="264"/>
      <c r="P332" s="264"/>
      <c r="Q332" s="264"/>
      <c r="R332" s="264"/>
      <c r="S332" s="264"/>
      <c r="T332" s="264"/>
      <c r="U332" s="264"/>
      <c r="V332" s="264"/>
      <c r="W332" s="264"/>
      <c r="X332" s="264"/>
      <c r="Y332" s="264"/>
      <c r="Z332" s="264"/>
      <c r="AA332" s="264"/>
      <c r="AB332" s="264"/>
      <c r="AC332" s="264"/>
      <c r="AD332" s="264"/>
      <c r="AE332" s="264"/>
      <c r="AF332" s="264"/>
      <c r="AG332" s="264"/>
      <c r="AH332" s="264"/>
      <c r="AI332" s="264"/>
      <c r="AJ332" s="264"/>
      <c r="AK332" s="264"/>
      <c r="AL332" s="264"/>
      <c r="AM332" s="264"/>
      <c r="AN332" s="264"/>
      <c r="AO332" s="264"/>
      <c r="AP332" s="264"/>
      <c r="AQ332" s="264"/>
      <c r="AR332" s="264"/>
      <c r="AS332" s="264"/>
      <c r="AT332" s="264"/>
      <c r="AU332" s="264"/>
      <c r="AV332" s="264"/>
      <c r="AW332" s="264"/>
      <c r="AX332" s="264"/>
      <c r="AY332" s="264"/>
      <c r="AZ332" s="264"/>
      <c r="BA332" s="264"/>
      <c r="BB332" s="264"/>
      <c r="BC332" s="264"/>
      <c r="BD332" s="264"/>
      <c r="BE332" s="264"/>
      <c r="BF332" s="264"/>
      <c r="BG332" s="264"/>
      <c r="BH332" s="264"/>
      <c r="BI332" s="264"/>
      <c r="BJ332" s="264"/>
      <c r="BK332" s="264"/>
      <c r="BL332" s="264"/>
      <c r="BM332" s="264"/>
      <c r="BN332" s="264"/>
      <c r="BO332" s="264"/>
      <c r="BP332" s="264"/>
      <c r="BQ332" s="264"/>
      <c r="BR332" s="264"/>
      <c r="BS332" s="264"/>
      <c r="BT332" s="264"/>
      <c r="BU332" s="264"/>
      <c r="BV332" s="264"/>
      <c r="BW332" s="264"/>
      <c r="BX332" s="264"/>
    </row>
    <row r="333" spans="1:76" x14ac:dyDescent="0.2">
      <c r="A333" s="726" t="s">
        <v>41</v>
      </c>
      <c r="B333" s="713">
        <f>B116</f>
        <v>0</v>
      </c>
      <c r="C333" s="713" t="str">
        <f>C116</f>
        <v>Non-QALY</v>
      </c>
      <c r="D333" s="709">
        <f>E333/(IF(C116="QALY",Factors!$BU$83,Factors!$BU$82))</f>
        <v>0</v>
      </c>
      <c r="E333" s="709">
        <f>SUM(G334:BX334)</f>
        <v>0</v>
      </c>
      <c r="F333" s="34" t="s">
        <v>325</v>
      </c>
      <c r="G333" s="316">
        <f t="shared" ref="G333:AL333" si="679">G116</f>
        <v>0</v>
      </c>
      <c r="H333" s="316">
        <f t="shared" si="679"/>
        <v>0</v>
      </c>
      <c r="I333" s="316">
        <f t="shared" si="679"/>
        <v>0</v>
      </c>
      <c r="J333" s="316">
        <f t="shared" si="679"/>
        <v>0</v>
      </c>
      <c r="K333" s="316">
        <f t="shared" si="679"/>
        <v>0</v>
      </c>
      <c r="L333" s="316">
        <f t="shared" si="679"/>
        <v>0</v>
      </c>
      <c r="M333" s="316">
        <f t="shared" si="679"/>
        <v>0</v>
      </c>
      <c r="N333" s="316">
        <f t="shared" si="679"/>
        <v>0</v>
      </c>
      <c r="O333" s="316">
        <f t="shared" si="679"/>
        <v>0</v>
      </c>
      <c r="P333" s="316">
        <f t="shared" si="679"/>
        <v>0</v>
      </c>
      <c r="Q333" s="316">
        <f t="shared" si="679"/>
        <v>0</v>
      </c>
      <c r="R333" s="316">
        <f t="shared" si="679"/>
        <v>0</v>
      </c>
      <c r="S333" s="316">
        <f t="shared" si="679"/>
        <v>0</v>
      </c>
      <c r="T333" s="316">
        <f t="shared" si="679"/>
        <v>0</v>
      </c>
      <c r="U333" s="316">
        <f t="shared" si="679"/>
        <v>0</v>
      </c>
      <c r="V333" s="316">
        <f t="shared" si="679"/>
        <v>0</v>
      </c>
      <c r="W333" s="316">
        <f t="shared" si="679"/>
        <v>0</v>
      </c>
      <c r="X333" s="316">
        <f t="shared" si="679"/>
        <v>0</v>
      </c>
      <c r="Y333" s="316">
        <f t="shared" si="679"/>
        <v>0</v>
      </c>
      <c r="Z333" s="316">
        <f t="shared" si="679"/>
        <v>0</v>
      </c>
      <c r="AA333" s="316">
        <f t="shared" si="679"/>
        <v>0</v>
      </c>
      <c r="AB333" s="316">
        <f t="shared" si="679"/>
        <v>0</v>
      </c>
      <c r="AC333" s="316">
        <f t="shared" si="679"/>
        <v>0</v>
      </c>
      <c r="AD333" s="316">
        <f t="shared" si="679"/>
        <v>0</v>
      </c>
      <c r="AE333" s="316">
        <f t="shared" si="679"/>
        <v>0</v>
      </c>
      <c r="AF333" s="316">
        <f t="shared" si="679"/>
        <v>0</v>
      </c>
      <c r="AG333" s="316">
        <f t="shared" si="679"/>
        <v>0</v>
      </c>
      <c r="AH333" s="316">
        <f t="shared" si="679"/>
        <v>0</v>
      </c>
      <c r="AI333" s="316">
        <f t="shared" si="679"/>
        <v>0</v>
      </c>
      <c r="AJ333" s="316">
        <f t="shared" si="679"/>
        <v>0</v>
      </c>
      <c r="AK333" s="316">
        <f t="shared" si="679"/>
        <v>0</v>
      </c>
      <c r="AL333" s="316">
        <f t="shared" si="679"/>
        <v>0</v>
      </c>
      <c r="AM333" s="316">
        <f t="shared" ref="AM333:BR333" si="680">AM116</f>
        <v>0</v>
      </c>
      <c r="AN333" s="316">
        <f t="shared" si="680"/>
        <v>0</v>
      </c>
      <c r="AO333" s="316">
        <f t="shared" si="680"/>
        <v>0</v>
      </c>
      <c r="AP333" s="316">
        <f t="shared" si="680"/>
        <v>0</v>
      </c>
      <c r="AQ333" s="316">
        <f t="shared" si="680"/>
        <v>0</v>
      </c>
      <c r="AR333" s="316">
        <f t="shared" si="680"/>
        <v>0</v>
      </c>
      <c r="AS333" s="316">
        <f t="shared" si="680"/>
        <v>0</v>
      </c>
      <c r="AT333" s="316">
        <f t="shared" si="680"/>
        <v>0</v>
      </c>
      <c r="AU333" s="316">
        <f t="shared" si="680"/>
        <v>0</v>
      </c>
      <c r="AV333" s="316">
        <f t="shared" si="680"/>
        <v>0</v>
      </c>
      <c r="AW333" s="316">
        <f t="shared" si="680"/>
        <v>0</v>
      </c>
      <c r="AX333" s="316">
        <f t="shared" si="680"/>
        <v>0</v>
      </c>
      <c r="AY333" s="316">
        <f t="shared" si="680"/>
        <v>0</v>
      </c>
      <c r="AZ333" s="316">
        <f t="shared" si="680"/>
        <v>0</v>
      </c>
      <c r="BA333" s="316">
        <f t="shared" si="680"/>
        <v>0</v>
      </c>
      <c r="BB333" s="316">
        <f t="shared" si="680"/>
        <v>0</v>
      </c>
      <c r="BC333" s="316">
        <f t="shared" si="680"/>
        <v>0</v>
      </c>
      <c r="BD333" s="316">
        <f t="shared" si="680"/>
        <v>0</v>
      </c>
      <c r="BE333" s="316">
        <f t="shared" si="680"/>
        <v>0</v>
      </c>
      <c r="BF333" s="316">
        <f t="shared" si="680"/>
        <v>0</v>
      </c>
      <c r="BG333" s="316">
        <f t="shared" si="680"/>
        <v>0</v>
      </c>
      <c r="BH333" s="316">
        <f t="shared" si="680"/>
        <v>0</v>
      </c>
      <c r="BI333" s="316">
        <f t="shared" si="680"/>
        <v>0</v>
      </c>
      <c r="BJ333" s="316">
        <f t="shared" si="680"/>
        <v>0</v>
      </c>
      <c r="BK333" s="316">
        <f t="shared" si="680"/>
        <v>0</v>
      </c>
      <c r="BL333" s="316">
        <f t="shared" si="680"/>
        <v>0</v>
      </c>
      <c r="BM333" s="316">
        <f t="shared" si="680"/>
        <v>0</v>
      </c>
      <c r="BN333" s="316">
        <f t="shared" si="680"/>
        <v>0</v>
      </c>
      <c r="BO333" s="316">
        <f t="shared" si="680"/>
        <v>0</v>
      </c>
      <c r="BP333" s="316">
        <f t="shared" si="680"/>
        <v>0</v>
      </c>
      <c r="BQ333" s="316">
        <f t="shared" si="680"/>
        <v>0</v>
      </c>
      <c r="BR333" s="316">
        <f t="shared" si="680"/>
        <v>0</v>
      </c>
      <c r="BS333" s="316">
        <f t="shared" ref="BS333:BX333" si="681">BS116</f>
        <v>0</v>
      </c>
      <c r="BT333" s="316">
        <f t="shared" si="681"/>
        <v>0</v>
      </c>
      <c r="BU333" s="316">
        <f t="shared" si="681"/>
        <v>0</v>
      </c>
      <c r="BV333" s="316">
        <f t="shared" si="681"/>
        <v>0</v>
      </c>
      <c r="BW333" s="316">
        <f t="shared" si="681"/>
        <v>0</v>
      </c>
      <c r="BX333" s="316">
        <f t="shared" si="681"/>
        <v>0</v>
      </c>
    </row>
    <row r="334" spans="1:76" x14ac:dyDescent="0.2">
      <c r="A334" s="727"/>
      <c r="B334" s="714"/>
      <c r="C334" s="714"/>
      <c r="D334" s="710"/>
      <c r="E334" s="710"/>
      <c r="F334" s="90" t="s">
        <v>324</v>
      </c>
      <c r="G334" s="316">
        <f>IF($C116="","N/A",G333)</f>
        <v>0</v>
      </c>
      <c r="H334" s="316">
        <f t="shared" ref="H334:AM334" si="682">IF($C116="NON-QALY",IF(H$115="-","",H$158*H333),IF($C116="QALY",IF(H$115="-","",H333*H$159),"N/A"))</f>
        <v>0</v>
      </c>
      <c r="I334" s="316">
        <f t="shared" si="682"/>
        <v>0</v>
      </c>
      <c r="J334" s="316">
        <f t="shared" si="682"/>
        <v>0</v>
      </c>
      <c r="K334" s="316">
        <f t="shared" si="682"/>
        <v>0</v>
      </c>
      <c r="L334" s="316">
        <f t="shared" si="682"/>
        <v>0</v>
      </c>
      <c r="M334" s="316">
        <f t="shared" si="682"/>
        <v>0</v>
      </c>
      <c r="N334" s="316">
        <f t="shared" si="682"/>
        <v>0</v>
      </c>
      <c r="O334" s="316">
        <f t="shared" si="682"/>
        <v>0</v>
      </c>
      <c r="P334" s="316">
        <f t="shared" si="682"/>
        <v>0</v>
      </c>
      <c r="Q334" s="316">
        <f t="shared" si="682"/>
        <v>0</v>
      </c>
      <c r="R334" s="316">
        <f t="shared" si="682"/>
        <v>0</v>
      </c>
      <c r="S334" s="316">
        <f t="shared" si="682"/>
        <v>0</v>
      </c>
      <c r="T334" s="316">
        <f t="shared" si="682"/>
        <v>0</v>
      </c>
      <c r="U334" s="316">
        <f t="shared" si="682"/>
        <v>0</v>
      </c>
      <c r="V334" s="316">
        <f t="shared" si="682"/>
        <v>0</v>
      </c>
      <c r="W334" s="316">
        <f t="shared" si="682"/>
        <v>0</v>
      </c>
      <c r="X334" s="316">
        <f t="shared" si="682"/>
        <v>0</v>
      </c>
      <c r="Y334" s="316">
        <f t="shared" si="682"/>
        <v>0</v>
      </c>
      <c r="Z334" s="316">
        <f t="shared" si="682"/>
        <v>0</v>
      </c>
      <c r="AA334" s="316">
        <f t="shared" si="682"/>
        <v>0</v>
      </c>
      <c r="AB334" s="316">
        <f t="shared" si="682"/>
        <v>0</v>
      </c>
      <c r="AC334" s="316">
        <f t="shared" si="682"/>
        <v>0</v>
      </c>
      <c r="AD334" s="316">
        <f t="shared" si="682"/>
        <v>0</v>
      </c>
      <c r="AE334" s="316">
        <f t="shared" si="682"/>
        <v>0</v>
      </c>
      <c r="AF334" s="316">
        <f t="shared" si="682"/>
        <v>0</v>
      </c>
      <c r="AG334" s="316">
        <f t="shared" si="682"/>
        <v>0</v>
      </c>
      <c r="AH334" s="316">
        <f t="shared" si="682"/>
        <v>0</v>
      </c>
      <c r="AI334" s="316">
        <f t="shared" si="682"/>
        <v>0</v>
      </c>
      <c r="AJ334" s="316">
        <f t="shared" si="682"/>
        <v>0</v>
      </c>
      <c r="AK334" s="316">
        <f t="shared" si="682"/>
        <v>0</v>
      </c>
      <c r="AL334" s="316">
        <f t="shared" si="682"/>
        <v>0</v>
      </c>
      <c r="AM334" s="316">
        <f t="shared" si="682"/>
        <v>0</v>
      </c>
      <c r="AN334" s="316">
        <f t="shared" ref="AN334:BS334" si="683">IF($C116="NON-QALY",IF(AN$115="-","",AN$158*AN333),IF($C116="QALY",IF(AN$115="-","",AN333*AN$159),"N/A"))</f>
        <v>0</v>
      </c>
      <c r="AO334" s="316">
        <f t="shared" si="683"/>
        <v>0</v>
      </c>
      <c r="AP334" s="316">
        <f t="shared" si="683"/>
        <v>0</v>
      </c>
      <c r="AQ334" s="316">
        <f t="shared" si="683"/>
        <v>0</v>
      </c>
      <c r="AR334" s="316">
        <f t="shared" si="683"/>
        <v>0</v>
      </c>
      <c r="AS334" s="316">
        <f t="shared" si="683"/>
        <v>0</v>
      </c>
      <c r="AT334" s="316">
        <f t="shared" si="683"/>
        <v>0</v>
      </c>
      <c r="AU334" s="316">
        <f t="shared" si="683"/>
        <v>0</v>
      </c>
      <c r="AV334" s="316">
        <f t="shared" si="683"/>
        <v>0</v>
      </c>
      <c r="AW334" s="316">
        <f t="shared" si="683"/>
        <v>0</v>
      </c>
      <c r="AX334" s="316">
        <f t="shared" si="683"/>
        <v>0</v>
      </c>
      <c r="AY334" s="316">
        <f t="shared" si="683"/>
        <v>0</v>
      </c>
      <c r="AZ334" s="316">
        <f t="shared" si="683"/>
        <v>0</v>
      </c>
      <c r="BA334" s="316">
        <f t="shared" si="683"/>
        <v>0</v>
      </c>
      <c r="BB334" s="316">
        <f t="shared" si="683"/>
        <v>0</v>
      </c>
      <c r="BC334" s="316">
        <f t="shared" si="683"/>
        <v>0</v>
      </c>
      <c r="BD334" s="316">
        <f t="shared" si="683"/>
        <v>0</v>
      </c>
      <c r="BE334" s="316">
        <f t="shared" si="683"/>
        <v>0</v>
      </c>
      <c r="BF334" s="316">
        <f t="shared" si="683"/>
        <v>0</v>
      </c>
      <c r="BG334" s="316">
        <f t="shared" si="683"/>
        <v>0</v>
      </c>
      <c r="BH334" s="316">
        <f t="shared" si="683"/>
        <v>0</v>
      </c>
      <c r="BI334" s="316">
        <f t="shared" si="683"/>
        <v>0</v>
      </c>
      <c r="BJ334" s="316">
        <f t="shared" si="683"/>
        <v>0</v>
      </c>
      <c r="BK334" s="316">
        <f t="shared" si="683"/>
        <v>0</v>
      </c>
      <c r="BL334" s="316">
        <f t="shared" si="683"/>
        <v>0</v>
      </c>
      <c r="BM334" s="316">
        <f t="shared" si="683"/>
        <v>0</v>
      </c>
      <c r="BN334" s="316">
        <f t="shared" si="683"/>
        <v>0</v>
      </c>
      <c r="BO334" s="316">
        <f t="shared" si="683"/>
        <v>0</v>
      </c>
      <c r="BP334" s="316">
        <f t="shared" si="683"/>
        <v>0</v>
      </c>
      <c r="BQ334" s="316">
        <f t="shared" si="683"/>
        <v>0</v>
      </c>
      <c r="BR334" s="316">
        <f t="shared" si="683"/>
        <v>0</v>
      </c>
      <c r="BS334" s="316">
        <f t="shared" si="683"/>
        <v>0</v>
      </c>
      <c r="BT334" s="316">
        <f t="shared" ref="BT334:BX334" si="684">IF($C116="NON-QALY",IF(BT$115="-","",BT$158*BT333),IF($C116="QALY",IF(BT$115="-","",BT333*BT$159),"N/A"))</f>
        <v>0</v>
      </c>
      <c r="BU334" s="316">
        <f t="shared" si="684"/>
        <v>0</v>
      </c>
      <c r="BV334" s="316">
        <f t="shared" si="684"/>
        <v>0</v>
      </c>
      <c r="BW334" s="316">
        <f t="shared" si="684"/>
        <v>0</v>
      </c>
      <c r="BX334" s="316">
        <f t="shared" si="684"/>
        <v>0</v>
      </c>
    </row>
    <row r="335" spans="1:76" x14ac:dyDescent="0.2">
      <c r="A335" s="726" t="s">
        <v>42</v>
      </c>
      <c r="B335" s="713">
        <f>B117</f>
        <v>0</v>
      </c>
      <c r="C335" s="713" t="str">
        <f>C117</f>
        <v>Non-QALY</v>
      </c>
      <c r="D335" s="709">
        <f>E335/(IF(C117="QALY",Factors!$BU$83,Factors!$BU$82))</f>
        <v>0</v>
      </c>
      <c r="E335" s="709">
        <f t="shared" ref="E335" si="685">SUM(G336:BX336)</f>
        <v>0</v>
      </c>
      <c r="F335" s="34" t="s">
        <v>325</v>
      </c>
      <c r="G335" s="316">
        <f>G117</f>
        <v>0</v>
      </c>
      <c r="H335" s="316">
        <f t="shared" ref="H335:BS335" si="686">H117</f>
        <v>0</v>
      </c>
      <c r="I335" s="316">
        <f t="shared" si="686"/>
        <v>0</v>
      </c>
      <c r="J335" s="316">
        <f t="shared" si="686"/>
        <v>0</v>
      </c>
      <c r="K335" s="316">
        <f t="shared" si="686"/>
        <v>0</v>
      </c>
      <c r="L335" s="316">
        <f t="shared" si="686"/>
        <v>0</v>
      </c>
      <c r="M335" s="316">
        <f t="shared" si="686"/>
        <v>0</v>
      </c>
      <c r="N335" s="316">
        <f t="shared" si="686"/>
        <v>0</v>
      </c>
      <c r="O335" s="316">
        <f t="shared" si="686"/>
        <v>0</v>
      </c>
      <c r="P335" s="316">
        <f t="shared" si="686"/>
        <v>0</v>
      </c>
      <c r="Q335" s="316">
        <f t="shared" si="686"/>
        <v>0</v>
      </c>
      <c r="R335" s="316">
        <f t="shared" si="686"/>
        <v>0</v>
      </c>
      <c r="S335" s="316">
        <f t="shared" si="686"/>
        <v>0</v>
      </c>
      <c r="T335" s="316">
        <f t="shared" si="686"/>
        <v>0</v>
      </c>
      <c r="U335" s="316">
        <f t="shared" si="686"/>
        <v>0</v>
      </c>
      <c r="V335" s="316">
        <f t="shared" si="686"/>
        <v>0</v>
      </c>
      <c r="W335" s="316">
        <f t="shared" si="686"/>
        <v>0</v>
      </c>
      <c r="X335" s="316">
        <f t="shared" si="686"/>
        <v>0</v>
      </c>
      <c r="Y335" s="316">
        <f t="shared" si="686"/>
        <v>0</v>
      </c>
      <c r="Z335" s="316">
        <f t="shared" si="686"/>
        <v>0</v>
      </c>
      <c r="AA335" s="316">
        <f t="shared" si="686"/>
        <v>0</v>
      </c>
      <c r="AB335" s="316">
        <f t="shared" si="686"/>
        <v>0</v>
      </c>
      <c r="AC335" s="316">
        <f t="shared" si="686"/>
        <v>0</v>
      </c>
      <c r="AD335" s="316">
        <f t="shared" si="686"/>
        <v>0</v>
      </c>
      <c r="AE335" s="316">
        <f t="shared" si="686"/>
        <v>0</v>
      </c>
      <c r="AF335" s="316">
        <f t="shared" si="686"/>
        <v>0</v>
      </c>
      <c r="AG335" s="316">
        <f t="shared" si="686"/>
        <v>0</v>
      </c>
      <c r="AH335" s="316">
        <f t="shared" si="686"/>
        <v>0</v>
      </c>
      <c r="AI335" s="316">
        <f t="shared" si="686"/>
        <v>0</v>
      </c>
      <c r="AJ335" s="316">
        <f t="shared" si="686"/>
        <v>0</v>
      </c>
      <c r="AK335" s="316">
        <f t="shared" si="686"/>
        <v>0</v>
      </c>
      <c r="AL335" s="316">
        <f t="shared" si="686"/>
        <v>0</v>
      </c>
      <c r="AM335" s="316">
        <f t="shared" si="686"/>
        <v>0</v>
      </c>
      <c r="AN335" s="316">
        <f t="shared" si="686"/>
        <v>0</v>
      </c>
      <c r="AO335" s="316">
        <f t="shared" si="686"/>
        <v>0</v>
      </c>
      <c r="AP335" s="316">
        <f t="shared" si="686"/>
        <v>0</v>
      </c>
      <c r="AQ335" s="316">
        <f t="shared" si="686"/>
        <v>0</v>
      </c>
      <c r="AR335" s="316">
        <f t="shared" si="686"/>
        <v>0</v>
      </c>
      <c r="AS335" s="316">
        <f t="shared" si="686"/>
        <v>0</v>
      </c>
      <c r="AT335" s="316">
        <f t="shared" si="686"/>
        <v>0</v>
      </c>
      <c r="AU335" s="316">
        <f t="shared" si="686"/>
        <v>0</v>
      </c>
      <c r="AV335" s="316">
        <f t="shared" si="686"/>
        <v>0</v>
      </c>
      <c r="AW335" s="316">
        <f t="shared" si="686"/>
        <v>0</v>
      </c>
      <c r="AX335" s="316">
        <f t="shared" si="686"/>
        <v>0</v>
      </c>
      <c r="AY335" s="316">
        <f t="shared" si="686"/>
        <v>0</v>
      </c>
      <c r="AZ335" s="316">
        <f t="shared" si="686"/>
        <v>0</v>
      </c>
      <c r="BA335" s="316">
        <f t="shared" si="686"/>
        <v>0</v>
      </c>
      <c r="BB335" s="316">
        <f t="shared" si="686"/>
        <v>0</v>
      </c>
      <c r="BC335" s="316">
        <f t="shared" si="686"/>
        <v>0</v>
      </c>
      <c r="BD335" s="316">
        <f t="shared" si="686"/>
        <v>0</v>
      </c>
      <c r="BE335" s="316">
        <f t="shared" si="686"/>
        <v>0</v>
      </c>
      <c r="BF335" s="316">
        <f t="shared" si="686"/>
        <v>0</v>
      </c>
      <c r="BG335" s="316">
        <f t="shared" si="686"/>
        <v>0</v>
      </c>
      <c r="BH335" s="316">
        <f t="shared" si="686"/>
        <v>0</v>
      </c>
      <c r="BI335" s="316">
        <f t="shared" si="686"/>
        <v>0</v>
      </c>
      <c r="BJ335" s="316">
        <f t="shared" si="686"/>
        <v>0</v>
      </c>
      <c r="BK335" s="316">
        <f t="shared" si="686"/>
        <v>0</v>
      </c>
      <c r="BL335" s="316">
        <f t="shared" si="686"/>
        <v>0</v>
      </c>
      <c r="BM335" s="316">
        <f t="shared" si="686"/>
        <v>0</v>
      </c>
      <c r="BN335" s="316">
        <f t="shared" si="686"/>
        <v>0</v>
      </c>
      <c r="BO335" s="316">
        <f t="shared" si="686"/>
        <v>0</v>
      </c>
      <c r="BP335" s="316">
        <f t="shared" si="686"/>
        <v>0</v>
      </c>
      <c r="BQ335" s="316">
        <f t="shared" si="686"/>
        <v>0</v>
      </c>
      <c r="BR335" s="316">
        <f t="shared" si="686"/>
        <v>0</v>
      </c>
      <c r="BS335" s="316">
        <f t="shared" si="686"/>
        <v>0</v>
      </c>
      <c r="BT335" s="316">
        <f t="shared" ref="BT335:BX335" si="687">BT117</f>
        <v>0</v>
      </c>
      <c r="BU335" s="316">
        <f t="shared" si="687"/>
        <v>0</v>
      </c>
      <c r="BV335" s="316">
        <f t="shared" si="687"/>
        <v>0</v>
      </c>
      <c r="BW335" s="316">
        <f t="shared" si="687"/>
        <v>0</v>
      </c>
      <c r="BX335" s="316">
        <f t="shared" si="687"/>
        <v>0</v>
      </c>
    </row>
    <row r="336" spans="1:76" x14ac:dyDescent="0.2">
      <c r="A336" s="727"/>
      <c r="B336" s="714"/>
      <c r="C336" s="714"/>
      <c r="D336" s="710"/>
      <c r="E336" s="710"/>
      <c r="F336" s="90" t="s">
        <v>324</v>
      </c>
      <c r="G336" s="316">
        <f>IF($C117="","N/A",G335)</f>
        <v>0</v>
      </c>
      <c r="H336" s="316">
        <f>IF($C117="NON-QALY",IF(H$115="-","",H$158*H335),IF($C117="QALY",IF(H$115="-","",H335*H$159),"N/A"))</f>
        <v>0</v>
      </c>
      <c r="I336" s="316">
        <f t="shared" ref="I336:BT336" si="688">IF($C117="NON-QALY",IF(I$115="-","",I$158*I335),IF($C117="QALY",IF(I$115="-","",I335*I$159),"N/A"))</f>
        <v>0</v>
      </c>
      <c r="J336" s="316">
        <f t="shared" si="688"/>
        <v>0</v>
      </c>
      <c r="K336" s="316">
        <f t="shared" si="688"/>
        <v>0</v>
      </c>
      <c r="L336" s="316">
        <f t="shared" si="688"/>
        <v>0</v>
      </c>
      <c r="M336" s="316">
        <f t="shared" si="688"/>
        <v>0</v>
      </c>
      <c r="N336" s="316">
        <f t="shared" si="688"/>
        <v>0</v>
      </c>
      <c r="O336" s="316">
        <f t="shared" si="688"/>
        <v>0</v>
      </c>
      <c r="P336" s="316">
        <f t="shared" si="688"/>
        <v>0</v>
      </c>
      <c r="Q336" s="316">
        <f t="shared" si="688"/>
        <v>0</v>
      </c>
      <c r="R336" s="316">
        <f t="shared" si="688"/>
        <v>0</v>
      </c>
      <c r="S336" s="316">
        <f t="shared" si="688"/>
        <v>0</v>
      </c>
      <c r="T336" s="316">
        <f t="shared" si="688"/>
        <v>0</v>
      </c>
      <c r="U336" s="316">
        <f t="shared" si="688"/>
        <v>0</v>
      </c>
      <c r="V336" s="316">
        <f t="shared" si="688"/>
        <v>0</v>
      </c>
      <c r="W336" s="316">
        <f t="shared" si="688"/>
        <v>0</v>
      </c>
      <c r="X336" s="316">
        <f t="shared" si="688"/>
        <v>0</v>
      </c>
      <c r="Y336" s="316">
        <f t="shared" si="688"/>
        <v>0</v>
      </c>
      <c r="Z336" s="316">
        <f t="shared" si="688"/>
        <v>0</v>
      </c>
      <c r="AA336" s="316">
        <f t="shared" si="688"/>
        <v>0</v>
      </c>
      <c r="AB336" s="316">
        <f t="shared" si="688"/>
        <v>0</v>
      </c>
      <c r="AC336" s="316">
        <f t="shared" si="688"/>
        <v>0</v>
      </c>
      <c r="AD336" s="316">
        <f t="shared" si="688"/>
        <v>0</v>
      </c>
      <c r="AE336" s="316">
        <f t="shared" si="688"/>
        <v>0</v>
      </c>
      <c r="AF336" s="316">
        <f t="shared" si="688"/>
        <v>0</v>
      </c>
      <c r="AG336" s="316">
        <f t="shared" si="688"/>
        <v>0</v>
      </c>
      <c r="AH336" s="316">
        <f t="shared" si="688"/>
        <v>0</v>
      </c>
      <c r="AI336" s="316">
        <f t="shared" si="688"/>
        <v>0</v>
      </c>
      <c r="AJ336" s="316">
        <f t="shared" si="688"/>
        <v>0</v>
      </c>
      <c r="AK336" s="316">
        <f t="shared" si="688"/>
        <v>0</v>
      </c>
      <c r="AL336" s="316">
        <f t="shared" si="688"/>
        <v>0</v>
      </c>
      <c r="AM336" s="316">
        <f t="shared" si="688"/>
        <v>0</v>
      </c>
      <c r="AN336" s="316">
        <f t="shared" si="688"/>
        <v>0</v>
      </c>
      <c r="AO336" s="316">
        <f t="shared" si="688"/>
        <v>0</v>
      </c>
      <c r="AP336" s="316">
        <f t="shared" si="688"/>
        <v>0</v>
      </c>
      <c r="AQ336" s="316">
        <f t="shared" si="688"/>
        <v>0</v>
      </c>
      <c r="AR336" s="316">
        <f t="shared" si="688"/>
        <v>0</v>
      </c>
      <c r="AS336" s="316">
        <f t="shared" si="688"/>
        <v>0</v>
      </c>
      <c r="AT336" s="316">
        <f t="shared" si="688"/>
        <v>0</v>
      </c>
      <c r="AU336" s="316">
        <f t="shared" si="688"/>
        <v>0</v>
      </c>
      <c r="AV336" s="316">
        <f t="shared" si="688"/>
        <v>0</v>
      </c>
      <c r="AW336" s="316">
        <f t="shared" si="688"/>
        <v>0</v>
      </c>
      <c r="AX336" s="316">
        <f t="shared" si="688"/>
        <v>0</v>
      </c>
      <c r="AY336" s="316">
        <f t="shared" si="688"/>
        <v>0</v>
      </c>
      <c r="AZ336" s="316">
        <f t="shared" si="688"/>
        <v>0</v>
      </c>
      <c r="BA336" s="316">
        <f t="shared" si="688"/>
        <v>0</v>
      </c>
      <c r="BB336" s="316">
        <f t="shared" si="688"/>
        <v>0</v>
      </c>
      <c r="BC336" s="316">
        <f t="shared" si="688"/>
        <v>0</v>
      </c>
      <c r="BD336" s="316">
        <f t="shared" si="688"/>
        <v>0</v>
      </c>
      <c r="BE336" s="316">
        <f t="shared" si="688"/>
        <v>0</v>
      </c>
      <c r="BF336" s="316">
        <f t="shared" si="688"/>
        <v>0</v>
      </c>
      <c r="BG336" s="316">
        <f t="shared" si="688"/>
        <v>0</v>
      </c>
      <c r="BH336" s="316">
        <f t="shared" si="688"/>
        <v>0</v>
      </c>
      <c r="BI336" s="316">
        <f t="shared" si="688"/>
        <v>0</v>
      </c>
      <c r="BJ336" s="316">
        <f t="shared" si="688"/>
        <v>0</v>
      </c>
      <c r="BK336" s="316">
        <f t="shared" si="688"/>
        <v>0</v>
      </c>
      <c r="BL336" s="316">
        <f t="shared" si="688"/>
        <v>0</v>
      </c>
      <c r="BM336" s="316">
        <f t="shared" si="688"/>
        <v>0</v>
      </c>
      <c r="BN336" s="316">
        <f t="shared" si="688"/>
        <v>0</v>
      </c>
      <c r="BO336" s="316">
        <f t="shared" si="688"/>
        <v>0</v>
      </c>
      <c r="BP336" s="316">
        <f t="shared" si="688"/>
        <v>0</v>
      </c>
      <c r="BQ336" s="316">
        <f t="shared" si="688"/>
        <v>0</v>
      </c>
      <c r="BR336" s="316">
        <f t="shared" si="688"/>
        <v>0</v>
      </c>
      <c r="BS336" s="316">
        <f t="shared" si="688"/>
        <v>0</v>
      </c>
      <c r="BT336" s="316">
        <f t="shared" si="688"/>
        <v>0</v>
      </c>
      <c r="BU336" s="316">
        <f t="shared" ref="BU336:BX336" si="689">IF($C117="NON-QALY",IF(BU$115="-","",BU$158*BU335),IF($C117="QALY",IF(BU$115="-","",BU335*BU$159),"N/A"))</f>
        <v>0</v>
      </c>
      <c r="BV336" s="316">
        <f t="shared" si="689"/>
        <v>0</v>
      </c>
      <c r="BW336" s="316">
        <f t="shared" si="689"/>
        <v>0</v>
      </c>
      <c r="BX336" s="316">
        <f t="shared" si="689"/>
        <v>0</v>
      </c>
    </row>
    <row r="337" spans="1:76" s="31" customFormat="1" ht="12" customHeight="1" x14ac:dyDescent="0.2">
      <c r="A337" s="726" t="s">
        <v>43</v>
      </c>
      <c r="B337" s="713">
        <f>B118</f>
        <v>0</v>
      </c>
      <c r="C337" s="713" t="str">
        <f>C118</f>
        <v>Non-QALY</v>
      </c>
      <c r="D337" s="709">
        <f>E337/(IF(C118="QALY",Factors!$BU$83,Factors!$BU$82))</f>
        <v>0</v>
      </c>
      <c r="E337" s="709">
        <f t="shared" ref="E337" si="690">SUM(G338:BX338)</f>
        <v>0</v>
      </c>
      <c r="F337" s="34" t="s">
        <v>325</v>
      </c>
      <c r="G337" s="316">
        <f>G118</f>
        <v>0</v>
      </c>
      <c r="H337" s="316">
        <f t="shared" ref="H337:BS337" si="691">H118</f>
        <v>0</v>
      </c>
      <c r="I337" s="316">
        <f t="shared" si="691"/>
        <v>0</v>
      </c>
      <c r="J337" s="316">
        <f t="shared" si="691"/>
        <v>0</v>
      </c>
      <c r="K337" s="316">
        <f t="shared" si="691"/>
        <v>0</v>
      </c>
      <c r="L337" s="316">
        <f t="shared" si="691"/>
        <v>0</v>
      </c>
      <c r="M337" s="316">
        <f t="shared" si="691"/>
        <v>0</v>
      </c>
      <c r="N337" s="316">
        <f t="shared" si="691"/>
        <v>0</v>
      </c>
      <c r="O337" s="316">
        <f t="shared" si="691"/>
        <v>0</v>
      </c>
      <c r="P337" s="316">
        <f t="shared" si="691"/>
        <v>0</v>
      </c>
      <c r="Q337" s="316">
        <f t="shared" si="691"/>
        <v>0</v>
      </c>
      <c r="R337" s="316">
        <f t="shared" si="691"/>
        <v>0</v>
      </c>
      <c r="S337" s="316">
        <f t="shared" si="691"/>
        <v>0</v>
      </c>
      <c r="T337" s="316">
        <f t="shared" si="691"/>
        <v>0</v>
      </c>
      <c r="U337" s="316">
        <f t="shared" si="691"/>
        <v>0</v>
      </c>
      <c r="V337" s="316">
        <f t="shared" si="691"/>
        <v>0</v>
      </c>
      <c r="W337" s="316">
        <f t="shared" si="691"/>
        <v>0</v>
      </c>
      <c r="X337" s="316">
        <f t="shared" si="691"/>
        <v>0</v>
      </c>
      <c r="Y337" s="316">
        <f t="shared" si="691"/>
        <v>0</v>
      </c>
      <c r="Z337" s="316">
        <f t="shared" si="691"/>
        <v>0</v>
      </c>
      <c r="AA337" s="316">
        <f t="shared" si="691"/>
        <v>0</v>
      </c>
      <c r="AB337" s="316">
        <f t="shared" si="691"/>
        <v>0</v>
      </c>
      <c r="AC337" s="316">
        <f t="shared" si="691"/>
        <v>0</v>
      </c>
      <c r="AD337" s="316">
        <f t="shared" si="691"/>
        <v>0</v>
      </c>
      <c r="AE337" s="316">
        <f t="shared" si="691"/>
        <v>0</v>
      </c>
      <c r="AF337" s="316">
        <f t="shared" si="691"/>
        <v>0</v>
      </c>
      <c r="AG337" s="316">
        <f t="shared" si="691"/>
        <v>0</v>
      </c>
      <c r="AH337" s="316">
        <f t="shared" si="691"/>
        <v>0</v>
      </c>
      <c r="AI337" s="316">
        <f t="shared" si="691"/>
        <v>0</v>
      </c>
      <c r="AJ337" s="316">
        <f t="shared" si="691"/>
        <v>0</v>
      </c>
      <c r="AK337" s="316">
        <f t="shared" si="691"/>
        <v>0</v>
      </c>
      <c r="AL337" s="316">
        <f t="shared" si="691"/>
        <v>0</v>
      </c>
      <c r="AM337" s="316">
        <f t="shared" si="691"/>
        <v>0</v>
      </c>
      <c r="AN337" s="316">
        <f t="shared" si="691"/>
        <v>0</v>
      </c>
      <c r="AO337" s="316">
        <f t="shared" si="691"/>
        <v>0</v>
      </c>
      <c r="AP337" s="316">
        <f t="shared" si="691"/>
        <v>0</v>
      </c>
      <c r="AQ337" s="316">
        <f t="shared" si="691"/>
        <v>0</v>
      </c>
      <c r="AR337" s="316">
        <f t="shared" si="691"/>
        <v>0</v>
      </c>
      <c r="AS337" s="316">
        <f t="shared" si="691"/>
        <v>0</v>
      </c>
      <c r="AT337" s="316">
        <f t="shared" si="691"/>
        <v>0</v>
      </c>
      <c r="AU337" s="316">
        <f t="shared" si="691"/>
        <v>0</v>
      </c>
      <c r="AV337" s="316">
        <f t="shared" si="691"/>
        <v>0</v>
      </c>
      <c r="AW337" s="316">
        <f t="shared" si="691"/>
        <v>0</v>
      </c>
      <c r="AX337" s="316">
        <f t="shared" si="691"/>
        <v>0</v>
      </c>
      <c r="AY337" s="316">
        <f t="shared" si="691"/>
        <v>0</v>
      </c>
      <c r="AZ337" s="316">
        <f t="shared" si="691"/>
        <v>0</v>
      </c>
      <c r="BA337" s="316">
        <f t="shared" si="691"/>
        <v>0</v>
      </c>
      <c r="BB337" s="316">
        <f t="shared" si="691"/>
        <v>0</v>
      </c>
      <c r="BC337" s="316">
        <f t="shared" si="691"/>
        <v>0</v>
      </c>
      <c r="BD337" s="316">
        <f t="shared" si="691"/>
        <v>0</v>
      </c>
      <c r="BE337" s="316">
        <f t="shared" si="691"/>
        <v>0</v>
      </c>
      <c r="BF337" s="316">
        <f t="shared" si="691"/>
        <v>0</v>
      </c>
      <c r="BG337" s="316">
        <f t="shared" si="691"/>
        <v>0</v>
      </c>
      <c r="BH337" s="316">
        <f t="shared" si="691"/>
        <v>0</v>
      </c>
      <c r="BI337" s="316">
        <f t="shared" si="691"/>
        <v>0</v>
      </c>
      <c r="BJ337" s="316">
        <f t="shared" si="691"/>
        <v>0</v>
      </c>
      <c r="BK337" s="316">
        <f t="shared" si="691"/>
        <v>0</v>
      </c>
      <c r="BL337" s="316">
        <f t="shared" si="691"/>
        <v>0</v>
      </c>
      <c r="BM337" s="316">
        <f t="shared" si="691"/>
        <v>0</v>
      </c>
      <c r="BN337" s="316">
        <f t="shared" si="691"/>
        <v>0</v>
      </c>
      <c r="BO337" s="316">
        <f t="shared" si="691"/>
        <v>0</v>
      </c>
      <c r="BP337" s="316">
        <f t="shared" si="691"/>
        <v>0</v>
      </c>
      <c r="BQ337" s="316">
        <f t="shared" si="691"/>
        <v>0</v>
      </c>
      <c r="BR337" s="316">
        <f t="shared" si="691"/>
        <v>0</v>
      </c>
      <c r="BS337" s="316">
        <f t="shared" si="691"/>
        <v>0</v>
      </c>
      <c r="BT337" s="316">
        <f t="shared" ref="BT337:BX337" si="692">BT118</f>
        <v>0</v>
      </c>
      <c r="BU337" s="316">
        <f t="shared" si="692"/>
        <v>0</v>
      </c>
      <c r="BV337" s="316">
        <f t="shared" si="692"/>
        <v>0</v>
      </c>
      <c r="BW337" s="316">
        <f t="shared" si="692"/>
        <v>0</v>
      </c>
      <c r="BX337" s="316">
        <f t="shared" si="692"/>
        <v>0</v>
      </c>
    </row>
    <row r="338" spans="1:76" x14ac:dyDescent="0.2">
      <c r="A338" s="727"/>
      <c r="B338" s="714"/>
      <c r="C338" s="714"/>
      <c r="D338" s="710"/>
      <c r="E338" s="710"/>
      <c r="F338" s="90" t="s">
        <v>324</v>
      </c>
      <c r="G338" s="316">
        <f>IF($C118="","N/A",G337)</f>
        <v>0</v>
      </c>
      <c r="H338" s="316">
        <f>IF($C118="NON-QALY",IF(H$115="-","",H$158*H337),IF($C118="QALY",IF(H$115="-","",H337*H$159),"N/A"))</f>
        <v>0</v>
      </c>
      <c r="I338" s="316">
        <f t="shared" ref="I338:BT338" si="693">IF($C118="NON-QALY",IF(I$115="-","",I$158*I337),IF($C118="QALY",IF(I$115="-","",I337*I$159),"N/A"))</f>
        <v>0</v>
      </c>
      <c r="J338" s="316">
        <f t="shared" si="693"/>
        <v>0</v>
      </c>
      <c r="K338" s="316">
        <f t="shared" si="693"/>
        <v>0</v>
      </c>
      <c r="L338" s="316">
        <f t="shared" si="693"/>
        <v>0</v>
      </c>
      <c r="M338" s="316">
        <f t="shared" si="693"/>
        <v>0</v>
      </c>
      <c r="N338" s="316">
        <f t="shared" si="693"/>
        <v>0</v>
      </c>
      <c r="O338" s="316">
        <f t="shared" si="693"/>
        <v>0</v>
      </c>
      <c r="P338" s="316">
        <f t="shared" si="693"/>
        <v>0</v>
      </c>
      <c r="Q338" s="316">
        <f t="shared" si="693"/>
        <v>0</v>
      </c>
      <c r="R338" s="316">
        <f t="shared" si="693"/>
        <v>0</v>
      </c>
      <c r="S338" s="316">
        <f t="shared" si="693"/>
        <v>0</v>
      </c>
      <c r="T338" s="316">
        <f t="shared" si="693"/>
        <v>0</v>
      </c>
      <c r="U338" s="316">
        <f t="shared" si="693"/>
        <v>0</v>
      </c>
      <c r="V338" s="316">
        <f t="shared" si="693"/>
        <v>0</v>
      </c>
      <c r="W338" s="316">
        <f t="shared" si="693"/>
        <v>0</v>
      </c>
      <c r="X338" s="316">
        <f t="shared" si="693"/>
        <v>0</v>
      </c>
      <c r="Y338" s="316">
        <f t="shared" si="693"/>
        <v>0</v>
      </c>
      <c r="Z338" s="316">
        <f t="shared" si="693"/>
        <v>0</v>
      </c>
      <c r="AA338" s="316">
        <f t="shared" si="693"/>
        <v>0</v>
      </c>
      <c r="AB338" s="316">
        <f t="shared" si="693"/>
        <v>0</v>
      </c>
      <c r="AC338" s="316">
        <f t="shared" si="693"/>
        <v>0</v>
      </c>
      <c r="AD338" s="316">
        <f t="shared" si="693"/>
        <v>0</v>
      </c>
      <c r="AE338" s="316">
        <f t="shared" si="693"/>
        <v>0</v>
      </c>
      <c r="AF338" s="316">
        <f t="shared" si="693"/>
        <v>0</v>
      </c>
      <c r="AG338" s="316">
        <f t="shared" si="693"/>
        <v>0</v>
      </c>
      <c r="AH338" s="316">
        <f t="shared" si="693"/>
        <v>0</v>
      </c>
      <c r="AI338" s="316">
        <f t="shared" si="693"/>
        <v>0</v>
      </c>
      <c r="AJ338" s="316">
        <f t="shared" si="693"/>
        <v>0</v>
      </c>
      <c r="AK338" s="316">
        <f t="shared" si="693"/>
        <v>0</v>
      </c>
      <c r="AL338" s="316">
        <f t="shared" si="693"/>
        <v>0</v>
      </c>
      <c r="AM338" s="316">
        <f t="shared" si="693"/>
        <v>0</v>
      </c>
      <c r="AN338" s="316">
        <f t="shared" si="693"/>
        <v>0</v>
      </c>
      <c r="AO338" s="316">
        <f t="shared" si="693"/>
        <v>0</v>
      </c>
      <c r="AP338" s="316">
        <f t="shared" si="693"/>
        <v>0</v>
      </c>
      <c r="AQ338" s="316">
        <f t="shared" si="693"/>
        <v>0</v>
      </c>
      <c r="AR338" s="316">
        <f t="shared" si="693"/>
        <v>0</v>
      </c>
      <c r="AS338" s="316">
        <f t="shared" si="693"/>
        <v>0</v>
      </c>
      <c r="AT338" s="316">
        <f t="shared" si="693"/>
        <v>0</v>
      </c>
      <c r="AU338" s="316">
        <f t="shared" si="693"/>
        <v>0</v>
      </c>
      <c r="AV338" s="316">
        <f t="shared" si="693"/>
        <v>0</v>
      </c>
      <c r="AW338" s="316">
        <f t="shared" si="693"/>
        <v>0</v>
      </c>
      <c r="AX338" s="316">
        <f t="shared" si="693"/>
        <v>0</v>
      </c>
      <c r="AY338" s="316">
        <f t="shared" si="693"/>
        <v>0</v>
      </c>
      <c r="AZ338" s="316">
        <f t="shared" si="693"/>
        <v>0</v>
      </c>
      <c r="BA338" s="316">
        <f t="shared" si="693"/>
        <v>0</v>
      </c>
      <c r="BB338" s="316">
        <f t="shared" si="693"/>
        <v>0</v>
      </c>
      <c r="BC338" s="316">
        <f t="shared" si="693"/>
        <v>0</v>
      </c>
      <c r="BD338" s="316">
        <f t="shared" si="693"/>
        <v>0</v>
      </c>
      <c r="BE338" s="316">
        <f t="shared" si="693"/>
        <v>0</v>
      </c>
      <c r="BF338" s="316">
        <f t="shared" si="693"/>
        <v>0</v>
      </c>
      <c r="BG338" s="316">
        <f t="shared" si="693"/>
        <v>0</v>
      </c>
      <c r="BH338" s="316">
        <f t="shared" si="693"/>
        <v>0</v>
      </c>
      <c r="BI338" s="316">
        <f t="shared" si="693"/>
        <v>0</v>
      </c>
      <c r="BJ338" s="316">
        <f t="shared" si="693"/>
        <v>0</v>
      </c>
      <c r="BK338" s="316">
        <f t="shared" si="693"/>
        <v>0</v>
      </c>
      <c r="BL338" s="316">
        <f t="shared" si="693"/>
        <v>0</v>
      </c>
      <c r="BM338" s="316">
        <f t="shared" si="693"/>
        <v>0</v>
      </c>
      <c r="BN338" s="316">
        <f t="shared" si="693"/>
        <v>0</v>
      </c>
      <c r="BO338" s="316">
        <f t="shared" si="693"/>
        <v>0</v>
      </c>
      <c r="BP338" s="316">
        <f t="shared" si="693"/>
        <v>0</v>
      </c>
      <c r="BQ338" s="316">
        <f t="shared" si="693"/>
        <v>0</v>
      </c>
      <c r="BR338" s="316">
        <f t="shared" si="693"/>
        <v>0</v>
      </c>
      <c r="BS338" s="316">
        <f t="shared" si="693"/>
        <v>0</v>
      </c>
      <c r="BT338" s="316">
        <f t="shared" si="693"/>
        <v>0</v>
      </c>
      <c r="BU338" s="316">
        <f t="shared" ref="BU338:BX338" si="694">IF($C118="NON-QALY",IF(BU$115="-","",BU$158*BU337),IF($C118="QALY",IF(BU$115="-","",BU337*BU$159),"N/A"))</f>
        <v>0</v>
      </c>
      <c r="BV338" s="316">
        <f t="shared" si="694"/>
        <v>0</v>
      </c>
      <c r="BW338" s="316">
        <f t="shared" si="694"/>
        <v>0</v>
      </c>
      <c r="BX338" s="316">
        <f t="shared" si="694"/>
        <v>0</v>
      </c>
    </row>
    <row r="339" spans="1:76" x14ac:dyDescent="0.2">
      <c r="A339" s="726" t="s">
        <v>44</v>
      </c>
      <c r="B339" s="713">
        <f>B119</f>
        <v>0</v>
      </c>
      <c r="C339" s="713" t="str">
        <f>C119</f>
        <v>Non-QALY</v>
      </c>
      <c r="D339" s="709">
        <f>E339/(IF(C119="QALY",Factors!$BU$83,Factors!$BU$82))</f>
        <v>0</v>
      </c>
      <c r="E339" s="709">
        <f t="shared" ref="E339" si="695">SUM(G340:BX340)</f>
        <v>0</v>
      </c>
      <c r="F339" s="34" t="s">
        <v>325</v>
      </c>
      <c r="G339" s="316">
        <f>G119</f>
        <v>0</v>
      </c>
      <c r="H339" s="316">
        <f t="shared" ref="H339:BS339" si="696">H119</f>
        <v>0</v>
      </c>
      <c r="I339" s="316">
        <f t="shared" si="696"/>
        <v>0</v>
      </c>
      <c r="J339" s="316">
        <f t="shared" si="696"/>
        <v>0</v>
      </c>
      <c r="K339" s="316">
        <f t="shared" si="696"/>
        <v>0</v>
      </c>
      <c r="L339" s="316">
        <f t="shared" si="696"/>
        <v>0</v>
      </c>
      <c r="M339" s="316">
        <f t="shared" si="696"/>
        <v>0</v>
      </c>
      <c r="N339" s="316">
        <f t="shared" si="696"/>
        <v>0</v>
      </c>
      <c r="O339" s="316">
        <f t="shared" si="696"/>
        <v>0</v>
      </c>
      <c r="P339" s="316">
        <f t="shared" si="696"/>
        <v>0</v>
      </c>
      <c r="Q339" s="316">
        <f t="shared" si="696"/>
        <v>0</v>
      </c>
      <c r="R339" s="316">
        <f t="shared" si="696"/>
        <v>0</v>
      </c>
      <c r="S339" s="316">
        <f t="shared" si="696"/>
        <v>0</v>
      </c>
      <c r="T339" s="316">
        <f t="shared" si="696"/>
        <v>0</v>
      </c>
      <c r="U339" s="316">
        <f t="shared" si="696"/>
        <v>0</v>
      </c>
      <c r="V339" s="316">
        <f t="shared" si="696"/>
        <v>0</v>
      </c>
      <c r="W339" s="316">
        <f t="shared" si="696"/>
        <v>0</v>
      </c>
      <c r="X339" s="316">
        <f t="shared" si="696"/>
        <v>0</v>
      </c>
      <c r="Y339" s="316">
        <f t="shared" si="696"/>
        <v>0</v>
      </c>
      <c r="Z339" s="316">
        <f t="shared" si="696"/>
        <v>0</v>
      </c>
      <c r="AA339" s="316">
        <f t="shared" si="696"/>
        <v>0</v>
      </c>
      <c r="AB339" s="316">
        <f t="shared" si="696"/>
        <v>0</v>
      </c>
      <c r="AC339" s="316">
        <f t="shared" si="696"/>
        <v>0</v>
      </c>
      <c r="AD339" s="316">
        <f t="shared" si="696"/>
        <v>0</v>
      </c>
      <c r="AE339" s="316">
        <f t="shared" si="696"/>
        <v>0</v>
      </c>
      <c r="AF339" s="316">
        <f t="shared" si="696"/>
        <v>0</v>
      </c>
      <c r="AG339" s="316">
        <f t="shared" si="696"/>
        <v>0</v>
      </c>
      <c r="AH339" s="316">
        <f t="shared" si="696"/>
        <v>0</v>
      </c>
      <c r="AI339" s="316">
        <f t="shared" si="696"/>
        <v>0</v>
      </c>
      <c r="AJ339" s="316">
        <f t="shared" si="696"/>
        <v>0</v>
      </c>
      <c r="AK339" s="316">
        <f t="shared" si="696"/>
        <v>0</v>
      </c>
      <c r="AL339" s="316">
        <f t="shared" si="696"/>
        <v>0</v>
      </c>
      <c r="AM339" s="316">
        <f t="shared" si="696"/>
        <v>0</v>
      </c>
      <c r="AN339" s="316">
        <f t="shared" si="696"/>
        <v>0</v>
      </c>
      <c r="AO339" s="316">
        <f t="shared" si="696"/>
        <v>0</v>
      </c>
      <c r="AP339" s="316">
        <f t="shared" si="696"/>
        <v>0</v>
      </c>
      <c r="AQ339" s="316">
        <f t="shared" si="696"/>
        <v>0</v>
      </c>
      <c r="AR339" s="316">
        <f t="shared" si="696"/>
        <v>0</v>
      </c>
      <c r="AS339" s="316">
        <f t="shared" si="696"/>
        <v>0</v>
      </c>
      <c r="AT339" s="316">
        <f t="shared" si="696"/>
        <v>0</v>
      </c>
      <c r="AU339" s="316">
        <f t="shared" si="696"/>
        <v>0</v>
      </c>
      <c r="AV339" s="316">
        <f t="shared" si="696"/>
        <v>0</v>
      </c>
      <c r="AW339" s="316">
        <f t="shared" si="696"/>
        <v>0</v>
      </c>
      <c r="AX339" s="316">
        <f t="shared" si="696"/>
        <v>0</v>
      </c>
      <c r="AY339" s="316">
        <f t="shared" si="696"/>
        <v>0</v>
      </c>
      <c r="AZ339" s="316">
        <f t="shared" si="696"/>
        <v>0</v>
      </c>
      <c r="BA339" s="316">
        <f t="shared" si="696"/>
        <v>0</v>
      </c>
      <c r="BB339" s="316">
        <f t="shared" si="696"/>
        <v>0</v>
      </c>
      <c r="BC339" s="316">
        <f t="shared" si="696"/>
        <v>0</v>
      </c>
      <c r="BD339" s="316">
        <f t="shared" si="696"/>
        <v>0</v>
      </c>
      <c r="BE339" s="316">
        <f t="shared" si="696"/>
        <v>0</v>
      </c>
      <c r="BF339" s="316">
        <f t="shared" si="696"/>
        <v>0</v>
      </c>
      <c r="BG339" s="316">
        <f t="shared" si="696"/>
        <v>0</v>
      </c>
      <c r="BH339" s="316">
        <f t="shared" si="696"/>
        <v>0</v>
      </c>
      <c r="BI339" s="316">
        <f t="shared" si="696"/>
        <v>0</v>
      </c>
      <c r="BJ339" s="316">
        <f t="shared" si="696"/>
        <v>0</v>
      </c>
      <c r="BK339" s="316">
        <f t="shared" si="696"/>
        <v>0</v>
      </c>
      <c r="BL339" s="316">
        <f t="shared" si="696"/>
        <v>0</v>
      </c>
      <c r="BM339" s="316">
        <f t="shared" si="696"/>
        <v>0</v>
      </c>
      <c r="BN339" s="316">
        <f t="shared" si="696"/>
        <v>0</v>
      </c>
      <c r="BO339" s="316">
        <f t="shared" si="696"/>
        <v>0</v>
      </c>
      <c r="BP339" s="316">
        <f t="shared" si="696"/>
        <v>0</v>
      </c>
      <c r="BQ339" s="316">
        <f t="shared" si="696"/>
        <v>0</v>
      </c>
      <c r="BR339" s="316">
        <f t="shared" si="696"/>
        <v>0</v>
      </c>
      <c r="BS339" s="316">
        <f t="shared" si="696"/>
        <v>0</v>
      </c>
      <c r="BT339" s="316">
        <f t="shared" ref="BT339:BX339" si="697">BT119</f>
        <v>0</v>
      </c>
      <c r="BU339" s="316">
        <f t="shared" si="697"/>
        <v>0</v>
      </c>
      <c r="BV339" s="316">
        <f t="shared" si="697"/>
        <v>0</v>
      </c>
      <c r="BW339" s="316">
        <f t="shared" si="697"/>
        <v>0</v>
      </c>
      <c r="BX339" s="316">
        <f t="shared" si="697"/>
        <v>0</v>
      </c>
    </row>
    <row r="340" spans="1:76" x14ac:dyDescent="0.2">
      <c r="A340" s="727"/>
      <c r="B340" s="714"/>
      <c r="C340" s="714"/>
      <c r="D340" s="710"/>
      <c r="E340" s="710"/>
      <c r="F340" s="90" t="s">
        <v>324</v>
      </c>
      <c r="G340" s="316">
        <f>IF($C119="","N/A",G339)</f>
        <v>0</v>
      </c>
      <c r="H340" s="316">
        <f>IF($C119="NON-QALY",IF(H$115="-","",H$158*H339),IF($C119="QALY",IF(H$115="-","",H339*H$159),"N/A"))</f>
        <v>0</v>
      </c>
      <c r="I340" s="316">
        <f t="shared" ref="I340:BT340" si="698">IF($C119="NON-QALY",IF(I$115="-","",I$158*I339),IF($C119="QALY",IF(I$115="-","",I339*I$159),"N/A"))</f>
        <v>0</v>
      </c>
      <c r="J340" s="316">
        <f t="shared" si="698"/>
        <v>0</v>
      </c>
      <c r="K340" s="316">
        <f t="shared" si="698"/>
        <v>0</v>
      </c>
      <c r="L340" s="316">
        <f t="shared" si="698"/>
        <v>0</v>
      </c>
      <c r="M340" s="316">
        <f t="shared" si="698"/>
        <v>0</v>
      </c>
      <c r="N340" s="316">
        <f t="shared" si="698"/>
        <v>0</v>
      </c>
      <c r="O340" s="316">
        <f t="shared" si="698"/>
        <v>0</v>
      </c>
      <c r="P340" s="316">
        <f t="shared" si="698"/>
        <v>0</v>
      </c>
      <c r="Q340" s="316">
        <f t="shared" si="698"/>
        <v>0</v>
      </c>
      <c r="R340" s="316">
        <f t="shared" si="698"/>
        <v>0</v>
      </c>
      <c r="S340" s="316">
        <f t="shared" si="698"/>
        <v>0</v>
      </c>
      <c r="T340" s="316">
        <f t="shared" si="698"/>
        <v>0</v>
      </c>
      <c r="U340" s="316">
        <f t="shared" si="698"/>
        <v>0</v>
      </c>
      <c r="V340" s="316">
        <f t="shared" si="698"/>
        <v>0</v>
      </c>
      <c r="W340" s="316">
        <f t="shared" si="698"/>
        <v>0</v>
      </c>
      <c r="X340" s="316">
        <f t="shared" si="698"/>
        <v>0</v>
      </c>
      <c r="Y340" s="316">
        <f t="shared" si="698"/>
        <v>0</v>
      </c>
      <c r="Z340" s="316">
        <f t="shared" si="698"/>
        <v>0</v>
      </c>
      <c r="AA340" s="316">
        <f t="shared" si="698"/>
        <v>0</v>
      </c>
      <c r="AB340" s="316">
        <f t="shared" si="698"/>
        <v>0</v>
      </c>
      <c r="AC340" s="316">
        <f t="shared" si="698"/>
        <v>0</v>
      </c>
      <c r="AD340" s="316">
        <f t="shared" si="698"/>
        <v>0</v>
      </c>
      <c r="AE340" s="316">
        <f t="shared" si="698"/>
        <v>0</v>
      </c>
      <c r="AF340" s="316">
        <f t="shared" si="698"/>
        <v>0</v>
      </c>
      <c r="AG340" s="316">
        <f t="shared" si="698"/>
        <v>0</v>
      </c>
      <c r="AH340" s="316">
        <f t="shared" si="698"/>
        <v>0</v>
      </c>
      <c r="AI340" s="316">
        <f t="shared" si="698"/>
        <v>0</v>
      </c>
      <c r="AJ340" s="316">
        <f t="shared" si="698"/>
        <v>0</v>
      </c>
      <c r="AK340" s="316">
        <f t="shared" si="698"/>
        <v>0</v>
      </c>
      <c r="AL340" s="316">
        <f t="shared" si="698"/>
        <v>0</v>
      </c>
      <c r="AM340" s="316">
        <f t="shared" si="698"/>
        <v>0</v>
      </c>
      <c r="AN340" s="316">
        <f t="shared" si="698"/>
        <v>0</v>
      </c>
      <c r="AO340" s="316">
        <f t="shared" si="698"/>
        <v>0</v>
      </c>
      <c r="AP340" s="316">
        <f t="shared" si="698"/>
        <v>0</v>
      </c>
      <c r="AQ340" s="316">
        <f t="shared" si="698"/>
        <v>0</v>
      </c>
      <c r="AR340" s="316">
        <f t="shared" si="698"/>
        <v>0</v>
      </c>
      <c r="AS340" s="316">
        <f t="shared" si="698"/>
        <v>0</v>
      </c>
      <c r="AT340" s="316">
        <f t="shared" si="698"/>
        <v>0</v>
      </c>
      <c r="AU340" s="316">
        <f t="shared" si="698"/>
        <v>0</v>
      </c>
      <c r="AV340" s="316">
        <f t="shared" si="698"/>
        <v>0</v>
      </c>
      <c r="AW340" s="316">
        <f t="shared" si="698"/>
        <v>0</v>
      </c>
      <c r="AX340" s="316">
        <f t="shared" si="698"/>
        <v>0</v>
      </c>
      <c r="AY340" s="316">
        <f t="shared" si="698"/>
        <v>0</v>
      </c>
      <c r="AZ340" s="316">
        <f t="shared" si="698"/>
        <v>0</v>
      </c>
      <c r="BA340" s="316">
        <f t="shared" si="698"/>
        <v>0</v>
      </c>
      <c r="BB340" s="316">
        <f t="shared" si="698"/>
        <v>0</v>
      </c>
      <c r="BC340" s="316">
        <f t="shared" si="698"/>
        <v>0</v>
      </c>
      <c r="BD340" s="316">
        <f t="shared" si="698"/>
        <v>0</v>
      </c>
      <c r="BE340" s="316">
        <f t="shared" si="698"/>
        <v>0</v>
      </c>
      <c r="BF340" s="316">
        <f t="shared" si="698"/>
        <v>0</v>
      </c>
      <c r="BG340" s="316">
        <f t="shared" si="698"/>
        <v>0</v>
      </c>
      <c r="BH340" s="316">
        <f t="shared" si="698"/>
        <v>0</v>
      </c>
      <c r="BI340" s="316">
        <f t="shared" si="698"/>
        <v>0</v>
      </c>
      <c r="BJ340" s="316">
        <f t="shared" si="698"/>
        <v>0</v>
      </c>
      <c r="BK340" s="316">
        <f t="shared" si="698"/>
        <v>0</v>
      </c>
      <c r="BL340" s="316">
        <f t="shared" si="698"/>
        <v>0</v>
      </c>
      <c r="BM340" s="316">
        <f t="shared" si="698"/>
        <v>0</v>
      </c>
      <c r="BN340" s="316">
        <f t="shared" si="698"/>
        <v>0</v>
      </c>
      <c r="BO340" s="316">
        <f t="shared" si="698"/>
        <v>0</v>
      </c>
      <c r="BP340" s="316">
        <f t="shared" si="698"/>
        <v>0</v>
      </c>
      <c r="BQ340" s="316">
        <f t="shared" si="698"/>
        <v>0</v>
      </c>
      <c r="BR340" s="316">
        <f t="shared" si="698"/>
        <v>0</v>
      </c>
      <c r="BS340" s="316">
        <f t="shared" si="698"/>
        <v>0</v>
      </c>
      <c r="BT340" s="316">
        <f t="shared" si="698"/>
        <v>0</v>
      </c>
      <c r="BU340" s="316">
        <f t="shared" ref="BU340:BX340" si="699">IF($C119="NON-QALY",IF(BU$115="-","",BU$158*BU339),IF($C119="QALY",IF(BU$115="-","",BU339*BU$159),"N/A"))</f>
        <v>0</v>
      </c>
      <c r="BV340" s="316">
        <f t="shared" si="699"/>
        <v>0</v>
      </c>
      <c r="BW340" s="316">
        <f t="shared" si="699"/>
        <v>0</v>
      </c>
      <c r="BX340" s="316">
        <f t="shared" si="699"/>
        <v>0</v>
      </c>
    </row>
    <row r="341" spans="1:76" x14ac:dyDescent="0.2">
      <c r="A341" s="726" t="s">
        <v>45</v>
      </c>
      <c r="B341" s="713">
        <f>B120</f>
        <v>0</v>
      </c>
      <c r="C341" s="713" t="str">
        <f>C120</f>
        <v>Non-QALY</v>
      </c>
      <c r="D341" s="709">
        <f>E341/(IF(C120="QALY",Factors!$BU$83,Factors!$BU$82))</f>
        <v>0</v>
      </c>
      <c r="E341" s="709">
        <f t="shared" ref="E341" si="700">SUM(G342:BX342)</f>
        <v>0</v>
      </c>
      <c r="F341" s="34" t="s">
        <v>325</v>
      </c>
      <c r="G341" s="316">
        <f>G120</f>
        <v>0</v>
      </c>
      <c r="H341" s="316">
        <f t="shared" ref="H341:BS341" si="701">H120</f>
        <v>0</v>
      </c>
      <c r="I341" s="316">
        <f t="shared" si="701"/>
        <v>0</v>
      </c>
      <c r="J341" s="316">
        <f t="shared" si="701"/>
        <v>0</v>
      </c>
      <c r="K341" s="316">
        <f t="shared" si="701"/>
        <v>0</v>
      </c>
      <c r="L341" s="316">
        <f t="shared" si="701"/>
        <v>0</v>
      </c>
      <c r="M341" s="316">
        <f t="shared" si="701"/>
        <v>0</v>
      </c>
      <c r="N341" s="316">
        <f t="shared" si="701"/>
        <v>0</v>
      </c>
      <c r="O341" s="316">
        <f t="shared" si="701"/>
        <v>0</v>
      </c>
      <c r="P341" s="316">
        <f t="shared" si="701"/>
        <v>0</v>
      </c>
      <c r="Q341" s="316">
        <f t="shared" si="701"/>
        <v>0</v>
      </c>
      <c r="R341" s="316">
        <f t="shared" si="701"/>
        <v>0</v>
      </c>
      <c r="S341" s="316">
        <f t="shared" si="701"/>
        <v>0</v>
      </c>
      <c r="T341" s="316">
        <f t="shared" si="701"/>
        <v>0</v>
      </c>
      <c r="U341" s="316">
        <f t="shared" si="701"/>
        <v>0</v>
      </c>
      <c r="V341" s="316">
        <f t="shared" si="701"/>
        <v>0</v>
      </c>
      <c r="W341" s="316">
        <f t="shared" si="701"/>
        <v>0</v>
      </c>
      <c r="X341" s="316">
        <f t="shared" si="701"/>
        <v>0</v>
      </c>
      <c r="Y341" s="316">
        <f t="shared" si="701"/>
        <v>0</v>
      </c>
      <c r="Z341" s="316">
        <f t="shared" si="701"/>
        <v>0</v>
      </c>
      <c r="AA341" s="316">
        <f t="shared" si="701"/>
        <v>0</v>
      </c>
      <c r="AB341" s="316">
        <f t="shared" si="701"/>
        <v>0</v>
      </c>
      <c r="AC341" s="316">
        <f t="shared" si="701"/>
        <v>0</v>
      </c>
      <c r="AD341" s="316">
        <f t="shared" si="701"/>
        <v>0</v>
      </c>
      <c r="AE341" s="316">
        <f t="shared" si="701"/>
        <v>0</v>
      </c>
      <c r="AF341" s="316">
        <f t="shared" si="701"/>
        <v>0</v>
      </c>
      <c r="AG341" s="316">
        <f t="shared" si="701"/>
        <v>0</v>
      </c>
      <c r="AH341" s="316">
        <f t="shared" si="701"/>
        <v>0</v>
      </c>
      <c r="AI341" s="316">
        <f t="shared" si="701"/>
        <v>0</v>
      </c>
      <c r="AJ341" s="316">
        <f t="shared" si="701"/>
        <v>0</v>
      </c>
      <c r="AK341" s="316">
        <f t="shared" si="701"/>
        <v>0</v>
      </c>
      <c r="AL341" s="316">
        <f t="shared" si="701"/>
        <v>0</v>
      </c>
      <c r="AM341" s="316">
        <f t="shared" si="701"/>
        <v>0</v>
      </c>
      <c r="AN341" s="316">
        <f t="shared" si="701"/>
        <v>0</v>
      </c>
      <c r="AO341" s="316">
        <f t="shared" si="701"/>
        <v>0</v>
      </c>
      <c r="AP341" s="316">
        <f t="shared" si="701"/>
        <v>0</v>
      </c>
      <c r="AQ341" s="316">
        <f t="shared" si="701"/>
        <v>0</v>
      </c>
      <c r="AR341" s="316">
        <f t="shared" si="701"/>
        <v>0</v>
      </c>
      <c r="AS341" s="316">
        <f t="shared" si="701"/>
        <v>0</v>
      </c>
      <c r="AT341" s="316">
        <f t="shared" si="701"/>
        <v>0</v>
      </c>
      <c r="AU341" s="316">
        <f t="shared" si="701"/>
        <v>0</v>
      </c>
      <c r="AV341" s="316">
        <f t="shared" si="701"/>
        <v>0</v>
      </c>
      <c r="AW341" s="316">
        <f t="shared" si="701"/>
        <v>0</v>
      </c>
      <c r="AX341" s="316">
        <f t="shared" si="701"/>
        <v>0</v>
      </c>
      <c r="AY341" s="316">
        <f t="shared" si="701"/>
        <v>0</v>
      </c>
      <c r="AZ341" s="316">
        <f t="shared" si="701"/>
        <v>0</v>
      </c>
      <c r="BA341" s="316">
        <f t="shared" si="701"/>
        <v>0</v>
      </c>
      <c r="BB341" s="316">
        <f t="shared" si="701"/>
        <v>0</v>
      </c>
      <c r="BC341" s="316">
        <f t="shared" si="701"/>
        <v>0</v>
      </c>
      <c r="BD341" s="316">
        <f t="shared" si="701"/>
        <v>0</v>
      </c>
      <c r="BE341" s="316">
        <f t="shared" si="701"/>
        <v>0</v>
      </c>
      <c r="BF341" s="316">
        <f t="shared" si="701"/>
        <v>0</v>
      </c>
      <c r="BG341" s="316">
        <f t="shared" si="701"/>
        <v>0</v>
      </c>
      <c r="BH341" s="316">
        <f t="shared" si="701"/>
        <v>0</v>
      </c>
      <c r="BI341" s="316">
        <f t="shared" si="701"/>
        <v>0</v>
      </c>
      <c r="BJ341" s="316">
        <f t="shared" si="701"/>
        <v>0</v>
      </c>
      <c r="BK341" s="316">
        <f t="shared" si="701"/>
        <v>0</v>
      </c>
      <c r="BL341" s="316">
        <f t="shared" si="701"/>
        <v>0</v>
      </c>
      <c r="BM341" s="316">
        <f t="shared" si="701"/>
        <v>0</v>
      </c>
      <c r="BN341" s="316">
        <f t="shared" si="701"/>
        <v>0</v>
      </c>
      <c r="BO341" s="316">
        <f t="shared" si="701"/>
        <v>0</v>
      </c>
      <c r="BP341" s="316">
        <f t="shared" si="701"/>
        <v>0</v>
      </c>
      <c r="BQ341" s="316">
        <f t="shared" si="701"/>
        <v>0</v>
      </c>
      <c r="BR341" s="316">
        <f t="shared" si="701"/>
        <v>0</v>
      </c>
      <c r="BS341" s="316">
        <f t="shared" si="701"/>
        <v>0</v>
      </c>
      <c r="BT341" s="316">
        <f t="shared" ref="BT341:BX341" si="702">BT120</f>
        <v>0</v>
      </c>
      <c r="BU341" s="316">
        <f t="shared" si="702"/>
        <v>0</v>
      </c>
      <c r="BV341" s="316">
        <f t="shared" si="702"/>
        <v>0</v>
      </c>
      <c r="BW341" s="316">
        <f t="shared" si="702"/>
        <v>0</v>
      </c>
      <c r="BX341" s="316">
        <f t="shared" si="702"/>
        <v>0</v>
      </c>
    </row>
    <row r="342" spans="1:76" x14ac:dyDescent="0.2">
      <c r="A342" s="727"/>
      <c r="B342" s="714"/>
      <c r="C342" s="714"/>
      <c r="D342" s="710"/>
      <c r="E342" s="710"/>
      <c r="F342" s="90" t="s">
        <v>324</v>
      </c>
      <c r="G342" s="316">
        <f>IF($C120="","N/A",G341)</f>
        <v>0</v>
      </c>
      <c r="H342" s="316">
        <f>IF($C120="NON-QALY",IF(H$115="-","",H$158*H341),IF($C120="QALY",IF(H$115="-","",H341*H$159),"N/A"))</f>
        <v>0</v>
      </c>
      <c r="I342" s="316">
        <f t="shared" ref="I342:BT342" si="703">IF($C120="NON-QALY",IF(I$115="-","",I$158*I341),IF($C120="QALY",IF(I$115="-","",I341*I$159),"N/A"))</f>
        <v>0</v>
      </c>
      <c r="J342" s="316">
        <f t="shared" si="703"/>
        <v>0</v>
      </c>
      <c r="K342" s="316">
        <f t="shared" si="703"/>
        <v>0</v>
      </c>
      <c r="L342" s="316">
        <f t="shared" si="703"/>
        <v>0</v>
      </c>
      <c r="M342" s="316">
        <f t="shared" si="703"/>
        <v>0</v>
      </c>
      <c r="N342" s="316">
        <f t="shared" si="703"/>
        <v>0</v>
      </c>
      <c r="O342" s="316">
        <f t="shared" si="703"/>
        <v>0</v>
      </c>
      <c r="P342" s="316">
        <f t="shared" si="703"/>
        <v>0</v>
      </c>
      <c r="Q342" s="316">
        <f t="shared" si="703"/>
        <v>0</v>
      </c>
      <c r="R342" s="316">
        <f t="shared" si="703"/>
        <v>0</v>
      </c>
      <c r="S342" s="316">
        <f t="shared" si="703"/>
        <v>0</v>
      </c>
      <c r="T342" s="316">
        <f t="shared" si="703"/>
        <v>0</v>
      </c>
      <c r="U342" s="316">
        <f t="shared" si="703"/>
        <v>0</v>
      </c>
      <c r="V342" s="316">
        <f t="shared" si="703"/>
        <v>0</v>
      </c>
      <c r="W342" s="316">
        <f t="shared" si="703"/>
        <v>0</v>
      </c>
      <c r="X342" s="316">
        <f t="shared" si="703"/>
        <v>0</v>
      </c>
      <c r="Y342" s="316">
        <f t="shared" si="703"/>
        <v>0</v>
      </c>
      <c r="Z342" s="316">
        <f t="shared" si="703"/>
        <v>0</v>
      </c>
      <c r="AA342" s="316">
        <f t="shared" si="703"/>
        <v>0</v>
      </c>
      <c r="AB342" s="316">
        <f t="shared" si="703"/>
        <v>0</v>
      </c>
      <c r="AC342" s="316">
        <f t="shared" si="703"/>
        <v>0</v>
      </c>
      <c r="AD342" s="316">
        <f t="shared" si="703"/>
        <v>0</v>
      </c>
      <c r="AE342" s="316">
        <f t="shared" si="703"/>
        <v>0</v>
      </c>
      <c r="AF342" s="316">
        <f t="shared" si="703"/>
        <v>0</v>
      </c>
      <c r="AG342" s="316">
        <f t="shared" si="703"/>
        <v>0</v>
      </c>
      <c r="AH342" s="316">
        <f t="shared" si="703"/>
        <v>0</v>
      </c>
      <c r="AI342" s="316">
        <f t="shared" si="703"/>
        <v>0</v>
      </c>
      <c r="AJ342" s="316">
        <f t="shared" si="703"/>
        <v>0</v>
      </c>
      <c r="AK342" s="316">
        <f t="shared" si="703"/>
        <v>0</v>
      </c>
      <c r="AL342" s="316">
        <f t="shared" si="703"/>
        <v>0</v>
      </c>
      <c r="AM342" s="316">
        <f t="shared" si="703"/>
        <v>0</v>
      </c>
      <c r="AN342" s="316">
        <f t="shared" si="703"/>
        <v>0</v>
      </c>
      <c r="AO342" s="316">
        <f t="shared" si="703"/>
        <v>0</v>
      </c>
      <c r="AP342" s="316">
        <f t="shared" si="703"/>
        <v>0</v>
      </c>
      <c r="AQ342" s="316">
        <f t="shared" si="703"/>
        <v>0</v>
      </c>
      <c r="AR342" s="316">
        <f t="shared" si="703"/>
        <v>0</v>
      </c>
      <c r="AS342" s="316">
        <f t="shared" si="703"/>
        <v>0</v>
      </c>
      <c r="AT342" s="316">
        <f t="shared" si="703"/>
        <v>0</v>
      </c>
      <c r="AU342" s="316">
        <f t="shared" si="703"/>
        <v>0</v>
      </c>
      <c r="AV342" s="316">
        <f t="shared" si="703"/>
        <v>0</v>
      </c>
      <c r="AW342" s="316">
        <f t="shared" si="703"/>
        <v>0</v>
      </c>
      <c r="AX342" s="316">
        <f t="shared" si="703"/>
        <v>0</v>
      </c>
      <c r="AY342" s="316">
        <f t="shared" si="703"/>
        <v>0</v>
      </c>
      <c r="AZ342" s="316">
        <f t="shared" si="703"/>
        <v>0</v>
      </c>
      <c r="BA342" s="316">
        <f t="shared" si="703"/>
        <v>0</v>
      </c>
      <c r="BB342" s="316">
        <f t="shared" si="703"/>
        <v>0</v>
      </c>
      <c r="BC342" s="316">
        <f t="shared" si="703"/>
        <v>0</v>
      </c>
      <c r="BD342" s="316">
        <f t="shared" si="703"/>
        <v>0</v>
      </c>
      <c r="BE342" s="316">
        <f t="shared" si="703"/>
        <v>0</v>
      </c>
      <c r="BF342" s="316">
        <f t="shared" si="703"/>
        <v>0</v>
      </c>
      <c r="BG342" s="316">
        <f t="shared" si="703"/>
        <v>0</v>
      </c>
      <c r="BH342" s="316">
        <f t="shared" si="703"/>
        <v>0</v>
      </c>
      <c r="BI342" s="316">
        <f t="shared" si="703"/>
        <v>0</v>
      </c>
      <c r="BJ342" s="316">
        <f t="shared" si="703"/>
        <v>0</v>
      </c>
      <c r="BK342" s="316">
        <f t="shared" si="703"/>
        <v>0</v>
      </c>
      <c r="BL342" s="316">
        <f t="shared" si="703"/>
        <v>0</v>
      </c>
      <c r="BM342" s="316">
        <f t="shared" si="703"/>
        <v>0</v>
      </c>
      <c r="BN342" s="316">
        <f t="shared" si="703"/>
        <v>0</v>
      </c>
      <c r="BO342" s="316">
        <f t="shared" si="703"/>
        <v>0</v>
      </c>
      <c r="BP342" s="316">
        <f t="shared" si="703"/>
        <v>0</v>
      </c>
      <c r="BQ342" s="316">
        <f t="shared" si="703"/>
        <v>0</v>
      </c>
      <c r="BR342" s="316">
        <f t="shared" si="703"/>
        <v>0</v>
      </c>
      <c r="BS342" s="316">
        <f t="shared" si="703"/>
        <v>0</v>
      </c>
      <c r="BT342" s="316">
        <f t="shared" si="703"/>
        <v>0</v>
      </c>
      <c r="BU342" s="316">
        <f t="shared" ref="BU342:BX342" si="704">IF($C120="NON-QALY",IF(BU$115="-","",BU$158*BU341),IF($C120="QALY",IF(BU$115="-","",BU341*BU$159),"N/A"))</f>
        <v>0</v>
      </c>
      <c r="BV342" s="316">
        <f t="shared" si="704"/>
        <v>0</v>
      </c>
      <c r="BW342" s="316">
        <f t="shared" si="704"/>
        <v>0</v>
      </c>
      <c r="BX342" s="316">
        <f t="shared" si="704"/>
        <v>0</v>
      </c>
    </row>
    <row r="343" spans="1:76" x14ac:dyDescent="0.2">
      <c r="A343" s="726" t="s">
        <v>46</v>
      </c>
      <c r="B343" s="713">
        <f>B121</f>
        <v>0</v>
      </c>
      <c r="C343" s="713" t="str">
        <f>C121</f>
        <v>Non-QALY</v>
      </c>
      <c r="D343" s="709">
        <f>E343/(IF(C121="QALY",Factors!$BU$83,Factors!$BU$82))</f>
        <v>0</v>
      </c>
      <c r="E343" s="709">
        <f t="shared" ref="E343" si="705">SUM(G344:BX344)</f>
        <v>0</v>
      </c>
      <c r="F343" s="34" t="s">
        <v>325</v>
      </c>
      <c r="G343" s="316">
        <f>G121</f>
        <v>0</v>
      </c>
      <c r="H343" s="316">
        <f t="shared" ref="H343:BS343" si="706">H121</f>
        <v>0</v>
      </c>
      <c r="I343" s="316">
        <f t="shared" si="706"/>
        <v>0</v>
      </c>
      <c r="J343" s="316">
        <f t="shared" si="706"/>
        <v>0</v>
      </c>
      <c r="K343" s="316">
        <f t="shared" si="706"/>
        <v>0</v>
      </c>
      <c r="L343" s="316">
        <f t="shared" si="706"/>
        <v>0</v>
      </c>
      <c r="M343" s="316">
        <f t="shared" si="706"/>
        <v>0</v>
      </c>
      <c r="N343" s="316">
        <f t="shared" si="706"/>
        <v>0</v>
      </c>
      <c r="O343" s="316">
        <f t="shared" si="706"/>
        <v>0</v>
      </c>
      <c r="P343" s="316">
        <f t="shared" si="706"/>
        <v>0</v>
      </c>
      <c r="Q343" s="316">
        <f t="shared" si="706"/>
        <v>0</v>
      </c>
      <c r="R343" s="316">
        <f t="shared" si="706"/>
        <v>0</v>
      </c>
      <c r="S343" s="316">
        <f t="shared" si="706"/>
        <v>0</v>
      </c>
      <c r="T343" s="316">
        <f t="shared" si="706"/>
        <v>0</v>
      </c>
      <c r="U343" s="316">
        <f t="shared" si="706"/>
        <v>0</v>
      </c>
      <c r="V343" s="316">
        <f t="shared" si="706"/>
        <v>0</v>
      </c>
      <c r="W343" s="316">
        <f t="shared" si="706"/>
        <v>0</v>
      </c>
      <c r="X343" s="316">
        <f t="shared" si="706"/>
        <v>0</v>
      </c>
      <c r="Y343" s="316">
        <f t="shared" si="706"/>
        <v>0</v>
      </c>
      <c r="Z343" s="316">
        <f t="shared" si="706"/>
        <v>0</v>
      </c>
      <c r="AA343" s="316">
        <f t="shared" si="706"/>
        <v>0</v>
      </c>
      <c r="AB343" s="316">
        <f t="shared" si="706"/>
        <v>0</v>
      </c>
      <c r="AC343" s="316">
        <f t="shared" si="706"/>
        <v>0</v>
      </c>
      <c r="AD343" s="316">
        <f t="shared" si="706"/>
        <v>0</v>
      </c>
      <c r="AE343" s="316">
        <f t="shared" si="706"/>
        <v>0</v>
      </c>
      <c r="AF343" s="316">
        <f t="shared" si="706"/>
        <v>0</v>
      </c>
      <c r="AG343" s="316">
        <f t="shared" si="706"/>
        <v>0</v>
      </c>
      <c r="AH343" s="316">
        <f t="shared" si="706"/>
        <v>0</v>
      </c>
      <c r="AI343" s="316">
        <f t="shared" si="706"/>
        <v>0</v>
      </c>
      <c r="AJ343" s="316">
        <f t="shared" si="706"/>
        <v>0</v>
      </c>
      <c r="AK343" s="316">
        <f t="shared" si="706"/>
        <v>0</v>
      </c>
      <c r="AL343" s="316">
        <f t="shared" si="706"/>
        <v>0</v>
      </c>
      <c r="AM343" s="316">
        <f t="shared" si="706"/>
        <v>0</v>
      </c>
      <c r="AN343" s="316">
        <f t="shared" si="706"/>
        <v>0</v>
      </c>
      <c r="AO343" s="316">
        <f t="shared" si="706"/>
        <v>0</v>
      </c>
      <c r="AP343" s="316">
        <f t="shared" si="706"/>
        <v>0</v>
      </c>
      <c r="AQ343" s="316">
        <f t="shared" si="706"/>
        <v>0</v>
      </c>
      <c r="AR343" s="316">
        <f t="shared" si="706"/>
        <v>0</v>
      </c>
      <c r="AS343" s="316">
        <f t="shared" si="706"/>
        <v>0</v>
      </c>
      <c r="AT343" s="316">
        <f t="shared" si="706"/>
        <v>0</v>
      </c>
      <c r="AU343" s="316">
        <f t="shared" si="706"/>
        <v>0</v>
      </c>
      <c r="AV343" s="316">
        <f t="shared" si="706"/>
        <v>0</v>
      </c>
      <c r="AW343" s="316">
        <f t="shared" si="706"/>
        <v>0</v>
      </c>
      <c r="AX343" s="316">
        <f t="shared" si="706"/>
        <v>0</v>
      </c>
      <c r="AY343" s="316">
        <f t="shared" si="706"/>
        <v>0</v>
      </c>
      <c r="AZ343" s="316">
        <f t="shared" si="706"/>
        <v>0</v>
      </c>
      <c r="BA343" s="316">
        <f t="shared" si="706"/>
        <v>0</v>
      </c>
      <c r="BB343" s="316">
        <f t="shared" si="706"/>
        <v>0</v>
      </c>
      <c r="BC343" s="316">
        <f t="shared" si="706"/>
        <v>0</v>
      </c>
      <c r="BD343" s="316">
        <f t="shared" si="706"/>
        <v>0</v>
      </c>
      <c r="BE343" s="316">
        <f t="shared" si="706"/>
        <v>0</v>
      </c>
      <c r="BF343" s="316">
        <f t="shared" si="706"/>
        <v>0</v>
      </c>
      <c r="BG343" s="316">
        <f t="shared" si="706"/>
        <v>0</v>
      </c>
      <c r="BH343" s="316">
        <f t="shared" si="706"/>
        <v>0</v>
      </c>
      <c r="BI343" s="316">
        <f t="shared" si="706"/>
        <v>0</v>
      </c>
      <c r="BJ343" s="316">
        <f t="shared" si="706"/>
        <v>0</v>
      </c>
      <c r="BK343" s="316">
        <f t="shared" si="706"/>
        <v>0</v>
      </c>
      <c r="BL343" s="316">
        <f t="shared" si="706"/>
        <v>0</v>
      </c>
      <c r="BM343" s="316">
        <f t="shared" si="706"/>
        <v>0</v>
      </c>
      <c r="BN343" s="316">
        <f t="shared" si="706"/>
        <v>0</v>
      </c>
      <c r="BO343" s="316">
        <f t="shared" si="706"/>
        <v>0</v>
      </c>
      <c r="BP343" s="316">
        <f t="shared" si="706"/>
        <v>0</v>
      </c>
      <c r="BQ343" s="316">
        <f t="shared" si="706"/>
        <v>0</v>
      </c>
      <c r="BR343" s="316">
        <f t="shared" si="706"/>
        <v>0</v>
      </c>
      <c r="BS343" s="316">
        <f t="shared" si="706"/>
        <v>0</v>
      </c>
      <c r="BT343" s="316">
        <f t="shared" ref="BT343:BX343" si="707">BT121</f>
        <v>0</v>
      </c>
      <c r="BU343" s="316">
        <f t="shared" si="707"/>
        <v>0</v>
      </c>
      <c r="BV343" s="316">
        <f t="shared" si="707"/>
        <v>0</v>
      </c>
      <c r="BW343" s="316">
        <f t="shared" si="707"/>
        <v>0</v>
      </c>
      <c r="BX343" s="316">
        <f t="shared" si="707"/>
        <v>0</v>
      </c>
    </row>
    <row r="344" spans="1:76" x14ac:dyDescent="0.2">
      <c r="A344" s="727"/>
      <c r="B344" s="714"/>
      <c r="C344" s="714"/>
      <c r="D344" s="710"/>
      <c r="E344" s="710"/>
      <c r="F344" s="90" t="s">
        <v>324</v>
      </c>
      <c r="G344" s="316">
        <f>IF($C121="","N/A",G343)</f>
        <v>0</v>
      </c>
      <c r="H344" s="316">
        <f>IF($C121="NON-QALY",IF(H$115="-","",H$158*H343),IF($C121="QALY",IF(H$115="-","",H343*H$159),"N/A"))</f>
        <v>0</v>
      </c>
      <c r="I344" s="316">
        <f t="shared" ref="I344:BT344" si="708">IF($C121="NON-QALY",IF(I$115="-","",I$158*I343),IF($C121="QALY",IF(I$115="-","",I343*I$159),"N/A"))</f>
        <v>0</v>
      </c>
      <c r="J344" s="316">
        <f t="shared" si="708"/>
        <v>0</v>
      </c>
      <c r="K344" s="316">
        <f t="shared" si="708"/>
        <v>0</v>
      </c>
      <c r="L344" s="316">
        <f t="shared" si="708"/>
        <v>0</v>
      </c>
      <c r="M344" s="316">
        <f t="shared" si="708"/>
        <v>0</v>
      </c>
      <c r="N344" s="316">
        <f t="shared" si="708"/>
        <v>0</v>
      </c>
      <c r="O344" s="316">
        <f t="shared" si="708"/>
        <v>0</v>
      </c>
      <c r="P344" s="316">
        <f t="shared" si="708"/>
        <v>0</v>
      </c>
      <c r="Q344" s="316">
        <f t="shared" si="708"/>
        <v>0</v>
      </c>
      <c r="R344" s="316">
        <f t="shared" si="708"/>
        <v>0</v>
      </c>
      <c r="S344" s="316">
        <f t="shared" si="708"/>
        <v>0</v>
      </c>
      <c r="T344" s="316">
        <f t="shared" si="708"/>
        <v>0</v>
      </c>
      <c r="U344" s="316">
        <f t="shared" si="708"/>
        <v>0</v>
      </c>
      <c r="V344" s="316">
        <f t="shared" si="708"/>
        <v>0</v>
      </c>
      <c r="W344" s="316">
        <f t="shared" si="708"/>
        <v>0</v>
      </c>
      <c r="X344" s="316">
        <f t="shared" si="708"/>
        <v>0</v>
      </c>
      <c r="Y344" s="316">
        <f t="shared" si="708"/>
        <v>0</v>
      </c>
      <c r="Z344" s="316">
        <f t="shared" si="708"/>
        <v>0</v>
      </c>
      <c r="AA344" s="316">
        <f t="shared" si="708"/>
        <v>0</v>
      </c>
      <c r="AB344" s="316">
        <f t="shared" si="708"/>
        <v>0</v>
      </c>
      <c r="AC344" s="316">
        <f t="shared" si="708"/>
        <v>0</v>
      </c>
      <c r="AD344" s="316">
        <f t="shared" si="708"/>
        <v>0</v>
      </c>
      <c r="AE344" s="316">
        <f t="shared" si="708"/>
        <v>0</v>
      </c>
      <c r="AF344" s="316">
        <f t="shared" si="708"/>
        <v>0</v>
      </c>
      <c r="AG344" s="316">
        <f t="shared" si="708"/>
        <v>0</v>
      </c>
      <c r="AH344" s="316">
        <f t="shared" si="708"/>
        <v>0</v>
      </c>
      <c r="AI344" s="316">
        <f t="shared" si="708"/>
        <v>0</v>
      </c>
      <c r="AJ344" s="316">
        <f t="shared" si="708"/>
        <v>0</v>
      </c>
      <c r="AK344" s="316">
        <f t="shared" si="708"/>
        <v>0</v>
      </c>
      <c r="AL344" s="316">
        <f t="shared" si="708"/>
        <v>0</v>
      </c>
      <c r="AM344" s="316">
        <f t="shared" si="708"/>
        <v>0</v>
      </c>
      <c r="AN344" s="316">
        <f t="shared" si="708"/>
        <v>0</v>
      </c>
      <c r="AO344" s="316">
        <f t="shared" si="708"/>
        <v>0</v>
      </c>
      <c r="AP344" s="316">
        <f t="shared" si="708"/>
        <v>0</v>
      </c>
      <c r="AQ344" s="316">
        <f t="shared" si="708"/>
        <v>0</v>
      </c>
      <c r="AR344" s="316">
        <f t="shared" si="708"/>
        <v>0</v>
      </c>
      <c r="AS344" s="316">
        <f t="shared" si="708"/>
        <v>0</v>
      </c>
      <c r="AT344" s="316">
        <f t="shared" si="708"/>
        <v>0</v>
      </c>
      <c r="AU344" s="316">
        <f t="shared" si="708"/>
        <v>0</v>
      </c>
      <c r="AV344" s="316">
        <f t="shared" si="708"/>
        <v>0</v>
      </c>
      <c r="AW344" s="316">
        <f t="shared" si="708"/>
        <v>0</v>
      </c>
      <c r="AX344" s="316">
        <f t="shared" si="708"/>
        <v>0</v>
      </c>
      <c r="AY344" s="316">
        <f t="shared" si="708"/>
        <v>0</v>
      </c>
      <c r="AZ344" s="316">
        <f t="shared" si="708"/>
        <v>0</v>
      </c>
      <c r="BA344" s="316">
        <f t="shared" si="708"/>
        <v>0</v>
      </c>
      <c r="BB344" s="316">
        <f t="shared" si="708"/>
        <v>0</v>
      </c>
      <c r="BC344" s="316">
        <f t="shared" si="708"/>
        <v>0</v>
      </c>
      <c r="BD344" s="316">
        <f t="shared" si="708"/>
        <v>0</v>
      </c>
      <c r="BE344" s="316">
        <f t="shared" si="708"/>
        <v>0</v>
      </c>
      <c r="BF344" s="316">
        <f t="shared" si="708"/>
        <v>0</v>
      </c>
      <c r="BG344" s="316">
        <f t="shared" si="708"/>
        <v>0</v>
      </c>
      <c r="BH344" s="316">
        <f t="shared" si="708"/>
        <v>0</v>
      </c>
      <c r="BI344" s="316">
        <f t="shared" si="708"/>
        <v>0</v>
      </c>
      <c r="BJ344" s="316">
        <f t="shared" si="708"/>
        <v>0</v>
      </c>
      <c r="BK344" s="316">
        <f t="shared" si="708"/>
        <v>0</v>
      </c>
      <c r="BL344" s="316">
        <f t="shared" si="708"/>
        <v>0</v>
      </c>
      <c r="BM344" s="316">
        <f t="shared" si="708"/>
        <v>0</v>
      </c>
      <c r="BN344" s="316">
        <f t="shared" si="708"/>
        <v>0</v>
      </c>
      <c r="BO344" s="316">
        <f t="shared" si="708"/>
        <v>0</v>
      </c>
      <c r="BP344" s="316">
        <f t="shared" si="708"/>
        <v>0</v>
      </c>
      <c r="BQ344" s="316">
        <f t="shared" si="708"/>
        <v>0</v>
      </c>
      <c r="BR344" s="316">
        <f t="shared" si="708"/>
        <v>0</v>
      </c>
      <c r="BS344" s="316">
        <f t="shared" si="708"/>
        <v>0</v>
      </c>
      <c r="BT344" s="316">
        <f t="shared" si="708"/>
        <v>0</v>
      </c>
      <c r="BU344" s="316">
        <f t="shared" ref="BU344:BX344" si="709">IF($C121="NON-QALY",IF(BU$115="-","",BU$158*BU343),IF($C121="QALY",IF(BU$115="-","",BU343*BU$159),"N/A"))</f>
        <v>0</v>
      </c>
      <c r="BV344" s="316">
        <f t="shared" si="709"/>
        <v>0</v>
      </c>
      <c r="BW344" s="316">
        <f t="shared" si="709"/>
        <v>0</v>
      </c>
      <c r="BX344" s="316">
        <f t="shared" si="709"/>
        <v>0</v>
      </c>
    </row>
    <row r="345" spans="1:76" x14ac:dyDescent="0.2">
      <c r="A345" s="726" t="s">
        <v>47</v>
      </c>
      <c r="B345" s="713">
        <f>B122</f>
        <v>0</v>
      </c>
      <c r="C345" s="713" t="str">
        <f>C122</f>
        <v>Non-QALY</v>
      </c>
      <c r="D345" s="709">
        <f>E345/(IF(C122="QALY",Factors!$BU$83,Factors!$BU$82))</f>
        <v>0</v>
      </c>
      <c r="E345" s="709">
        <f t="shared" ref="E345" si="710">SUM(G346:BX346)</f>
        <v>0</v>
      </c>
      <c r="F345" s="34" t="s">
        <v>325</v>
      </c>
      <c r="G345" s="316">
        <f>G122</f>
        <v>0</v>
      </c>
      <c r="H345" s="316">
        <f t="shared" ref="H345:BS345" si="711">H122</f>
        <v>0</v>
      </c>
      <c r="I345" s="316">
        <f t="shared" si="711"/>
        <v>0</v>
      </c>
      <c r="J345" s="316">
        <f t="shared" si="711"/>
        <v>0</v>
      </c>
      <c r="K345" s="316">
        <f t="shared" si="711"/>
        <v>0</v>
      </c>
      <c r="L345" s="316">
        <f t="shared" si="711"/>
        <v>0</v>
      </c>
      <c r="M345" s="316">
        <f t="shared" si="711"/>
        <v>0</v>
      </c>
      <c r="N345" s="316">
        <f t="shared" si="711"/>
        <v>0</v>
      </c>
      <c r="O345" s="316">
        <f t="shared" si="711"/>
        <v>0</v>
      </c>
      <c r="P345" s="316">
        <f t="shared" si="711"/>
        <v>0</v>
      </c>
      <c r="Q345" s="316">
        <f t="shared" si="711"/>
        <v>0</v>
      </c>
      <c r="R345" s="316">
        <f t="shared" si="711"/>
        <v>0</v>
      </c>
      <c r="S345" s="316">
        <f t="shared" si="711"/>
        <v>0</v>
      </c>
      <c r="T345" s="316">
        <f t="shared" si="711"/>
        <v>0</v>
      </c>
      <c r="U345" s="316">
        <f t="shared" si="711"/>
        <v>0</v>
      </c>
      <c r="V345" s="316">
        <f t="shared" si="711"/>
        <v>0</v>
      </c>
      <c r="W345" s="316">
        <f t="shared" si="711"/>
        <v>0</v>
      </c>
      <c r="X345" s="316">
        <f t="shared" si="711"/>
        <v>0</v>
      </c>
      <c r="Y345" s="316">
        <f t="shared" si="711"/>
        <v>0</v>
      </c>
      <c r="Z345" s="316">
        <f t="shared" si="711"/>
        <v>0</v>
      </c>
      <c r="AA345" s="316">
        <f t="shared" si="711"/>
        <v>0</v>
      </c>
      <c r="AB345" s="316">
        <f t="shared" si="711"/>
        <v>0</v>
      </c>
      <c r="AC345" s="316">
        <f t="shared" si="711"/>
        <v>0</v>
      </c>
      <c r="AD345" s="316">
        <f t="shared" si="711"/>
        <v>0</v>
      </c>
      <c r="AE345" s="316">
        <f t="shared" si="711"/>
        <v>0</v>
      </c>
      <c r="AF345" s="316">
        <f t="shared" si="711"/>
        <v>0</v>
      </c>
      <c r="AG345" s="316">
        <f t="shared" si="711"/>
        <v>0</v>
      </c>
      <c r="AH345" s="316">
        <f t="shared" si="711"/>
        <v>0</v>
      </c>
      <c r="AI345" s="316">
        <f t="shared" si="711"/>
        <v>0</v>
      </c>
      <c r="AJ345" s="316">
        <f t="shared" si="711"/>
        <v>0</v>
      </c>
      <c r="AK345" s="316">
        <f t="shared" si="711"/>
        <v>0</v>
      </c>
      <c r="AL345" s="316">
        <f t="shared" si="711"/>
        <v>0</v>
      </c>
      <c r="AM345" s="316">
        <f t="shared" si="711"/>
        <v>0</v>
      </c>
      <c r="AN345" s="316">
        <f t="shared" si="711"/>
        <v>0</v>
      </c>
      <c r="AO345" s="316">
        <f t="shared" si="711"/>
        <v>0</v>
      </c>
      <c r="AP345" s="316">
        <f t="shared" si="711"/>
        <v>0</v>
      </c>
      <c r="AQ345" s="316">
        <f t="shared" si="711"/>
        <v>0</v>
      </c>
      <c r="AR345" s="316">
        <f t="shared" si="711"/>
        <v>0</v>
      </c>
      <c r="AS345" s="316">
        <f t="shared" si="711"/>
        <v>0</v>
      </c>
      <c r="AT345" s="316">
        <f t="shared" si="711"/>
        <v>0</v>
      </c>
      <c r="AU345" s="316">
        <f t="shared" si="711"/>
        <v>0</v>
      </c>
      <c r="AV345" s="316">
        <f t="shared" si="711"/>
        <v>0</v>
      </c>
      <c r="AW345" s="316">
        <f t="shared" si="711"/>
        <v>0</v>
      </c>
      <c r="AX345" s="316">
        <f t="shared" si="711"/>
        <v>0</v>
      </c>
      <c r="AY345" s="316">
        <f t="shared" si="711"/>
        <v>0</v>
      </c>
      <c r="AZ345" s="316">
        <f t="shared" si="711"/>
        <v>0</v>
      </c>
      <c r="BA345" s="316">
        <f t="shared" si="711"/>
        <v>0</v>
      </c>
      <c r="BB345" s="316">
        <f t="shared" si="711"/>
        <v>0</v>
      </c>
      <c r="BC345" s="316">
        <f t="shared" si="711"/>
        <v>0</v>
      </c>
      <c r="BD345" s="316">
        <f t="shared" si="711"/>
        <v>0</v>
      </c>
      <c r="BE345" s="316">
        <f t="shared" si="711"/>
        <v>0</v>
      </c>
      <c r="BF345" s="316">
        <f t="shared" si="711"/>
        <v>0</v>
      </c>
      <c r="BG345" s="316">
        <f t="shared" si="711"/>
        <v>0</v>
      </c>
      <c r="BH345" s="316">
        <f t="shared" si="711"/>
        <v>0</v>
      </c>
      <c r="BI345" s="316">
        <f t="shared" si="711"/>
        <v>0</v>
      </c>
      <c r="BJ345" s="316">
        <f t="shared" si="711"/>
        <v>0</v>
      </c>
      <c r="BK345" s="316">
        <f t="shared" si="711"/>
        <v>0</v>
      </c>
      <c r="BL345" s="316">
        <f t="shared" si="711"/>
        <v>0</v>
      </c>
      <c r="BM345" s="316">
        <f t="shared" si="711"/>
        <v>0</v>
      </c>
      <c r="BN345" s="316">
        <f t="shared" si="711"/>
        <v>0</v>
      </c>
      <c r="BO345" s="316">
        <f t="shared" si="711"/>
        <v>0</v>
      </c>
      <c r="BP345" s="316">
        <f t="shared" si="711"/>
        <v>0</v>
      </c>
      <c r="BQ345" s="316">
        <f t="shared" si="711"/>
        <v>0</v>
      </c>
      <c r="BR345" s="316">
        <f t="shared" si="711"/>
        <v>0</v>
      </c>
      <c r="BS345" s="316">
        <f t="shared" si="711"/>
        <v>0</v>
      </c>
      <c r="BT345" s="316">
        <f t="shared" ref="BT345:BX345" si="712">BT122</f>
        <v>0</v>
      </c>
      <c r="BU345" s="316">
        <f t="shared" si="712"/>
        <v>0</v>
      </c>
      <c r="BV345" s="316">
        <f t="shared" si="712"/>
        <v>0</v>
      </c>
      <c r="BW345" s="316">
        <f t="shared" si="712"/>
        <v>0</v>
      </c>
      <c r="BX345" s="316">
        <f t="shared" si="712"/>
        <v>0</v>
      </c>
    </row>
    <row r="346" spans="1:76" x14ac:dyDescent="0.2">
      <c r="A346" s="727"/>
      <c r="B346" s="714"/>
      <c r="C346" s="714"/>
      <c r="D346" s="710"/>
      <c r="E346" s="710"/>
      <c r="F346" s="90" t="s">
        <v>324</v>
      </c>
      <c r="G346" s="316">
        <f>IF($C122="","N/A",G345)</f>
        <v>0</v>
      </c>
      <c r="H346" s="316">
        <f>IF($C122="NON-QALY",IF(H$115="-","",H$158*H345),IF($C122="QALY",IF(H$115="-","",H345*H$159),"N/A"))</f>
        <v>0</v>
      </c>
      <c r="I346" s="316">
        <f t="shared" ref="I346:BT346" si="713">IF($C122="NON-QALY",IF(I$115="-","",I$158*I345),IF($C122="QALY",IF(I$115="-","",I345*I$159),"N/A"))</f>
        <v>0</v>
      </c>
      <c r="J346" s="316">
        <f t="shared" si="713"/>
        <v>0</v>
      </c>
      <c r="K346" s="316">
        <f t="shared" si="713"/>
        <v>0</v>
      </c>
      <c r="L346" s="316">
        <f t="shared" si="713"/>
        <v>0</v>
      </c>
      <c r="M346" s="316">
        <f t="shared" si="713"/>
        <v>0</v>
      </c>
      <c r="N346" s="316">
        <f t="shared" si="713"/>
        <v>0</v>
      </c>
      <c r="O346" s="316">
        <f t="shared" si="713"/>
        <v>0</v>
      </c>
      <c r="P346" s="316">
        <f t="shared" si="713"/>
        <v>0</v>
      </c>
      <c r="Q346" s="316">
        <f t="shared" si="713"/>
        <v>0</v>
      </c>
      <c r="R346" s="316">
        <f t="shared" si="713"/>
        <v>0</v>
      </c>
      <c r="S346" s="316">
        <f t="shared" si="713"/>
        <v>0</v>
      </c>
      <c r="T346" s="316">
        <f t="shared" si="713"/>
        <v>0</v>
      </c>
      <c r="U346" s="316">
        <f t="shared" si="713"/>
        <v>0</v>
      </c>
      <c r="V346" s="316">
        <f t="shared" si="713"/>
        <v>0</v>
      </c>
      <c r="W346" s="316">
        <f t="shared" si="713"/>
        <v>0</v>
      </c>
      <c r="X346" s="316">
        <f t="shared" si="713"/>
        <v>0</v>
      </c>
      <c r="Y346" s="316">
        <f t="shared" si="713"/>
        <v>0</v>
      </c>
      <c r="Z346" s="316">
        <f t="shared" si="713"/>
        <v>0</v>
      </c>
      <c r="AA346" s="316">
        <f t="shared" si="713"/>
        <v>0</v>
      </c>
      <c r="AB346" s="316">
        <f t="shared" si="713"/>
        <v>0</v>
      </c>
      <c r="AC346" s="316">
        <f t="shared" si="713"/>
        <v>0</v>
      </c>
      <c r="AD346" s="316">
        <f t="shared" si="713"/>
        <v>0</v>
      </c>
      <c r="AE346" s="316">
        <f t="shared" si="713"/>
        <v>0</v>
      </c>
      <c r="AF346" s="316">
        <f t="shared" si="713"/>
        <v>0</v>
      </c>
      <c r="AG346" s="316">
        <f t="shared" si="713"/>
        <v>0</v>
      </c>
      <c r="AH346" s="316">
        <f t="shared" si="713"/>
        <v>0</v>
      </c>
      <c r="AI346" s="316">
        <f t="shared" si="713"/>
        <v>0</v>
      </c>
      <c r="AJ346" s="316">
        <f t="shared" si="713"/>
        <v>0</v>
      </c>
      <c r="AK346" s="316">
        <f t="shared" si="713"/>
        <v>0</v>
      </c>
      <c r="AL346" s="316">
        <f t="shared" si="713"/>
        <v>0</v>
      </c>
      <c r="AM346" s="316">
        <f t="shared" si="713"/>
        <v>0</v>
      </c>
      <c r="AN346" s="316">
        <f t="shared" si="713"/>
        <v>0</v>
      </c>
      <c r="AO346" s="316">
        <f t="shared" si="713"/>
        <v>0</v>
      </c>
      <c r="AP346" s="316">
        <f t="shared" si="713"/>
        <v>0</v>
      </c>
      <c r="AQ346" s="316">
        <f t="shared" si="713"/>
        <v>0</v>
      </c>
      <c r="AR346" s="316">
        <f t="shared" si="713"/>
        <v>0</v>
      </c>
      <c r="AS346" s="316">
        <f t="shared" si="713"/>
        <v>0</v>
      </c>
      <c r="AT346" s="316">
        <f t="shared" si="713"/>
        <v>0</v>
      </c>
      <c r="AU346" s="316">
        <f t="shared" si="713"/>
        <v>0</v>
      </c>
      <c r="AV346" s="316">
        <f t="shared" si="713"/>
        <v>0</v>
      </c>
      <c r="AW346" s="316">
        <f t="shared" si="713"/>
        <v>0</v>
      </c>
      <c r="AX346" s="316">
        <f t="shared" si="713"/>
        <v>0</v>
      </c>
      <c r="AY346" s="316">
        <f t="shared" si="713"/>
        <v>0</v>
      </c>
      <c r="AZ346" s="316">
        <f t="shared" si="713"/>
        <v>0</v>
      </c>
      <c r="BA346" s="316">
        <f t="shared" si="713"/>
        <v>0</v>
      </c>
      <c r="BB346" s="316">
        <f t="shared" si="713"/>
        <v>0</v>
      </c>
      <c r="BC346" s="316">
        <f t="shared" si="713"/>
        <v>0</v>
      </c>
      <c r="BD346" s="316">
        <f t="shared" si="713"/>
        <v>0</v>
      </c>
      <c r="BE346" s="316">
        <f t="shared" si="713"/>
        <v>0</v>
      </c>
      <c r="BF346" s="316">
        <f t="shared" si="713"/>
        <v>0</v>
      </c>
      <c r="BG346" s="316">
        <f t="shared" si="713"/>
        <v>0</v>
      </c>
      <c r="BH346" s="316">
        <f t="shared" si="713"/>
        <v>0</v>
      </c>
      <c r="BI346" s="316">
        <f t="shared" si="713"/>
        <v>0</v>
      </c>
      <c r="BJ346" s="316">
        <f t="shared" si="713"/>
        <v>0</v>
      </c>
      <c r="BK346" s="316">
        <f t="shared" si="713"/>
        <v>0</v>
      </c>
      <c r="BL346" s="316">
        <f t="shared" si="713"/>
        <v>0</v>
      </c>
      <c r="BM346" s="316">
        <f t="shared" si="713"/>
        <v>0</v>
      </c>
      <c r="BN346" s="316">
        <f t="shared" si="713"/>
        <v>0</v>
      </c>
      <c r="BO346" s="316">
        <f t="shared" si="713"/>
        <v>0</v>
      </c>
      <c r="BP346" s="316">
        <f t="shared" si="713"/>
        <v>0</v>
      </c>
      <c r="BQ346" s="316">
        <f t="shared" si="713"/>
        <v>0</v>
      </c>
      <c r="BR346" s="316">
        <f t="shared" si="713"/>
        <v>0</v>
      </c>
      <c r="BS346" s="316">
        <f t="shared" si="713"/>
        <v>0</v>
      </c>
      <c r="BT346" s="316">
        <f t="shared" si="713"/>
        <v>0</v>
      </c>
      <c r="BU346" s="316">
        <f t="shared" ref="BU346:BX346" si="714">IF($C122="NON-QALY",IF(BU$115="-","",BU$158*BU345),IF($C122="QALY",IF(BU$115="-","",BU345*BU$159),"N/A"))</f>
        <v>0</v>
      </c>
      <c r="BV346" s="316">
        <f t="shared" si="714"/>
        <v>0</v>
      </c>
      <c r="BW346" s="316">
        <f t="shared" si="714"/>
        <v>0</v>
      </c>
      <c r="BX346" s="316">
        <f t="shared" si="714"/>
        <v>0</v>
      </c>
    </row>
    <row r="347" spans="1:76" x14ac:dyDescent="0.2">
      <c r="A347" s="726" t="s">
        <v>48</v>
      </c>
      <c r="B347" s="713">
        <f>B123</f>
        <v>0</v>
      </c>
      <c r="C347" s="713" t="str">
        <f>C123</f>
        <v>Non-QALY</v>
      </c>
      <c r="D347" s="709">
        <f>E347/(IF(C123="QALY",Factors!$BU$83,Factors!$BU$82))</f>
        <v>0</v>
      </c>
      <c r="E347" s="709">
        <f t="shared" ref="E347" si="715">SUM(G348:BX348)</f>
        <v>0</v>
      </c>
      <c r="F347" s="34" t="s">
        <v>325</v>
      </c>
      <c r="G347" s="316">
        <f>G123</f>
        <v>0</v>
      </c>
      <c r="H347" s="316">
        <f t="shared" ref="H347:BS347" si="716">H123</f>
        <v>0</v>
      </c>
      <c r="I347" s="316">
        <f t="shared" si="716"/>
        <v>0</v>
      </c>
      <c r="J347" s="316">
        <f t="shared" si="716"/>
        <v>0</v>
      </c>
      <c r="K347" s="316">
        <f t="shared" si="716"/>
        <v>0</v>
      </c>
      <c r="L347" s="316">
        <f t="shared" si="716"/>
        <v>0</v>
      </c>
      <c r="M347" s="316">
        <f t="shared" si="716"/>
        <v>0</v>
      </c>
      <c r="N347" s="316">
        <f t="shared" si="716"/>
        <v>0</v>
      </c>
      <c r="O347" s="316">
        <f t="shared" si="716"/>
        <v>0</v>
      </c>
      <c r="P347" s="316">
        <f t="shared" si="716"/>
        <v>0</v>
      </c>
      <c r="Q347" s="316">
        <f t="shared" si="716"/>
        <v>0</v>
      </c>
      <c r="R347" s="316">
        <f t="shared" si="716"/>
        <v>0</v>
      </c>
      <c r="S347" s="316">
        <f t="shared" si="716"/>
        <v>0</v>
      </c>
      <c r="T347" s="316">
        <f t="shared" si="716"/>
        <v>0</v>
      </c>
      <c r="U347" s="316">
        <f t="shared" si="716"/>
        <v>0</v>
      </c>
      <c r="V347" s="316">
        <f t="shared" si="716"/>
        <v>0</v>
      </c>
      <c r="W347" s="316">
        <f t="shared" si="716"/>
        <v>0</v>
      </c>
      <c r="X347" s="316">
        <f t="shared" si="716"/>
        <v>0</v>
      </c>
      <c r="Y347" s="316">
        <f t="shared" si="716"/>
        <v>0</v>
      </c>
      <c r="Z347" s="316">
        <f t="shared" si="716"/>
        <v>0</v>
      </c>
      <c r="AA347" s="316">
        <f t="shared" si="716"/>
        <v>0</v>
      </c>
      <c r="AB347" s="316">
        <f t="shared" si="716"/>
        <v>0</v>
      </c>
      <c r="AC347" s="316">
        <f t="shared" si="716"/>
        <v>0</v>
      </c>
      <c r="AD347" s="316">
        <f t="shared" si="716"/>
        <v>0</v>
      </c>
      <c r="AE347" s="316">
        <f t="shared" si="716"/>
        <v>0</v>
      </c>
      <c r="AF347" s="316">
        <f t="shared" si="716"/>
        <v>0</v>
      </c>
      <c r="AG347" s="316">
        <f t="shared" si="716"/>
        <v>0</v>
      </c>
      <c r="AH347" s="316">
        <f t="shared" si="716"/>
        <v>0</v>
      </c>
      <c r="AI347" s="316">
        <f t="shared" si="716"/>
        <v>0</v>
      </c>
      <c r="AJ347" s="316">
        <f t="shared" si="716"/>
        <v>0</v>
      </c>
      <c r="AK347" s="316">
        <f t="shared" si="716"/>
        <v>0</v>
      </c>
      <c r="AL347" s="316">
        <f t="shared" si="716"/>
        <v>0</v>
      </c>
      <c r="AM347" s="316">
        <f t="shared" si="716"/>
        <v>0</v>
      </c>
      <c r="AN347" s="316">
        <f t="shared" si="716"/>
        <v>0</v>
      </c>
      <c r="AO347" s="316">
        <f t="shared" si="716"/>
        <v>0</v>
      </c>
      <c r="AP347" s="316">
        <f t="shared" si="716"/>
        <v>0</v>
      </c>
      <c r="AQ347" s="316">
        <f t="shared" si="716"/>
        <v>0</v>
      </c>
      <c r="AR347" s="316">
        <f t="shared" si="716"/>
        <v>0</v>
      </c>
      <c r="AS347" s="316">
        <f t="shared" si="716"/>
        <v>0</v>
      </c>
      <c r="AT347" s="316">
        <f t="shared" si="716"/>
        <v>0</v>
      </c>
      <c r="AU347" s="316">
        <f t="shared" si="716"/>
        <v>0</v>
      </c>
      <c r="AV347" s="316">
        <f t="shared" si="716"/>
        <v>0</v>
      </c>
      <c r="AW347" s="316">
        <f t="shared" si="716"/>
        <v>0</v>
      </c>
      <c r="AX347" s="316">
        <f t="shared" si="716"/>
        <v>0</v>
      </c>
      <c r="AY347" s="316">
        <f t="shared" si="716"/>
        <v>0</v>
      </c>
      <c r="AZ347" s="316">
        <f t="shared" si="716"/>
        <v>0</v>
      </c>
      <c r="BA347" s="316">
        <f t="shared" si="716"/>
        <v>0</v>
      </c>
      <c r="BB347" s="316">
        <f t="shared" si="716"/>
        <v>0</v>
      </c>
      <c r="BC347" s="316">
        <f t="shared" si="716"/>
        <v>0</v>
      </c>
      <c r="BD347" s="316">
        <f t="shared" si="716"/>
        <v>0</v>
      </c>
      <c r="BE347" s="316">
        <f t="shared" si="716"/>
        <v>0</v>
      </c>
      <c r="BF347" s="316">
        <f t="shared" si="716"/>
        <v>0</v>
      </c>
      <c r="BG347" s="316">
        <f t="shared" si="716"/>
        <v>0</v>
      </c>
      <c r="BH347" s="316">
        <f t="shared" si="716"/>
        <v>0</v>
      </c>
      <c r="BI347" s="316">
        <f t="shared" si="716"/>
        <v>0</v>
      </c>
      <c r="BJ347" s="316">
        <f t="shared" si="716"/>
        <v>0</v>
      </c>
      <c r="BK347" s="316">
        <f t="shared" si="716"/>
        <v>0</v>
      </c>
      <c r="BL347" s="316">
        <f t="shared" si="716"/>
        <v>0</v>
      </c>
      <c r="BM347" s="316">
        <f t="shared" si="716"/>
        <v>0</v>
      </c>
      <c r="BN347" s="316">
        <f t="shared" si="716"/>
        <v>0</v>
      </c>
      <c r="BO347" s="316">
        <f t="shared" si="716"/>
        <v>0</v>
      </c>
      <c r="BP347" s="316">
        <f t="shared" si="716"/>
        <v>0</v>
      </c>
      <c r="BQ347" s="316">
        <f t="shared" si="716"/>
        <v>0</v>
      </c>
      <c r="BR347" s="316">
        <f t="shared" si="716"/>
        <v>0</v>
      </c>
      <c r="BS347" s="316">
        <f t="shared" si="716"/>
        <v>0</v>
      </c>
      <c r="BT347" s="316">
        <f t="shared" ref="BT347:BX347" si="717">BT123</f>
        <v>0</v>
      </c>
      <c r="BU347" s="316">
        <f t="shared" si="717"/>
        <v>0</v>
      </c>
      <c r="BV347" s="316">
        <f t="shared" si="717"/>
        <v>0</v>
      </c>
      <c r="BW347" s="316">
        <f t="shared" si="717"/>
        <v>0</v>
      </c>
      <c r="BX347" s="316">
        <f t="shared" si="717"/>
        <v>0</v>
      </c>
    </row>
    <row r="348" spans="1:76" x14ac:dyDescent="0.2">
      <c r="A348" s="727"/>
      <c r="B348" s="714"/>
      <c r="C348" s="714"/>
      <c r="D348" s="710"/>
      <c r="E348" s="710"/>
      <c r="F348" s="90" t="s">
        <v>324</v>
      </c>
      <c r="G348" s="316">
        <f>IF($C123="","N/A",G347)</f>
        <v>0</v>
      </c>
      <c r="H348" s="316">
        <f>IF($C123="NON-QALY",IF(H$115="-","",H$158*H347),IF($C123="QALY",IF(H$115="-","",H347*H$159),"N/A"))</f>
        <v>0</v>
      </c>
      <c r="I348" s="316">
        <f t="shared" ref="I348:BT348" si="718">IF($C123="NON-QALY",IF(I$115="-","",I$158*I347),IF($C123="QALY",IF(I$115="-","",I347*I$159),"N/A"))</f>
        <v>0</v>
      </c>
      <c r="J348" s="316">
        <f t="shared" si="718"/>
        <v>0</v>
      </c>
      <c r="K348" s="316">
        <f t="shared" si="718"/>
        <v>0</v>
      </c>
      <c r="L348" s="316">
        <f t="shared" si="718"/>
        <v>0</v>
      </c>
      <c r="M348" s="316">
        <f t="shared" si="718"/>
        <v>0</v>
      </c>
      <c r="N348" s="316">
        <f t="shared" si="718"/>
        <v>0</v>
      </c>
      <c r="O348" s="316">
        <f t="shared" si="718"/>
        <v>0</v>
      </c>
      <c r="P348" s="316">
        <f t="shared" si="718"/>
        <v>0</v>
      </c>
      <c r="Q348" s="316">
        <f t="shared" si="718"/>
        <v>0</v>
      </c>
      <c r="R348" s="316">
        <f t="shared" si="718"/>
        <v>0</v>
      </c>
      <c r="S348" s="316">
        <f t="shared" si="718"/>
        <v>0</v>
      </c>
      <c r="T348" s="316">
        <f t="shared" si="718"/>
        <v>0</v>
      </c>
      <c r="U348" s="316">
        <f t="shared" si="718"/>
        <v>0</v>
      </c>
      <c r="V348" s="316">
        <f t="shared" si="718"/>
        <v>0</v>
      </c>
      <c r="W348" s="316">
        <f t="shared" si="718"/>
        <v>0</v>
      </c>
      <c r="X348" s="316">
        <f t="shared" si="718"/>
        <v>0</v>
      </c>
      <c r="Y348" s="316">
        <f t="shared" si="718"/>
        <v>0</v>
      </c>
      <c r="Z348" s="316">
        <f t="shared" si="718"/>
        <v>0</v>
      </c>
      <c r="AA348" s="316">
        <f t="shared" si="718"/>
        <v>0</v>
      </c>
      <c r="AB348" s="316">
        <f t="shared" si="718"/>
        <v>0</v>
      </c>
      <c r="AC348" s="316">
        <f t="shared" si="718"/>
        <v>0</v>
      </c>
      <c r="AD348" s="316">
        <f t="shared" si="718"/>
        <v>0</v>
      </c>
      <c r="AE348" s="316">
        <f t="shared" si="718"/>
        <v>0</v>
      </c>
      <c r="AF348" s="316">
        <f t="shared" si="718"/>
        <v>0</v>
      </c>
      <c r="AG348" s="316">
        <f t="shared" si="718"/>
        <v>0</v>
      </c>
      <c r="AH348" s="316">
        <f t="shared" si="718"/>
        <v>0</v>
      </c>
      <c r="AI348" s="316">
        <f t="shared" si="718"/>
        <v>0</v>
      </c>
      <c r="AJ348" s="316">
        <f t="shared" si="718"/>
        <v>0</v>
      </c>
      <c r="AK348" s="316">
        <f t="shared" si="718"/>
        <v>0</v>
      </c>
      <c r="AL348" s="316">
        <f t="shared" si="718"/>
        <v>0</v>
      </c>
      <c r="AM348" s="316">
        <f t="shared" si="718"/>
        <v>0</v>
      </c>
      <c r="AN348" s="316">
        <f t="shared" si="718"/>
        <v>0</v>
      </c>
      <c r="AO348" s="316">
        <f t="shared" si="718"/>
        <v>0</v>
      </c>
      <c r="AP348" s="316">
        <f t="shared" si="718"/>
        <v>0</v>
      </c>
      <c r="AQ348" s="316">
        <f t="shared" si="718"/>
        <v>0</v>
      </c>
      <c r="AR348" s="316">
        <f t="shared" si="718"/>
        <v>0</v>
      </c>
      <c r="AS348" s="316">
        <f t="shared" si="718"/>
        <v>0</v>
      </c>
      <c r="AT348" s="316">
        <f t="shared" si="718"/>
        <v>0</v>
      </c>
      <c r="AU348" s="316">
        <f t="shared" si="718"/>
        <v>0</v>
      </c>
      <c r="AV348" s="316">
        <f t="shared" si="718"/>
        <v>0</v>
      </c>
      <c r="AW348" s="316">
        <f t="shared" si="718"/>
        <v>0</v>
      </c>
      <c r="AX348" s="316">
        <f t="shared" si="718"/>
        <v>0</v>
      </c>
      <c r="AY348" s="316">
        <f t="shared" si="718"/>
        <v>0</v>
      </c>
      <c r="AZ348" s="316">
        <f t="shared" si="718"/>
        <v>0</v>
      </c>
      <c r="BA348" s="316">
        <f t="shared" si="718"/>
        <v>0</v>
      </c>
      <c r="BB348" s="316">
        <f t="shared" si="718"/>
        <v>0</v>
      </c>
      <c r="BC348" s="316">
        <f t="shared" si="718"/>
        <v>0</v>
      </c>
      <c r="BD348" s="316">
        <f t="shared" si="718"/>
        <v>0</v>
      </c>
      <c r="BE348" s="316">
        <f t="shared" si="718"/>
        <v>0</v>
      </c>
      <c r="BF348" s="316">
        <f t="shared" si="718"/>
        <v>0</v>
      </c>
      <c r="BG348" s="316">
        <f t="shared" si="718"/>
        <v>0</v>
      </c>
      <c r="BH348" s="316">
        <f t="shared" si="718"/>
        <v>0</v>
      </c>
      <c r="BI348" s="316">
        <f t="shared" si="718"/>
        <v>0</v>
      </c>
      <c r="BJ348" s="316">
        <f t="shared" si="718"/>
        <v>0</v>
      </c>
      <c r="BK348" s="316">
        <f t="shared" si="718"/>
        <v>0</v>
      </c>
      <c r="BL348" s="316">
        <f t="shared" si="718"/>
        <v>0</v>
      </c>
      <c r="BM348" s="316">
        <f t="shared" si="718"/>
        <v>0</v>
      </c>
      <c r="BN348" s="316">
        <f t="shared" si="718"/>
        <v>0</v>
      </c>
      <c r="BO348" s="316">
        <f t="shared" si="718"/>
        <v>0</v>
      </c>
      <c r="BP348" s="316">
        <f t="shared" si="718"/>
        <v>0</v>
      </c>
      <c r="BQ348" s="316">
        <f t="shared" si="718"/>
        <v>0</v>
      </c>
      <c r="BR348" s="316">
        <f t="shared" si="718"/>
        <v>0</v>
      </c>
      <c r="BS348" s="316">
        <f t="shared" si="718"/>
        <v>0</v>
      </c>
      <c r="BT348" s="316">
        <f t="shared" si="718"/>
        <v>0</v>
      </c>
      <c r="BU348" s="316">
        <f t="shared" ref="BU348:BX348" si="719">IF($C123="NON-QALY",IF(BU$115="-","",BU$158*BU347),IF($C123="QALY",IF(BU$115="-","",BU347*BU$159),"N/A"))</f>
        <v>0</v>
      </c>
      <c r="BV348" s="316">
        <f t="shared" si="719"/>
        <v>0</v>
      </c>
      <c r="BW348" s="316">
        <f t="shared" si="719"/>
        <v>0</v>
      </c>
      <c r="BX348" s="316">
        <f t="shared" si="719"/>
        <v>0</v>
      </c>
    </row>
    <row r="349" spans="1:76" x14ac:dyDescent="0.2">
      <c r="A349" s="726" t="s">
        <v>624</v>
      </c>
      <c r="B349" s="713">
        <f>B124</f>
        <v>0</v>
      </c>
      <c r="C349" s="713" t="str">
        <f>C124</f>
        <v>Non-QALY</v>
      </c>
      <c r="D349" s="709">
        <f>E349/(IF(C124="QALY",Factors!$BU$83,Factors!$BU$82))</f>
        <v>0</v>
      </c>
      <c r="E349" s="709">
        <f t="shared" ref="E349" si="720">SUM(G350:BX350)</f>
        <v>0</v>
      </c>
      <c r="F349" s="34" t="s">
        <v>325</v>
      </c>
      <c r="G349" s="316">
        <f>G124</f>
        <v>0</v>
      </c>
      <c r="H349" s="316">
        <f t="shared" ref="H349:BS349" si="721">H124</f>
        <v>0</v>
      </c>
      <c r="I349" s="316">
        <f t="shared" si="721"/>
        <v>0</v>
      </c>
      <c r="J349" s="316">
        <f t="shared" si="721"/>
        <v>0</v>
      </c>
      <c r="K349" s="316">
        <f t="shared" si="721"/>
        <v>0</v>
      </c>
      <c r="L349" s="316">
        <f t="shared" si="721"/>
        <v>0</v>
      </c>
      <c r="M349" s="316">
        <f t="shared" si="721"/>
        <v>0</v>
      </c>
      <c r="N349" s="316">
        <f t="shared" si="721"/>
        <v>0</v>
      </c>
      <c r="O349" s="316">
        <f t="shared" si="721"/>
        <v>0</v>
      </c>
      <c r="P349" s="316">
        <f t="shared" si="721"/>
        <v>0</v>
      </c>
      <c r="Q349" s="316">
        <f t="shared" si="721"/>
        <v>0</v>
      </c>
      <c r="R349" s="316">
        <f t="shared" si="721"/>
        <v>0</v>
      </c>
      <c r="S349" s="316">
        <f t="shared" si="721"/>
        <v>0</v>
      </c>
      <c r="T349" s="316">
        <f t="shared" si="721"/>
        <v>0</v>
      </c>
      <c r="U349" s="316">
        <f t="shared" si="721"/>
        <v>0</v>
      </c>
      <c r="V349" s="316">
        <f t="shared" si="721"/>
        <v>0</v>
      </c>
      <c r="W349" s="316">
        <f t="shared" si="721"/>
        <v>0</v>
      </c>
      <c r="X349" s="316">
        <f t="shared" si="721"/>
        <v>0</v>
      </c>
      <c r="Y349" s="316">
        <f t="shared" si="721"/>
        <v>0</v>
      </c>
      <c r="Z349" s="316">
        <f t="shared" si="721"/>
        <v>0</v>
      </c>
      <c r="AA349" s="316">
        <f t="shared" si="721"/>
        <v>0</v>
      </c>
      <c r="AB349" s="316">
        <f t="shared" si="721"/>
        <v>0</v>
      </c>
      <c r="AC349" s="316">
        <f t="shared" si="721"/>
        <v>0</v>
      </c>
      <c r="AD349" s="316">
        <f t="shared" si="721"/>
        <v>0</v>
      </c>
      <c r="AE349" s="316">
        <f t="shared" si="721"/>
        <v>0</v>
      </c>
      <c r="AF349" s="316">
        <f t="shared" si="721"/>
        <v>0</v>
      </c>
      <c r="AG349" s="316">
        <f t="shared" si="721"/>
        <v>0</v>
      </c>
      <c r="AH349" s="316">
        <f t="shared" si="721"/>
        <v>0</v>
      </c>
      <c r="AI349" s="316">
        <f t="shared" si="721"/>
        <v>0</v>
      </c>
      <c r="AJ349" s="316">
        <f t="shared" si="721"/>
        <v>0</v>
      </c>
      <c r="AK349" s="316">
        <f t="shared" si="721"/>
        <v>0</v>
      </c>
      <c r="AL349" s="316">
        <f t="shared" si="721"/>
        <v>0</v>
      </c>
      <c r="AM349" s="316">
        <f t="shared" si="721"/>
        <v>0</v>
      </c>
      <c r="AN349" s="316">
        <f t="shared" si="721"/>
        <v>0</v>
      </c>
      <c r="AO349" s="316">
        <f t="shared" si="721"/>
        <v>0</v>
      </c>
      <c r="AP349" s="316">
        <f t="shared" si="721"/>
        <v>0</v>
      </c>
      <c r="AQ349" s="316">
        <f t="shared" si="721"/>
        <v>0</v>
      </c>
      <c r="AR349" s="316">
        <f t="shared" si="721"/>
        <v>0</v>
      </c>
      <c r="AS349" s="316">
        <f t="shared" si="721"/>
        <v>0</v>
      </c>
      <c r="AT349" s="316">
        <f t="shared" si="721"/>
        <v>0</v>
      </c>
      <c r="AU349" s="316">
        <f t="shared" si="721"/>
        <v>0</v>
      </c>
      <c r="AV349" s="316">
        <f t="shared" si="721"/>
        <v>0</v>
      </c>
      <c r="AW349" s="316">
        <f t="shared" si="721"/>
        <v>0</v>
      </c>
      <c r="AX349" s="316">
        <f t="shared" si="721"/>
        <v>0</v>
      </c>
      <c r="AY349" s="316">
        <f t="shared" si="721"/>
        <v>0</v>
      </c>
      <c r="AZ349" s="316">
        <f t="shared" si="721"/>
        <v>0</v>
      </c>
      <c r="BA349" s="316">
        <f t="shared" si="721"/>
        <v>0</v>
      </c>
      <c r="BB349" s="316">
        <f t="shared" si="721"/>
        <v>0</v>
      </c>
      <c r="BC349" s="316">
        <f t="shared" si="721"/>
        <v>0</v>
      </c>
      <c r="BD349" s="316">
        <f t="shared" si="721"/>
        <v>0</v>
      </c>
      <c r="BE349" s="316">
        <f t="shared" si="721"/>
        <v>0</v>
      </c>
      <c r="BF349" s="316">
        <f t="shared" si="721"/>
        <v>0</v>
      </c>
      <c r="BG349" s="316">
        <f t="shared" si="721"/>
        <v>0</v>
      </c>
      <c r="BH349" s="316">
        <f t="shared" si="721"/>
        <v>0</v>
      </c>
      <c r="BI349" s="316">
        <f t="shared" si="721"/>
        <v>0</v>
      </c>
      <c r="BJ349" s="316">
        <f t="shared" si="721"/>
        <v>0</v>
      </c>
      <c r="BK349" s="316">
        <f t="shared" si="721"/>
        <v>0</v>
      </c>
      <c r="BL349" s="316">
        <f t="shared" si="721"/>
        <v>0</v>
      </c>
      <c r="BM349" s="316">
        <f t="shared" si="721"/>
        <v>0</v>
      </c>
      <c r="BN349" s="316">
        <f t="shared" si="721"/>
        <v>0</v>
      </c>
      <c r="BO349" s="316">
        <f t="shared" si="721"/>
        <v>0</v>
      </c>
      <c r="BP349" s="316">
        <f t="shared" si="721"/>
        <v>0</v>
      </c>
      <c r="BQ349" s="316">
        <f t="shared" si="721"/>
        <v>0</v>
      </c>
      <c r="BR349" s="316">
        <f t="shared" si="721"/>
        <v>0</v>
      </c>
      <c r="BS349" s="316">
        <f t="shared" si="721"/>
        <v>0</v>
      </c>
      <c r="BT349" s="316">
        <f t="shared" ref="BT349:BX349" si="722">BT124</f>
        <v>0</v>
      </c>
      <c r="BU349" s="316">
        <f t="shared" si="722"/>
        <v>0</v>
      </c>
      <c r="BV349" s="316">
        <f t="shared" si="722"/>
        <v>0</v>
      </c>
      <c r="BW349" s="316">
        <f t="shared" si="722"/>
        <v>0</v>
      </c>
      <c r="BX349" s="316">
        <f t="shared" si="722"/>
        <v>0</v>
      </c>
    </row>
    <row r="350" spans="1:76" x14ac:dyDescent="0.2">
      <c r="A350" s="727"/>
      <c r="B350" s="714"/>
      <c r="C350" s="714"/>
      <c r="D350" s="710"/>
      <c r="E350" s="710"/>
      <c r="F350" s="90" t="s">
        <v>324</v>
      </c>
      <c r="G350" s="316">
        <f>IF($C124="","N/A",G349)</f>
        <v>0</v>
      </c>
      <c r="H350" s="316">
        <f>IF($C124="NON-QALY",IF(H$115="-","",H$158*H349),IF($C124="QALY",IF(H$115="-","",H349*H$159),"N/A"))</f>
        <v>0</v>
      </c>
      <c r="I350" s="316">
        <f t="shared" ref="I350:BT350" si="723">IF($C124="NON-QALY",IF(I$115="-","",I$158*I349),IF($C124="QALY",IF(I$115="-","",I349*I$159),"N/A"))</f>
        <v>0</v>
      </c>
      <c r="J350" s="316">
        <f t="shared" si="723"/>
        <v>0</v>
      </c>
      <c r="K350" s="316">
        <f t="shared" si="723"/>
        <v>0</v>
      </c>
      <c r="L350" s="316">
        <f t="shared" si="723"/>
        <v>0</v>
      </c>
      <c r="M350" s="316">
        <f t="shared" si="723"/>
        <v>0</v>
      </c>
      <c r="N350" s="316">
        <f t="shared" si="723"/>
        <v>0</v>
      </c>
      <c r="O350" s="316">
        <f t="shared" si="723"/>
        <v>0</v>
      </c>
      <c r="P350" s="316">
        <f t="shared" si="723"/>
        <v>0</v>
      </c>
      <c r="Q350" s="316">
        <f t="shared" si="723"/>
        <v>0</v>
      </c>
      <c r="R350" s="316">
        <f t="shared" si="723"/>
        <v>0</v>
      </c>
      <c r="S350" s="316">
        <f t="shared" si="723"/>
        <v>0</v>
      </c>
      <c r="T350" s="316">
        <f t="shared" si="723"/>
        <v>0</v>
      </c>
      <c r="U350" s="316">
        <f t="shared" si="723"/>
        <v>0</v>
      </c>
      <c r="V350" s="316">
        <f t="shared" si="723"/>
        <v>0</v>
      </c>
      <c r="W350" s="316">
        <f t="shared" si="723"/>
        <v>0</v>
      </c>
      <c r="X350" s="316">
        <f t="shared" si="723"/>
        <v>0</v>
      </c>
      <c r="Y350" s="316">
        <f t="shared" si="723"/>
        <v>0</v>
      </c>
      <c r="Z350" s="316">
        <f t="shared" si="723"/>
        <v>0</v>
      </c>
      <c r="AA350" s="316">
        <f t="shared" si="723"/>
        <v>0</v>
      </c>
      <c r="AB350" s="316">
        <f t="shared" si="723"/>
        <v>0</v>
      </c>
      <c r="AC350" s="316">
        <f t="shared" si="723"/>
        <v>0</v>
      </c>
      <c r="AD350" s="316">
        <f t="shared" si="723"/>
        <v>0</v>
      </c>
      <c r="AE350" s="316">
        <f t="shared" si="723"/>
        <v>0</v>
      </c>
      <c r="AF350" s="316">
        <f t="shared" si="723"/>
        <v>0</v>
      </c>
      <c r="AG350" s="316">
        <f t="shared" si="723"/>
        <v>0</v>
      </c>
      <c r="AH350" s="316">
        <f t="shared" si="723"/>
        <v>0</v>
      </c>
      <c r="AI350" s="316">
        <f t="shared" si="723"/>
        <v>0</v>
      </c>
      <c r="AJ350" s="316">
        <f t="shared" si="723"/>
        <v>0</v>
      </c>
      <c r="AK350" s="316">
        <f t="shared" si="723"/>
        <v>0</v>
      </c>
      <c r="AL350" s="316">
        <f t="shared" si="723"/>
        <v>0</v>
      </c>
      <c r="AM350" s="316">
        <f t="shared" si="723"/>
        <v>0</v>
      </c>
      <c r="AN350" s="316">
        <f t="shared" si="723"/>
        <v>0</v>
      </c>
      <c r="AO350" s="316">
        <f t="shared" si="723"/>
        <v>0</v>
      </c>
      <c r="AP350" s="316">
        <f t="shared" si="723"/>
        <v>0</v>
      </c>
      <c r="AQ350" s="316">
        <f t="shared" si="723"/>
        <v>0</v>
      </c>
      <c r="AR350" s="316">
        <f t="shared" si="723"/>
        <v>0</v>
      </c>
      <c r="AS350" s="316">
        <f t="shared" si="723"/>
        <v>0</v>
      </c>
      <c r="AT350" s="316">
        <f t="shared" si="723"/>
        <v>0</v>
      </c>
      <c r="AU350" s="316">
        <f t="shared" si="723"/>
        <v>0</v>
      </c>
      <c r="AV350" s="316">
        <f t="shared" si="723"/>
        <v>0</v>
      </c>
      <c r="AW350" s="316">
        <f t="shared" si="723"/>
        <v>0</v>
      </c>
      <c r="AX350" s="316">
        <f t="shared" si="723"/>
        <v>0</v>
      </c>
      <c r="AY350" s="316">
        <f t="shared" si="723"/>
        <v>0</v>
      </c>
      <c r="AZ350" s="316">
        <f t="shared" si="723"/>
        <v>0</v>
      </c>
      <c r="BA350" s="316">
        <f t="shared" si="723"/>
        <v>0</v>
      </c>
      <c r="BB350" s="316">
        <f t="shared" si="723"/>
        <v>0</v>
      </c>
      <c r="BC350" s="316">
        <f t="shared" si="723"/>
        <v>0</v>
      </c>
      <c r="BD350" s="316">
        <f t="shared" si="723"/>
        <v>0</v>
      </c>
      <c r="BE350" s="316">
        <f t="shared" si="723"/>
        <v>0</v>
      </c>
      <c r="BF350" s="316">
        <f t="shared" si="723"/>
        <v>0</v>
      </c>
      <c r="BG350" s="316">
        <f t="shared" si="723"/>
        <v>0</v>
      </c>
      <c r="BH350" s="316">
        <f t="shared" si="723"/>
        <v>0</v>
      </c>
      <c r="BI350" s="316">
        <f t="shared" si="723"/>
        <v>0</v>
      </c>
      <c r="BJ350" s="316">
        <f t="shared" si="723"/>
        <v>0</v>
      </c>
      <c r="BK350" s="316">
        <f t="shared" si="723"/>
        <v>0</v>
      </c>
      <c r="BL350" s="316">
        <f t="shared" si="723"/>
        <v>0</v>
      </c>
      <c r="BM350" s="316">
        <f t="shared" si="723"/>
        <v>0</v>
      </c>
      <c r="BN350" s="316">
        <f t="shared" si="723"/>
        <v>0</v>
      </c>
      <c r="BO350" s="316">
        <f t="shared" si="723"/>
        <v>0</v>
      </c>
      <c r="BP350" s="316">
        <f t="shared" si="723"/>
        <v>0</v>
      </c>
      <c r="BQ350" s="316">
        <f t="shared" si="723"/>
        <v>0</v>
      </c>
      <c r="BR350" s="316">
        <f t="shared" si="723"/>
        <v>0</v>
      </c>
      <c r="BS350" s="316">
        <f t="shared" si="723"/>
        <v>0</v>
      </c>
      <c r="BT350" s="316">
        <f t="shared" si="723"/>
        <v>0</v>
      </c>
      <c r="BU350" s="316">
        <f t="shared" ref="BU350:BX350" si="724">IF($C124="NON-QALY",IF(BU$115="-","",BU$158*BU349),IF($C124="QALY",IF(BU$115="-","",BU349*BU$159),"N/A"))</f>
        <v>0</v>
      </c>
      <c r="BV350" s="316">
        <f t="shared" si="724"/>
        <v>0</v>
      </c>
      <c r="BW350" s="316">
        <f t="shared" si="724"/>
        <v>0</v>
      </c>
      <c r="BX350" s="316">
        <f t="shared" si="724"/>
        <v>0</v>
      </c>
    </row>
    <row r="351" spans="1:76" x14ac:dyDescent="0.2">
      <c r="A351" s="726" t="s">
        <v>625</v>
      </c>
      <c r="B351" s="713">
        <f>B125</f>
        <v>0</v>
      </c>
      <c r="C351" s="713" t="str">
        <f>C125</f>
        <v>Non-QALY</v>
      </c>
      <c r="D351" s="709">
        <f>E351/(IF(C125="QALY",Factors!$BU$83,Factors!$BU$82))</f>
        <v>0</v>
      </c>
      <c r="E351" s="709">
        <f t="shared" ref="E351" si="725">SUM(G352:BX352)</f>
        <v>0</v>
      </c>
      <c r="F351" s="34" t="s">
        <v>325</v>
      </c>
      <c r="G351" s="316">
        <f>G125</f>
        <v>0</v>
      </c>
      <c r="H351" s="316">
        <f t="shared" ref="H351:BS351" si="726">H125</f>
        <v>0</v>
      </c>
      <c r="I351" s="316">
        <f t="shared" si="726"/>
        <v>0</v>
      </c>
      <c r="J351" s="316">
        <f t="shared" si="726"/>
        <v>0</v>
      </c>
      <c r="K351" s="316">
        <f t="shared" si="726"/>
        <v>0</v>
      </c>
      <c r="L351" s="316">
        <f t="shared" si="726"/>
        <v>0</v>
      </c>
      <c r="M351" s="316">
        <f t="shared" si="726"/>
        <v>0</v>
      </c>
      <c r="N351" s="316">
        <f t="shared" si="726"/>
        <v>0</v>
      </c>
      <c r="O351" s="316">
        <f t="shared" si="726"/>
        <v>0</v>
      </c>
      <c r="P351" s="316">
        <f t="shared" si="726"/>
        <v>0</v>
      </c>
      <c r="Q351" s="316">
        <f t="shared" si="726"/>
        <v>0</v>
      </c>
      <c r="R351" s="316">
        <f t="shared" si="726"/>
        <v>0</v>
      </c>
      <c r="S351" s="316">
        <f t="shared" si="726"/>
        <v>0</v>
      </c>
      <c r="T351" s="316">
        <f t="shared" si="726"/>
        <v>0</v>
      </c>
      <c r="U351" s="316">
        <f t="shared" si="726"/>
        <v>0</v>
      </c>
      <c r="V351" s="316">
        <f t="shared" si="726"/>
        <v>0</v>
      </c>
      <c r="W351" s="316">
        <f t="shared" si="726"/>
        <v>0</v>
      </c>
      <c r="X351" s="316">
        <f t="shared" si="726"/>
        <v>0</v>
      </c>
      <c r="Y351" s="316">
        <f t="shared" si="726"/>
        <v>0</v>
      </c>
      <c r="Z351" s="316">
        <f t="shared" si="726"/>
        <v>0</v>
      </c>
      <c r="AA351" s="316">
        <f t="shared" si="726"/>
        <v>0</v>
      </c>
      <c r="AB351" s="316">
        <f t="shared" si="726"/>
        <v>0</v>
      </c>
      <c r="AC351" s="316">
        <f t="shared" si="726"/>
        <v>0</v>
      </c>
      <c r="AD351" s="316">
        <f t="shared" si="726"/>
        <v>0</v>
      </c>
      <c r="AE351" s="316">
        <f t="shared" si="726"/>
        <v>0</v>
      </c>
      <c r="AF351" s="316">
        <f t="shared" si="726"/>
        <v>0</v>
      </c>
      <c r="AG351" s="316">
        <f t="shared" si="726"/>
        <v>0</v>
      </c>
      <c r="AH351" s="316">
        <f t="shared" si="726"/>
        <v>0</v>
      </c>
      <c r="AI351" s="316">
        <f t="shared" si="726"/>
        <v>0</v>
      </c>
      <c r="AJ351" s="316">
        <f t="shared" si="726"/>
        <v>0</v>
      </c>
      <c r="AK351" s="316">
        <f t="shared" si="726"/>
        <v>0</v>
      </c>
      <c r="AL351" s="316">
        <f t="shared" si="726"/>
        <v>0</v>
      </c>
      <c r="AM351" s="316">
        <f t="shared" si="726"/>
        <v>0</v>
      </c>
      <c r="AN351" s="316">
        <f t="shared" si="726"/>
        <v>0</v>
      </c>
      <c r="AO351" s="316">
        <f t="shared" si="726"/>
        <v>0</v>
      </c>
      <c r="AP351" s="316">
        <f t="shared" si="726"/>
        <v>0</v>
      </c>
      <c r="AQ351" s="316">
        <f t="shared" si="726"/>
        <v>0</v>
      </c>
      <c r="AR351" s="316">
        <f t="shared" si="726"/>
        <v>0</v>
      </c>
      <c r="AS351" s="316">
        <f t="shared" si="726"/>
        <v>0</v>
      </c>
      <c r="AT351" s="316">
        <f t="shared" si="726"/>
        <v>0</v>
      </c>
      <c r="AU351" s="316">
        <f t="shared" si="726"/>
        <v>0</v>
      </c>
      <c r="AV351" s="316">
        <f t="shared" si="726"/>
        <v>0</v>
      </c>
      <c r="AW351" s="316">
        <f t="shared" si="726"/>
        <v>0</v>
      </c>
      <c r="AX351" s="316">
        <f t="shared" si="726"/>
        <v>0</v>
      </c>
      <c r="AY351" s="316">
        <f t="shared" si="726"/>
        <v>0</v>
      </c>
      <c r="AZ351" s="316">
        <f t="shared" si="726"/>
        <v>0</v>
      </c>
      <c r="BA351" s="316">
        <f t="shared" si="726"/>
        <v>0</v>
      </c>
      <c r="BB351" s="316">
        <f t="shared" si="726"/>
        <v>0</v>
      </c>
      <c r="BC351" s="316">
        <f t="shared" si="726"/>
        <v>0</v>
      </c>
      <c r="BD351" s="316">
        <f t="shared" si="726"/>
        <v>0</v>
      </c>
      <c r="BE351" s="316">
        <f t="shared" si="726"/>
        <v>0</v>
      </c>
      <c r="BF351" s="316">
        <f t="shared" si="726"/>
        <v>0</v>
      </c>
      <c r="BG351" s="316">
        <f t="shared" si="726"/>
        <v>0</v>
      </c>
      <c r="BH351" s="316">
        <f t="shared" si="726"/>
        <v>0</v>
      </c>
      <c r="BI351" s="316">
        <f t="shared" si="726"/>
        <v>0</v>
      </c>
      <c r="BJ351" s="316">
        <f t="shared" si="726"/>
        <v>0</v>
      </c>
      <c r="BK351" s="316">
        <f t="shared" si="726"/>
        <v>0</v>
      </c>
      <c r="BL351" s="316">
        <f t="shared" si="726"/>
        <v>0</v>
      </c>
      <c r="BM351" s="316">
        <f t="shared" si="726"/>
        <v>0</v>
      </c>
      <c r="BN351" s="316">
        <f t="shared" si="726"/>
        <v>0</v>
      </c>
      <c r="BO351" s="316">
        <f t="shared" si="726"/>
        <v>0</v>
      </c>
      <c r="BP351" s="316">
        <f t="shared" si="726"/>
        <v>0</v>
      </c>
      <c r="BQ351" s="316">
        <f t="shared" si="726"/>
        <v>0</v>
      </c>
      <c r="BR351" s="316">
        <f t="shared" si="726"/>
        <v>0</v>
      </c>
      <c r="BS351" s="316">
        <f t="shared" si="726"/>
        <v>0</v>
      </c>
      <c r="BT351" s="316">
        <f t="shared" ref="BT351:BX351" si="727">BT125</f>
        <v>0</v>
      </c>
      <c r="BU351" s="316">
        <f t="shared" si="727"/>
        <v>0</v>
      </c>
      <c r="BV351" s="316">
        <f t="shared" si="727"/>
        <v>0</v>
      </c>
      <c r="BW351" s="316">
        <f t="shared" si="727"/>
        <v>0</v>
      </c>
      <c r="BX351" s="316">
        <f t="shared" si="727"/>
        <v>0</v>
      </c>
    </row>
    <row r="352" spans="1:76" x14ac:dyDescent="0.2">
      <c r="A352" s="727"/>
      <c r="B352" s="714"/>
      <c r="C352" s="714"/>
      <c r="D352" s="710"/>
      <c r="E352" s="710"/>
      <c r="F352" s="90" t="s">
        <v>324</v>
      </c>
      <c r="G352" s="316">
        <f>IF($C125="","N/A",G351)</f>
        <v>0</v>
      </c>
      <c r="H352" s="316">
        <f>IF($C125="NON-QALY",IF(H$115="-","",H$158*H351),IF($C125="QALY",IF(H$115="-","",H351*H$159),"N/A"))</f>
        <v>0</v>
      </c>
      <c r="I352" s="316">
        <f t="shared" ref="I352:BT352" si="728">IF($C125="NON-QALY",IF(I$115="-","",I$158*I351),IF($C125="QALY",IF(I$115="-","",I351*I$159),"N/A"))</f>
        <v>0</v>
      </c>
      <c r="J352" s="316">
        <f t="shared" si="728"/>
        <v>0</v>
      </c>
      <c r="K352" s="316">
        <f t="shared" si="728"/>
        <v>0</v>
      </c>
      <c r="L352" s="316">
        <f t="shared" si="728"/>
        <v>0</v>
      </c>
      <c r="M352" s="316">
        <f t="shared" si="728"/>
        <v>0</v>
      </c>
      <c r="N352" s="316">
        <f t="shared" si="728"/>
        <v>0</v>
      </c>
      <c r="O352" s="316">
        <f t="shared" si="728"/>
        <v>0</v>
      </c>
      <c r="P352" s="316">
        <f t="shared" si="728"/>
        <v>0</v>
      </c>
      <c r="Q352" s="316">
        <f t="shared" si="728"/>
        <v>0</v>
      </c>
      <c r="R352" s="316">
        <f t="shared" si="728"/>
        <v>0</v>
      </c>
      <c r="S352" s="316">
        <f t="shared" si="728"/>
        <v>0</v>
      </c>
      <c r="T352" s="316">
        <f t="shared" si="728"/>
        <v>0</v>
      </c>
      <c r="U352" s="316">
        <f t="shared" si="728"/>
        <v>0</v>
      </c>
      <c r="V352" s="316">
        <f t="shared" si="728"/>
        <v>0</v>
      </c>
      <c r="W352" s="316">
        <f t="shared" si="728"/>
        <v>0</v>
      </c>
      <c r="X352" s="316">
        <f t="shared" si="728"/>
        <v>0</v>
      </c>
      <c r="Y352" s="316">
        <f t="shared" si="728"/>
        <v>0</v>
      </c>
      <c r="Z352" s="316">
        <f t="shared" si="728"/>
        <v>0</v>
      </c>
      <c r="AA352" s="316">
        <f t="shared" si="728"/>
        <v>0</v>
      </c>
      <c r="AB352" s="316">
        <f t="shared" si="728"/>
        <v>0</v>
      </c>
      <c r="AC352" s="316">
        <f t="shared" si="728"/>
        <v>0</v>
      </c>
      <c r="AD352" s="316">
        <f t="shared" si="728"/>
        <v>0</v>
      </c>
      <c r="AE352" s="316">
        <f t="shared" si="728"/>
        <v>0</v>
      </c>
      <c r="AF352" s="316">
        <f t="shared" si="728"/>
        <v>0</v>
      </c>
      <c r="AG352" s="316">
        <f t="shared" si="728"/>
        <v>0</v>
      </c>
      <c r="AH352" s="316">
        <f t="shared" si="728"/>
        <v>0</v>
      </c>
      <c r="AI352" s="316">
        <f t="shared" si="728"/>
        <v>0</v>
      </c>
      <c r="AJ352" s="316">
        <f t="shared" si="728"/>
        <v>0</v>
      </c>
      <c r="AK352" s="316">
        <f t="shared" si="728"/>
        <v>0</v>
      </c>
      <c r="AL352" s="316">
        <f t="shared" si="728"/>
        <v>0</v>
      </c>
      <c r="AM352" s="316">
        <f t="shared" si="728"/>
        <v>0</v>
      </c>
      <c r="AN352" s="316">
        <f t="shared" si="728"/>
        <v>0</v>
      </c>
      <c r="AO352" s="316">
        <f t="shared" si="728"/>
        <v>0</v>
      </c>
      <c r="AP352" s="316">
        <f t="shared" si="728"/>
        <v>0</v>
      </c>
      <c r="AQ352" s="316">
        <f t="shared" si="728"/>
        <v>0</v>
      </c>
      <c r="AR352" s="316">
        <f t="shared" si="728"/>
        <v>0</v>
      </c>
      <c r="AS352" s="316">
        <f t="shared" si="728"/>
        <v>0</v>
      </c>
      <c r="AT352" s="316">
        <f t="shared" si="728"/>
        <v>0</v>
      </c>
      <c r="AU352" s="316">
        <f t="shared" si="728"/>
        <v>0</v>
      </c>
      <c r="AV352" s="316">
        <f t="shared" si="728"/>
        <v>0</v>
      </c>
      <c r="AW352" s="316">
        <f t="shared" si="728"/>
        <v>0</v>
      </c>
      <c r="AX352" s="316">
        <f t="shared" si="728"/>
        <v>0</v>
      </c>
      <c r="AY352" s="316">
        <f t="shared" si="728"/>
        <v>0</v>
      </c>
      <c r="AZ352" s="316">
        <f t="shared" si="728"/>
        <v>0</v>
      </c>
      <c r="BA352" s="316">
        <f t="shared" si="728"/>
        <v>0</v>
      </c>
      <c r="BB352" s="316">
        <f t="shared" si="728"/>
        <v>0</v>
      </c>
      <c r="BC352" s="316">
        <f t="shared" si="728"/>
        <v>0</v>
      </c>
      <c r="BD352" s="316">
        <f t="shared" si="728"/>
        <v>0</v>
      </c>
      <c r="BE352" s="316">
        <f t="shared" si="728"/>
        <v>0</v>
      </c>
      <c r="BF352" s="316">
        <f t="shared" si="728"/>
        <v>0</v>
      </c>
      <c r="BG352" s="316">
        <f t="shared" si="728"/>
        <v>0</v>
      </c>
      <c r="BH352" s="316">
        <f t="shared" si="728"/>
        <v>0</v>
      </c>
      <c r="BI352" s="316">
        <f t="shared" si="728"/>
        <v>0</v>
      </c>
      <c r="BJ352" s="316">
        <f t="shared" si="728"/>
        <v>0</v>
      </c>
      <c r="BK352" s="316">
        <f t="shared" si="728"/>
        <v>0</v>
      </c>
      <c r="BL352" s="316">
        <f t="shared" si="728"/>
        <v>0</v>
      </c>
      <c r="BM352" s="316">
        <f t="shared" si="728"/>
        <v>0</v>
      </c>
      <c r="BN352" s="316">
        <f t="shared" si="728"/>
        <v>0</v>
      </c>
      <c r="BO352" s="316">
        <f t="shared" si="728"/>
        <v>0</v>
      </c>
      <c r="BP352" s="316">
        <f t="shared" si="728"/>
        <v>0</v>
      </c>
      <c r="BQ352" s="316">
        <f t="shared" si="728"/>
        <v>0</v>
      </c>
      <c r="BR352" s="316">
        <f t="shared" si="728"/>
        <v>0</v>
      </c>
      <c r="BS352" s="316">
        <f t="shared" si="728"/>
        <v>0</v>
      </c>
      <c r="BT352" s="316">
        <f t="shared" si="728"/>
        <v>0</v>
      </c>
      <c r="BU352" s="316">
        <f t="shared" ref="BU352:BX352" si="729">IF($C125="NON-QALY",IF(BU$115="-","",BU$158*BU351),IF($C125="QALY",IF(BU$115="-","",BU351*BU$159),"N/A"))</f>
        <v>0</v>
      </c>
      <c r="BV352" s="316">
        <f t="shared" si="729"/>
        <v>0</v>
      </c>
      <c r="BW352" s="316">
        <f t="shared" si="729"/>
        <v>0</v>
      </c>
      <c r="BX352" s="316">
        <f t="shared" si="729"/>
        <v>0</v>
      </c>
    </row>
    <row r="353" spans="1:76" x14ac:dyDescent="0.2">
      <c r="A353" s="726" t="s">
        <v>626</v>
      </c>
      <c r="B353" s="713">
        <f>B126</f>
        <v>0</v>
      </c>
      <c r="C353" s="713" t="str">
        <f>C126</f>
        <v>Non-QALY</v>
      </c>
      <c r="D353" s="709">
        <f>E353/(IF(C126="QALY",Factors!$BU$83,Factors!$BU$82))</f>
        <v>0</v>
      </c>
      <c r="E353" s="709">
        <f t="shared" ref="E353" si="730">SUM(G354:BX354)</f>
        <v>0</v>
      </c>
      <c r="F353" s="34" t="s">
        <v>325</v>
      </c>
      <c r="G353" s="316">
        <f>G126</f>
        <v>0</v>
      </c>
      <c r="H353" s="316">
        <f t="shared" ref="H353:BS353" si="731">H126</f>
        <v>0</v>
      </c>
      <c r="I353" s="316">
        <f t="shared" si="731"/>
        <v>0</v>
      </c>
      <c r="J353" s="316">
        <f t="shared" si="731"/>
        <v>0</v>
      </c>
      <c r="K353" s="316">
        <f t="shared" si="731"/>
        <v>0</v>
      </c>
      <c r="L353" s="316">
        <f t="shared" si="731"/>
        <v>0</v>
      </c>
      <c r="M353" s="316">
        <f t="shared" si="731"/>
        <v>0</v>
      </c>
      <c r="N353" s="316">
        <f t="shared" si="731"/>
        <v>0</v>
      </c>
      <c r="O353" s="316">
        <f t="shared" si="731"/>
        <v>0</v>
      </c>
      <c r="P353" s="316">
        <f t="shared" si="731"/>
        <v>0</v>
      </c>
      <c r="Q353" s="316">
        <f t="shared" si="731"/>
        <v>0</v>
      </c>
      <c r="R353" s="316">
        <f t="shared" si="731"/>
        <v>0</v>
      </c>
      <c r="S353" s="316">
        <f t="shared" si="731"/>
        <v>0</v>
      </c>
      <c r="T353" s="316">
        <f t="shared" si="731"/>
        <v>0</v>
      </c>
      <c r="U353" s="316">
        <f t="shared" si="731"/>
        <v>0</v>
      </c>
      <c r="V353" s="316">
        <f t="shared" si="731"/>
        <v>0</v>
      </c>
      <c r="W353" s="316">
        <f t="shared" si="731"/>
        <v>0</v>
      </c>
      <c r="X353" s="316">
        <f t="shared" si="731"/>
        <v>0</v>
      </c>
      <c r="Y353" s="316">
        <f t="shared" si="731"/>
        <v>0</v>
      </c>
      <c r="Z353" s="316">
        <f t="shared" si="731"/>
        <v>0</v>
      </c>
      <c r="AA353" s="316">
        <f t="shared" si="731"/>
        <v>0</v>
      </c>
      <c r="AB353" s="316">
        <f t="shared" si="731"/>
        <v>0</v>
      </c>
      <c r="AC353" s="316">
        <f t="shared" si="731"/>
        <v>0</v>
      </c>
      <c r="AD353" s="316">
        <f t="shared" si="731"/>
        <v>0</v>
      </c>
      <c r="AE353" s="316">
        <f t="shared" si="731"/>
        <v>0</v>
      </c>
      <c r="AF353" s="316">
        <f t="shared" si="731"/>
        <v>0</v>
      </c>
      <c r="AG353" s="316">
        <f t="shared" si="731"/>
        <v>0</v>
      </c>
      <c r="AH353" s="316">
        <f t="shared" si="731"/>
        <v>0</v>
      </c>
      <c r="AI353" s="316">
        <f t="shared" si="731"/>
        <v>0</v>
      </c>
      <c r="AJ353" s="316">
        <f t="shared" si="731"/>
        <v>0</v>
      </c>
      <c r="AK353" s="316">
        <f t="shared" si="731"/>
        <v>0</v>
      </c>
      <c r="AL353" s="316">
        <f t="shared" si="731"/>
        <v>0</v>
      </c>
      <c r="AM353" s="316">
        <f t="shared" si="731"/>
        <v>0</v>
      </c>
      <c r="AN353" s="316">
        <f t="shared" si="731"/>
        <v>0</v>
      </c>
      <c r="AO353" s="316">
        <f t="shared" si="731"/>
        <v>0</v>
      </c>
      <c r="AP353" s="316">
        <f t="shared" si="731"/>
        <v>0</v>
      </c>
      <c r="AQ353" s="316">
        <f t="shared" si="731"/>
        <v>0</v>
      </c>
      <c r="AR353" s="316">
        <f t="shared" si="731"/>
        <v>0</v>
      </c>
      <c r="AS353" s="316">
        <f t="shared" si="731"/>
        <v>0</v>
      </c>
      <c r="AT353" s="316">
        <f t="shared" si="731"/>
        <v>0</v>
      </c>
      <c r="AU353" s="316">
        <f t="shared" si="731"/>
        <v>0</v>
      </c>
      <c r="AV353" s="316">
        <f t="shared" si="731"/>
        <v>0</v>
      </c>
      <c r="AW353" s="316">
        <f t="shared" si="731"/>
        <v>0</v>
      </c>
      <c r="AX353" s="316">
        <f t="shared" si="731"/>
        <v>0</v>
      </c>
      <c r="AY353" s="316">
        <f t="shared" si="731"/>
        <v>0</v>
      </c>
      <c r="AZ353" s="316">
        <f t="shared" si="731"/>
        <v>0</v>
      </c>
      <c r="BA353" s="316">
        <f t="shared" si="731"/>
        <v>0</v>
      </c>
      <c r="BB353" s="316">
        <f t="shared" si="731"/>
        <v>0</v>
      </c>
      <c r="BC353" s="316">
        <f t="shared" si="731"/>
        <v>0</v>
      </c>
      <c r="BD353" s="316">
        <f t="shared" si="731"/>
        <v>0</v>
      </c>
      <c r="BE353" s="316">
        <f t="shared" si="731"/>
        <v>0</v>
      </c>
      <c r="BF353" s="316">
        <f t="shared" si="731"/>
        <v>0</v>
      </c>
      <c r="BG353" s="316">
        <f t="shared" si="731"/>
        <v>0</v>
      </c>
      <c r="BH353" s="316">
        <f t="shared" si="731"/>
        <v>0</v>
      </c>
      <c r="BI353" s="316">
        <f t="shared" si="731"/>
        <v>0</v>
      </c>
      <c r="BJ353" s="316">
        <f t="shared" si="731"/>
        <v>0</v>
      </c>
      <c r="BK353" s="316">
        <f t="shared" si="731"/>
        <v>0</v>
      </c>
      <c r="BL353" s="316">
        <f t="shared" si="731"/>
        <v>0</v>
      </c>
      <c r="BM353" s="316">
        <f t="shared" si="731"/>
        <v>0</v>
      </c>
      <c r="BN353" s="316">
        <f t="shared" si="731"/>
        <v>0</v>
      </c>
      <c r="BO353" s="316">
        <f t="shared" si="731"/>
        <v>0</v>
      </c>
      <c r="BP353" s="316">
        <f t="shared" si="731"/>
        <v>0</v>
      </c>
      <c r="BQ353" s="316">
        <f t="shared" si="731"/>
        <v>0</v>
      </c>
      <c r="BR353" s="316">
        <f t="shared" si="731"/>
        <v>0</v>
      </c>
      <c r="BS353" s="316">
        <f t="shared" si="731"/>
        <v>0</v>
      </c>
      <c r="BT353" s="316">
        <f t="shared" ref="BT353:BX353" si="732">BT126</f>
        <v>0</v>
      </c>
      <c r="BU353" s="316">
        <f t="shared" si="732"/>
        <v>0</v>
      </c>
      <c r="BV353" s="316">
        <f t="shared" si="732"/>
        <v>0</v>
      </c>
      <c r="BW353" s="316">
        <f t="shared" si="732"/>
        <v>0</v>
      </c>
      <c r="BX353" s="316">
        <f t="shared" si="732"/>
        <v>0</v>
      </c>
    </row>
    <row r="354" spans="1:76" x14ac:dyDescent="0.2">
      <c r="A354" s="727"/>
      <c r="B354" s="714"/>
      <c r="C354" s="714"/>
      <c r="D354" s="710"/>
      <c r="E354" s="710"/>
      <c r="F354" s="90" t="s">
        <v>324</v>
      </c>
      <c r="G354" s="316">
        <f>IF($C126="","N/A",G353)</f>
        <v>0</v>
      </c>
      <c r="H354" s="316">
        <f>IF($C126="NON-QALY",IF(H$115="-","",H$158*H353),IF($C126="QALY",IF(H$115="-","",H353*H$159),"N/A"))</f>
        <v>0</v>
      </c>
      <c r="I354" s="316">
        <f t="shared" ref="I354:BT354" si="733">IF($C126="NON-QALY",IF(I$115="-","",I$158*I353),IF($C126="QALY",IF(I$115="-","",I353*I$159),"N/A"))</f>
        <v>0</v>
      </c>
      <c r="J354" s="316">
        <f t="shared" si="733"/>
        <v>0</v>
      </c>
      <c r="K354" s="316">
        <f t="shared" si="733"/>
        <v>0</v>
      </c>
      <c r="L354" s="316">
        <f t="shared" si="733"/>
        <v>0</v>
      </c>
      <c r="M354" s="316">
        <f t="shared" si="733"/>
        <v>0</v>
      </c>
      <c r="N354" s="316">
        <f t="shared" si="733"/>
        <v>0</v>
      </c>
      <c r="O354" s="316">
        <f t="shared" si="733"/>
        <v>0</v>
      </c>
      <c r="P354" s="316">
        <f t="shared" si="733"/>
        <v>0</v>
      </c>
      <c r="Q354" s="316">
        <f t="shared" si="733"/>
        <v>0</v>
      </c>
      <c r="R354" s="316">
        <f t="shared" si="733"/>
        <v>0</v>
      </c>
      <c r="S354" s="316">
        <f t="shared" si="733"/>
        <v>0</v>
      </c>
      <c r="T354" s="316">
        <f t="shared" si="733"/>
        <v>0</v>
      </c>
      <c r="U354" s="316">
        <f t="shared" si="733"/>
        <v>0</v>
      </c>
      <c r="V354" s="316">
        <f t="shared" si="733"/>
        <v>0</v>
      </c>
      <c r="W354" s="316">
        <f t="shared" si="733"/>
        <v>0</v>
      </c>
      <c r="X354" s="316">
        <f t="shared" si="733"/>
        <v>0</v>
      </c>
      <c r="Y354" s="316">
        <f t="shared" si="733"/>
        <v>0</v>
      </c>
      <c r="Z354" s="316">
        <f t="shared" si="733"/>
        <v>0</v>
      </c>
      <c r="AA354" s="316">
        <f t="shared" si="733"/>
        <v>0</v>
      </c>
      <c r="AB354" s="316">
        <f t="shared" si="733"/>
        <v>0</v>
      </c>
      <c r="AC354" s="316">
        <f t="shared" si="733"/>
        <v>0</v>
      </c>
      <c r="AD354" s="316">
        <f t="shared" si="733"/>
        <v>0</v>
      </c>
      <c r="AE354" s="316">
        <f t="shared" si="733"/>
        <v>0</v>
      </c>
      <c r="AF354" s="316">
        <f t="shared" si="733"/>
        <v>0</v>
      </c>
      <c r="AG354" s="316">
        <f t="shared" si="733"/>
        <v>0</v>
      </c>
      <c r="AH354" s="316">
        <f t="shared" si="733"/>
        <v>0</v>
      </c>
      <c r="AI354" s="316">
        <f t="shared" si="733"/>
        <v>0</v>
      </c>
      <c r="AJ354" s="316">
        <f t="shared" si="733"/>
        <v>0</v>
      </c>
      <c r="AK354" s="316">
        <f t="shared" si="733"/>
        <v>0</v>
      </c>
      <c r="AL354" s="316">
        <f t="shared" si="733"/>
        <v>0</v>
      </c>
      <c r="AM354" s="316">
        <f t="shared" si="733"/>
        <v>0</v>
      </c>
      <c r="AN354" s="316">
        <f t="shared" si="733"/>
        <v>0</v>
      </c>
      <c r="AO354" s="316">
        <f t="shared" si="733"/>
        <v>0</v>
      </c>
      <c r="AP354" s="316">
        <f t="shared" si="733"/>
        <v>0</v>
      </c>
      <c r="AQ354" s="316">
        <f t="shared" si="733"/>
        <v>0</v>
      </c>
      <c r="AR354" s="316">
        <f t="shared" si="733"/>
        <v>0</v>
      </c>
      <c r="AS354" s="316">
        <f t="shared" si="733"/>
        <v>0</v>
      </c>
      <c r="AT354" s="316">
        <f t="shared" si="733"/>
        <v>0</v>
      </c>
      <c r="AU354" s="316">
        <f t="shared" si="733"/>
        <v>0</v>
      </c>
      <c r="AV354" s="316">
        <f t="shared" si="733"/>
        <v>0</v>
      </c>
      <c r="AW354" s="316">
        <f t="shared" si="733"/>
        <v>0</v>
      </c>
      <c r="AX354" s="316">
        <f t="shared" si="733"/>
        <v>0</v>
      </c>
      <c r="AY354" s="316">
        <f t="shared" si="733"/>
        <v>0</v>
      </c>
      <c r="AZ354" s="316">
        <f t="shared" si="733"/>
        <v>0</v>
      </c>
      <c r="BA354" s="316">
        <f t="shared" si="733"/>
        <v>0</v>
      </c>
      <c r="BB354" s="316">
        <f t="shared" si="733"/>
        <v>0</v>
      </c>
      <c r="BC354" s="316">
        <f t="shared" si="733"/>
        <v>0</v>
      </c>
      <c r="BD354" s="316">
        <f t="shared" si="733"/>
        <v>0</v>
      </c>
      <c r="BE354" s="316">
        <f t="shared" si="733"/>
        <v>0</v>
      </c>
      <c r="BF354" s="316">
        <f t="shared" si="733"/>
        <v>0</v>
      </c>
      <c r="BG354" s="316">
        <f t="shared" si="733"/>
        <v>0</v>
      </c>
      <c r="BH354" s="316">
        <f t="shared" si="733"/>
        <v>0</v>
      </c>
      <c r="BI354" s="316">
        <f t="shared" si="733"/>
        <v>0</v>
      </c>
      <c r="BJ354" s="316">
        <f t="shared" si="733"/>
        <v>0</v>
      </c>
      <c r="BK354" s="316">
        <f t="shared" si="733"/>
        <v>0</v>
      </c>
      <c r="BL354" s="316">
        <f t="shared" si="733"/>
        <v>0</v>
      </c>
      <c r="BM354" s="316">
        <f t="shared" si="733"/>
        <v>0</v>
      </c>
      <c r="BN354" s="316">
        <f t="shared" si="733"/>
        <v>0</v>
      </c>
      <c r="BO354" s="316">
        <f t="shared" si="733"/>
        <v>0</v>
      </c>
      <c r="BP354" s="316">
        <f t="shared" si="733"/>
        <v>0</v>
      </c>
      <c r="BQ354" s="316">
        <f t="shared" si="733"/>
        <v>0</v>
      </c>
      <c r="BR354" s="316">
        <f t="shared" si="733"/>
        <v>0</v>
      </c>
      <c r="BS354" s="316">
        <f t="shared" si="733"/>
        <v>0</v>
      </c>
      <c r="BT354" s="316">
        <f t="shared" si="733"/>
        <v>0</v>
      </c>
      <c r="BU354" s="316">
        <f t="shared" ref="BU354:BX354" si="734">IF($C126="NON-QALY",IF(BU$115="-","",BU$158*BU353),IF($C126="QALY",IF(BU$115="-","",BU353*BU$159),"N/A"))</f>
        <v>0</v>
      </c>
      <c r="BV354" s="316">
        <f t="shared" si="734"/>
        <v>0</v>
      </c>
      <c r="BW354" s="316">
        <f t="shared" si="734"/>
        <v>0</v>
      </c>
      <c r="BX354" s="316">
        <f t="shared" si="734"/>
        <v>0</v>
      </c>
    </row>
    <row r="355" spans="1:76" x14ac:dyDescent="0.2">
      <c r="A355" s="726" t="s">
        <v>627</v>
      </c>
      <c r="B355" s="713">
        <f>B127</f>
        <v>0</v>
      </c>
      <c r="C355" s="713" t="str">
        <f>C127</f>
        <v>Non-QALY</v>
      </c>
      <c r="D355" s="709">
        <f>E355/(IF(C127="QALY",Factors!$BU$83,Factors!$BU$82))</f>
        <v>0</v>
      </c>
      <c r="E355" s="709">
        <f t="shared" ref="E355" si="735">SUM(G356:BX356)</f>
        <v>0</v>
      </c>
      <c r="F355" s="34" t="s">
        <v>325</v>
      </c>
      <c r="G355" s="316">
        <f>G127</f>
        <v>0</v>
      </c>
      <c r="H355" s="316">
        <f t="shared" ref="H355:BS355" si="736">H127</f>
        <v>0</v>
      </c>
      <c r="I355" s="316">
        <f t="shared" si="736"/>
        <v>0</v>
      </c>
      <c r="J355" s="316">
        <f t="shared" si="736"/>
        <v>0</v>
      </c>
      <c r="K355" s="316">
        <f t="shared" si="736"/>
        <v>0</v>
      </c>
      <c r="L355" s="316">
        <f t="shared" si="736"/>
        <v>0</v>
      </c>
      <c r="M355" s="316">
        <f t="shared" si="736"/>
        <v>0</v>
      </c>
      <c r="N355" s="316">
        <f t="shared" si="736"/>
        <v>0</v>
      </c>
      <c r="O355" s="316">
        <f t="shared" si="736"/>
        <v>0</v>
      </c>
      <c r="P355" s="316">
        <f t="shared" si="736"/>
        <v>0</v>
      </c>
      <c r="Q355" s="316">
        <f t="shared" si="736"/>
        <v>0</v>
      </c>
      <c r="R355" s="316">
        <f t="shared" si="736"/>
        <v>0</v>
      </c>
      <c r="S355" s="316">
        <f t="shared" si="736"/>
        <v>0</v>
      </c>
      <c r="T355" s="316">
        <f t="shared" si="736"/>
        <v>0</v>
      </c>
      <c r="U355" s="316">
        <f t="shared" si="736"/>
        <v>0</v>
      </c>
      <c r="V355" s="316">
        <f t="shared" si="736"/>
        <v>0</v>
      </c>
      <c r="W355" s="316">
        <f t="shared" si="736"/>
        <v>0</v>
      </c>
      <c r="X355" s="316">
        <f t="shared" si="736"/>
        <v>0</v>
      </c>
      <c r="Y355" s="316">
        <f t="shared" si="736"/>
        <v>0</v>
      </c>
      <c r="Z355" s="316">
        <f t="shared" si="736"/>
        <v>0</v>
      </c>
      <c r="AA355" s="316">
        <f t="shared" si="736"/>
        <v>0</v>
      </c>
      <c r="AB355" s="316">
        <f t="shared" si="736"/>
        <v>0</v>
      </c>
      <c r="AC355" s="316">
        <f t="shared" si="736"/>
        <v>0</v>
      </c>
      <c r="AD355" s="316">
        <f t="shared" si="736"/>
        <v>0</v>
      </c>
      <c r="AE355" s="316">
        <f t="shared" si="736"/>
        <v>0</v>
      </c>
      <c r="AF355" s="316">
        <f t="shared" si="736"/>
        <v>0</v>
      </c>
      <c r="AG355" s="316">
        <f t="shared" si="736"/>
        <v>0</v>
      </c>
      <c r="AH355" s="316">
        <f t="shared" si="736"/>
        <v>0</v>
      </c>
      <c r="AI355" s="316">
        <f t="shared" si="736"/>
        <v>0</v>
      </c>
      <c r="AJ355" s="316">
        <f t="shared" si="736"/>
        <v>0</v>
      </c>
      <c r="AK355" s="316">
        <f t="shared" si="736"/>
        <v>0</v>
      </c>
      <c r="AL355" s="316">
        <f t="shared" si="736"/>
        <v>0</v>
      </c>
      <c r="AM355" s="316">
        <f t="shared" si="736"/>
        <v>0</v>
      </c>
      <c r="AN355" s="316">
        <f t="shared" si="736"/>
        <v>0</v>
      </c>
      <c r="AO355" s="316">
        <f t="shared" si="736"/>
        <v>0</v>
      </c>
      <c r="AP355" s="316">
        <f t="shared" si="736"/>
        <v>0</v>
      </c>
      <c r="AQ355" s="316">
        <f t="shared" si="736"/>
        <v>0</v>
      </c>
      <c r="AR355" s="316">
        <f t="shared" si="736"/>
        <v>0</v>
      </c>
      <c r="AS355" s="316">
        <f t="shared" si="736"/>
        <v>0</v>
      </c>
      <c r="AT355" s="316">
        <f t="shared" si="736"/>
        <v>0</v>
      </c>
      <c r="AU355" s="316">
        <f t="shared" si="736"/>
        <v>0</v>
      </c>
      <c r="AV355" s="316">
        <f t="shared" si="736"/>
        <v>0</v>
      </c>
      <c r="AW355" s="316">
        <f t="shared" si="736"/>
        <v>0</v>
      </c>
      <c r="AX355" s="316">
        <f t="shared" si="736"/>
        <v>0</v>
      </c>
      <c r="AY355" s="316">
        <f t="shared" si="736"/>
        <v>0</v>
      </c>
      <c r="AZ355" s="316">
        <f t="shared" si="736"/>
        <v>0</v>
      </c>
      <c r="BA355" s="316">
        <f t="shared" si="736"/>
        <v>0</v>
      </c>
      <c r="BB355" s="316">
        <f t="shared" si="736"/>
        <v>0</v>
      </c>
      <c r="BC355" s="316">
        <f t="shared" si="736"/>
        <v>0</v>
      </c>
      <c r="BD355" s="316">
        <f t="shared" si="736"/>
        <v>0</v>
      </c>
      <c r="BE355" s="316">
        <f t="shared" si="736"/>
        <v>0</v>
      </c>
      <c r="BF355" s="316">
        <f t="shared" si="736"/>
        <v>0</v>
      </c>
      <c r="BG355" s="316">
        <f t="shared" si="736"/>
        <v>0</v>
      </c>
      <c r="BH355" s="316">
        <f t="shared" si="736"/>
        <v>0</v>
      </c>
      <c r="BI355" s="316">
        <f t="shared" si="736"/>
        <v>0</v>
      </c>
      <c r="BJ355" s="316">
        <f t="shared" si="736"/>
        <v>0</v>
      </c>
      <c r="BK355" s="316">
        <f t="shared" si="736"/>
        <v>0</v>
      </c>
      <c r="BL355" s="316">
        <f t="shared" si="736"/>
        <v>0</v>
      </c>
      <c r="BM355" s="316">
        <f t="shared" si="736"/>
        <v>0</v>
      </c>
      <c r="BN355" s="316">
        <f t="shared" si="736"/>
        <v>0</v>
      </c>
      <c r="BO355" s="316">
        <f t="shared" si="736"/>
        <v>0</v>
      </c>
      <c r="BP355" s="316">
        <f t="shared" si="736"/>
        <v>0</v>
      </c>
      <c r="BQ355" s="316">
        <f t="shared" si="736"/>
        <v>0</v>
      </c>
      <c r="BR355" s="316">
        <f t="shared" si="736"/>
        <v>0</v>
      </c>
      <c r="BS355" s="316">
        <f t="shared" si="736"/>
        <v>0</v>
      </c>
      <c r="BT355" s="316">
        <f t="shared" ref="BT355:BX355" si="737">BT127</f>
        <v>0</v>
      </c>
      <c r="BU355" s="316">
        <f t="shared" si="737"/>
        <v>0</v>
      </c>
      <c r="BV355" s="316">
        <f t="shared" si="737"/>
        <v>0</v>
      </c>
      <c r="BW355" s="316">
        <f t="shared" si="737"/>
        <v>0</v>
      </c>
      <c r="BX355" s="316">
        <f t="shared" si="737"/>
        <v>0</v>
      </c>
    </row>
    <row r="356" spans="1:76" x14ac:dyDescent="0.2">
      <c r="A356" s="727"/>
      <c r="B356" s="714"/>
      <c r="C356" s="714"/>
      <c r="D356" s="710"/>
      <c r="E356" s="710"/>
      <c r="F356" s="90" t="s">
        <v>324</v>
      </c>
      <c r="G356" s="316">
        <f>IF($C127="","N/A",G355)</f>
        <v>0</v>
      </c>
      <c r="H356" s="316">
        <f>IF($C127="NON-QALY",IF(H$115="-","",H$158*H355),IF($C127="QALY",IF(H$115="-","",H355*H$159),"N/A"))</f>
        <v>0</v>
      </c>
      <c r="I356" s="316">
        <f t="shared" ref="I356:BT356" si="738">IF($C127="NON-QALY",IF(I$115="-","",I$158*I355),IF($C127="QALY",IF(I$115="-","",I355*I$159),"N/A"))</f>
        <v>0</v>
      </c>
      <c r="J356" s="316">
        <f t="shared" si="738"/>
        <v>0</v>
      </c>
      <c r="K356" s="316">
        <f t="shared" si="738"/>
        <v>0</v>
      </c>
      <c r="L356" s="316">
        <f t="shared" si="738"/>
        <v>0</v>
      </c>
      <c r="M356" s="316">
        <f t="shared" si="738"/>
        <v>0</v>
      </c>
      <c r="N356" s="316">
        <f t="shared" si="738"/>
        <v>0</v>
      </c>
      <c r="O356" s="316">
        <f t="shared" si="738"/>
        <v>0</v>
      </c>
      <c r="P356" s="316">
        <f t="shared" si="738"/>
        <v>0</v>
      </c>
      <c r="Q356" s="316">
        <f t="shared" si="738"/>
        <v>0</v>
      </c>
      <c r="R356" s="316">
        <f t="shared" si="738"/>
        <v>0</v>
      </c>
      <c r="S356" s="316">
        <f t="shared" si="738"/>
        <v>0</v>
      </c>
      <c r="T356" s="316">
        <f t="shared" si="738"/>
        <v>0</v>
      </c>
      <c r="U356" s="316">
        <f t="shared" si="738"/>
        <v>0</v>
      </c>
      <c r="V356" s="316">
        <f t="shared" si="738"/>
        <v>0</v>
      </c>
      <c r="W356" s="316">
        <f t="shared" si="738"/>
        <v>0</v>
      </c>
      <c r="X356" s="316">
        <f t="shared" si="738"/>
        <v>0</v>
      </c>
      <c r="Y356" s="316">
        <f t="shared" si="738"/>
        <v>0</v>
      </c>
      <c r="Z356" s="316">
        <f t="shared" si="738"/>
        <v>0</v>
      </c>
      <c r="AA356" s="316">
        <f t="shared" si="738"/>
        <v>0</v>
      </c>
      <c r="AB356" s="316">
        <f t="shared" si="738"/>
        <v>0</v>
      </c>
      <c r="AC356" s="316">
        <f t="shared" si="738"/>
        <v>0</v>
      </c>
      <c r="AD356" s="316">
        <f t="shared" si="738"/>
        <v>0</v>
      </c>
      <c r="AE356" s="316">
        <f t="shared" si="738"/>
        <v>0</v>
      </c>
      <c r="AF356" s="316">
        <f t="shared" si="738"/>
        <v>0</v>
      </c>
      <c r="AG356" s="316">
        <f t="shared" si="738"/>
        <v>0</v>
      </c>
      <c r="AH356" s="316">
        <f t="shared" si="738"/>
        <v>0</v>
      </c>
      <c r="AI356" s="316">
        <f t="shared" si="738"/>
        <v>0</v>
      </c>
      <c r="AJ356" s="316">
        <f t="shared" si="738"/>
        <v>0</v>
      </c>
      <c r="AK356" s="316">
        <f t="shared" si="738"/>
        <v>0</v>
      </c>
      <c r="AL356" s="316">
        <f t="shared" si="738"/>
        <v>0</v>
      </c>
      <c r="AM356" s="316">
        <f t="shared" si="738"/>
        <v>0</v>
      </c>
      <c r="AN356" s="316">
        <f t="shared" si="738"/>
        <v>0</v>
      </c>
      <c r="AO356" s="316">
        <f t="shared" si="738"/>
        <v>0</v>
      </c>
      <c r="AP356" s="316">
        <f t="shared" si="738"/>
        <v>0</v>
      </c>
      <c r="AQ356" s="316">
        <f t="shared" si="738"/>
        <v>0</v>
      </c>
      <c r="AR356" s="316">
        <f t="shared" si="738"/>
        <v>0</v>
      </c>
      <c r="AS356" s="316">
        <f t="shared" si="738"/>
        <v>0</v>
      </c>
      <c r="AT356" s="316">
        <f t="shared" si="738"/>
        <v>0</v>
      </c>
      <c r="AU356" s="316">
        <f t="shared" si="738"/>
        <v>0</v>
      </c>
      <c r="AV356" s="316">
        <f t="shared" si="738"/>
        <v>0</v>
      </c>
      <c r="AW356" s="316">
        <f t="shared" si="738"/>
        <v>0</v>
      </c>
      <c r="AX356" s="316">
        <f t="shared" si="738"/>
        <v>0</v>
      </c>
      <c r="AY356" s="316">
        <f t="shared" si="738"/>
        <v>0</v>
      </c>
      <c r="AZ356" s="316">
        <f t="shared" si="738"/>
        <v>0</v>
      </c>
      <c r="BA356" s="316">
        <f t="shared" si="738"/>
        <v>0</v>
      </c>
      <c r="BB356" s="316">
        <f t="shared" si="738"/>
        <v>0</v>
      </c>
      <c r="BC356" s="316">
        <f t="shared" si="738"/>
        <v>0</v>
      </c>
      <c r="BD356" s="316">
        <f t="shared" si="738"/>
        <v>0</v>
      </c>
      <c r="BE356" s="316">
        <f t="shared" si="738"/>
        <v>0</v>
      </c>
      <c r="BF356" s="316">
        <f t="shared" si="738"/>
        <v>0</v>
      </c>
      <c r="BG356" s="316">
        <f t="shared" si="738"/>
        <v>0</v>
      </c>
      <c r="BH356" s="316">
        <f t="shared" si="738"/>
        <v>0</v>
      </c>
      <c r="BI356" s="316">
        <f t="shared" si="738"/>
        <v>0</v>
      </c>
      <c r="BJ356" s="316">
        <f t="shared" si="738"/>
        <v>0</v>
      </c>
      <c r="BK356" s="316">
        <f t="shared" si="738"/>
        <v>0</v>
      </c>
      <c r="BL356" s="316">
        <f t="shared" si="738"/>
        <v>0</v>
      </c>
      <c r="BM356" s="316">
        <f t="shared" si="738"/>
        <v>0</v>
      </c>
      <c r="BN356" s="316">
        <f t="shared" si="738"/>
        <v>0</v>
      </c>
      <c r="BO356" s="316">
        <f t="shared" si="738"/>
        <v>0</v>
      </c>
      <c r="BP356" s="316">
        <f t="shared" si="738"/>
        <v>0</v>
      </c>
      <c r="BQ356" s="316">
        <f t="shared" si="738"/>
        <v>0</v>
      </c>
      <c r="BR356" s="316">
        <f t="shared" si="738"/>
        <v>0</v>
      </c>
      <c r="BS356" s="316">
        <f t="shared" si="738"/>
        <v>0</v>
      </c>
      <c r="BT356" s="316">
        <f t="shared" si="738"/>
        <v>0</v>
      </c>
      <c r="BU356" s="316">
        <f t="shared" ref="BU356:BX356" si="739">IF($C127="NON-QALY",IF(BU$115="-","",BU$158*BU355),IF($C127="QALY",IF(BU$115="-","",BU355*BU$159),"N/A"))</f>
        <v>0</v>
      </c>
      <c r="BV356" s="316">
        <f t="shared" si="739"/>
        <v>0</v>
      </c>
      <c r="BW356" s="316">
        <f t="shared" si="739"/>
        <v>0</v>
      </c>
      <c r="BX356" s="316">
        <f t="shared" si="739"/>
        <v>0</v>
      </c>
    </row>
    <row r="357" spans="1:76" x14ac:dyDescent="0.2">
      <c r="A357" s="726" t="s">
        <v>628</v>
      </c>
      <c r="B357" s="713">
        <f>B128</f>
        <v>0</v>
      </c>
      <c r="C357" s="713" t="str">
        <f>C128</f>
        <v>Non-QALY</v>
      </c>
      <c r="D357" s="709">
        <f>E357/(IF(C128="QALY",Factors!$BU$83,Factors!$BU$82))</f>
        <v>0</v>
      </c>
      <c r="E357" s="709">
        <f t="shared" ref="E357" si="740">SUM(G358:BX358)</f>
        <v>0</v>
      </c>
      <c r="F357" s="34" t="s">
        <v>325</v>
      </c>
      <c r="G357" s="316">
        <f>G128</f>
        <v>0</v>
      </c>
      <c r="H357" s="316">
        <f t="shared" ref="H357:BS357" si="741">H128</f>
        <v>0</v>
      </c>
      <c r="I357" s="316">
        <f t="shared" si="741"/>
        <v>0</v>
      </c>
      <c r="J357" s="316">
        <f t="shared" si="741"/>
        <v>0</v>
      </c>
      <c r="K357" s="316">
        <f t="shared" si="741"/>
        <v>0</v>
      </c>
      <c r="L357" s="316">
        <f t="shared" si="741"/>
        <v>0</v>
      </c>
      <c r="M357" s="316">
        <f t="shared" si="741"/>
        <v>0</v>
      </c>
      <c r="N357" s="316">
        <f t="shared" si="741"/>
        <v>0</v>
      </c>
      <c r="O357" s="316">
        <f t="shared" si="741"/>
        <v>0</v>
      </c>
      <c r="P357" s="316">
        <f t="shared" si="741"/>
        <v>0</v>
      </c>
      <c r="Q357" s="316">
        <f t="shared" si="741"/>
        <v>0</v>
      </c>
      <c r="R357" s="316">
        <f t="shared" si="741"/>
        <v>0</v>
      </c>
      <c r="S357" s="316">
        <f t="shared" si="741"/>
        <v>0</v>
      </c>
      <c r="T357" s="316">
        <f t="shared" si="741"/>
        <v>0</v>
      </c>
      <c r="U357" s="316">
        <f t="shared" si="741"/>
        <v>0</v>
      </c>
      <c r="V357" s="316">
        <f t="shared" si="741"/>
        <v>0</v>
      </c>
      <c r="W357" s="316">
        <f t="shared" si="741"/>
        <v>0</v>
      </c>
      <c r="X357" s="316">
        <f t="shared" si="741"/>
        <v>0</v>
      </c>
      <c r="Y357" s="316">
        <f t="shared" si="741"/>
        <v>0</v>
      </c>
      <c r="Z357" s="316">
        <f t="shared" si="741"/>
        <v>0</v>
      </c>
      <c r="AA357" s="316">
        <f t="shared" si="741"/>
        <v>0</v>
      </c>
      <c r="AB357" s="316">
        <f t="shared" si="741"/>
        <v>0</v>
      </c>
      <c r="AC357" s="316">
        <f t="shared" si="741"/>
        <v>0</v>
      </c>
      <c r="AD357" s="316">
        <f t="shared" si="741"/>
        <v>0</v>
      </c>
      <c r="AE357" s="316">
        <f t="shared" si="741"/>
        <v>0</v>
      </c>
      <c r="AF357" s="316">
        <f t="shared" si="741"/>
        <v>0</v>
      </c>
      <c r="AG357" s="316">
        <f t="shared" si="741"/>
        <v>0</v>
      </c>
      <c r="AH357" s="316">
        <f t="shared" si="741"/>
        <v>0</v>
      </c>
      <c r="AI357" s="316">
        <f t="shared" si="741"/>
        <v>0</v>
      </c>
      <c r="AJ357" s="316">
        <f t="shared" si="741"/>
        <v>0</v>
      </c>
      <c r="AK357" s="316">
        <f t="shared" si="741"/>
        <v>0</v>
      </c>
      <c r="AL357" s="316">
        <f t="shared" si="741"/>
        <v>0</v>
      </c>
      <c r="AM357" s="316">
        <f t="shared" si="741"/>
        <v>0</v>
      </c>
      <c r="AN357" s="316">
        <f t="shared" si="741"/>
        <v>0</v>
      </c>
      <c r="AO357" s="316">
        <f t="shared" si="741"/>
        <v>0</v>
      </c>
      <c r="AP357" s="316">
        <f t="shared" si="741"/>
        <v>0</v>
      </c>
      <c r="AQ357" s="316">
        <f t="shared" si="741"/>
        <v>0</v>
      </c>
      <c r="AR357" s="316">
        <f t="shared" si="741"/>
        <v>0</v>
      </c>
      <c r="AS357" s="316">
        <f t="shared" si="741"/>
        <v>0</v>
      </c>
      <c r="AT357" s="316">
        <f t="shared" si="741"/>
        <v>0</v>
      </c>
      <c r="AU357" s="316">
        <f t="shared" si="741"/>
        <v>0</v>
      </c>
      <c r="AV357" s="316">
        <f t="shared" si="741"/>
        <v>0</v>
      </c>
      <c r="AW357" s="316">
        <f t="shared" si="741"/>
        <v>0</v>
      </c>
      <c r="AX357" s="316">
        <f t="shared" si="741"/>
        <v>0</v>
      </c>
      <c r="AY357" s="316">
        <f t="shared" si="741"/>
        <v>0</v>
      </c>
      <c r="AZ357" s="316">
        <f t="shared" si="741"/>
        <v>0</v>
      </c>
      <c r="BA357" s="316">
        <f t="shared" si="741"/>
        <v>0</v>
      </c>
      <c r="BB357" s="316">
        <f t="shared" si="741"/>
        <v>0</v>
      </c>
      <c r="BC357" s="316">
        <f t="shared" si="741"/>
        <v>0</v>
      </c>
      <c r="BD357" s="316">
        <f t="shared" si="741"/>
        <v>0</v>
      </c>
      <c r="BE357" s="316">
        <f t="shared" si="741"/>
        <v>0</v>
      </c>
      <c r="BF357" s="316">
        <f t="shared" si="741"/>
        <v>0</v>
      </c>
      <c r="BG357" s="316">
        <f t="shared" si="741"/>
        <v>0</v>
      </c>
      <c r="BH357" s="316">
        <f t="shared" si="741"/>
        <v>0</v>
      </c>
      <c r="BI357" s="316">
        <f t="shared" si="741"/>
        <v>0</v>
      </c>
      <c r="BJ357" s="316">
        <f t="shared" si="741"/>
        <v>0</v>
      </c>
      <c r="BK357" s="316">
        <f t="shared" si="741"/>
        <v>0</v>
      </c>
      <c r="BL357" s="316">
        <f t="shared" si="741"/>
        <v>0</v>
      </c>
      <c r="BM357" s="316">
        <f t="shared" si="741"/>
        <v>0</v>
      </c>
      <c r="BN357" s="316">
        <f t="shared" si="741"/>
        <v>0</v>
      </c>
      <c r="BO357" s="316">
        <f t="shared" si="741"/>
        <v>0</v>
      </c>
      <c r="BP357" s="316">
        <f t="shared" si="741"/>
        <v>0</v>
      </c>
      <c r="BQ357" s="316">
        <f t="shared" si="741"/>
        <v>0</v>
      </c>
      <c r="BR357" s="316">
        <f t="shared" si="741"/>
        <v>0</v>
      </c>
      <c r="BS357" s="316">
        <f t="shared" si="741"/>
        <v>0</v>
      </c>
      <c r="BT357" s="316">
        <f t="shared" ref="BT357:BX357" si="742">BT128</f>
        <v>0</v>
      </c>
      <c r="BU357" s="316">
        <f t="shared" si="742"/>
        <v>0</v>
      </c>
      <c r="BV357" s="316">
        <f t="shared" si="742"/>
        <v>0</v>
      </c>
      <c r="BW357" s="316">
        <f t="shared" si="742"/>
        <v>0</v>
      </c>
      <c r="BX357" s="316">
        <f t="shared" si="742"/>
        <v>0</v>
      </c>
    </row>
    <row r="358" spans="1:76" x14ac:dyDescent="0.2">
      <c r="A358" s="727"/>
      <c r="B358" s="714"/>
      <c r="C358" s="714"/>
      <c r="D358" s="710"/>
      <c r="E358" s="710"/>
      <c r="F358" s="90" t="s">
        <v>324</v>
      </c>
      <c r="G358" s="316">
        <f>IF($C128="","N/A",G357)</f>
        <v>0</v>
      </c>
      <c r="H358" s="316">
        <f>IF($C128="NON-QALY",IF(H$115="-","",H$158*H357),IF($C128="QALY",IF(H$115="-","",H357*H$159),"N/A"))</f>
        <v>0</v>
      </c>
      <c r="I358" s="316">
        <f t="shared" ref="I358:BT358" si="743">IF($C128="NON-QALY",IF(I$115="-","",I$158*I357),IF($C128="QALY",IF(I$115="-","",I357*I$159),"N/A"))</f>
        <v>0</v>
      </c>
      <c r="J358" s="316">
        <f t="shared" si="743"/>
        <v>0</v>
      </c>
      <c r="K358" s="316">
        <f t="shared" si="743"/>
        <v>0</v>
      </c>
      <c r="L358" s="316">
        <f t="shared" si="743"/>
        <v>0</v>
      </c>
      <c r="M358" s="316">
        <f t="shared" si="743"/>
        <v>0</v>
      </c>
      <c r="N358" s="316">
        <f t="shared" si="743"/>
        <v>0</v>
      </c>
      <c r="O358" s="316">
        <f t="shared" si="743"/>
        <v>0</v>
      </c>
      <c r="P358" s="316">
        <f t="shared" si="743"/>
        <v>0</v>
      </c>
      <c r="Q358" s="316">
        <f t="shared" si="743"/>
        <v>0</v>
      </c>
      <c r="R358" s="316">
        <f t="shared" si="743"/>
        <v>0</v>
      </c>
      <c r="S358" s="316">
        <f t="shared" si="743"/>
        <v>0</v>
      </c>
      <c r="T358" s="316">
        <f t="shared" si="743"/>
        <v>0</v>
      </c>
      <c r="U358" s="316">
        <f t="shared" si="743"/>
        <v>0</v>
      </c>
      <c r="V358" s="316">
        <f t="shared" si="743"/>
        <v>0</v>
      </c>
      <c r="W358" s="316">
        <f t="shared" si="743"/>
        <v>0</v>
      </c>
      <c r="X358" s="316">
        <f t="shared" si="743"/>
        <v>0</v>
      </c>
      <c r="Y358" s="316">
        <f t="shared" si="743"/>
        <v>0</v>
      </c>
      <c r="Z358" s="316">
        <f t="shared" si="743"/>
        <v>0</v>
      </c>
      <c r="AA358" s="316">
        <f t="shared" si="743"/>
        <v>0</v>
      </c>
      <c r="AB358" s="316">
        <f t="shared" si="743"/>
        <v>0</v>
      </c>
      <c r="AC358" s="316">
        <f t="shared" si="743"/>
        <v>0</v>
      </c>
      <c r="AD358" s="316">
        <f t="shared" si="743"/>
        <v>0</v>
      </c>
      <c r="AE358" s="316">
        <f t="shared" si="743"/>
        <v>0</v>
      </c>
      <c r="AF358" s="316">
        <f t="shared" si="743"/>
        <v>0</v>
      </c>
      <c r="AG358" s="316">
        <f t="shared" si="743"/>
        <v>0</v>
      </c>
      <c r="AH358" s="316">
        <f t="shared" si="743"/>
        <v>0</v>
      </c>
      <c r="AI358" s="316">
        <f t="shared" si="743"/>
        <v>0</v>
      </c>
      <c r="AJ358" s="316">
        <f t="shared" si="743"/>
        <v>0</v>
      </c>
      <c r="AK358" s="316">
        <f t="shared" si="743"/>
        <v>0</v>
      </c>
      <c r="AL358" s="316">
        <f t="shared" si="743"/>
        <v>0</v>
      </c>
      <c r="AM358" s="316">
        <f t="shared" si="743"/>
        <v>0</v>
      </c>
      <c r="AN358" s="316">
        <f t="shared" si="743"/>
        <v>0</v>
      </c>
      <c r="AO358" s="316">
        <f t="shared" si="743"/>
        <v>0</v>
      </c>
      <c r="AP358" s="316">
        <f t="shared" si="743"/>
        <v>0</v>
      </c>
      <c r="AQ358" s="316">
        <f t="shared" si="743"/>
        <v>0</v>
      </c>
      <c r="AR358" s="316">
        <f t="shared" si="743"/>
        <v>0</v>
      </c>
      <c r="AS358" s="316">
        <f t="shared" si="743"/>
        <v>0</v>
      </c>
      <c r="AT358" s="316">
        <f t="shared" si="743"/>
        <v>0</v>
      </c>
      <c r="AU358" s="316">
        <f t="shared" si="743"/>
        <v>0</v>
      </c>
      <c r="AV358" s="316">
        <f t="shared" si="743"/>
        <v>0</v>
      </c>
      <c r="AW358" s="316">
        <f t="shared" si="743"/>
        <v>0</v>
      </c>
      <c r="AX358" s="316">
        <f t="shared" si="743"/>
        <v>0</v>
      </c>
      <c r="AY358" s="316">
        <f t="shared" si="743"/>
        <v>0</v>
      </c>
      <c r="AZ358" s="316">
        <f t="shared" si="743"/>
        <v>0</v>
      </c>
      <c r="BA358" s="316">
        <f t="shared" si="743"/>
        <v>0</v>
      </c>
      <c r="BB358" s="316">
        <f t="shared" si="743"/>
        <v>0</v>
      </c>
      <c r="BC358" s="316">
        <f t="shared" si="743"/>
        <v>0</v>
      </c>
      <c r="BD358" s="316">
        <f t="shared" si="743"/>
        <v>0</v>
      </c>
      <c r="BE358" s="316">
        <f t="shared" si="743"/>
        <v>0</v>
      </c>
      <c r="BF358" s="316">
        <f t="shared" si="743"/>
        <v>0</v>
      </c>
      <c r="BG358" s="316">
        <f t="shared" si="743"/>
        <v>0</v>
      </c>
      <c r="BH358" s="316">
        <f t="shared" si="743"/>
        <v>0</v>
      </c>
      <c r="BI358" s="316">
        <f t="shared" si="743"/>
        <v>0</v>
      </c>
      <c r="BJ358" s="316">
        <f t="shared" si="743"/>
        <v>0</v>
      </c>
      <c r="BK358" s="316">
        <f t="shared" si="743"/>
        <v>0</v>
      </c>
      <c r="BL358" s="316">
        <f t="shared" si="743"/>
        <v>0</v>
      </c>
      <c r="BM358" s="316">
        <f t="shared" si="743"/>
        <v>0</v>
      </c>
      <c r="BN358" s="316">
        <f t="shared" si="743"/>
        <v>0</v>
      </c>
      <c r="BO358" s="316">
        <f t="shared" si="743"/>
        <v>0</v>
      </c>
      <c r="BP358" s="316">
        <f t="shared" si="743"/>
        <v>0</v>
      </c>
      <c r="BQ358" s="316">
        <f t="shared" si="743"/>
        <v>0</v>
      </c>
      <c r="BR358" s="316">
        <f t="shared" si="743"/>
        <v>0</v>
      </c>
      <c r="BS358" s="316">
        <f t="shared" si="743"/>
        <v>0</v>
      </c>
      <c r="BT358" s="316">
        <f t="shared" si="743"/>
        <v>0</v>
      </c>
      <c r="BU358" s="316">
        <f t="shared" ref="BU358:BX358" si="744">IF($C128="NON-QALY",IF(BU$115="-","",BU$158*BU357),IF($C128="QALY",IF(BU$115="-","",BU357*BU$159),"N/A"))</f>
        <v>0</v>
      </c>
      <c r="BV358" s="316">
        <f t="shared" si="744"/>
        <v>0</v>
      </c>
      <c r="BW358" s="316">
        <f t="shared" si="744"/>
        <v>0</v>
      </c>
      <c r="BX358" s="316">
        <f t="shared" si="744"/>
        <v>0</v>
      </c>
    </row>
    <row r="359" spans="1:76" x14ac:dyDescent="0.2">
      <c r="A359" s="726" t="s">
        <v>629</v>
      </c>
      <c r="B359" s="713">
        <f>B129</f>
        <v>0</v>
      </c>
      <c r="C359" s="713" t="str">
        <f>C129</f>
        <v>Non-QALY</v>
      </c>
      <c r="D359" s="709">
        <f>E359/(IF(C129="QALY",Factors!$BU$83,Factors!$BU$82))</f>
        <v>0</v>
      </c>
      <c r="E359" s="709">
        <f t="shared" ref="E359" si="745">SUM(G360:BX360)</f>
        <v>0</v>
      </c>
      <c r="F359" s="34" t="s">
        <v>325</v>
      </c>
      <c r="G359" s="316">
        <f>G129</f>
        <v>0</v>
      </c>
      <c r="H359" s="316">
        <f t="shared" ref="H359:BS359" si="746">H129</f>
        <v>0</v>
      </c>
      <c r="I359" s="316">
        <f t="shared" si="746"/>
        <v>0</v>
      </c>
      <c r="J359" s="316">
        <f t="shared" si="746"/>
        <v>0</v>
      </c>
      <c r="K359" s="316">
        <f t="shared" si="746"/>
        <v>0</v>
      </c>
      <c r="L359" s="316">
        <f t="shared" si="746"/>
        <v>0</v>
      </c>
      <c r="M359" s="316">
        <f t="shared" si="746"/>
        <v>0</v>
      </c>
      <c r="N359" s="316">
        <f t="shared" si="746"/>
        <v>0</v>
      </c>
      <c r="O359" s="316">
        <f t="shared" si="746"/>
        <v>0</v>
      </c>
      <c r="P359" s="316">
        <f t="shared" si="746"/>
        <v>0</v>
      </c>
      <c r="Q359" s="316">
        <f t="shared" si="746"/>
        <v>0</v>
      </c>
      <c r="R359" s="316">
        <f t="shared" si="746"/>
        <v>0</v>
      </c>
      <c r="S359" s="316">
        <f t="shared" si="746"/>
        <v>0</v>
      </c>
      <c r="T359" s="316">
        <f t="shared" si="746"/>
        <v>0</v>
      </c>
      <c r="U359" s="316">
        <f t="shared" si="746"/>
        <v>0</v>
      </c>
      <c r="V359" s="316">
        <f t="shared" si="746"/>
        <v>0</v>
      </c>
      <c r="W359" s="316">
        <f t="shared" si="746"/>
        <v>0</v>
      </c>
      <c r="X359" s="316">
        <f t="shared" si="746"/>
        <v>0</v>
      </c>
      <c r="Y359" s="316">
        <f t="shared" si="746"/>
        <v>0</v>
      </c>
      <c r="Z359" s="316">
        <f t="shared" si="746"/>
        <v>0</v>
      </c>
      <c r="AA359" s="316">
        <f t="shared" si="746"/>
        <v>0</v>
      </c>
      <c r="AB359" s="316">
        <f t="shared" si="746"/>
        <v>0</v>
      </c>
      <c r="AC359" s="316">
        <f t="shared" si="746"/>
        <v>0</v>
      </c>
      <c r="AD359" s="316">
        <f t="shared" si="746"/>
        <v>0</v>
      </c>
      <c r="AE359" s="316">
        <f t="shared" si="746"/>
        <v>0</v>
      </c>
      <c r="AF359" s="316">
        <f t="shared" si="746"/>
        <v>0</v>
      </c>
      <c r="AG359" s="316">
        <f t="shared" si="746"/>
        <v>0</v>
      </c>
      <c r="AH359" s="316">
        <f t="shared" si="746"/>
        <v>0</v>
      </c>
      <c r="AI359" s="316">
        <f t="shared" si="746"/>
        <v>0</v>
      </c>
      <c r="AJ359" s="316">
        <f t="shared" si="746"/>
        <v>0</v>
      </c>
      <c r="AK359" s="316">
        <f t="shared" si="746"/>
        <v>0</v>
      </c>
      <c r="AL359" s="316">
        <f t="shared" si="746"/>
        <v>0</v>
      </c>
      <c r="AM359" s="316">
        <f t="shared" si="746"/>
        <v>0</v>
      </c>
      <c r="AN359" s="316">
        <f t="shared" si="746"/>
        <v>0</v>
      </c>
      <c r="AO359" s="316">
        <f t="shared" si="746"/>
        <v>0</v>
      </c>
      <c r="AP359" s="316">
        <f t="shared" si="746"/>
        <v>0</v>
      </c>
      <c r="AQ359" s="316">
        <f t="shared" si="746"/>
        <v>0</v>
      </c>
      <c r="AR359" s="316">
        <f t="shared" si="746"/>
        <v>0</v>
      </c>
      <c r="AS359" s="316">
        <f t="shared" si="746"/>
        <v>0</v>
      </c>
      <c r="AT359" s="316">
        <f t="shared" si="746"/>
        <v>0</v>
      </c>
      <c r="AU359" s="316">
        <f t="shared" si="746"/>
        <v>0</v>
      </c>
      <c r="AV359" s="316">
        <f t="shared" si="746"/>
        <v>0</v>
      </c>
      <c r="AW359" s="316">
        <f t="shared" si="746"/>
        <v>0</v>
      </c>
      <c r="AX359" s="316">
        <f t="shared" si="746"/>
        <v>0</v>
      </c>
      <c r="AY359" s="316">
        <f t="shared" si="746"/>
        <v>0</v>
      </c>
      <c r="AZ359" s="316">
        <f t="shared" si="746"/>
        <v>0</v>
      </c>
      <c r="BA359" s="316">
        <f t="shared" si="746"/>
        <v>0</v>
      </c>
      <c r="BB359" s="316">
        <f t="shared" si="746"/>
        <v>0</v>
      </c>
      <c r="BC359" s="316">
        <f t="shared" si="746"/>
        <v>0</v>
      </c>
      <c r="BD359" s="316">
        <f t="shared" si="746"/>
        <v>0</v>
      </c>
      <c r="BE359" s="316">
        <f t="shared" si="746"/>
        <v>0</v>
      </c>
      <c r="BF359" s="316">
        <f t="shared" si="746"/>
        <v>0</v>
      </c>
      <c r="BG359" s="316">
        <f t="shared" si="746"/>
        <v>0</v>
      </c>
      <c r="BH359" s="316">
        <f t="shared" si="746"/>
        <v>0</v>
      </c>
      <c r="BI359" s="316">
        <f t="shared" si="746"/>
        <v>0</v>
      </c>
      <c r="BJ359" s="316">
        <f t="shared" si="746"/>
        <v>0</v>
      </c>
      <c r="BK359" s="316">
        <f t="shared" si="746"/>
        <v>0</v>
      </c>
      <c r="BL359" s="316">
        <f t="shared" si="746"/>
        <v>0</v>
      </c>
      <c r="BM359" s="316">
        <f t="shared" si="746"/>
        <v>0</v>
      </c>
      <c r="BN359" s="316">
        <f t="shared" si="746"/>
        <v>0</v>
      </c>
      <c r="BO359" s="316">
        <f t="shared" si="746"/>
        <v>0</v>
      </c>
      <c r="BP359" s="316">
        <f t="shared" si="746"/>
        <v>0</v>
      </c>
      <c r="BQ359" s="316">
        <f t="shared" si="746"/>
        <v>0</v>
      </c>
      <c r="BR359" s="316">
        <f t="shared" si="746"/>
        <v>0</v>
      </c>
      <c r="BS359" s="316">
        <f t="shared" si="746"/>
        <v>0</v>
      </c>
      <c r="BT359" s="316">
        <f t="shared" ref="BT359:BX359" si="747">BT129</f>
        <v>0</v>
      </c>
      <c r="BU359" s="316">
        <f t="shared" si="747"/>
        <v>0</v>
      </c>
      <c r="BV359" s="316">
        <f t="shared" si="747"/>
        <v>0</v>
      </c>
      <c r="BW359" s="316">
        <f t="shared" si="747"/>
        <v>0</v>
      </c>
      <c r="BX359" s="316">
        <f t="shared" si="747"/>
        <v>0</v>
      </c>
    </row>
    <row r="360" spans="1:76" x14ac:dyDescent="0.2">
      <c r="A360" s="727"/>
      <c r="B360" s="714"/>
      <c r="C360" s="714"/>
      <c r="D360" s="710"/>
      <c r="E360" s="710"/>
      <c r="F360" s="90" t="s">
        <v>324</v>
      </c>
      <c r="G360" s="316">
        <f>IF($C129="","N/A",G359)</f>
        <v>0</v>
      </c>
      <c r="H360" s="316">
        <f>IF($C129="NON-QALY",IF(H$115="-","",H$158*H359),IF($C129="QALY",IF(H$115="-","",H359*H$159),"N/A"))</f>
        <v>0</v>
      </c>
      <c r="I360" s="316">
        <f t="shared" ref="I360:BT360" si="748">IF($C129="NON-QALY",IF(I$115="-","",I$158*I359),IF($C129="QALY",IF(I$115="-","",I359*I$159),"N/A"))</f>
        <v>0</v>
      </c>
      <c r="J360" s="316">
        <f t="shared" si="748"/>
        <v>0</v>
      </c>
      <c r="K360" s="316">
        <f t="shared" si="748"/>
        <v>0</v>
      </c>
      <c r="L360" s="316">
        <f t="shared" si="748"/>
        <v>0</v>
      </c>
      <c r="M360" s="316">
        <f t="shared" si="748"/>
        <v>0</v>
      </c>
      <c r="N360" s="316">
        <f t="shared" si="748"/>
        <v>0</v>
      </c>
      <c r="O360" s="316">
        <f t="shared" si="748"/>
        <v>0</v>
      </c>
      <c r="P360" s="316">
        <f t="shared" si="748"/>
        <v>0</v>
      </c>
      <c r="Q360" s="316">
        <f t="shared" si="748"/>
        <v>0</v>
      </c>
      <c r="R360" s="316">
        <f t="shared" si="748"/>
        <v>0</v>
      </c>
      <c r="S360" s="316">
        <f t="shared" si="748"/>
        <v>0</v>
      </c>
      <c r="T360" s="316">
        <f t="shared" si="748"/>
        <v>0</v>
      </c>
      <c r="U360" s="316">
        <f t="shared" si="748"/>
        <v>0</v>
      </c>
      <c r="V360" s="316">
        <f t="shared" si="748"/>
        <v>0</v>
      </c>
      <c r="W360" s="316">
        <f t="shared" si="748"/>
        <v>0</v>
      </c>
      <c r="X360" s="316">
        <f t="shared" si="748"/>
        <v>0</v>
      </c>
      <c r="Y360" s="316">
        <f t="shared" si="748"/>
        <v>0</v>
      </c>
      <c r="Z360" s="316">
        <f t="shared" si="748"/>
        <v>0</v>
      </c>
      <c r="AA360" s="316">
        <f t="shared" si="748"/>
        <v>0</v>
      </c>
      <c r="AB360" s="316">
        <f t="shared" si="748"/>
        <v>0</v>
      </c>
      <c r="AC360" s="316">
        <f t="shared" si="748"/>
        <v>0</v>
      </c>
      <c r="AD360" s="316">
        <f t="shared" si="748"/>
        <v>0</v>
      </c>
      <c r="AE360" s="316">
        <f t="shared" si="748"/>
        <v>0</v>
      </c>
      <c r="AF360" s="316">
        <f t="shared" si="748"/>
        <v>0</v>
      </c>
      <c r="AG360" s="316">
        <f t="shared" si="748"/>
        <v>0</v>
      </c>
      <c r="AH360" s="316">
        <f t="shared" si="748"/>
        <v>0</v>
      </c>
      <c r="AI360" s="316">
        <f t="shared" si="748"/>
        <v>0</v>
      </c>
      <c r="AJ360" s="316">
        <f t="shared" si="748"/>
        <v>0</v>
      </c>
      <c r="AK360" s="316">
        <f t="shared" si="748"/>
        <v>0</v>
      </c>
      <c r="AL360" s="316">
        <f t="shared" si="748"/>
        <v>0</v>
      </c>
      <c r="AM360" s="316">
        <f t="shared" si="748"/>
        <v>0</v>
      </c>
      <c r="AN360" s="316">
        <f t="shared" si="748"/>
        <v>0</v>
      </c>
      <c r="AO360" s="316">
        <f t="shared" si="748"/>
        <v>0</v>
      </c>
      <c r="AP360" s="316">
        <f t="shared" si="748"/>
        <v>0</v>
      </c>
      <c r="AQ360" s="316">
        <f t="shared" si="748"/>
        <v>0</v>
      </c>
      <c r="AR360" s="316">
        <f t="shared" si="748"/>
        <v>0</v>
      </c>
      <c r="AS360" s="316">
        <f t="shared" si="748"/>
        <v>0</v>
      </c>
      <c r="AT360" s="316">
        <f t="shared" si="748"/>
        <v>0</v>
      </c>
      <c r="AU360" s="316">
        <f t="shared" si="748"/>
        <v>0</v>
      </c>
      <c r="AV360" s="316">
        <f t="shared" si="748"/>
        <v>0</v>
      </c>
      <c r="AW360" s="316">
        <f t="shared" si="748"/>
        <v>0</v>
      </c>
      <c r="AX360" s="316">
        <f t="shared" si="748"/>
        <v>0</v>
      </c>
      <c r="AY360" s="316">
        <f t="shared" si="748"/>
        <v>0</v>
      </c>
      <c r="AZ360" s="316">
        <f t="shared" si="748"/>
        <v>0</v>
      </c>
      <c r="BA360" s="316">
        <f t="shared" si="748"/>
        <v>0</v>
      </c>
      <c r="BB360" s="316">
        <f t="shared" si="748"/>
        <v>0</v>
      </c>
      <c r="BC360" s="316">
        <f t="shared" si="748"/>
        <v>0</v>
      </c>
      <c r="BD360" s="316">
        <f t="shared" si="748"/>
        <v>0</v>
      </c>
      <c r="BE360" s="316">
        <f t="shared" si="748"/>
        <v>0</v>
      </c>
      <c r="BF360" s="316">
        <f t="shared" si="748"/>
        <v>0</v>
      </c>
      <c r="BG360" s="316">
        <f t="shared" si="748"/>
        <v>0</v>
      </c>
      <c r="BH360" s="316">
        <f t="shared" si="748"/>
        <v>0</v>
      </c>
      <c r="BI360" s="316">
        <f t="shared" si="748"/>
        <v>0</v>
      </c>
      <c r="BJ360" s="316">
        <f t="shared" si="748"/>
        <v>0</v>
      </c>
      <c r="BK360" s="316">
        <f t="shared" si="748"/>
        <v>0</v>
      </c>
      <c r="BL360" s="316">
        <f t="shared" si="748"/>
        <v>0</v>
      </c>
      <c r="BM360" s="316">
        <f t="shared" si="748"/>
        <v>0</v>
      </c>
      <c r="BN360" s="316">
        <f t="shared" si="748"/>
        <v>0</v>
      </c>
      <c r="BO360" s="316">
        <f t="shared" si="748"/>
        <v>0</v>
      </c>
      <c r="BP360" s="316">
        <f t="shared" si="748"/>
        <v>0</v>
      </c>
      <c r="BQ360" s="316">
        <f t="shared" si="748"/>
        <v>0</v>
      </c>
      <c r="BR360" s="316">
        <f t="shared" si="748"/>
        <v>0</v>
      </c>
      <c r="BS360" s="316">
        <f t="shared" si="748"/>
        <v>0</v>
      </c>
      <c r="BT360" s="316">
        <f t="shared" si="748"/>
        <v>0</v>
      </c>
      <c r="BU360" s="316">
        <f t="shared" ref="BU360:BX360" si="749">IF($C129="NON-QALY",IF(BU$115="-","",BU$158*BU359),IF($C129="QALY",IF(BU$115="-","",BU359*BU$159),"N/A"))</f>
        <v>0</v>
      </c>
      <c r="BV360" s="316">
        <f t="shared" si="749"/>
        <v>0</v>
      </c>
      <c r="BW360" s="316">
        <f t="shared" si="749"/>
        <v>0</v>
      </c>
      <c r="BX360" s="316">
        <f t="shared" si="749"/>
        <v>0</v>
      </c>
    </row>
    <row r="361" spans="1:76" x14ac:dyDescent="0.2">
      <c r="A361" s="726" t="s">
        <v>630</v>
      </c>
      <c r="B361" s="713">
        <f>B130</f>
        <v>0</v>
      </c>
      <c r="C361" s="713" t="str">
        <f>C130</f>
        <v>Non-QALY</v>
      </c>
      <c r="D361" s="709">
        <f>E361/(IF(C130="QALY",Factors!$BU$83,Factors!$BU$82))</f>
        <v>0</v>
      </c>
      <c r="E361" s="709">
        <f t="shared" ref="E361" si="750">SUM(G362:BX362)</f>
        <v>0</v>
      </c>
      <c r="F361" s="34" t="s">
        <v>325</v>
      </c>
      <c r="G361" s="316">
        <f>G130</f>
        <v>0</v>
      </c>
      <c r="H361" s="316">
        <f t="shared" ref="H361:BS361" si="751">H130</f>
        <v>0</v>
      </c>
      <c r="I361" s="316">
        <f t="shared" si="751"/>
        <v>0</v>
      </c>
      <c r="J361" s="316">
        <f t="shared" si="751"/>
        <v>0</v>
      </c>
      <c r="K361" s="316">
        <f t="shared" si="751"/>
        <v>0</v>
      </c>
      <c r="L361" s="316">
        <f t="shared" si="751"/>
        <v>0</v>
      </c>
      <c r="M361" s="316">
        <f t="shared" si="751"/>
        <v>0</v>
      </c>
      <c r="N361" s="316">
        <f t="shared" si="751"/>
        <v>0</v>
      </c>
      <c r="O361" s="316">
        <f t="shared" si="751"/>
        <v>0</v>
      </c>
      <c r="P361" s="316">
        <f t="shared" si="751"/>
        <v>0</v>
      </c>
      <c r="Q361" s="316">
        <f t="shared" si="751"/>
        <v>0</v>
      </c>
      <c r="R361" s="316">
        <f t="shared" si="751"/>
        <v>0</v>
      </c>
      <c r="S361" s="316">
        <f t="shared" si="751"/>
        <v>0</v>
      </c>
      <c r="T361" s="316">
        <f t="shared" si="751"/>
        <v>0</v>
      </c>
      <c r="U361" s="316">
        <f t="shared" si="751"/>
        <v>0</v>
      </c>
      <c r="V361" s="316">
        <f t="shared" si="751"/>
        <v>0</v>
      </c>
      <c r="W361" s="316">
        <f t="shared" si="751"/>
        <v>0</v>
      </c>
      <c r="X361" s="316">
        <f t="shared" si="751"/>
        <v>0</v>
      </c>
      <c r="Y361" s="316">
        <f t="shared" si="751"/>
        <v>0</v>
      </c>
      <c r="Z361" s="316">
        <f t="shared" si="751"/>
        <v>0</v>
      </c>
      <c r="AA361" s="316">
        <f t="shared" si="751"/>
        <v>0</v>
      </c>
      <c r="AB361" s="316">
        <f t="shared" si="751"/>
        <v>0</v>
      </c>
      <c r="AC361" s="316">
        <f t="shared" si="751"/>
        <v>0</v>
      </c>
      <c r="AD361" s="316">
        <f t="shared" si="751"/>
        <v>0</v>
      </c>
      <c r="AE361" s="316">
        <f t="shared" si="751"/>
        <v>0</v>
      </c>
      <c r="AF361" s="316">
        <f t="shared" si="751"/>
        <v>0</v>
      </c>
      <c r="AG361" s="316">
        <f t="shared" si="751"/>
        <v>0</v>
      </c>
      <c r="AH361" s="316">
        <f t="shared" si="751"/>
        <v>0</v>
      </c>
      <c r="AI361" s="316">
        <f t="shared" si="751"/>
        <v>0</v>
      </c>
      <c r="AJ361" s="316">
        <f t="shared" si="751"/>
        <v>0</v>
      </c>
      <c r="AK361" s="316">
        <f t="shared" si="751"/>
        <v>0</v>
      </c>
      <c r="AL361" s="316">
        <f t="shared" si="751"/>
        <v>0</v>
      </c>
      <c r="AM361" s="316">
        <f t="shared" si="751"/>
        <v>0</v>
      </c>
      <c r="AN361" s="316">
        <f t="shared" si="751"/>
        <v>0</v>
      </c>
      <c r="AO361" s="316">
        <f t="shared" si="751"/>
        <v>0</v>
      </c>
      <c r="AP361" s="316">
        <f t="shared" si="751"/>
        <v>0</v>
      </c>
      <c r="AQ361" s="316">
        <f t="shared" si="751"/>
        <v>0</v>
      </c>
      <c r="AR361" s="316">
        <f t="shared" si="751"/>
        <v>0</v>
      </c>
      <c r="AS361" s="316">
        <f t="shared" si="751"/>
        <v>0</v>
      </c>
      <c r="AT361" s="316">
        <f t="shared" si="751"/>
        <v>0</v>
      </c>
      <c r="AU361" s="316">
        <f t="shared" si="751"/>
        <v>0</v>
      </c>
      <c r="AV361" s="316">
        <f t="shared" si="751"/>
        <v>0</v>
      </c>
      <c r="AW361" s="316">
        <f t="shared" si="751"/>
        <v>0</v>
      </c>
      <c r="AX361" s="316">
        <f t="shared" si="751"/>
        <v>0</v>
      </c>
      <c r="AY361" s="316">
        <f t="shared" si="751"/>
        <v>0</v>
      </c>
      <c r="AZ361" s="316">
        <f t="shared" si="751"/>
        <v>0</v>
      </c>
      <c r="BA361" s="316">
        <f t="shared" si="751"/>
        <v>0</v>
      </c>
      <c r="BB361" s="316">
        <f t="shared" si="751"/>
        <v>0</v>
      </c>
      <c r="BC361" s="316">
        <f t="shared" si="751"/>
        <v>0</v>
      </c>
      <c r="BD361" s="316">
        <f t="shared" si="751"/>
        <v>0</v>
      </c>
      <c r="BE361" s="316">
        <f t="shared" si="751"/>
        <v>0</v>
      </c>
      <c r="BF361" s="316">
        <f t="shared" si="751"/>
        <v>0</v>
      </c>
      <c r="BG361" s="316">
        <f t="shared" si="751"/>
        <v>0</v>
      </c>
      <c r="BH361" s="316">
        <f t="shared" si="751"/>
        <v>0</v>
      </c>
      <c r="BI361" s="316">
        <f t="shared" si="751"/>
        <v>0</v>
      </c>
      <c r="BJ361" s="316">
        <f t="shared" si="751"/>
        <v>0</v>
      </c>
      <c r="BK361" s="316">
        <f t="shared" si="751"/>
        <v>0</v>
      </c>
      <c r="BL361" s="316">
        <f t="shared" si="751"/>
        <v>0</v>
      </c>
      <c r="BM361" s="316">
        <f t="shared" si="751"/>
        <v>0</v>
      </c>
      <c r="BN361" s="316">
        <f t="shared" si="751"/>
        <v>0</v>
      </c>
      <c r="BO361" s="316">
        <f t="shared" si="751"/>
        <v>0</v>
      </c>
      <c r="BP361" s="316">
        <f t="shared" si="751"/>
        <v>0</v>
      </c>
      <c r="BQ361" s="316">
        <f t="shared" si="751"/>
        <v>0</v>
      </c>
      <c r="BR361" s="316">
        <f t="shared" si="751"/>
        <v>0</v>
      </c>
      <c r="BS361" s="316">
        <f t="shared" si="751"/>
        <v>0</v>
      </c>
      <c r="BT361" s="316">
        <f t="shared" ref="BT361:BX361" si="752">BT130</f>
        <v>0</v>
      </c>
      <c r="BU361" s="316">
        <f t="shared" si="752"/>
        <v>0</v>
      </c>
      <c r="BV361" s="316">
        <f t="shared" si="752"/>
        <v>0</v>
      </c>
      <c r="BW361" s="316">
        <f t="shared" si="752"/>
        <v>0</v>
      </c>
      <c r="BX361" s="316">
        <f t="shared" si="752"/>
        <v>0</v>
      </c>
    </row>
    <row r="362" spans="1:76" x14ac:dyDescent="0.2">
      <c r="A362" s="727"/>
      <c r="B362" s="714"/>
      <c r="C362" s="714"/>
      <c r="D362" s="710"/>
      <c r="E362" s="710"/>
      <c r="F362" s="90" t="s">
        <v>324</v>
      </c>
      <c r="G362" s="316">
        <f>IF($C130="","N/A",G361)</f>
        <v>0</v>
      </c>
      <c r="H362" s="316">
        <f>IF($C130="NON-QALY",IF(H$115="-","",H$158*H361),IF($C130="QALY",IF(H$115="-","",H361*H$159),"N/A"))</f>
        <v>0</v>
      </c>
      <c r="I362" s="316">
        <f t="shared" ref="I362:BT362" si="753">IF($C130="NON-QALY",IF(I$115="-","",I$158*I361),IF($C130="QALY",IF(I$115="-","",I361*I$159),"N/A"))</f>
        <v>0</v>
      </c>
      <c r="J362" s="316">
        <f t="shared" si="753"/>
        <v>0</v>
      </c>
      <c r="K362" s="316">
        <f t="shared" si="753"/>
        <v>0</v>
      </c>
      <c r="L362" s="316">
        <f t="shared" si="753"/>
        <v>0</v>
      </c>
      <c r="M362" s="316">
        <f t="shared" si="753"/>
        <v>0</v>
      </c>
      <c r="N362" s="316">
        <f t="shared" si="753"/>
        <v>0</v>
      </c>
      <c r="O362" s="316">
        <f t="shared" si="753"/>
        <v>0</v>
      </c>
      <c r="P362" s="316">
        <f t="shared" si="753"/>
        <v>0</v>
      </c>
      <c r="Q362" s="316">
        <f t="shared" si="753"/>
        <v>0</v>
      </c>
      <c r="R362" s="316">
        <f t="shared" si="753"/>
        <v>0</v>
      </c>
      <c r="S362" s="316">
        <f t="shared" si="753"/>
        <v>0</v>
      </c>
      <c r="T362" s="316">
        <f t="shared" si="753"/>
        <v>0</v>
      </c>
      <c r="U362" s="316">
        <f t="shared" si="753"/>
        <v>0</v>
      </c>
      <c r="V362" s="316">
        <f t="shared" si="753"/>
        <v>0</v>
      </c>
      <c r="W362" s="316">
        <f t="shared" si="753"/>
        <v>0</v>
      </c>
      <c r="X362" s="316">
        <f t="shared" si="753"/>
        <v>0</v>
      </c>
      <c r="Y362" s="316">
        <f t="shared" si="753"/>
        <v>0</v>
      </c>
      <c r="Z362" s="316">
        <f t="shared" si="753"/>
        <v>0</v>
      </c>
      <c r="AA362" s="316">
        <f t="shared" si="753"/>
        <v>0</v>
      </c>
      <c r="AB362" s="316">
        <f t="shared" si="753"/>
        <v>0</v>
      </c>
      <c r="AC362" s="316">
        <f t="shared" si="753"/>
        <v>0</v>
      </c>
      <c r="AD362" s="316">
        <f t="shared" si="753"/>
        <v>0</v>
      </c>
      <c r="AE362" s="316">
        <f t="shared" si="753"/>
        <v>0</v>
      </c>
      <c r="AF362" s="316">
        <f t="shared" si="753"/>
        <v>0</v>
      </c>
      <c r="AG362" s="316">
        <f t="shared" si="753"/>
        <v>0</v>
      </c>
      <c r="AH362" s="316">
        <f t="shared" si="753"/>
        <v>0</v>
      </c>
      <c r="AI362" s="316">
        <f t="shared" si="753"/>
        <v>0</v>
      </c>
      <c r="AJ362" s="316">
        <f t="shared" si="753"/>
        <v>0</v>
      </c>
      <c r="AK362" s="316">
        <f t="shared" si="753"/>
        <v>0</v>
      </c>
      <c r="AL362" s="316">
        <f t="shared" si="753"/>
        <v>0</v>
      </c>
      <c r="AM362" s="316">
        <f t="shared" si="753"/>
        <v>0</v>
      </c>
      <c r="AN362" s="316">
        <f t="shared" si="753"/>
        <v>0</v>
      </c>
      <c r="AO362" s="316">
        <f t="shared" si="753"/>
        <v>0</v>
      </c>
      <c r="AP362" s="316">
        <f t="shared" si="753"/>
        <v>0</v>
      </c>
      <c r="AQ362" s="316">
        <f t="shared" si="753"/>
        <v>0</v>
      </c>
      <c r="AR362" s="316">
        <f t="shared" si="753"/>
        <v>0</v>
      </c>
      <c r="AS362" s="316">
        <f t="shared" si="753"/>
        <v>0</v>
      </c>
      <c r="AT362" s="316">
        <f t="shared" si="753"/>
        <v>0</v>
      </c>
      <c r="AU362" s="316">
        <f t="shared" si="753"/>
        <v>0</v>
      </c>
      <c r="AV362" s="316">
        <f t="shared" si="753"/>
        <v>0</v>
      </c>
      <c r="AW362" s="316">
        <f t="shared" si="753"/>
        <v>0</v>
      </c>
      <c r="AX362" s="316">
        <f t="shared" si="753"/>
        <v>0</v>
      </c>
      <c r="AY362" s="316">
        <f t="shared" si="753"/>
        <v>0</v>
      </c>
      <c r="AZ362" s="316">
        <f t="shared" si="753"/>
        <v>0</v>
      </c>
      <c r="BA362" s="316">
        <f t="shared" si="753"/>
        <v>0</v>
      </c>
      <c r="BB362" s="316">
        <f t="shared" si="753"/>
        <v>0</v>
      </c>
      <c r="BC362" s="316">
        <f t="shared" si="753"/>
        <v>0</v>
      </c>
      <c r="BD362" s="316">
        <f t="shared" si="753"/>
        <v>0</v>
      </c>
      <c r="BE362" s="316">
        <f t="shared" si="753"/>
        <v>0</v>
      </c>
      <c r="BF362" s="316">
        <f t="shared" si="753"/>
        <v>0</v>
      </c>
      <c r="BG362" s="316">
        <f t="shared" si="753"/>
        <v>0</v>
      </c>
      <c r="BH362" s="316">
        <f t="shared" si="753"/>
        <v>0</v>
      </c>
      <c r="BI362" s="316">
        <f t="shared" si="753"/>
        <v>0</v>
      </c>
      <c r="BJ362" s="316">
        <f t="shared" si="753"/>
        <v>0</v>
      </c>
      <c r="BK362" s="316">
        <f t="shared" si="753"/>
        <v>0</v>
      </c>
      <c r="BL362" s="316">
        <f t="shared" si="753"/>
        <v>0</v>
      </c>
      <c r="BM362" s="316">
        <f t="shared" si="753"/>
        <v>0</v>
      </c>
      <c r="BN362" s="316">
        <f t="shared" si="753"/>
        <v>0</v>
      </c>
      <c r="BO362" s="316">
        <f t="shared" si="753"/>
        <v>0</v>
      </c>
      <c r="BP362" s="316">
        <f t="shared" si="753"/>
        <v>0</v>
      </c>
      <c r="BQ362" s="316">
        <f t="shared" si="753"/>
        <v>0</v>
      </c>
      <c r="BR362" s="316">
        <f t="shared" si="753"/>
        <v>0</v>
      </c>
      <c r="BS362" s="316">
        <f t="shared" si="753"/>
        <v>0</v>
      </c>
      <c r="BT362" s="316">
        <f t="shared" si="753"/>
        <v>0</v>
      </c>
      <c r="BU362" s="316">
        <f t="shared" ref="BU362:BX362" si="754">IF($C130="NON-QALY",IF(BU$115="-","",BU$158*BU361),IF($C130="QALY",IF(BU$115="-","",BU361*BU$159),"N/A"))</f>
        <v>0</v>
      </c>
      <c r="BV362" s="316">
        <f t="shared" si="754"/>
        <v>0</v>
      </c>
      <c r="BW362" s="316">
        <f t="shared" si="754"/>
        <v>0</v>
      </c>
      <c r="BX362" s="316">
        <f t="shared" si="754"/>
        <v>0</v>
      </c>
    </row>
    <row r="363" spans="1:76" ht="12" x14ac:dyDescent="0.2">
      <c r="A363" s="31"/>
      <c r="B363" s="31"/>
      <c r="C363" s="490" t="s">
        <v>55</v>
      </c>
      <c r="D363" s="317">
        <f>SUM(D333:D362)</f>
        <v>0</v>
      </c>
      <c r="E363" s="317">
        <f>SUM(E333:E362)</f>
        <v>0</v>
      </c>
      <c r="F363" s="317">
        <f>SUM(G363:BX363)</f>
        <v>0</v>
      </c>
      <c r="G363" s="317">
        <f t="shared" ref="G363:BR363" si="755">SUM(G362,G360,G358,G356,G354,G352,G350,G348,G346,G344,G342,G340,G338,G336,G334)</f>
        <v>0</v>
      </c>
      <c r="H363" s="317">
        <f t="shared" si="755"/>
        <v>0</v>
      </c>
      <c r="I363" s="317">
        <f t="shared" si="755"/>
        <v>0</v>
      </c>
      <c r="J363" s="317">
        <f t="shared" si="755"/>
        <v>0</v>
      </c>
      <c r="K363" s="317">
        <f t="shared" si="755"/>
        <v>0</v>
      </c>
      <c r="L363" s="317">
        <f t="shared" si="755"/>
        <v>0</v>
      </c>
      <c r="M363" s="317">
        <f t="shared" si="755"/>
        <v>0</v>
      </c>
      <c r="N363" s="317">
        <f t="shared" si="755"/>
        <v>0</v>
      </c>
      <c r="O363" s="317">
        <f t="shared" si="755"/>
        <v>0</v>
      </c>
      <c r="P363" s="317">
        <f t="shared" si="755"/>
        <v>0</v>
      </c>
      <c r="Q363" s="317">
        <f t="shared" si="755"/>
        <v>0</v>
      </c>
      <c r="R363" s="317">
        <f t="shared" si="755"/>
        <v>0</v>
      </c>
      <c r="S363" s="317">
        <f t="shared" si="755"/>
        <v>0</v>
      </c>
      <c r="T363" s="317">
        <f t="shared" si="755"/>
        <v>0</v>
      </c>
      <c r="U363" s="317">
        <f t="shared" si="755"/>
        <v>0</v>
      </c>
      <c r="V363" s="317">
        <f t="shared" si="755"/>
        <v>0</v>
      </c>
      <c r="W363" s="317">
        <f t="shared" si="755"/>
        <v>0</v>
      </c>
      <c r="X363" s="317">
        <f t="shared" si="755"/>
        <v>0</v>
      </c>
      <c r="Y363" s="317">
        <f t="shared" si="755"/>
        <v>0</v>
      </c>
      <c r="Z363" s="317">
        <f t="shared" si="755"/>
        <v>0</v>
      </c>
      <c r="AA363" s="317">
        <f t="shared" si="755"/>
        <v>0</v>
      </c>
      <c r="AB363" s="317">
        <f t="shared" si="755"/>
        <v>0</v>
      </c>
      <c r="AC363" s="317">
        <f t="shared" si="755"/>
        <v>0</v>
      </c>
      <c r="AD363" s="317">
        <f t="shared" si="755"/>
        <v>0</v>
      </c>
      <c r="AE363" s="317">
        <f t="shared" si="755"/>
        <v>0</v>
      </c>
      <c r="AF363" s="317">
        <f t="shared" si="755"/>
        <v>0</v>
      </c>
      <c r="AG363" s="317">
        <f t="shared" si="755"/>
        <v>0</v>
      </c>
      <c r="AH363" s="317">
        <f t="shared" si="755"/>
        <v>0</v>
      </c>
      <c r="AI363" s="317">
        <f t="shared" si="755"/>
        <v>0</v>
      </c>
      <c r="AJ363" s="317">
        <f t="shared" si="755"/>
        <v>0</v>
      </c>
      <c r="AK363" s="317">
        <f t="shared" si="755"/>
        <v>0</v>
      </c>
      <c r="AL363" s="317">
        <f t="shared" si="755"/>
        <v>0</v>
      </c>
      <c r="AM363" s="317">
        <f t="shared" si="755"/>
        <v>0</v>
      </c>
      <c r="AN363" s="317">
        <f t="shared" si="755"/>
        <v>0</v>
      </c>
      <c r="AO363" s="317">
        <f t="shared" si="755"/>
        <v>0</v>
      </c>
      <c r="AP363" s="317">
        <f t="shared" si="755"/>
        <v>0</v>
      </c>
      <c r="AQ363" s="317">
        <f t="shared" si="755"/>
        <v>0</v>
      </c>
      <c r="AR363" s="317">
        <f t="shared" si="755"/>
        <v>0</v>
      </c>
      <c r="AS363" s="317">
        <f t="shared" si="755"/>
        <v>0</v>
      </c>
      <c r="AT363" s="317">
        <f t="shared" si="755"/>
        <v>0</v>
      </c>
      <c r="AU363" s="317">
        <f t="shared" si="755"/>
        <v>0</v>
      </c>
      <c r="AV363" s="317">
        <f t="shared" si="755"/>
        <v>0</v>
      </c>
      <c r="AW363" s="317">
        <f t="shared" si="755"/>
        <v>0</v>
      </c>
      <c r="AX363" s="317">
        <f t="shared" si="755"/>
        <v>0</v>
      </c>
      <c r="AY363" s="317">
        <f t="shared" si="755"/>
        <v>0</v>
      </c>
      <c r="AZ363" s="317">
        <f t="shared" si="755"/>
        <v>0</v>
      </c>
      <c r="BA363" s="317">
        <f t="shared" si="755"/>
        <v>0</v>
      </c>
      <c r="BB363" s="317">
        <f t="shared" si="755"/>
        <v>0</v>
      </c>
      <c r="BC363" s="317">
        <f t="shared" si="755"/>
        <v>0</v>
      </c>
      <c r="BD363" s="317">
        <f t="shared" si="755"/>
        <v>0</v>
      </c>
      <c r="BE363" s="317">
        <f t="shared" si="755"/>
        <v>0</v>
      </c>
      <c r="BF363" s="317">
        <f t="shared" si="755"/>
        <v>0</v>
      </c>
      <c r="BG363" s="317">
        <f t="shared" si="755"/>
        <v>0</v>
      </c>
      <c r="BH363" s="317">
        <f t="shared" si="755"/>
        <v>0</v>
      </c>
      <c r="BI363" s="317">
        <f t="shared" si="755"/>
        <v>0</v>
      </c>
      <c r="BJ363" s="317">
        <f t="shared" si="755"/>
        <v>0</v>
      </c>
      <c r="BK363" s="317">
        <f t="shared" si="755"/>
        <v>0</v>
      </c>
      <c r="BL363" s="317">
        <f t="shared" si="755"/>
        <v>0</v>
      </c>
      <c r="BM363" s="317">
        <f t="shared" si="755"/>
        <v>0</v>
      </c>
      <c r="BN363" s="317">
        <f t="shared" si="755"/>
        <v>0</v>
      </c>
      <c r="BO363" s="317">
        <f t="shared" si="755"/>
        <v>0</v>
      </c>
      <c r="BP363" s="317">
        <f t="shared" si="755"/>
        <v>0</v>
      </c>
      <c r="BQ363" s="317">
        <f t="shared" si="755"/>
        <v>0</v>
      </c>
      <c r="BR363" s="317">
        <f t="shared" si="755"/>
        <v>0</v>
      </c>
      <c r="BS363" s="317">
        <f t="shared" ref="BS363:BX363" si="756">SUM(BS362,BS360,BS358,BS356,BS354,BS352,BS350,BS348,BS346,BS344,BS342,BS340,BS338,BS336,BS334)</f>
        <v>0</v>
      </c>
      <c r="BT363" s="317">
        <f t="shared" si="756"/>
        <v>0</v>
      </c>
      <c r="BU363" s="317">
        <f t="shared" si="756"/>
        <v>0</v>
      </c>
      <c r="BV363" s="317">
        <f t="shared" si="756"/>
        <v>0</v>
      </c>
      <c r="BW363" s="317">
        <f t="shared" si="756"/>
        <v>0</v>
      </c>
      <c r="BX363" s="317">
        <f t="shared" si="756"/>
        <v>0</v>
      </c>
    </row>
    <row r="364" spans="1:76" x14ac:dyDescent="0.2">
      <c r="D364" s="318"/>
      <c r="E364" s="318"/>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4"/>
      <c r="AD364" s="264"/>
      <c r="AE364" s="264"/>
      <c r="AF364" s="264"/>
      <c r="AG364" s="264"/>
      <c r="AH364" s="264"/>
      <c r="AI364" s="264"/>
      <c r="AJ364" s="264"/>
      <c r="AK364" s="264"/>
      <c r="AL364" s="264"/>
      <c r="AM364" s="264"/>
      <c r="AN364" s="264"/>
      <c r="AO364" s="264"/>
      <c r="AP364" s="264"/>
      <c r="AQ364" s="264"/>
      <c r="AR364" s="264"/>
      <c r="AS364" s="264"/>
      <c r="AT364" s="264"/>
      <c r="AU364" s="264"/>
      <c r="AV364" s="264"/>
      <c r="AW364" s="264"/>
      <c r="AX364" s="264"/>
      <c r="AY364" s="264"/>
      <c r="AZ364" s="264"/>
      <c r="BA364" s="264"/>
      <c r="BB364" s="264"/>
      <c r="BC364" s="264"/>
      <c r="BD364" s="264"/>
      <c r="BE364" s="264"/>
      <c r="BF364" s="264"/>
      <c r="BG364" s="264"/>
      <c r="BH364" s="264"/>
      <c r="BI364" s="264"/>
      <c r="BJ364" s="264"/>
      <c r="BK364" s="264"/>
      <c r="BL364" s="264"/>
      <c r="BM364" s="264"/>
      <c r="BN364" s="264"/>
      <c r="BO364" s="264"/>
      <c r="BP364" s="264"/>
      <c r="BQ364" s="264"/>
      <c r="BR364" s="264"/>
      <c r="BS364" s="264"/>
      <c r="BT364" s="264"/>
      <c r="BU364" s="264"/>
      <c r="BV364" s="264"/>
      <c r="BW364" s="264"/>
      <c r="BX364" s="264"/>
    </row>
    <row r="365" spans="1:76" ht="12" x14ac:dyDescent="0.2">
      <c r="A365" s="735" t="str">
        <f>A135</f>
        <v xml:space="preserve">Option 6 - </v>
      </c>
      <c r="B365" s="735"/>
      <c r="C365" s="735"/>
      <c r="D365" s="735"/>
      <c r="E365" s="318"/>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c r="AD365" s="264"/>
      <c r="AE365" s="264"/>
      <c r="AF365" s="264"/>
      <c r="AG365" s="264"/>
      <c r="AH365" s="264"/>
      <c r="AI365" s="264"/>
      <c r="AJ365" s="264"/>
      <c r="AK365" s="264"/>
      <c r="AL365" s="264"/>
      <c r="AM365" s="264"/>
      <c r="AN365" s="264"/>
      <c r="AO365" s="264"/>
      <c r="AP365" s="264"/>
      <c r="AQ365" s="264"/>
      <c r="AR365" s="264"/>
      <c r="AS365" s="264"/>
      <c r="AT365" s="264"/>
      <c r="AU365" s="264"/>
      <c r="AV365" s="264"/>
      <c r="AW365" s="264"/>
      <c r="AX365" s="264"/>
      <c r="AY365" s="264"/>
      <c r="AZ365" s="264"/>
      <c r="BA365" s="264"/>
      <c r="BB365" s="264"/>
      <c r="BC365" s="264"/>
      <c r="BD365" s="264"/>
      <c r="BE365" s="264"/>
      <c r="BF365" s="264"/>
      <c r="BG365" s="264"/>
      <c r="BH365" s="264"/>
      <c r="BI365" s="264"/>
      <c r="BJ365" s="264"/>
      <c r="BK365" s="264"/>
      <c r="BL365" s="264"/>
      <c r="BM365" s="264"/>
      <c r="BN365" s="264"/>
      <c r="BO365" s="264"/>
      <c r="BP365" s="264"/>
      <c r="BQ365" s="264"/>
      <c r="BR365" s="264"/>
      <c r="BS365" s="264"/>
      <c r="BT365" s="264"/>
      <c r="BU365" s="264"/>
      <c r="BV365" s="264"/>
      <c r="BW365" s="264"/>
      <c r="BX365" s="264"/>
    </row>
    <row r="366" spans="1:76" x14ac:dyDescent="0.2">
      <c r="A366" s="726" t="s">
        <v>41</v>
      </c>
      <c r="B366" s="713">
        <f>B138</f>
        <v>0</v>
      </c>
      <c r="C366" s="713" t="str">
        <f>C138</f>
        <v>Non-QALY</v>
      </c>
      <c r="D366" s="709">
        <f>E366/(IF(C138="QALY",Factors!$BU$91,Factors!$BU$90))</f>
        <v>0</v>
      </c>
      <c r="E366" s="709">
        <f>SUM(G367:BX367)</f>
        <v>0</v>
      </c>
      <c r="F366" s="34" t="s">
        <v>325</v>
      </c>
      <c r="G366" s="316">
        <f t="shared" ref="G366:AL366" si="757">G138</f>
        <v>0</v>
      </c>
      <c r="H366" s="316">
        <f t="shared" si="757"/>
        <v>0</v>
      </c>
      <c r="I366" s="316">
        <f t="shared" si="757"/>
        <v>0</v>
      </c>
      <c r="J366" s="316">
        <f t="shared" si="757"/>
        <v>0</v>
      </c>
      <c r="K366" s="316">
        <f t="shared" si="757"/>
        <v>0</v>
      </c>
      <c r="L366" s="316">
        <f t="shared" si="757"/>
        <v>0</v>
      </c>
      <c r="M366" s="316">
        <f t="shared" si="757"/>
        <v>0</v>
      </c>
      <c r="N366" s="316">
        <f t="shared" si="757"/>
        <v>0</v>
      </c>
      <c r="O366" s="316">
        <f t="shared" si="757"/>
        <v>0</v>
      </c>
      <c r="P366" s="316">
        <f t="shared" si="757"/>
        <v>0</v>
      </c>
      <c r="Q366" s="316">
        <f t="shared" si="757"/>
        <v>0</v>
      </c>
      <c r="R366" s="316">
        <f t="shared" si="757"/>
        <v>0</v>
      </c>
      <c r="S366" s="316">
        <f t="shared" si="757"/>
        <v>0</v>
      </c>
      <c r="T366" s="316">
        <f t="shared" si="757"/>
        <v>0</v>
      </c>
      <c r="U366" s="316">
        <f t="shared" si="757"/>
        <v>0</v>
      </c>
      <c r="V366" s="316">
        <f t="shared" si="757"/>
        <v>0</v>
      </c>
      <c r="W366" s="316">
        <f t="shared" si="757"/>
        <v>0</v>
      </c>
      <c r="X366" s="316">
        <f t="shared" si="757"/>
        <v>0</v>
      </c>
      <c r="Y366" s="316">
        <f t="shared" si="757"/>
        <v>0</v>
      </c>
      <c r="Z366" s="316">
        <f t="shared" si="757"/>
        <v>0</v>
      </c>
      <c r="AA366" s="316">
        <f t="shared" si="757"/>
        <v>0</v>
      </c>
      <c r="AB366" s="316">
        <f t="shared" si="757"/>
        <v>0</v>
      </c>
      <c r="AC366" s="316">
        <f t="shared" si="757"/>
        <v>0</v>
      </c>
      <c r="AD366" s="316">
        <f t="shared" si="757"/>
        <v>0</v>
      </c>
      <c r="AE366" s="316">
        <f t="shared" si="757"/>
        <v>0</v>
      </c>
      <c r="AF366" s="316">
        <f t="shared" si="757"/>
        <v>0</v>
      </c>
      <c r="AG366" s="316">
        <f t="shared" si="757"/>
        <v>0</v>
      </c>
      <c r="AH366" s="316">
        <f t="shared" si="757"/>
        <v>0</v>
      </c>
      <c r="AI366" s="316">
        <f t="shared" si="757"/>
        <v>0</v>
      </c>
      <c r="AJ366" s="316">
        <f t="shared" si="757"/>
        <v>0</v>
      </c>
      <c r="AK366" s="316">
        <f t="shared" si="757"/>
        <v>0</v>
      </c>
      <c r="AL366" s="316">
        <f t="shared" si="757"/>
        <v>0</v>
      </c>
      <c r="AM366" s="316">
        <f t="shared" ref="AM366:BR366" si="758">AM138</f>
        <v>0</v>
      </c>
      <c r="AN366" s="316">
        <f t="shared" si="758"/>
        <v>0</v>
      </c>
      <c r="AO366" s="316">
        <f t="shared" si="758"/>
        <v>0</v>
      </c>
      <c r="AP366" s="316">
        <f t="shared" si="758"/>
        <v>0</v>
      </c>
      <c r="AQ366" s="316">
        <f t="shared" si="758"/>
        <v>0</v>
      </c>
      <c r="AR366" s="316">
        <f t="shared" si="758"/>
        <v>0</v>
      </c>
      <c r="AS366" s="316">
        <f t="shared" si="758"/>
        <v>0</v>
      </c>
      <c r="AT366" s="316">
        <f t="shared" si="758"/>
        <v>0</v>
      </c>
      <c r="AU366" s="316">
        <f t="shared" si="758"/>
        <v>0</v>
      </c>
      <c r="AV366" s="316">
        <f t="shared" si="758"/>
        <v>0</v>
      </c>
      <c r="AW366" s="316">
        <f t="shared" si="758"/>
        <v>0</v>
      </c>
      <c r="AX366" s="316">
        <f t="shared" si="758"/>
        <v>0</v>
      </c>
      <c r="AY366" s="316">
        <f t="shared" si="758"/>
        <v>0</v>
      </c>
      <c r="AZ366" s="316">
        <f t="shared" si="758"/>
        <v>0</v>
      </c>
      <c r="BA366" s="316">
        <f t="shared" si="758"/>
        <v>0</v>
      </c>
      <c r="BB366" s="316">
        <f t="shared" si="758"/>
        <v>0</v>
      </c>
      <c r="BC366" s="316">
        <f t="shared" si="758"/>
        <v>0</v>
      </c>
      <c r="BD366" s="316">
        <f t="shared" si="758"/>
        <v>0</v>
      </c>
      <c r="BE366" s="316">
        <f t="shared" si="758"/>
        <v>0</v>
      </c>
      <c r="BF366" s="316">
        <f t="shared" si="758"/>
        <v>0</v>
      </c>
      <c r="BG366" s="316">
        <f t="shared" si="758"/>
        <v>0</v>
      </c>
      <c r="BH366" s="316">
        <f t="shared" si="758"/>
        <v>0</v>
      </c>
      <c r="BI366" s="316">
        <f t="shared" si="758"/>
        <v>0</v>
      </c>
      <c r="BJ366" s="316">
        <f t="shared" si="758"/>
        <v>0</v>
      </c>
      <c r="BK366" s="316">
        <f t="shared" si="758"/>
        <v>0</v>
      </c>
      <c r="BL366" s="316">
        <f t="shared" si="758"/>
        <v>0</v>
      </c>
      <c r="BM366" s="316">
        <f t="shared" si="758"/>
        <v>0</v>
      </c>
      <c r="BN366" s="316">
        <f t="shared" si="758"/>
        <v>0</v>
      </c>
      <c r="BO366" s="316">
        <f t="shared" si="758"/>
        <v>0</v>
      </c>
      <c r="BP366" s="316">
        <f t="shared" si="758"/>
        <v>0</v>
      </c>
      <c r="BQ366" s="316">
        <f t="shared" si="758"/>
        <v>0</v>
      </c>
      <c r="BR366" s="316">
        <f t="shared" si="758"/>
        <v>0</v>
      </c>
      <c r="BS366" s="316">
        <f t="shared" ref="BS366:BX366" si="759">BS138</f>
        <v>0</v>
      </c>
      <c r="BT366" s="316">
        <f t="shared" si="759"/>
        <v>0</v>
      </c>
      <c r="BU366" s="316">
        <f t="shared" si="759"/>
        <v>0</v>
      </c>
      <c r="BV366" s="316">
        <f t="shared" si="759"/>
        <v>0</v>
      </c>
      <c r="BW366" s="316">
        <f t="shared" si="759"/>
        <v>0</v>
      </c>
      <c r="BX366" s="316">
        <f t="shared" si="759"/>
        <v>0</v>
      </c>
    </row>
    <row r="367" spans="1:76" x14ac:dyDescent="0.2">
      <c r="A367" s="727"/>
      <c r="B367" s="714"/>
      <c r="C367" s="714"/>
      <c r="D367" s="710"/>
      <c r="E367" s="710"/>
      <c r="F367" s="90" t="s">
        <v>324</v>
      </c>
      <c r="G367" s="316">
        <f>IF($C138="","N/A",G366)</f>
        <v>0</v>
      </c>
      <c r="H367" s="316">
        <f t="shared" ref="H367:AM367" si="760">IF($C138="NON-QALY",IF(H$137="-","",H$158*H366),IF($C138="QALY",IF(H$137="-","",H366*H$159),"N/A"))</f>
        <v>0</v>
      </c>
      <c r="I367" s="316">
        <f t="shared" si="760"/>
        <v>0</v>
      </c>
      <c r="J367" s="316">
        <f t="shared" si="760"/>
        <v>0</v>
      </c>
      <c r="K367" s="316">
        <f t="shared" si="760"/>
        <v>0</v>
      </c>
      <c r="L367" s="316">
        <f t="shared" si="760"/>
        <v>0</v>
      </c>
      <c r="M367" s="316">
        <f t="shared" si="760"/>
        <v>0</v>
      </c>
      <c r="N367" s="316">
        <f t="shared" si="760"/>
        <v>0</v>
      </c>
      <c r="O367" s="316">
        <f t="shared" si="760"/>
        <v>0</v>
      </c>
      <c r="P367" s="316">
        <f t="shared" si="760"/>
        <v>0</v>
      </c>
      <c r="Q367" s="316">
        <f t="shared" si="760"/>
        <v>0</v>
      </c>
      <c r="R367" s="316">
        <f t="shared" si="760"/>
        <v>0</v>
      </c>
      <c r="S367" s="316">
        <f t="shared" si="760"/>
        <v>0</v>
      </c>
      <c r="T367" s="316">
        <f t="shared" si="760"/>
        <v>0</v>
      </c>
      <c r="U367" s="316">
        <f t="shared" si="760"/>
        <v>0</v>
      </c>
      <c r="V367" s="316">
        <f t="shared" si="760"/>
        <v>0</v>
      </c>
      <c r="W367" s="316">
        <f t="shared" si="760"/>
        <v>0</v>
      </c>
      <c r="X367" s="316">
        <f t="shared" si="760"/>
        <v>0</v>
      </c>
      <c r="Y367" s="316">
        <f t="shared" si="760"/>
        <v>0</v>
      </c>
      <c r="Z367" s="316">
        <f t="shared" si="760"/>
        <v>0</v>
      </c>
      <c r="AA367" s="316">
        <f t="shared" si="760"/>
        <v>0</v>
      </c>
      <c r="AB367" s="316">
        <f t="shared" si="760"/>
        <v>0</v>
      </c>
      <c r="AC367" s="316">
        <f t="shared" si="760"/>
        <v>0</v>
      </c>
      <c r="AD367" s="316">
        <f t="shared" si="760"/>
        <v>0</v>
      </c>
      <c r="AE367" s="316">
        <f t="shared" si="760"/>
        <v>0</v>
      </c>
      <c r="AF367" s="316">
        <f t="shared" si="760"/>
        <v>0</v>
      </c>
      <c r="AG367" s="316">
        <f t="shared" si="760"/>
        <v>0</v>
      </c>
      <c r="AH367" s="316">
        <f t="shared" si="760"/>
        <v>0</v>
      </c>
      <c r="AI367" s="316">
        <f t="shared" si="760"/>
        <v>0</v>
      </c>
      <c r="AJ367" s="316">
        <f t="shared" si="760"/>
        <v>0</v>
      </c>
      <c r="AK367" s="316">
        <f t="shared" si="760"/>
        <v>0</v>
      </c>
      <c r="AL367" s="316">
        <f t="shared" si="760"/>
        <v>0</v>
      </c>
      <c r="AM367" s="316">
        <f t="shared" si="760"/>
        <v>0</v>
      </c>
      <c r="AN367" s="316">
        <f t="shared" ref="AN367:BS367" si="761">IF($C138="NON-QALY",IF(AN$137="-","",AN$158*AN366),IF($C138="QALY",IF(AN$137="-","",AN366*AN$159),"N/A"))</f>
        <v>0</v>
      </c>
      <c r="AO367" s="316">
        <f t="shared" si="761"/>
        <v>0</v>
      </c>
      <c r="AP367" s="316">
        <f t="shared" si="761"/>
        <v>0</v>
      </c>
      <c r="AQ367" s="316">
        <f t="shared" si="761"/>
        <v>0</v>
      </c>
      <c r="AR367" s="316">
        <f t="shared" si="761"/>
        <v>0</v>
      </c>
      <c r="AS367" s="316">
        <f t="shared" si="761"/>
        <v>0</v>
      </c>
      <c r="AT367" s="316">
        <f t="shared" si="761"/>
        <v>0</v>
      </c>
      <c r="AU367" s="316">
        <f t="shared" si="761"/>
        <v>0</v>
      </c>
      <c r="AV367" s="316">
        <f t="shared" si="761"/>
        <v>0</v>
      </c>
      <c r="AW367" s="316">
        <f t="shared" si="761"/>
        <v>0</v>
      </c>
      <c r="AX367" s="316">
        <f t="shared" si="761"/>
        <v>0</v>
      </c>
      <c r="AY367" s="316">
        <f t="shared" si="761"/>
        <v>0</v>
      </c>
      <c r="AZ367" s="316">
        <f t="shared" si="761"/>
        <v>0</v>
      </c>
      <c r="BA367" s="316">
        <f t="shared" si="761"/>
        <v>0</v>
      </c>
      <c r="BB367" s="316">
        <f t="shared" si="761"/>
        <v>0</v>
      </c>
      <c r="BC367" s="316">
        <f t="shared" si="761"/>
        <v>0</v>
      </c>
      <c r="BD367" s="316">
        <f t="shared" si="761"/>
        <v>0</v>
      </c>
      <c r="BE367" s="316">
        <f t="shared" si="761"/>
        <v>0</v>
      </c>
      <c r="BF367" s="316">
        <f t="shared" si="761"/>
        <v>0</v>
      </c>
      <c r="BG367" s="316">
        <f t="shared" si="761"/>
        <v>0</v>
      </c>
      <c r="BH367" s="316">
        <f t="shared" si="761"/>
        <v>0</v>
      </c>
      <c r="BI367" s="316">
        <f t="shared" si="761"/>
        <v>0</v>
      </c>
      <c r="BJ367" s="316">
        <f t="shared" si="761"/>
        <v>0</v>
      </c>
      <c r="BK367" s="316">
        <f t="shared" si="761"/>
        <v>0</v>
      </c>
      <c r="BL367" s="316">
        <f t="shared" si="761"/>
        <v>0</v>
      </c>
      <c r="BM367" s="316">
        <f t="shared" si="761"/>
        <v>0</v>
      </c>
      <c r="BN367" s="316">
        <f t="shared" si="761"/>
        <v>0</v>
      </c>
      <c r="BO367" s="316">
        <f t="shared" si="761"/>
        <v>0</v>
      </c>
      <c r="BP367" s="316">
        <f t="shared" si="761"/>
        <v>0</v>
      </c>
      <c r="BQ367" s="316">
        <f t="shared" si="761"/>
        <v>0</v>
      </c>
      <c r="BR367" s="316">
        <f t="shared" si="761"/>
        <v>0</v>
      </c>
      <c r="BS367" s="316">
        <f t="shared" si="761"/>
        <v>0</v>
      </c>
      <c r="BT367" s="316">
        <f t="shared" ref="BT367:BX367" si="762">IF($C138="NON-QALY",IF(BT$137="-","",BT$158*BT366),IF($C138="QALY",IF(BT$137="-","",BT366*BT$159),"N/A"))</f>
        <v>0</v>
      </c>
      <c r="BU367" s="316">
        <f t="shared" si="762"/>
        <v>0</v>
      </c>
      <c r="BV367" s="316">
        <f t="shared" si="762"/>
        <v>0</v>
      </c>
      <c r="BW367" s="316">
        <f t="shared" si="762"/>
        <v>0</v>
      </c>
      <c r="BX367" s="316">
        <f t="shared" si="762"/>
        <v>0</v>
      </c>
    </row>
    <row r="368" spans="1:76" x14ac:dyDescent="0.2">
      <c r="A368" s="726" t="s">
        <v>42</v>
      </c>
      <c r="B368" s="713">
        <f>B139</f>
        <v>0</v>
      </c>
      <c r="C368" s="713" t="str">
        <f>C139</f>
        <v>Non-QALY</v>
      </c>
      <c r="D368" s="709">
        <f>E368/(IF(C139="QALY",Factors!$BU$91,Factors!$BU$90))</f>
        <v>0</v>
      </c>
      <c r="E368" s="709">
        <f t="shared" ref="E368" si="763">SUM(G369:BX369)</f>
        <v>0</v>
      </c>
      <c r="F368" s="34" t="s">
        <v>325</v>
      </c>
      <c r="G368" s="316">
        <f>G139</f>
        <v>0</v>
      </c>
      <c r="H368" s="316">
        <f t="shared" ref="H368:BS368" si="764">H139</f>
        <v>0</v>
      </c>
      <c r="I368" s="316">
        <f t="shared" si="764"/>
        <v>0</v>
      </c>
      <c r="J368" s="316">
        <f t="shared" si="764"/>
        <v>0</v>
      </c>
      <c r="K368" s="316">
        <f t="shared" si="764"/>
        <v>0</v>
      </c>
      <c r="L368" s="316">
        <f t="shared" si="764"/>
        <v>0</v>
      </c>
      <c r="M368" s="316">
        <f t="shared" si="764"/>
        <v>0</v>
      </c>
      <c r="N368" s="316">
        <f t="shared" si="764"/>
        <v>0</v>
      </c>
      <c r="O368" s="316">
        <f t="shared" si="764"/>
        <v>0</v>
      </c>
      <c r="P368" s="316">
        <f t="shared" si="764"/>
        <v>0</v>
      </c>
      <c r="Q368" s="316">
        <f t="shared" si="764"/>
        <v>0</v>
      </c>
      <c r="R368" s="316">
        <f t="shared" si="764"/>
        <v>0</v>
      </c>
      <c r="S368" s="316">
        <f t="shared" si="764"/>
        <v>0</v>
      </c>
      <c r="T368" s="316">
        <f t="shared" si="764"/>
        <v>0</v>
      </c>
      <c r="U368" s="316">
        <f t="shared" si="764"/>
        <v>0</v>
      </c>
      <c r="V368" s="316">
        <f t="shared" si="764"/>
        <v>0</v>
      </c>
      <c r="W368" s="316">
        <f t="shared" si="764"/>
        <v>0</v>
      </c>
      <c r="X368" s="316">
        <f t="shared" si="764"/>
        <v>0</v>
      </c>
      <c r="Y368" s="316">
        <f t="shared" si="764"/>
        <v>0</v>
      </c>
      <c r="Z368" s="316">
        <f t="shared" si="764"/>
        <v>0</v>
      </c>
      <c r="AA368" s="316">
        <f t="shared" si="764"/>
        <v>0</v>
      </c>
      <c r="AB368" s="316">
        <f t="shared" si="764"/>
        <v>0</v>
      </c>
      <c r="AC368" s="316">
        <f t="shared" si="764"/>
        <v>0</v>
      </c>
      <c r="AD368" s="316">
        <f t="shared" si="764"/>
        <v>0</v>
      </c>
      <c r="AE368" s="316">
        <f t="shared" si="764"/>
        <v>0</v>
      </c>
      <c r="AF368" s="316">
        <f t="shared" si="764"/>
        <v>0</v>
      </c>
      <c r="AG368" s="316">
        <f t="shared" si="764"/>
        <v>0</v>
      </c>
      <c r="AH368" s="316">
        <f t="shared" si="764"/>
        <v>0</v>
      </c>
      <c r="AI368" s="316">
        <f t="shared" si="764"/>
        <v>0</v>
      </c>
      <c r="AJ368" s="316">
        <f t="shared" si="764"/>
        <v>0</v>
      </c>
      <c r="AK368" s="316">
        <f t="shared" si="764"/>
        <v>0</v>
      </c>
      <c r="AL368" s="316">
        <f t="shared" si="764"/>
        <v>0</v>
      </c>
      <c r="AM368" s="316">
        <f t="shared" si="764"/>
        <v>0</v>
      </c>
      <c r="AN368" s="316">
        <f t="shared" si="764"/>
        <v>0</v>
      </c>
      <c r="AO368" s="316">
        <f t="shared" si="764"/>
        <v>0</v>
      </c>
      <c r="AP368" s="316">
        <f t="shared" si="764"/>
        <v>0</v>
      </c>
      <c r="AQ368" s="316">
        <f t="shared" si="764"/>
        <v>0</v>
      </c>
      <c r="AR368" s="316">
        <f t="shared" si="764"/>
        <v>0</v>
      </c>
      <c r="AS368" s="316">
        <f t="shared" si="764"/>
        <v>0</v>
      </c>
      <c r="AT368" s="316">
        <f t="shared" si="764"/>
        <v>0</v>
      </c>
      <c r="AU368" s="316">
        <f t="shared" si="764"/>
        <v>0</v>
      </c>
      <c r="AV368" s="316">
        <f t="shared" si="764"/>
        <v>0</v>
      </c>
      <c r="AW368" s="316">
        <f t="shared" si="764"/>
        <v>0</v>
      </c>
      <c r="AX368" s="316">
        <f t="shared" si="764"/>
        <v>0</v>
      </c>
      <c r="AY368" s="316">
        <f t="shared" si="764"/>
        <v>0</v>
      </c>
      <c r="AZ368" s="316">
        <f t="shared" si="764"/>
        <v>0</v>
      </c>
      <c r="BA368" s="316">
        <f t="shared" si="764"/>
        <v>0</v>
      </c>
      <c r="BB368" s="316">
        <f t="shared" si="764"/>
        <v>0</v>
      </c>
      <c r="BC368" s="316">
        <f t="shared" si="764"/>
        <v>0</v>
      </c>
      <c r="BD368" s="316">
        <f t="shared" si="764"/>
        <v>0</v>
      </c>
      <c r="BE368" s="316">
        <f t="shared" si="764"/>
        <v>0</v>
      </c>
      <c r="BF368" s="316">
        <f t="shared" si="764"/>
        <v>0</v>
      </c>
      <c r="BG368" s="316">
        <f t="shared" si="764"/>
        <v>0</v>
      </c>
      <c r="BH368" s="316">
        <f t="shared" si="764"/>
        <v>0</v>
      </c>
      <c r="BI368" s="316">
        <f t="shared" si="764"/>
        <v>0</v>
      </c>
      <c r="BJ368" s="316">
        <f t="shared" si="764"/>
        <v>0</v>
      </c>
      <c r="BK368" s="316">
        <f t="shared" si="764"/>
        <v>0</v>
      </c>
      <c r="BL368" s="316">
        <f t="shared" si="764"/>
        <v>0</v>
      </c>
      <c r="BM368" s="316">
        <f t="shared" si="764"/>
        <v>0</v>
      </c>
      <c r="BN368" s="316">
        <f t="shared" si="764"/>
        <v>0</v>
      </c>
      <c r="BO368" s="316">
        <f t="shared" si="764"/>
        <v>0</v>
      </c>
      <c r="BP368" s="316">
        <f t="shared" si="764"/>
        <v>0</v>
      </c>
      <c r="BQ368" s="316">
        <f t="shared" si="764"/>
        <v>0</v>
      </c>
      <c r="BR368" s="316">
        <f t="shared" si="764"/>
        <v>0</v>
      </c>
      <c r="BS368" s="316">
        <f t="shared" si="764"/>
        <v>0</v>
      </c>
      <c r="BT368" s="316">
        <f t="shared" ref="BT368:BX368" si="765">BT139</f>
        <v>0</v>
      </c>
      <c r="BU368" s="316">
        <f t="shared" si="765"/>
        <v>0</v>
      </c>
      <c r="BV368" s="316">
        <f t="shared" si="765"/>
        <v>0</v>
      </c>
      <c r="BW368" s="316">
        <f t="shared" si="765"/>
        <v>0</v>
      </c>
      <c r="BX368" s="316">
        <f t="shared" si="765"/>
        <v>0</v>
      </c>
    </row>
    <row r="369" spans="1:76" x14ac:dyDescent="0.2">
      <c r="A369" s="727"/>
      <c r="B369" s="714"/>
      <c r="C369" s="714"/>
      <c r="D369" s="710"/>
      <c r="E369" s="710"/>
      <c r="F369" s="90" t="s">
        <v>324</v>
      </c>
      <c r="G369" s="316">
        <f>IF($C139="","N/A",G368)</f>
        <v>0</v>
      </c>
      <c r="H369" s="316">
        <f>IF($C139="NON-QALY",IF(H$137="-","",H$158*H368),IF($C139="QALY",IF(H$137="-","",H368*H$159),"N/A"))</f>
        <v>0</v>
      </c>
      <c r="I369" s="316">
        <f t="shared" ref="I369:BT369" si="766">IF($C139="NON-QALY",IF(I$137="-","",I$158*I368),IF($C139="QALY",IF(I$137="-","",I368*I$159),"N/A"))</f>
        <v>0</v>
      </c>
      <c r="J369" s="316">
        <f t="shared" si="766"/>
        <v>0</v>
      </c>
      <c r="K369" s="316">
        <f t="shared" si="766"/>
        <v>0</v>
      </c>
      <c r="L369" s="316">
        <f t="shared" si="766"/>
        <v>0</v>
      </c>
      <c r="M369" s="316">
        <f t="shared" si="766"/>
        <v>0</v>
      </c>
      <c r="N369" s="316">
        <f t="shared" si="766"/>
        <v>0</v>
      </c>
      <c r="O369" s="316">
        <f t="shared" si="766"/>
        <v>0</v>
      </c>
      <c r="P369" s="316">
        <f t="shared" si="766"/>
        <v>0</v>
      </c>
      <c r="Q369" s="316">
        <f t="shared" si="766"/>
        <v>0</v>
      </c>
      <c r="R369" s="316">
        <f t="shared" si="766"/>
        <v>0</v>
      </c>
      <c r="S369" s="316">
        <f t="shared" si="766"/>
        <v>0</v>
      </c>
      <c r="T369" s="316">
        <f t="shared" si="766"/>
        <v>0</v>
      </c>
      <c r="U369" s="316">
        <f t="shared" si="766"/>
        <v>0</v>
      </c>
      <c r="V369" s="316">
        <f t="shared" si="766"/>
        <v>0</v>
      </c>
      <c r="W369" s="316">
        <f t="shared" si="766"/>
        <v>0</v>
      </c>
      <c r="X369" s="316">
        <f t="shared" si="766"/>
        <v>0</v>
      </c>
      <c r="Y369" s="316">
        <f t="shared" si="766"/>
        <v>0</v>
      </c>
      <c r="Z369" s="316">
        <f t="shared" si="766"/>
        <v>0</v>
      </c>
      <c r="AA369" s="316">
        <f t="shared" si="766"/>
        <v>0</v>
      </c>
      <c r="AB369" s="316">
        <f t="shared" si="766"/>
        <v>0</v>
      </c>
      <c r="AC369" s="316">
        <f t="shared" si="766"/>
        <v>0</v>
      </c>
      <c r="AD369" s="316">
        <f t="shared" si="766"/>
        <v>0</v>
      </c>
      <c r="AE369" s="316">
        <f t="shared" si="766"/>
        <v>0</v>
      </c>
      <c r="AF369" s="316">
        <f t="shared" si="766"/>
        <v>0</v>
      </c>
      <c r="AG369" s="316">
        <f t="shared" si="766"/>
        <v>0</v>
      </c>
      <c r="AH369" s="316">
        <f t="shared" si="766"/>
        <v>0</v>
      </c>
      <c r="AI369" s="316">
        <f t="shared" si="766"/>
        <v>0</v>
      </c>
      <c r="AJ369" s="316">
        <f t="shared" si="766"/>
        <v>0</v>
      </c>
      <c r="AK369" s="316">
        <f t="shared" si="766"/>
        <v>0</v>
      </c>
      <c r="AL369" s="316">
        <f t="shared" si="766"/>
        <v>0</v>
      </c>
      <c r="AM369" s="316">
        <f t="shared" si="766"/>
        <v>0</v>
      </c>
      <c r="AN369" s="316">
        <f t="shared" si="766"/>
        <v>0</v>
      </c>
      <c r="AO369" s="316">
        <f t="shared" si="766"/>
        <v>0</v>
      </c>
      <c r="AP369" s="316">
        <f t="shared" si="766"/>
        <v>0</v>
      </c>
      <c r="AQ369" s="316">
        <f t="shared" si="766"/>
        <v>0</v>
      </c>
      <c r="AR369" s="316">
        <f t="shared" si="766"/>
        <v>0</v>
      </c>
      <c r="AS369" s="316">
        <f t="shared" si="766"/>
        <v>0</v>
      </c>
      <c r="AT369" s="316">
        <f t="shared" si="766"/>
        <v>0</v>
      </c>
      <c r="AU369" s="316">
        <f t="shared" si="766"/>
        <v>0</v>
      </c>
      <c r="AV369" s="316">
        <f t="shared" si="766"/>
        <v>0</v>
      </c>
      <c r="AW369" s="316">
        <f t="shared" si="766"/>
        <v>0</v>
      </c>
      <c r="AX369" s="316">
        <f t="shared" si="766"/>
        <v>0</v>
      </c>
      <c r="AY369" s="316">
        <f t="shared" si="766"/>
        <v>0</v>
      </c>
      <c r="AZ369" s="316">
        <f t="shared" si="766"/>
        <v>0</v>
      </c>
      <c r="BA369" s="316">
        <f t="shared" si="766"/>
        <v>0</v>
      </c>
      <c r="BB369" s="316">
        <f t="shared" si="766"/>
        <v>0</v>
      </c>
      <c r="BC369" s="316">
        <f t="shared" si="766"/>
        <v>0</v>
      </c>
      <c r="BD369" s="316">
        <f t="shared" si="766"/>
        <v>0</v>
      </c>
      <c r="BE369" s="316">
        <f t="shared" si="766"/>
        <v>0</v>
      </c>
      <c r="BF369" s="316">
        <f t="shared" si="766"/>
        <v>0</v>
      </c>
      <c r="BG369" s="316">
        <f t="shared" si="766"/>
        <v>0</v>
      </c>
      <c r="BH369" s="316">
        <f t="shared" si="766"/>
        <v>0</v>
      </c>
      <c r="BI369" s="316">
        <f t="shared" si="766"/>
        <v>0</v>
      </c>
      <c r="BJ369" s="316">
        <f t="shared" si="766"/>
        <v>0</v>
      </c>
      <c r="BK369" s="316">
        <f t="shared" si="766"/>
        <v>0</v>
      </c>
      <c r="BL369" s="316">
        <f t="shared" si="766"/>
        <v>0</v>
      </c>
      <c r="BM369" s="316">
        <f t="shared" si="766"/>
        <v>0</v>
      </c>
      <c r="BN369" s="316">
        <f t="shared" si="766"/>
        <v>0</v>
      </c>
      <c r="BO369" s="316">
        <f t="shared" si="766"/>
        <v>0</v>
      </c>
      <c r="BP369" s="316">
        <f t="shared" si="766"/>
        <v>0</v>
      </c>
      <c r="BQ369" s="316">
        <f t="shared" si="766"/>
        <v>0</v>
      </c>
      <c r="BR369" s="316">
        <f t="shared" si="766"/>
        <v>0</v>
      </c>
      <c r="BS369" s="316">
        <f t="shared" si="766"/>
        <v>0</v>
      </c>
      <c r="BT369" s="316">
        <f t="shared" si="766"/>
        <v>0</v>
      </c>
      <c r="BU369" s="316">
        <f t="shared" ref="BU369:BX369" si="767">IF($C139="NON-QALY",IF(BU$137="-","",BU$158*BU368),IF($C139="QALY",IF(BU$137="-","",BU368*BU$159),"N/A"))</f>
        <v>0</v>
      </c>
      <c r="BV369" s="316">
        <f t="shared" si="767"/>
        <v>0</v>
      </c>
      <c r="BW369" s="316">
        <f t="shared" si="767"/>
        <v>0</v>
      </c>
      <c r="BX369" s="316">
        <f t="shared" si="767"/>
        <v>0</v>
      </c>
    </row>
    <row r="370" spans="1:76" s="31" customFormat="1" ht="12" customHeight="1" x14ac:dyDescent="0.2">
      <c r="A370" s="726" t="s">
        <v>43</v>
      </c>
      <c r="B370" s="713">
        <f>B140</f>
        <v>0</v>
      </c>
      <c r="C370" s="713" t="str">
        <f>C140</f>
        <v>Non-QALY</v>
      </c>
      <c r="D370" s="709">
        <f>E370/(IF(C140="QALY",Factors!$BU$91,Factors!$BU$90))</f>
        <v>0</v>
      </c>
      <c r="E370" s="709">
        <f t="shared" ref="E370" si="768">SUM(G371:BX371)</f>
        <v>0</v>
      </c>
      <c r="F370" s="34" t="s">
        <v>325</v>
      </c>
      <c r="G370" s="316">
        <f>G140</f>
        <v>0</v>
      </c>
      <c r="H370" s="316">
        <f t="shared" ref="H370:BS370" si="769">H140</f>
        <v>0</v>
      </c>
      <c r="I370" s="316">
        <f t="shared" si="769"/>
        <v>0</v>
      </c>
      <c r="J370" s="316">
        <f t="shared" si="769"/>
        <v>0</v>
      </c>
      <c r="K370" s="316">
        <f t="shared" si="769"/>
        <v>0</v>
      </c>
      <c r="L370" s="316">
        <f t="shared" si="769"/>
        <v>0</v>
      </c>
      <c r="M370" s="316">
        <f t="shared" si="769"/>
        <v>0</v>
      </c>
      <c r="N370" s="316">
        <f t="shared" si="769"/>
        <v>0</v>
      </c>
      <c r="O370" s="316">
        <f t="shared" si="769"/>
        <v>0</v>
      </c>
      <c r="P370" s="316">
        <f t="shared" si="769"/>
        <v>0</v>
      </c>
      <c r="Q370" s="316">
        <f t="shared" si="769"/>
        <v>0</v>
      </c>
      <c r="R370" s="316">
        <f t="shared" si="769"/>
        <v>0</v>
      </c>
      <c r="S370" s="316">
        <f t="shared" si="769"/>
        <v>0</v>
      </c>
      <c r="T370" s="316">
        <f t="shared" si="769"/>
        <v>0</v>
      </c>
      <c r="U370" s="316">
        <f t="shared" si="769"/>
        <v>0</v>
      </c>
      <c r="V370" s="316">
        <f t="shared" si="769"/>
        <v>0</v>
      </c>
      <c r="W370" s="316">
        <f t="shared" si="769"/>
        <v>0</v>
      </c>
      <c r="X370" s="316">
        <f t="shared" si="769"/>
        <v>0</v>
      </c>
      <c r="Y370" s="316">
        <f t="shared" si="769"/>
        <v>0</v>
      </c>
      <c r="Z370" s="316">
        <f t="shared" si="769"/>
        <v>0</v>
      </c>
      <c r="AA370" s="316">
        <f t="shared" si="769"/>
        <v>0</v>
      </c>
      <c r="AB370" s="316">
        <f t="shared" si="769"/>
        <v>0</v>
      </c>
      <c r="AC370" s="316">
        <f t="shared" si="769"/>
        <v>0</v>
      </c>
      <c r="AD370" s="316">
        <f t="shared" si="769"/>
        <v>0</v>
      </c>
      <c r="AE370" s="316">
        <f t="shared" si="769"/>
        <v>0</v>
      </c>
      <c r="AF370" s="316">
        <f t="shared" si="769"/>
        <v>0</v>
      </c>
      <c r="AG370" s="316">
        <f t="shared" si="769"/>
        <v>0</v>
      </c>
      <c r="AH370" s="316">
        <f t="shared" si="769"/>
        <v>0</v>
      </c>
      <c r="AI370" s="316">
        <f t="shared" si="769"/>
        <v>0</v>
      </c>
      <c r="AJ370" s="316">
        <f t="shared" si="769"/>
        <v>0</v>
      </c>
      <c r="AK370" s="316">
        <f t="shared" si="769"/>
        <v>0</v>
      </c>
      <c r="AL370" s="316">
        <f t="shared" si="769"/>
        <v>0</v>
      </c>
      <c r="AM370" s="316">
        <f t="shared" si="769"/>
        <v>0</v>
      </c>
      <c r="AN370" s="316">
        <f t="shared" si="769"/>
        <v>0</v>
      </c>
      <c r="AO370" s="316">
        <f t="shared" si="769"/>
        <v>0</v>
      </c>
      <c r="AP370" s="316">
        <f t="shared" si="769"/>
        <v>0</v>
      </c>
      <c r="AQ370" s="316">
        <f t="shared" si="769"/>
        <v>0</v>
      </c>
      <c r="AR370" s="316">
        <f t="shared" si="769"/>
        <v>0</v>
      </c>
      <c r="AS370" s="316">
        <f t="shared" si="769"/>
        <v>0</v>
      </c>
      <c r="AT370" s="316">
        <f t="shared" si="769"/>
        <v>0</v>
      </c>
      <c r="AU370" s="316">
        <f t="shared" si="769"/>
        <v>0</v>
      </c>
      <c r="AV370" s="316">
        <f t="shared" si="769"/>
        <v>0</v>
      </c>
      <c r="AW370" s="316">
        <f t="shared" si="769"/>
        <v>0</v>
      </c>
      <c r="AX370" s="316">
        <f t="shared" si="769"/>
        <v>0</v>
      </c>
      <c r="AY370" s="316">
        <f t="shared" si="769"/>
        <v>0</v>
      </c>
      <c r="AZ370" s="316">
        <f t="shared" si="769"/>
        <v>0</v>
      </c>
      <c r="BA370" s="316">
        <f t="shared" si="769"/>
        <v>0</v>
      </c>
      <c r="BB370" s="316">
        <f t="shared" si="769"/>
        <v>0</v>
      </c>
      <c r="BC370" s="316">
        <f t="shared" si="769"/>
        <v>0</v>
      </c>
      <c r="BD370" s="316">
        <f t="shared" si="769"/>
        <v>0</v>
      </c>
      <c r="BE370" s="316">
        <f t="shared" si="769"/>
        <v>0</v>
      </c>
      <c r="BF370" s="316">
        <f t="shared" si="769"/>
        <v>0</v>
      </c>
      <c r="BG370" s="316">
        <f t="shared" si="769"/>
        <v>0</v>
      </c>
      <c r="BH370" s="316">
        <f t="shared" si="769"/>
        <v>0</v>
      </c>
      <c r="BI370" s="316">
        <f t="shared" si="769"/>
        <v>0</v>
      </c>
      <c r="BJ370" s="316">
        <f t="shared" si="769"/>
        <v>0</v>
      </c>
      <c r="BK370" s="316">
        <f t="shared" si="769"/>
        <v>0</v>
      </c>
      <c r="BL370" s="316">
        <f t="shared" si="769"/>
        <v>0</v>
      </c>
      <c r="BM370" s="316">
        <f t="shared" si="769"/>
        <v>0</v>
      </c>
      <c r="BN370" s="316">
        <f t="shared" si="769"/>
        <v>0</v>
      </c>
      <c r="BO370" s="316">
        <f t="shared" si="769"/>
        <v>0</v>
      </c>
      <c r="BP370" s="316">
        <f t="shared" si="769"/>
        <v>0</v>
      </c>
      <c r="BQ370" s="316">
        <f t="shared" si="769"/>
        <v>0</v>
      </c>
      <c r="BR370" s="316">
        <f t="shared" si="769"/>
        <v>0</v>
      </c>
      <c r="BS370" s="316">
        <f t="shared" si="769"/>
        <v>0</v>
      </c>
      <c r="BT370" s="316">
        <f t="shared" ref="BT370:BX370" si="770">BT140</f>
        <v>0</v>
      </c>
      <c r="BU370" s="316">
        <f t="shared" si="770"/>
        <v>0</v>
      </c>
      <c r="BV370" s="316">
        <f t="shared" si="770"/>
        <v>0</v>
      </c>
      <c r="BW370" s="316">
        <f t="shared" si="770"/>
        <v>0</v>
      </c>
      <c r="BX370" s="316">
        <f t="shared" si="770"/>
        <v>0</v>
      </c>
    </row>
    <row r="371" spans="1:76" x14ac:dyDescent="0.2">
      <c r="A371" s="727"/>
      <c r="B371" s="714"/>
      <c r="C371" s="714"/>
      <c r="D371" s="710"/>
      <c r="E371" s="710"/>
      <c r="F371" s="90" t="s">
        <v>324</v>
      </c>
      <c r="G371" s="316">
        <f>IF($C140="","N/A",G370)</f>
        <v>0</v>
      </c>
      <c r="H371" s="316">
        <f>IF($C140="NON-QALY",IF(H$137="-","",H$158*H370),IF($C140="QALY",IF(H$137="-","",H370*H$159),"N/A"))</f>
        <v>0</v>
      </c>
      <c r="I371" s="316">
        <f t="shared" ref="I371:BT371" si="771">IF($C140="NON-QALY",IF(I$137="-","",I$158*I370),IF($C140="QALY",IF(I$137="-","",I370*I$159),"N/A"))</f>
        <v>0</v>
      </c>
      <c r="J371" s="316">
        <f t="shared" si="771"/>
        <v>0</v>
      </c>
      <c r="K371" s="316">
        <f t="shared" si="771"/>
        <v>0</v>
      </c>
      <c r="L371" s="316">
        <f t="shared" si="771"/>
        <v>0</v>
      </c>
      <c r="M371" s="316">
        <f t="shared" si="771"/>
        <v>0</v>
      </c>
      <c r="N371" s="316">
        <f t="shared" si="771"/>
        <v>0</v>
      </c>
      <c r="O371" s="316">
        <f t="shared" si="771"/>
        <v>0</v>
      </c>
      <c r="P371" s="316">
        <f t="shared" si="771"/>
        <v>0</v>
      </c>
      <c r="Q371" s="316">
        <f t="shared" si="771"/>
        <v>0</v>
      </c>
      <c r="R371" s="316">
        <f t="shared" si="771"/>
        <v>0</v>
      </c>
      <c r="S371" s="316">
        <f t="shared" si="771"/>
        <v>0</v>
      </c>
      <c r="T371" s="316">
        <f t="shared" si="771"/>
        <v>0</v>
      </c>
      <c r="U371" s="316">
        <f t="shared" si="771"/>
        <v>0</v>
      </c>
      <c r="V371" s="316">
        <f t="shared" si="771"/>
        <v>0</v>
      </c>
      <c r="W371" s="316">
        <f t="shared" si="771"/>
        <v>0</v>
      </c>
      <c r="X371" s="316">
        <f t="shared" si="771"/>
        <v>0</v>
      </c>
      <c r="Y371" s="316">
        <f t="shared" si="771"/>
        <v>0</v>
      </c>
      <c r="Z371" s="316">
        <f t="shared" si="771"/>
        <v>0</v>
      </c>
      <c r="AA371" s="316">
        <f t="shared" si="771"/>
        <v>0</v>
      </c>
      <c r="AB371" s="316">
        <f t="shared" si="771"/>
        <v>0</v>
      </c>
      <c r="AC371" s="316">
        <f t="shared" si="771"/>
        <v>0</v>
      </c>
      <c r="AD371" s="316">
        <f t="shared" si="771"/>
        <v>0</v>
      </c>
      <c r="AE371" s="316">
        <f t="shared" si="771"/>
        <v>0</v>
      </c>
      <c r="AF371" s="316">
        <f t="shared" si="771"/>
        <v>0</v>
      </c>
      <c r="AG371" s="316">
        <f t="shared" si="771"/>
        <v>0</v>
      </c>
      <c r="AH371" s="316">
        <f t="shared" si="771"/>
        <v>0</v>
      </c>
      <c r="AI371" s="316">
        <f t="shared" si="771"/>
        <v>0</v>
      </c>
      <c r="AJ371" s="316">
        <f t="shared" si="771"/>
        <v>0</v>
      </c>
      <c r="AK371" s="316">
        <f t="shared" si="771"/>
        <v>0</v>
      </c>
      <c r="AL371" s="316">
        <f t="shared" si="771"/>
        <v>0</v>
      </c>
      <c r="AM371" s="316">
        <f t="shared" si="771"/>
        <v>0</v>
      </c>
      <c r="AN371" s="316">
        <f t="shared" si="771"/>
        <v>0</v>
      </c>
      <c r="AO371" s="316">
        <f t="shared" si="771"/>
        <v>0</v>
      </c>
      <c r="AP371" s="316">
        <f t="shared" si="771"/>
        <v>0</v>
      </c>
      <c r="AQ371" s="316">
        <f t="shared" si="771"/>
        <v>0</v>
      </c>
      <c r="AR371" s="316">
        <f t="shared" si="771"/>
        <v>0</v>
      </c>
      <c r="AS371" s="316">
        <f t="shared" si="771"/>
        <v>0</v>
      </c>
      <c r="AT371" s="316">
        <f t="shared" si="771"/>
        <v>0</v>
      </c>
      <c r="AU371" s="316">
        <f t="shared" si="771"/>
        <v>0</v>
      </c>
      <c r="AV371" s="316">
        <f t="shared" si="771"/>
        <v>0</v>
      </c>
      <c r="AW371" s="316">
        <f t="shared" si="771"/>
        <v>0</v>
      </c>
      <c r="AX371" s="316">
        <f t="shared" si="771"/>
        <v>0</v>
      </c>
      <c r="AY371" s="316">
        <f t="shared" si="771"/>
        <v>0</v>
      </c>
      <c r="AZ371" s="316">
        <f t="shared" si="771"/>
        <v>0</v>
      </c>
      <c r="BA371" s="316">
        <f t="shared" si="771"/>
        <v>0</v>
      </c>
      <c r="BB371" s="316">
        <f t="shared" si="771"/>
        <v>0</v>
      </c>
      <c r="BC371" s="316">
        <f t="shared" si="771"/>
        <v>0</v>
      </c>
      <c r="BD371" s="316">
        <f t="shared" si="771"/>
        <v>0</v>
      </c>
      <c r="BE371" s="316">
        <f t="shared" si="771"/>
        <v>0</v>
      </c>
      <c r="BF371" s="316">
        <f t="shared" si="771"/>
        <v>0</v>
      </c>
      <c r="BG371" s="316">
        <f t="shared" si="771"/>
        <v>0</v>
      </c>
      <c r="BH371" s="316">
        <f t="shared" si="771"/>
        <v>0</v>
      </c>
      <c r="BI371" s="316">
        <f t="shared" si="771"/>
        <v>0</v>
      </c>
      <c r="BJ371" s="316">
        <f t="shared" si="771"/>
        <v>0</v>
      </c>
      <c r="BK371" s="316">
        <f t="shared" si="771"/>
        <v>0</v>
      </c>
      <c r="BL371" s="316">
        <f t="shared" si="771"/>
        <v>0</v>
      </c>
      <c r="BM371" s="316">
        <f t="shared" si="771"/>
        <v>0</v>
      </c>
      <c r="BN371" s="316">
        <f t="shared" si="771"/>
        <v>0</v>
      </c>
      <c r="BO371" s="316">
        <f t="shared" si="771"/>
        <v>0</v>
      </c>
      <c r="BP371" s="316">
        <f t="shared" si="771"/>
        <v>0</v>
      </c>
      <c r="BQ371" s="316">
        <f t="shared" si="771"/>
        <v>0</v>
      </c>
      <c r="BR371" s="316">
        <f t="shared" si="771"/>
        <v>0</v>
      </c>
      <c r="BS371" s="316">
        <f t="shared" si="771"/>
        <v>0</v>
      </c>
      <c r="BT371" s="316">
        <f t="shared" si="771"/>
        <v>0</v>
      </c>
      <c r="BU371" s="316">
        <f t="shared" ref="BU371:BX371" si="772">IF($C140="NON-QALY",IF(BU$137="-","",BU$158*BU370),IF($C140="QALY",IF(BU$137="-","",BU370*BU$159),"N/A"))</f>
        <v>0</v>
      </c>
      <c r="BV371" s="316">
        <f t="shared" si="772"/>
        <v>0</v>
      </c>
      <c r="BW371" s="316">
        <f t="shared" si="772"/>
        <v>0</v>
      </c>
      <c r="BX371" s="316">
        <f t="shared" si="772"/>
        <v>0</v>
      </c>
    </row>
    <row r="372" spans="1:76" x14ac:dyDescent="0.2">
      <c r="A372" s="726" t="s">
        <v>44</v>
      </c>
      <c r="B372" s="713">
        <f>B141</f>
        <v>0</v>
      </c>
      <c r="C372" s="713" t="str">
        <f>C141</f>
        <v>Non-QALY</v>
      </c>
      <c r="D372" s="709">
        <f>E372/(IF(C141="QALY",Factors!$BU$91,Factors!$BU$90))</f>
        <v>0</v>
      </c>
      <c r="E372" s="709">
        <f t="shared" ref="E372" si="773">SUM(G373:BX373)</f>
        <v>0</v>
      </c>
      <c r="F372" s="34" t="s">
        <v>325</v>
      </c>
      <c r="G372" s="316">
        <f>G141</f>
        <v>0</v>
      </c>
      <c r="H372" s="316">
        <f t="shared" ref="H372:BS372" si="774">H141</f>
        <v>0</v>
      </c>
      <c r="I372" s="316">
        <f t="shared" si="774"/>
        <v>0</v>
      </c>
      <c r="J372" s="316">
        <f t="shared" si="774"/>
        <v>0</v>
      </c>
      <c r="K372" s="316">
        <f t="shared" si="774"/>
        <v>0</v>
      </c>
      <c r="L372" s="316">
        <f t="shared" si="774"/>
        <v>0</v>
      </c>
      <c r="M372" s="316">
        <f t="shared" si="774"/>
        <v>0</v>
      </c>
      <c r="N372" s="316">
        <f t="shared" si="774"/>
        <v>0</v>
      </c>
      <c r="O372" s="316">
        <f t="shared" si="774"/>
        <v>0</v>
      </c>
      <c r="P372" s="316">
        <f t="shared" si="774"/>
        <v>0</v>
      </c>
      <c r="Q372" s="316">
        <f t="shared" si="774"/>
        <v>0</v>
      </c>
      <c r="R372" s="316">
        <f t="shared" si="774"/>
        <v>0</v>
      </c>
      <c r="S372" s="316">
        <f t="shared" si="774"/>
        <v>0</v>
      </c>
      <c r="T372" s="316">
        <f t="shared" si="774"/>
        <v>0</v>
      </c>
      <c r="U372" s="316">
        <f t="shared" si="774"/>
        <v>0</v>
      </c>
      <c r="V372" s="316">
        <f t="shared" si="774"/>
        <v>0</v>
      </c>
      <c r="W372" s="316">
        <f t="shared" si="774"/>
        <v>0</v>
      </c>
      <c r="X372" s="316">
        <f t="shared" si="774"/>
        <v>0</v>
      </c>
      <c r="Y372" s="316">
        <f t="shared" si="774"/>
        <v>0</v>
      </c>
      <c r="Z372" s="316">
        <f t="shared" si="774"/>
        <v>0</v>
      </c>
      <c r="AA372" s="316">
        <f t="shared" si="774"/>
        <v>0</v>
      </c>
      <c r="AB372" s="316">
        <f t="shared" si="774"/>
        <v>0</v>
      </c>
      <c r="AC372" s="316">
        <f t="shared" si="774"/>
        <v>0</v>
      </c>
      <c r="AD372" s="316">
        <f t="shared" si="774"/>
        <v>0</v>
      </c>
      <c r="AE372" s="316">
        <f t="shared" si="774"/>
        <v>0</v>
      </c>
      <c r="AF372" s="316">
        <f t="shared" si="774"/>
        <v>0</v>
      </c>
      <c r="AG372" s="316">
        <f t="shared" si="774"/>
        <v>0</v>
      </c>
      <c r="AH372" s="316">
        <f t="shared" si="774"/>
        <v>0</v>
      </c>
      <c r="AI372" s="316">
        <f t="shared" si="774"/>
        <v>0</v>
      </c>
      <c r="AJ372" s="316">
        <f t="shared" si="774"/>
        <v>0</v>
      </c>
      <c r="AK372" s="316">
        <f t="shared" si="774"/>
        <v>0</v>
      </c>
      <c r="AL372" s="316">
        <f t="shared" si="774"/>
        <v>0</v>
      </c>
      <c r="AM372" s="316">
        <f t="shared" si="774"/>
        <v>0</v>
      </c>
      <c r="AN372" s="316">
        <f t="shared" si="774"/>
        <v>0</v>
      </c>
      <c r="AO372" s="316">
        <f t="shared" si="774"/>
        <v>0</v>
      </c>
      <c r="AP372" s="316">
        <f t="shared" si="774"/>
        <v>0</v>
      </c>
      <c r="AQ372" s="316">
        <f t="shared" si="774"/>
        <v>0</v>
      </c>
      <c r="AR372" s="316">
        <f t="shared" si="774"/>
        <v>0</v>
      </c>
      <c r="AS372" s="316">
        <f t="shared" si="774"/>
        <v>0</v>
      </c>
      <c r="AT372" s="316">
        <f t="shared" si="774"/>
        <v>0</v>
      </c>
      <c r="AU372" s="316">
        <f t="shared" si="774"/>
        <v>0</v>
      </c>
      <c r="AV372" s="316">
        <f t="shared" si="774"/>
        <v>0</v>
      </c>
      <c r="AW372" s="316">
        <f t="shared" si="774"/>
        <v>0</v>
      </c>
      <c r="AX372" s="316">
        <f t="shared" si="774"/>
        <v>0</v>
      </c>
      <c r="AY372" s="316">
        <f t="shared" si="774"/>
        <v>0</v>
      </c>
      <c r="AZ372" s="316">
        <f t="shared" si="774"/>
        <v>0</v>
      </c>
      <c r="BA372" s="316">
        <f t="shared" si="774"/>
        <v>0</v>
      </c>
      <c r="BB372" s="316">
        <f t="shared" si="774"/>
        <v>0</v>
      </c>
      <c r="BC372" s="316">
        <f t="shared" si="774"/>
        <v>0</v>
      </c>
      <c r="BD372" s="316">
        <f t="shared" si="774"/>
        <v>0</v>
      </c>
      <c r="BE372" s="316">
        <f t="shared" si="774"/>
        <v>0</v>
      </c>
      <c r="BF372" s="316">
        <f t="shared" si="774"/>
        <v>0</v>
      </c>
      <c r="BG372" s="316">
        <f t="shared" si="774"/>
        <v>0</v>
      </c>
      <c r="BH372" s="316">
        <f t="shared" si="774"/>
        <v>0</v>
      </c>
      <c r="BI372" s="316">
        <f t="shared" si="774"/>
        <v>0</v>
      </c>
      <c r="BJ372" s="316">
        <f t="shared" si="774"/>
        <v>0</v>
      </c>
      <c r="BK372" s="316">
        <f t="shared" si="774"/>
        <v>0</v>
      </c>
      <c r="BL372" s="316">
        <f t="shared" si="774"/>
        <v>0</v>
      </c>
      <c r="BM372" s="316">
        <f t="shared" si="774"/>
        <v>0</v>
      </c>
      <c r="BN372" s="316">
        <f t="shared" si="774"/>
        <v>0</v>
      </c>
      <c r="BO372" s="316">
        <f t="shared" si="774"/>
        <v>0</v>
      </c>
      <c r="BP372" s="316">
        <f t="shared" si="774"/>
        <v>0</v>
      </c>
      <c r="BQ372" s="316">
        <f t="shared" si="774"/>
        <v>0</v>
      </c>
      <c r="BR372" s="316">
        <f t="shared" si="774"/>
        <v>0</v>
      </c>
      <c r="BS372" s="316">
        <f t="shared" si="774"/>
        <v>0</v>
      </c>
      <c r="BT372" s="316">
        <f t="shared" ref="BT372:BX372" si="775">BT141</f>
        <v>0</v>
      </c>
      <c r="BU372" s="316">
        <f t="shared" si="775"/>
        <v>0</v>
      </c>
      <c r="BV372" s="316">
        <f t="shared" si="775"/>
        <v>0</v>
      </c>
      <c r="BW372" s="316">
        <f t="shared" si="775"/>
        <v>0</v>
      </c>
      <c r="BX372" s="316">
        <f t="shared" si="775"/>
        <v>0</v>
      </c>
    </row>
    <row r="373" spans="1:76" x14ac:dyDescent="0.2">
      <c r="A373" s="727"/>
      <c r="B373" s="714"/>
      <c r="C373" s="714"/>
      <c r="D373" s="710"/>
      <c r="E373" s="710"/>
      <c r="F373" s="90" t="s">
        <v>324</v>
      </c>
      <c r="G373" s="316">
        <f>IF($C141="","N/A",G372)</f>
        <v>0</v>
      </c>
      <c r="H373" s="316">
        <f>IF($C141="NON-QALY",IF(H$137="-","",H$158*H372),IF($C141="QALY",IF(H$137="-","",H372*H$159),"N/A"))</f>
        <v>0</v>
      </c>
      <c r="I373" s="316">
        <f t="shared" ref="I373:BT373" si="776">IF($C141="NON-QALY",IF(I$137="-","",I$158*I372),IF($C141="QALY",IF(I$137="-","",I372*I$159),"N/A"))</f>
        <v>0</v>
      </c>
      <c r="J373" s="316">
        <f t="shared" si="776"/>
        <v>0</v>
      </c>
      <c r="K373" s="316">
        <f t="shared" si="776"/>
        <v>0</v>
      </c>
      <c r="L373" s="316">
        <f t="shared" si="776"/>
        <v>0</v>
      </c>
      <c r="M373" s="316">
        <f t="shared" si="776"/>
        <v>0</v>
      </c>
      <c r="N373" s="316">
        <f t="shared" si="776"/>
        <v>0</v>
      </c>
      <c r="O373" s="316">
        <f t="shared" si="776"/>
        <v>0</v>
      </c>
      <c r="P373" s="316">
        <f t="shared" si="776"/>
        <v>0</v>
      </c>
      <c r="Q373" s="316">
        <f t="shared" si="776"/>
        <v>0</v>
      </c>
      <c r="R373" s="316">
        <f t="shared" si="776"/>
        <v>0</v>
      </c>
      <c r="S373" s="316">
        <f t="shared" si="776"/>
        <v>0</v>
      </c>
      <c r="T373" s="316">
        <f t="shared" si="776"/>
        <v>0</v>
      </c>
      <c r="U373" s="316">
        <f t="shared" si="776"/>
        <v>0</v>
      </c>
      <c r="V373" s="316">
        <f t="shared" si="776"/>
        <v>0</v>
      </c>
      <c r="W373" s="316">
        <f t="shared" si="776"/>
        <v>0</v>
      </c>
      <c r="X373" s="316">
        <f t="shared" si="776"/>
        <v>0</v>
      </c>
      <c r="Y373" s="316">
        <f t="shared" si="776"/>
        <v>0</v>
      </c>
      <c r="Z373" s="316">
        <f t="shared" si="776"/>
        <v>0</v>
      </c>
      <c r="AA373" s="316">
        <f t="shared" si="776"/>
        <v>0</v>
      </c>
      <c r="AB373" s="316">
        <f t="shared" si="776"/>
        <v>0</v>
      </c>
      <c r="AC373" s="316">
        <f t="shared" si="776"/>
        <v>0</v>
      </c>
      <c r="AD373" s="316">
        <f t="shared" si="776"/>
        <v>0</v>
      </c>
      <c r="AE373" s="316">
        <f t="shared" si="776"/>
        <v>0</v>
      </c>
      <c r="AF373" s="316">
        <f t="shared" si="776"/>
        <v>0</v>
      </c>
      <c r="AG373" s="316">
        <f t="shared" si="776"/>
        <v>0</v>
      </c>
      <c r="AH373" s="316">
        <f t="shared" si="776"/>
        <v>0</v>
      </c>
      <c r="AI373" s="316">
        <f t="shared" si="776"/>
        <v>0</v>
      </c>
      <c r="AJ373" s="316">
        <f t="shared" si="776"/>
        <v>0</v>
      </c>
      <c r="AK373" s="316">
        <f t="shared" si="776"/>
        <v>0</v>
      </c>
      <c r="AL373" s="316">
        <f t="shared" si="776"/>
        <v>0</v>
      </c>
      <c r="AM373" s="316">
        <f t="shared" si="776"/>
        <v>0</v>
      </c>
      <c r="AN373" s="316">
        <f t="shared" si="776"/>
        <v>0</v>
      </c>
      <c r="AO373" s="316">
        <f t="shared" si="776"/>
        <v>0</v>
      </c>
      <c r="AP373" s="316">
        <f t="shared" si="776"/>
        <v>0</v>
      </c>
      <c r="AQ373" s="316">
        <f t="shared" si="776"/>
        <v>0</v>
      </c>
      <c r="AR373" s="316">
        <f t="shared" si="776"/>
        <v>0</v>
      </c>
      <c r="AS373" s="316">
        <f t="shared" si="776"/>
        <v>0</v>
      </c>
      <c r="AT373" s="316">
        <f t="shared" si="776"/>
        <v>0</v>
      </c>
      <c r="AU373" s="316">
        <f t="shared" si="776"/>
        <v>0</v>
      </c>
      <c r="AV373" s="316">
        <f t="shared" si="776"/>
        <v>0</v>
      </c>
      <c r="AW373" s="316">
        <f t="shared" si="776"/>
        <v>0</v>
      </c>
      <c r="AX373" s="316">
        <f t="shared" si="776"/>
        <v>0</v>
      </c>
      <c r="AY373" s="316">
        <f t="shared" si="776"/>
        <v>0</v>
      </c>
      <c r="AZ373" s="316">
        <f t="shared" si="776"/>
        <v>0</v>
      </c>
      <c r="BA373" s="316">
        <f t="shared" si="776"/>
        <v>0</v>
      </c>
      <c r="BB373" s="316">
        <f t="shared" si="776"/>
        <v>0</v>
      </c>
      <c r="BC373" s="316">
        <f t="shared" si="776"/>
        <v>0</v>
      </c>
      <c r="BD373" s="316">
        <f t="shared" si="776"/>
        <v>0</v>
      </c>
      <c r="BE373" s="316">
        <f t="shared" si="776"/>
        <v>0</v>
      </c>
      <c r="BF373" s="316">
        <f t="shared" si="776"/>
        <v>0</v>
      </c>
      <c r="BG373" s="316">
        <f t="shared" si="776"/>
        <v>0</v>
      </c>
      <c r="BH373" s="316">
        <f t="shared" si="776"/>
        <v>0</v>
      </c>
      <c r="BI373" s="316">
        <f t="shared" si="776"/>
        <v>0</v>
      </c>
      <c r="BJ373" s="316">
        <f t="shared" si="776"/>
        <v>0</v>
      </c>
      <c r="BK373" s="316">
        <f t="shared" si="776"/>
        <v>0</v>
      </c>
      <c r="BL373" s="316">
        <f t="shared" si="776"/>
        <v>0</v>
      </c>
      <c r="BM373" s="316">
        <f t="shared" si="776"/>
        <v>0</v>
      </c>
      <c r="BN373" s="316">
        <f t="shared" si="776"/>
        <v>0</v>
      </c>
      <c r="BO373" s="316">
        <f t="shared" si="776"/>
        <v>0</v>
      </c>
      <c r="BP373" s="316">
        <f t="shared" si="776"/>
        <v>0</v>
      </c>
      <c r="BQ373" s="316">
        <f t="shared" si="776"/>
        <v>0</v>
      </c>
      <c r="BR373" s="316">
        <f t="shared" si="776"/>
        <v>0</v>
      </c>
      <c r="BS373" s="316">
        <f t="shared" si="776"/>
        <v>0</v>
      </c>
      <c r="BT373" s="316">
        <f t="shared" si="776"/>
        <v>0</v>
      </c>
      <c r="BU373" s="316">
        <f t="shared" ref="BU373:BX373" si="777">IF($C141="NON-QALY",IF(BU$137="-","",BU$158*BU372),IF($C141="QALY",IF(BU$137="-","",BU372*BU$159),"N/A"))</f>
        <v>0</v>
      </c>
      <c r="BV373" s="316">
        <f t="shared" si="777"/>
        <v>0</v>
      </c>
      <c r="BW373" s="316">
        <f t="shared" si="777"/>
        <v>0</v>
      </c>
      <c r="BX373" s="316">
        <f t="shared" si="777"/>
        <v>0</v>
      </c>
    </row>
    <row r="374" spans="1:76" x14ac:dyDescent="0.2">
      <c r="A374" s="726" t="s">
        <v>45</v>
      </c>
      <c r="B374" s="713">
        <f>B142</f>
        <v>0</v>
      </c>
      <c r="C374" s="713" t="str">
        <f>C142</f>
        <v>Non-QALY</v>
      </c>
      <c r="D374" s="709">
        <f>E374/(IF(C142="QALY",Factors!$BU$91,Factors!$BU$90))</f>
        <v>0</v>
      </c>
      <c r="E374" s="709">
        <f t="shared" ref="E374" si="778">SUM(G375:BX375)</f>
        <v>0</v>
      </c>
      <c r="F374" s="34" t="s">
        <v>325</v>
      </c>
      <c r="G374" s="316">
        <f>G142</f>
        <v>0</v>
      </c>
      <c r="H374" s="316">
        <f t="shared" ref="H374:BS374" si="779">H142</f>
        <v>0</v>
      </c>
      <c r="I374" s="316">
        <f t="shared" si="779"/>
        <v>0</v>
      </c>
      <c r="J374" s="316">
        <f t="shared" si="779"/>
        <v>0</v>
      </c>
      <c r="K374" s="316">
        <f t="shared" si="779"/>
        <v>0</v>
      </c>
      <c r="L374" s="316">
        <f t="shared" si="779"/>
        <v>0</v>
      </c>
      <c r="M374" s="316">
        <f t="shared" si="779"/>
        <v>0</v>
      </c>
      <c r="N374" s="316">
        <f t="shared" si="779"/>
        <v>0</v>
      </c>
      <c r="O374" s="316">
        <f t="shared" si="779"/>
        <v>0</v>
      </c>
      <c r="P374" s="316">
        <f t="shared" si="779"/>
        <v>0</v>
      </c>
      <c r="Q374" s="316">
        <f t="shared" si="779"/>
        <v>0</v>
      </c>
      <c r="R374" s="316">
        <f t="shared" si="779"/>
        <v>0</v>
      </c>
      <c r="S374" s="316">
        <f t="shared" si="779"/>
        <v>0</v>
      </c>
      <c r="T374" s="316">
        <f t="shared" si="779"/>
        <v>0</v>
      </c>
      <c r="U374" s="316">
        <f t="shared" si="779"/>
        <v>0</v>
      </c>
      <c r="V374" s="316">
        <f t="shared" si="779"/>
        <v>0</v>
      </c>
      <c r="W374" s="316">
        <f t="shared" si="779"/>
        <v>0</v>
      </c>
      <c r="X374" s="316">
        <f t="shared" si="779"/>
        <v>0</v>
      </c>
      <c r="Y374" s="316">
        <f t="shared" si="779"/>
        <v>0</v>
      </c>
      <c r="Z374" s="316">
        <f t="shared" si="779"/>
        <v>0</v>
      </c>
      <c r="AA374" s="316">
        <f t="shared" si="779"/>
        <v>0</v>
      </c>
      <c r="AB374" s="316">
        <f t="shared" si="779"/>
        <v>0</v>
      </c>
      <c r="AC374" s="316">
        <f t="shared" si="779"/>
        <v>0</v>
      </c>
      <c r="AD374" s="316">
        <f t="shared" si="779"/>
        <v>0</v>
      </c>
      <c r="AE374" s="316">
        <f t="shared" si="779"/>
        <v>0</v>
      </c>
      <c r="AF374" s="316">
        <f t="shared" si="779"/>
        <v>0</v>
      </c>
      <c r="AG374" s="316">
        <f t="shared" si="779"/>
        <v>0</v>
      </c>
      <c r="AH374" s="316">
        <f t="shared" si="779"/>
        <v>0</v>
      </c>
      <c r="AI374" s="316">
        <f t="shared" si="779"/>
        <v>0</v>
      </c>
      <c r="AJ374" s="316">
        <f t="shared" si="779"/>
        <v>0</v>
      </c>
      <c r="AK374" s="316">
        <f t="shared" si="779"/>
        <v>0</v>
      </c>
      <c r="AL374" s="316">
        <f t="shared" si="779"/>
        <v>0</v>
      </c>
      <c r="AM374" s="316">
        <f t="shared" si="779"/>
        <v>0</v>
      </c>
      <c r="AN374" s="316">
        <f t="shared" si="779"/>
        <v>0</v>
      </c>
      <c r="AO374" s="316">
        <f t="shared" si="779"/>
        <v>0</v>
      </c>
      <c r="AP374" s="316">
        <f t="shared" si="779"/>
        <v>0</v>
      </c>
      <c r="AQ374" s="316">
        <f t="shared" si="779"/>
        <v>0</v>
      </c>
      <c r="AR374" s="316">
        <f t="shared" si="779"/>
        <v>0</v>
      </c>
      <c r="AS374" s="316">
        <f t="shared" si="779"/>
        <v>0</v>
      </c>
      <c r="AT374" s="316">
        <f t="shared" si="779"/>
        <v>0</v>
      </c>
      <c r="AU374" s="316">
        <f t="shared" si="779"/>
        <v>0</v>
      </c>
      <c r="AV374" s="316">
        <f t="shared" si="779"/>
        <v>0</v>
      </c>
      <c r="AW374" s="316">
        <f t="shared" si="779"/>
        <v>0</v>
      </c>
      <c r="AX374" s="316">
        <f t="shared" si="779"/>
        <v>0</v>
      </c>
      <c r="AY374" s="316">
        <f t="shared" si="779"/>
        <v>0</v>
      </c>
      <c r="AZ374" s="316">
        <f t="shared" si="779"/>
        <v>0</v>
      </c>
      <c r="BA374" s="316">
        <f t="shared" si="779"/>
        <v>0</v>
      </c>
      <c r="BB374" s="316">
        <f t="shared" si="779"/>
        <v>0</v>
      </c>
      <c r="BC374" s="316">
        <f t="shared" si="779"/>
        <v>0</v>
      </c>
      <c r="BD374" s="316">
        <f t="shared" si="779"/>
        <v>0</v>
      </c>
      <c r="BE374" s="316">
        <f t="shared" si="779"/>
        <v>0</v>
      </c>
      <c r="BF374" s="316">
        <f t="shared" si="779"/>
        <v>0</v>
      </c>
      <c r="BG374" s="316">
        <f t="shared" si="779"/>
        <v>0</v>
      </c>
      <c r="BH374" s="316">
        <f t="shared" si="779"/>
        <v>0</v>
      </c>
      <c r="BI374" s="316">
        <f t="shared" si="779"/>
        <v>0</v>
      </c>
      <c r="BJ374" s="316">
        <f t="shared" si="779"/>
        <v>0</v>
      </c>
      <c r="BK374" s="316">
        <f t="shared" si="779"/>
        <v>0</v>
      </c>
      <c r="BL374" s="316">
        <f t="shared" si="779"/>
        <v>0</v>
      </c>
      <c r="BM374" s="316">
        <f t="shared" si="779"/>
        <v>0</v>
      </c>
      <c r="BN374" s="316">
        <f t="shared" si="779"/>
        <v>0</v>
      </c>
      <c r="BO374" s="316">
        <f t="shared" si="779"/>
        <v>0</v>
      </c>
      <c r="BP374" s="316">
        <f t="shared" si="779"/>
        <v>0</v>
      </c>
      <c r="BQ374" s="316">
        <f t="shared" si="779"/>
        <v>0</v>
      </c>
      <c r="BR374" s="316">
        <f t="shared" si="779"/>
        <v>0</v>
      </c>
      <c r="BS374" s="316">
        <f t="shared" si="779"/>
        <v>0</v>
      </c>
      <c r="BT374" s="316">
        <f t="shared" ref="BT374:BX374" si="780">BT142</f>
        <v>0</v>
      </c>
      <c r="BU374" s="316">
        <f t="shared" si="780"/>
        <v>0</v>
      </c>
      <c r="BV374" s="316">
        <f t="shared" si="780"/>
        <v>0</v>
      </c>
      <c r="BW374" s="316">
        <f t="shared" si="780"/>
        <v>0</v>
      </c>
      <c r="BX374" s="316">
        <f t="shared" si="780"/>
        <v>0</v>
      </c>
    </row>
    <row r="375" spans="1:76" x14ac:dyDescent="0.2">
      <c r="A375" s="727"/>
      <c r="B375" s="714"/>
      <c r="C375" s="714"/>
      <c r="D375" s="710"/>
      <c r="E375" s="710"/>
      <c r="F375" s="90" t="s">
        <v>324</v>
      </c>
      <c r="G375" s="316">
        <f>IF($C142="","N/A",G374)</f>
        <v>0</v>
      </c>
      <c r="H375" s="316">
        <f>IF($C142="NON-QALY",IF(H$137="-","",H$158*H374),IF($C142="QALY",IF(H$137="-","",H374*H$159),"N/A"))</f>
        <v>0</v>
      </c>
      <c r="I375" s="316">
        <f t="shared" ref="I375:BT375" si="781">IF($C142="NON-QALY",IF(I$137="-","",I$158*I374),IF($C142="QALY",IF(I$137="-","",I374*I$159),"N/A"))</f>
        <v>0</v>
      </c>
      <c r="J375" s="316">
        <f t="shared" si="781"/>
        <v>0</v>
      </c>
      <c r="K375" s="316">
        <f t="shared" si="781"/>
        <v>0</v>
      </c>
      <c r="L375" s="316">
        <f t="shared" si="781"/>
        <v>0</v>
      </c>
      <c r="M375" s="316">
        <f t="shared" si="781"/>
        <v>0</v>
      </c>
      <c r="N375" s="316">
        <f t="shared" si="781"/>
        <v>0</v>
      </c>
      <c r="O375" s="316">
        <f t="shared" si="781"/>
        <v>0</v>
      </c>
      <c r="P375" s="316">
        <f t="shared" si="781"/>
        <v>0</v>
      </c>
      <c r="Q375" s="316">
        <f t="shared" si="781"/>
        <v>0</v>
      </c>
      <c r="R375" s="316">
        <f t="shared" si="781"/>
        <v>0</v>
      </c>
      <c r="S375" s="316">
        <f t="shared" si="781"/>
        <v>0</v>
      </c>
      <c r="T375" s="316">
        <f t="shared" si="781"/>
        <v>0</v>
      </c>
      <c r="U375" s="316">
        <f t="shared" si="781"/>
        <v>0</v>
      </c>
      <c r="V375" s="316">
        <f t="shared" si="781"/>
        <v>0</v>
      </c>
      <c r="W375" s="316">
        <f t="shared" si="781"/>
        <v>0</v>
      </c>
      <c r="X375" s="316">
        <f t="shared" si="781"/>
        <v>0</v>
      </c>
      <c r="Y375" s="316">
        <f t="shared" si="781"/>
        <v>0</v>
      </c>
      <c r="Z375" s="316">
        <f t="shared" si="781"/>
        <v>0</v>
      </c>
      <c r="AA375" s="316">
        <f t="shared" si="781"/>
        <v>0</v>
      </c>
      <c r="AB375" s="316">
        <f t="shared" si="781"/>
        <v>0</v>
      </c>
      <c r="AC375" s="316">
        <f t="shared" si="781"/>
        <v>0</v>
      </c>
      <c r="AD375" s="316">
        <f t="shared" si="781"/>
        <v>0</v>
      </c>
      <c r="AE375" s="316">
        <f t="shared" si="781"/>
        <v>0</v>
      </c>
      <c r="AF375" s="316">
        <f t="shared" si="781"/>
        <v>0</v>
      </c>
      <c r="AG375" s="316">
        <f t="shared" si="781"/>
        <v>0</v>
      </c>
      <c r="AH375" s="316">
        <f t="shared" si="781"/>
        <v>0</v>
      </c>
      <c r="AI375" s="316">
        <f t="shared" si="781"/>
        <v>0</v>
      </c>
      <c r="AJ375" s="316">
        <f t="shared" si="781"/>
        <v>0</v>
      </c>
      <c r="AK375" s="316">
        <f t="shared" si="781"/>
        <v>0</v>
      </c>
      <c r="AL375" s="316">
        <f t="shared" si="781"/>
        <v>0</v>
      </c>
      <c r="AM375" s="316">
        <f t="shared" si="781"/>
        <v>0</v>
      </c>
      <c r="AN375" s="316">
        <f t="shared" si="781"/>
        <v>0</v>
      </c>
      <c r="AO375" s="316">
        <f t="shared" si="781"/>
        <v>0</v>
      </c>
      <c r="AP375" s="316">
        <f t="shared" si="781"/>
        <v>0</v>
      </c>
      <c r="AQ375" s="316">
        <f t="shared" si="781"/>
        <v>0</v>
      </c>
      <c r="AR375" s="316">
        <f t="shared" si="781"/>
        <v>0</v>
      </c>
      <c r="AS375" s="316">
        <f t="shared" si="781"/>
        <v>0</v>
      </c>
      <c r="AT375" s="316">
        <f t="shared" si="781"/>
        <v>0</v>
      </c>
      <c r="AU375" s="316">
        <f t="shared" si="781"/>
        <v>0</v>
      </c>
      <c r="AV375" s="316">
        <f t="shared" si="781"/>
        <v>0</v>
      </c>
      <c r="AW375" s="316">
        <f t="shared" si="781"/>
        <v>0</v>
      </c>
      <c r="AX375" s="316">
        <f t="shared" si="781"/>
        <v>0</v>
      </c>
      <c r="AY375" s="316">
        <f t="shared" si="781"/>
        <v>0</v>
      </c>
      <c r="AZ375" s="316">
        <f t="shared" si="781"/>
        <v>0</v>
      </c>
      <c r="BA375" s="316">
        <f t="shared" si="781"/>
        <v>0</v>
      </c>
      <c r="BB375" s="316">
        <f t="shared" si="781"/>
        <v>0</v>
      </c>
      <c r="BC375" s="316">
        <f t="shared" si="781"/>
        <v>0</v>
      </c>
      <c r="BD375" s="316">
        <f t="shared" si="781"/>
        <v>0</v>
      </c>
      <c r="BE375" s="316">
        <f t="shared" si="781"/>
        <v>0</v>
      </c>
      <c r="BF375" s="316">
        <f t="shared" si="781"/>
        <v>0</v>
      </c>
      <c r="BG375" s="316">
        <f t="shared" si="781"/>
        <v>0</v>
      </c>
      <c r="BH375" s="316">
        <f t="shared" si="781"/>
        <v>0</v>
      </c>
      <c r="BI375" s="316">
        <f t="shared" si="781"/>
        <v>0</v>
      </c>
      <c r="BJ375" s="316">
        <f t="shared" si="781"/>
        <v>0</v>
      </c>
      <c r="BK375" s="316">
        <f t="shared" si="781"/>
        <v>0</v>
      </c>
      <c r="BL375" s="316">
        <f t="shared" si="781"/>
        <v>0</v>
      </c>
      <c r="BM375" s="316">
        <f t="shared" si="781"/>
        <v>0</v>
      </c>
      <c r="BN375" s="316">
        <f t="shared" si="781"/>
        <v>0</v>
      </c>
      <c r="BO375" s="316">
        <f t="shared" si="781"/>
        <v>0</v>
      </c>
      <c r="BP375" s="316">
        <f t="shared" si="781"/>
        <v>0</v>
      </c>
      <c r="BQ375" s="316">
        <f t="shared" si="781"/>
        <v>0</v>
      </c>
      <c r="BR375" s="316">
        <f t="shared" si="781"/>
        <v>0</v>
      </c>
      <c r="BS375" s="316">
        <f t="shared" si="781"/>
        <v>0</v>
      </c>
      <c r="BT375" s="316">
        <f t="shared" si="781"/>
        <v>0</v>
      </c>
      <c r="BU375" s="316">
        <f t="shared" ref="BU375:BX375" si="782">IF($C142="NON-QALY",IF(BU$137="-","",BU$158*BU374),IF($C142="QALY",IF(BU$137="-","",BU374*BU$159),"N/A"))</f>
        <v>0</v>
      </c>
      <c r="BV375" s="316">
        <f t="shared" si="782"/>
        <v>0</v>
      </c>
      <c r="BW375" s="316">
        <f t="shared" si="782"/>
        <v>0</v>
      </c>
      <c r="BX375" s="316">
        <f t="shared" si="782"/>
        <v>0</v>
      </c>
    </row>
    <row r="376" spans="1:76" x14ac:dyDescent="0.2">
      <c r="A376" s="726" t="s">
        <v>46</v>
      </c>
      <c r="B376" s="713">
        <f>B143</f>
        <v>0</v>
      </c>
      <c r="C376" s="713" t="str">
        <f>C143</f>
        <v>Non-QALY</v>
      </c>
      <c r="D376" s="709">
        <f>E376/(IF(C143="QALY",Factors!$BU$91,Factors!$BU$90))</f>
        <v>0</v>
      </c>
      <c r="E376" s="709">
        <f t="shared" ref="E376" si="783">SUM(G377:BX377)</f>
        <v>0</v>
      </c>
      <c r="F376" s="34" t="s">
        <v>325</v>
      </c>
      <c r="G376" s="316">
        <f>G143</f>
        <v>0</v>
      </c>
      <c r="H376" s="316">
        <f t="shared" ref="H376:BS376" si="784">H143</f>
        <v>0</v>
      </c>
      <c r="I376" s="316">
        <f t="shared" si="784"/>
        <v>0</v>
      </c>
      <c r="J376" s="316">
        <f t="shared" si="784"/>
        <v>0</v>
      </c>
      <c r="K376" s="316">
        <f t="shared" si="784"/>
        <v>0</v>
      </c>
      <c r="L376" s="316">
        <f t="shared" si="784"/>
        <v>0</v>
      </c>
      <c r="M376" s="316">
        <f t="shared" si="784"/>
        <v>0</v>
      </c>
      <c r="N376" s="316">
        <f t="shared" si="784"/>
        <v>0</v>
      </c>
      <c r="O376" s="316">
        <f t="shared" si="784"/>
        <v>0</v>
      </c>
      <c r="P376" s="316">
        <f t="shared" si="784"/>
        <v>0</v>
      </c>
      <c r="Q376" s="316">
        <f t="shared" si="784"/>
        <v>0</v>
      </c>
      <c r="R376" s="316">
        <f t="shared" si="784"/>
        <v>0</v>
      </c>
      <c r="S376" s="316">
        <f t="shared" si="784"/>
        <v>0</v>
      </c>
      <c r="T376" s="316">
        <f t="shared" si="784"/>
        <v>0</v>
      </c>
      <c r="U376" s="316">
        <f t="shared" si="784"/>
        <v>0</v>
      </c>
      <c r="V376" s="316">
        <f t="shared" si="784"/>
        <v>0</v>
      </c>
      <c r="W376" s="316">
        <f t="shared" si="784"/>
        <v>0</v>
      </c>
      <c r="X376" s="316">
        <f t="shared" si="784"/>
        <v>0</v>
      </c>
      <c r="Y376" s="316">
        <f t="shared" si="784"/>
        <v>0</v>
      </c>
      <c r="Z376" s="316">
        <f t="shared" si="784"/>
        <v>0</v>
      </c>
      <c r="AA376" s="316">
        <f t="shared" si="784"/>
        <v>0</v>
      </c>
      <c r="AB376" s="316">
        <f t="shared" si="784"/>
        <v>0</v>
      </c>
      <c r="AC376" s="316">
        <f t="shared" si="784"/>
        <v>0</v>
      </c>
      <c r="AD376" s="316">
        <f t="shared" si="784"/>
        <v>0</v>
      </c>
      <c r="AE376" s="316">
        <f t="shared" si="784"/>
        <v>0</v>
      </c>
      <c r="AF376" s="316">
        <f t="shared" si="784"/>
        <v>0</v>
      </c>
      <c r="AG376" s="316">
        <f t="shared" si="784"/>
        <v>0</v>
      </c>
      <c r="AH376" s="316">
        <f t="shared" si="784"/>
        <v>0</v>
      </c>
      <c r="AI376" s="316">
        <f t="shared" si="784"/>
        <v>0</v>
      </c>
      <c r="AJ376" s="316">
        <f t="shared" si="784"/>
        <v>0</v>
      </c>
      <c r="AK376" s="316">
        <f t="shared" si="784"/>
        <v>0</v>
      </c>
      <c r="AL376" s="316">
        <f t="shared" si="784"/>
        <v>0</v>
      </c>
      <c r="AM376" s="316">
        <f t="shared" si="784"/>
        <v>0</v>
      </c>
      <c r="AN376" s="316">
        <f t="shared" si="784"/>
        <v>0</v>
      </c>
      <c r="AO376" s="316">
        <f t="shared" si="784"/>
        <v>0</v>
      </c>
      <c r="AP376" s="316">
        <f t="shared" si="784"/>
        <v>0</v>
      </c>
      <c r="AQ376" s="316">
        <f t="shared" si="784"/>
        <v>0</v>
      </c>
      <c r="AR376" s="316">
        <f t="shared" si="784"/>
        <v>0</v>
      </c>
      <c r="AS376" s="316">
        <f t="shared" si="784"/>
        <v>0</v>
      </c>
      <c r="AT376" s="316">
        <f t="shared" si="784"/>
        <v>0</v>
      </c>
      <c r="AU376" s="316">
        <f t="shared" si="784"/>
        <v>0</v>
      </c>
      <c r="AV376" s="316">
        <f t="shared" si="784"/>
        <v>0</v>
      </c>
      <c r="AW376" s="316">
        <f t="shared" si="784"/>
        <v>0</v>
      </c>
      <c r="AX376" s="316">
        <f t="shared" si="784"/>
        <v>0</v>
      </c>
      <c r="AY376" s="316">
        <f t="shared" si="784"/>
        <v>0</v>
      </c>
      <c r="AZ376" s="316">
        <f t="shared" si="784"/>
        <v>0</v>
      </c>
      <c r="BA376" s="316">
        <f t="shared" si="784"/>
        <v>0</v>
      </c>
      <c r="BB376" s="316">
        <f t="shared" si="784"/>
        <v>0</v>
      </c>
      <c r="BC376" s="316">
        <f t="shared" si="784"/>
        <v>0</v>
      </c>
      <c r="BD376" s="316">
        <f t="shared" si="784"/>
        <v>0</v>
      </c>
      <c r="BE376" s="316">
        <f t="shared" si="784"/>
        <v>0</v>
      </c>
      <c r="BF376" s="316">
        <f t="shared" si="784"/>
        <v>0</v>
      </c>
      <c r="BG376" s="316">
        <f t="shared" si="784"/>
        <v>0</v>
      </c>
      <c r="BH376" s="316">
        <f t="shared" si="784"/>
        <v>0</v>
      </c>
      <c r="BI376" s="316">
        <f t="shared" si="784"/>
        <v>0</v>
      </c>
      <c r="BJ376" s="316">
        <f t="shared" si="784"/>
        <v>0</v>
      </c>
      <c r="BK376" s="316">
        <f t="shared" si="784"/>
        <v>0</v>
      </c>
      <c r="BL376" s="316">
        <f t="shared" si="784"/>
        <v>0</v>
      </c>
      <c r="BM376" s="316">
        <f t="shared" si="784"/>
        <v>0</v>
      </c>
      <c r="BN376" s="316">
        <f t="shared" si="784"/>
        <v>0</v>
      </c>
      <c r="BO376" s="316">
        <f t="shared" si="784"/>
        <v>0</v>
      </c>
      <c r="BP376" s="316">
        <f t="shared" si="784"/>
        <v>0</v>
      </c>
      <c r="BQ376" s="316">
        <f t="shared" si="784"/>
        <v>0</v>
      </c>
      <c r="BR376" s="316">
        <f t="shared" si="784"/>
        <v>0</v>
      </c>
      <c r="BS376" s="316">
        <f t="shared" si="784"/>
        <v>0</v>
      </c>
      <c r="BT376" s="316">
        <f t="shared" ref="BT376:BX376" si="785">BT143</f>
        <v>0</v>
      </c>
      <c r="BU376" s="316">
        <f t="shared" si="785"/>
        <v>0</v>
      </c>
      <c r="BV376" s="316">
        <f t="shared" si="785"/>
        <v>0</v>
      </c>
      <c r="BW376" s="316">
        <f t="shared" si="785"/>
        <v>0</v>
      </c>
      <c r="BX376" s="316">
        <f t="shared" si="785"/>
        <v>0</v>
      </c>
    </row>
    <row r="377" spans="1:76" x14ac:dyDescent="0.2">
      <c r="A377" s="727"/>
      <c r="B377" s="714"/>
      <c r="C377" s="714"/>
      <c r="D377" s="710"/>
      <c r="E377" s="710"/>
      <c r="F377" s="90" t="s">
        <v>324</v>
      </c>
      <c r="G377" s="316">
        <f>IF($C143="","N/A",G376)</f>
        <v>0</v>
      </c>
      <c r="H377" s="316">
        <f>IF($C143="NON-QALY",IF(H$137="-","",H$158*H376),IF($C143="QALY",IF(H$137="-","",H376*H$159),"N/A"))</f>
        <v>0</v>
      </c>
      <c r="I377" s="316">
        <f t="shared" ref="I377:BT377" si="786">IF($C143="NON-QALY",IF(I$137="-","",I$158*I376),IF($C143="QALY",IF(I$137="-","",I376*I$159),"N/A"))</f>
        <v>0</v>
      </c>
      <c r="J377" s="316">
        <f t="shared" si="786"/>
        <v>0</v>
      </c>
      <c r="K377" s="316">
        <f t="shared" si="786"/>
        <v>0</v>
      </c>
      <c r="L377" s="316">
        <f t="shared" si="786"/>
        <v>0</v>
      </c>
      <c r="M377" s="316">
        <f t="shared" si="786"/>
        <v>0</v>
      </c>
      <c r="N377" s="316">
        <f t="shared" si="786"/>
        <v>0</v>
      </c>
      <c r="O377" s="316">
        <f t="shared" si="786"/>
        <v>0</v>
      </c>
      <c r="P377" s="316">
        <f t="shared" si="786"/>
        <v>0</v>
      </c>
      <c r="Q377" s="316">
        <f t="shared" si="786"/>
        <v>0</v>
      </c>
      <c r="R377" s="316">
        <f t="shared" si="786"/>
        <v>0</v>
      </c>
      <c r="S377" s="316">
        <f t="shared" si="786"/>
        <v>0</v>
      </c>
      <c r="T377" s="316">
        <f t="shared" si="786"/>
        <v>0</v>
      </c>
      <c r="U377" s="316">
        <f t="shared" si="786"/>
        <v>0</v>
      </c>
      <c r="V377" s="316">
        <f t="shared" si="786"/>
        <v>0</v>
      </c>
      <c r="W377" s="316">
        <f t="shared" si="786"/>
        <v>0</v>
      </c>
      <c r="X377" s="316">
        <f t="shared" si="786"/>
        <v>0</v>
      </c>
      <c r="Y377" s="316">
        <f t="shared" si="786"/>
        <v>0</v>
      </c>
      <c r="Z377" s="316">
        <f t="shared" si="786"/>
        <v>0</v>
      </c>
      <c r="AA377" s="316">
        <f t="shared" si="786"/>
        <v>0</v>
      </c>
      <c r="AB377" s="316">
        <f t="shared" si="786"/>
        <v>0</v>
      </c>
      <c r="AC377" s="316">
        <f t="shared" si="786"/>
        <v>0</v>
      </c>
      <c r="AD377" s="316">
        <f t="shared" si="786"/>
        <v>0</v>
      </c>
      <c r="AE377" s="316">
        <f t="shared" si="786"/>
        <v>0</v>
      </c>
      <c r="AF377" s="316">
        <f t="shared" si="786"/>
        <v>0</v>
      </c>
      <c r="AG377" s="316">
        <f t="shared" si="786"/>
        <v>0</v>
      </c>
      <c r="AH377" s="316">
        <f t="shared" si="786"/>
        <v>0</v>
      </c>
      <c r="AI377" s="316">
        <f t="shared" si="786"/>
        <v>0</v>
      </c>
      <c r="AJ377" s="316">
        <f t="shared" si="786"/>
        <v>0</v>
      </c>
      <c r="AK377" s="316">
        <f t="shared" si="786"/>
        <v>0</v>
      </c>
      <c r="AL377" s="316">
        <f t="shared" si="786"/>
        <v>0</v>
      </c>
      <c r="AM377" s="316">
        <f t="shared" si="786"/>
        <v>0</v>
      </c>
      <c r="AN377" s="316">
        <f t="shared" si="786"/>
        <v>0</v>
      </c>
      <c r="AO377" s="316">
        <f t="shared" si="786"/>
        <v>0</v>
      </c>
      <c r="AP377" s="316">
        <f t="shared" si="786"/>
        <v>0</v>
      </c>
      <c r="AQ377" s="316">
        <f t="shared" si="786"/>
        <v>0</v>
      </c>
      <c r="AR377" s="316">
        <f t="shared" si="786"/>
        <v>0</v>
      </c>
      <c r="AS377" s="316">
        <f t="shared" si="786"/>
        <v>0</v>
      </c>
      <c r="AT377" s="316">
        <f t="shared" si="786"/>
        <v>0</v>
      </c>
      <c r="AU377" s="316">
        <f t="shared" si="786"/>
        <v>0</v>
      </c>
      <c r="AV377" s="316">
        <f t="shared" si="786"/>
        <v>0</v>
      </c>
      <c r="AW377" s="316">
        <f t="shared" si="786"/>
        <v>0</v>
      </c>
      <c r="AX377" s="316">
        <f t="shared" si="786"/>
        <v>0</v>
      </c>
      <c r="AY377" s="316">
        <f t="shared" si="786"/>
        <v>0</v>
      </c>
      <c r="AZ377" s="316">
        <f t="shared" si="786"/>
        <v>0</v>
      </c>
      <c r="BA377" s="316">
        <f t="shared" si="786"/>
        <v>0</v>
      </c>
      <c r="BB377" s="316">
        <f t="shared" si="786"/>
        <v>0</v>
      </c>
      <c r="BC377" s="316">
        <f t="shared" si="786"/>
        <v>0</v>
      </c>
      <c r="BD377" s="316">
        <f t="shared" si="786"/>
        <v>0</v>
      </c>
      <c r="BE377" s="316">
        <f t="shared" si="786"/>
        <v>0</v>
      </c>
      <c r="BF377" s="316">
        <f t="shared" si="786"/>
        <v>0</v>
      </c>
      <c r="BG377" s="316">
        <f t="shared" si="786"/>
        <v>0</v>
      </c>
      <c r="BH377" s="316">
        <f t="shared" si="786"/>
        <v>0</v>
      </c>
      <c r="BI377" s="316">
        <f t="shared" si="786"/>
        <v>0</v>
      </c>
      <c r="BJ377" s="316">
        <f t="shared" si="786"/>
        <v>0</v>
      </c>
      <c r="BK377" s="316">
        <f t="shared" si="786"/>
        <v>0</v>
      </c>
      <c r="BL377" s="316">
        <f t="shared" si="786"/>
        <v>0</v>
      </c>
      <c r="BM377" s="316">
        <f t="shared" si="786"/>
        <v>0</v>
      </c>
      <c r="BN377" s="316">
        <f t="shared" si="786"/>
        <v>0</v>
      </c>
      <c r="BO377" s="316">
        <f t="shared" si="786"/>
        <v>0</v>
      </c>
      <c r="BP377" s="316">
        <f t="shared" si="786"/>
        <v>0</v>
      </c>
      <c r="BQ377" s="316">
        <f t="shared" si="786"/>
        <v>0</v>
      </c>
      <c r="BR377" s="316">
        <f t="shared" si="786"/>
        <v>0</v>
      </c>
      <c r="BS377" s="316">
        <f t="shared" si="786"/>
        <v>0</v>
      </c>
      <c r="BT377" s="316">
        <f t="shared" si="786"/>
        <v>0</v>
      </c>
      <c r="BU377" s="316">
        <f t="shared" ref="BU377:BX377" si="787">IF($C143="NON-QALY",IF(BU$137="-","",BU$158*BU376),IF($C143="QALY",IF(BU$137="-","",BU376*BU$159),"N/A"))</f>
        <v>0</v>
      </c>
      <c r="BV377" s="316">
        <f t="shared" si="787"/>
        <v>0</v>
      </c>
      <c r="BW377" s="316">
        <f t="shared" si="787"/>
        <v>0</v>
      </c>
      <c r="BX377" s="316">
        <f t="shared" si="787"/>
        <v>0</v>
      </c>
    </row>
    <row r="378" spans="1:76" x14ac:dyDescent="0.2">
      <c r="A378" s="726" t="s">
        <v>47</v>
      </c>
      <c r="B378" s="713">
        <f>B144</f>
        <v>0</v>
      </c>
      <c r="C378" s="713" t="str">
        <f>C144</f>
        <v>Non-QALY</v>
      </c>
      <c r="D378" s="709">
        <f>E378/(IF(C144="QALY",Factors!$BU$91,Factors!$BU$90))</f>
        <v>0</v>
      </c>
      <c r="E378" s="709">
        <f t="shared" ref="E378" si="788">SUM(G379:BX379)</f>
        <v>0</v>
      </c>
      <c r="F378" s="34" t="s">
        <v>325</v>
      </c>
      <c r="G378" s="316">
        <f>G144</f>
        <v>0</v>
      </c>
      <c r="H378" s="316">
        <f t="shared" ref="H378:BS378" si="789">H144</f>
        <v>0</v>
      </c>
      <c r="I378" s="316">
        <f t="shared" si="789"/>
        <v>0</v>
      </c>
      <c r="J378" s="316">
        <f t="shared" si="789"/>
        <v>0</v>
      </c>
      <c r="K378" s="316">
        <f t="shared" si="789"/>
        <v>0</v>
      </c>
      <c r="L378" s="316">
        <f t="shared" si="789"/>
        <v>0</v>
      </c>
      <c r="M378" s="316">
        <f t="shared" si="789"/>
        <v>0</v>
      </c>
      <c r="N378" s="316">
        <f t="shared" si="789"/>
        <v>0</v>
      </c>
      <c r="O378" s="316">
        <f t="shared" si="789"/>
        <v>0</v>
      </c>
      <c r="P378" s="316">
        <f t="shared" si="789"/>
        <v>0</v>
      </c>
      <c r="Q378" s="316">
        <f t="shared" si="789"/>
        <v>0</v>
      </c>
      <c r="R378" s="316">
        <f t="shared" si="789"/>
        <v>0</v>
      </c>
      <c r="S378" s="316">
        <f t="shared" si="789"/>
        <v>0</v>
      </c>
      <c r="T378" s="316">
        <f t="shared" si="789"/>
        <v>0</v>
      </c>
      <c r="U378" s="316">
        <f t="shared" si="789"/>
        <v>0</v>
      </c>
      <c r="V378" s="316">
        <f t="shared" si="789"/>
        <v>0</v>
      </c>
      <c r="W378" s="316">
        <f t="shared" si="789"/>
        <v>0</v>
      </c>
      <c r="X378" s="316">
        <f t="shared" si="789"/>
        <v>0</v>
      </c>
      <c r="Y378" s="316">
        <f t="shared" si="789"/>
        <v>0</v>
      </c>
      <c r="Z378" s="316">
        <f t="shared" si="789"/>
        <v>0</v>
      </c>
      <c r="AA378" s="316">
        <f t="shared" si="789"/>
        <v>0</v>
      </c>
      <c r="AB378" s="316">
        <f t="shared" si="789"/>
        <v>0</v>
      </c>
      <c r="AC378" s="316">
        <f t="shared" si="789"/>
        <v>0</v>
      </c>
      <c r="AD378" s="316">
        <f t="shared" si="789"/>
        <v>0</v>
      </c>
      <c r="AE378" s="316">
        <f t="shared" si="789"/>
        <v>0</v>
      </c>
      <c r="AF378" s="316">
        <f t="shared" si="789"/>
        <v>0</v>
      </c>
      <c r="AG378" s="316">
        <f t="shared" si="789"/>
        <v>0</v>
      </c>
      <c r="AH378" s="316">
        <f t="shared" si="789"/>
        <v>0</v>
      </c>
      <c r="AI378" s="316">
        <f t="shared" si="789"/>
        <v>0</v>
      </c>
      <c r="AJ378" s="316">
        <f t="shared" si="789"/>
        <v>0</v>
      </c>
      <c r="AK378" s="316">
        <f t="shared" si="789"/>
        <v>0</v>
      </c>
      <c r="AL378" s="316">
        <f t="shared" si="789"/>
        <v>0</v>
      </c>
      <c r="AM378" s="316">
        <f t="shared" si="789"/>
        <v>0</v>
      </c>
      <c r="AN378" s="316">
        <f t="shared" si="789"/>
        <v>0</v>
      </c>
      <c r="AO378" s="316">
        <f t="shared" si="789"/>
        <v>0</v>
      </c>
      <c r="AP378" s="316">
        <f t="shared" si="789"/>
        <v>0</v>
      </c>
      <c r="AQ378" s="316">
        <f t="shared" si="789"/>
        <v>0</v>
      </c>
      <c r="AR378" s="316">
        <f t="shared" si="789"/>
        <v>0</v>
      </c>
      <c r="AS378" s="316">
        <f t="shared" si="789"/>
        <v>0</v>
      </c>
      <c r="AT378" s="316">
        <f t="shared" si="789"/>
        <v>0</v>
      </c>
      <c r="AU378" s="316">
        <f t="shared" si="789"/>
        <v>0</v>
      </c>
      <c r="AV378" s="316">
        <f t="shared" si="789"/>
        <v>0</v>
      </c>
      <c r="AW378" s="316">
        <f t="shared" si="789"/>
        <v>0</v>
      </c>
      <c r="AX378" s="316">
        <f t="shared" si="789"/>
        <v>0</v>
      </c>
      <c r="AY378" s="316">
        <f t="shared" si="789"/>
        <v>0</v>
      </c>
      <c r="AZ378" s="316">
        <f t="shared" si="789"/>
        <v>0</v>
      </c>
      <c r="BA378" s="316">
        <f t="shared" si="789"/>
        <v>0</v>
      </c>
      <c r="BB378" s="316">
        <f t="shared" si="789"/>
        <v>0</v>
      </c>
      <c r="BC378" s="316">
        <f t="shared" si="789"/>
        <v>0</v>
      </c>
      <c r="BD378" s="316">
        <f t="shared" si="789"/>
        <v>0</v>
      </c>
      <c r="BE378" s="316">
        <f t="shared" si="789"/>
        <v>0</v>
      </c>
      <c r="BF378" s="316">
        <f t="shared" si="789"/>
        <v>0</v>
      </c>
      <c r="BG378" s="316">
        <f t="shared" si="789"/>
        <v>0</v>
      </c>
      <c r="BH378" s="316">
        <f t="shared" si="789"/>
        <v>0</v>
      </c>
      <c r="BI378" s="316">
        <f t="shared" si="789"/>
        <v>0</v>
      </c>
      <c r="BJ378" s="316">
        <f t="shared" si="789"/>
        <v>0</v>
      </c>
      <c r="BK378" s="316">
        <f t="shared" si="789"/>
        <v>0</v>
      </c>
      <c r="BL378" s="316">
        <f t="shared" si="789"/>
        <v>0</v>
      </c>
      <c r="BM378" s="316">
        <f t="shared" si="789"/>
        <v>0</v>
      </c>
      <c r="BN378" s="316">
        <f t="shared" si="789"/>
        <v>0</v>
      </c>
      <c r="BO378" s="316">
        <f t="shared" si="789"/>
        <v>0</v>
      </c>
      <c r="BP378" s="316">
        <f t="shared" si="789"/>
        <v>0</v>
      </c>
      <c r="BQ378" s="316">
        <f t="shared" si="789"/>
        <v>0</v>
      </c>
      <c r="BR378" s="316">
        <f t="shared" si="789"/>
        <v>0</v>
      </c>
      <c r="BS378" s="316">
        <f t="shared" si="789"/>
        <v>0</v>
      </c>
      <c r="BT378" s="316">
        <f t="shared" ref="BT378:BX378" si="790">BT144</f>
        <v>0</v>
      </c>
      <c r="BU378" s="316">
        <f t="shared" si="790"/>
        <v>0</v>
      </c>
      <c r="BV378" s="316">
        <f t="shared" si="790"/>
        <v>0</v>
      </c>
      <c r="BW378" s="316">
        <f t="shared" si="790"/>
        <v>0</v>
      </c>
      <c r="BX378" s="316">
        <f t="shared" si="790"/>
        <v>0</v>
      </c>
    </row>
    <row r="379" spans="1:76" x14ac:dyDescent="0.2">
      <c r="A379" s="727"/>
      <c r="B379" s="714"/>
      <c r="C379" s="714"/>
      <c r="D379" s="710"/>
      <c r="E379" s="710"/>
      <c r="F379" s="90" t="s">
        <v>324</v>
      </c>
      <c r="G379" s="316">
        <f>IF($C144="","N/A",G378)</f>
        <v>0</v>
      </c>
      <c r="H379" s="316">
        <f>IF($C144="NON-QALY",IF(H$137="-","",H$158*H378),IF($C144="QALY",IF(H$137="-","",H378*H$159),"N/A"))</f>
        <v>0</v>
      </c>
      <c r="I379" s="316">
        <f t="shared" ref="I379:BT379" si="791">IF($C144="NON-QALY",IF(I$137="-","",I$158*I378),IF($C144="QALY",IF(I$137="-","",I378*I$159),"N/A"))</f>
        <v>0</v>
      </c>
      <c r="J379" s="316">
        <f t="shared" si="791"/>
        <v>0</v>
      </c>
      <c r="K379" s="316">
        <f t="shared" si="791"/>
        <v>0</v>
      </c>
      <c r="L379" s="316">
        <f t="shared" si="791"/>
        <v>0</v>
      </c>
      <c r="M379" s="316">
        <f t="shared" si="791"/>
        <v>0</v>
      </c>
      <c r="N379" s="316">
        <f t="shared" si="791"/>
        <v>0</v>
      </c>
      <c r="O379" s="316">
        <f t="shared" si="791"/>
        <v>0</v>
      </c>
      <c r="P379" s="316">
        <f t="shared" si="791"/>
        <v>0</v>
      </c>
      <c r="Q379" s="316">
        <f t="shared" si="791"/>
        <v>0</v>
      </c>
      <c r="R379" s="316">
        <f t="shared" si="791"/>
        <v>0</v>
      </c>
      <c r="S379" s="316">
        <f t="shared" si="791"/>
        <v>0</v>
      </c>
      <c r="T379" s="316">
        <f t="shared" si="791"/>
        <v>0</v>
      </c>
      <c r="U379" s="316">
        <f t="shared" si="791"/>
        <v>0</v>
      </c>
      <c r="V379" s="316">
        <f t="shared" si="791"/>
        <v>0</v>
      </c>
      <c r="W379" s="316">
        <f t="shared" si="791"/>
        <v>0</v>
      </c>
      <c r="X379" s="316">
        <f t="shared" si="791"/>
        <v>0</v>
      </c>
      <c r="Y379" s="316">
        <f t="shared" si="791"/>
        <v>0</v>
      </c>
      <c r="Z379" s="316">
        <f t="shared" si="791"/>
        <v>0</v>
      </c>
      <c r="AA379" s="316">
        <f t="shared" si="791"/>
        <v>0</v>
      </c>
      <c r="AB379" s="316">
        <f t="shared" si="791"/>
        <v>0</v>
      </c>
      <c r="AC379" s="316">
        <f t="shared" si="791"/>
        <v>0</v>
      </c>
      <c r="AD379" s="316">
        <f t="shared" si="791"/>
        <v>0</v>
      </c>
      <c r="AE379" s="316">
        <f t="shared" si="791"/>
        <v>0</v>
      </c>
      <c r="AF379" s="316">
        <f t="shared" si="791"/>
        <v>0</v>
      </c>
      <c r="AG379" s="316">
        <f t="shared" si="791"/>
        <v>0</v>
      </c>
      <c r="AH379" s="316">
        <f t="shared" si="791"/>
        <v>0</v>
      </c>
      <c r="AI379" s="316">
        <f t="shared" si="791"/>
        <v>0</v>
      </c>
      <c r="AJ379" s="316">
        <f t="shared" si="791"/>
        <v>0</v>
      </c>
      <c r="AK379" s="316">
        <f t="shared" si="791"/>
        <v>0</v>
      </c>
      <c r="AL379" s="316">
        <f t="shared" si="791"/>
        <v>0</v>
      </c>
      <c r="AM379" s="316">
        <f t="shared" si="791"/>
        <v>0</v>
      </c>
      <c r="AN379" s="316">
        <f t="shared" si="791"/>
        <v>0</v>
      </c>
      <c r="AO379" s="316">
        <f t="shared" si="791"/>
        <v>0</v>
      </c>
      <c r="AP379" s="316">
        <f t="shared" si="791"/>
        <v>0</v>
      </c>
      <c r="AQ379" s="316">
        <f t="shared" si="791"/>
        <v>0</v>
      </c>
      <c r="AR379" s="316">
        <f t="shared" si="791"/>
        <v>0</v>
      </c>
      <c r="AS379" s="316">
        <f t="shared" si="791"/>
        <v>0</v>
      </c>
      <c r="AT379" s="316">
        <f t="shared" si="791"/>
        <v>0</v>
      </c>
      <c r="AU379" s="316">
        <f t="shared" si="791"/>
        <v>0</v>
      </c>
      <c r="AV379" s="316">
        <f t="shared" si="791"/>
        <v>0</v>
      </c>
      <c r="AW379" s="316">
        <f t="shared" si="791"/>
        <v>0</v>
      </c>
      <c r="AX379" s="316">
        <f t="shared" si="791"/>
        <v>0</v>
      </c>
      <c r="AY379" s="316">
        <f t="shared" si="791"/>
        <v>0</v>
      </c>
      <c r="AZ379" s="316">
        <f t="shared" si="791"/>
        <v>0</v>
      </c>
      <c r="BA379" s="316">
        <f t="shared" si="791"/>
        <v>0</v>
      </c>
      <c r="BB379" s="316">
        <f t="shared" si="791"/>
        <v>0</v>
      </c>
      <c r="BC379" s="316">
        <f t="shared" si="791"/>
        <v>0</v>
      </c>
      <c r="BD379" s="316">
        <f t="shared" si="791"/>
        <v>0</v>
      </c>
      <c r="BE379" s="316">
        <f t="shared" si="791"/>
        <v>0</v>
      </c>
      <c r="BF379" s="316">
        <f t="shared" si="791"/>
        <v>0</v>
      </c>
      <c r="BG379" s="316">
        <f t="shared" si="791"/>
        <v>0</v>
      </c>
      <c r="BH379" s="316">
        <f t="shared" si="791"/>
        <v>0</v>
      </c>
      <c r="BI379" s="316">
        <f t="shared" si="791"/>
        <v>0</v>
      </c>
      <c r="BJ379" s="316">
        <f t="shared" si="791"/>
        <v>0</v>
      </c>
      <c r="BK379" s="316">
        <f t="shared" si="791"/>
        <v>0</v>
      </c>
      <c r="BL379" s="316">
        <f t="shared" si="791"/>
        <v>0</v>
      </c>
      <c r="BM379" s="316">
        <f t="shared" si="791"/>
        <v>0</v>
      </c>
      <c r="BN379" s="316">
        <f t="shared" si="791"/>
        <v>0</v>
      </c>
      <c r="BO379" s="316">
        <f t="shared" si="791"/>
        <v>0</v>
      </c>
      <c r="BP379" s="316">
        <f t="shared" si="791"/>
        <v>0</v>
      </c>
      <c r="BQ379" s="316">
        <f t="shared" si="791"/>
        <v>0</v>
      </c>
      <c r="BR379" s="316">
        <f t="shared" si="791"/>
        <v>0</v>
      </c>
      <c r="BS379" s="316">
        <f t="shared" si="791"/>
        <v>0</v>
      </c>
      <c r="BT379" s="316">
        <f t="shared" si="791"/>
        <v>0</v>
      </c>
      <c r="BU379" s="316">
        <f t="shared" ref="BU379:BX379" si="792">IF($C144="NON-QALY",IF(BU$137="-","",BU$158*BU378),IF($C144="QALY",IF(BU$137="-","",BU378*BU$159),"N/A"))</f>
        <v>0</v>
      </c>
      <c r="BV379" s="316">
        <f t="shared" si="792"/>
        <v>0</v>
      </c>
      <c r="BW379" s="316">
        <f t="shared" si="792"/>
        <v>0</v>
      </c>
      <c r="BX379" s="316">
        <f t="shared" si="792"/>
        <v>0</v>
      </c>
    </row>
    <row r="380" spans="1:76" x14ac:dyDescent="0.2">
      <c r="A380" s="726" t="s">
        <v>48</v>
      </c>
      <c r="B380" s="713">
        <f>B145</f>
        <v>0</v>
      </c>
      <c r="C380" s="713" t="str">
        <f>C145</f>
        <v>Non-QALY</v>
      </c>
      <c r="D380" s="709">
        <f>E380/(IF(C145="QALY",Factors!$BU$91,Factors!$BU$90))</f>
        <v>0</v>
      </c>
      <c r="E380" s="709">
        <f t="shared" ref="E380" si="793">SUM(G381:BX381)</f>
        <v>0</v>
      </c>
      <c r="F380" s="34" t="s">
        <v>325</v>
      </c>
      <c r="G380" s="316">
        <f>G145</f>
        <v>0</v>
      </c>
      <c r="H380" s="316">
        <f t="shared" ref="H380:BS380" si="794">H145</f>
        <v>0</v>
      </c>
      <c r="I380" s="316">
        <f t="shared" si="794"/>
        <v>0</v>
      </c>
      <c r="J380" s="316">
        <f t="shared" si="794"/>
        <v>0</v>
      </c>
      <c r="K380" s="316">
        <f t="shared" si="794"/>
        <v>0</v>
      </c>
      <c r="L380" s="316">
        <f t="shared" si="794"/>
        <v>0</v>
      </c>
      <c r="M380" s="316">
        <f t="shared" si="794"/>
        <v>0</v>
      </c>
      <c r="N380" s="316">
        <f t="shared" si="794"/>
        <v>0</v>
      </c>
      <c r="O380" s="316">
        <f t="shared" si="794"/>
        <v>0</v>
      </c>
      <c r="P380" s="316">
        <f t="shared" si="794"/>
        <v>0</v>
      </c>
      <c r="Q380" s="316">
        <f t="shared" si="794"/>
        <v>0</v>
      </c>
      <c r="R380" s="316">
        <f t="shared" si="794"/>
        <v>0</v>
      </c>
      <c r="S380" s="316">
        <f t="shared" si="794"/>
        <v>0</v>
      </c>
      <c r="T380" s="316">
        <f t="shared" si="794"/>
        <v>0</v>
      </c>
      <c r="U380" s="316">
        <f t="shared" si="794"/>
        <v>0</v>
      </c>
      <c r="V380" s="316">
        <f t="shared" si="794"/>
        <v>0</v>
      </c>
      <c r="W380" s="316">
        <f t="shared" si="794"/>
        <v>0</v>
      </c>
      <c r="X380" s="316">
        <f t="shared" si="794"/>
        <v>0</v>
      </c>
      <c r="Y380" s="316">
        <f t="shared" si="794"/>
        <v>0</v>
      </c>
      <c r="Z380" s="316">
        <f t="shared" si="794"/>
        <v>0</v>
      </c>
      <c r="AA380" s="316">
        <f t="shared" si="794"/>
        <v>0</v>
      </c>
      <c r="AB380" s="316">
        <f t="shared" si="794"/>
        <v>0</v>
      </c>
      <c r="AC380" s="316">
        <f t="shared" si="794"/>
        <v>0</v>
      </c>
      <c r="AD380" s="316">
        <f t="shared" si="794"/>
        <v>0</v>
      </c>
      <c r="AE380" s="316">
        <f t="shared" si="794"/>
        <v>0</v>
      </c>
      <c r="AF380" s="316">
        <f t="shared" si="794"/>
        <v>0</v>
      </c>
      <c r="AG380" s="316">
        <f t="shared" si="794"/>
        <v>0</v>
      </c>
      <c r="AH380" s="316">
        <f t="shared" si="794"/>
        <v>0</v>
      </c>
      <c r="AI380" s="316">
        <f t="shared" si="794"/>
        <v>0</v>
      </c>
      <c r="AJ380" s="316">
        <f t="shared" si="794"/>
        <v>0</v>
      </c>
      <c r="AK380" s="316">
        <f t="shared" si="794"/>
        <v>0</v>
      </c>
      <c r="AL380" s="316">
        <f t="shared" si="794"/>
        <v>0</v>
      </c>
      <c r="AM380" s="316">
        <f t="shared" si="794"/>
        <v>0</v>
      </c>
      <c r="AN380" s="316">
        <f t="shared" si="794"/>
        <v>0</v>
      </c>
      <c r="AO380" s="316">
        <f t="shared" si="794"/>
        <v>0</v>
      </c>
      <c r="AP380" s="316">
        <f t="shared" si="794"/>
        <v>0</v>
      </c>
      <c r="AQ380" s="316">
        <f t="shared" si="794"/>
        <v>0</v>
      </c>
      <c r="AR380" s="316">
        <f t="shared" si="794"/>
        <v>0</v>
      </c>
      <c r="AS380" s="316">
        <f t="shared" si="794"/>
        <v>0</v>
      </c>
      <c r="AT380" s="316">
        <f t="shared" si="794"/>
        <v>0</v>
      </c>
      <c r="AU380" s="316">
        <f t="shared" si="794"/>
        <v>0</v>
      </c>
      <c r="AV380" s="316">
        <f t="shared" si="794"/>
        <v>0</v>
      </c>
      <c r="AW380" s="316">
        <f t="shared" si="794"/>
        <v>0</v>
      </c>
      <c r="AX380" s="316">
        <f t="shared" si="794"/>
        <v>0</v>
      </c>
      <c r="AY380" s="316">
        <f t="shared" si="794"/>
        <v>0</v>
      </c>
      <c r="AZ380" s="316">
        <f t="shared" si="794"/>
        <v>0</v>
      </c>
      <c r="BA380" s="316">
        <f t="shared" si="794"/>
        <v>0</v>
      </c>
      <c r="BB380" s="316">
        <f t="shared" si="794"/>
        <v>0</v>
      </c>
      <c r="BC380" s="316">
        <f t="shared" si="794"/>
        <v>0</v>
      </c>
      <c r="BD380" s="316">
        <f t="shared" si="794"/>
        <v>0</v>
      </c>
      <c r="BE380" s="316">
        <f t="shared" si="794"/>
        <v>0</v>
      </c>
      <c r="BF380" s="316">
        <f t="shared" si="794"/>
        <v>0</v>
      </c>
      <c r="BG380" s="316">
        <f t="shared" si="794"/>
        <v>0</v>
      </c>
      <c r="BH380" s="316">
        <f t="shared" si="794"/>
        <v>0</v>
      </c>
      <c r="BI380" s="316">
        <f t="shared" si="794"/>
        <v>0</v>
      </c>
      <c r="BJ380" s="316">
        <f t="shared" si="794"/>
        <v>0</v>
      </c>
      <c r="BK380" s="316">
        <f t="shared" si="794"/>
        <v>0</v>
      </c>
      <c r="BL380" s="316">
        <f t="shared" si="794"/>
        <v>0</v>
      </c>
      <c r="BM380" s="316">
        <f t="shared" si="794"/>
        <v>0</v>
      </c>
      <c r="BN380" s="316">
        <f t="shared" si="794"/>
        <v>0</v>
      </c>
      <c r="BO380" s="316">
        <f t="shared" si="794"/>
        <v>0</v>
      </c>
      <c r="BP380" s="316">
        <f t="shared" si="794"/>
        <v>0</v>
      </c>
      <c r="BQ380" s="316">
        <f t="shared" si="794"/>
        <v>0</v>
      </c>
      <c r="BR380" s="316">
        <f t="shared" si="794"/>
        <v>0</v>
      </c>
      <c r="BS380" s="316">
        <f t="shared" si="794"/>
        <v>0</v>
      </c>
      <c r="BT380" s="316">
        <f t="shared" ref="BT380:BX380" si="795">BT145</f>
        <v>0</v>
      </c>
      <c r="BU380" s="316">
        <f t="shared" si="795"/>
        <v>0</v>
      </c>
      <c r="BV380" s="316">
        <f t="shared" si="795"/>
        <v>0</v>
      </c>
      <c r="BW380" s="316">
        <f t="shared" si="795"/>
        <v>0</v>
      </c>
      <c r="BX380" s="316">
        <f t="shared" si="795"/>
        <v>0</v>
      </c>
    </row>
    <row r="381" spans="1:76" x14ac:dyDescent="0.2">
      <c r="A381" s="727"/>
      <c r="B381" s="714"/>
      <c r="C381" s="714"/>
      <c r="D381" s="710"/>
      <c r="E381" s="710"/>
      <c r="F381" s="90" t="s">
        <v>324</v>
      </c>
      <c r="G381" s="316">
        <f>IF($C145="","N/A",G380)</f>
        <v>0</v>
      </c>
      <c r="H381" s="316">
        <f>IF($C145="NON-QALY",IF(H$137="-","",H$158*H380),IF($C145="QALY",IF(H$137="-","",H380*H$159),"N/A"))</f>
        <v>0</v>
      </c>
      <c r="I381" s="316">
        <f t="shared" ref="I381:BT381" si="796">IF($C145="NON-QALY",IF(I$137="-","",I$158*I380),IF($C145="QALY",IF(I$137="-","",I380*I$159),"N/A"))</f>
        <v>0</v>
      </c>
      <c r="J381" s="316">
        <f t="shared" si="796"/>
        <v>0</v>
      </c>
      <c r="K381" s="316">
        <f t="shared" si="796"/>
        <v>0</v>
      </c>
      <c r="L381" s="316">
        <f t="shared" si="796"/>
        <v>0</v>
      </c>
      <c r="M381" s="316">
        <f t="shared" si="796"/>
        <v>0</v>
      </c>
      <c r="N381" s="316">
        <f t="shared" si="796"/>
        <v>0</v>
      </c>
      <c r="O381" s="316">
        <f t="shared" si="796"/>
        <v>0</v>
      </c>
      <c r="P381" s="316">
        <f t="shared" si="796"/>
        <v>0</v>
      </c>
      <c r="Q381" s="316">
        <f t="shared" si="796"/>
        <v>0</v>
      </c>
      <c r="R381" s="316">
        <f t="shared" si="796"/>
        <v>0</v>
      </c>
      <c r="S381" s="316">
        <f t="shared" si="796"/>
        <v>0</v>
      </c>
      <c r="T381" s="316">
        <f t="shared" si="796"/>
        <v>0</v>
      </c>
      <c r="U381" s="316">
        <f t="shared" si="796"/>
        <v>0</v>
      </c>
      <c r="V381" s="316">
        <f t="shared" si="796"/>
        <v>0</v>
      </c>
      <c r="W381" s="316">
        <f t="shared" si="796"/>
        <v>0</v>
      </c>
      <c r="X381" s="316">
        <f t="shared" si="796"/>
        <v>0</v>
      </c>
      <c r="Y381" s="316">
        <f t="shared" si="796"/>
        <v>0</v>
      </c>
      <c r="Z381" s="316">
        <f t="shared" si="796"/>
        <v>0</v>
      </c>
      <c r="AA381" s="316">
        <f t="shared" si="796"/>
        <v>0</v>
      </c>
      <c r="AB381" s="316">
        <f t="shared" si="796"/>
        <v>0</v>
      </c>
      <c r="AC381" s="316">
        <f t="shared" si="796"/>
        <v>0</v>
      </c>
      <c r="AD381" s="316">
        <f t="shared" si="796"/>
        <v>0</v>
      </c>
      <c r="AE381" s="316">
        <f t="shared" si="796"/>
        <v>0</v>
      </c>
      <c r="AF381" s="316">
        <f t="shared" si="796"/>
        <v>0</v>
      </c>
      <c r="AG381" s="316">
        <f t="shared" si="796"/>
        <v>0</v>
      </c>
      <c r="AH381" s="316">
        <f t="shared" si="796"/>
        <v>0</v>
      </c>
      <c r="AI381" s="316">
        <f t="shared" si="796"/>
        <v>0</v>
      </c>
      <c r="AJ381" s="316">
        <f t="shared" si="796"/>
        <v>0</v>
      </c>
      <c r="AK381" s="316">
        <f t="shared" si="796"/>
        <v>0</v>
      </c>
      <c r="AL381" s="316">
        <f t="shared" si="796"/>
        <v>0</v>
      </c>
      <c r="AM381" s="316">
        <f t="shared" si="796"/>
        <v>0</v>
      </c>
      <c r="AN381" s="316">
        <f t="shared" si="796"/>
        <v>0</v>
      </c>
      <c r="AO381" s="316">
        <f t="shared" si="796"/>
        <v>0</v>
      </c>
      <c r="AP381" s="316">
        <f t="shared" si="796"/>
        <v>0</v>
      </c>
      <c r="AQ381" s="316">
        <f t="shared" si="796"/>
        <v>0</v>
      </c>
      <c r="AR381" s="316">
        <f t="shared" si="796"/>
        <v>0</v>
      </c>
      <c r="AS381" s="316">
        <f t="shared" si="796"/>
        <v>0</v>
      </c>
      <c r="AT381" s="316">
        <f t="shared" si="796"/>
        <v>0</v>
      </c>
      <c r="AU381" s="316">
        <f t="shared" si="796"/>
        <v>0</v>
      </c>
      <c r="AV381" s="316">
        <f t="shared" si="796"/>
        <v>0</v>
      </c>
      <c r="AW381" s="316">
        <f t="shared" si="796"/>
        <v>0</v>
      </c>
      <c r="AX381" s="316">
        <f t="shared" si="796"/>
        <v>0</v>
      </c>
      <c r="AY381" s="316">
        <f t="shared" si="796"/>
        <v>0</v>
      </c>
      <c r="AZ381" s="316">
        <f t="shared" si="796"/>
        <v>0</v>
      </c>
      <c r="BA381" s="316">
        <f t="shared" si="796"/>
        <v>0</v>
      </c>
      <c r="BB381" s="316">
        <f t="shared" si="796"/>
        <v>0</v>
      </c>
      <c r="BC381" s="316">
        <f t="shared" si="796"/>
        <v>0</v>
      </c>
      <c r="BD381" s="316">
        <f t="shared" si="796"/>
        <v>0</v>
      </c>
      <c r="BE381" s="316">
        <f t="shared" si="796"/>
        <v>0</v>
      </c>
      <c r="BF381" s="316">
        <f t="shared" si="796"/>
        <v>0</v>
      </c>
      <c r="BG381" s="316">
        <f t="shared" si="796"/>
        <v>0</v>
      </c>
      <c r="BH381" s="316">
        <f t="shared" si="796"/>
        <v>0</v>
      </c>
      <c r="BI381" s="316">
        <f t="shared" si="796"/>
        <v>0</v>
      </c>
      <c r="BJ381" s="316">
        <f t="shared" si="796"/>
        <v>0</v>
      </c>
      <c r="BK381" s="316">
        <f t="shared" si="796"/>
        <v>0</v>
      </c>
      <c r="BL381" s="316">
        <f t="shared" si="796"/>
        <v>0</v>
      </c>
      <c r="BM381" s="316">
        <f t="shared" si="796"/>
        <v>0</v>
      </c>
      <c r="BN381" s="316">
        <f t="shared" si="796"/>
        <v>0</v>
      </c>
      <c r="BO381" s="316">
        <f t="shared" si="796"/>
        <v>0</v>
      </c>
      <c r="BP381" s="316">
        <f t="shared" si="796"/>
        <v>0</v>
      </c>
      <c r="BQ381" s="316">
        <f t="shared" si="796"/>
        <v>0</v>
      </c>
      <c r="BR381" s="316">
        <f t="shared" si="796"/>
        <v>0</v>
      </c>
      <c r="BS381" s="316">
        <f t="shared" si="796"/>
        <v>0</v>
      </c>
      <c r="BT381" s="316">
        <f t="shared" si="796"/>
        <v>0</v>
      </c>
      <c r="BU381" s="316">
        <f t="shared" ref="BU381:BX381" si="797">IF($C145="NON-QALY",IF(BU$137="-","",BU$158*BU380),IF($C145="QALY",IF(BU$137="-","",BU380*BU$159),"N/A"))</f>
        <v>0</v>
      </c>
      <c r="BV381" s="316">
        <f t="shared" si="797"/>
        <v>0</v>
      </c>
      <c r="BW381" s="316">
        <f t="shared" si="797"/>
        <v>0</v>
      </c>
      <c r="BX381" s="316">
        <f t="shared" si="797"/>
        <v>0</v>
      </c>
    </row>
    <row r="382" spans="1:76" x14ac:dyDescent="0.2">
      <c r="A382" s="726" t="s">
        <v>624</v>
      </c>
      <c r="B382" s="713">
        <f>B146</f>
        <v>0</v>
      </c>
      <c r="C382" s="713" t="str">
        <f>C146</f>
        <v>Non-QALY</v>
      </c>
      <c r="D382" s="709">
        <f>E382/(IF(C146="QALY",Factors!$BU$91,Factors!$BU$90))</f>
        <v>0</v>
      </c>
      <c r="E382" s="709">
        <f t="shared" ref="E382" si="798">SUM(G383:BX383)</f>
        <v>0</v>
      </c>
      <c r="F382" s="34" t="s">
        <v>325</v>
      </c>
      <c r="G382" s="316">
        <f>G146</f>
        <v>0</v>
      </c>
      <c r="H382" s="316">
        <f t="shared" ref="H382:BS382" si="799">H146</f>
        <v>0</v>
      </c>
      <c r="I382" s="316">
        <f t="shared" si="799"/>
        <v>0</v>
      </c>
      <c r="J382" s="316">
        <f t="shared" si="799"/>
        <v>0</v>
      </c>
      <c r="K382" s="316">
        <f t="shared" si="799"/>
        <v>0</v>
      </c>
      <c r="L382" s="316">
        <f t="shared" si="799"/>
        <v>0</v>
      </c>
      <c r="M382" s="316">
        <f t="shared" si="799"/>
        <v>0</v>
      </c>
      <c r="N382" s="316">
        <f t="shared" si="799"/>
        <v>0</v>
      </c>
      <c r="O382" s="316">
        <f t="shared" si="799"/>
        <v>0</v>
      </c>
      <c r="P382" s="316">
        <f t="shared" si="799"/>
        <v>0</v>
      </c>
      <c r="Q382" s="316">
        <f t="shared" si="799"/>
        <v>0</v>
      </c>
      <c r="R382" s="316">
        <f t="shared" si="799"/>
        <v>0</v>
      </c>
      <c r="S382" s="316">
        <f t="shared" si="799"/>
        <v>0</v>
      </c>
      <c r="T382" s="316">
        <f t="shared" si="799"/>
        <v>0</v>
      </c>
      <c r="U382" s="316">
        <f t="shared" si="799"/>
        <v>0</v>
      </c>
      <c r="V382" s="316">
        <f t="shared" si="799"/>
        <v>0</v>
      </c>
      <c r="W382" s="316">
        <f t="shared" si="799"/>
        <v>0</v>
      </c>
      <c r="X382" s="316">
        <f t="shared" si="799"/>
        <v>0</v>
      </c>
      <c r="Y382" s="316">
        <f t="shared" si="799"/>
        <v>0</v>
      </c>
      <c r="Z382" s="316">
        <f t="shared" si="799"/>
        <v>0</v>
      </c>
      <c r="AA382" s="316">
        <f t="shared" si="799"/>
        <v>0</v>
      </c>
      <c r="AB382" s="316">
        <f t="shared" si="799"/>
        <v>0</v>
      </c>
      <c r="AC382" s="316">
        <f t="shared" si="799"/>
        <v>0</v>
      </c>
      <c r="AD382" s="316">
        <f t="shared" si="799"/>
        <v>0</v>
      </c>
      <c r="AE382" s="316">
        <f t="shared" si="799"/>
        <v>0</v>
      </c>
      <c r="AF382" s="316">
        <f t="shared" si="799"/>
        <v>0</v>
      </c>
      <c r="AG382" s="316">
        <f t="shared" si="799"/>
        <v>0</v>
      </c>
      <c r="AH382" s="316">
        <f t="shared" si="799"/>
        <v>0</v>
      </c>
      <c r="AI382" s="316">
        <f t="shared" si="799"/>
        <v>0</v>
      </c>
      <c r="AJ382" s="316">
        <f t="shared" si="799"/>
        <v>0</v>
      </c>
      <c r="AK382" s="316">
        <f t="shared" si="799"/>
        <v>0</v>
      </c>
      <c r="AL382" s="316">
        <f t="shared" si="799"/>
        <v>0</v>
      </c>
      <c r="AM382" s="316">
        <f t="shared" si="799"/>
        <v>0</v>
      </c>
      <c r="AN382" s="316">
        <f t="shared" si="799"/>
        <v>0</v>
      </c>
      <c r="AO382" s="316">
        <f t="shared" si="799"/>
        <v>0</v>
      </c>
      <c r="AP382" s="316">
        <f t="shared" si="799"/>
        <v>0</v>
      </c>
      <c r="AQ382" s="316">
        <f t="shared" si="799"/>
        <v>0</v>
      </c>
      <c r="AR382" s="316">
        <f t="shared" si="799"/>
        <v>0</v>
      </c>
      <c r="AS382" s="316">
        <f t="shared" si="799"/>
        <v>0</v>
      </c>
      <c r="AT382" s="316">
        <f t="shared" si="799"/>
        <v>0</v>
      </c>
      <c r="AU382" s="316">
        <f t="shared" si="799"/>
        <v>0</v>
      </c>
      <c r="AV382" s="316">
        <f t="shared" si="799"/>
        <v>0</v>
      </c>
      <c r="AW382" s="316">
        <f t="shared" si="799"/>
        <v>0</v>
      </c>
      <c r="AX382" s="316">
        <f t="shared" si="799"/>
        <v>0</v>
      </c>
      <c r="AY382" s="316">
        <f t="shared" si="799"/>
        <v>0</v>
      </c>
      <c r="AZ382" s="316">
        <f t="shared" si="799"/>
        <v>0</v>
      </c>
      <c r="BA382" s="316">
        <f t="shared" si="799"/>
        <v>0</v>
      </c>
      <c r="BB382" s="316">
        <f t="shared" si="799"/>
        <v>0</v>
      </c>
      <c r="BC382" s="316">
        <f t="shared" si="799"/>
        <v>0</v>
      </c>
      <c r="BD382" s="316">
        <f t="shared" si="799"/>
        <v>0</v>
      </c>
      <c r="BE382" s="316">
        <f t="shared" si="799"/>
        <v>0</v>
      </c>
      <c r="BF382" s="316">
        <f t="shared" si="799"/>
        <v>0</v>
      </c>
      <c r="BG382" s="316">
        <f t="shared" si="799"/>
        <v>0</v>
      </c>
      <c r="BH382" s="316">
        <f t="shared" si="799"/>
        <v>0</v>
      </c>
      <c r="BI382" s="316">
        <f t="shared" si="799"/>
        <v>0</v>
      </c>
      <c r="BJ382" s="316">
        <f t="shared" si="799"/>
        <v>0</v>
      </c>
      <c r="BK382" s="316">
        <f t="shared" si="799"/>
        <v>0</v>
      </c>
      <c r="BL382" s="316">
        <f t="shared" si="799"/>
        <v>0</v>
      </c>
      <c r="BM382" s="316">
        <f t="shared" si="799"/>
        <v>0</v>
      </c>
      <c r="BN382" s="316">
        <f t="shared" si="799"/>
        <v>0</v>
      </c>
      <c r="BO382" s="316">
        <f t="shared" si="799"/>
        <v>0</v>
      </c>
      <c r="BP382" s="316">
        <f t="shared" si="799"/>
        <v>0</v>
      </c>
      <c r="BQ382" s="316">
        <f t="shared" si="799"/>
        <v>0</v>
      </c>
      <c r="BR382" s="316">
        <f t="shared" si="799"/>
        <v>0</v>
      </c>
      <c r="BS382" s="316">
        <f t="shared" si="799"/>
        <v>0</v>
      </c>
      <c r="BT382" s="316">
        <f t="shared" ref="BT382:BX382" si="800">BT146</f>
        <v>0</v>
      </c>
      <c r="BU382" s="316">
        <f t="shared" si="800"/>
        <v>0</v>
      </c>
      <c r="BV382" s="316">
        <f t="shared" si="800"/>
        <v>0</v>
      </c>
      <c r="BW382" s="316">
        <f t="shared" si="800"/>
        <v>0</v>
      </c>
      <c r="BX382" s="316">
        <f t="shared" si="800"/>
        <v>0</v>
      </c>
    </row>
    <row r="383" spans="1:76" x14ac:dyDescent="0.2">
      <c r="A383" s="727"/>
      <c r="B383" s="714"/>
      <c r="C383" s="714"/>
      <c r="D383" s="710"/>
      <c r="E383" s="710"/>
      <c r="F383" s="90" t="s">
        <v>324</v>
      </c>
      <c r="G383" s="316">
        <f>IF($C146="","N/A",G382)</f>
        <v>0</v>
      </c>
      <c r="H383" s="316">
        <f>IF($C146="NON-QALY",IF(H$137="-","",H$158*H382),IF($C146="QALY",IF(H$137="-","",H382*H$159),"N/A"))</f>
        <v>0</v>
      </c>
      <c r="I383" s="316">
        <f t="shared" ref="I383:BT383" si="801">IF($C146="NON-QALY",IF(I$137="-","",I$158*I382),IF($C146="QALY",IF(I$137="-","",I382*I$159),"N/A"))</f>
        <v>0</v>
      </c>
      <c r="J383" s="316">
        <f t="shared" si="801"/>
        <v>0</v>
      </c>
      <c r="K383" s="316">
        <f t="shared" si="801"/>
        <v>0</v>
      </c>
      <c r="L383" s="316">
        <f t="shared" si="801"/>
        <v>0</v>
      </c>
      <c r="M383" s="316">
        <f t="shared" si="801"/>
        <v>0</v>
      </c>
      <c r="N383" s="316">
        <f t="shared" si="801"/>
        <v>0</v>
      </c>
      <c r="O383" s="316">
        <f t="shared" si="801"/>
        <v>0</v>
      </c>
      <c r="P383" s="316">
        <f t="shared" si="801"/>
        <v>0</v>
      </c>
      <c r="Q383" s="316">
        <f t="shared" si="801"/>
        <v>0</v>
      </c>
      <c r="R383" s="316">
        <f t="shared" si="801"/>
        <v>0</v>
      </c>
      <c r="S383" s="316">
        <f t="shared" si="801"/>
        <v>0</v>
      </c>
      <c r="T383" s="316">
        <f t="shared" si="801"/>
        <v>0</v>
      </c>
      <c r="U383" s="316">
        <f t="shared" si="801"/>
        <v>0</v>
      </c>
      <c r="V383" s="316">
        <f t="shared" si="801"/>
        <v>0</v>
      </c>
      <c r="W383" s="316">
        <f t="shared" si="801"/>
        <v>0</v>
      </c>
      <c r="X383" s="316">
        <f t="shared" si="801"/>
        <v>0</v>
      </c>
      <c r="Y383" s="316">
        <f t="shared" si="801"/>
        <v>0</v>
      </c>
      <c r="Z383" s="316">
        <f t="shared" si="801"/>
        <v>0</v>
      </c>
      <c r="AA383" s="316">
        <f t="shared" si="801"/>
        <v>0</v>
      </c>
      <c r="AB383" s="316">
        <f t="shared" si="801"/>
        <v>0</v>
      </c>
      <c r="AC383" s="316">
        <f t="shared" si="801"/>
        <v>0</v>
      </c>
      <c r="AD383" s="316">
        <f t="shared" si="801"/>
        <v>0</v>
      </c>
      <c r="AE383" s="316">
        <f t="shared" si="801"/>
        <v>0</v>
      </c>
      <c r="AF383" s="316">
        <f t="shared" si="801"/>
        <v>0</v>
      </c>
      <c r="AG383" s="316">
        <f t="shared" si="801"/>
        <v>0</v>
      </c>
      <c r="AH383" s="316">
        <f t="shared" si="801"/>
        <v>0</v>
      </c>
      <c r="AI383" s="316">
        <f t="shared" si="801"/>
        <v>0</v>
      </c>
      <c r="AJ383" s="316">
        <f t="shared" si="801"/>
        <v>0</v>
      </c>
      <c r="AK383" s="316">
        <f t="shared" si="801"/>
        <v>0</v>
      </c>
      <c r="AL383" s="316">
        <f t="shared" si="801"/>
        <v>0</v>
      </c>
      <c r="AM383" s="316">
        <f t="shared" si="801"/>
        <v>0</v>
      </c>
      <c r="AN383" s="316">
        <f t="shared" si="801"/>
        <v>0</v>
      </c>
      <c r="AO383" s="316">
        <f t="shared" si="801"/>
        <v>0</v>
      </c>
      <c r="AP383" s="316">
        <f t="shared" si="801"/>
        <v>0</v>
      </c>
      <c r="AQ383" s="316">
        <f t="shared" si="801"/>
        <v>0</v>
      </c>
      <c r="AR383" s="316">
        <f t="shared" si="801"/>
        <v>0</v>
      </c>
      <c r="AS383" s="316">
        <f t="shared" si="801"/>
        <v>0</v>
      </c>
      <c r="AT383" s="316">
        <f t="shared" si="801"/>
        <v>0</v>
      </c>
      <c r="AU383" s="316">
        <f t="shared" si="801"/>
        <v>0</v>
      </c>
      <c r="AV383" s="316">
        <f t="shared" si="801"/>
        <v>0</v>
      </c>
      <c r="AW383" s="316">
        <f t="shared" si="801"/>
        <v>0</v>
      </c>
      <c r="AX383" s="316">
        <f t="shared" si="801"/>
        <v>0</v>
      </c>
      <c r="AY383" s="316">
        <f t="shared" si="801"/>
        <v>0</v>
      </c>
      <c r="AZ383" s="316">
        <f t="shared" si="801"/>
        <v>0</v>
      </c>
      <c r="BA383" s="316">
        <f t="shared" si="801"/>
        <v>0</v>
      </c>
      <c r="BB383" s="316">
        <f t="shared" si="801"/>
        <v>0</v>
      </c>
      <c r="BC383" s="316">
        <f t="shared" si="801"/>
        <v>0</v>
      </c>
      <c r="BD383" s="316">
        <f t="shared" si="801"/>
        <v>0</v>
      </c>
      <c r="BE383" s="316">
        <f t="shared" si="801"/>
        <v>0</v>
      </c>
      <c r="BF383" s="316">
        <f t="shared" si="801"/>
        <v>0</v>
      </c>
      <c r="BG383" s="316">
        <f t="shared" si="801"/>
        <v>0</v>
      </c>
      <c r="BH383" s="316">
        <f t="shared" si="801"/>
        <v>0</v>
      </c>
      <c r="BI383" s="316">
        <f t="shared" si="801"/>
        <v>0</v>
      </c>
      <c r="BJ383" s="316">
        <f t="shared" si="801"/>
        <v>0</v>
      </c>
      <c r="BK383" s="316">
        <f t="shared" si="801"/>
        <v>0</v>
      </c>
      <c r="BL383" s="316">
        <f t="shared" si="801"/>
        <v>0</v>
      </c>
      <c r="BM383" s="316">
        <f t="shared" si="801"/>
        <v>0</v>
      </c>
      <c r="BN383" s="316">
        <f t="shared" si="801"/>
        <v>0</v>
      </c>
      <c r="BO383" s="316">
        <f t="shared" si="801"/>
        <v>0</v>
      </c>
      <c r="BP383" s="316">
        <f t="shared" si="801"/>
        <v>0</v>
      </c>
      <c r="BQ383" s="316">
        <f t="shared" si="801"/>
        <v>0</v>
      </c>
      <c r="BR383" s="316">
        <f t="shared" si="801"/>
        <v>0</v>
      </c>
      <c r="BS383" s="316">
        <f t="shared" si="801"/>
        <v>0</v>
      </c>
      <c r="BT383" s="316">
        <f t="shared" si="801"/>
        <v>0</v>
      </c>
      <c r="BU383" s="316">
        <f t="shared" ref="BU383:BX383" si="802">IF($C146="NON-QALY",IF(BU$137="-","",BU$158*BU382),IF($C146="QALY",IF(BU$137="-","",BU382*BU$159),"N/A"))</f>
        <v>0</v>
      </c>
      <c r="BV383" s="316">
        <f t="shared" si="802"/>
        <v>0</v>
      </c>
      <c r="BW383" s="316">
        <f t="shared" si="802"/>
        <v>0</v>
      </c>
      <c r="BX383" s="316">
        <f t="shared" si="802"/>
        <v>0</v>
      </c>
    </row>
    <row r="384" spans="1:76" x14ac:dyDescent="0.2">
      <c r="A384" s="726" t="s">
        <v>625</v>
      </c>
      <c r="B384" s="713">
        <f>B147</f>
        <v>0</v>
      </c>
      <c r="C384" s="713" t="str">
        <f>C147</f>
        <v>Non-QALY</v>
      </c>
      <c r="D384" s="709">
        <f>E384/(IF(C147="QALY",Factors!$BU$91,Factors!$BU$90))</f>
        <v>0</v>
      </c>
      <c r="E384" s="709">
        <f t="shared" ref="E384" si="803">SUM(G385:BX385)</f>
        <v>0</v>
      </c>
      <c r="F384" s="34" t="s">
        <v>325</v>
      </c>
      <c r="G384" s="316">
        <f>G147</f>
        <v>0</v>
      </c>
      <c r="H384" s="316">
        <f t="shared" ref="H384:BS384" si="804">H147</f>
        <v>0</v>
      </c>
      <c r="I384" s="316">
        <f t="shared" si="804"/>
        <v>0</v>
      </c>
      <c r="J384" s="316">
        <f t="shared" si="804"/>
        <v>0</v>
      </c>
      <c r="K384" s="316">
        <f t="shared" si="804"/>
        <v>0</v>
      </c>
      <c r="L384" s="316">
        <f t="shared" si="804"/>
        <v>0</v>
      </c>
      <c r="M384" s="316">
        <f t="shared" si="804"/>
        <v>0</v>
      </c>
      <c r="N384" s="316">
        <f t="shared" si="804"/>
        <v>0</v>
      </c>
      <c r="O384" s="316">
        <f t="shared" si="804"/>
        <v>0</v>
      </c>
      <c r="P384" s="316">
        <f t="shared" si="804"/>
        <v>0</v>
      </c>
      <c r="Q384" s="316">
        <f t="shared" si="804"/>
        <v>0</v>
      </c>
      <c r="R384" s="316">
        <f t="shared" si="804"/>
        <v>0</v>
      </c>
      <c r="S384" s="316">
        <f t="shared" si="804"/>
        <v>0</v>
      </c>
      <c r="T384" s="316">
        <f t="shared" si="804"/>
        <v>0</v>
      </c>
      <c r="U384" s="316">
        <f t="shared" si="804"/>
        <v>0</v>
      </c>
      <c r="V384" s="316">
        <f t="shared" si="804"/>
        <v>0</v>
      </c>
      <c r="W384" s="316">
        <f t="shared" si="804"/>
        <v>0</v>
      </c>
      <c r="X384" s="316">
        <f t="shared" si="804"/>
        <v>0</v>
      </c>
      <c r="Y384" s="316">
        <f t="shared" si="804"/>
        <v>0</v>
      </c>
      <c r="Z384" s="316">
        <f t="shared" si="804"/>
        <v>0</v>
      </c>
      <c r="AA384" s="316">
        <f t="shared" si="804"/>
        <v>0</v>
      </c>
      <c r="AB384" s="316">
        <f t="shared" si="804"/>
        <v>0</v>
      </c>
      <c r="AC384" s="316">
        <f t="shared" si="804"/>
        <v>0</v>
      </c>
      <c r="AD384" s="316">
        <f t="shared" si="804"/>
        <v>0</v>
      </c>
      <c r="AE384" s="316">
        <f t="shared" si="804"/>
        <v>0</v>
      </c>
      <c r="AF384" s="316">
        <f t="shared" si="804"/>
        <v>0</v>
      </c>
      <c r="AG384" s="316">
        <f t="shared" si="804"/>
        <v>0</v>
      </c>
      <c r="AH384" s="316">
        <f t="shared" si="804"/>
        <v>0</v>
      </c>
      <c r="AI384" s="316">
        <f t="shared" si="804"/>
        <v>0</v>
      </c>
      <c r="AJ384" s="316">
        <f t="shared" si="804"/>
        <v>0</v>
      </c>
      <c r="AK384" s="316">
        <f t="shared" si="804"/>
        <v>0</v>
      </c>
      <c r="AL384" s="316">
        <f t="shared" si="804"/>
        <v>0</v>
      </c>
      <c r="AM384" s="316">
        <f t="shared" si="804"/>
        <v>0</v>
      </c>
      <c r="AN384" s="316">
        <f t="shared" si="804"/>
        <v>0</v>
      </c>
      <c r="AO384" s="316">
        <f t="shared" si="804"/>
        <v>0</v>
      </c>
      <c r="AP384" s="316">
        <f t="shared" si="804"/>
        <v>0</v>
      </c>
      <c r="AQ384" s="316">
        <f t="shared" si="804"/>
        <v>0</v>
      </c>
      <c r="AR384" s="316">
        <f t="shared" si="804"/>
        <v>0</v>
      </c>
      <c r="AS384" s="316">
        <f t="shared" si="804"/>
        <v>0</v>
      </c>
      <c r="AT384" s="316">
        <f t="shared" si="804"/>
        <v>0</v>
      </c>
      <c r="AU384" s="316">
        <f t="shared" si="804"/>
        <v>0</v>
      </c>
      <c r="AV384" s="316">
        <f t="shared" si="804"/>
        <v>0</v>
      </c>
      <c r="AW384" s="316">
        <f t="shared" si="804"/>
        <v>0</v>
      </c>
      <c r="AX384" s="316">
        <f t="shared" si="804"/>
        <v>0</v>
      </c>
      <c r="AY384" s="316">
        <f t="shared" si="804"/>
        <v>0</v>
      </c>
      <c r="AZ384" s="316">
        <f t="shared" si="804"/>
        <v>0</v>
      </c>
      <c r="BA384" s="316">
        <f t="shared" si="804"/>
        <v>0</v>
      </c>
      <c r="BB384" s="316">
        <f t="shared" si="804"/>
        <v>0</v>
      </c>
      <c r="BC384" s="316">
        <f t="shared" si="804"/>
        <v>0</v>
      </c>
      <c r="BD384" s="316">
        <f t="shared" si="804"/>
        <v>0</v>
      </c>
      <c r="BE384" s="316">
        <f t="shared" si="804"/>
        <v>0</v>
      </c>
      <c r="BF384" s="316">
        <f t="shared" si="804"/>
        <v>0</v>
      </c>
      <c r="BG384" s="316">
        <f t="shared" si="804"/>
        <v>0</v>
      </c>
      <c r="BH384" s="316">
        <f t="shared" si="804"/>
        <v>0</v>
      </c>
      <c r="BI384" s="316">
        <f t="shared" si="804"/>
        <v>0</v>
      </c>
      <c r="BJ384" s="316">
        <f t="shared" si="804"/>
        <v>0</v>
      </c>
      <c r="BK384" s="316">
        <f t="shared" si="804"/>
        <v>0</v>
      </c>
      <c r="BL384" s="316">
        <f t="shared" si="804"/>
        <v>0</v>
      </c>
      <c r="BM384" s="316">
        <f t="shared" si="804"/>
        <v>0</v>
      </c>
      <c r="BN384" s="316">
        <f t="shared" si="804"/>
        <v>0</v>
      </c>
      <c r="BO384" s="316">
        <f t="shared" si="804"/>
        <v>0</v>
      </c>
      <c r="BP384" s="316">
        <f t="shared" si="804"/>
        <v>0</v>
      </c>
      <c r="BQ384" s="316">
        <f t="shared" si="804"/>
        <v>0</v>
      </c>
      <c r="BR384" s="316">
        <f t="shared" si="804"/>
        <v>0</v>
      </c>
      <c r="BS384" s="316">
        <f t="shared" si="804"/>
        <v>0</v>
      </c>
      <c r="BT384" s="316">
        <f t="shared" ref="BT384:BX384" si="805">BT147</f>
        <v>0</v>
      </c>
      <c r="BU384" s="316">
        <f t="shared" si="805"/>
        <v>0</v>
      </c>
      <c r="BV384" s="316">
        <f t="shared" si="805"/>
        <v>0</v>
      </c>
      <c r="BW384" s="316">
        <f t="shared" si="805"/>
        <v>0</v>
      </c>
      <c r="BX384" s="316">
        <f t="shared" si="805"/>
        <v>0</v>
      </c>
    </row>
    <row r="385" spans="1:76" x14ac:dyDescent="0.2">
      <c r="A385" s="727"/>
      <c r="B385" s="714"/>
      <c r="C385" s="714"/>
      <c r="D385" s="710"/>
      <c r="E385" s="710"/>
      <c r="F385" s="90" t="s">
        <v>324</v>
      </c>
      <c r="G385" s="316">
        <f>IF($C147="","N/A",G384)</f>
        <v>0</v>
      </c>
      <c r="H385" s="316">
        <f>IF($C147="NON-QALY",IF(H$137="-","",H$158*H384),IF($C147="QALY",IF(H$137="-","",H384*H$159),"N/A"))</f>
        <v>0</v>
      </c>
      <c r="I385" s="316">
        <f t="shared" ref="I385:BT385" si="806">IF($C147="NON-QALY",IF(I$137="-","",I$158*I384),IF($C147="QALY",IF(I$137="-","",I384*I$159),"N/A"))</f>
        <v>0</v>
      </c>
      <c r="J385" s="316">
        <f t="shared" si="806"/>
        <v>0</v>
      </c>
      <c r="K385" s="316">
        <f t="shared" si="806"/>
        <v>0</v>
      </c>
      <c r="L385" s="316">
        <f t="shared" si="806"/>
        <v>0</v>
      </c>
      <c r="M385" s="316">
        <f t="shared" si="806"/>
        <v>0</v>
      </c>
      <c r="N385" s="316">
        <f t="shared" si="806"/>
        <v>0</v>
      </c>
      <c r="O385" s="316">
        <f t="shared" si="806"/>
        <v>0</v>
      </c>
      <c r="P385" s="316">
        <f t="shared" si="806"/>
        <v>0</v>
      </c>
      <c r="Q385" s="316">
        <f t="shared" si="806"/>
        <v>0</v>
      </c>
      <c r="R385" s="316">
        <f t="shared" si="806"/>
        <v>0</v>
      </c>
      <c r="S385" s="316">
        <f t="shared" si="806"/>
        <v>0</v>
      </c>
      <c r="T385" s="316">
        <f t="shared" si="806"/>
        <v>0</v>
      </c>
      <c r="U385" s="316">
        <f t="shared" si="806"/>
        <v>0</v>
      </c>
      <c r="V385" s="316">
        <f t="shared" si="806"/>
        <v>0</v>
      </c>
      <c r="W385" s="316">
        <f t="shared" si="806"/>
        <v>0</v>
      </c>
      <c r="X385" s="316">
        <f t="shared" si="806"/>
        <v>0</v>
      </c>
      <c r="Y385" s="316">
        <f t="shared" si="806"/>
        <v>0</v>
      </c>
      <c r="Z385" s="316">
        <f t="shared" si="806"/>
        <v>0</v>
      </c>
      <c r="AA385" s="316">
        <f t="shared" si="806"/>
        <v>0</v>
      </c>
      <c r="AB385" s="316">
        <f t="shared" si="806"/>
        <v>0</v>
      </c>
      <c r="AC385" s="316">
        <f t="shared" si="806"/>
        <v>0</v>
      </c>
      <c r="AD385" s="316">
        <f t="shared" si="806"/>
        <v>0</v>
      </c>
      <c r="AE385" s="316">
        <f t="shared" si="806"/>
        <v>0</v>
      </c>
      <c r="AF385" s="316">
        <f t="shared" si="806"/>
        <v>0</v>
      </c>
      <c r="AG385" s="316">
        <f t="shared" si="806"/>
        <v>0</v>
      </c>
      <c r="AH385" s="316">
        <f t="shared" si="806"/>
        <v>0</v>
      </c>
      <c r="AI385" s="316">
        <f t="shared" si="806"/>
        <v>0</v>
      </c>
      <c r="AJ385" s="316">
        <f t="shared" si="806"/>
        <v>0</v>
      </c>
      <c r="AK385" s="316">
        <f t="shared" si="806"/>
        <v>0</v>
      </c>
      <c r="AL385" s="316">
        <f t="shared" si="806"/>
        <v>0</v>
      </c>
      <c r="AM385" s="316">
        <f t="shared" si="806"/>
        <v>0</v>
      </c>
      <c r="AN385" s="316">
        <f t="shared" si="806"/>
        <v>0</v>
      </c>
      <c r="AO385" s="316">
        <f t="shared" si="806"/>
        <v>0</v>
      </c>
      <c r="AP385" s="316">
        <f t="shared" si="806"/>
        <v>0</v>
      </c>
      <c r="AQ385" s="316">
        <f t="shared" si="806"/>
        <v>0</v>
      </c>
      <c r="AR385" s="316">
        <f t="shared" si="806"/>
        <v>0</v>
      </c>
      <c r="AS385" s="316">
        <f t="shared" si="806"/>
        <v>0</v>
      </c>
      <c r="AT385" s="316">
        <f t="shared" si="806"/>
        <v>0</v>
      </c>
      <c r="AU385" s="316">
        <f t="shared" si="806"/>
        <v>0</v>
      </c>
      <c r="AV385" s="316">
        <f t="shared" si="806"/>
        <v>0</v>
      </c>
      <c r="AW385" s="316">
        <f t="shared" si="806"/>
        <v>0</v>
      </c>
      <c r="AX385" s="316">
        <f t="shared" si="806"/>
        <v>0</v>
      </c>
      <c r="AY385" s="316">
        <f t="shared" si="806"/>
        <v>0</v>
      </c>
      <c r="AZ385" s="316">
        <f t="shared" si="806"/>
        <v>0</v>
      </c>
      <c r="BA385" s="316">
        <f t="shared" si="806"/>
        <v>0</v>
      </c>
      <c r="BB385" s="316">
        <f t="shared" si="806"/>
        <v>0</v>
      </c>
      <c r="BC385" s="316">
        <f t="shared" si="806"/>
        <v>0</v>
      </c>
      <c r="BD385" s="316">
        <f t="shared" si="806"/>
        <v>0</v>
      </c>
      <c r="BE385" s="316">
        <f t="shared" si="806"/>
        <v>0</v>
      </c>
      <c r="BF385" s="316">
        <f t="shared" si="806"/>
        <v>0</v>
      </c>
      <c r="BG385" s="316">
        <f t="shared" si="806"/>
        <v>0</v>
      </c>
      <c r="BH385" s="316">
        <f t="shared" si="806"/>
        <v>0</v>
      </c>
      <c r="BI385" s="316">
        <f t="shared" si="806"/>
        <v>0</v>
      </c>
      <c r="BJ385" s="316">
        <f t="shared" si="806"/>
        <v>0</v>
      </c>
      <c r="BK385" s="316">
        <f t="shared" si="806"/>
        <v>0</v>
      </c>
      <c r="BL385" s="316">
        <f t="shared" si="806"/>
        <v>0</v>
      </c>
      <c r="BM385" s="316">
        <f t="shared" si="806"/>
        <v>0</v>
      </c>
      <c r="BN385" s="316">
        <f t="shared" si="806"/>
        <v>0</v>
      </c>
      <c r="BO385" s="316">
        <f t="shared" si="806"/>
        <v>0</v>
      </c>
      <c r="BP385" s="316">
        <f t="shared" si="806"/>
        <v>0</v>
      </c>
      <c r="BQ385" s="316">
        <f t="shared" si="806"/>
        <v>0</v>
      </c>
      <c r="BR385" s="316">
        <f t="shared" si="806"/>
        <v>0</v>
      </c>
      <c r="BS385" s="316">
        <f t="shared" si="806"/>
        <v>0</v>
      </c>
      <c r="BT385" s="316">
        <f t="shared" si="806"/>
        <v>0</v>
      </c>
      <c r="BU385" s="316">
        <f t="shared" ref="BU385:BX385" si="807">IF($C147="NON-QALY",IF(BU$137="-","",BU$158*BU384),IF($C147="QALY",IF(BU$137="-","",BU384*BU$159),"N/A"))</f>
        <v>0</v>
      </c>
      <c r="BV385" s="316">
        <f t="shared" si="807"/>
        <v>0</v>
      </c>
      <c r="BW385" s="316">
        <f t="shared" si="807"/>
        <v>0</v>
      </c>
      <c r="BX385" s="316">
        <f t="shared" si="807"/>
        <v>0</v>
      </c>
    </row>
    <row r="386" spans="1:76" x14ac:dyDescent="0.2">
      <c r="A386" s="726" t="s">
        <v>626</v>
      </c>
      <c r="B386" s="713">
        <f>B148</f>
        <v>0</v>
      </c>
      <c r="C386" s="713" t="str">
        <f>C148</f>
        <v>Non-QALY</v>
      </c>
      <c r="D386" s="709">
        <f>E386/(IF(C148="QALY",Factors!$BU$91,Factors!$BU$90))</f>
        <v>0</v>
      </c>
      <c r="E386" s="709">
        <f t="shared" ref="E386" si="808">SUM(G387:BX387)</f>
        <v>0</v>
      </c>
      <c r="F386" s="34" t="s">
        <v>325</v>
      </c>
      <c r="G386" s="316">
        <f>G148</f>
        <v>0</v>
      </c>
      <c r="H386" s="316">
        <f t="shared" ref="H386:BS386" si="809">H148</f>
        <v>0</v>
      </c>
      <c r="I386" s="316">
        <f t="shared" si="809"/>
        <v>0</v>
      </c>
      <c r="J386" s="316">
        <f t="shared" si="809"/>
        <v>0</v>
      </c>
      <c r="K386" s="316">
        <f t="shared" si="809"/>
        <v>0</v>
      </c>
      <c r="L386" s="316">
        <f t="shared" si="809"/>
        <v>0</v>
      </c>
      <c r="M386" s="316">
        <f t="shared" si="809"/>
        <v>0</v>
      </c>
      <c r="N386" s="316">
        <f t="shared" si="809"/>
        <v>0</v>
      </c>
      <c r="O386" s="316">
        <f t="shared" si="809"/>
        <v>0</v>
      </c>
      <c r="P386" s="316">
        <f t="shared" si="809"/>
        <v>0</v>
      </c>
      <c r="Q386" s="316">
        <f t="shared" si="809"/>
        <v>0</v>
      </c>
      <c r="R386" s="316">
        <f t="shared" si="809"/>
        <v>0</v>
      </c>
      <c r="S386" s="316">
        <f t="shared" si="809"/>
        <v>0</v>
      </c>
      <c r="T386" s="316">
        <f t="shared" si="809"/>
        <v>0</v>
      </c>
      <c r="U386" s="316">
        <f t="shared" si="809"/>
        <v>0</v>
      </c>
      <c r="V386" s="316">
        <f t="shared" si="809"/>
        <v>0</v>
      </c>
      <c r="W386" s="316">
        <f t="shared" si="809"/>
        <v>0</v>
      </c>
      <c r="X386" s="316">
        <f t="shared" si="809"/>
        <v>0</v>
      </c>
      <c r="Y386" s="316">
        <f t="shared" si="809"/>
        <v>0</v>
      </c>
      <c r="Z386" s="316">
        <f t="shared" si="809"/>
        <v>0</v>
      </c>
      <c r="AA386" s="316">
        <f t="shared" si="809"/>
        <v>0</v>
      </c>
      <c r="AB386" s="316">
        <f t="shared" si="809"/>
        <v>0</v>
      </c>
      <c r="AC386" s="316">
        <f t="shared" si="809"/>
        <v>0</v>
      </c>
      <c r="AD386" s="316">
        <f t="shared" si="809"/>
        <v>0</v>
      </c>
      <c r="AE386" s="316">
        <f t="shared" si="809"/>
        <v>0</v>
      </c>
      <c r="AF386" s="316">
        <f t="shared" si="809"/>
        <v>0</v>
      </c>
      <c r="AG386" s="316">
        <f t="shared" si="809"/>
        <v>0</v>
      </c>
      <c r="AH386" s="316">
        <f t="shared" si="809"/>
        <v>0</v>
      </c>
      <c r="AI386" s="316">
        <f t="shared" si="809"/>
        <v>0</v>
      </c>
      <c r="AJ386" s="316">
        <f t="shared" si="809"/>
        <v>0</v>
      </c>
      <c r="AK386" s="316">
        <f t="shared" si="809"/>
        <v>0</v>
      </c>
      <c r="AL386" s="316">
        <f t="shared" si="809"/>
        <v>0</v>
      </c>
      <c r="AM386" s="316">
        <f t="shared" si="809"/>
        <v>0</v>
      </c>
      <c r="AN386" s="316">
        <f t="shared" si="809"/>
        <v>0</v>
      </c>
      <c r="AO386" s="316">
        <f t="shared" si="809"/>
        <v>0</v>
      </c>
      <c r="AP386" s="316">
        <f t="shared" si="809"/>
        <v>0</v>
      </c>
      <c r="AQ386" s="316">
        <f t="shared" si="809"/>
        <v>0</v>
      </c>
      <c r="AR386" s="316">
        <f t="shared" si="809"/>
        <v>0</v>
      </c>
      <c r="AS386" s="316">
        <f t="shared" si="809"/>
        <v>0</v>
      </c>
      <c r="AT386" s="316">
        <f t="shared" si="809"/>
        <v>0</v>
      </c>
      <c r="AU386" s="316">
        <f t="shared" si="809"/>
        <v>0</v>
      </c>
      <c r="AV386" s="316">
        <f t="shared" si="809"/>
        <v>0</v>
      </c>
      <c r="AW386" s="316">
        <f t="shared" si="809"/>
        <v>0</v>
      </c>
      <c r="AX386" s="316">
        <f t="shared" si="809"/>
        <v>0</v>
      </c>
      <c r="AY386" s="316">
        <f t="shared" si="809"/>
        <v>0</v>
      </c>
      <c r="AZ386" s="316">
        <f t="shared" si="809"/>
        <v>0</v>
      </c>
      <c r="BA386" s="316">
        <f t="shared" si="809"/>
        <v>0</v>
      </c>
      <c r="BB386" s="316">
        <f t="shared" si="809"/>
        <v>0</v>
      </c>
      <c r="BC386" s="316">
        <f t="shared" si="809"/>
        <v>0</v>
      </c>
      <c r="BD386" s="316">
        <f t="shared" si="809"/>
        <v>0</v>
      </c>
      <c r="BE386" s="316">
        <f t="shared" si="809"/>
        <v>0</v>
      </c>
      <c r="BF386" s="316">
        <f t="shared" si="809"/>
        <v>0</v>
      </c>
      <c r="BG386" s="316">
        <f t="shared" si="809"/>
        <v>0</v>
      </c>
      <c r="BH386" s="316">
        <f t="shared" si="809"/>
        <v>0</v>
      </c>
      <c r="BI386" s="316">
        <f t="shared" si="809"/>
        <v>0</v>
      </c>
      <c r="BJ386" s="316">
        <f t="shared" si="809"/>
        <v>0</v>
      </c>
      <c r="BK386" s="316">
        <f t="shared" si="809"/>
        <v>0</v>
      </c>
      <c r="BL386" s="316">
        <f t="shared" si="809"/>
        <v>0</v>
      </c>
      <c r="BM386" s="316">
        <f t="shared" si="809"/>
        <v>0</v>
      </c>
      <c r="BN386" s="316">
        <f t="shared" si="809"/>
        <v>0</v>
      </c>
      <c r="BO386" s="316">
        <f t="shared" si="809"/>
        <v>0</v>
      </c>
      <c r="BP386" s="316">
        <f t="shared" si="809"/>
        <v>0</v>
      </c>
      <c r="BQ386" s="316">
        <f t="shared" si="809"/>
        <v>0</v>
      </c>
      <c r="BR386" s="316">
        <f t="shared" si="809"/>
        <v>0</v>
      </c>
      <c r="BS386" s="316">
        <f t="shared" si="809"/>
        <v>0</v>
      </c>
      <c r="BT386" s="316">
        <f t="shared" ref="BT386:BX386" si="810">BT148</f>
        <v>0</v>
      </c>
      <c r="BU386" s="316">
        <f t="shared" si="810"/>
        <v>0</v>
      </c>
      <c r="BV386" s="316">
        <f t="shared" si="810"/>
        <v>0</v>
      </c>
      <c r="BW386" s="316">
        <f t="shared" si="810"/>
        <v>0</v>
      </c>
      <c r="BX386" s="316">
        <f t="shared" si="810"/>
        <v>0</v>
      </c>
    </row>
    <row r="387" spans="1:76" x14ac:dyDescent="0.2">
      <c r="A387" s="727"/>
      <c r="B387" s="714"/>
      <c r="C387" s="714"/>
      <c r="D387" s="710"/>
      <c r="E387" s="710"/>
      <c r="F387" s="90" t="s">
        <v>324</v>
      </c>
      <c r="G387" s="316">
        <f>IF($C148="","N/A",G386)</f>
        <v>0</v>
      </c>
      <c r="H387" s="316">
        <f>IF($C148="NON-QALY",IF(H$137="-","",H$158*H386),IF($C148="QALY",IF(H$137="-","",H386*H$159),"N/A"))</f>
        <v>0</v>
      </c>
      <c r="I387" s="316">
        <f t="shared" ref="I387:BT387" si="811">IF($C148="NON-QALY",IF(I$137="-","",I$158*I386),IF($C148="QALY",IF(I$137="-","",I386*I$159),"N/A"))</f>
        <v>0</v>
      </c>
      <c r="J387" s="316">
        <f t="shared" si="811"/>
        <v>0</v>
      </c>
      <c r="K387" s="316">
        <f t="shared" si="811"/>
        <v>0</v>
      </c>
      <c r="L387" s="316">
        <f t="shared" si="811"/>
        <v>0</v>
      </c>
      <c r="M387" s="316">
        <f t="shared" si="811"/>
        <v>0</v>
      </c>
      <c r="N387" s="316">
        <f t="shared" si="811"/>
        <v>0</v>
      </c>
      <c r="O387" s="316">
        <f t="shared" si="811"/>
        <v>0</v>
      </c>
      <c r="P387" s="316">
        <f t="shared" si="811"/>
        <v>0</v>
      </c>
      <c r="Q387" s="316">
        <f t="shared" si="811"/>
        <v>0</v>
      </c>
      <c r="R387" s="316">
        <f t="shared" si="811"/>
        <v>0</v>
      </c>
      <c r="S387" s="316">
        <f t="shared" si="811"/>
        <v>0</v>
      </c>
      <c r="T387" s="316">
        <f t="shared" si="811"/>
        <v>0</v>
      </c>
      <c r="U387" s="316">
        <f t="shared" si="811"/>
        <v>0</v>
      </c>
      <c r="V387" s="316">
        <f t="shared" si="811"/>
        <v>0</v>
      </c>
      <c r="W387" s="316">
        <f t="shared" si="811"/>
        <v>0</v>
      </c>
      <c r="X387" s="316">
        <f t="shared" si="811"/>
        <v>0</v>
      </c>
      <c r="Y387" s="316">
        <f t="shared" si="811"/>
        <v>0</v>
      </c>
      <c r="Z387" s="316">
        <f t="shared" si="811"/>
        <v>0</v>
      </c>
      <c r="AA387" s="316">
        <f t="shared" si="811"/>
        <v>0</v>
      </c>
      <c r="AB387" s="316">
        <f t="shared" si="811"/>
        <v>0</v>
      </c>
      <c r="AC387" s="316">
        <f t="shared" si="811"/>
        <v>0</v>
      </c>
      <c r="AD387" s="316">
        <f t="shared" si="811"/>
        <v>0</v>
      </c>
      <c r="AE387" s="316">
        <f t="shared" si="811"/>
        <v>0</v>
      </c>
      <c r="AF387" s="316">
        <f t="shared" si="811"/>
        <v>0</v>
      </c>
      <c r="AG387" s="316">
        <f t="shared" si="811"/>
        <v>0</v>
      </c>
      <c r="AH387" s="316">
        <f t="shared" si="811"/>
        <v>0</v>
      </c>
      <c r="AI387" s="316">
        <f t="shared" si="811"/>
        <v>0</v>
      </c>
      <c r="AJ387" s="316">
        <f t="shared" si="811"/>
        <v>0</v>
      </c>
      <c r="AK387" s="316">
        <f t="shared" si="811"/>
        <v>0</v>
      </c>
      <c r="AL387" s="316">
        <f t="shared" si="811"/>
        <v>0</v>
      </c>
      <c r="AM387" s="316">
        <f t="shared" si="811"/>
        <v>0</v>
      </c>
      <c r="AN387" s="316">
        <f t="shared" si="811"/>
        <v>0</v>
      </c>
      <c r="AO387" s="316">
        <f t="shared" si="811"/>
        <v>0</v>
      </c>
      <c r="AP387" s="316">
        <f t="shared" si="811"/>
        <v>0</v>
      </c>
      <c r="AQ387" s="316">
        <f t="shared" si="811"/>
        <v>0</v>
      </c>
      <c r="AR387" s="316">
        <f t="shared" si="811"/>
        <v>0</v>
      </c>
      <c r="AS387" s="316">
        <f t="shared" si="811"/>
        <v>0</v>
      </c>
      <c r="AT387" s="316">
        <f t="shared" si="811"/>
        <v>0</v>
      </c>
      <c r="AU387" s="316">
        <f t="shared" si="811"/>
        <v>0</v>
      </c>
      <c r="AV387" s="316">
        <f t="shared" si="811"/>
        <v>0</v>
      </c>
      <c r="AW387" s="316">
        <f t="shared" si="811"/>
        <v>0</v>
      </c>
      <c r="AX387" s="316">
        <f t="shared" si="811"/>
        <v>0</v>
      </c>
      <c r="AY387" s="316">
        <f t="shared" si="811"/>
        <v>0</v>
      </c>
      <c r="AZ387" s="316">
        <f t="shared" si="811"/>
        <v>0</v>
      </c>
      <c r="BA387" s="316">
        <f t="shared" si="811"/>
        <v>0</v>
      </c>
      <c r="BB387" s="316">
        <f t="shared" si="811"/>
        <v>0</v>
      </c>
      <c r="BC387" s="316">
        <f t="shared" si="811"/>
        <v>0</v>
      </c>
      <c r="BD387" s="316">
        <f t="shared" si="811"/>
        <v>0</v>
      </c>
      <c r="BE387" s="316">
        <f t="shared" si="811"/>
        <v>0</v>
      </c>
      <c r="BF387" s="316">
        <f t="shared" si="811"/>
        <v>0</v>
      </c>
      <c r="BG387" s="316">
        <f t="shared" si="811"/>
        <v>0</v>
      </c>
      <c r="BH387" s="316">
        <f t="shared" si="811"/>
        <v>0</v>
      </c>
      <c r="BI387" s="316">
        <f t="shared" si="811"/>
        <v>0</v>
      </c>
      <c r="BJ387" s="316">
        <f t="shared" si="811"/>
        <v>0</v>
      </c>
      <c r="BK387" s="316">
        <f t="shared" si="811"/>
        <v>0</v>
      </c>
      <c r="BL387" s="316">
        <f t="shared" si="811"/>
        <v>0</v>
      </c>
      <c r="BM387" s="316">
        <f t="shared" si="811"/>
        <v>0</v>
      </c>
      <c r="BN387" s="316">
        <f t="shared" si="811"/>
        <v>0</v>
      </c>
      <c r="BO387" s="316">
        <f t="shared" si="811"/>
        <v>0</v>
      </c>
      <c r="BP387" s="316">
        <f t="shared" si="811"/>
        <v>0</v>
      </c>
      <c r="BQ387" s="316">
        <f t="shared" si="811"/>
        <v>0</v>
      </c>
      <c r="BR387" s="316">
        <f t="shared" si="811"/>
        <v>0</v>
      </c>
      <c r="BS387" s="316">
        <f t="shared" si="811"/>
        <v>0</v>
      </c>
      <c r="BT387" s="316">
        <f t="shared" si="811"/>
        <v>0</v>
      </c>
      <c r="BU387" s="316">
        <f t="shared" ref="BU387:BX387" si="812">IF($C148="NON-QALY",IF(BU$137="-","",BU$158*BU386),IF($C148="QALY",IF(BU$137="-","",BU386*BU$159),"N/A"))</f>
        <v>0</v>
      </c>
      <c r="BV387" s="316">
        <f t="shared" si="812"/>
        <v>0</v>
      </c>
      <c r="BW387" s="316">
        <f t="shared" si="812"/>
        <v>0</v>
      </c>
      <c r="BX387" s="316">
        <f t="shared" si="812"/>
        <v>0</v>
      </c>
    </row>
    <row r="388" spans="1:76" x14ac:dyDescent="0.2">
      <c r="A388" s="726" t="s">
        <v>627</v>
      </c>
      <c r="B388" s="713">
        <f>B149</f>
        <v>0</v>
      </c>
      <c r="C388" s="713" t="str">
        <f>C149</f>
        <v>Non-QALY</v>
      </c>
      <c r="D388" s="709">
        <f>E388/(IF(C149="QALY",Factors!$BU$91,Factors!$BU$90))</f>
        <v>0</v>
      </c>
      <c r="E388" s="709">
        <f t="shared" ref="E388" si="813">SUM(G389:BX389)</f>
        <v>0</v>
      </c>
      <c r="F388" s="34" t="s">
        <v>325</v>
      </c>
      <c r="G388" s="316">
        <f>G149</f>
        <v>0</v>
      </c>
      <c r="H388" s="316">
        <f t="shared" ref="H388:BS388" si="814">H149</f>
        <v>0</v>
      </c>
      <c r="I388" s="316">
        <f t="shared" si="814"/>
        <v>0</v>
      </c>
      <c r="J388" s="316">
        <f t="shared" si="814"/>
        <v>0</v>
      </c>
      <c r="K388" s="316">
        <f t="shared" si="814"/>
        <v>0</v>
      </c>
      <c r="L388" s="316">
        <f t="shared" si="814"/>
        <v>0</v>
      </c>
      <c r="M388" s="316">
        <f t="shared" si="814"/>
        <v>0</v>
      </c>
      <c r="N388" s="316">
        <f t="shared" si="814"/>
        <v>0</v>
      </c>
      <c r="O388" s="316">
        <f t="shared" si="814"/>
        <v>0</v>
      </c>
      <c r="P388" s="316">
        <f t="shared" si="814"/>
        <v>0</v>
      </c>
      <c r="Q388" s="316">
        <f t="shared" si="814"/>
        <v>0</v>
      </c>
      <c r="R388" s="316">
        <f t="shared" si="814"/>
        <v>0</v>
      </c>
      <c r="S388" s="316">
        <f t="shared" si="814"/>
        <v>0</v>
      </c>
      <c r="T388" s="316">
        <f t="shared" si="814"/>
        <v>0</v>
      </c>
      <c r="U388" s="316">
        <f t="shared" si="814"/>
        <v>0</v>
      </c>
      <c r="V388" s="316">
        <f t="shared" si="814"/>
        <v>0</v>
      </c>
      <c r="W388" s="316">
        <f t="shared" si="814"/>
        <v>0</v>
      </c>
      <c r="X388" s="316">
        <f t="shared" si="814"/>
        <v>0</v>
      </c>
      <c r="Y388" s="316">
        <f t="shared" si="814"/>
        <v>0</v>
      </c>
      <c r="Z388" s="316">
        <f t="shared" si="814"/>
        <v>0</v>
      </c>
      <c r="AA388" s="316">
        <f t="shared" si="814"/>
        <v>0</v>
      </c>
      <c r="AB388" s="316">
        <f t="shared" si="814"/>
        <v>0</v>
      </c>
      <c r="AC388" s="316">
        <f t="shared" si="814"/>
        <v>0</v>
      </c>
      <c r="AD388" s="316">
        <f t="shared" si="814"/>
        <v>0</v>
      </c>
      <c r="AE388" s="316">
        <f t="shared" si="814"/>
        <v>0</v>
      </c>
      <c r="AF388" s="316">
        <f t="shared" si="814"/>
        <v>0</v>
      </c>
      <c r="AG388" s="316">
        <f t="shared" si="814"/>
        <v>0</v>
      </c>
      <c r="AH388" s="316">
        <f t="shared" si="814"/>
        <v>0</v>
      </c>
      <c r="AI388" s="316">
        <f t="shared" si="814"/>
        <v>0</v>
      </c>
      <c r="AJ388" s="316">
        <f t="shared" si="814"/>
        <v>0</v>
      </c>
      <c r="AK388" s="316">
        <f t="shared" si="814"/>
        <v>0</v>
      </c>
      <c r="AL388" s="316">
        <f t="shared" si="814"/>
        <v>0</v>
      </c>
      <c r="AM388" s="316">
        <f t="shared" si="814"/>
        <v>0</v>
      </c>
      <c r="AN388" s="316">
        <f t="shared" si="814"/>
        <v>0</v>
      </c>
      <c r="AO388" s="316">
        <f t="shared" si="814"/>
        <v>0</v>
      </c>
      <c r="AP388" s="316">
        <f t="shared" si="814"/>
        <v>0</v>
      </c>
      <c r="AQ388" s="316">
        <f t="shared" si="814"/>
        <v>0</v>
      </c>
      <c r="AR388" s="316">
        <f t="shared" si="814"/>
        <v>0</v>
      </c>
      <c r="AS388" s="316">
        <f t="shared" si="814"/>
        <v>0</v>
      </c>
      <c r="AT388" s="316">
        <f t="shared" si="814"/>
        <v>0</v>
      </c>
      <c r="AU388" s="316">
        <f t="shared" si="814"/>
        <v>0</v>
      </c>
      <c r="AV388" s="316">
        <f t="shared" si="814"/>
        <v>0</v>
      </c>
      <c r="AW388" s="316">
        <f t="shared" si="814"/>
        <v>0</v>
      </c>
      <c r="AX388" s="316">
        <f t="shared" si="814"/>
        <v>0</v>
      </c>
      <c r="AY388" s="316">
        <f t="shared" si="814"/>
        <v>0</v>
      </c>
      <c r="AZ388" s="316">
        <f t="shared" si="814"/>
        <v>0</v>
      </c>
      <c r="BA388" s="316">
        <f t="shared" si="814"/>
        <v>0</v>
      </c>
      <c r="BB388" s="316">
        <f t="shared" si="814"/>
        <v>0</v>
      </c>
      <c r="BC388" s="316">
        <f t="shared" si="814"/>
        <v>0</v>
      </c>
      <c r="BD388" s="316">
        <f t="shared" si="814"/>
        <v>0</v>
      </c>
      <c r="BE388" s="316">
        <f t="shared" si="814"/>
        <v>0</v>
      </c>
      <c r="BF388" s="316">
        <f t="shared" si="814"/>
        <v>0</v>
      </c>
      <c r="BG388" s="316">
        <f t="shared" si="814"/>
        <v>0</v>
      </c>
      <c r="BH388" s="316">
        <f t="shared" si="814"/>
        <v>0</v>
      </c>
      <c r="BI388" s="316">
        <f t="shared" si="814"/>
        <v>0</v>
      </c>
      <c r="BJ388" s="316">
        <f t="shared" si="814"/>
        <v>0</v>
      </c>
      <c r="BK388" s="316">
        <f t="shared" si="814"/>
        <v>0</v>
      </c>
      <c r="BL388" s="316">
        <f t="shared" si="814"/>
        <v>0</v>
      </c>
      <c r="BM388" s="316">
        <f t="shared" si="814"/>
        <v>0</v>
      </c>
      <c r="BN388" s="316">
        <f t="shared" si="814"/>
        <v>0</v>
      </c>
      <c r="BO388" s="316">
        <f t="shared" si="814"/>
        <v>0</v>
      </c>
      <c r="BP388" s="316">
        <f t="shared" si="814"/>
        <v>0</v>
      </c>
      <c r="BQ388" s="316">
        <f t="shared" si="814"/>
        <v>0</v>
      </c>
      <c r="BR388" s="316">
        <f t="shared" si="814"/>
        <v>0</v>
      </c>
      <c r="BS388" s="316">
        <f t="shared" si="814"/>
        <v>0</v>
      </c>
      <c r="BT388" s="316">
        <f t="shared" ref="BT388:BX388" si="815">BT149</f>
        <v>0</v>
      </c>
      <c r="BU388" s="316">
        <f t="shared" si="815"/>
        <v>0</v>
      </c>
      <c r="BV388" s="316">
        <f t="shared" si="815"/>
        <v>0</v>
      </c>
      <c r="BW388" s="316">
        <f t="shared" si="815"/>
        <v>0</v>
      </c>
      <c r="BX388" s="316">
        <f t="shared" si="815"/>
        <v>0</v>
      </c>
    </row>
    <row r="389" spans="1:76" x14ac:dyDescent="0.2">
      <c r="A389" s="727"/>
      <c r="B389" s="714"/>
      <c r="C389" s="714"/>
      <c r="D389" s="710"/>
      <c r="E389" s="710"/>
      <c r="F389" s="90" t="s">
        <v>324</v>
      </c>
      <c r="G389" s="316">
        <f>IF($C149="","N/A",G388)</f>
        <v>0</v>
      </c>
      <c r="H389" s="316">
        <f>IF($C149="NON-QALY",IF(H$137="-","",H$158*H388),IF($C149="QALY",IF(H$137="-","",H388*H$159),"N/A"))</f>
        <v>0</v>
      </c>
      <c r="I389" s="316">
        <f t="shared" ref="I389:BT389" si="816">IF($C149="NON-QALY",IF(I$137="-","",I$158*I388),IF($C149="QALY",IF(I$137="-","",I388*I$159),"N/A"))</f>
        <v>0</v>
      </c>
      <c r="J389" s="316">
        <f t="shared" si="816"/>
        <v>0</v>
      </c>
      <c r="K389" s="316">
        <f t="shared" si="816"/>
        <v>0</v>
      </c>
      <c r="L389" s="316">
        <f t="shared" si="816"/>
        <v>0</v>
      </c>
      <c r="M389" s="316">
        <f t="shared" si="816"/>
        <v>0</v>
      </c>
      <c r="N389" s="316">
        <f t="shared" si="816"/>
        <v>0</v>
      </c>
      <c r="O389" s="316">
        <f t="shared" si="816"/>
        <v>0</v>
      </c>
      <c r="P389" s="316">
        <f t="shared" si="816"/>
        <v>0</v>
      </c>
      <c r="Q389" s="316">
        <f t="shared" si="816"/>
        <v>0</v>
      </c>
      <c r="R389" s="316">
        <f t="shared" si="816"/>
        <v>0</v>
      </c>
      <c r="S389" s="316">
        <f t="shared" si="816"/>
        <v>0</v>
      </c>
      <c r="T389" s="316">
        <f t="shared" si="816"/>
        <v>0</v>
      </c>
      <c r="U389" s="316">
        <f t="shared" si="816"/>
        <v>0</v>
      </c>
      <c r="V389" s="316">
        <f t="shared" si="816"/>
        <v>0</v>
      </c>
      <c r="W389" s="316">
        <f t="shared" si="816"/>
        <v>0</v>
      </c>
      <c r="X389" s="316">
        <f t="shared" si="816"/>
        <v>0</v>
      </c>
      <c r="Y389" s="316">
        <f t="shared" si="816"/>
        <v>0</v>
      </c>
      <c r="Z389" s="316">
        <f t="shared" si="816"/>
        <v>0</v>
      </c>
      <c r="AA389" s="316">
        <f t="shared" si="816"/>
        <v>0</v>
      </c>
      <c r="AB389" s="316">
        <f t="shared" si="816"/>
        <v>0</v>
      </c>
      <c r="AC389" s="316">
        <f t="shared" si="816"/>
        <v>0</v>
      </c>
      <c r="AD389" s="316">
        <f t="shared" si="816"/>
        <v>0</v>
      </c>
      <c r="AE389" s="316">
        <f t="shared" si="816"/>
        <v>0</v>
      </c>
      <c r="AF389" s="316">
        <f t="shared" si="816"/>
        <v>0</v>
      </c>
      <c r="AG389" s="316">
        <f t="shared" si="816"/>
        <v>0</v>
      </c>
      <c r="AH389" s="316">
        <f t="shared" si="816"/>
        <v>0</v>
      </c>
      <c r="AI389" s="316">
        <f t="shared" si="816"/>
        <v>0</v>
      </c>
      <c r="AJ389" s="316">
        <f t="shared" si="816"/>
        <v>0</v>
      </c>
      <c r="AK389" s="316">
        <f t="shared" si="816"/>
        <v>0</v>
      </c>
      <c r="AL389" s="316">
        <f t="shared" si="816"/>
        <v>0</v>
      </c>
      <c r="AM389" s="316">
        <f t="shared" si="816"/>
        <v>0</v>
      </c>
      <c r="AN389" s="316">
        <f t="shared" si="816"/>
        <v>0</v>
      </c>
      <c r="AO389" s="316">
        <f t="shared" si="816"/>
        <v>0</v>
      </c>
      <c r="AP389" s="316">
        <f t="shared" si="816"/>
        <v>0</v>
      </c>
      <c r="AQ389" s="316">
        <f t="shared" si="816"/>
        <v>0</v>
      </c>
      <c r="AR389" s="316">
        <f t="shared" si="816"/>
        <v>0</v>
      </c>
      <c r="AS389" s="316">
        <f t="shared" si="816"/>
        <v>0</v>
      </c>
      <c r="AT389" s="316">
        <f t="shared" si="816"/>
        <v>0</v>
      </c>
      <c r="AU389" s="316">
        <f t="shared" si="816"/>
        <v>0</v>
      </c>
      <c r="AV389" s="316">
        <f t="shared" si="816"/>
        <v>0</v>
      </c>
      <c r="AW389" s="316">
        <f t="shared" si="816"/>
        <v>0</v>
      </c>
      <c r="AX389" s="316">
        <f t="shared" si="816"/>
        <v>0</v>
      </c>
      <c r="AY389" s="316">
        <f t="shared" si="816"/>
        <v>0</v>
      </c>
      <c r="AZ389" s="316">
        <f t="shared" si="816"/>
        <v>0</v>
      </c>
      <c r="BA389" s="316">
        <f t="shared" si="816"/>
        <v>0</v>
      </c>
      <c r="BB389" s="316">
        <f t="shared" si="816"/>
        <v>0</v>
      </c>
      <c r="BC389" s="316">
        <f t="shared" si="816"/>
        <v>0</v>
      </c>
      <c r="BD389" s="316">
        <f t="shared" si="816"/>
        <v>0</v>
      </c>
      <c r="BE389" s="316">
        <f t="shared" si="816"/>
        <v>0</v>
      </c>
      <c r="BF389" s="316">
        <f t="shared" si="816"/>
        <v>0</v>
      </c>
      <c r="BG389" s="316">
        <f t="shared" si="816"/>
        <v>0</v>
      </c>
      <c r="BH389" s="316">
        <f t="shared" si="816"/>
        <v>0</v>
      </c>
      <c r="BI389" s="316">
        <f t="shared" si="816"/>
        <v>0</v>
      </c>
      <c r="BJ389" s="316">
        <f t="shared" si="816"/>
        <v>0</v>
      </c>
      <c r="BK389" s="316">
        <f t="shared" si="816"/>
        <v>0</v>
      </c>
      <c r="BL389" s="316">
        <f t="shared" si="816"/>
        <v>0</v>
      </c>
      <c r="BM389" s="316">
        <f t="shared" si="816"/>
        <v>0</v>
      </c>
      <c r="BN389" s="316">
        <f t="shared" si="816"/>
        <v>0</v>
      </c>
      <c r="BO389" s="316">
        <f t="shared" si="816"/>
        <v>0</v>
      </c>
      <c r="BP389" s="316">
        <f t="shared" si="816"/>
        <v>0</v>
      </c>
      <c r="BQ389" s="316">
        <f t="shared" si="816"/>
        <v>0</v>
      </c>
      <c r="BR389" s="316">
        <f t="shared" si="816"/>
        <v>0</v>
      </c>
      <c r="BS389" s="316">
        <f t="shared" si="816"/>
        <v>0</v>
      </c>
      <c r="BT389" s="316">
        <f t="shared" si="816"/>
        <v>0</v>
      </c>
      <c r="BU389" s="316">
        <f t="shared" ref="BU389:BX389" si="817">IF($C149="NON-QALY",IF(BU$137="-","",BU$158*BU388),IF($C149="QALY",IF(BU$137="-","",BU388*BU$159),"N/A"))</f>
        <v>0</v>
      </c>
      <c r="BV389" s="316">
        <f t="shared" si="817"/>
        <v>0</v>
      </c>
      <c r="BW389" s="316">
        <f t="shared" si="817"/>
        <v>0</v>
      </c>
      <c r="BX389" s="316">
        <f t="shared" si="817"/>
        <v>0</v>
      </c>
    </row>
    <row r="390" spans="1:76" x14ac:dyDescent="0.2">
      <c r="A390" s="726" t="s">
        <v>628</v>
      </c>
      <c r="B390" s="713">
        <f>B150</f>
        <v>0</v>
      </c>
      <c r="C390" s="713" t="str">
        <f>C150</f>
        <v>Non-QALY</v>
      </c>
      <c r="D390" s="709">
        <f>E390/(IF(C150="QALY",Factors!$BU$91,Factors!$BU$90))</f>
        <v>0</v>
      </c>
      <c r="E390" s="709">
        <f t="shared" ref="E390" si="818">SUM(G391:BX391)</f>
        <v>0</v>
      </c>
      <c r="F390" s="34" t="s">
        <v>325</v>
      </c>
      <c r="G390" s="316">
        <f>G150</f>
        <v>0</v>
      </c>
      <c r="H390" s="316">
        <f t="shared" ref="H390:BS390" si="819">H150</f>
        <v>0</v>
      </c>
      <c r="I390" s="316">
        <f t="shared" si="819"/>
        <v>0</v>
      </c>
      <c r="J390" s="316">
        <f t="shared" si="819"/>
        <v>0</v>
      </c>
      <c r="K390" s="316">
        <f t="shared" si="819"/>
        <v>0</v>
      </c>
      <c r="L390" s="316">
        <f t="shared" si="819"/>
        <v>0</v>
      </c>
      <c r="M390" s="316">
        <f t="shared" si="819"/>
        <v>0</v>
      </c>
      <c r="N390" s="316">
        <f t="shared" si="819"/>
        <v>0</v>
      </c>
      <c r="O390" s="316">
        <f t="shared" si="819"/>
        <v>0</v>
      </c>
      <c r="P390" s="316">
        <f t="shared" si="819"/>
        <v>0</v>
      </c>
      <c r="Q390" s="316">
        <f t="shared" si="819"/>
        <v>0</v>
      </c>
      <c r="R390" s="316">
        <f t="shared" si="819"/>
        <v>0</v>
      </c>
      <c r="S390" s="316">
        <f t="shared" si="819"/>
        <v>0</v>
      </c>
      <c r="T390" s="316">
        <f t="shared" si="819"/>
        <v>0</v>
      </c>
      <c r="U390" s="316">
        <f t="shared" si="819"/>
        <v>0</v>
      </c>
      <c r="V390" s="316">
        <f t="shared" si="819"/>
        <v>0</v>
      </c>
      <c r="W390" s="316">
        <f t="shared" si="819"/>
        <v>0</v>
      </c>
      <c r="X390" s="316">
        <f t="shared" si="819"/>
        <v>0</v>
      </c>
      <c r="Y390" s="316">
        <f t="shared" si="819"/>
        <v>0</v>
      </c>
      <c r="Z390" s="316">
        <f t="shared" si="819"/>
        <v>0</v>
      </c>
      <c r="AA390" s="316">
        <f t="shared" si="819"/>
        <v>0</v>
      </c>
      <c r="AB390" s="316">
        <f t="shared" si="819"/>
        <v>0</v>
      </c>
      <c r="AC390" s="316">
        <f t="shared" si="819"/>
        <v>0</v>
      </c>
      <c r="AD390" s="316">
        <f t="shared" si="819"/>
        <v>0</v>
      </c>
      <c r="AE390" s="316">
        <f t="shared" si="819"/>
        <v>0</v>
      </c>
      <c r="AF390" s="316">
        <f t="shared" si="819"/>
        <v>0</v>
      </c>
      <c r="AG390" s="316">
        <f t="shared" si="819"/>
        <v>0</v>
      </c>
      <c r="AH390" s="316">
        <f t="shared" si="819"/>
        <v>0</v>
      </c>
      <c r="AI390" s="316">
        <f t="shared" si="819"/>
        <v>0</v>
      </c>
      <c r="AJ390" s="316">
        <f t="shared" si="819"/>
        <v>0</v>
      </c>
      <c r="AK390" s="316">
        <f t="shared" si="819"/>
        <v>0</v>
      </c>
      <c r="AL390" s="316">
        <f t="shared" si="819"/>
        <v>0</v>
      </c>
      <c r="AM390" s="316">
        <f t="shared" si="819"/>
        <v>0</v>
      </c>
      <c r="AN390" s="316">
        <f t="shared" si="819"/>
        <v>0</v>
      </c>
      <c r="AO390" s="316">
        <f t="shared" si="819"/>
        <v>0</v>
      </c>
      <c r="AP390" s="316">
        <f t="shared" si="819"/>
        <v>0</v>
      </c>
      <c r="AQ390" s="316">
        <f t="shared" si="819"/>
        <v>0</v>
      </c>
      <c r="AR390" s="316">
        <f t="shared" si="819"/>
        <v>0</v>
      </c>
      <c r="AS390" s="316">
        <f t="shared" si="819"/>
        <v>0</v>
      </c>
      <c r="AT390" s="316">
        <f t="shared" si="819"/>
        <v>0</v>
      </c>
      <c r="AU390" s="316">
        <f t="shared" si="819"/>
        <v>0</v>
      </c>
      <c r="AV390" s="316">
        <f t="shared" si="819"/>
        <v>0</v>
      </c>
      <c r="AW390" s="316">
        <f t="shared" si="819"/>
        <v>0</v>
      </c>
      <c r="AX390" s="316">
        <f t="shared" si="819"/>
        <v>0</v>
      </c>
      <c r="AY390" s="316">
        <f t="shared" si="819"/>
        <v>0</v>
      </c>
      <c r="AZ390" s="316">
        <f t="shared" si="819"/>
        <v>0</v>
      </c>
      <c r="BA390" s="316">
        <f t="shared" si="819"/>
        <v>0</v>
      </c>
      <c r="BB390" s="316">
        <f t="shared" si="819"/>
        <v>0</v>
      </c>
      <c r="BC390" s="316">
        <f t="shared" si="819"/>
        <v>0</v>
      </c>
      <c r="BD390" s="316">
        <f t="shared" si="819"/>
        <v>0</v>
      </c>
      <c r="BE390" s="316">
        <f t="shared" si="819"/>
        <v>0</v>
      </c>
      <c r="BF390" s="316">
        <f t="shared" si="819"/>
        <v>0</v>
      </c>
      <c r="BG390" s="316">
        <f t="shared" si="819"/>
        <v>0</v>
      </c>
      <c r="BH390" s="316">
        <f t="shared" si="819"/>
        <v>0</v>
      </c>
      <c r="BI390" s="316">
        <f t="shared" si="819"/>
        <v>0</v>
      </c>
      <c r="BJ390" s="316">
        <f t="shared" si="819"/>
        <v>0</v>
      </c>
      <c r="BK390" s="316">
        <f t="shared" si="819"/>
        <v>0</v>
      </c>
      <c r="BL390" s="316">
        <f t="shared" si="819"/>
        <v>0</v>
      </c>
      <c r="BM390" s="316">
        <f t="shared" si="819"/>
        <v>0</v>
      </c>
      <c r="BN390" s="316">
        <f t="shared" si="819"/>
        <v>0</v>
      </c>
      <c r="BO390" s="316">
        <f t="shared" si="819"/>
        <v>0</v>
      </c>
      <c r="BP390" s="316">
        <f t="shared" si="819"/>
        <v>0</v>
      </c>
      <c r="BQ390" s="316">
        <f t="shared" si="819"/>
        <v>0</v>
      </c>
      <c r="BR390" s="316">
        <f t="shared" si="819"/>
        <v>0</v>
      </c>
      <c r="BS390" s="316">
        <f t="shared" si="819"/>
        <v>0</v>
      </c>
      <c r="BT390" s="316">
        <f t="shared" ref="BT390:BX390" si="820">BT150</f>
        <v>0</v>
      </c>
      <c r="BU390" s="316">
        <f t="shared" si="820"/>
        <v>0</v>
      </c>
      <c r="BV390" s="316">
        <f t="shared" si="820"/>
        <v>0</v>
      </c>
      <c r="BW390" s="316">
        <f t="shared" si="820"/>
        <v>0</v>
      </c>
      <c r="BX390" s="316">
        <f t="shared" si="820"/>
        <v>0</v>
      </c>
    </row>
    <row r="391" spans="1:76" x14ac:dyDescent="0.2">
      <c r="A391" s="727"/>
      <c r="B391" s="714"/>
      <c r="C391" s="714"/>
      <c r="D391" s="710"/>
      <c r="E391" s="710"/>
      <c r="F391" s="90" t="s">
        <v>324</v>
      </c>
      <c r="G391" s="316">
        <f>IF($C150="","N/A",G390)</f>
        <v>0</v>
      </c>
      <c r="H391" s="316">
        <f>IF($C150="NON-QALY",IF(H$137="-","",H$158*H390),IF($C150="QALY",IF(H$137="-","",H390*H$159),"N/A"))</f>
        <v>0</v>
      </c>
      <c r="I391" s="316">
        <f t="shared" ref="I391:BT391" si="821">IF($C150="NON-QALY",IF(I$137="-","",I$158*I390),IF($C150="QALY",IF(I$137="-","",I390*I$159),"N/A"))</f>
        <v>0</v>
      </c>
      <c r="J391" s="316">
        <f t="shared" si="821"/>
        <v>0</v>
      </c>
      <c r="K391" s="316">
        <f t="shared" si="821"/>
        <v>0</v>
      </c>
      <c r="L391" s="316">
        <f t="shared" si="821"/>
        <v>0</v>
      </c>
      <c r="M391" s="316">
        <f t="shared" si="821"/>
        <v>0</v>
      </c>
      <c r="N391" s="316">
        <f t="shared" si="821"/>
        <v>0</v>
      </c>
      <c r="O391" s="316">
        <f t="shared" si="821"/>
        <v>0</v>
      </c>
      <c r="P391" s="316">
        <f t="shared" si="821"/>
        <v>0</v>
      </c>
      <c r="Q391" s="316">
        <f t="shared" si="821"/>
        <v>0</v>
      </c>
      <c r="R391" s="316">
        <f t="shared" si="821"/>
        <v>0</v>
      </c>
      <c r="S391" s="316">
        <f t="shared" si="821"/>
        <v>0</v>
      </c>
      <c r="T391" s="316">
        <f t="shared" si="821"/>
        <v>0</v>
      </c>
      <c r="U391" s="316">
        <f t="shared" si="821"/>
        <v>0</v>
      </c>
      <c r="V391" s="316">
        <f t="shared" si="821"/>
        <v>0</v>
      </c>
      <c r="W391" s="316">
        <f t="shared" si="821"/>
        <v>0</v>
      </c>
      <c r="X391" s="316">
        <f t="shared" si="821"/>
        <v>0</v>
      </c>
      <c r="Y391" s="316">
        <f t="shared" si="821"/>
        <v>0</v>
      </c>
      <c r="Z391" s="316">
        <f t="shared" si="821"/>
        <v>0</v>
      </c>
      <c r="AA391" s="316">
        <f t="shared" si="821"/>
        <v>0</v>
      </c>
      <c r="AB391" s="316">
        <f t="shared" si="821"/>
        <v>0</v>
      </c>
      <c r="AC391" s="316">
        <f t="shared" si="821"/>
        <v>0</v>
      </c>
      <c r="AD391" s="316">
        <f t="shared" si="821"/>
        <v>0</v>
      </c>
      <c r="AE391" s="316">
        <f t="shared" si="821"/>
        <v>0</v>
      </c>
      <c r="AF391" s="316">
        <f t="shared" si="821"/>
        <v>0</v>
      </c>
      <c r="AG391" s="316">
        <f t="shared" si="821"/>
        <v>0</v>
      </c>
      <c r="AH391" s="316">
        <f t="shared" si="821"/>
        <v>0</v>
      </c>
      <c r="AI391" s="316">
        <f t="shared" si="821"/>
        <v>0</v>
      </c>
      <c r="AJ391" s="316">
        <f t="shared" si="821"/>
        <v>0</v>
      </c>
      <c r="AK391" s="316">
        <f t="shared" si="821"/>
        <v>0</v>
      </c>
      <c r="AL391" s="316">
        <f t="shared" si="821"/>
        <v>0</v>
      </c>
      <c r="AM391" s="316">
        <f t="shared" si="821"/>
        <v>0</v>
      </c>
      <c r="AN391" s="316">
        <f t="shared" si="821"/>
        <v>0</v>
      </c>
      <c r="AO391" s="316">
        <f t="shared" si="821"/>
        <v>0</v>
      </c>
      <c r="AP391" s="316">
        <f t="shared" si="821"/>
        <v>0</v>
      </c>
      <c r="AQ391" s="316">
        <f t="shared" si="821"/>
        <v>0</v>
      </c>
      <c r="AR391" s="316">
        <f t="shared" si="821"/>
        <v>0</v>
      </c>
      <c r="AS391" s="316">
        <f t="shared" si="821"/>
        <v>0</v>
      </c>
      <c r="AT391" s="316">
        <f t="shared" si="821"/>
        <v>0</v>
      </c>
      <c r="AU391" s="316">
        <f t="shared" si="821"/>
        <v>0</v>
      </c>
      <c r="AV391" s="316">
        <f t="shared" si="821"/>
        <v>0</v>
      </c>
      <c r="AW391" s="316">
        <f t="shared" si="821"/>
        <v>0</v>
      </c>
      <c r="AX391" s="316">
        <f t="shared" si="821"/>
        <v>0</v>
      </c>
      <c r="AY391" s="316">
        <f t="shared" si="821"/>
        <v>0</v>
      </c>
      <c r="AZ391" s="316">
        <f t="shared" si="821"/>
        <v>0</v>
      </c>
      <c r="BA391" s="316">
        <f t="shared" si="821"/>
        <v>0</v>
      </c>
      <c r="BB391" s="316">
        <f t="shared" si="821"/>
        <v>0</v>
      </c>
      <c r="BC391" s="316">
        <f t="shared" si="821"/>
        <v>0</v>
      </c>
      <c r="BD391" s="316">
        <f t="shared" si="821"/>
        <v>0</v>
      </c>
      <c r="BE391" s="316">
        <f t="shared" si="821"/>
        <v>0</v>
      </c>
      <c r="BF391" s="316">
        <f t="shared" si="821"/>
        <v>0</v>
      </c>
      <c r="BG391" s="316">
        <f t="shared" si="821"/>
        <v>0</v>
      </c>
      <c r="BH391" s="316">
        <f t="shared" si="821"/>
        <v>0</v>
      </c>
      <c r="BI391" s="316">
        <f t="shared" si="821"/>
        <v>0</v>
      </c>
      <c r="BJ391" s="316">
        <f t="shared" si="821"/>
        <v>0</v>
      </c>
      <c r="BK391" s="316">
        <f t="shared" si="821"/>
        <v>0</v>
      </c>
      <c r="BL391" s="316">
        <f t="shared" si="821"/>
        <v>0</v>
      </c>
      <c r="BM391" s="316">
        <f t="shared" si="821"/>
        <v>0</v>
      </c>
      <c r="BN391" s="316">
        <f t="shared" si="821"/>
        <v>0</v>
      </c>
      <c r="BO391" s="316">
        <f t="shared" si="821"/>
        <v>0</v>
      </c>
      <c r="BP391" s="316">
        <f t="shared" si="821"/>
        <v>0</v>
      </c>
      <c r="BQ391" s="316">
        <f t="shared" si="821"/>
        <v>0</v>
      </c>
      <c r="BR391" s="316">
        <f t="shared" si="821"/>
        <v>0</v>
      </c>
      <c r="BS391" s="316">
        <f t="shared" si="821"/>
        <v>0</v>
      </c>
      <c r="BT391" s="316">
        <f t="shared" si="821"/>
        <v>0</v>
      </c>
      <c r="BU391" s="316">
        <f t="shared" ref="BU391:BX391" si="822">IF($C150="NON-QALY",IF(BU$137="-","",BU$158*BU390),IF($C150="QALY",IF(BU$137="-","",BU390*BU$159),"N/A"))</f>
        <v>0</v>
      </c>
      <c r="BV391" s="316">
        <f t="shared" si="822"/>
        <v>0</v>
      </c>
      <c r="BW391" s="316">
        <f t="shared" si="822"/>
        <v>0</v>
      </c>
      <c r="BX391" s="316">
        <f t="shared" si="822"/>
        <v>0</v>
      </c>
    </row>
    <row r="392" spans="1:76" x14ac:dyDescent="0.2">
      <c r="A392" s="726" t="s">
        <v>629</v>
      </c>
      <c r="B392" s="713">
        <f>B151</f>
        <v>0</v>
      </c>
      <c r="C392" s="713" t="str">
        <f>C151</f>
        <v>Non-QALY</v>
      </c>
      <c r="D392" s="709">
        <f>E392/(IF(C151="QALY",Factors!$BU$91,Factors!$BU$90))</f>
        <v>0</v>
      </c>
      <c r="E392" s="709">
        <f t="shared" ref="E392" si="823">SUM(G393:BX393)</f>
        <v>0</v>
      </c>
      <c r="F392" s="34" t="s">
        <v>325</v>
      </c>
      <c r="G392" s="316">
        <f>G151</f>
        <v>0</v>
      </c>
      <c r="H392" s="316">
        <f t="shared" ref="H392:BS392" si="824">H151</f>
        <v>0</v>
      </c>
      <c r="I392" s="316">
        <f t="shared" si="824"/>
        <v>0</v>
      </c>
      <c r="J392" s="316">
        <f t="shared" si="824"/>
        <v>0</v>
      </c>
      <c r="K392" s="316">
        <f t="shared" si="824"/>
        <v>0</v>
      </c>
      <c r="L392" s="316">
        <f t="shared" si="824"/>
        <v>0</v>
      </c>
      <c r="M392" s="316">
        <f t="shared" si="824"/>
        <v>0</v>
      </c>
      <c r="N392" s="316">
        <f t="shared" si="824"/>
        <v>0</v>
      </c>
      <c r="O392" s="316">
        <f t="shared" si="824"/>
        <v>0</v>
      </c>
      <c r="P392" s="316">
        <f t="shared" si="824"/>
        <v>0</v>
      </c>
      <c r="Q392" s="316">
        <f t="shared" si="824"/>
        <v>0</v>
      </c>
      <c r="R392" s="316">
        <f t="shared" si="824"/>
        <v>0</v>
      </c>
      <c r="S392" s="316">
        <f t="shared" si="824"/>
        <v>0</v>
      </c>
      <c r="T392" s="316">
        <f t="shared" si="824"/>
        <v>0</v>
      </c>
      <c r="U392" s="316">
        <f t="shared" si="824"/>
        <v>0</v>
      </c>
      <c r="V392" s="316">
        <f t="shared" si="824"/>
        <v>0</v>
      </c>
      <c r="W392" s="316">
        <f t="shared" si="824"/>
        <v>0</v>
      </c>
      <c r="X392" s="316">
        <f t="shared" si="824"/>
        <v>0</v>
      </c>
      <c r="Y392" s="316">
        <f t="shared" si="824"/>
        <v>0</v>
      </c>
      <c r="Z392" s="316">
        <f t="shared" si="824"/>
        <v>0</v>
      </c>
      <c r="AA392" s="316">
        <f t="shared" si="824"/>
        <v>0</v>
      </c>
      <c r="AB392" s="316">
        <f t="shared" si="824"/>
        <v>0</v>
      </c>
      <c r="AC392" s="316">
        <f t="shared" si="824"/>
        <v>0</v>
      </c>
      <c r="AD392" s="316">
        <f t="shared" si="824"/>
        <v>0</v>
      </c>
      <c r="AE392" s="316">
        <f t="shared" si="824"/>
        <v>0</v>
      </c>
      <c r="AF392" s="316">
        <f t="shared" si="824"/>
        <v>0</v>
      </c>
      <c r="AG392" s="316">
        <f t="shared" si="824"/>
        <v>0</v>
      </c>
      <c r="AH392" s="316">
        <f t="shared" si="824"/>
        <v>0</v>
      </c>
      <c r="AI392" s="316">
        <f t="shared" si="824"/>
        <v>0</v>
      </c>
      <c r="AJ392" s="316">
        <f t="shared" si="824"/>
        <v>0</v>
      </c>
      <c r="AK392" s="316">
        <f t="shared" si="824"/>
        <v>0</v>
      </c>
      <c r="AL392" s="316">
        <f t="shared" si="824"/>
        <v>0</v>
      </c>
      <c r="AM392" s="316">
        <f t="shared" si="824"/>
        <v>0</v>
      </c>
      <c r="AN392" s="316">
        <f t="shared" si="824"/>
        <v>0</v>
      </c>
      <c r="AO392" s="316">
        <f t="shared" si="824"/>
        <v>0</v>
      </c>
      <c r="AP392" s="316">
        <f t="shared" si="824"/>
        <v>0</v>
      </c>
      <c r="AQ392" s="316">
        <f t="shared" si="824"/>
        <v>0</v>
      </c>
      <c r="AR392" s="316">
        <f t="shared" si="824"/>
        <v>0</v>
      </c>
      <c r="AS392" s="316">
        <f t="shared" si="824"/>
        <v>0</v>
      </c>
      <c r="AT392" s="316">
        <f t="shared" si="824"/>
        <v>0</v>
      </c>
      <c r="AU392" s="316">
        <f t="shared" si="824"/>
        <v>0</v>
      </c>
      <c r="AV392" s="316">
        <f t="shared" si="824"/>
        <v>0</v>
      </c>
      <c r="AW392" s="316">
        <f t="shared" si="824"/>
        <v>0</v>
      </c>
      <c r="AX392" s="316">
        <f t="shared" si="824"/>
        <v>0</v>
      </c>
      <c r="AY392" s="316">
        <f t="shared" si="824"/>
        <v>0</v>
      </c>
      <c r="AZ392" s="316">
        <f t="shared" si="824"/>
        <v>0</v>
      </c>
      <c r="BA392" s="316">
        <f t="shared" si="824"/>
        <v>0</v>
      </c>
      <c r="BB392" s="316">
        <f t="shared" si="824"/>
        <v>0</v>
      </c>
      <c r="BC392" s="316">
        <f t="shared" si="824"/>
        <v>0</v>
      </c>
      <c r="BD392" s="316">
        <f t="shared" si="824"/>
        <v>0</v>
      </c>
      <c r="BE392" s="316">
        <f t="shared" si="824"/>
        <v>0</v>
      </c>
      <c r="BF392" s="316">
        <f t="shared" si="824"/>
        <v>0</v>
      </c>
      <c r="BG392" s="316">
        <f t="shared" si="824"/>
        <v>0</v>
      </c>
      <c r="BH392" s="316">
        <f t="shared" si="824"/>
        <v>0</v>
      </c>
      <c r="BI392" s="316">
        <f t="shared" si="824"/>
        <v>0</v>
      </c>
      <c r="BJ392" s="316">
        <f t="shared" si="824"/>
        <v>0</v>
      </c>
      <c r="BK392" s="316">
        <f t="shared" si="824"/>
        <v>0</v>
      </c>
      <c r="BL392" s="316">
        <f t="shared" si="824"/>
        <v>0</v>
      </c>
      <c r="BM392" s="316">
        <f t="shared" si="824"/>
        <v>0</v>
      </c>
      <c r="BN392" s="316">
        <f t="shared" si="824"/>
        <v>0</v>
      </c>
      <c r="BO392" s="316">
        <f t="shared" si="824"/>
        <v>0</v>
      </c>
      <c r="BP392" s="316">
        <f t="shared" si="824"/>
        <v>0</v>
      </c>
      <c r="BQ392" s="316">
        <f t="shared" si="824"/>
        <v>0</v>
      </c>
      <c r="BR392" s="316">
        <f t="shared" si="824"/>
        <v>0</v>
      </c>
      <c r="BS392" s="316">
        <f t="shared" si="824"/>
        <v>0</v>
      </c>
      <c r="BT392" s="316">
        <f t="shared" ref="BT392:BX392" si="825">BT151</f>
        <v>0</v>
      </c>
      <c r="BU392" s="316">
        <f t="shared" si="825"/>
        <v>0</v>
      </c>
      <c r="BV392" s="316">
        <f t="shared" si="825"/>
        <v>0</v>
      </c>
      <c r="BW392" s="316">
        <f t="shared" si="825"/>
        <v>0</v>
      </c>
      <c r="BX392" s="316">
        <f t="shared" si="825"/>
        <v>0</v>
      </c>
    </row>
    <row r="393" spans="1:76" x14ac:dyDescent="0.2">
      <c r="A393" s="727"/>
      <c r="B393" s="714"/>
      <c r="C393" s="714"/>
      <c r="D393" s="710"/>
      <c r="E393" s="710"/>
      <c r="F393" s="90" t="s">
        <v>324</v>
      </c>
      <c r="G393" s="316">
        <f>IF($C151="","N/A",G392)</f>
        <v>0</v>
      </c>
      <c r="H393" s="316">
        <f>IF($C151="NON-QALY",IF(H$137="-","",H$158*H392),IF($C151="QALY",IF(H$137="-","",H392*H$159),"N/A"))</f>
        <v>0</v>
      </c>
      <c r="I393" s="316">
        <f t="shared" ref="I393:BT393" si="826">IF($C151="NON-QALY",IF(I$137="-","",I$158*I392),IF($C151="QALY",IF(I$137="-","",I392*I$159),"N/A"))</f>
        <v>0</v>
      </c>
      <c r="J393" s="316">
        <f t="shared" si="826"/>
        <v>0</v>
      </c>
      <c r="K393" s="316">
        <f t="shared" si="826"/>
        <v>0</v>
      </c>
      <c r="L393" s="316">
        <f t="shared" si="826"/>
        <v>0</v>
      </c>
      <c r="M393" s="316">
        <f t="shared" si="826"/>
        <v>0</v>
      </c>
      <c r="N393" s="316">
        <f t="shared" si="826"/>
        <v>0</v>
      </c>
      <c r="O393" s="316">
        <f t="shared" si="826"/>
        <v>0</v>
      </c>
      <c r="P393" s="316">
        <f t="shared" si="826"/>
        <v>0</v>
      </c>
      <c r="Q393" s="316">
        <f t="shared" si="826"/>
        <v>0</v>
      </c>
      <c r="R393" s="316">
        <f t="shared" si="826"/>
        <v>0</v>
      </c>
      <c r="S393" s="316">
        <f t="shared" si="826"/>
        <v>0</v>
      </c>
      <c r="T393" s="316">
        <f t="shared" si="826"/>
        <v>0</v>
      </c>
      <c r="U393" s="316">
        <f t="shared" si="826"/>
        <v>0</v>
      </c>
      <c r="V393" s="316">
        <f t="shared" si="826"/>
        <v>0</v>
      </c>
      <c r="W393" s="316">
        <f t="shared" si="826"/>
        <v>0</v>
      </c>
      <c r="X393" s="316">
        <f t="shared" si="826"/>
        <v>0</v>
      </c>
      <c r="Y393" s="316">
        <f t="shared" si="826"/>
        <v>0</v>
      </c>
      <c r="Z393" s="316">
        <f t="shared" si="826"/>
        <v>0</v>
      </c>
      <c r="AA393" s="316">
        <f t="shared" si="826"/>
        <v>0</v>
      </c>
      <c r="AB393" s="316">
        <f t="shared" si="826"/>
        <v>0</v>
      </c>
      <c r="AC393" s="316">
        <f t="shared" si="826"/>
        <v>0</v>
      </c>
      <c r="AD393" s="316">
        <f t="shared" si="826"/>
        <v>0</v>
      </c>
      <c r="AE393" s="316">
        <f t="shared" si="826"/>
        <v>0</v>
      </c>
      <c r="AF393" s="316">
        <f t="shared" si="826"/>
        <v>0</v>
      </c>
      <c r="AG393" s="316">
        <f t="shared" si="826"/>
        <v>0</v>
      </c>
      <c r="AH393" s="316">
        <f t="shared" si="826"/>
        <v>0</v>
      </c>
      <c r="AI393" s="316">
        <f t="shared" si="826"/>
        <v>0</v>
      </c>
      <c r="AJ393" s="316">
        <f t="shared" si="826"/>
        <v>0</v>
      </c>
      <c r="AK393" s="316">
        <f t="shared" si="826"/>
        <v>0</v>
      </c>
      <c r="AL393" s="316">
        <f t="shared" si="826"/>
        <v>0</v>
      </c>
      <c r="AM393" s="316">
        <f t="shared" si="826"/>
        <v>0</v>
      </c>
      <c r="AN393" s="316">
        <f t="shared" si="826"/>
        <v>0</v>
      </c>
      <c r="AO393" s="316">
        <f t="shared" si="826"/>
        <v>0</v>
      </c>
      <c r="AP393" s="316">
        <f t="shared" si="826"/>
        <v>0</v>
      </c>
      <c r="AQ393" s="316">
        <f t="shared" si="826"/>
        <v>0</v>
      </c>
      <c r="AR393" s="316">
        <f t="shared" si="826"/>
        <v>0</v>
      </c>
      <c r="AS393" s="316">
        <f t="shared" si="826"/>
        <v>0</v>
      </c>
      <c r="AT393" s="316">
        <f t="shared" si="826"/>
        <v>0</v>
      </c>
      <c r="AU393" s="316">
        <f t="shared" si="826"/>
        <v>0</v>
      </c>
      <c r="AV393" s="316">
        <f t="shared" si="826"/>
        <v>0</v>
      </c>
      <c r="AW393" s="316">
        <f t="shared" si="826"/>
        <v>0</v>
      </c>
      <c r="AX393" s="316">
        <f t="shared" si="826"/>
        <v>0</v>
      </c>
      <c r="AY393" s="316">
        <f t="shared" si="826"/>
        <v>0</v>
      </c>
      <c r="AZ393" s="316">
        <f t="shared" si="826"/>
        <v>0</v>
      </c>
      <c r="BA393" s="316">
        <f t="shared" si="826"/>
        <v>0</v>
      </c>
      <c r="BB393" s="316">
        <f t="shared" si="826"/>
        <v>0</v>
      </c>
      <c r="BC393" s="316">
        <f t="shared" si="826"/>
        <v>0</v>
      </c>
      <c r="BD393" s="316">
        <f t="shared" si="826"/>
        <v>0</v>
      </c>
      <c r="BE393" s="316">
        <f t="shared" si="826"/>
        <v>0</v>
      </c>
      <c r="BF393" s="316">
        <f t="shared" si="826"/>
        <v>0</v>
      </c>
      <c r="BG393" s="316">
        <f t="shared" si="826"/>
        <v>0</v>
      </c>
      <c r="BH393" s="316">
        <f t="shared" si="826"/>
        <v>0</v>
      </c>
      <c r="BI393" s="316">
        <f t="shared" si="826"/>
        <v>0</v>
      </c>
      <c r="BJ393" s="316">
        <f t="shared" si="826"/>
        <v>0</v>
      </c>
      <c r="BK393" s="316">
        <f t="shared" si="826"/>
        <v>0</v>
      </c>
      <c r="BL393" s="316">
        <f t="shared" si="826"/>
        <v>0</v>
      </c>
      <c r="BM393" s="316">
        <f t="shared" si="826"/>
        <v>0</v>
      </c>
      <c r="BN393" s="316">
        <f t="shared" si="826"/>
        <v>0</v>
      </c>
      <c r="BO393" s="316">
        <f t="shared" si="826"/>
        <v>0</v>
      </c>
      <c r="BP393" s="316">
        <f t="shared" si="826"/>
        <v>0</v>
      </c>
      <c r="BQ393" s="316">
        <f t="shared" si="826"/>
        <v>0</v>
      </c>
      <c r="BR393" s="316">
        <f t="shared" si="826"/>
        <v>0</v>
      </c>
      <c r="BS393" s="316">
        <f t="shared" si="826"/>
        <v>0</v>
      </c>
      <c r="BT393" s="316">
        <f t="shared" si="826"/>
        <v>0</v>
      </c>
      <c r="BU393" s="316">
        <f t="shared" ref="BU393:BX393" si="827">IF($C151="NON-QALY",IF(BU$137="-","",BU$158*BU392),IF($C151="QALY",IF(BU$137="-","",BU392*BU$159),"N/A"))</f>
        <v>0</v>
      </c>
      <c r="BV393" s="316">
        <f t="shared" si="827"/>
        <v>0</v>
      </c>
      <c r="BW393" s="316">
        <f t="shared" si="827"/>
        <v>0</v>
      </c>
      <c r="BX393" s="316">
        <f t="shared" si="827"/>
        <v>0</v>
      </c>
    </row>
    <row r="394" spans="1:76" x14ac:dyDescent="0.2">
      <c r="A394" s="726" t="s">
        <v>630</v>
      </c>
      <c r="B394" s="713">
        <f>B152</f>
        <v>0</v>
      </c>
      <c r="C394" s="713" t="str">
        <f>C152</f>
        <v>Non-QALY</v>
      </c>
      <c r="D394" s="709">
        <f>E394/(IF(C152="QALY",Factors!$BU$91,Factors!$BU$90))</f>
        <v>0</v>
      </c>
      <c r="E394" s="709">
        <f t="shared" ref="E394" si="828">SUM(G395:BX395)</f>
        <v>0</v>
      </c>
      <c r="F394" s="34" t="s">
        <v>325</v>
      </c>
      <c r="G394" s="316">
        <f>G152</f>
        <v>0</v>
      </c>
      <c r="H394" s="316">
        <f t="shared" ref="H394:BS394" si="829">H152</f>
        <v>0</v>
      </c>
      <c r="I394" s="316">
        <f t="shared" si="829"/>
        <v>0</v>
      </c>
      <c r="J394" s="316">
        <f t="shared" si="829"/>
        <v>0</v>
      </c>
      <c r="K394" s="316">
        <f t="shared" si="829"/>
        <v>0</v>
      </c>
      <c r="L394" s="316">
        <f t="shared" si="829"/>
        <v>0</v>
      </c>
      <c r="M394" s="316">
        <f t="shared" si="829"/>
        <v>0</v>
      </c>
      <c r="N394" s="316">
        <f t="shared" si="829"/>
        <v>0</v>
      </c>
      <c r="O394" s="316">
        <f t="shared" si="829"/>
        <v>0</v>
      </c>
      <c r="P394" s="316">
        <f t="shared" si="829"/>
        <v>0</v>
      </c>
      <c r="Q394" s="316">
        <f t="shared" si="829"/>
        <v>0</v>
      </c>
      <c r="R394" s="316">
        <f t="shared" si="829"/>
        <v>0</v>
      </c>
      <c r="S394" s="316">
        <f t="shared" si="829"/>
        <v>0</v>
      </c>
      <c r="T394" s="316">
        <f t="shared" si="829"/>
        <v>0</v>
      </c>
      <c r="U394" s="316">
        <f t="shared" si="829"/>
        <v>0</v>
      </c>
      <c r="V394" s="316">
        <f t="shared" si="829"/>
        <v>0</v>
      </c>
      <c r="W394" s="316">
        <f t="shared" si="829"/>
        <v>0</v>
      </c>
      <c r="X394" s="316">
        <f t="shared" si="829"/>
        <v>0</v>
      </c>
      <c r="Y394" s="316">
        <f t="shared" si="829"/>
        <v>0</v>
      </c>
      <c r="Z394" s="316">
        <f t="shared" si="829"/>
        <v>0</v>
      </c>
      <c r="AA394" s="316">
        <f t="shared" si="829"/>
        <v>0</v>
      </c>
      <c r="AB394" s="316">
        <f t="shared" si="829"/>
        <v>0</v>
      </c>
      <c r="AC394" s="316">
        <f t="shared" si="829"/>
        <v>0</v>
      </c>
      <c r="AD394" s="316">
        <f t="shared" si="829"/>
        <v>0</v>
      </c>
      <c r="AE394" s="316">
        <f t="shared" si="829"/>
        <v>0</v>
      </c>
      <c r="AF394" s="316">
        <f t="shared" si="829"/>
        <v>0</v>
      </c>
      <c r="AG394" s="316">
        <f t="shared" si="829"/>
        <v>0</v>
      </c>
      <c r="AH394" s="316">
        <f t="shared" si="829"/>
        <v>0</v>
      </c>
      <c r="AI394" s="316">
        <f t="shared" si="829"/>
        <v>0</v>
      </c>
      <c r="AJ394" s="316">
        <f t="shared" si="829"/>
        <v>0</v>
      </c>
      <c r="AK394" s="316">
        <f t="shared" si="829"/>
        <v>0</v>
      </c>
      <c r="AL394" s="316">
        <f t="shared" si="829"/>
        <v>0</v>
      </c>
      <c r="AM394" s="316">
        <f t="shared" si="829"/>
        <v>0</v>
      </c>
      <c r="AN394" s="316">
        <f t="shared" si="829"/>
        <v>0</v>
      </c>
      <c r="AO394" s="316">
        <f t="shared" si="829"/>
        <v>0</v>
      </c>
      <c r="AP394" s="316">
        <f t="shared" si="829"/>
        <v>0</v>
      </c>
      <c r="AQ394" s="316">
        <f t="shared" si="829"/>
        <v>0</v>
      </c>
      <c r="AR394" s="316">
        <f t="shared" si="829"/>
        <v>0</v>
      </c>
      <c r="AS394" s="316">
        <f t="shared" si="829"/>
        <v>0</v>
      </c>
      <c r="AT394" s="316">
        <f t="shared" si="829"/>
        <v>0</v>
      </c>
      <c r="AU394" s="316">
        <f t="shared" si="829"/>
        <v>0</v>
      </c>
      <c r="AV394" s="316">
        <f t="shared" si="829"/>
        <v>0</v>
      </c>
      <c r="AW394" s="316">
        <f t="shared" si="829"/>
        <v>0</v>
      </c>
      <c r="AX394" s="316">
        <f t="shared" si="829"/>
        <v>0</v>
      </c>
      <c r="AY394" s="316">
        <f t="shared" si="829"/>
        <v>0</v>
      </c>
      <c r="AZ394" s="316">
        <f t="shared" si="829"/>
        <v>0</v>
      </c>
      <c r="BA394" s="316">
        <f t="shared" si="829"/>
        <v>0</v>
      </c>
      <c r="BB394" s="316">
        <f t="shared" si="829"/>
        <v>0</v>
      </c>
      <c r="BC394" s="316">
        <f t="shared" si="829"/>
        <v>0</v>
      </c>
      <c r="BD394" s="316">
        <f t="shared" si="829"/>
        <v>0</v>
      </c>
      <c r="BE394" s="316">
        <f t="shared" si="829"/>
        <v>0</v>
      </c>
      <c r="BF394" s="316">
        <f t="shared" si="829"/>
        <v>0</v>
      </c>
      <c r="BG394" s="316">
        <f t="shared" si="829"/>
        <v>0</v>
      </c>
      <c r="BH394" s="316">
        <f t="shared" si="829"/>
        <v>0</v>
      </c>
      <c r="BI394" s="316">
        <f t="shared" si="829"/>
        <v>0</v>
      </c>
      <c r="BJ394" s="316">
        <f t="shared" si="829"/>
        <v>0</v>
      </c>
      <c r="BK394" s="316">
        <f t="shared" si="829"/>
        <v>0</v>
      </c>
      <c r="BL394" s="316">
        <f t="shared" si="829"/>
        <v>0</v>
      </c>
      <c r="BM394" s="316">
        <f t="shared" si="829"/>
        <v>0</v>
      </c>
      <c r="BN394" s="316">
        <f t="shared" si="829"/>
        <v>0</v>
      </c>
      <c r="BO394" s="316">
        <f t="shared" si="829"/>
        <v>0</v>
      </c>
      <c r="BP394" s="316">
        <f t="shared" si="829"/>
        <v>0</v>
      </c>
      <c r="BQ394" s="316">
        <f t="shared" si="829"/>
        <v>0</v>
      </c>
      <c r="BR394" s="316">
        <f t="shared" si="829"/>
        <v>0</v>
      </c>
      <c r="BS394" s="316">
        <f t="shared" si="829"/>
        <v>0</v>
      </c>
      <c r="BT394" s="316">
        <f t="shared" ref="BT394:BX394" si="830">BT152</f>
        <v>0</v>
      </c>
      <c r="BU394" s="316">
        <f t="shared" si="830"/>
        <v>0</v>
      </c>
      <c r="BV394" s="316">
        <f t="shared" si="830"/>
        <v>0</v>
      </c>
      <c r="BW394" s="316">
        <f t="shared" si="830"/>
        <v>0</v>
      </c>
      <c r="BX394" s="316">
        <f t="shared" si="830"/>
        <v>0</v>
      </c>
    </row>
    <row r="395" spans="1:76" x14ac:dyDescent="0.2">
      <c r="A395" s="727"/>
      <c r="B395" s="714"/>
      <c r="C395" s="714"/>
      <c r="D395" s="710"/>
      <c r="E395" s="710"/>
      <c r="F395" s="90" t="s">
        <v>324</v>
      </c>
      <c r="G395" s="316">
        <f>IF($C152="","N/A",G394)</f>
        <v>0</v>
      </c>
      <c r="H395" s="316">
        <f>IF($C152="NON-QALY",IF(H$137="-","",H$158*H394),IF($C152="QALY",IF(H$137="-","",H394*H$159),"N/A"))</f>
        <v>0</v>
      </c>
      <c r="I395" s="316">
        <f t="shared" ref="I395:BT395" si="831">IF($C152="NON-QALY",IF(I$137="-","",I$158*I394),IF($C152="QALY",IF(I$137="-","",I394*I$159),"N/A"))</f>
        <v>0</v>
      </c>
      <c r="J395" s="316">
        <f t="shared" si="831"/>
        <v>0</v>
      </c>
      <c r="K395" s="316">
        <f t="shared" si="831"/>
        <v>0</v>
      </c>
      <c r="L395" s="316">
        <f t="shared" si="831"/>
        <v>0</v>
      </c>
      <c r="M395" s="316">
        <f t="shared" si="831"/>
        <v>0</v>
      </c>
      <c r="N395" s="316">
        <f t="shared" si="831"/>
        <v>0</v>
      </c>
      <c r="O395" s="316">
        <f t="shared" si="831"/>
        <v>0</v>
      </c>
      <c r="P395" s="316">
        <f t="shared" si="831"/>
        <v>0</v>
      </c>
      <c r="Q395" s="316">
        <f t="shared" si="831"/>
        <v>0</v>
      </c>
      <c r="R395" s="316">
        <f t="shared" si="831"/>
        <v>0</v>
      </c>
      <c r="S395" s="316">
        <f t="shared" si="831"/>
        <v>0</v>
      </c>
      <c r="T395" s="316">
        <f t="shared" si="831"/>
        <v>0</v>
      </c>
      <c r="U395" s="316">
        <f t="shared" si="831"/>
        <v>0</v>
      </c>
      <c r="V395" s="316">
        <f t="shared" si="831"/>
        <v>0</v>
      </c>
      <c r="W395" s="316">
        <f t="shared" si="831"/>
        <v>0</v>
      </c>
      <c r="X395" s="316">
        <f t="shared" si="831"/>
        <v>0</v>
      </c>
      <c r="Y395" s="316">
        <f t="shared" si="831"/>
        <v>0</v>
      </c>
      <c r="Z395" s="316">
        <f t="shared" si="831"/>
        <v>0</v>
      </c>
      <c r="AA395" s="316">
        <f t="shared" si="831"/>
        <v>0</v>
      </c>
      <c r="AB395" s="316">
        <f t="shared" si="831"/>
        <v>0</v>
      </c>
      <c r="AC395" s="316">
        <f t="shared" si="831"/>
        <v>0</v>
      </c>
      <c r="AD395" s="316">
        <f t="shared" si="831"/>
        <v>0</v>
      </c>
      <c r="AE395" s="316">
        <f t="shared" si="831"/>
        <v>0</v>
      </c>
      <c r="AF395" s="316">
        <f t="shared" si="831"/>
        <v>0</v>
      </c>
      <c r="AG395" s="316">
        <f t="shared" si="831"/>
        <v>0</v>
      </c>
      <c r="AH395" s="316">
        <f t="shared" si="831"/>
        <v>0</v>
      </c>
      <c r="AI395" s="316">
        <f t="shared" si="831"/>
        <v>0</v>
      </c>
      <c r="AJ395" s="316">
        <f t="shared" si="831"/>
        <v>0</v>
      </c>
      <c r="AK395" s="316">
        <f t="shared" si="831"/>
        <v>0</v>
      </c>
      <c r="AL395" s="316">
        <f t="shared" si="831"/>
        <v>0</v>
      </c>
      <c r="AM395" s="316">
        <f t="shared" si="831"/>
        <v>0</v>
      </c>
      <c r="AN395" s="316">
        <f t="shared" si="831"/>
        <v>0</v>
      </c>
      <c r="AO395" s="316">
        <f t="shared" si="831"/>
        <v>0</v>
      </c>
      <c r="AP395" s="316">
        <f t="shared" si="831"/>
        <v>0</v>
      </c>
      <c r="AQ395" s="316">
        <f t="shared" si="831"/>
        <v>0</v>
      </c>
      <c r="AR395" s="316">
        <f t="shared" si="831"/>
        <v>0</v>
      </c>
      <c r="AS395" s="316">
        <f t="shared" si="831"/>
        <v>0</v>
      </c>
      <c r="AT395" s="316">
        <f t="shared" si="831"/>
        <v>0</v>
      </c>
      <c r="AU395" s="316">
        <f t="shared" si="831"/>
        <v>0</v>
      </c>
      <c r="AV395" s="316">
        <f t="shared" si="831"/>
        <v>0</v>
      </c>
      <c r="AW395" s="316">
        <f t="shared" si="831"/>
        <v>0</v>
      </c>
      <c r="AX395" s="316">
        <f t="shared" si="831"/>
        <v>0</v>
      </c>
      <c r="AY395" s="316">
        <f t="shared" si="831"/>
        <v>0</v>
      </c>
      <c r="AZ395" s="316">
        <f t="shared" si="831"/>
        <v>0</v>
      </c>
      <c r="BA395" s="316">
        <f t="shared" si="831"/>
        <v>0</v>
      </c>
      <c r="BB395" s="316">
        <f t="shared" si="831"/>
        <v>0</v>
      </c>
      <c r="BC395" s="316">
        <f t="shared" si="831"/>
        <v>0</v>
      </c>
      <c r="BD395" s="316">
        <f t="shared" si="831"/>
        <v>0</v>
      </c>
      <c r="BE395" s="316">
        <f t="shared" si="831"/>
        <v>0</v>
      </c>
      <c r="BF395" s="316">
        <f t="shared" si="831"/>
        <v>0</v>
      </c>
      <c r="BG395" s="316">
        <f t="shared" si="831"/>
        <v>0</v>
      </c>
      <c r="BH395" s="316">
        <f t="shared" si="831"/>
        <v>0</v>
      </c>
      <c r="BI395" s="316">
        <f t="shared" si="831"/>
        <v>0</v>
      </c>
      <c r="BJ395" s="316">
        <f t="shared" si="831"/>
        <v>0</v>
      </c>
      <c r="BK395" s="316">
        <f t="shared" si="831"/>
        <v>0</v>
      </c>
      <c r="BL395" s="316">
        <f t="shared" si="831"/>
        <v>0</v>
      </c>
      <c r="BM395" s="316">
        <f t="shared" si="831"/>
        <v>0</v>
      </c>
      <c r="BN395" s="316">
        <f t="shared" si="831"/>
        <v>0</v>
      </c>
      <c r="BO395" s="316">
        <f t="shared" si="831"/>
        <v>0</v>
      </c>
      <c r="BP395" s="316">
        <f t="shared" si="831"/>
        <v>0</v>
      </c>
      <c r="BQ395" s="316">
        <f t="shared" si="831"/>
        <v>0</v>
      </c>
      <c r="BR395" s="316">
        <f t="shared" si="831"/>
        <v>0</v>
      </c>
      <c r="BS395" s="316">
        <f t="shared" si="831"/>
        <v>0</v>
      </c>
      <c r="BT395" s="316">
        <f t="shared" si="831"/>
        <v>0</v>
      </c>
      <c r="BU395" s="316">
        <f t="shared" ref="BU395:BX395" si="832">IF($C152="NON-QALY",IF(BU$137="-","",BU$158*BU394),IF($C152="QALY",IF(BU$137="-","",BU394*BU$159),"N/A"))</f>
        <v>0</v>
      </c>
      <c r="BV395" s="316">
        <f t="shared" si="832"/>
        <v>0</v>
      </c>
      <c r="BW395" s="316">
        <f t="shared" si="832"/>
        <v>0</v>
      </c>
      <c r="BX395" s="316">
        <f t="shared" si="832"/>
        <v>0</v>
      </c>
    </row>
    <row r="396" spans="1:76" ht="12" x14ac:dyDescent="0.2">
      <c r="A396" s="31"/>
      <c r="B396" s="31"/>
      <c r="C396" s="490" t="s">
        <v>55</v>
      </c>
      <c r="D396" s="317">
        <f>SUM(D366:D395)</f>
        <v>0</v>
      </c>
      <c r="E396" s="317">
        <f>SUM(E366:E395)</f>
        <v>0</v>
      </c>
      <c r="F396" s="317">
        <f>SUM(G396:BX396)</f>
        <v>0</v>
      </c>
      <c r="G396" s="317">
        <f t="shared" ref="G396" si="833">SUM(G395,G393,G391,G389,G387,G385,G383,G381,G379,G377,G375,G373,G371,G369,G367)</f>
        <v>0</v>
      </c>
      <c r="H396" s="317">
        <f t="shared" ref="H396" si="834">SUM(H395,H393,H391,H389,H387,H385,H383,H381,H379,H377,H375,H373,H371,H369,H367)</f>
        <v>0</v>
      </c>
      <c r="I396" s="317">
        <f t="shared" ref="I396" si="835">SUM(I395,I393,I391,I389,I387,I385,I383,I381,I379,I377,I375,I373,I371,I369,I367)</f>
        <v>0</v>
      </c>
      <c r="J396" s="317">
        <f t="shared" ref="J396" si="836">SUM(J395,J393,J391,J389,J387,J385,J383,J381,J379,J377,J375,J373,J371,J369,J367)</f>
        <v>0</v>
      </c>
      <c r="K396" s="317">
        <f t="shared" ref="K396" si="837">SUM(K395,K393,K391,K389,K387,K385,K383,K381,K379,K377,K375,K373,K371,K369,K367)</f>
        <v>0</v>
      </c>
      <c r="L396" s="317">
        <f t="shared" ref="L396" si="838">SUM(L395,L393,L391,L389,L387,L385,L383,L381,L379,L377,L375,L373,L371,L369,L367)</f>
        <v>0</v>
      </c>
      <c r="M396" s="317">
        <f t="shared" ref="M396" si="839">SUM(M395,M393,M391,M389,M387,M385,M383,M381,M379,M377,M375,M373,M371,M369,M367)</f>
        <v>0</v>
      </c>
      <c r="N396" s="317">
        <f t="shared" ref="N396" si="840">SUM(N395,N393,N391,N389,N387,N385,N383,N381,N379,N377,N375,N373,N371,N369,N367)</f>
        <v>0</v>
      </c>
      <c r="O396" s="317">
        <f t="shared" ref="O396" si="841">SUM(O395,O393,O391,O389,O387,O385,O383,O381,O379,O377,O375,O373,O371,O369,O367)</f>
        <v>0</v>
      </c>
      <c r="P396" s="317">
        <f t="shared" ref="P396" si="842">SUM(P395,P393,P391,P389,P387,P385,P383,P381,P379,P377,P375,P373,P371,P369,P367)</f>
        <v>0</v>
      </c>
      <c r="Q396" s="317">
        <f t="shared" ref="Q396" si="843">SUM(Q395,Q393,Q391,Q389,Q387,Q385,Q383,Q381,Q379,Q377,Q375,Q373,Q371,Q369,Q367)</f>
        <v>0</v>
      </c>
      <c r="R396" s="317">
        <f t="shared" ref="R396" si="844">SUM(R395,R393,R391,R389,R387,R385,R383,R381,R379,R377,R375,R373,R371,R369,R367)</f>
        <v>0</v>
      </c>
      <c r="S396" s="317">
        <f t="shared" ref="S396" si="845">SUM(S395,S393,S391,S389,S387,S385,S383,S381,S379,S377,S375,S373,S371,S369,S367)</f>
        <v>0</v>
      </c>
      <c r="T396" s="317">
        <f t="shared" ref="T396" si="846">SUM(T395,T393,T391,T389,T387,T385,T383,T381,T379,T377,T375,T373,T371,T369,T367)</f>
        <v>0</v>
      </c>
      <c r="U396" s="317">
        <f t="shared" ref="U396" si="847">SUM(U395,U393,U391,U389,U387,U385,U383,U381,U379,U377,U375,U373,U371,U369,U367)</f>
        <v>0</v>
      </c>
      <c r="V396" s="317">
        <f t="shared" ref="V396" si="848">SUM(V395,V393,V391,V389,V387,V385,V383,V381,V379,V377,V375,V373,V371,V369,V367)</f>
        <v>0</v>
      </c>
      <c r="W396" s="317">
        <f t="shared" ref="W396" si="849">SUM(W395,W393,W391,W389,W387,W385,W383,W381,W379,W377,W375,W373,W371,W369,W367)</f>
        <v>0</v>
      </c>
      <c r="X396" s="317">
        <f t="shared" ref="X396" si="850">SUM(X395,X393,X391,X389,X387,X385,X383,X381,X379,X377,X375,X373,X371,X369,X367)</f>
        <v>0</v>
      </c>
      <c r="Y396" s="317">
        <f t="shared" ref="Y396" si="851">SUM(Y395,Y393,Y391,Y389,Y387,Y385,Y383,Y381,Y379,Y377,Y375,Y373,Y371,Y369,Y367)</f>
        <v>0</v>
      </c>
      <c r="Z396" s="317">
        <f t="shared" ref="Z396" si="852">SUM(Z395,Z393,Z391,Z389,Z387,Z385,Z383,Z381,Z379,Z377,Z375,Z373,Z371,Z369,Z367)</f>
        <v>0</v>
      </c>
      <c r="AA396" s="317">
        <f t="shared" ref="AA396" si="853">SUM(AA395,AA393,AA391,AA389,AA387,AA385,AA383,AA381,AA379,AA377,AA375,AA373,AA371,AA369,AA367)</f>
        <v>0</v>
      </c>
      <c r="AB396" s="317">
        <f t="shared" ref="AB396" si="854">SUM(AB395,AB393,AB391,AB389,AB387,AB385,AB383,AB381,AB379,AB377,AB375,AB373,AB371,AB369,AB367)</f>
        <v>0</v>
      </c>
      <c r="AC396" s="317">
        <f t="shared" ref="AC396" si="855">SUM(AC395,AC393,AC391,AC389,AC387,AC385,AC383,AC381,AC379,AC377,AC375,AC373,AC371,AC369,AC367)</f>
        <v>0</v>
      </c>
      <c r="AD396" s="317">
        <f t="shared" ref="AD396" si="856">SUM(AD395,AD393,AD391,AD389,AD387,AD385,AD383,AD381,AD379,AD377,AD375,AD373,AD371,AD369,AD367)</f>
        <v>0</v>
      </c>
      <c r="AE396" s="317">
        <f t="shared" ref="AE396" si="857">SUM(AE395,AE393,AE391,AE389,AE387,AE385,AE383,AE381,AE379,AE377,AE375,AE373,AE371,AE369,AE367)</f>
        <v>0</v>
      </c>
      <c r="AF396" s="317">
        <f t="shared" ref="AF396" si="858">SUM(AF395,AF393,AF391,AF389,AF387,AF385,AF383,AF381,AF379,AF377,AF375,AF373,AF371,AF369,AF367)</f>
        <v>0</v>
      </c>
      <c r="AG396" s="317">
        <f t="shared" ref="AG396" si="859">SUM(AG395,AG393,AG391,AG389,AG387,AG385,AG383,AG381,AG379,AG377,AG375,AG373,AG371,AG369,AG367)</f>
        <v>0</v>
      </c>
      <c r="AH396" s="317">
        <f t="shared" ref="AH396" si="860">SUM(AH395,AH393,AH391,AH389,AH387,AH385,AH383,AH381,AH379,AH377,AH375,AH373,AH371,AH369,AH367)</f>
        <v>0</v>
      </c>
      <c r="AI396" s="317">
        <f t="shared" ref="AI396" si="861">SUM(AI395,AI393,AI391,AI389,AI387,AI385,AI383,AI381,AI379,AI377,AI375,AI373,AI371,AI369,AI367)</f>
        <v>0</v>
      </c>
      <c r="AJ396" s="317">
        <f t="shared" ref="AJ396" si="862">SUM(AJ395,AJ393,AJ391,AJ389,AJ387,AJ385,AJ383,AJ381,AJ379,AJ377,AJ375,AJ373,AJ371,AJ369,AJ367)</f>
        <v>0</v>
      </c>
      <c r="AK396" s="317">
        <f t="shared" ref="AK396" si="863">SUM(AK395,AK393,AK391,AK389,AK387,AK385,AK383,AK381,AK379,AK377,AK375,AK373,AK371,AK369,AK367)</f>
        <v>0</v>
      </c>
      <c r="AL396" s="317">
        <f t="shared" ref="AL396" si="864">SUM(AL395,AL393,AL391,AL389,AL387,AL385,AL383,AL381,AL379,AL377,AL375,AL373,AL371,AL369,AL367)</f>
        <v>0</v>
      </c>
      <c r="AM396" s="317">
        <f t="shared" ref="AM396" si="865">SUM(AM395,AM393,AM391,AM389,AM387,AM385,AM383,AM381,AM379,AM377,AM375,AM373,AM371,AM369,AM367)</f>
        <v>0</v>
      </c>
      <c r="AN396" s="317">
        <f t="shared" ref="AN396" si="866">SUM(AN395,AN393,AN391,AN389,AN387,AN385,AN383,AN381,AN379,AN377,AN375,AN373,AN371,AN369,AN367)</f>
        <v>0</v>
      </c>
      <c r="AO396" s="317">
        <f t="shared" ref="AO396" si="867">SUM(AO395,AO393,AO391,AO389,AO387,AO385,AO383,AO381,AO379,AO377,AO375,AO373,AO371,AO369,AO367)</f>
        <v>0</v>
      </c>
      <c r="AP396" s="317">
        <f t="shared" ref="AP396" si="868">SUM(AP395,AP393,AP391,AP389,AP387,AP385,AP383,AP381,AP379,AP377,AP375,AP373,AP371,AP369,AP367)</f>
        <v>0</v>
      </c>
      <c r="AQ396" s="317">
        <f t="shared" ref="AQ396" si="869">SUM(AQ395,AQ393,AQ391,AQ389,AQ387,AQ385,AQ383,AQ381,AQ379,AQ377,AQ375,AQ373,AQ371,AQ369,AQ367)</f>
        <v>0</v>
      </c>
      <c r="AR396" s="317">
        <f t="shared" ref="AR396" si="870">SUM(AR395,AR393,AR391,AR389,AR387,AR385,AR383,AR381,AR379,AR377,AR375,AR373,AR371,AR369,AR367)</f>
        <v>0</v>
      </c>
      <c r="AS396" s="317">
        <f t="shared" ref="AS396" si="871">SUM(AS395,AS393,AS391,AS389,AS387,AS385,AS383,AS381,AS379,AS377,AS375,AS373,AS371,AS369,AS367)</f>
        <v>0</v>
      </c>
      <c r="AT396" s="317">
        <f t="shared" ref="AT396" si="872">SUM(AT395,AT393,AT391,AT389,AT387,AT385,AT383,AT381,AT379,AT377,AT375,AT373,AT371,AT369,AT367)</f>
        <v>0</v>
      </c>
      <c r="AU396" s="317">
        <f t="shared" ref="AU396" si="873">SUM(AU395,AU393,AU391,AU389,AU387,AU385,AU383,AU381,AU379,AU377,AU375,AU373,AU371,AU369,AU367)</f>
        <v>0</v>
      </c>
      <c r="AV396" s="317">
        <f t="shared" ref="AV396" si="874">SUM(AV395,AV393,AV391,AV389,AV387,AV385,AV383,AV381,AV379,AV377,AV375,AV373,AV371,AV369,AV367)</f>
        <v>0</v>
      </c>
      <c r="AW396" s="317">
        <f t="shared" ref="AW396" si="875">SUM(AW395,AW393,AW391,AW389,AW387,AW385,AW383,AW381,AW379,AW377,AW375,AW373,AW371,AW369,AW367)</f>
        <v>0</v>
      </c>
      <c r="AX396" s="317">
        <f t="shared" ref="AX396" si="876">SUM(AX395,AX393,AX391,AX389,AX387,AX385,AX383,AX381,AX379,AX377,AX375,AX373,AX371,AX369,AX367)</f>
        <v>0</v>
      </c>
      <c r="AY396" s="317">
        <f t="shared" ref="AY396" si="877">SUM(AY395,AY393,AY391,AY389,AY387,AY385,AY383,AY381,AY379,AY377,AY375,AY373,AY371,AY369,AY367)</f>
        <v>0</v>
      </c>
      <c r="AZ396" s="317">
        <f t="shared" ref="AZ396" si="878">SUM(AZ395,AZ393,AZ391,AZ389,AZ387,AZ385,AZ383,AZ381,AZ379,AZ377,AZ375,AZ373,AZ371,AZ369,AZ367)</f>
        <v>0</v>
      </c>
      <c r="BA396" s="317">
        <f t="shared" ref="BA396" si="879">SUM(BA395,BA393,BA391,BA389,BA387,BA385,BA383,BA381,BA379,BA377,BA375,BA373,BA371,BA369,BA367)</f>
        <v>0</v>
      </c>
      <c r="BB396" s="317">
        <f t="shared" ref="BB396" si="880">SUM(BB395,BB393,BB391,BB389,BB387,BB385,BB383,BB381,BB379,BB377,BB375,BB373,BB371,BB369,BB367)</f>
        <v>0</v>
      </c>
      <c r="BC396" s="317">
        <f t="shared" ref="BC396" si="881">SUM(BC395,BC393,BC391,BC389,BC387,BC385,BC383,BC381,BC379,BC377,BC375,BC373,BC371,BC369,BC367)</f>
        <v>0</v>
      </c>
      <c r="BD396" s="317">
        <f t="shared" ref="BD396" si="882">SUM(BD395,BD393,BD391,BD389,BD387,BD385,BD383,BD381,BD379,BD377,BD375,BD373,BD371,BD369,BD367)</f>
        <v>0</v>
      </c>
      <c r="BE396" s="317">
        <f t="shared" ref="BE396" si="883">SUM(BE395,BE393,BE391,BE389,BE387,BE385,BE383,BE381,BE379,BE377,BE375,BE373,BE371,BE369,BE367)</f>
        <v>0</v>
      </c>
      <c r="BF396" s="317">
        <f t="shared" ref="BF396" si="884">SUM(BF395,BF393,BF391,BF389,BF387,BF385,BF383,BF381,BF379,BF377,BF375,BF373,BF371,BF369,BF367)</f>
        <v>0</v>
      </c>
      <c r="BG396" s="317">
        <f t="shared" ref="BG396" si="885">SUM(BG395,BG393,BG391,BG389,BG387,BG385,BG383,BG381,BG379,BG377,BG375,BG373,BG371,BG369,BG367)</f>
        <v>0</v>
      </c>
      <c r="BH396" s="317">
        <f t="shared" ref="BH396" si="886">SUM(BH395,BH393,BH391,BH389,BH387,BH385,BH383,BH381,BH379,BH377,BH375,BH373,BH371,BH369,BH367)</f>
        <v>0</v>
      </c>
      <c r="BI396" s="317">
        <f t="shared" ref="BI396" si="887">SUM(BI395,BI393,BI391,BI389,BI387,BI385,BI383,BI381,BI379,BI377,BI375,BI373,BI371,BI369,BI367)</f>
        <v>0</v>
      </c>
      <c r="BJ396" s="317">
        <f t="shared" ref="BJ396" si="888">SUM(BJ395,BJ393,BJ391,BJ389,BJ387,BJ385,BJ383,BJ381,BJ379,BJ377,BJ375,BJ373,BJ371,BJ369,BJ367)</f>
        <v>0</v>
      </c>
      <c r="BK396" s="317">
        <f t="shared" ref="BK396" si="889">SUM(BK395,BK393,BK391,BK389,BK387,BK385,BK383,BK381,BK379,BK377,BK375,BK373,BK371,BK369,BK367)</f>
        <v>0</v>
      </c>
      <c r="BL396" s="317">
        <f t="shared" ref="BL396" si="890">SUM(BL395,BL393,BL391,BL389,BL387,BL385,BL383,BL381,BL379,BL377,BL375,BL373,BL371,BL369,BL367)</f>
        <v>0</v>
      </c>
      <c r="BM396" s="317">
        <f t="shared" ref="BM396" si="891">SUM(BM395,BM393,BM391,BM389,BM387,BM385,BM383,BM381,BM379,BM377,BM375,BM373,BM371,BM369,BM367)</f>
        <v>0</v>
      </c>
      <c r="BN396" s="317">
        <f t="shared" ref="BN396" si="892">SUM(BN395,BN393,BN391,BN389,BN387,BN385,BN383,BN381,BN379,BN377,BN375,BN373,BN371,BN369,BN367)</f>
        <v>0</v>
      </c>
      <c r="BO396" s="317">
        <f t="shared" ref="BO396" si="893">SUM(BO395,BO393,BO391,BO389,BO387,BO385,BO383,BO381,BO379,BO377,BO375,BO373,BO371,BO369,BO367)</f>
        <v>0</v>
      </c>
      <c r="BP396" s="317">
        <f t="shared" ref="BP396" si="894">SUM(BP395,BP393,BP391,BP389,BP387,BP385,BP383,BP381,BP379,BP377,BP375,BP373,BP371,BP369,BP367)</f>
        <v>0</v>
      </c>
      <c r="BQ396" s="317">
        <f t="shared" ref="BQ396" si="895">SUM(BQ395,BQ393,BQ391,BQ389,BQ387,BQ385,BQ383,BQ381,BQ379,BQ377,BQ375,BQ373,BQ371,BQ369,BQ367)</f>
        <v>0</v>
      </c>
      <c r="BR396" s="317">
        <f t="shared" ref="BR396" si="896">SUM(BR395,BR393,BR391,BR389,BR387,BR385,BR383,BR381,BR379,BR377,BR375,BR373,BR371,BR369,BR367)</f>
        <v>0</v>
      </c>
      <c r="BS396" s="317">
        <f t="shared" ref="BS396" si="897">SUM(BS395,BS393,BS391,BS389,BS387,BS385,BS383,BS381,BS379,BS377,BS375,BS373,BS371,BS369,BS367)</f>
        <v>0</v>
      </c>
      <c r="BT396" s="317">
        <f t="shared" ref="BT396" si="898">SUM(BT395,BT393,BT391,BT389,BT387,BT385,BT383,BT381,BT379,BT377,BT375,BT373,BT371,BT369,BT367)</f>
        <v>0</v>
      </c>
      <c r="BU396" s="317">
        <f t="shared" ref="BU396" si="899">SUM(BU395,BU393,BU391,BU389,BU387,BU385,BU383,BU381,BU379,BU377,BU375,BU373,BU371,BU369,BU367)</f>
        <v>0</v>
      </c>
      <c r="BV396" s="317">
        <f t="shared" ref="BV396" si="900">SUM(BV395,BV393,BV391,BV389,BV387,BV385,BV383,BV381,BV379,BV377,BV375,BV373,BV371,BV369,BV367)</f>
        <v>0</v>
      </c>
      <c r="BW396" s="317">
        <f t="shared" ref="BW396" si="901">SUM(BW395,BW393,BW391,BW389,BW387,BW385,BW383,BW381,BW379,BW377,BW375,BW373,BW371,BW369,BW367)</f>
        <v>0</v>
      </c>
      <c r="BX396" s="317">
        <f t="shared" ref="BX396" si="902">SUM(BX395,BX393,BX391,BX389,BX387,BX385,BX383,BX381,BX379,BX377,BX375,BX373,BX371,BX369,BX367)</f>
        <v>0</v>
      </c>
    </row>
  </sheetData>
  <sheetProtection algorithmName="SHA-512" hashValue="e0lMdDvKheZsRQM2PbcKPOqChGYZ5LpVbRa7P9qlLXTu8hottYvpao9T0rBoPGT4pCN4KGa1Mt5lTHuHQpca6Q==" saltValue="x7ruHA7fLzqTAEBpXv5cHQ==" spinCount="100000" sheet="1" objects="1" scenarios="1"/>
  <mergeCells count="604">
    <mergeCell ref="A388:A389"/>
    <mergeCell ref="B388:B389"/>
    <mergeCell ref="C388:C389"/>
    <mergeCell ref="D388:D389"/>
    <mergeCell ref="E388:E389"/>
    <mergeCell ref="A390:A391"/>
    <mergeCell ref="B390:B391"/>
    <mergeCell ref="C390:C391"/>
    <mergeCell ref="D390:D391"/>
    <mergeCell ref="E390:E391"/>
    <mergeCell ref="A384:A385"/>
    <mergeCell ref="B384:B385"/>
    <mergeCell ref="C384:C385"/>
    <mergeCell ref="D384:D385"/>
    <mergeCell ref="E384:E385"/>
    <mergeCell ref="A386:A387"/>
    <mergeCell ref="B386:B387"/>
    <mergeCell ref="C386:C387"/>
    <mergeCell ref="D386:D387"/>
    <mergeCell ref="E386:E387"/>
    <mergeCell ref="E378:E379"/>
    <mergeCell ref="A380:A381"/>
    <mergeCell ref="B380:B381"/>
    <mergeCell ref="C380:C381"/>
    <mergeCell ref="D380:D381"/>
    <mergeCell ref="E380:E381"/>
    <mergeCell ref="A382:A383"/>
    <mergeCell ref="B382:B383"/>
    <mergeCell ref="C382:C383"/>
    <mergeCell ref="D382:D383"/>
    <mergeCell ref="E382:E383"/>
    <mergeCell ref="A378:A379"/>
    <mergeCell ref="B378:B379"/>
    <mergeCell ref="C378:C379"/>
    <mergeCell ref="A355:A356"/>
    <mergeCell ref="B355:B356"/>
    <mergeCell ref="C355:C356"/>
    <mergeCell ref="D355:D356"/>
    <mergeCell ref="E355:E356"/>
    <mergeCell ref="A357:A358"/>
    <mergeCell ref="B357:B358"/>
    <mergeCell ref="C357:C358"/>
    <mergeCell ref="D357:D358"/>
    <mergeCell ref="E357:E358"/>
    <mergeCell ref="A351:A352"/>
    <mergeCell ref="B351:B352"/>
    <mergeCell ref="C351:C352"/>
    <mergeCell ref="D351:D352"/>
    <mergeCell ref="E351:E352"/>
    <mergeCell ref="A353:A354"/>
    <mergeCell ref="B353:B354"/>
    <mergeCell ref="C353:C354"/>
    <mergeCell ref="D353:D354"/>
    <mergeCell ref="E353:E354"/>
    <mergeCell ref="A343:A344"/>
    <mergeCell ref="E343:E344"/>
    <mergeCell ref="A347:A348"/>
    <mergeCell ref="B347:B348"/>
    <mergeCell ref="C347:C348"/>
    <mergeCell ref="D347:D348"/>
    <mergeCell ref="E347:E348"/>
    <mergeCell ref="A349:A350"/>
    <mergeCell ref="B349:B350"/>
    <mergeCell ref="C349:C350"/>
    <mergeCell ref="D349:D350"/>
    <mergeCell ref="E349:E350"/>
    <mergeCell ref="D314:D315"/>
    <mergeCell ref="E314:E315"/>
    <mergeCell ref="A324:A325"/>
    <mergeCell ref="B324:B325"/>
    <mergeCell ref="C324:C325"/>
    <mergeCell ref="D324:D325"/>
    <mergeCell ref="E324:E325"/>
    <mergeCell ref="A345:A346"/>
    <mergeCell ref="B345:B346"/>
    <mergeCell ref="C345:C346"/>
    <mergeCell ref="D345:D346"/>
    <mergeCell ref="E345:E346"/>
    <mergeCell ref="E326:E327"/>
    <mergeCell ref="A328:A329"/>
    <mergeCell ref="E328:E329"/>
    <mergeCell ref="D326:D327"/>
    <mergeCell ref="D328:D329"/>
    <mergeCell ref="D333:D334"/>
    <mergeCell ref="D335:D336"/>
    <mergeCell ref="D337:D338"/>
    <mergeCell ref="A337:A338"/>
    <mergeCell ref="E337:E338"/>
    <mergeCell ref="A341:A342"/>
    <mergeCell ref="E341:E342"/>
    <mergeCell ref="D291:D292"/>
    <mergeCell ref="E291:E292"/>
    <mergeCell ref="A287:A288"/>
    <mergeCell ref="B287:B288"/>
    <mergeCell ref="C287:C288"/>
    <mergeCell ref="D287:D288"/>
    <mergeCell ref="E287:E288"/>
    <mergeCell ref="A289:A290"/>
    <mergeCell ref="B289:B290"/>
    <mergeCell ref="C289:C290"/>
    <mergeCell ref="D289:D290"/>
    <mergeCell ref="E289:E290"/>
    <mergeCell ref="A258:A259"/>
    <mergeCell ref="B258:B259"/>
    <mergeCell ref="C258:C259"/>
    <mergeCell ref="D258:D259"/>
    <mergeCell ref="E258:E259"/>
    <mergeCell ref="A279:A280"/>
    <mergeCell ref="B279:B280"/>
    <mergeCell ref="C279:C280"/>
    <mergeCell ref="D279:D280"/>
    <mergeCell ref="E279:E280"/>
    <mergeCell ref="E267:E268"/>
    <mergeCell ref="A269:A270"/>
    <mergeCell ref="E269:E270"/>
    <mergeCell ref="A260:A261"/>
    <mergeCell ref="E260:E261"/>
    <mergeCell ref="A262:A263"/>
    <mergeCell ref="E262:E263"/>
    <mergeCell ref="D260:D261"/>
    <mergeCell ref="D262:D263"/>
    <mergeCell ref="D267:D268"/>
    <mergeCell ref="D269:D270"/>
    <mergeCell ref="B267:B268"/>
    <mergeCell ref="B273:B274"/>
    <mergeCell ref="C273:C274"/>
    <mergeCell ref="A254:A255"/>
    <mergeCell ref="B254:B255"/>
    <mergeCell ref="C254:C255"/>
    <mergeCell ref="D254:D255"/>
    <mergeCell ref="E254:E255"/>
    <mergeCell ref="A256:A257"/>
    <mergeCell ref="B256:B257"/>
    <mergeCell ref="C256:C257"/>
    <mergeCell ref="D256:D257"/>
    <mergeCell ref="E256:E257"/>
    <mergeCell ref="A250:A251"/>
    <mergeCell ref="B250:B251"/>
    <mergeCell ref="C250:C251"/>
    <mergeCell ref="D250:D251"/>
    <mergeCell ref="E250:E251"/>
    <mergeCell ref="A252:A253"/>
    <mergeCell ref="B252:B253"/>
    <mergeCell ref="C252:C253"/>
    <mergeCell ref="D252:D253"/>
    <mergeCell ref="E252:E253"/>
    <mergeCell ref="C207:C208"/>
    <mergeCell ref="C203:C204"/>
    <mergeCell ref="D246:D247"/>
    <mergeCell ref="E246:E247"/>
    <mergeCell ref="A248:A249"/>
    <mergeCell ref="B248:B249"/>
    <mergeCell ref="C248:C249"/>
    <mergeCell ref="D248:D249"/>
    <mergeCell ref="E248:E249"/>
    <mergeCell ref="A242:A243"/>
    <mergeCell ref="E242:E243"/>
    <mergeCell ref="A244:A245"/>
    <mergeCell ref="E244:E245"/>
    <mergeCell ref="D242:D243"/>
    <mergeCell ref="D244:D245"/>
    <mergeCell ref="B242:B243"/>
    <mergeCell ref="C242:C243"/>
    <mergeCell ref="B244:B245"/>
    <mergeCell ref="C244:C245"/>
    <mergeCell ref="A246:A247"/>
    <mergeCell ref="C215:C216"/>
    <mergeCell ref="C217:C218"/>
    <mergeCell ref="C219:C220"/>
    <mergeCell ref="C221:C222"/>
    <mergeCell ref="C223:C224"/>
    <mergeCell ref="C225:C226"/>
    <mergeCell ref="B215:B216"/>
    <mergeCell ref="B217:B218"/>
    <mergeCell ref="B219:B220"/>
    <mergeCell ref="B221:B222"/>
    <mergeCell ref="B223:B224"/>
    <mergeCell ref="B225:B226"/>
    <mergeCell ref="A213:A214"/>
    <mergeCell ref="A215:A216"/>
    <mergeCell ref="A217:A218"/>
    <mergeCell ref="A219:A220"/>
    <mergeCell ref="A221:A222"/>
    <mergeCell ref="A223:A224"/>
    <mergeCell ref="A225:A226"/>
    <mergeCell ref="B213:B214"/>
    <mergeCell ref="B207:B208"/>
    <mergeCell ref="B209:B210"/>
    <mergeCell ref="A3:D3"/>
    <mergeCell ref="A365:D365"/>
    <mergeCell ref="A332:D332"/>
    <mergeCell ref="A299:D299"/>
    <mergeCell ref="A266:D266"/>
    <mergeCell ref="A233:D233"/>
    <mergeCell ref="A200:D200"/>
    <mergeCell ref="A167:D167"/>
    <mergeCell ref="A135:D135"/>
    <mergeCell ref="A113:D113"/>
    <mergeCell ref="A91:D91"/>
    <mergeCell ref="A69:D69"/>
    <mergeCell ref="A47:D47"/>
    <mergeCell ref="A25:D25"/>
    <mergeCell ref="D359:D360"/>
    <mergeCell ref="A326:A327"/>
    <mergeCell ref="A339:A340"/>
    <mergeCell ref="A308:A309"/>
    <mergeCell ref="A304:A305"/>
    <mergeCell ref="A293:A294"/>
    <mergeCell ref="A267:A268"/>
    <mergeCell ref="A238:A239"/>
    <mergeCell ref="A209:A210"/>
    <mergeCell ref="A136:A137"/>
    <mergeCell ref="A392:A393"/>
    <mergeCell ref="E392:E393"/>
    <mergeCell ref="A394:A395"/>
    <mergeCell ref="E394:E395"/>
    <mergeCell ref="A374:A375"/>
    <mergeCell ref="E374:E375"/>
    <mergeCell ref="A376:A377"/>
    <mergeCell ref="E376:E377"/>
    <mergeCell ref="A370:A371"/>
    <mergeCell ref="E370:E371"/>
    <mergeCell ref="A372:A373"/>
    <mergeCell ref="E372:E373"/>
    <mergeCell ref="D370:D371"/>
    <mergeCell ref="D372:D373"/>
    <mergeCell ref="D374:D375"/>
    <mergeCell ref="D376:D377"/>
    <mergeCell ref="D392:D393"/>
    <mergeCell ref="D394:D395"/>
    <mergeCell ref="B370:B371"/>
    <mergeCell ref="C370:C371"/>
    <mergeCell ref="B372:B373"/>
    <mergeCell ref="C372:C373"/>
    <mergeCell ref="B394:B395"/>
    <mergeCell ref="C394:C395"/>
    <mergeCell ref="A368:A369"/>
    <mergeCell ref="E368:E369"/>
    <mergeCell ref="D366:D367"/>
    <mergeCell ref="D368:D369"/>
    <mergeCell ref="A366:A367"/>
    <mergeCell ref="E366:E367"/>
    <mergeCell ref="A359:A360"/>
    <mergeCell ref="E359:E360"/>
    <mergeCell ref="A361:A362"/>
    <mergeCell ref="E361:E362"/>
    <mergeCell ref="D361:D362"/>
    <mergeCell ref="B359:B360"/>
    <mergeCell ref="C359:C360"/>
    <mergeCell ref="B361:B362"/>
    <mergeCell ref="C361:C362"/>
    <mergeCell ref="B366:B367"/>
    <mergeCell ref="C366:C367"/>
    <mergeCell ref="B368:B369"/>
    <mergeCell ref="C368:C369"/>
    <mergeCell ref="B392:B393"/>
    <mergeCell ref="C392:C393"/>
    <mergeCell ref="D378:D379"/>
    <mergeCell ref="A310:A311"/>
    <mergeCell ref="E310:E311"/>
    <mergeCell ref="D308:D309"/>
    <mergeCell ref="D310:D311"/>
    <mergeCell ref="D343:D344"/>
    <mergeCell ref="B308:B309"/>
    <mergeCell ref="C308:C309"/>
    <mergeCell ref="B310:B311"/>
    <mergeCell ref="C310:C311"/>
    <mergeCell ref="B326:B327"/>
    <mergeCell ref="C326:C327"/>
    <mergeCell ref="B328:B329"/>
    <mergeCell ref="C328:C329"/>
    <mergeCell ref="B335:B336"/>
    <mergeCell ref="C335:C336"/>
    <mergeCell ref="B337:B338"/>
    <mergeCell ref="A312:A313"/>
    <mergeCell ref="B312:B313"/>
    <mergeCell ref="C312:C313"/>
    <mergeCell ref="D312:D313"/>
    <mergeCell ref="E312:E313"/>
    <mergeCell ref="A314:A315"/>
    <mergeCell ref="B314:B315"/>
    <mergeCell ref="C314:C315"/>
    <mergeCell ref="A333:A334"/>
    <mergeCell ref="E333:E334"/>
    <mergeCell ref="A335:A336"/>
    <mergeCell ref="E335:E336"/>
    <mergeCell ref="D339:D340"/>
    <mergeCell ref="E304:E305"/>
    <mergeCell ref="A306:A307"/>
    <mergeCell ref="E306:E307"/>
    <mergeCell ref="A320:A321"/>
    <mergeCell ref="B320:B321"/>
    <mergeCell ref="C320:C321"/>
    <mergeCell ref="D320:D321"/>
    <mergeCell ref="E320:E321"/>
    <mergeCell ref="A322:A323"/>
    <mergeCell ref="B322:B323"/>
    <mergeCell ref="C322:C323"/>
    <mergeCell ref="D322:D323"/>
    <mergeCell ref="E322:E323"/>
    <mergeCell ref="A316:A317"/>
    <mergeCell ref="B316:B317"/>
    <mergeCell ref="C316:C317"/>
    <mergeCell ref="D316:D317"/>
    <mergeCell ref="E316:E317"/>
    <mergeCell ref="A318:A319"/>
    <mergeCell ref="A300:A301"/>
    <mergeCell ref="E300:E301"/>
    <mergeCell ref="A302:A303"/>
    <mergeCell ref="E302:E303"/>
    <mergeCell ref="D300:D301"/>
    <mergeCell ref="D302:D303"/>
    <mergeCell ref="A281:A282"/>
    <mergeCell ref="B281:B282"/>
    <mergeCell ref="C281:C282"/>
    <mergeCell ref="D281:D282"/>
    <mergeCell ref="E281:E282"/>
    <mergeCell ref="A283:A284"/>
    <mergeCell ref="B283:B284"/>
    <mergeCell ref="C283:C284"/>
    <mergeCell ref="D283:D284"/>
    <mergeCell ref="E283:E284"/>
    <mergeCell ref="A285:A286"/>
    <mergeCell ref="B285:B286"/>
    <mergeCell ref="C285:C286"/>
    <mergeCell ref="D285:D286"/>
    <mergeCell ref="B302:B303"/>
    <mergeCell ref="C302:C303"/>
    <mergeCell ref="E285:E286"/>
    <mergeCell ref="A291:A292"/>
    <mergeCell ref="A295:A296"/>
    <mergeCell ref="E295:E296"/>
    <mergeCell ref="A275:A276"/>
    <mergeCell ref="E275:E276"/>
    <mergeCell ref="A277:A278"/>
    <mergeCell ref="E277:E278"/>
    <mergeCell ref="A271:A272"/>
    <mergeCell ref="E271:E272"/>
    <mergeCell ref="A273:A274"/>
    <mergeCell ref="E273:E274"/>
    <mergeCell ref="D271:D272"/>
    <mergeCell ref="D273:D274"/>
    <mergeCell ref="D275:D276"/>
    <mergeCell ref="D277:D278"/>
    <mergeCell ref="D293:D294"/>
    <mergeCell ref="D295:D296"/>
    <mergeCell ref="B275:B276"/>
    <mergeCell ref="C275:C276"/>
    <mergeCell ref="B277:B278"/>
    <mergeCell ref="C277:C278"/>
    <mergeCell ref="B293:B294"/>
    <mergeCell ref="B271:B272"/>
    <mergeCell ref="C271:C272"/>
    <mergeCell ref="B291:B292"/>
    <mergeCell ref="A240:A241"/>
    <mergeCell ref="E240:E241"/>
    <mergeCell ref="A234:A235"/>
    <mergeCell ref="E234:E235"/>
    <mergeCell ref="A236:A237"/>
    <mergeCell ref="E236:E237"/>
    <mergeCell ref="A227:A228"/>
    <mergeCell ref="E227:E228"/>
    <mergeCell ref="A229:A230"/>
    <mergeCell ref="E229:E230"/>
    <mergeCell ref="D227:D228"/>
    <mergeCell ref="D229:D230"/>
    <mergeCell ref="D234:D235"/>
    <mergeCell ref="D236:D237"/>
    <mergeCell ref="D238:D239"/>
    <mergeCell ref="D240:D241"/>
    <mergeCell ref="B229:B230"/>
    <mergeCell ref="C229:C230"/>
    <mergeCell ref="B234:B235"/>
    <mergeCell ref="C234:C235"/>
    <mergeCell ref="B238:B239"/>
    <mergeCell ref="C227:C228"/>
    <mergeCell ref="B236:B237"/>
    <mergeCell ref="A182:A183"/>
    <mergeCell ref="A184:A185"/>
    <mergeCell ref="A186:A187"/>
    <mergeCell ref="B182:B183"/>
    <mergeCell ref="B184:B185"/>
    <mergeCell ref="B227:B228"/>
    <mergeCell ref="D182:D183"/>
    <mergeCell ref="D184:D185"/>
    <mergeCell ref="D186:D187"/>
    <mergeCell ref="A211:A212"/>
    <mergeCell ref="A205:A206"/>
    <mergeCell ref="A207:A208"/>
    <mergeCell ref="A201:A202"/>
    <mergeCell ref="A203:A204"/>
    <mergeCell ref="D201:D202"/>
    <mergeCell ref="D203:D204"/>
    <mergeCell ref="D205:D206"/>
    <mergeCell ref="D207:D208"/>
    <mergeCell ref="D209:D210"/>
    <mergeCell ref="D211:D212"/>
    <mergeCell ref="B205:B206"/>
    <mergeCell ref="C205:C206"/>
    <mergeCell ref="A196:A197"/>
    <mergeCell ref="D215:D216"/>
    <mergeCell ref="E178:E179"/>
    <mergeCell ref="D196:D197"/>
    <mergeCell ref="B196:B197"/>
    <mergeCell ref="C196:C197"/>
    <mergeCell ref="A190:A191"/>
    <mergeCell ref="A192:A193"/>
    <mergeCell ref="A194:A195"/>
    <mergeCell ref="C182:C183"/>
    <mergeCell ref="C184:C185"/>
    <mergeCell ref="C186:C187"/>
    <mergeCell ref="C188:C189"/>
    <mergeCell ref="C190:C191"/>
    <mergeCell ref="C192:C193"/>
    <mergeCell ref="C194:C195"/>
    <mergeCell ref="B186:B187"/>
    <mergeCell ref="B188:B189"/>
    <mergeCell ref="B190:B191"/>
    <mergeCell ref="B192:B193"/>
    <mergeCell ref="B194:B195"/>
    <mergeCell ref="E182:E183"/>
    <mergeCell ref="A188:A189"/>
    <mergeCell ref="E184:E185"/>
    <mergeCell ref="E186:E187"/>
    <mergeCell ref="E188:E189"/>
    <mergeCell ref="A172:A173"/>
    <mergeCell ref="E172:E173"/>
    <mergeCell ref="A174:A175"/>
    <mergeCell ref="E174:E175"/>
    <mergeCell ref="D172:D173"/>
    <mergeCell ref="D174:D175"/>
    <mergeCell ref="D176:D177"/>
    <mergeCell ref="D178:D179"/>
    <mergeCell ref="D180:D181"/>
    <mergeCell ref="C176:C177"/>
    <mergeCell ref="B178:B179"/>
    <mergeCell ref="C178:C179"/>
    <mergeCell ref="B180:B181"/>
    <mergeCell ref="C180:C181"/>
    <mergeCell ref="B172:B173"/>
    <mergeCell ref="C172:C173"/>
    <mergeCell ref="A180:A181"/>
    <mergeCell ref="B174:B175"/>
    <mergeCell ref="C174:C175"/>
    <mergeCell ref="B176:B177"/>
    <mergeCell ref="E180:E181"/>
    <mergeCell ref="A176:A177"/>
    <mergeCell ref="E176:E177"/>
    <mergeCell ref="A178:A179"/>
    <mergeCell ref="F165:F166"/>
    <mergeCell ref="D168:D169"/>
    <mergeCell ref="D170:D171"/>
    <mergeCell ref="D155:F155"/>
    <mergeCell ref="A168:A169"/>
    <mergeCell ref="E168:E169"/>
    <mergeCell ref="A170:A171"/>
    <mergeCell ref="E170:E171"/>
    <mergeCell ref="A165:A166"/>
    <mergeCell ref="D165:D166"/>
    <mergeCell ref="E165:E166"/>
    <mergeCell ref="A161:C162"/>
    <mergeCell ref="B168:B169"/>
    <mergeCell ref="C168:C169"/>
    <mergeCell ref="B170:B171"/>
    <mergeCell ref="C170:C171"/>
    <mergeCell ref="B165:B166"/>
    <mergeCell ref="C165:C166"/>
    <mergeCell ref="A114:A115"/>
    <mergeCell ref="B114:B115"/>
    <mergeCell ref="D114:D115"/>
    <mergeCell ref="F114:F115"/>
    <mergeCell ref="E114:E115"/>
    <mergeCell ref="C114:C115"/>
    <mergeCell ref="D133:F133"/>
    <mergeCell ref="B136:B137"/>
    <mergeCell ref="D136:D137"/>
    <mergeCell ref="F136:F137"/>
    <mergeCell ref="E136:E137"/>
    <mergeCell ref="C136:C137"/>
    <mergeCell ref="F4:F5"/>
    <mergeCell ref="C4:C5"/>
    <mergeCell ref="D22:F22"/>
    <mergeCell ref="A26:A27"/>
    <mergeCell ref="B26:B27"/>
    <mergeCell ref="D26:D27"/>
    <mergeCell ref="F26:F27"/>
    <mergeCell ref="E26:E27"/>
    <mergeCell ref="D23:F23"/>
    <mergeCell ref="C26:C27"/>
    <mergeCell ref="E4:E5"/>
    <mergeCell ref="A4:A5"/>
    <mergeCell ref="B4:B5"/>
    <mergeCell ref="D4:D5"/>
    <mergeCell ref="D44:F44"/>
    <mergeCell ref="D45:F45"/>
    <mergeCell ref="A48:A49"/>
    <mergeCell ref="B48:B49"/>
    <mergeCell ref="D48:D49"/>
    <mergeCell ref="F48:F49"/>
    <mergeCell ref="E48:E49"/>
    <mergeCell ref="C48:C49"/>
    <mergeCell ref="D66:F66"/>
    <mergeCell ref="D67:F67"/>
    <mergeCell ref="A70:A71"/>
    <mergeCell ref="B70:B71"/>
    <mergeCell ref="D70:D71"/>
    <mergeCell ref="F70:F71"/>
    <mergeCell ref="E70:E71"/>
    <mergeCell ref="C209:C210"/>
    <mergeCell ref="B211:B212"/>
    <mergeCell ref="C211:C212"/>
    <mergeCell ref="D88:F88"/>
    <mergeCell ref="D110:F110"/>
    <mergeCell ref="D132:F132"/>
    <mergeCell ref="D154:F154"/>
    <mergeCell ref="C158:F158"/>
    <mergeCell ref="C159:F159"/>
    <mergeCell ref="C70:C71"/>
    <mergeCell ref="D89:F89"/>
    <mergeCell ref="A92:A93"/>
    <mergeCell ref="B92:B93"/>
    <mergeCell ref="D92:D93"/>
    <mergeCell ref="F92:F93"/>
    <mergeCell ref="E92:E93"/>
    <mergeCell ref="C92:C93"/>
    <mergeCell ref="D111:F111"/>
    <mergeCell ref="B300:B301"/>
    <mergeCell ref="C300:C301"/>
    <mergeCell ref="B333:B334"/>
    <mergeCell ref="C333:C334"/>
    <mergeCell ref="C337:C338"/>
    <mergeCell ref="B304:B305"/>
    <mergeCell ref="C304:C305"/>
    <mergeCell ref="B306:B307"/>
    <mergeCell ref="C306:C307"/>
    <mergeCell ref="B318:B319"/>
    <mergeCell ref="C318:C319"/>
    <mergeCell ref="B339:B340"/>
    <mergeCell ref="C339:C340"/>
    <mergeCell ref="B341:B342"/>
    <mergeCell ref="C341:C342"/>
    <mergeCell ref="B343:B344"/>
    <mergeCell ref="C343:C344"/>
    <mergeCell ref="C236:C237"/>
    <mergeCell ref="B201:B202"/>
    <mergeCell ref="C201:C202"/>
    <mergeCell ref="B203:B204"/>
    <mergeCell ref="C240:C241"/>
    <mergeCell ref="B260:B261"/>
    <mergeCell ref="C260:C261"/>
    <mergeCell ref="B262:B263"/>
    <mergeCell ref="C262:C263"/>
    <mergeCell ref="C267:C268"/>
    <mergeCell ref="B269:B270"/>
    <mergeCell ref="C269:C270"/>
    <mergeCell ref="C246:C247"/>
    <mergeCell ref="B246:B247"/>
    <mergeCell ref="C291:C292"/>
    <mergeCell ref="C293:C294"/>
    <mergeCell ref="B295:B296"/>
    <mergeCell ref="C295:C296"/>
    <mergeCell ref="D223:D224"/>
    <mergeCell ref="D225:D226"/>
    <mergeCell ref="E225:E226"/>
    <mergeCell ref="D213:D214"/>
    <mergeCell ref="B376:B377"/>
    <mergeCell ref="C376:C377"/>
    <mergeCell ref="E209:E210"/>
    <mergeCell ref="E238:E239"/>
    <mergeCell ref="E223:E224"/>
    <mergeCell ref="E213:E214"/>
    <mergeCell ref="E215:E216"/>
    <mergeCell ref="E293:E294"/>
    <mergeCell ref="D304:D305"/>
    <mergeCell ref="D306:D307"/>
    <mergeCell ref="E339:E340"/>
    <mergeCell ref="D318:D319"/>
    <mergeCell ref="E318:E319"/>
    <mergeCell ref="D341:D342"/>
    <mergeCell ref="E308:E309"/>
    <mergeCell ref="C213:C214"/>
    <mergeCell ref="B374:B375"/>
    <mergeCell ref="C374:C375"/>
    <mergeCell ref="C238:C239"/>
    <mergeCell ref="B240:B241"/>
    <mergeCell ref="D217:D218"/>
    <mergeCell ref="E217:E218"/>
    <mergeCell ref="D219:D220"/>
    <mergeCell ref="E219:E220"/>
    <mergeCell ref="D221:D222"/>
    <mergeCell ref="E221:E222"/>
    <mergeCell ref="E196:E197"/>
    <mergeCell ref="D188:D189"/>
    <mergeCell ref="D190:D191"/>
    <mergeCell ref="D192:D193"/>
    <mergeCell ref="D194:D195"/>
    <mergeCell ref="E211:E212"/>
    <mergeCell ref="E205:E206"/>
    <mergeCell ref="E207:E208"/>
    <mergeCell ref="E201:E202"/>
    <mergeCell ref="E203:E204"/>
    <mergeCell ref="E190:E191"/>
    <mergeCell ref="E192:E193"/>
    <mergeCell ref="E194:E195"/>
  </mergeCells>
  <conditionalFormatting sqref="G6:BX6">
    <cfRule type="expression" dxfId="176" priority="62">
      <formula>G5="-"</formula>
    </cfRule>
  </conditionalFormatting>
  <conditionalFormatting sqref="G7:BX7">
    <cfRule type="expression" dxfId="175" priority="61">
      <formula>G5="-"</formula>
    </cfRule>
  </conditionalFormatting>
  <conditionalFormatting sqref="G8:BX8">
    <cfRule type="expression" dxfId="174" priority="60">
      <formula>G5="-"</formula>
    </cfRule>
  </conditionalFormatting>
  <conditionalFormatting sqref="G9:BX14">
    <cfRule type="expression" dxfId="173" priority="59">
      <formula>G5="-"</formula>
    </cfRule>
  </conditionalFormatting>
  <conditionalFormatting sqref="G17:BX17">
    <cfRule type="expression" dxfId="172" priority="58">
      <formula>G5="-"</formula>
    </cfRule>
  </conditionalFormatting>
  <conditionalFormatting sqref="G18:BX18">
    <cfRule type="expression" dxfId="171" priority="57">
      <formula>G5="-"</formula>
    </cfRule>
  </conditionalFormatting>
  <conditionalFormatting sqref="G19:BX19 G41:BX41">
    <cfRule type="expression" dxfId="170" priority="56">
      <formula>G5="-"</formula>
    </cfRule>
  </conditionalFormatting>
  <conditionalFormatting sqref="G20:BX20">
    <cfRule type="expression" dxfId="169" priority="55">
      <formula>G5="-"</formula>
    </cfRule>
  </conditionalFormatting>
  <conditionalFormatting sqref="G28:BX35">
    <cfRule type="expression" dxfId="168" priority="54">
      <formula>G27="-"</formula>
    </cfRule>
  </conditionalFormatting>
  <conditionalFormatting sqref="G36:BX36">
    <cfRule type="expression" dxfId="167" priority="53">
      <formula>G27="-"</formula>
    </cfRule>
  </conditionalFormatting>
  <conditionalFormatting sqref="G37:BX37">
    <cfRule type="expression" dxfId="166" priority="52">
      <formula>G27="-"</formula>
    </cfRule>
  </conditionalFormatting>
  <conditionalFormatting sqref="G38:BX38">
    <cfRule type="expression" dxfId="165" priority="51">
      <formula>G27="-"</formula>
    </cfRule>
  </conditionalFormatting>
  <conditionalFormatting sqref="G39:BX39">
    <cfRule type="expression" dxfId="164" priority="50">
      <formula>G27="-"</formula>
    </cfRule>
  </conditionalFormatting>
  <conditionalFormatting sqref="G40:BX40">
    <cfRule type="expression" dxfId="163" priority="49">
      <formula>G27="-"</formula>
    </cfRule>
  </conditionalFormatting>
  <conditionalFormatting sqref="G15:BX16">
    <cfRule type="expression" dxfId="162" priority="48">
      <formula>G8="-"</formula>
    </cfRule>
  </conditionalFormatting>
  <conditionalFormatting sqref="J42:BX42">
    <cfRule type="expression" dxfId="161" priority="47">
      <formula>J27="-"</formula>
    </cfRule>
  </conditionalFormatting>
  <conditionalFormatting sqref="G50:BX57">
    <cfRule type="expression" dxfId="160" priority="46">
      <formula>G49="-"</formula>
    </cfRule>
  </conditionalFormatting>
  <conditionalFormatting sqref="G58:BX58">
    <cfRule type="expression" dxfId="159" priority="45">
      <formula>G49="-"</formula>
    </cfRule>
  </conditionalFormatting>
  <conditionalFormatting sqref="G59:BX59">
    <cfRule type="expression" dxfId="158" priority="44">
      <formula>G49="-"</formula>
    </cfRule>
  </conditionalFormatting>
  <conditionalFormatting sqref="G60:BX60">
    <cfRule type="expression" dxfId="157" priority="43">
      <formula>G49="-"</formula>
    </cfRule>
  </conditionalFormatting>
  <conditionalFormatting sqref="G61:BX61">
    <cfRule type="expression" dxfId="156" priority="42">
      <formula>G49="-"</formula>
    </cfRule>
  </conditionalFormatting>
  <conditionalFormatting sqref="G62:BX62">
    <cfRule type="expression" dxfId="155" priority="41">
      <formula>G49="-"</formula>
    </cfRule>
  </conditionalFormatting>
  <conditionalFormatting sqref="G63:BX63">
    <cfRule type="expression" dxfId="154" priority="40">
      <formula>G49="-"</formula>
    </cfRule>
  </conditionalFormatting>
  <conditionalFormatting sqref="J64:BX64">
    <cfRule type="expression" dxfId="153" priority="39">
      <formula>J49="-"</formula>
    </cfRule>
  </conditionalFormatting>
  <conditionalFormatting sqref="G72:BX79">
    <cfRule type="expression" dxfId="152" priority="38">
      <formula>G71="-"</formula>
    </cfRule>
  </conditionalFormatting>
  <conditionalFormatting sqref="G80:BX80">
    <cfRule type="expression" dxfId="151" priority="37">
      <formula>G71="-"</formula>
    </cfRule>
  </conditionalFormatting>
  <conditionalFormatting sqref="G81:BX81">
    <cfRule type="expression" dxfId="150" priority="36">
      <formula>G71="-"</formula>
    </cfRule>
  </conditionalFormatting>
  <conditionalFormatting sqref="G82:BX82">
    <cfRule type="expression" dxfId="149" priority="35">
      <formula>G71="-"</formula>
    </cfRule>
  </conditionalFormatting>
  <conditionalFormatting sqref="G83:BX83">
    <cfRule type="expression" dxfId="148" priority="34">
      <formula>G71="-"</formula>
    </cfRule>
  </conditionalFormatting>
  <conditionalFormatting sqref="G84:BX84">
    <cfRule type="expression" dxfId="147" priority="33">
      <formula>G71="-"</formula>
    </cfRule>
  </conditionalFormatting>
  <conditionalFormatting sqref="G85:BX85">
    <cfRule type="expression" dxfId="146" priority="32">
      <formula>G71="-"</formula>
    </cfRule>
  </conditionalFormatting>
  <conditionalFormatting sqref="J86:BX86">
    <cfRule type="expression" dxfId="145" priority="31">
      <formula>J71="-"</formula>
    </cfRule>
  </conditionalFormatting>
  <conditionalFormatting sqref="G94:BX101">
    <cfRule type="expression" dxfId="144" priority="30">
      <formula>G93="-"</formula>
    </cfRule>
  </conditionalFormatting>
  <conditionalFormatting sqref="G102:BX102">
    <cfRule type="expression" dxfId="143" priority="29">
      <formula>G93="-"</formula>
    </cfRule>
  </conditionalFormatting>
  <conditionalFormatting sqref="G103:BX103">
    <cfRule type="expression" dxfId="142" priority="28">
      <formula>G93="-"</formula>
    </cfRule>
  </conditionalFormatting>
  <conditionalFormatting sqref="G104:BX104">
    <cfRule type="expression" dxfId="141" priority="27">
      <formula>G93="-"</formula>
    </cfRule>
  </conditionalFormatting>
  <conditionalFormatting sqref="G105:BX105">
    <cfRule type="expression" dxfId="140" priority="26">
      <formula>G93="-"</formula>
    </cfRule>
  </conditionalFormatting>
  <conditionalFormatting sqref="G106:BX106">
    <cfRule type="expression" dxfId="139" priority="25">
      <formula>G93="-"</formula>
    </cfRule>
  </conditionalFormatting>
  <conditionalFormatting sqref="G107:BX107">
    <cfRule type="expression" dxfId="138" priority="24">
      <formula>G93="-"</formula>
    </cfRule>
  </conditionalFormatting>
  <conditionalFormatting sqref="J108:BX108">
    <cfRule type="expression" dxfId="137" priority="23">
      <formula>J93="-"</formula>
    </cfRule>
  </conditionalFormatting>
  <conditionalFormatting sqref="G116:BX123">
    <cfRule type="expression" dxfId="136" priority="22">
      <formula>G115="-"</formula>
    </cfRule>
  </conditionalFormatting>
  <conditionalFormatting sqref="G124:BX124">
    <cfRule type="expression" dxfId="135" priority="21">
      <formula>G115="-"</formula>
    </cfRule>
  </conditionalFormatting>
  <conditionalFormatting sqref="G125:BX125">
    <cfRule type="expression" dxfId="134" priority="20">
      <formula>G115="-"</formula>
    </cfRule>
  </conditionalFormatting>
  <conditionalFormatting sqref="G126:BX126">
    <cfRule type="expression" dxfId="133" priority="19">
      <formula>G115="-"</formula>
    </cfRule>
  </conditionalFormatting>
  <conditionalFormatting sqref="G127:BX127">
    <cfRule type="expression" dxfId="132" priority="18">
      <formula>G115="-"</formula>
    </cfRule>
  </conditionalFormatting>
  <conditionalFormatting sqref="G128:BX128">
    <cfRule type="expression" dxfId="131" priority="17">
      <formula>G115="-"</formula>
    </cfRule>
  </conditionalFormatting>
  <conditionalFormatting sqref="G129:BX129">
    <cfRule type="expression" dxfId="130" priority="16">
      <formula>G115="-"</formula>
    </cfRule>
  </conditionalFormatting>
  <conditionalFormatting sqref="J130:BX130">
    <cfRule type="expression" dxfId="129" priority="15">
      <formula>J115="-"</formula>
    </cfRule>
  </conditionalFormatting>
  <conditionalFormatting sqref="G138:BX145">
    <cfRule type="expression" dxfId="128" priority="14">
      <formula>G137="-"</formula>
    </cfRule>
  </conditionalFormatting>
  <conditionalFormatting sqref="G146:BX146">
    <cfRule type="expression" dxfId="127" priority="13">
      <formula>G137="-"</formula>
    </cfRule>
  </conditionalFormatting>
  <conditionalFormatting sqref="G147:BX147">
    <cfRule type="expression" dxfId="126" priority="12">
      <formula>G137="-"</formula>
    </cfRule>
  </conditionalFormatting>
  <conditionalFormatting sqref="G148:BX148">
    <cfRule type="expression" dxfId="125" priority="11">
      <formula>G137="-"</formula>
    </cfRule>
  </conditionalFormatting>
  <conditionalFormatting sqref="G149:BX149">
    <cfRule type="expression" dxfId="124" priority="10">
      <formula>G137="-"</formula>
    </cfRule>
  </conditionalFormatting>
  <conditionalFormatting sqref="G150:BX150">
    <cfRule type="expression" dxfId="123" priority="9">
      <formula>G137="-"</formula>
    </cfRule>
  </conditionalFormatting>
  <conditionalFormatting sqref="G151:BX151">
    <cfRule type="expression" dxfId="122" priority="8">
      <formula>G137="-"</formula>
    </cfRule>
  </conditionalFormatting>
  <conditionalFormatting sqref="J152:BX152">
    <cfRule type="expression" dxfId="121" priority="7">
      <formula>J137="-"</formula>
    </cfRule>
  </conditionalFormatting>
  <conditionalFormatting sqref="G42:I42">
    <cfRule type="expression" dxfId="120" priority="6">
      <formula>G27="-"</formula>
    </cfRule>
  </conditionalFormatting>
  <conditionalFormatting sqref="G64:I64">
    <cfRule type="expression" dxfId="119" priority="5">
      <formula>G49="-"</formula>
    </cfRule>
  </conditionalFormatting>
  <conditionalFormatting sqref="G86:I86">
    <cfRule type="expression" dxfId="118" priority="4">
      <formula>G71="-"</formula>
    </cfRule>
  </conditionalFormatting>
  <conditionalFormatting sqref="G108:I108">
    <cfRule type="expression" dxfId="117" priority="3">
      <formula>G93="-"</formula>
    </cfRule>
  </conditionalFormatting>
  <conditionalFormatting sqref="G130:I130">
    <cfRule type="expression" dxfId="116" priority="2">
      <formula>G115="-"</formula>
    </cfRule>
  </conditionalFormatting>
  <conditionalFormatting sqref="G152:I152">
    <cfRule type="expression" dxfId="115" priority="1">
      <formula>G137="-"</formula>
    </cfRule>
  </conditionalFormatting>
  <dataValidations count="1">
    <dataValidation type="decimal" allowBlank="1" showInputMessage="1" showErrorMessage="1" error="All values should be entered as a positive number." sqref="G94:BX108 G6:BX20 G116:BX130 G28:BX42 G50:BX64 G72:BX86 G138:BX152" xr:uid="{00000000-0002-0000-2000-000000000000}">
      <formula1>0</formula1>
      <formula2>9.99999999999999E+24</formula2>
    </dataValidation>
  </dataValidations>
  <hyperlinks>
    <hyperlink ref="C1" location="'User Instructions'!A1" display="Back to User Instructions" xr:uid="{00000000-0004-0000-2000-000000000000}"/>
    <hyperlink ref="C2" location="'Model Structure'!A1" display="Back to Model Structure" xr:uid="{00000000-0004-0000-2000-000001000000}"/>
  </hyperlinks>
  <pageMargins left="0.7" right="0.7" top="0.75" bottom="0.75" header="0.3" footer="0.3"/>
  <pageSetup paperSize="9" orientation="landscape" r:id="rId1"/>
  <ignoredErrors>
    <ignoredError sqref="C170" formula="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8">
    <tabColor rgb="FF00B050"/>
  </sheetPr>
  <dimension ref="A1:BX397"/>
  <sheetViews>
    <sheetView zoomScaleNormal="100" workbookViewId="0">
      <pane xSplit="2" ySplit="5" topLeftCell="C355" activePane="bottomRight" state="frozen"/>
      <selection activeCell="D83" sqref="D83"/>
      <selection pane="topRight" activeCell="D83" sqref="D83"/>
      <selection pane="bottomLeft" activeCell="D83" sqref="D83"/>
      <selection pane="bottomRight" activeCell="D83" sqref="D83"/>
    </sheetView>
  </sheetViews>
  <sheetFormatPr defaultColWidth="9.109375" defaultRowHeight="12" x14ac:dyDescent="0.25"/>
  <cols>
    <col min="1" max="1" width="11.44140625" style="11" customWidth="1"/>
    <col min="2" max="2" width="34.33203125" style="11" customWidth="1"/>
    <col min="3" max="3" width="17.109375" style="7" customWidth="1"/>
    <col min="4" max="4" width="15.6640625" style="42" customWidth="1"/>
    <col min="5" max="5" width="15.6640625" style="31" customWidth="1"/>
    <col min="6" max="76" width="15.6640625" style="11" customWidth="1"/>
    <col min="77" max="16384" width="9.109375" style="11"/>
  </cols>
  <sheetData>
    <row r="1" spans="1:76" ht="15" customHeight="1" x14ac:dyDescent="0.25">
      <c r="A1" s="432" t="str">
        <f>"NON-CASH RELEASING BENEFITS - " &amp; Factors!$C$10</f>
        <v xml:space="preserve">NON-CASH RELEASING BENEFITS - </v>
      </c>
      <c r="B1" s="432"/>
      <c r="C1" s="432"/>
      <c r="D1" s="212" t="s">
        <v>421</v>
      </c>
      <c r="F1" s="30"/>
      <c r="G1" s="39"/>
      <c r="H1" s="39"/>
      <c r="I1" s="39"/>
      <c r="J1" s="39"/>
      <c r="K1" s="39"/>
      <c r="L1" s="39"/>
      <c r="M1" s="39"/>
      <c r="N1" s="39"/>
      <c r="O1" s="39"/>
      <c r="P1" s="39"/>
      <c r="Q1" s="39"/>
      <c r="R1" s="30"/>
    </row>
    <row r="2" spans="1:76" ht="15" customHeight="1" x14ac:dyDescent="0.25">
      <c r="A2" s="30"/>
      <c r="B2" s="40"/>
      <c r="D2" s="382" t="s">
        <v>573</v>
      </c>
      <c r="F2" s="30"/>
      <c r="G2" s="39"/>
      <c r="H2" s="39"/>
      <c r="I2" s="39"/>
      <c r="J2" s="39"/>
      <c r="K2" s="39"/>
      <c r="L2" s="39"/>
      <c r="M2" s="39"/>
      <c r="N2" s="39"/>
      <c r="O2" s="39"/>
      <c r="P2" s="39"/>
      <c r="Q2" s="39"/>
      <c r="R2" s="30"/>
    </row>
    <row r="3" spans="1:76" x14ac:dyDescent="0.25">
      <c r="A3" s="734" t="str">
        <f>"Option 0 - " &amp; Factors!$B$15</f>
        <v xml:space="preserve">Option 0 - </v>
      </c>
      <c r="B3" s="735"/>
      <c r="C3" s="735"/>
      <c r="D3" s="735"/>
      <c r="E3" s="33"/>
      <c r="F3" s="30"/>
      <c r="G3" s="30"/>
      <c r="H3" s="30"/>
      <c r="I3" s="30"/>
      <c r="J3" s="30"/>
      <c r="K3" s="30"/>
      <c r="L3" s="30"/>
      <c r="M3" s="30"/>
      <c r="N3" s="30"/>
      <c r="O3" s="30"/>
      <c r="P3" s="30"/>
      <c r="Q3" s="30"/>
      <c r="R3" s="30"/>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row>
    <row r="4" spans="1:76" s="7" customFormat="1" ht="15" customHeight="1" x14ac:dyDescent="0.25">
      <c r="A4" s="718" t="s">
        <v>32</v>
      </c>
      <c r="B4" s="718" t="s">
        <v>337</v>
      </c>
      <c r="C4" s="719" t="s">
        <v>408</v>
      </c>
      <c r="D4" s="719" t="s">
        <v>423</v>
      </c>
      <c r="E4" s="718" t="s">
        <v>584</v>
      </c>
      <c r="F4" s="718" t="s">
        <v>30</v>
      </c>
      <c r="G4" s="19">
        <v>0</v>
      </c>
      <c r="H4" s="19">
        <v>1</v>
      </c>
      <c r="I4" s="19">
        <v>2</v>
      </c>
      <c r="J4" s="19">
        <v>3</v>
      </c>
      <c r="K4" s="19">
        <v>4</v>
      </c>
      <c r="L4" s="19">
        <v>5</v>
      </c>
      <c r="M4" s="19">
        <v>6</v>
      </c>
      <c r="N4" s="19">
        <v>7</v>
      </c>
      <c r="O4" s="19">
        <v>8</v>
      </c>
      <c r="P4" s="19">
        <v>9</v>
      </c>
      <c r="Q4" s="19">
        <v>10</v>
      </c>
      <c r="R4" s="19">
        <v>11</v>
      </c>
      <c r="S4" s="19">
        <v>12</v>
      </c>
      <c r="T4" s="19">
        <v>13</v>
      </c>
      <c r="U4" s="19">
        <v>14</v>
      </c>
      <c r="V4" s="19">
        <v>15</v>
      </c>
      <c r="W4" s="19">
        <v>16</v>
      </c>
      <c r="X4" s="19">
        <v>17</v>
      </c>
      <c r="Y4" s="19">
        <v>18</v>
      </c>
      <c r="Z4" s="19">
        <v>19</v>
      </c>
      <c r="AA4" s="19">
        <v>20</v>
      </c>
      <c r="AB4" s="19">
        <v>21</v>
      </c>
      <c r="AC4" s="19">
        <v>22</v>
      </c>
      <c r="AD4" s="19">
        <v>23</v>
      </c>
      <c r="AE4" s="19">
        <v>24</v>
      </c>
      <c r="AF4" s="19">
        <v>25</v>
      </c>
      <c r="AG4" s="19">
        <v>26</v>
      </c>
      <c r="AH4" s="19">
        <v>27</v>
      </c>
      <c r="AI4" s="19">
        <v>28</v>
      </c>
      <c r="AJ4" s="19">
        <v>29</v>
      </c>
      <c r="AK4" s="19">
        <v>30</v>
      </c>
      <c r="AL4" s="19">
        <v>31</v>
      </c>
      <c r="AM4" s="19">
        <v>32</v>
      </c>
      <c r="AN4" s="19">
        <v>33</v>
      </c>
      <c r="AO4" s="19">
        <v>34</v>
      </c>
      <c r="AP4" s="19">
        <v>35</v>
      </c>
      <c r="AQ4" s="19">
        <v>36</v>
      </c>
      <c r="AR4" s="19">
        <v>37</v>
      </c>
      <c r="AS4" s="19">
        <v>38</v>
      </c>
      <c r="AT4" s="19">
        <v>39</v>
      </c>
      <c r="AU4" s="19">
        <v>40</v>
      </c>
      <c r="AV4" s="19">
        <v>41</v>
      </c>
      <c r="AW4" s="19">
        <v>42</v>
      </c>
      <c r="AX4" s="19">
        <v>43</v>
      </c>
      <c r="AY4" s="19">
        <v>44</v>
      </c>
      <c r="AZ4" s="19">
        <v>45</v>
      </c>
      <c r="BA4" s="19">
        <v>46</v>
      </c>
      <c r="BB4" s="19">
        <v>47</v>
      </c>
      <c r="BC4" s="19">
        <v>48</v>
      </c>
      <c r="BD4" s="19">
        <v>49</v>
      </c>
      <c r="BE4" s="19">
        <v>50</v>
      </c>
      <c r="BF4" s="19">
        <v>51</v>
      </c>
      <c r="BG4" s="19">
        <v>52</v>
      </c>
      <c r="BH4" s="19">
        <v>53</v>
      </c>
      <c r="BI4" s="19">
        <v>54</v>
      </c>
      <c r="BJ4" s="19">
        <v>55</v>
      </c>
      <c r="BK4" s="19">
        <v>56</v>
      </c>
      <c r="BL4" s="19">
        <v>57</v>
      </c>
      <c r="BM4" s="19">
        <v>58</v>
      </c>
      <c r="BN4" s="19">
        <v>59</v>
      </c>
      <c r="BO4" s="19">
        <v>60</v>
      </c>
      <c r="BP4" s="19">
        <v>61</v>
      </c>
      <c r="BQ4" s="19">
        <v>62</v>
      </c>
      <c r="BR4" s="19">
        <v>63</v>
      </c>
      <c r="BS4" s="19">
        <v>64</v>
      </c>
      <c r="BT4" s="19">
        <v>65</v>
      </c>
      <c r="BU4" s="19">
        <v>66</v>
      </c>
      <c r="BV4" s="19">
        <v>67</v>
      </c>
      <c r="BW4" s="19">
        <v>68</v>
      </c>
      <c r="BX4" s="19">
        <v>69</v>
      </c>
    </row>
    <row r="5" spans="1:76" s="7" customFormat="1" x14ac:dyDescent="0.25">
      <c r="A5" s="718"/>
      <c r="B5" s="718"/>
      <c r="C5" s="720"/>
      <c r="D5" s="720"/>
      <c r="E5" s="721"/>
      <c r="F5" s="718"/>
      <c r="G5" s="22" t="str">
        <f>Factors!C$41</f>
        <v/>
      </c>
      <c r="H5" s="22" t="str">
        <f>Factors!D$41</f>
        <v/>
      </c>
      <c r="I5" s="22" t="str">
        <f>Factors!E$41</f>
        <v/>
      </c>
      <c r="J5" s="22" t="str">
        <f>Factors!F$41</f>
        <v/>
      </c>
      <c r="K5" s="22" t="str">
        <f>Factors!G$41</f>
        <v/>
      </c>
      <c r="L5" s="22" t="str">
        <f>Factors!H$41</f>
        <v/>
      </c>
      <c r="M5" s="22" t="str">
        <f>Factors!I$41</f>
        <v/>
      </c>
      <c r="N5" s="22" t="str">
        <f>Factors!J$41</f>
        <v/>
      </c>
      <c r="O5" s="22" t="str">
        <f>Factors!K$41</f>
        <v/>
      </c>
      <c r="P5" s="22" t="str">
        <f>Factors!L$41</f>
        <v/>
      </c>
      <c r="Q5" s="22" t="str">
        <f>Factors!M$41</f>
        <v/>
      </c>
      <c r="R5" s="22" t="str">
        <f>Factors!N$41</f>
        <v/>
      </c>
      <c r="S5" s="22" t="str">
        <f>Factors!O$41</f>
        <v/>
      </c>
      <c r="T5" s="22" t="str">
        <f>Factors!P$41</f>
        <v/>
      </c>
      <c r="U5" s="22" t="str">
        <f>Factors!Q$41</f>
        <v/>
      </c>
      <c r="V5" s="22" t="str">
        <f>Factors!R$41</f>
        <v/>
      </c>
      <c r="W5" s="22" t="str">
        <f>Factors!S$41</f>
        <v/>
      </c>
      <c r="X5" s="22" t="str">
        <f>Factors!T$41</f>
        <v/>
      </c>
      <c r="Y5" s="22" t="str">
        <f>Factors!U$41</f>
        <v/>
      </c>
      <c r="Z5" s="22" t="str">
        <f>Factors!V$41</f>
        <v/>
      </c>
      <c r="AA5" s="22" t="str">
        <f>Factors!W$41</f>
        <v/>
      </c>
      <c r="AB5" s="22" t="str">
        <f>Factors!X$41</f>
        <v/>
      </c>
      <c r="AC5" s="22" t="str">
        <f>Factors!Y$41</f>
        <v/>
      </c>
      <c r="AD5" s="22" t="str">
        <f>Factors!Z$41</f>
        <v/>
      </c>
      <c r="AE5" s="22" t="str">
        <f>Factors!AA$41</f>
        <v/>
      </c>
      <c r="AF5" s="22" t="str">
        <f>Factors!AB$41</f>
        <v/>
      </c>
      <c r="AG5" s="22" t="str">
        <f>Factors!AC$41</f>
        <v/>
      </c>
      <c r="AH5" s="22" t="str">
        <f>Factors!AD$41</f>
        <v/>
      </c>
      <c r="AI5" s="22" t="str">
        <f>Factors!AE$41</f>
        <v/>
      </c>
      <c r="AJ5" s="22" t="str">
        <f>Factors!AF$41</f>
        <v/>
      </c>
      <c r="AK5" s="22" t="str">
        <f>Factors!AG$41</f>
        <v/>
      </c>
      <c r="AL5" s="22" t="str">
        <f>Factors!AH$41</f>
        <v/>
      </c>
      <c r="AM5" s="22" t="str">
        <f>Factors!AI$41</f>
        <v/>
      </c>
      <c r="AN5" s="22" t="str">
        <f>Factors!AJ$41</f>
        <v/>
      </c>
      <c r="AO5" s="22" t="str">
        <f>Factors!AK$41</f>
        <v/>
      </c>
      <c r="AP5" s="22" t="str">
        <f>Factors!AL$41</f>
        <v/>
      </c>
      <c r="AQ5" s="22" t="str">
        <f>Factors!AM$41</f>
        <v/>
      </c>
      <c r="AR5" s="22" t="str">
        <f>Factors!AN$41</f>
        <v/>
      </c>
      <c r="AS5" s="22" t="str">
        <f>Factors!AO$41</f>
        <v/>
      </c>
      <c r="AT5" s="22" t="str">
        <f>Factors!AP$41</f>
        <v/>
      </c>
      <c r="AU5" s="22" t="str">
        <f>Factors!AQ$41</f>
        <v/>
      </c>
      <c r="AV5" s="22" t="str">
        <f>Factors!AR$41</f>
        <v/>
      </c>
      <c r="AW5" s="22" t="str">
        <f>Factors!AS$41</f>
        <v/>
      </c>
      <c r="AX5" s="22" t="str">
        <f>Factors!AT$41</f>
        <v/>
      </c>
      <c r="AY5" s="22" t="str">
        <f>Factors!AU$41</f>
        <v/>
      </c>
      <c r="AZ5" s="22" t="str">
        <f>Factors!AV$41</f>
        <v/>
      </c>
      <c r="BA5" s="22" t="str">
        <f>Factors!AW$41</f>
        <v/>
      </c>
      <c r="BB5" s="22" t="str">
        <f>Factors!AX$41</f>
        <v/>
      </c>
      <c r="BC5" s="22" t="str">
        <f>Factors!AY$41</f>
        <v/>
      </c>
      <c r="BD5" s="22" t="str">
        <f>Factors!AZ$41</f>
        <v/>
      </c>
      <c r="BE5" s="22" t="str">
        <f>Factors!BA$41</f>
        <v/>
      </c>
      <c r="BF5" s="22" t="str">
        <f>Factors!BB$41</f>
        <v/>
      </c>
      <c r="BG5" s="22" t="str">
        <f>Factors!BC$41</f>
        <v/>
      </c>
      <c r="BH5" s="22" t="str">
        <f>Factors!BD$41</f>
        <v/>
      </c>
      <c r="BI5" s="22" t="str">
        <f>Factors!BE$41</f>
        <v/>
      </c>
      <c r="BJ5" s="22" t="str">
        <f>Factors!BF$41</f>
        <v/>
      </c>
      <c r="BK5" s="22" t="str">
        <f>Factors!BG$41</f>
        <v/>
      </c>
      <c r="BL5" s="22" t="str">
        <f>Factors!BH$41</f>
        <v/>
      </c>
      <c r="BM5" s="22" t="str">
        <f>Factors!BI$41</f>
        <v/>
      </c>
      <c r="BN5" s="22" t="str">
        <f>Factors!BJ$41</f>
        <v/>
      </c>
      <c r="BO5" s="22" t="str">
        <f>Factors!BK$41</f>
        <v/>
      </c>
      <c r="BP5" s="22" t="str">
        <f>Factors!BL$41</f>
        <v/>
      </c>
      <c r="BQ5" s="22" t="str">
        <f>Factors!BM$41</f>
        <v/>
      </c>
      <c r="BR5" s="22" t="str">
        <f>Factors!BN$41</f>
        <v/>
      </c>
      <c r="BS5" s="22" t="str">
        <f>Factors!BO$41</f>
        <v/>
      </c>
      <c r="BT5" s="22" t="str">
        <f>Factors!BP$41</f>
        <v/>
      </c>
      <c r="BU5" s="22" t="str">
        <f>Factors!BQ$41</f>
        <v/>
      </c>
      <c r="BV5" s="22" t="str">
        <f>Factors!BR$41</f>
        <v/>
      </c>
      <c r="BW5" s="22" t="str">
        <f>Factors!BS$41</f>
        <v/>
      </c>
      <c r="BX5" s="22" t="str">
        <f>Factors!BT$41</f>
        <v/>
      </c>
    </row>
    <row r="6" spans="1:76" s="394" customFormat="1" ht="11.4" x14ac:dyDescent="0.2">
      <c r="A6" s="488" t="s">
        <v>33</v>
      </c>
      <c r="B6" s="492">
        <f>'Benefit Log'!B$22</f>
        <v>0</v>
      </c>
      <c r="C6" s="489" t="str">
        <f>'Benefit Log'!E22</f>
        <v>Non-QALY</v>
      </c>
      <c r="D6" s="431">
        <f>D168</f>
        <v>0</v>
      </c>
      <c r="E6" s="316">
        <f>SUM(G6:BX6)</f>
        <v>0</v>
      </c>
      <c r="F6" s="431">
        <f>E168</f>
        <v>0</v>
      </c>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row>
    <row r="7" spans="1:76" s="394" customFormat="1" ht="11.4" x14ac:dyDescent="0.2">
      <c r="A7" s="488" t="s">
        <v>34</v>
      </c>
      <c r="B7" s="492">
        <f>'Benefit Log'!B$23</f>
        <v>0</v>
      </c>
      <c r="C7" s="489" t="str">
        <f>'Benefit Log'!E23</f>
        <v>Non-QALY</v>
      </c>
      <c r="D7" s="431">
        <f>D170</f>
        <v>0</v>
      </c>
      <c r="E7" s="316">
        <f t="shared" ref="E7:E20" si="0">SUM(G7:BX7)</f>
        <v>0</v>
      </c>
      <c r="F7" s="431">
        <f>E170</f>
        <v>0</v>
      </c>
      <c r="G7" s="551"/>
      <c r="H7" s="551"/>
      <c r="I7" s="551"/>
      <c r="J7" s="551"/>
      <c r="K7" s="551"/>
      <c r="L7" s="551"/>
      <c r="M7" s="551"/>
      <c r="N7" s="551"/>
      <c r="O7" s="551"/>
      <c r="P7" s="551"/>
      <c r="Q7" s="551"/>
      <c r="R7" s="551"/>
      <c r="S7" s="551"/>
      <c r="T7" s="551"/>
      <c r="U7" s="551"/>
      <c r="V7" s="551"/>
      <c r="W7" s="551"/>
      <c r="X7" s="551"/>
      <c r="Y7" s="551"/>
      <c r="Z7" s="551"/>
      <c r="AA7" s="551"/>
      <c r="AB7" s="551"/>
      <c r="AC7" s="551"/>
      <c r="AD7" s="551"/>
      <c r="AE7" s="551"/>
      <c r="AF7" s="551"/>
      <c r="AG7" s="551"/>
      <c r="AH7" s="551"/>
      <c r="AI7" s="551"/>
      <c r="AJ7" s="551"/>
      <c r="AK7" s="551"/>
      <c r="AL7" s="551"/>
      <c r="AM7" s="551"/>
      <c r="AN7" s="551"/>
      <c r="AO7" s="551"/>
      <c r="AP7" s="551"/>
      <c r="AQ7" s="551"/>
      <c r="AR7" s="551"/>
      <c r="AS7" s="551"/>
      <c r="AT7" s="551"/>
      <c r="AU7" s="551"/>
      <c r="AV7" s="551"/>
      <c r="AW7" s="551"/>
      <c r="AX7" s="551"/>
      <c r="AY7" s="551"/>
      <c r="AZ7" s="551"/>
      <c r="BA7" s="551"/>
      <c r="BB7" s="551"/>
      <c r="BC7" s="551"/>
      <c r="BD7" s="551"/>
      <c r="BE7" s="551"/>
      <c r="BF7" s="551"/>
      <c r="BG7" s="551"/>
      <c r="BH7" s="551"/>
      <c r="BI7" s="551"/>
      <c r="BJ7" s="551"/>
      <c r="BK7" s="551"/>
      <c r="BL7" s="551"/>
      <c r="BM7" s="551"/>
      <c r="BN7" s="551"/>
      <c r="BO7" s="551"/>
      <c r="BP7" s="551"/>
      <c r="BQ7" s="551"/>
      <c r="BR7" s="551"/>
      <c r="BS7" s="551"/>
      <c r="BT7" s="551"/>
      <c r="BU7" s="551"/>
      <c r="BV7" s="551"/>
      <c r="BW7" s="551"/>
      <c r="BX7" s="551"/>
    </row>
    <row r="8" spans="1:76" s="394" customFormat="1" ht="11.4" x14ac:dyDescent="0.2">
      <c r="A8" s="488" t="s">
        <v>35</v>
      </c>
      <c r="B8" s="492">
        <f>'Benefit Log'!B$24</f>
        <v>0</v>
      </c>
      <c r="C8" s="489" t="str">
        <f>'Benefit Log'!E24</f>
        <v>Non-QALY</v>
      </c>
      <c r="D8" s="431">
        <f>D172</f>
        <v>0</v>
      </c>
      <c r="E8" s="316">
        <f t="shared" si="0"/>
        <v>0</v>
      </c>
      <c r="F8" s="431">
        <f>E172</f>
        <v>0</v>
      </c>
      <c r="G8" s="551"/>
      <c r="H8" s="551"/>
      <c r="I8" s="551"/>
      <c r="J8" s="551"/>
      <c r="K8" s="551"/>
      <c r="L8" s="551"/>
      <c r="M8" s="551"/>
      <c r="N8" s="551"/>
      <c r="O8" s="551"/>
      <c r="P8" s="551"/>
      <c r="Q8" s="551"/>
      <c r="R8" s="551"/>
      <c r="S8" s="551"/>
      <c r="T8" s="551"/>
      <c r="U8" s="551"/>
      <c r="V8" s="551"/>
      <c r="W8" s="551"/>
      <c r="X8" s="551"/>
      <c r="Y8" s="551"/>
      <c r="Z8" s="551"/>
      <c r="AA8" s="551"/>
      <c r="AB8" s="551"/>
      <c r="AC8" s="551"/>
      <c r="AD8" s="551"/>
      <c r="AE8" s="551"/>
      <c r="AF8" s="551"/>
      <c r="AG8" s="551"/>
      <c r="AH8" s="551"/>
      <c r="AI8" s="551"/>
      <c r="AJ8" s="551"/>
      <c r="AK8" s="551"/>
      <c r="AL8" s="551"/>
      <c r="AM8" s="551"/>
      <c r="AN8" s="551"/>
      <c r="AO8" s="551"/>
      <c r="AP8" s="551"/>
      <c r="AQ8" s="551"/>
      <c r="AR8" s="551"/>
      <c r="AS8" s="551"/>
      <c r="AT8" s="551"/>
      <c r="AU8" s="551"/>
      <c r="AV8" s="551"/>
      <c r="AW8" s="551"/>
      <c r="AX8" s="551"/>
      <c r="AY8" s="551"/>
      <c r="AZ8" s="551"/>
      <c r="BA8" s="551"/>
      <c r="BB8" s="551"/>
      <c r="BC8" s="551"/>
      <c r="BD8" s="551"/>
      <c r="BE8" s="551"/>
      <c r="BF8" s="551"/>
      <c r="BG8" s="551"/>
      <c r="BH8" s="551"/>
      <c r="BI8" s="551"/>
      <c r="BJ8" s="551"/>
      <c r="BK8" s="551"/>
      <c r="BL8" s="551"/>
      <c r="BM8" s="551"/>
      <c r="BN8" s="551"/>
      <c r="BO8" s="551"/>
      <c r="BP8" s="551"/>
      <c r="BQ8" s="551"/>
      <c r="BR8" s="551"/>
      <c r="BS8" s="551"/>
      <c r="BT8" s="551"/>
      <c r="BU8" s="551"/>
      <c r="BV8" s="551"/>
      <c r="BW8" s="551"/>
      <c r="BX8" s="551"/>
    </row>
    <row r="9" spans="1:76" s="394" customFormat="1" ht="11.4" x14ac:dyDescent="0.2">
      <c r="A9" s="488" t="s">
        <v>36</v>
      </c>
      <c r="B9" s="492">
        <f>'Benefit Log'!B$25</f>
        <v>0</v>
      </c>
      <c r="C9" s="489" t="str">
        <f>'Benefit Log'!E25</f>
        <v>Non-QALY</v>
      </c>
      <c r="D9" s="431">
        <f>D174</f>
        <v>0</v>
      </c>
      <c r="E9" s="316">
        <f t="shared" si="0"/>
        <v>0</v>
      </c>
      <c r="F9" s="431">
        <f>E174</f>
        <v>0</v>
      </c>
      <c r="G9" s="551"/>
      <c r="H9" s="551"/>
      <c r="I9" s="551"/>
      <c r="J9" s="551"/>
      <c r="K9" s="551"/>
      <c r="L9" s="551"/>
      <c r="M9" s="551"/>
      <c r="N9" s="551"/>
      <c r="O9" s="551"/>
      <c r="P9" s="551"/>
      <c r="Q9" s="551"/>
      <c r="R9" s="551"/>
      <c r="S9" s="551"/>
      <c r="T9" s="551"/>
      <c r="U9" s="551"/>
      <c r="V9" s="551"/>
      <c r="W9" s="551"/>
      <c r="X9" s="551"/>
      <c r="Y9" s="551"/>
      <c r="Z9" s="551"/>
      <c r="AA9" s="551"/>
      <c r="AB9" s="551"/>
      <c r="AC9" s="551"/>
      <c r="AD9" s="551"/>
      <c r="AE9" s="551"/>
      <c r="AF9" s="551"/>
      <c r="AG9" s="551"/>
      <c r="AH9" s="551"/>
      <c r="AI9" s="551"/>
      <c r="AJ9" s="551"/>
      <c r="AK9" s="551"/>
      <c r="AL9" s="551"/>
      <c r="AM9" s="551"/>
      <c r="AN9" s="551"/>
      <c r="AO9" s="551"/>
      <c r="AP9" s="551"/>
      <c r="AQ9" s="551"/>
      <c r="AR9" s="551"/>
      <c r="AS9" s="551"/>
      <c r="AT9" s="551"/>
      <c r="AU9" s="551"/>
      <c r="AV9" s="551"/>
      <c r="AW9" s="551"/>
      <c r="AX9" s="551"/>
      <c r="AY9" s="551"/>
      <c r="AZ9" s="551"/>
      <c r="BA9" s="551"/>
      <c r="BB9" s="551"/>
      <c r="BC9" s="551"/>
      <c r="BD9" s="551"/>
      <c r="BE9" s="551"/>
      <c r="BF9" s="551"/>
      <c r="BG9" s="551"/>
      <c r="BH9" s="551"/>
      <c r="BI9" s="551"/>
      <c r="BJ9" s="551"/>
      <c r="BK9" s="551"/>
      <c r="BL9" s="551"/>
      <c r="BM9" s="551"/>
      <c r="BN9" s="551"/>
      <c r="BO9" s="551"/>
      <c r="BP9" s="551"/>
      <c r="BQ9" s="551"/>
      <c r="BR9" s="551"/>
      <c r="BS9" s="551"/>
      <c r="BT9" s="551"/>
      <c r="BU9" s="551"/>
      <c r="BV9" s="551"/>
      <c r="BW9" s="551"/>
      <c r="BX9" s="551"/>
    </row>
    <row r="10" spans="1:76" s="394" customFormat="1" ht="11.4" x14ac:dyDescent="0.2">
      <c r="A10" s="488" t="s">
        <v>37</v>
      </c>
      <c r="B10" s="492">
        <f>'Benefit Log'!B$26</f>
        <v>0</v>
      </c>
      <c r="C10" s="489" t="str">
        <f>'Benefit Log'!E26</f>
        <v>Non-QALY</v>
      </c>
      <c r="D10" s="431">
        <f>D176</f>
        <v>0</v>
      </c>
      <c r="E10" s="316">
        <f t="shared" si="0"/>
        <v>0</v>
      </c>
      <c r="F10" s="431">
        <f>E176</f>
        <v>0</v>
      </c>
      <c r="G10" s="551"/>
      <c r="H10" s="551"/>
      <c r="I10" s="551"/>
      <c r="J10" s="551"/>
      <c r="K10" s="551"/>
      <c r="L10" s="551"/>
      <c r="M10" s="551"/>
      <c r="N10" s="551"/>
      <c r="O10" s="551"/>
      <c r="P10" s="551"/>
      <c r="Q10" s="551"/>
      <c r="R10" s="551"/>
      <c r="S10" s="551"/>
      <c r="T10" s="551"/>
      <c r="U10" s="551"/>
      <c r="V10" s="551"/>
      <c r="W10" s="551"/>
      <c r="X10" s="551"/>
      <c r="Y10" s="551"/>
      <c r="Z10" s="551"/>
      <c r="AA10" s="551"/>
      <c r="AB10" s="551"/>
      <c r="AC10" s="551"/>
      <c r="AD10" s="551"/>
      <c r="AE10" s="551"/>
      <c r="AF10" s="551"/>
      <c r="AG10" s="551"/>
      <c r="AH10" s="551"/>
      <c r="AI10" s="551"/>
      <c r="AJ10" s="551"/>
      <c r="AK10" s="551"/>
      <c r="AL10" s="551"/>
      <c r="AM10" s="551"/>
      <c r="AN10" s="551"/>
      <c r="AO10" s="551"/>
      <c r="AP10" s="551"/>
      <c r="AQ10" s="551"/>
      <c r="AR10" s="551"/>
      <c r="AS10" s="551"/>
      <c r="AT10" s="551"/>
      <c r="AU10" s="551"/>
      <c r="AV10" s="551"/>
      <c r="AW10" s="551"/>
      <c r="AX10" s="551"/>
      <c r="AY10" s="551"/>
      <c r="AZ10" s="551"/>
      <c r="BA10" s="551"/>
      <c r="BB10" s="551"/>
      <c r="BC10" s="551"/>
      <c r="BD10" s="551"/>
      <c r="BE10" s="551"/>
      <c r="BF10" s="551"/>
      <c r="BG10" s="551"/>
      <c r="BH10" s="551"/>
      <c r="BI10" s="551"/>
      <c r="BJ10" s="551"/>
      <c r="BK10" s="551"/>
      <c r="BL10" s="551"/>
      <c r="BM10" s="551"/>
      <c r="BN10" s="551"/>
      <c r="BO10" s="551"/>
      <c r="BP10" s="551"/>
      <c r="BQ10" s="551"/>
      <c r="BR10" s="551"/>
      <c r="BS10" s="551"/>
      <c r="BT10" s="551"/>
      <c r="BU10" s="551"/>
      <c r="BV10" s="551"/>
      <c r="BW10" s="551"/>
      <c r="BX10" s="551"/>
    </row>
    <row r="11" spans="1:76" s="394" customFormat="1" ht="11.4" x14ac:dyDescent="0.2">
      <c r="A11" s="488" t="s">
        <v>38</v>
      </c>
      <c r="B11" s="492">
        <f>'Benefit Log'!B$27</f>
        <v>0</v>
      </c>
      <c r="C11" s="489" t="str">
        <f>'Benefit Log'!E27</f>
        <v>Non-QALY</v>
      </c>
      <c r="D11" s="431">
        <f>D178</f>
        <v>0</v>
      </c>
      <c r="E11" s="316">
        <f t="shared" si="0"/>
        <v>0</v>
      </c>
      <c r="F11" s="431">
        <f>E178</f>
        <v>0</v>
      </c>
      <c r="G11" s="551"/>
      <c r="H11" s="551"/>
      <c r="I11" s="551"/>
      <c r="J11" s="551"/>
      <c r="K11" s="551"/>
      <c r="L11" s="551"/>
      <c r="M11" s="551"/>
      <c r="N11" s="551"/>
      <c r="O11" s="551"/>
      <c r="P11" s="551"/>
      <c r="Q11" s="551"/>
      <c r="R11" s="551"/>
      <c r="S11" s="551"/>
      <c r="T11" s="551"/>
      <c r="U11" s="551"/>
      <c r="V11" s="551"/>
      <c r="W11" s="551"/>
      <c r="X11" s="551"/>
      <c r="Y11" s="551"/>
      <c r="Z11" s="551"/>
      <c r="AA11" s="551"/>
      <c r="AB11" s="551"/>
      <c r="AC11" s="551"/>
      <c r="AD11" s="551"/>
      <c r="AE11" s="551"/>
      <c r="AF11" s="551"/>
      <c r="AG11" s="551"/>
      <c r="AH11" s="551"/>
      <c r="AI11" s="551"/>
      <c r="AJ11" s="551"/>
      <c r="AK11" s="551"/>
      <c r="AL11" s="551"/>
      <c r="AM11" s="551"/>
      <c r="AN11" s="551"/>
      <c r="AO11" s="551"/>
      <c r="AP11" s="551"/>
      <c r="AQ11" s="551"/>
      <c r="AR11" s="551"/>
      <c r="AS11" s="551"/>
      <c r="AT11" s="551"/>
      <c r="AU11" s="551"/>
      <c r="AV11" s="551"/>
      <c r="AW11" s="551"/>
      <c r="AX11" s="551"/>
      <c r="AY11" s="551"/>
      <c r="AZ11" s="551"/>
      <c r="BA11" s="551"/>
      <c r="BB11" s="551"/>
      <c r="BC11" s="551"/>
      <c r="BD11" s="551"/>
      <c r="BE11" s="551"/>
      <c r="BF11" s="551"/>
      <c r="BG11" s="551"/>
      <c r="BH11" s="551"/>
      <c r="BI11" s="551"/>
      <c r="BJ11" s="551"/>
      <c r="BK11" s="551"/>
      <c r="BL11" s="551"/>
      <c r="BM11" s="551"/>
      <c r="BN11" s="551"/>
      <c r="BO11" s="551"/>
      <c r="BP11" s="551"/>
      <c r="BQ11" s="551"/>
      <c r="BR11" s="551"/>
      <c r="BS11" s="551"/>
      <c r="BT11" s="551"/>
      <c r="BU11" s="551"/>
      <c r="BV11" s="551"/>
      <c r="BW11" s="551"/>
      <c r="BX11" s="551"/>
    </row>
    <row r="12" spans="1:76" s="394" customFormat="1" ht="11.4" x14ac:dyDescent="0.2">
      <c r="A12" s="488" t="s">
        <v>39</v>
      </c>
      <c r="B12" s="492">
        <f>'Benefit Log'!B$28</f>
        <v>0</v>
      </c>
      <c r="C12" s="489" t="str">
        <f>'Benefit Log'!E28</f>
        <v>Non-QALY</v>
      </c>
      <c r="D12" s="431">
        <f>D180</f>
        <v>0</v>
      </c>
      <c r="E12" s="316">
        <f t="shared" si="0"/>
        <v>0</v>
      </c>
      <c r="F12" s="431">
        <f>E180</f>
        <v>0</v>
      </c>
      <c r="G12" s="551"/>
      <c r="H12" s="551"/>
      <c r="I12" s="551"/>
      <c r="J12" s="551"/>
      <c r="K12" s="551"/>
      <c r="L12" s="551"/>
      <c r="M12" s="551"/>
      <c r="N12" s="551"/>
      <c r="O12" s="551"/>
      <c r="P12" s="551"/>
      <c r="Q12" s="551"/>
      <c r="R12" s="551"/>
      <c r="S12" s="551"/>
      <c r="T12" s="551"/>
      <c r="U12" s="551"/>
      <c r="V12" s="551"/>
      <c r="W12" s="551"/>
      <c r="X12" s="551"/>
      <c r="Y12" s="551"/>
      <c r="Z12" s="551"/>
      <c r="AA12" s="551"/>
      <c r="AB12" s="551"/>
      <c r="AC12" s="551"/>
      <c r="AD12" s="551"/>
      <c r="AE12" s="551"/>
      <c r="AF12" s="551"/>
      <c r="AG12" s="551"/>
      <c r="AH12" s="551"/>
      <c r="AI12" s="551"/>
      <c r="AJ12" s="551"/>
      <c r="AK12" s="551"/>
      <c r="AL12" s="551"/>
      <c r="AM12" s="551"/>
      <c r="AN12" s="551"/>
      <c r="AO12" s="551"/>
      <c r="AP12" s="551"/>
      <c r="AQ12" s="551"/>
      <c r="AR12" s="551"/>
      <c r="AS12" s="551"/>
      <c r="AT12" s="551"/>
      <c r="AU12" s="551"/>
      <c r="AV12" s="551"/>
      <c r="AW12" s="551"/>
      <c r="AX12" s="551"/>
      <c r="AY12" s="551"/>
      <c r="AZ12" s="551"/>
      <c r="BA12" s="551"/>
      <c r="BB12" s="551"/>
      <c r="BC12" s="551"/>
      <c r="BD12" s="551"/>
      <c r="BE12" s="551"/>
      <c r="BF12" s="551"/>
      <c r="BG12" s="551"/>
      <c r="BH12" s="551"/>
      <c r="BI12" s="551"/>
      <c r="BJ12" s="551"/>
      <c r="BK12" s="551"/>
      <c r="BL12" s="551"/>
      <c r="BM12" s="551"/>
      <c r="BN12" s="551"/>
      <c r="BO12" s="551"/>
      <c r="BP12" s="551"/>
      <c r="BQ12" s="551"/>
      <c r="BR12" s="551"/>
      <c r="BS12" s="551"/>
      <c r="BT12" s="551"/>
      <c r="BU12" s="551"/>
      <c r="BV12" s="551"/>
      <c r="BW12" s="551"/>
      <c r="BX12" s="551"/>
    </row>
    <row r="13" spans="1:76" s="394" customFormat="1" ht="11.4" x14ac:dyDescent="0.2">
      <c r="A13" s="488" t="s">
        <v>40</v>
      </c>
      <c r="B13" s="492">
        <f>'Benefit Log'!B$29</f>
        <v>0</v>
      </c>
      <c r="C13" s="489" t="str">
        <f>'Benefit Log'!E29</f>
        <v>Non-QALY</v>
      </c>
      <c r="D13" s="431">
        <f>D182</f>
        <v>0</v>
      </c>
      <c r="E13" s="316">
        <f t="shared" si="0"/>
        <v>0</v>
      </c>
      <c r="F13" s="431">
        <f>E182</f>
        <v>0</v>
      </c>
      <c r="G13" s="551"/>
      <c r="H13" s="551"/>
      <c r="I13" s="551"/>
      <c r="J13" s="551"/>
      <c r="K13" s="551"/>
      <c r="L13" s="551"/>
      <c r="M13" s="551"/>
      <c r="N13" s="551"/>
      <c r="O13" s="551"/>
      <c r="P13" s="551"/>
      <c r="Q13" s="551"/>
      <c r="R13" s="551"/>
      <c r="S13" s="551"/>
      <c r="T13" s="551"/>
      <c r="U13" s="551"/>
      <c r="V13" s="551"/>
      <c r="W13" s="551"/>
      <c r="X13" s="551"/>
      <c r="Y13" s="551"/>
      <c r="Z13" s="551"/>
      <c r="AA13" s="551"/>
      <c r="AB13" s="551"/>
      <c r="AC13" s="551"/>
      <c r="AD13" s="551"/>
      <c r="AE13" s="551"/>
      <c r="AF13" s="551"/>
      <c r="AG13" s="551"/>
      <c r="AH13" s="551"/>
      <c r="AI13" s="551"/>
      <c r="AJ13" s="551"/>
      <c r="AK13" s="551"/>
      <c r="AL13" s="551"/>
      <c r="AM13" s="551"/>
      <c r="AN13" s="551"/>
      <c r="AO13" s="551"/>
      <c r="AP13" s="551"/>
      <c r="AQ13" s="551"/>
      <c r="AR13" s="551"/>
      <c r="AS13" s="551"/>
      <c r="AT13" s="551"/>
      <c r="AU13" s="551"/>
      <c r="AV13" s="551"/>
      <c r="AW13" s="551"/>
      <c r="AX13" s="551"/>
      <c r="AY13" s="551"/>
      <c r="AZ13" s="551"/>
      <c r="BA13" s="551"/>
      <c r="BB13" s="551"/>
      <c r="BC13" s="551"/>
      <c r="BD13" s="551"/>
      <c r="BE13" s="551"/>
      <c r="BF13" s="551"/>
      <c r="BG13" s="551"/>
      <c r="BH13" s="551"/>
      <c r="BI13" s="551"/>
      <c r="BJ13" s="551"/>
      <c r="BK13" s="551"/>
      <c r="BL13" s="551"/>
      <c r="BM13" s="551"/>
      <c r="BN13" s="551"/>
      <c r="BO13" s="551"/>
      <c r="BP13" s="551"/>
      <c r="BQ13" s="551"/>
      <c r="BR13" s="551"/>
      <c r="BS13" s="551"/>
      <c r="BT13" s="551"/>
      <c r="BU13" s="551"/>
      <c r="BV13" s="551"/>
      <c r="BW13" s="551"/>
      <c r="BX13" s="551"/>
    </row>
    <row r="14" spans="1:76" s="394" customFormat="1" ht="11.4" x14ac:dyDescent="0.2">
      <c r="A14" s="488" t="s">
        <v>631</v>
      </c>
      <c r="B14" s="492">
        <f>'Benefit Log'!B$30</f>
        <v>0</v>
      </c>
      <c r="C14" s="489" t="str">
        <f>'Benefit Log'!E30</f>
        <v>Non-QALY</v>
      </c>
      <c r="D14" s="431">
        <f>D184</f>
        <v>0</v>
      </c>
      <c r="E14" s="316">
        <f t="shared" si="0"/>
        <v>0</v>
      </c>
      <c r="F14" s="431">
        <f>E184</f>
        <v>0</v>
      </c>
      <c r="G14" s="433"/>
      <c r="H14" s="433"/>
      <c r="I14" s="433"/>
      <c r="J14" s="433"/>
      <c r="K14" s="433"/>
      <c r="L14" s="433"/>
      <c r="M14" s="433"/>
      <c r="N14" s="433"/>
      <c r="O14" s="433"/>
      <c r="P14" s="433"/>
      <c r="Q14" s="433"/>
      <c r="R14" s="433"/>
      <c r="S14" s="433"/>
      <c r="T14" s="433"/>
      <c r="U14" s="433"/>
      <c r="V14" s="433"/>
      <c r="W14" s="433"/>
      <c r="X14" s="433"/>
      <c r="Y14" s="433"/>
      <c r="Z14" s="433"/>
      <c r="AA14" s="433"/>
      <c r="AB14" s="433"/>
      <c r="AC14" s="433"/>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row>
    <row r="15" spans="1:76" s="394" customFormat="1" ht="11.4" x14ac:dyDescent="0.2">
      <c r="A15" s="488" t="s">
        <v>632</v>
      </c>
      <c r="B15" s="492">
        <f>'Benefit Log'!B$31</f>
        <v>0</v>
      </c>
      <c r="C15" s="489" t="str">
        <f>'Benefit Log'!E31</f>
        <v>Non-QALY</v>
      </c>
      <c r="D15" s="431">
        <f>D186</f>
        <v>0</v>
      </c>
      <c r="E15" s="316">
        <f t="shared" si="0"/>
        <v>0</v>
      </c>
      <c r="F15" s="431">
        <f>E186</f>
        <v>0</v>
      </c>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row>
    <row r="16" spans="1:76" s="394" customFormat="1" ht="11.4" x14ac:dyDescent="0.2">
      <c r="A16" s="488" t="s">
        <v>633</v>
      </c>
      <c r="B16" s="492">
        <f>'Benefit Log'!B$32</f>
        <v>0</v>
      </c>
      <c r="C16" s="489" t="str">
        <f>'Benefit Log'!E32</f>
        <v>Non-QALY</v>
      </c>
      <c r="D16" s="431">
        <f>D188</f>
        <v>0</v>
      </c>
      <c r="E16" s="316">
        <f t="shared" si="0"/>
        <v>0</v>
      </c>
      <c r="F16" s="431">
        <f>E188</f>
        <v>0</v>
      </c>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row>
    <row r="17" spans="1:76" s="394" customFormat="1" ht="11.4" x14ac:dyDescent="0.2">
      <c r="A17" s="488" t="s">
        <v>634</v>
      </c>
      <c r="B17" s="492">
        <f>'Benefit Log'!B$33</f>
        <v>0</v>
      </c>
      <c r="C17" s="489" t="str">
        <f>'Benefit Log'!E33</f>
        <v>Non-QALY</v>
      </c>
      <c r="D17" s="431">
        <f>D190</f>
        <v>0</v>
      </c>
      <c r="E17" s="316">
        <f t="shared" si="0"/>
        <v>0</v>
      </c>
      <c r="F17" s="431">
        <f>E190</f>
        <v>0</v>
      </c>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row>
    <row r="18" spans="1:76" s="394" customFormat="1" ht="11.4" x14ac:dyDescent="0.2">
      <c r="A18" s="488" t="s">
        <v>635</v>
      </c>
      <c r="B18" s="492">
        <f>'Benefit Log'!B$34</f>
        <v>0</v>
      </c>
      <c r="C18" s="489" t="str">
        <f>'Benefit Log'!E34</f>
        <v>Non-QALY</v>
      </c>
      <c r="D18" s="431">
        <f>D192</f>
        <v>0</v>
      </c>
      <c r="E18" s="316">
        <f t="shared" si="0"/>
        <v>0</v>
      </c>
      <c r="F18" s="431">
        <f>E192</f>
        <v>0</v>
      </c>
      <c r="G18" s="433"/>
      <c r="H18" s="433"/>
      <c r="I18" s="433"/>
      <c r="J18" s="433"/>
      <c r="K18" s="433"/>
      <c r="L18" s="433"/>
      <c r="M18" s="433"/>
      <c r="N18" s="433"/>
      <c r="O18" s="433"/>
      <c r="P18" s="433"/>
      <c r="Q18" s="433"/>
      <c r="R18" s="433"/>
      <c r="S18" s="433"/>
      <c r="T18" s="433"/>
      <c r="U18" s="433"/>
      <c r="V18" s="433"/>
      <c r="W18" s="433"/>
      <c r="X18" s="433"/>
      <c r="Y18" s="433"/>
      <c r="Z18" s="433"/>
      <c r="AA18" s="433"/>
      <c r="AB18" s="433"/>
      <c r="AC18" s="433"/>
      <c r="AD18" s="433"/>
      <c r="AE18" s="433"/>
      <c r="AF18" s="433"/>
      <c r="AG18" s="433"/>
      <c r="AH18" s="433"/>
      <c r="AI18" s="433"/>
      <c r="AJ18" s="433"/>
      <c r="AK18" s="433"/>
      <c r="AL18" s="433"/>
      <c r="AM18" s="433"/>
      <c r="AN18" s="433"/>
      <c r="AO18" s="433"/>
      <c r="AP18" s="433"/>
      <c r="AQ18" s="433"/>
      <c r="AR18" s="433"/>
      <c r="AS18" s="433"/>
      <c r="AT18" s="433"/>
      <c r="AU18" s="433"/>
      <c r="AV18" s="433"/>
      <c r="AW18" s="433"/>
      <c r="AX18" s="433"/>
      <c r="AY18" s="433"/>
      <c r="AZ18" s="433"/>
      <c r="BA18" s="433"/>
      <c r="BB18" s="433"/>
      <c r="BC18" s="433"/>
      <c r="BD18" s="433"/>
      <c r="BE18" s="433"/>
      <c r="BF18" s="433"/>
      <c r="BG18" s="433"/>
      <c r="BH18" s="433"/>
      <c r="BI18" s="433"/>
      <c r="BJ18" s="433"/>
      <c r="BK18" s="433"/>
      <c r="BL18" s="433"/>
      <c r="BM18" s="433"/>
      <c r="BN18" s="433"/>
      <c r="BO18" s="433"/>
      <c r="BP18" s="433"/>
      <c r="BQ18" s="433"/>
      <c r="BR18" s="433"/>
      <c r="BS18" s="433"/>
      <c r="BT18" s="433"/>
      <c r="BU18" s="433"/>
      <c r="BV18" s="433"/>
      <c r="BW18" s="433"/>
      <c r="BX18" s="433"/>
    </row>
    <row r="19" spans="1:76" s="394" customFormat="1" ht="11.4" x14ac:dyDescent="0.2">
      <c r="A19" s="488" t="s">
        <v>636</v>
      </c>
      <c r="B19" s="492">
        <f>'Benefit Log'!B$35</f>
        <v>0</v>
      </c>
      <c r="C19" s="489" t="str">
        <f>'Benefit Log'!E35</f>
        <v>Non-QALY</v>
      </c>
      <c r="D19" s="431">
        <f>D194</f>
        <v>0</v>
      </c>
      <c r="E19" s="316">
        <f t="shared" si="0"/>
        <v>0</v>
      </c>
      <c r="F19" s="431">
        <f>E194</f>
        <v>0</v>
      </c>
      <c r="G19" s="433"/>
      <c r="H19" s="433"/>
      <c r="I19" s="433"/>
      <c r="J19" s="433"/>
      <c r="K19" s="433"/>
      <c r="L19" s="433"/>
      <c r="M19" s="433"/>
      <c r="N19" s="433"/>
      <c r="O19" s="433"/>
      <c r="P19" s="433"/>
      <c r="Q19" s="433"/>
      <c r="R19" s="433"/>
      <c r="S19" s="433"/>
      <c r="T19" s="433"/>
      <c r="U19" s="433"/>
      <c r="V19" s="433"/>
      <c r="W19" s="433"/>
      <c r="X19" s="433"/>
      <c r="Y19" s="433"/>
      <c r="Z19" s="433"/>
      <c r="AA19" s="433"/>
      <c r="AB19" s="433"/>
      <c r="AC19" s="433"/>
      <c r="AD19" s="433"/>
      <c r="AE19" s="433"/>
      <c r="AF19" s="433"/>
      <c r="AG19" s="433"/>
      <c r="AH19" s="433"/>
      <c r="AI19" s="433"/>
      <c r="AJ19" s="433"/>
      <c r="AK19" s="433"/>
      <c r="AL19" s="433"/>
      <c r="AM19" s="433"/>
      <c r="AN19" s="433"/>
      <c r="AO19" s="433"/>
      <c r="AP19" s="433"/>
      <c r="AQ19" s="433"/>
      <c r="AR19" s="433"/>
      <c r="AS19" s="433"/>
      <c r="AT19" s="433"/>
      <c r="AU19" s="433"/>
      <c r="AV19" s="433"/>
      <c r="AW19" s="433"/>
      <c r="AX19" s="433"/>
      <c r="AY19" s="433"/>
      <c r="AZ19" s="433"/>
      <c r="BA19" s="433"/>
      <c r="BB19" s="433"/>
      <c r="BC19" s="433"/>
      <c r="BD19" s="433"/>
      <c r="BE19" s="433"/>
      <c r="BF19" s="433"/>
      <c r="BG19" s="433"/>
      <c r="BH19" s="433"/>
      <c r="BI19" s="433"/>
      <c r="BJ19" s="433"/>
      <c r="BK19" s="433"/>
      <c r="BL19" s="433"/>
      <c r="BM19" s="433"/>
      <c r="BN19" s="433"/>
      <c r="BO19" s="433"/>
      <c r="BP19" s="433"/>
      <c r="BQ19" s="433"/>
      <c r="BR19" s="433"/>
      <c r="BS19" s="433"/>
      <c r="BT19" s="433"/>
      <c r="BU19" s="433"/>
      <c r="BV19" s="433"/>
      <c r="BW19" s="433"/>
      <c r="BX19" s="433"/>
    </row>
    <row r="20" spans="1:76" s="394" customFormat="1" ht="11.4" x14ac:dyDescent="0.2">
      <c r="A20" s="488" t="s">
        <v>637</v>
      </c>
      <c r="B20" s="492">
        <f>'Benefit Log'!B$36</f>
        <v>0</v>
      </c>
      <c r="C20" s="489" t="str">
        <f>'Benefit Log'!E36</f>
        <v>Non-QALY</v>
      </c>
      <c r="D20" s="431">
        <f>D196</f>
        <v>0</v>
      </c>
      <c r="E20" s="316">
        <f t="shared" si="0"/>
        <v>0</v>
      </c>
      <c r="F20" s="431">
        <f>E196</f>
        <v>0</v>
      </c>
      <c r="G20" s="433"/>
      <c r="H20" s="433"/>
      <c r="I20" s="433"/>
      <c r="J20" s="433"/>
      <c r="K20" s="433"/>
      <c r="L20" s="433"/>
      <c r="M20" s="433"/>
      <c r="N20" s="433"/>
      <c r="O20" s="433"/>
      <c r="P20" s="433"/>
      <c r="Q20" s="433"/>
      <c r="R20" s="433"/>
      <c r="S20" s="433"/>
      <c r="T20" s="433"/>
      <c r="U20" s="433"/>
      <c r="V20" s="433"/>
      <c r="W20" s="433"/>
      <c r="X20" s="433"/>
      <c r="Y20" s="433"/>
      <c r="Z20" s="433"/>
      <c r="AA20" s="433"/>
      <c r="AB20" s="433"/>
      <c r="AC20" s="433"/>
      <c r="AD20" s="433"/>
      <c r="AE20" s="433"/>
      <c r="AF20" s="433"/>
      <c r="AG20" s="433"/>
      <c r="AH20" s="433"/>
      <c r="AI20" s="433"/>
      <c r="AJ20" s="433"/>
      <c r="AK20" s="433"/>
      <c r="AL20" s="433"/>
      <c r="AM20" s="433"/>
      <c r="AN20" s="433"/>
      <c r="AO20" s="433"/>
      <c r="AP20" s="433"/>
      <c r="AQ20" s="433"/>
      <c r="AR20" s="433"/>
      <c r="AS20" s="433"/>
      <c r="AT20" s="433"/>
      <c r="AU20" s="433"/>
      <c r="AV20" s="433"/>
      <c r="AW20" s="433"/>
      <c r="AX20" s="433"/>
      <c r="AY20" s="433"/>
      <c r="AZ20" s="433"/>
      <c r="BA20" s="433"/>
      <c r="BB20" s="433"/>
      <c r="BC20" s="433"/>
      <c r="BD20" s="433"/>
      <c r="BE20" s="433"/>
      <c r="BF20" s="433"/>
      <c r="BG20" s="433"/>
      <c r="BH20" s="433"/>
      <c r="BI20" s="433"/>
      <c r="BJ20" s="433"/>
      <c r="BK20" s="433"/>
      <c r="BL20" s="433"/>
      <c r="BM20" s="433"/>
      <c r="BN20" s="433"/>
      <c r="BO20" s="433"/>
      <c r="BP20" s="433"/>
      <c r="BQ20" s="433"/>
      <c r="BR20" s="433"/>
      <c r="BS20" s="433"/>
      <c r="BT20" s="433"/>
      <c r="BU20" s="433"/>
      <c r="BV20" s="433"/>
      <c r="BW20" s="433"/>
      <c r="BX20" s="433"/>
    </row>
    <row r="21" spans="1:76" s="493" customFormat="1" x14ac:dyDescent="0.25">
      <c r="A21" s="11"/>
      <c r="B21" s="11"/>
      <c r="C21" s="490" t="s">
        <v>55</v>
      </c>
      <c r="D21" s="315">
        <f>SUM(D6:D20)</f>
        <v>0</v>
      </c>
      <c r="E21" s="317">
        <f>SUM(E6:E20)</f>
        <v>0</v>
      </c>
      <c r="F21" s="315">
        <f>SUM(F6:F20)</f>
        <v>0</v>
      </c>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c r="AE21" s="317"/>
      <c r="AF21" s="317"/>
      <c r="AG21" s="317"/>
      <c r="AH21" s="317"/>
      <c r="AI21" s="317"/>
      <c r="AJ21" s="317"/>
      <c r="AK21" s="317"/>
      <c r="AL21" s="317"/>
      <c r="AM21" s="317"/>
      <c r="AN21" s="317"/>
      <c r="AO21" s="317"/>
      <c r="AP21" s="317"/>
      <c r="AQ21" s="317"/>
      <c r="AR21" s="317"/>
      <c r="AS21" s="317"/>
      <c r="AT21" s="317"/>
      <c r="AU21" s="317"/>
      <c r="AV21" s="317"/>
      <c r="AW21" s="317"/>
      <c r="AX21" s="317"/>
      <c r="AY21" s="317"/>
      <c r="AZ21" s="317"/>
      <c r="BA21" s="317"/>
      <c r="BB21" s="317"/>
      <c r="BC21" s="317"/>
      <c r="BD21" s="317"/>
      <c r="BE21" s="317"/>
      <c r="BF21" s="317"/>
      <c r="BG21" s="317"/>
      <c r="BH21" s="317"/>
      <c r="BI21" s="317"/>
      <c r="BJ21" s="317"/>
      <c r="BK21" s="317"/>
      <c r="BL21" s="317"/>
      <c r="BM21" s="317"/>
      <c r="BN21" s="317"/>
      <c r="BO21" s="317"/>
      <c r="BP21" s="317"/>
      <c r="BQ21" s="317"/>
      <c r="BR21" s="317"/>
      <c r="BS21" s="317"/>
      <c r="BT21" s="317"/>
      <c r="BU21" s="317"/>
      <c r="BV21" s="317"/>
      <c r="BW21" s="317"/>
      <c r="BX21" s="317"/>
    </row>
    <row r="22" spans="1:76" s="493" customFormat="1" x14ac:dyDescent="0.25">
      <c r="A22" s="11"/>
      <c r="B22" s="11"/>
      <c r="C22" s="11"/>
      <c r="D22" s="715" t="s">
        <v>584</v>
      </c>
      <c r="E22" s="716"/>
      <c r="F22" s="717"/>
      <c r="G22" s="486">
        <f>SUM(G6:G20)</f>
        <v>0</v>
      </c>
      <c r="H22" s="486">
        <f t="shared" ref="H22:BS22" si="1">SUM(H6:H20)</f>
        <v>0</v>
      </c>
      <c r="I22" s="486">
        <f t="shared" si="1"/>
        <v>0</v>
      </c>
      <c r="J22" s="486">
        <f t="shared" si="1"/>
        <v>0</v>
      </c>
      <c r="K22" s="486">
        <f t="shared" si="1"/>
        <v>0</v>
      </c>
      <c r="L22" s="486">
        <f t="shared" si="1"/>
        <v>0</v>
      </c>
      <c r="M22" s="486">
        <f t="shared" si="1"/>
        <v>0</v>
      </c>
      <c r="N22" s="486">
        <f t="shared" si="1"/>
        <v>0</v>
      </c>
      <c r="O22" s="486">
        <f t="shared" si="1"/>
        <v>0</v>
      </c>
      <c r="P22" s="486">
        <f t="shared" si="1"/>
        <v>0</v>
      </c>
      <c r="Q22" s="486">
        <f t="shared" si="1"/>
        <v>0</v>
      </c>
      <c r="R22" s="486">
        <f t="shared" si="1"/>
        <v>0</v>
      </c>
      <c r="S22" s="486">
        <f t="shared" si="1"/>
        <v>0</v>
      </c>
      <c r="T22" s="486">
        <f t="shared" si="1"/>
        <v>0</v>
      </c>
      <c r="U22" s="486">
        <f t="shared" si="1"/>
        <v>0</v>
      </c>
      <c r="V22" s="486">
        <f t="shared" si="1"/>
        <v>0</v>
      </c>
      <c r="W22" s="486">
        <f t="shared" si="1"/>
        <v>0</v>
      </c>
      <c r="X22" s="486">
        <f t="shared" si="1"/>
        <v>0</v>
      </c>
      <c r="Y22" s="486">
        <f t="shared" si="1"/>
        <v>0</v>
      </c>
      <c r="Z22" s="486">
        <f t="shared" si="1"/>
        <v>0</v>
      </c>
      <c r="AA22" s="486">
        <f t="shared" si="1"/>
        <v>0</v>
      </c>
      <c r="AB22" s="486">
        <f t="shared" si="1"/>
        <v>0</v>
      </c>
      <c r="AC22" s="486">
        <f t="shared" si="1"/>
        <v>0</v>
      </c>
      <c r="AD22" s="486">
        <f t="shared" si="1"/>
        <v>0</v>
      </c>
      <c r="AE22" s="486">
        <f t="shared" si="1"/>
        <v>0</v>
      </c>
      <c r="AF22" s="486">
        <f t="shared" si="1"/>
        <v>0</v>
      </c>
      <c r="AG22" s="486">
        <f t="shared" si="1"/>
        <v>0</v>
      </c>
      <c r="AH22" s="486">
        <f t="shared" si="1"/>
        <v>0</v>
      </c>
      <c r="AI22" s="486">
        <f t="shared" si="1"/>
        <v>0</v>
      </c>
      <c r="AJ22" s="486">
        <f t="shared" si="1"/>
        <v>0</v>
      </c>
      <c r="AK22" s="486">
        <f t="shared" si="1"/>
        <v>0</v>
      </c>
      <c r="AL22" s="486">
        <f t="shared" si="1"/>
        <v>0</v>
      </c>
      <c r="AM22" s="486">
        <f t="shared" si="1"/>
        <v>0</v>
      </c>
      <c r="AN22" s="486">
        <f t="shared" si="1"/>
        <v>0</v>
      </c>
      <c r="AO22" s="486">
        <f t="shared" si="1"/>
        <v>0</v>
      </c>
      <c r="AP22" s="486">
        <f t="shared" si="1"/>
        <v>0</v>
      </c>
      <c r="AQ22" s="486">
        <f t="shared" si="1"/>
        <v>0</v>
      </c>
      <c r="AR22" s="486">
        <f t="shared" si="1"/>
        <v>0</v>
      </c>
      <c r="AS22" s="486">
        <f t="shared" si="1"/>
        <v>0</v>
      </c>
      <c r="AT22" s="486">
        <f t="shared" si="1"/>
        <v>0</v>
      </c>
      <c r="AU22" s="486">
        <f t="shared" si="1"/>
        <v>0</v>
      </c>
      <c r="AV22" s="486">
        <f t="shared" si="1"/>
        <v>0</v>
      </c>
      <c r="AW22" s="486">
        <f t="shared" si="1"/>
        <v>0</v>
      </c>
      <c r="AX22" s="486">
        <f t="shared" si="1"/>
        <v>0</v>
      </c>
      <c r="AY22" s="486">
        <f t="shared" si="1"/>
        <v>0</v>
      </c>
      <c r="AZ22" s="486">
        <f t="shared" si="1"/>
        <v>0</v>
      </c>
      <c r="BA22" s="486">
        <f t="shared" si="1"/>
        <v>0</v>
      </c>
      <c r="BB22" s="486">
        <f t="shared" si="1"/>
        <v>0</v>
      </c>
      <c r="BC22" s="486">
        <f t="shared" si="1"/>
        <v>0</v>
      </c>
      <c r="BD22" s="486">
        <f t="shared" si="1"/>
        <v>0</v>
      </c>
      <c r="BE22" s="486">
        <f t="shared" si="1"/>
        <v>0</v>
      </c>
      <c r="BF22" s="486">
        <f t="shared" si="1"/>
        <v>0</v>
      </c>
      <c r="BG22" s="486">
        <f t="shared" si="1"/>
        <v>0</v>
      </c>
      <c r="BH22" s="486">
        <f t="shared" si="1"/>
        <v>0</v>
      </c>
      <c r="BI22" s="486">
        <f t="shared" si="1"/>
        <v>0</v>
      </c>
      <c r="BJ22" s="486">
        <f t="shared" si="1"/>
        <v>0</v>
      </c>
      <c r="BK22" s="486">
        <f t="shared" si="1"/>
        <v>0</v>
      </c>
      <c r="BL22" s="486">
        <f t="shared" si="1"/>
        <v>0</v>
      </c>
      <c r="BM22" s="486">
        <f t="shared" si="1"/>
        <v>0</v>
      </c>
      <c r="BN22" s="486">
        <f t="shared" si="1"/>
        <v>0</v>
      </c>
      <c r="BO22" s="486">
        <f t="shared" si="1"/>
        <v>0</v>
      </c>
      <c r="BP22" s="486">
        <f t="shared" si="1"/>
        <v>0</v>
      </c>
      <c r="BQ22" s="486">
        <f t="shared" si="1"/>
        <v>0</v>
      </c>
      <c r="BR22" s="486">
        <f t="shared" si="1"/>
        <v>0</v>
      </c>
      <c r="BS22" s="486">
        <f t="shared" si="1"/>
        <v>0</v>
      </c>
      <c r="BT22" s="486">
        <f t="shared" ref="BT22:BX22" si="2">SUM(BT6:BT20)</f>
        <v>0</v>
      </c>
      <c r="BU22" s="486">
        <f t="shared" si="2"/>
        <v>0</v>
      </c>
      <c r="BV22" s="486">
        <f t="shared" si="2"/>
        <v>0</v>
      </c>
      <c r="BW22" s="486">
        <f t="shared" si="2"/>
        <v>0</v>
      </c>
      <c r="BX22" s="486">
        <f t="shared" si="2"/>
        <v>0</v>
      </c>
    </row>
    <row r="23" spans="1:76" s="24" customFormat="1" x14ac:dyDescent="0.25">
      <c r="D23" s="715" t="s">
        <v>30</v>
      </c>
      <c r="E23" s="716"/>
      <c r="F23" s="717"/>
      <c r="G23" s="487">
        <f>G198</f>
        <v>0</v>
      </c>
      <c r="H23" s="487">
        <f t="shared" ref="H23:BN23" si="3">H198</f>
        <v>0</v>
      </c>
      <c r="I23" s="487">
        <f t="shared" si="3"/>
        <v>0</v>
      </c>
      <c r="J23" s="487">
        <f t="shared" si="3"/>
        <v>0</v>
      </c>
      <c r="K23" s="487">
        <f t="shared" si="3"/>
        <v>0</v>
      </c>
      <c r="L23" s="487">
        <f t="shared" si="3"/>
        <v>0</v>
      </c>
      <c r="M23" s="487">
        <f t="shared" si="3"/>
        <v>0</v>
      </c>
      <c r="N23" s="487">
        <f t="shared" si="3"/>
        <v>0</v>
      </c>
      <c r="O23" s="487">
        <f t="shared" si="3"/>
        <v>0</v>
      </c>
      <c r="P23" s="487">
        <f t="shared" si="3"/>
        <v>0</v>
      </c>
      <c r="Q23" s="487">
        <f t="shared" si="3"/>
        <v>0</v>
      </c>
      <c r="R23" s="487">
        <f t="shared" si="3"/>
        <v>0</v>
      </c>
      <c r="S23" s="487">
        <f t="shared" si="3"/>
        <v>0</v>
      </c>
      <c r="T23" s="487">
        <f t="shared" si="3"/>
        <v>0</v>
      </c>
      <c r="U23" s="487">
        <f t="shared" si="3"/>
        <v>0</v>
      </c>
      <c r="V23" s="487">
        <f t="shared" si="3"/>
        <v>0</v>
      </c>
      <c r="W23" s="487">
        <f t="shared" si="3"/>
        <v>0</v>
      </c>
      <c r="X23" s="487">
        <f t="shared" si="3"/>
        <v>0</v>
      </c>
      <c r="Y23" s="487">
        <f t="shared" si="3"/>
        <v>0</v>
      </c>
      <c r="Z23" s="487">
        <f t="shared" si="3"/>
        <v>0</v>
      </c>
      <c r="AA23" s="487">
        <f t="shared" si="3"/>
        <v>0</v>
      </c>
      <c r="AB23" s="487">
        <f t="shared" si="3"/>
        <v>0</v>
      </c>
      <c r="AC23" s="487">
        <f t="shared" si="3"/>
        <v>0</v>
      </c>
      <c r="AD23" s="487">
        <f t="shared" si="3"/>
        <v>0</v>
      </c>
      <c r="AE23" s="487">
        <f t="shared" si="3"/>
        <v>0</v>
      </c>
      <c r="AF23" s="487">
        <f t="shared" si="3"/>
        <v>0</v>
      </c>
      <c r="AG23" s="487">
        <f t="shared" si="3"/>
        <v>0</v>
      </c>
      <c r="AH23" s="487">
        <f t="shared" si="3"/>
        <v>0</v>
      </c>
      <c r="AI23" s="487">
        <f t="shared" si="3"/>
        <v>0</v>
      </c>
      <c r="AJ23" s="487">
        <f t="shared" si="3"/>
        <v>0</v>
      </c>
      <c r="AK23" s="487">
        <f t="shared" si="3"/>
        <v>0</v>
      </c>
      <c r="AL23" s="487">
        <f t="shared" si="3"/>
        <v>0</v>
      </c>
      <c r="AM23" s="487">
        <f t="shared" si="3"/>
        <v>0</v>
      </c>
      <c r="AN23" s="487">
        <f t="shared" si="3"/>
        <v>0</v>
      </c>
      <c r="AO23" s="487">
        <f t="shared" si="3"/>
        <v>0</v>
      </c>
      <c r="AP23" s="487">
        <f t="shared" si="3"/>
        <v>0</v>
      </c>
      <c r="AQ23" s="487">
        <f t="shared" si="3"/>
        <v>0</v>
      </c>
      <c r="AR23" s="487">
        <f t="shared" si="3"/>
        <v>0</v>
      </c>
      <c r="AS23" s="487">
        <f t="shared" si="3"/>
        <v>0</v>
      </c>
      <c r="AT23" s="487">
        <f t="shared" si="3"/>
        <v>0</v>
      </c>
      <c r="AU23" s="487">
        <f t="shared" si="3"/>
        <v>0</v>
      </c>
      <c r="AV23" s="487">
        <f t="shared" si="3"/>
        <v>0</v>
      </c>
      <c r="AW23" s="487">
        <f t="shared" si="3"/>
        <v>0</v>
      </c>
      <c r="AX23" s="487">
        <f t="shared" si="3"/>
        <v>0</v>
      </c>
      <c r="AY23" s="487">
        <f t="shared" si="3"/>
        <v>0</v>
      </c>
      <c r="AZ23" s="487">
        <f t="shared" si="3"/>
        <v>0</v>
      </c>
      <c r="BA23" s="487">
        <f t="shared" si="3"/>
        <v>0</v>
      </c>
      <c r="BB23" s="487">
        <f t="shared" si="3"/>
        <v>0</v>
      </c>
      <c r="BC23" s="487">
        <f t="shared" si="3"/>
        <v>0</v>
      </c>
      <c r="BD23" s="487">
        <f t="shared" si="3"/>
        <v>0</v>
      </c>
      <c r="BE23" s="487">
        <f t="shared" si="3"/>
        <v>0</v>
      </c>
      <c r="BF23" s="487">
        <f t="shared" si="3"/>
        <v>0</v>
      </c>
      <c r="BG23" s="487">
        <f t="shared" si="3"/>
        <v>0</v>
      </c>
      <c r="BH23" s="487">
        <f t="shared" si="3"/>
        <v>0</v>
      </c>
      <c r="BI23" s="487">
        <f t="shared" si="3"/>
        <v>0</v>
      </c>
      <c r="BJ23" s="487">
        <f t="shared" si="3"/>
        <v>0</v>
      </c>
      <c r="BK23" s="487">
        <f t="shared" si="3"/>
        <v>0</v>
      </c>
      <c r="BL23" s="487">
        <f t="shared" si="3"/>
        <v>0</v>
      </c>
      <c r="BM23" s="487">
        <f t="shared" si="3"/>
        <v>0</v>
      </c>
      <c r="BN23" s="487">
        <f t="shared" si="3"/>
        <v>0</v>
      </c>
      <c r="BO23" s="487">
        <f t="shared" ref="BO23:BS23" si="4">BO198</f>
        <v>0</v>
      </c>
      <c r="BP23" s="487">
        <f t="shared" si="4"/>
        <v>0</v>
      </c>
      <c r="BQ23" s="487">
        <f t="shared" si="4"/>
        <v>0</v>
      </c>
      <c r="BR23" s="487">
        <f t="shared" si="4"/>
        <v>0</v>
      </c>
      <c r="BS23" s="487">
        <f t="shared" si="4"/>
        <v>0</v>
      </c>
      <c r="BT23" s="487">
        <f t="shared" ref="BT23:BX23" si="5">BT198</f>
        <v>0</v>
      </c>
      <c r="BU23" s="487">
        <f t="shared" si="5"/>
        <v>0</v>
      </c>
      <c r="BV23" s="487">
        <f t="shared" si="5"/>
        <v>0</v>
      </c>
      <c r="BW23" s="487">
        <f t="shared" si="5"/>
        <v>0</v>
      </c>
      <c r="BX23" s="487">
        <f t="shared" si="5"/>
        <v>0</v>
      </c>
    </row>
    <row r="25" spans="1:76" x14ac:dyDescent="0.25">
      <c r="A25" s="734" t="str">
        <f>"Option 1 - "&amp; Factors!$B$16</f>
        <v xml:space="preserve">Option 1 - </v>
      </c>
      <c r="B25" s="735"/>
      <c r="C25" s="735"/>
      <c r="D25" s="735"/>
      <c r="E25" s="33"/>
      <c r="F25" s="30"/>
      <c r="G25" s="30"/>
      <c r="H25" s="30"/>
      <c r="I25" s="30"/>
      <c r="J25" s="30"/>
      <c r="K25" s="30"/>
      <c r="L25" s="30"/>
      <c r="M25" s="30"/>
      <c r="N25" s="30"/>
      <c r="O25" s="30"/>
      <c r="P25" s="30"/>
      <c r="Q25" s="30"/>
      <c r="R25" s="30"/>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row>
    <row r="26" spans="1:76" s="7" customFormat="1" ht="15" customHeight="1" x14ac:dyDescent="0.25">
      <c r="A26" s="718" t="s">
        <v>32</v>
      </c>
      <c r="B26" s="718" t="s">
        <v>337</v>
      </c>
      <c r="C26" s="719" t="s">
        <v>408</v>
      </c>
      <c r="D26" s="719" t="s">
        <v>423</v>
      </c>
      <c r="E26" s="718" t="s">
        <v>584</v>
      </c>
      <c r="F26" s="718" t="s">
        <v>30</v>
      </c>
      <c r="G26" s="19">
        <v>0</v>
      </c>
      <c r="H26" s="19">
        <v>1</v>
      </c>
      <c r="I26" s="19">
        <v>2</v>
      </c>
      <c r="J26" s="19">
        <v>3</v>
      </c>
      <c r="K26" s="19">
        <v>4</v>
      </c>
      <c r="L26" s="19">
        <v>5</v>
      </c>
      <c r="M26" s="19">
        <v>6</v>
      </c>
      <c r="N26" s="19">
        <v>7</v>
      </c>
      <c r="O26" s="19">
        <v>8</v>
      </c>
      <c r="P26" s="19">
        <v>9</v>
      </c>
      <c r="Q26" s="19">
        <v>10</v>
      </c>
      <c r="R26" s="19">
        <v>11</v>
      </c>
      <c r="S26" s="19">
        <v>12</v>
      </c>
      <c r="T26" s="19">
        <v>13</v>
      </c>
      <c r="U26" s="19">
        <v>14</v>
      </c>
      <c r="V26" s="19">
        <v>15</v>
      </c>
      <c r="W26" s="19">
        <v>16</v>
      </c>
      <c r="X26" s="19">
        <v>17</v>
      </c>
      <c r="Y26" s="19">
        <v>18</v>
      </c>
      <c r="Z26" s="19">
        <v>19</v>
      </c>
      <c r="AA26" s="19">
        <v>20</v>
      </c>
      <c r="AB26" s="19">
        <v>21</v>
      </c>
      <c r="AC26" s="19">
        <v>22</v>
      </c>
      <c r="AD26" s="19">
        <v>23</v>
      </c>
      <c r="AE26" s="19">
        <v>24</v>
      </c>
      <c r="AF26" s="19">
        <v>25</v>
      </c>
      <c r="AG26" s="19">
        <v>26</v>
      </c>
      <c r="AH26" s="19">
        <v>27</v>
      </c>
      <c r="AI26" s="19">
        <v>28</v>
      </c>
      <c r="AJ26" s="19">
        <v>29</v>
      </c>
      <c r="AK26" s="19">
        <v>30</v>
      </c>
      <c r="AL26" s="19">
        <v>31</v>
      </c>
      <c r="AM26" s="19">
        <v>32</v>
      </c>
      <c r="AN26" s="19">
        <v>33</v>
      </c>
      <c r="AO26" s="19">
        <v>34</v>
      </c>
      <c r="AP26" s="19">
        <v>35</v>
      </c>
      <c r="AQ26" s="19">
        <v>36</v>
      </c>
      <c r="AR26" s="19">
        <v>37</v>
      </c>
      <c r="AS26" s="19">
        <v>38</v>
      </c>
      <c r="AT26" s="19">
        <v>39</v>
      </c>
      <c r="AU26" s="19">
        <v>40</v>
      </c>
      <c r="AV26" s="19">
        <v>41</v>
      </c>
      <c r="AW26" s="19">
        <v>42</v>
      </c>
      <c r="AX26" s="19">
        <v>43</v>
      </c>
      <c r="AY26" s="19">
        <v>44</v>
      </c>
      <c r="AZ26" s="19">
        <v>45</v>
      </c>
      <c r="BA26" s="19">
        <v>46</v>
      </c>
      <c r="BB26" s="19">
        <v>47</v>
      </c>
      <c r="BC26" s="19">
        <v>48</v>
      </c>
      <c r="BD26" s="19">
        <v>49</v>
      </c>
      <c r="BE26" s="19">
        <v>50</v>
      </c>
      <c r="BF26" s="19">
        <v>51</v>
      </c>
      <c r="BG26" s="19">
        <v>52</v>
      </c>
      <c r="BH26" s="19">
        <v>53</v>
      </c>
      <c r="BI26" s="19">
        <v>54</v>
      </c>
      <c r="BJ26" s="19">
        <v>55</v>
      </c>
      <c r="BK26" s="19">
        <v>56</v>
      </c>
      <c r="BL26" s="19">
        <v>57</v>
      </c>
      <c r="BM26" s="19">
        <v>58</v>
      </c>
      <c r="BN26" s="19">
        <v>59</v>
      </c>
      <c r="BO26" s="19">
        <v>60</v>
      </c>
      <c r="BP26" s="19">
        <v>61</v>
      </c>
      <c r="BQ26" s="19">
        <v>62</v>
      </c>
      <c r="BR26" s="19">
        <v>63</v>
      </c>
      <c r="BS26" s="19">
        <v>64</v>
      </c>
      <c r="BT26" s="19">
        <v>65</v>
      </c>
      <c r="BU26" s="19">
        <v>66</v>
      </c>
      <c r="BV26" s="19">
        <v>67</v>
      </c>
      <c r="BW26" s="19">
        <v>68</v>
      </c>
      <c r="BX26" s="19">
        <v>69</v>
      </c>
    </row>
    <row r="27" spans="1:76" s="7" customFormat="1" x14ac:dyDescent="0.25">
      <c r="A27" s="718"/>
      <c r="B27" s="718"/>
      <c r="C27" s="720"/>
      <c r="D27" s="720"/>
      <c r="E27" s="721"/>
      <c r="F27" s="718"/>
      <c r="G27" s="22" t="str">
        <f>Factors!C$49</f>
        <v/>
      </c>
      <c r="H27" s="22" t="str">
        <f>Factors!D$49</f>
        <v/>
      </c>
      <c r="I27" s="22" t="str">
        <f>Factors!E$49</f>
        <v/>
      </c>
      <c r="J27" s="22" t="str">
        <f>Factors!F$49</f>
        <v/>
      </c>
      <c r="K27" s="22" t="str">
        <f>Factors!G$49</f>
        <v/>
      </c>
      <c r="L27" s="22" t="str">
        <f>Factors!H$49</f>
        <v/>
      </c>
      <c r="M27" s="22" t="str">
        <f>Factors!I$49</f>
        <v/>
      </c>
      <c r="N27" s="22" t="str">
        <f>Factors!J$49</f>
        <v/>
      </c>
      <c r="O27" s="22" t="str">
        <f>Factors!K$49</f>
        <v/>
      </c>
      <c r="P27" s="22" t="str">
        <f>Factors!L$49</f>
        <v/>
      </c>
      <c r="Q27" s="22" t="str">
        <f>Factors!M$49</f>
        <v/>
      </c>
      <c r="R27" s="22" t="str">
        <f>Factors!N$49</f>
        <v/>
      </c>
      <c r="S27" s="22" t="str">
        <f>Factors!O$49</f>
        <v/>
      </c>
      <c r="T27" s="22" t="str">
        <f>Factors!P$49</f>
        <v/>
      </c>
      <c r="U27" s="22" t="str">
        <f>Factors!Q$49</f>
        <v/>
      </c>
      <c r="V27" s="22" t="str">
        <f>Factors!R$49</f>
        <v/>
      </c>
      <c r="W27" s="22" t="str">
        <f>Factors!S$49</f>
        <v/>
      </c>
      <c r="X27" s="22" t="str">
        <f>Factors!T$49</f>
        <v/>
      </c>
      <c r="Y27" s="22" t="str">
        <f>Factors!U$49</f>
        <v/>
      </c>
      <c r="Z27" s="22" t="str">
        <f>Factors!V$49</f>
        <v/>
      </c>
      <c r="AA27" s="22" t="str">
        <f>Factors!W$49</f>
        <v/>
      </c>
      <c r="AB27" s="22" t="str">
        <f>Factors!X$49</f>
        <v/>
      </c>
      <c r="AC27" s="22" t="str">
        <f>Factors!Y$49</f>
        <v/>
      </c>
      <c r="AD27" s="22" t="str">
        <f>Factors!Z$49</f>
        <v/>
      </c>
      <c r="AE27" s="22" t="str">
        <f>Factors!AA$49</f>
        <v/>
      </c>
      <c r="AF27" s="22" t="str">
        <f>Factors!AB$49</f>
        <v/>
      </c>
      <c r="AG27" s="22" t="str">
        <f>Factors!AC$49</f>
        <v/>
      </c>
      <c r="AH27" s="22" t="str">
        <f>Factors!AD$49</f>
        <v/>
      </c>
      <c r="AI27" s="22" t="str">
        <f>Factors!AE$49</f>
        <v/>
      </c>
      <c r="AJ27" s="22" t="str">
        <f>Factors!AF$49</f>
        <v/>
      </c>
      <c r="AK27" s="22" t="str">
        <f>Factors!AG$49</f>
        <v/>
      </c>
      <c r="AL27" s="22" t="str">
        <f>Factors!AH$49</f>
        <v/>
      </c>
      <c r="AM27" s="22" t="str">
        <f>Factors!AI$49</f>
        <v/>
      </c>
      <c r="AN27" s="22" t="str">
        <f>Factors!AJ$49</f>
        <v/>
      </c>
      <c r="AO27" s="22" t="str">
        <f>Factors!AK$49</f>
        <v/>
      </c>
      <c r="AP27" s="22" t="str">
        <f>Factors!AL$49</f>
        <v/>
      </c>
      <c r="AQ27" s="22" t="str">
        <f>Factors!AM$49</f>
        <v/>
      </c>
      <c r="AR27" s="22" t="str">
        <f>Factors!AN$49</f>
        <v/>
      </c>
      <c r="AS27" s="22" t="str">
        <f>Factors!AO$49</f>
        <v/>
      </c>
      <c r="AT27" s="22" t="str">
        <f>Factors!AP$49</f>
        <v/>
      </c>
      <c r="AU27" s="22" t="str">
        <f>Factors!AQ$49</f>
        <v/>
      </c>
      <c r="AV27" s="22" t="str">
        <f>Factors!AR$49</f>
        <v/>
      </c>
      <c r="AW27" s="22" t="str">
        <f>Factors!AS$49</f>
        <v/>
      </c>
      <c r="AX27" s="22" t="str">
        <f>Factors!AT$49</f>
        <v/>
      </c>
      <c r="AY27" s="22" t="str">
        <f>Factors!AU$49</f>
        <v/>
      </c>
      <c r="AZ27" s="22" t="str">
        <f>Factors!AV$49</f>
        <v/>
      </c>
      <c r="BA27" s="22" t="str">
        <f>Factors!AW$49</f>
        <v/>
      </c>
      <c r="BB27" s="22" t="str">
        <f>Factors!AX$49</f>
        <v/>
      </c>
      <c r="BC27" s="22" t="str">
        <f>Factors!AY$49</f>
        <v/>
      </c>
      <c r="BD27" s="22" t="str">
        <f>Factors!AZ$49</f>
        <v/>
      </c>
      <c r="BE27" s="22" t="str">
        <f>Factors!BA$49</f>
        <v/>
      </c>
      <c r="BF27" s="22" t="str">
        <f>Factors!BB$49</f>
        <v/>
      </c>
      <c r="BG27" s="22" t="str">
        <f>Factors!BC$49</f>
        <v/>
      </c>
      <c r="BH27" s="22" t="str">
        <f>Factors!BD$49</f>
        <v/>
      </c>
      <c r="BI27" s="22" t="str">
        <f>Factors!BE$49</f>
        <v/>
      </c>
      <c r="BJ27" s="22" t="str">
        <f>Factors!BF$49</f>
        <v/>
      </c>
      <c r="BK27" s="22" t="str">
        <f>Factors!BG$49</f>
        <v/>
      </c>
      <c r="BL27" s="22" t="str">
        <f>Factors!BH$49</f>
        <v/>
      </c>
      <c r="BM27" s="22" t="str">
        <f>Factors!BI$49</f>
        <v/>
      </c>
      <c r="BN27" s="22" t="str">
        <f>Factors!BJ$49</f>
        <v/>
      </c>
      <c r="BO27" s="22" t="str">
        <f>Factors!BK$49</f>
        <v/>
      </c>
      <c r="BP27" s="22" t="str">
        <f>Factors!BL$49</f>
        <v/>
      </c>
      <c r="BQ27" s="22" t="str">
        <f>Factors!BM$49</f>
        <v/>
      </c>
      <c r="BR27" s="22" t="str">
        <f>Factors!BN$49</f>
        <v/>
      </c>
      <c r="BS27" s="22" t="str">
        <f>Factors!BO$49</f>
        <v/>
      </c>
      <c r="BT27" s="22" t="str">
        <f>Factors!BP$49</f>
        <v/>
      </c>
      <c r="BU27" s="22" t="str">
        <f>Factors!BQ$49</f>
        <v/>
      </c>
      <c r="BV27" s="22" t="str">
        <f>Factors!BR$49</f>
        <v/>
      </c>
      <c r="BW27" s="22" t="str">
        <f>Factors!BS$49</f>
        <v/>
      </c>
      <c r="BX27" s="22" t="str">
        <f>Factors!BT$49</f>
        <v/>
      </c>
    </row>
    <row r="28" spans="1:76" s="394" customFormat="1" ht="11.4" x14ac:dyDescent="0.2">
      <c r="A28" s="481" t="s">
        <v>33</v>
      </c>
      <c r="B28" s="492">
        <f>'Benefit Log'!B$22</f>
        <v>0</v>
      </c>
      <c r="C28" s="483" t="str">
        <f>C6</f>
        <v>Non-QALY</v>
      </c>
      <c r="D28" s="431">
        <f>D201</f>
        <v>0</v>
      </c>
      <c r="E28" s="316">
        <f t="shared" ref="E28:E42" si="6">SUM(G28:BX28)</f>
        <v>0</v>
      </c>
      <c r="F28" s="431">
        <f>E201</f>
        <v>0</v>
      </c>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c r="AG28" s="433"/>
      <c r="AH28" s="43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c r="BF28" s="433"/>
      <c r="BG28" s="433"/>
      <c r="BH28" s="433"/>
      <c r="BI28" s="433"/>
      <c r="BJ28" s="433"/>
      <c r="BK28" s="433"/>
      <c r="BL28" s="433"/>
      <c r="BM28" s="433"/>
      <c r="BN28" s="433"/>
      <c r="BO28" s="433"/>
      <c r="BP28" s="433"/>
      <c r="BQ28" s="433"/>
      <c r="BR28" s="433"/>
      <c r="BS28" s="433"/>
      <c r="BT28" s="433"/>
      <c r="BU28" s="433"/>
      <c r="BV28" s="433"/>
      <c r="BW28" s="433"/>
      <c r="BX28" s="433"/>
    </row>
    <row r="29" spans="1:76" s="394" customFormat="1" ht="11.4" x14ac:dyDescent="0.2">
      <c r="A29" s="481" t="s">
        <v>34</v>
      </c>
      <c r="B29" s="492">
        <f>'Benefit Log'!B$23</f>
        <v>0</v>
      </c>
      <c r="C29" s="483" t="str">
        <f t="shared" ref="C29:C42" si="7">C7</f>
        <v>Non-QALY</v>
      </c>
      <c r="D29" s="431">
        <f>D203</f>
        <v>0</v>
      </c>
      <c r="E29" s="316">
        <f t="shared" si="6"/>
        <v>0</v>
      </c>
      <c r="F29" s="431">
        <f>E203</f>
        <v>0</v>
      </c>
      <c r="G29" s="551"/>
      <c r="H29" s="551"/>
      <c r="I29" s="551"/>
      <c r="J29" s="551"/>
      <c r="K29" s="551"/>
      <c r="L29" s="551"/>
      <c r="M29" s="551"/>
      <c r="N29" s="551"/>
      <c r="O29" s="551"/>
      <c r="P29" s="551"/>
      <c r="Q29" s="551"/>
      <c r="R29" s="551"/>
      <c r="S29" s="551"/>
      <c r="T29" s="551"/>
      <c r="U29" s="551"/>
      <c r="V29" s="551"/>
      <c r="W29" s="551"/>
      <c r="X29" s="551"/>
      <c r="Y29" s="551"/>
      <c r="Z29" s="551"/>
      <c r="AA29" s="551"/>
      <c r="AB29" s="551"/>
      <c r="AC29" s="551"/>
      <c r="AD29" s="551"/>
      <c r="AE29" s="551"/>
      <c r="AF29" s="551"/>
      <c r="AG29" s="551"/>
      <c r="AH29" s="551"/>
      <c r="AI29" s="551"/>
      <c r="AJ29" s="551"/>
      <c r="AK29" s="551"/>
      <c r="AL29" s="551"/>
      <c r="AM29" s="551"/>
      <c r="AN29" s="551"/>
      <c r="AO29" s="551"/>
      <c r="AP29" s="551"/>
      <c r="AQ29" s="551"/>
      <c r="AR29" s="551"/>
      <c r="AS29" s="551"/>
      <c r="AT29" s="551"/>
      <c r="AU29" s="551"/>
      <c r="AV29" s="551"/>
      <c r="AW29" s="551"/>
      <c r="AX29" s="551"/>
      <c r="AY29" s="551"/>
      <c r="AZ29" s="551"/>
      <c r="BA29" s="551"/>
      <c r="BB29" s="551"/>
      <c r="BC29" s="551"/>
      <c r="BD29" s="551"/>
      <c r="BE29" s="551"/>
      <c r="BF29" s="551"/>
      <c r="BG29" s="551"/>
      <c r="BH29" s="551"/>
      <c r="BI29" s="551"/>
      <c r="BJ29" s="551"/>
      <c r="BK29" s="551"/>
      <c r="BL29" s="551"/>
      <c r="BM29" s="551"/>
      <c r="BN29" s="551"/>
      <c r="BO29" s="551"/>
      <c r="BP29" s="551"/>
      <c r="BQ29" s="551"/>
      <c r="BR29" s="551"/>
      <c r="BS29" s="551"/>
      <c r="BT29" s="551"/>
      <c r="BU29" s="551"/>
      <c r="BV29" s="551"/>
      <c r="BW29" s="551"/>
      <c r="BX29" s="551"/>
    </row>
    <row r="30" spans="1:76" s="394" customFormat="1" ht="11.4" x14ac:dyDescent="0.2">
      <c r="A30" s="481" t="s">
        <v>35</v>
      </c>
      <c r="B30" s="492">
        <f>'Benefit Log'!B$24</f>
        <v>0</v>
      </c>
      <c r="C30" s="483" t="str">
        <f t="shared" si="7"/>
        <v>Non-QALY</v>
      </c>
      <c r="D30" s="431">
        <f>D205</f>
        <v>0</v>
      </c>
      <c r="E30" s="316">
        <f t="shared" si="6"/>
        <v>0</v>
      </c>
      <c r="F30" s="431">
        <f>E205</f>
        <v>0</v>
      </c>
      <c r="G30" s="551"/>
      <c r="H30" s="551"/>
      <c r="I30" s="551"/>
      <c r="J30" s="551"/>
      <c r="K30" s="551"/>
      <c r="L30" s="551"/>
      <c r="M30" s="551"/>
      <c r="N30" s="551"/>
      <c r="O30" s="551"/>
      <c r="P30" s="551"/>
      <c r="Q30" s="551"/>
      <c r="R30" s="551"/>
      <c r="S30" s="551"/>
      <c r="T30" s="551"/>
      <c r="U30" s="551"/>
      <c r="V30" s="551"/>
      <c r="W30" s="551"/>
      <c r="X30" s="551"/>
      <c r="Y30" s="551"/>
      <c r="Z30" s="551"/>
      <c r="AA30" s="551"/>
      <c r="AB30" s="551"/>
      <c r="AC30" s="551"/>
      <c r="AD30" s="551"/>
      <c r="AE30" s="551"/>
      <c r="AF30" s="551"/>
      <c r="AG30" s="551"/>
      <c r="AH30" s="551"/>
      <c r="AI30" s="551"/>
      <c r="AJ30" s="551"/>
      <c r="AK30" s="551"/>
      <c r="AL30" s="551"/>
      <c r="AM30" s="551"/>
      <c r="AN30" s="551"/>
      <c r="AO30" s="551"/>
      <c r="AP30" s="551"/>
      <c r="AQ30" s="551"/>
      <c r="AR30" s="551"/>
      <c r="AS30" s="551"/>
      <c r="AT30" s="551"/>
      <c r="AU30" s="551"/>
      <c r="AV30" s="551"/>
      <c r="AW30" s="551"/>
      <c r="AX30" s="551"/>
      <c r="AY30" s="551"/>
      <c r="AZ30" s="551"/>
      <c r="BA30" s="551"/>
      <c r="BB30" s="551"/>
      <c r="BC30" s="551"/>
      <c r="BD30" s="551"/>
      <c r="BE30" s="551"/>
      <c r="BF30" s="551"/>
      <c r="BG30" s="551"/>
      <c r="BH30" s="551"/>
      <c r="BI30" s="551"/>
      <c r="BJ30" s="551"/>
      <c r="BK30" s="551"/>
      <c r="BL30" s="551"/>
      <c r="BM30" s="551"/>
      <c r="BN30" s="551"/>
      <c r="BO30" s="551"/>
      <c r="BP30" s="551"/>
      <c r="BQ30" s="551"/>
      <c r="BR30" s="551"/>
      <c r="BS30" s="551"/>
      <c r="BT30" s="551"/>
      <c r="BU30" s="551"/>
      <c r="BV30" s="551"/>
      <c r="BW30" s="551"/>
      <c r="BX30" s="551"/>
    </row>
    <row r="31" spans="1:76" s="394" customFormat="1" ht="11.4" x14ac:dyDescent="0.2">
      <c r="A31" s="481" t="s">
        <v>36</v>
      </c>
      <c r="B31" s="492">
        <f>'Benefit Log'!B$25</f>
        <v>0</v>
      </c>
      <c r="C31" s="483" t="str">
        <f t="shared" si="7"/>
        <v>Non-QALY</v>
      </c>
      <c r="D31" s="431">
        <f>D207</f>
        <v>0</v>
      </c>
      <c r="E31" s="316">
        <f t="shared" si="6"/>
        <v>0</v>
      </c>
      <c r="F31" s="431">
        <f>E207</f>
        <v>0</v>
      </c>
      <c r="G31" s="551"/>
      <c r="H31" s="551"/>
      <c r="I31" s="551"/>
      <c r="J31" s="551"/>
      <c r="K31" s="551"/>
      <c r="L31" s="551"/>
      <c r="M31" s="551"/>
      <c r="N31" s="551"/>
      <c r="O31" s="551"/>
      <c r="P31" s="551"/>
      <c r="Q31" s="551"/>
      <c r="R31" s="551"/>
      <c r="S31" s="551"/>
      <c r="T31" s="551"/>
      <c r="U31" s="551"/>
      <c r="V31" s="551"/>
      <c r="W31" s="551"/>
      <c r="X31" s="551"/>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1"/>
      <c r="AY31" s="551"/>
      <c r="AZ31" s="551"/>
      <c r="BA31" s="551"/>
      <c r="BB31" s="551"/>
      <c r="BC31" s="551"/>
      <c r="BD31" s="551"/>
      <c r="BE31" s="551"/>
      <c r="BF31" s="551"/>
      <c r="BG31" s="551"/>
      <c r="BH31" s="551"/>
      <c r="BI31" s="551"/>
      <c r="BJ31" s="551"/>
      <c r="BK31" s="551"/>
      <c r="BL31" s="551"/>
      <c r="BM31" s="551"/>
      <c r="BN31" s="551"/>
      <c r="BO31" s="551"/>
      <c r="BP31" s="551"/>
      <c r="BQ31" s="551"/>
      <c r="BR31" s="551"/>
      <c r="BS31" s="551"/>
      <c r="BT31" s="551"/>
      <c r="BU31" s="551"/>
      <c r="BV31" s="551"/>
      <c r="BW31" s="551"/>
      <c r="BX31" s="551"/>
    </row>
    <row r="32" spans="1:76" s="394" customFormat="1" ht="11.4" x14ac:dyDescent="0.2">
      <c r="A32" s="481" t="s">
        <v>37</v>
      </c>
      <c r="B32" s="492">
        <f>'Benefit Log'!B$26</f>
        <v>0</v>
      </c>
      <c r="C32" s="483" t="str">
        <f t="shared" si="7"/>
        <v>Non-QALY</v>
      </c>
      <c r="D32" s="431">
        <f>D209</f>
        <v>0</v>
      </c>
      <c r="E32" s="316">
        <f t="shared" si="6"/>
        <v>0</v>
      </c>
      <c r="F32" s="431">
        <f>E209</f>
        <v>0</v>
      </c>
      <c r="G32" s="551"/>
      <c r="H32" s="551"/>
      <c r="I32" s="551"/>
      <c r="J32" s="551"/>
      <c r="K32" s="551"/>
      <c r="L32" s="551"/>
      <c r="M32" s="551"/>
      <c r="N32" s="551"/>
      <c r="O32" s="551"/>
      <c r="P32" s="551"/>
      <c r="Q32" s="551"/>
      <c r="R32" s="551"/>
      <c r="S32" s="551"/>
      <c r="T32" s="551"/>
      <c r="U32" s="551"/>
      <c r="V32" s="551"/>
      <c r="W32" s="551"/>
      <c r="X32" s="551"/>
      <c r="Y32" s="551"/>
      <c r="Z32" s="551"/>
      <c r="AA32" s="551"/>
      <c r="AB32" s="551"/>
      <c r="AC32" s="551"/>
      <c r="AD32" s="551"/>
      <c r="AE32" s="551"/>
      <c r="AF32" s="551"/>
      <c r="AG32" s="551"/>
      <c r="AH32" s="551"/>
      <c r="AI32" s="551"/>
      <c r="AJ32" s="551"/>
      <c r="AK32" s="551"/>
      <c r="AL32" s="551"/>
      <c r="AM32" s="551"/>
      <c r="AN32" s="551"/>
      <c r="AO32" s="551"/>
      <c r="AP32" s="551"/>
      <c r="AQ32" s="551"/>
      <c r="AR32" s="551"/>
      <c r="AS32" s="551"/>
      <c r="AT32" s="551"/>
      <c r="AU32" s="551"/>
      <c r="AV32" s="551"/>
      <c r="AW32" s="551"/>
      <c r="AX32" s="551"/>
      <c r="AY32" s="551"/>
      <c r="AZ32" s="551"/>
      <c r="BA32" s="551"/>
      <c r="BB32" s="551"/>
      <c r="BC32" s="551"/>
      <c r="BD32" s="551"/>
      <c r="BE32" s="551"/>
      <c r="BF32" s="551"/>
      <c r="BG32" s="551"/>
      <c r="BH32" s="551"/>
      <c r="BI32" s="551"/>
      <c r="BJ32" s="551"/>
      <c r="BK32" s="551"/>
      <c r="BL32" s="551"/>
      <c r="BM32" s="551"/>
      <c r="BN32" s="551"/>
      <c r="BO32" s="551"/>
      <c r="BP32" s="551"/>
      <c r="BQ32" s="551"/>
      <c r="BR32" s="551"/>
      <c r="BS32" s="551"/>
      <c r="BT32" s="551"/>
      <c r="BU32" s="551"/>
      <c r="BV32" s="551"/>
      <c r="BW32" s="551"/>
      <c r="BX32" s="551"/>
    </row>
    <row r="33" spans="1:76" s="394" customFormat="1" ht="11.4" x14ac:dyDescent="0.2">
      <c r="A33" s="481" t="s">
        <v>38</v>
      </c>
      <c r="B33" s="492">
        <f>'Benefit Log'!B$27</f>
        <v>0</v>
      </c>
      <c r="C33" s="483" t="str">
        <f t="shared" si="7"/>
        <v>Non-QALY</v>
      </c>
      <c r="D33" s="431">
        <f>D211</f>
        <v>0</v>
      </c>
      <c r="E33" s="316">
        <f t="shared" si="6"/>
        <v>0</v>
      </c>
      <c r="F33" s="431">
        <f>E211</f>
        <v>0</v>
      </c>
      <c r="G33" s="551"/>
      <c r="H33" s="551"/>
      <c r="I33" s="551"/>
      <c r="J33" s="551"/>
      <c r="K33" s="551"/>
      <c r="L33" s="551"/>
      <c r="M33" s="551"/>
      <c r="N33" s="551"/>
      <c r="O33" s="551"/>
      <c r="P33" s="551"/>
      <c r="Q33" s="551"/>
      <c r="R33" s="551"/>
      <c r="S33" s="551"/>
      <c r="T33" s="551"/>
      <c r="U33" s="551"/>
      <c r="V33" s="551"/>
      <c r="W33" s="551"/>
      <c r="X33" s="551"/>
      <c r="Y33" s="551"/>
      <c r="Z33" s="551"/>
      <c r="AA33" s="551"/>
      <c r="AB33" s="551"/>
      <c r="AC33" s="551"/>
      <c r="AD33" s="551"/>
      <c r="AE33" s="551"/>
      <c r="AF33" s="551"/>
      <c r="AG33" s="551"/>
      <c r="AH33" s="551"/>
      <c r="AI33" s="551"/>
      <c r="AJ33" s="551"/>
      <c r="AK33" s="551"/>
      <c r="AL33" s="551"/>
      <c r="AM33" s="551"/>
      <c r="AN33" s="551"/>
      <c r="AO33" s="551"/>
      <c r="AP33" s="551"/>
      <c r="AQ33" s="551"/>
      <c r="AR33" s="551"/>
      <c r="AS33" s="551"/>
      <c r="AT33" s="551"/>
      <c r="AU33" s="551"/>
      <c r="AV33" s="551"/>
      <c r="AW33" s="551"/>
      <c r="AX33" s="551"/>
      <c r="AY33" s="551"/>
      <c r="AZ33" s="551"/>
      <c r="BA33" s="551"/>
      <c r="BB33" s="551"/>
      <c r="BC33" s="551"/>
      <c r="BD33" s="551"/>
      <c r="BE33" s="551"/>
      <c r="BF33" s="551"/>
      <c r="BG33" s="551"/>
      <c r="BH33" s="551"/>
      <c r="BI33" s="551"/>
      <c r="BJ33" s="551"/>
      <c r="BK33" s="551"/>
      <c r="BL33" s="551"/>
      <c r="BM33" s="551"/>
      <c r="BN33" s="551"/>
      <c r="BO33" s="551"/>
      <c r="BP33" s="551"/>
      <c r="BQ33" s="551"/>
      <c r="BR33" s="551"/>
      <c r="BS33" s="551"/>
      <c r="BT33" s="551"/>
      <c r="BU33" s="551"/>
      <c r="BV33" s="551"/>
      <c r="BW33" s="551"/>
      <c r="BX33" s="551"/>
    </row>
    <row r="34" spans="1:76" s="394" customFormat="1" ht="11.4" x14ac:dyDescent="0.2">
      <c r="A34" s="481" t="s">
        <v>39</v>
      </c>
      <c r="B34" s="492">
        <f>'Benefit Log'!B$28</f>
        <v>0</v>
      </c>
      <c r="C34" s="483" t="str">
        <f t="shared" si="7"/>
        <v>Non-QALY</v>
      </c>
      <c r="D34" s="431">
        <f>D213</f>
        <v>0</v>
      </c>
      <c r="E34" s="316">
        <f t="shared" si="6"/>
        <v>0</v>
      </c>
      <c r="F34" s="431">
        <f>E213</f>
        <v>0</v>
      </c>
      <c r="G34" s="551"/>
      <c r="H34" s="551"/>
      <c r="I34" s="551"/>
      <c r="J34" s="551"/>
      <c r="K34" s="551"/>
      <c r="L34" s="551"/>
      <c r="M34" s="551"/>
      <c r="N34" s="551"/>
      <c r="O34" s="551"/>
      <c r="P34" s="551"/>
      <c r="Q34" s="551"/>
      <c r="R34" s="551"/>
      <c r="S34" s="551"/>
      <c r="T34" s="551"/>
      <c r="U34" s="551"/>
      <c r="V34" s="551"/>
      <c r="W34" s="551"/>
      <c r="X34" s="551"/>
      <c r="Y34" s="551"/>
      <c r="Z34" s="551"/>
      <c r="AA34" s="551"/>
      <c r="AB34" s="551"/>
      <c r="AC34" s="551"/>
      <c r="AD34" s="551"/>
      <c r="AE34" s="551"/>
      <c r="AF34" s="551"/>
      <c r="AG34" s="551"/>
      <c r="AH34" s="551"/>
      <c r="AI34" s="551"/>
      <c r="AJ34" s="551"/>
      <c r="AK34" s="551"/>
      <c r="AL34" s="551"/>
      <c r="AM34" s="551"/>
      <c r="AN34" s="551"/>
      <c r="AO34" s="551"/>
      <c r="AP34" s="551"/>
      <c r="AQ34" s="551"/>
      <c r="AR34" s="551"/>
      <c r="AS34" s="551"/>
      <c r="AT34" s="551"/>
      <c r="AU34" s="551"/>
      <c r="AV34" s="551"/>
      <c r="AW34" s="551"/>
      <c r="AX34" s="551"/>
      <c r="AY34" s="551"/>
      <c r="AZ34" s="551"/>
      <c r="BA34" s="551"/>
      <c r="BB34" s="551"/>
      <c r="BC34" s="551"/>
      <c r="BD34" s="551"/>
      <c r="BE34" s="551"/>
      <c r="BF34" s="551"/>
      <c r="BG34" s="551"/>
      <c r="BH34" s="551"/>
      <c r="BI34" s="551"/>
      <c r="BJ34" s="551"/>
      <c r="BK34" s="551"/>
      <c r="BL34" s="551"/>
      <c r="BM34" s="551"/>
      <c r="BN34" s="551"/>
      <c r="BO34" s="551"/>
      <c r="BP34" s="551"/>
      <c r="BQ34" s="551"/>
      <c r="BR34" s="551"/>
      <c r="BS34" s="551"/>
      <c r="BT34" s="551"/>
      <c r="BU34" s="551"/>
      <c r="BV34" s="551"/>
      <c r="BW34" s="551"/>
      <c r="BX34" s="551"/>
    </row>
    <row r="35" spans="1:76" s="394" customFormat="1" ht="11.4" x14ac:dyDescent="0.2">
      <c r="A35" s="481" t="s">
        <v>40</v>
      </c>
      <c r="B35" s="492">
        <f>'Benefit Log'!B$29</f>
        <v>0</v>
      </c>
      <c r="C35" s="483" t="str">
        <f t="shared" si="7"/>
        <v>Non-QALY</v>
      </c>
      <c r="D35" s="431">
        <f>D215</f>
        <v>0</v>
      </c>
      <c r="E35" s="316">
        <f t="shared" si="6"/>
        <v>0</v>
      </c>
      <c r="F35" s="431">
        <f>E215</f>
        <v>0</v>
      </c>
      <c r="G35" s="551"/>
      <c r="H35" s="551"/>
      <c r="I35" s="551"/>
      <c r="J35" s="551"/>
      <c r="K35" s="551"/>
      <c r="L35" s="551"/>
      <c r="M35" s="551"/>
      <c r="N35" s="551"/>
      <c r="O35" s="551"/>
      <c r="P35" s="551"/>
      <c r="Q35" s="551"/>
      <c r="R35" s="551"/>
      <c r="S35" s="551"/>
      <c r="T35" s="551"/>
      <c r="U35" s="551"/>
      <c r="V35" s="551"/>
      <c r="W35" s="551"/>
      <c r="X35" s="551"/>
      <c r="Y35" s="551"/>
      <c r="Z35" s="551"/>
      <c r="AA35" s="551"/>
      <c r="AB35" s="551"/>
      <c r="AC35" s="551"/>
      <c r="AD35" s="551"/>
      <c r="AE35" s="551"/>
      <c r="AF35" s="551"/>
      <c r="AG35" s="551"/>
      <c r="AH35" s="551"/>
      <c r="AI35" s="551"/>
      <c r="AJ35" s="551"/>
      <c r="AK35" s="551"/>
      <c r="AL35" s="551"/>
      <c r="AM35" s="551"/>
      <c r="AN35" s="551"/>
      <c r="AO35" s="551"/>
      <c r="AP35" s="551"/>
      <c r="AQ35" s="551"/>
      <c r="AR35" s="551"/>
      <c r="AS35" s="551"/>
      <c r="AT35" s="551"/>
      <c r="AU35" s="551"/>
      <c r="AV35" s="551"/>
      <c r="AW35" s="551"/>
      <c r="AX35" s="551"/>
      <c r="AY35" s="551"/>
      <c r="AZ35" s="551"/>
      <c r="BA35" s="551"/>
      <c r="BB35" s="551"/>
      <c r="BC35" s="551"/>
      <c r="BD35" s="551"/>
      <c r="BE35" s="551"/>
      <c r="BF35" s="551"/>
      <c r="BG35" s="551"/>
      <c r="BH35" s="551"/>
      <c r="BI35" s="551"/>
      <c r="BJ35" s="551"/>
      <c r="BK35" s="551"/>
      <c r="BL35" s="551"/>
      <c r="BM35" s="551"/>
      <c r="BN35" s="551"/>
      <c r="BO35" s="551"/>
      <c r="BP35" s="551"/>
      <c r="BQ35" s="551"/>
      <c r="BR35" s="551"/>
      <c r="BS35" s="551"/>
      <c r="BT35" s="551"/>
      <c r="BU35" s="551"/>
      <c r="BV35" s="551"/>
      <c r="BW35" s="551"/>
      <c r="BX35" s="551"/>
    </row>
    <row r="36" spans="1:76" s="394" customFormat="1" ht="11.4" x14ac:dyDescent="0.2">
      <c r="A36" s="481" t="s">
        <v>631</v>
      </c>
      <c r="B36" s="492">
        <f>'Benefit Log'!B$30</f>
        <v>0</v>
      </c>
      <c r="C36" s="483" t="str">
        <f t="shared" si="7"/>
        <v>Non-QALY</v>
      </c>
      <c r="D36" s="431">
        <f>D217</f>
        <v>0</v>
      </c>
      <c r="E36" s="316">
        <f t="shared" si="6"/>
        <v>0</v>
      </c>
      <c r="F36" s="431">
        <f>E217</f>
        <v>0</v>
      </c>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c r="AG36" s="433"/>
      <c r="AH36" s="433"/>
      <c r="AI36" s="433"/>
      <c r="AJ36" s="433"/>
      <c r="AK36" s="433"/>
      <c r="AL36" s="433"/>
      <c r="AM36" s="433"/>
      <c r="AN36" s="433"/>
      <c r="AO36" s="433"/>
      <c r="AP36" s="433"/>
      <c r="AQ36" s="433"/>
      <c r="AR36" s="433"/>
      <c r="AS36" s="433"/>
      <c r="AT36" s="433"/>
      <c r="AU36" s="433"/>
      <c r="AV36" s="433"/>
      <c r="AW36" s="433"/>
      <c r="AX36" s="433"/>
      <c r="AY36" s="433"/>
      <c r="AZ36" s="433"/>
      <c r="BA36" s="433"/>
      <c r="BB36" s="433"/>
      <c r="BC36" s="433"/>
      <c r="BD36" s="433"/>
      <c r="BE36" s="433"/>
      <c r="BF36" s="433"/>
      <c r="BG36" s="433"/>
      <c r="BH36" s="433"/>
      <c r="BI36" s="433"/>
      <c r="BJ36" s="433"/>
      <c r="BK36" s="433"/>
      <c r="BL36" s="433"/>
      <c r="BM36" s="433"/>
      <c r="BN36" s="433"/>
      <c r="BO36" s="433"/>
      <c r="BP36" s="433"/>
      <c r="BQ36" s="433"/>
      <c r="BR36" s="433"/>
      <c r="BS36" s="433"/>
      <c r="BT36" s="433"/>
      <c r="BU36" s="433"/>
      <c r="BV36" s="433"/>
      <c r="BW36" s="433"/>
      <c r="BX36" s="433"/>
    </row>
    <row r="37" spans="1:76" s="394" customFormat="1" ht="11.4" x14ac:dyDescent="0.2">
      <c r="A37" s="481" t="s">
        <v>632</v>
      </c>
      <c r="B37" s="492">
        <f>'Benefit Log'!B$31</f>
        <v>0</v>
      </c>
      <c r="C37" s="483" t="str">
        <f t="shared" si="7"/>
        <v>Non-QALY</v>
      </c>
      <c r="D37" s="431">
        <f>D219</f>
        <v>0</v>
      </c>
      <c r="E37" s="316">
        <f t="shared" si="6"/>
        <v>0</v>
      </c>
      <c r="F37" s="431">
        <f>E219</f>
        <v>0</v>
      </c>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c r="AM37" s="433"/>
      <c r="AN37" s="433"/>
      <c r="AO37" s="433"/>
      <c r="AP37" s="433"/>
      <c r="AQ37" s="433"/>
      <c r="AR37" s="433"/>
      <c r="AS37" s="433"/>
      <c r="AT37" s="433"/>
      <c r="AU37" s="433"/>
      <c r="AV37" s="433"/>
      <c r="AW37" s="433"/>
      <c r="AX37" s="433"/>
      <c r="AY37" s="433"/>
      <c r="AZ37" s="433"/>
      <c r="BA37" s="433"/>
      <c r="BB37" s="433"/>
      <c r="BC37" s="433"/>
      <c r="BD37" s="433"/>
      <c r="BE37" s="433"/>
      <c r="BF37" s="433"/>
      <c r="BG37" s="433"/>
      <c r="BH37" s="433"/>
      <c r="BI37" s="433"/>
      <c r="BJ37" s="433"/>
      <c r="BK37" s="433"/>
      <c r="BL37" s="433"/>
      <c r="BM37" s="433"/>
      <c r="BN37" s="433"/>
      <c r="BO37" s="433"/>
      <c r="BP37" s="433"/>
      <c r="BQ37" s="433"/>
      <c r="BR37" s="433"/>
      <c r="BS37" s="433"/>
      <c r="BT37" s="433"/>
      <c r="BU37" s="433"/>
      <c r="BV37" s="433"/>
      <c r="BW37" s="433"/>
      <c r="BX37" s="433"/>
    </row>
    <row r="38" spans="1:76" s="394" customFormat="1" ht="11.4" x14ac:dyDescent="0.2">
      <c r="A38" s="481" t="s">
        <v>633</v>
      </c>
      <c r="B38" s="492">
        <f>'Benefit Log'!B$32</f>
        <v>0</v>
      </c>
      <c r="C38" s="483" t="str">
        <f t="shared" si="7"/>
        <v>Non-QALY</v>
      </c>
      <c r="D38" s="431">
        <f>D221</f>
        <v>0</v>
      </c>
      <c r="E38" s="316">
        <f t="shared" si="6"/>
        <v>0</v>
      </c>
      <c r="F38" s="431">
        <f>E221</f>
        <v>0</v>
      </c>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433"/>
      <c r="AO38" s="433"/>
      <c r="AP38" s="433"/>
      <c r="AQ38" s="433"/>
      <c r="AR38" s="433"/>
      <c r="AS38" s="433"/>
      <c r="AT38" s="433"/>
      <c r="AU38" s="433"/>
      <c r="AV38" s="433"/>
      <c r="AW38" s="433"/>
      <c r="AX38" s="433"/>
      <c r="AY38" s="433"/>
      <c r="AZ38" s="433"/>
      <c r="BA38" s="433"/>
      <c r="BB38" s="433"/>
      <c r="BC38" s="433"/>
      <c r="BD38" s="433"/>
      <c r="BE38" s="433"/>
      <c r="BF38" s="433"/>
      <c r="BG38" s="433"/>
      <c r="BH38" s="433"/>
      <c r="BI38" s="433"/>
      <c r="BJ38" s="433"/>
      <c r="BK38" s="433"/>
      <c r="BL38" s="433"/>
      <c r="BM38" s="433"/>
      <c r="BN38" s="433"/>
      <c r="BO38" s="433"/>
      <c r="BP38" s="433"/>
      <c r="BQ38" s="433"/>
      <c r="BR38" s="433"/>
      <c r="BS38" s="433"/>
      <c r="BT38" s="433"/>
      <c r="BU38" s="433"/>
      <c r="BV38" s="433"/>
      <c r="BW38" s="433"/>
      <c r="BX38" s="433"/>
    </row>
    <row r="39" spans="1:76" s="394" customFormat="1" ht="11.4" x14ac:dyDescent="0.2">
      <c r="A39" s="481" t="s">
        <v>634</v>
      </c>
      <c r="B39" s="492">
        <f>'Benefit Log'!B$33</f>
        <v>0</v>
      </c>
      <c r="C39" s="483" t="str">
        <f t="shared" si="7"/>
        <v>Non-QALY</v>
      </c>
      <c r="D39" s="431">
        <f>D223</f>
        <v>0</v>
      </c>
      <c r="E39" s="316">
        <f t="shared" si="6"/>
        <v>0</v>
      </c>
      <c r="F39" s="431">
        <f>E223</f>
        <v>0</v>
      </c>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c r="AG39" s="433"/>
      <c r="AH39" s="433"/>
      <c r="AI39" s="433"/>
      <c r="AJ39" s="433"/>
      <c r="AK39" s="433"/>
      <c r="AL39" s="433"/>
      <c r="AM39" s="433"/>
      <c r="AN39" s="433"/>
      <c r="AO39" s="433"/>
      <c r="AP39" s="433"/>
      <c r="AQ39" s="433"/>
      <c r="AR39" s="433"/>
      <c r="AS39" s="433"/>
      <c r="AT39" s="433"/>
      <c r="AU39" s="433"/>
      <c r="AV39" s="433"/>
      <c r="AW39" s="433"/>
      <c r="AX39" s="433"/>
      <c r="AY39" s="433"/>
      <c r="AZ39" s="433"/>
      <c r="BA39" s="433"/>
      <c r="BB39" s="433"/>
      <c r="BC39" s="433"/>
      <c r="BD39" s="433"/>
      <c r="BE39" s="433"/>
      <c r="BF39" s="433"/>
      <c r="BG39" s="433"/>
      <c r="BH39" s="433"/>
      <c r="BI39" s="433"/>
      <c r="BJ39" s="433"/>
      <c r="BK39" s="433"/>
      <c r="BL39" s="433"/>
      <c r="BM39" s="433"/>
      <c r="BN39" s="433"/>
      <c r="BO39" s="433"/>
      <c r="BP39" s="433"/>
      <c r="BQ39" s="433"/>
      <c r="BR39" s="433"/>
      <c r="BS39" s="433"/>
      <c r="BT39" s="433"/>
      <c r="BU39" s="433"/>
      <c r="BV39" s="433"/>
      <c r="BW39" s="433"/>
      <c r="BX39" s="433"/>
    </row>
    <row r="40" spans="1:76" s="394" customFormat="1" ht="11.4" x14ac:dyDescent="0.2">
      <c r="A40" s="481" t="s">
        <v>635</v>
      </c>
      <c r="B40" s="492">
        <f>'Benefit Log'!B$34</f>
        <v>0</v>
      </c>
      <c r="C40" s="483" t="str">
        <f t="shared" si="7"/>
        <v>Non-QALY</v>
      </c>
      <c r="D40" s="431">
        <f>D225</f>
        <v>0</v>
      </c>
      <c r="E40" s="316">
        <f t="shared" si="6"/>
        <v>0</v>
      </c>
      <c r="F40" s="431">
        <f>E225</f>
        <v>0</v>
      </c>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c r="AG40" s="433"/>
      <c r="AH40" s="433"/>
      <c r="AI40" s="433"/>
      <c r="AJ40" s="433"/>
      <c r="AK40" s="433"/>
      <c r="AL40" s="433"/>
      <c r="AM40" s="433"/>
      <c r="AN40" s="433"/>
      <c r="AO40" s="433"/>
      <c r="AP40" s="433"/>
      <c r="AQ40" s="433"/>
      <c r="AR40" s="433"/>
      <c r="AS40" s="433"/>
      <c r="AT40" s="433"/>
      <c r="AU40" s="433"/>
      <c r="AV40" s="433"/>
      <c r="AW40" s="433"/>
      <c r="AX40" s="433"/>
      <c r="AY40" s="433"/>
      <c r="AZ40" s="433"/>
      <c r="BA40" s="433"/>
      <c r="BB40" s="433"/>
      <c r="BC40" s="433"/>
      <c r="BD40" s="433"/>
      <c r="BE40" s="433"/>
      <c r="BF40" s="433"/>
      <c r="BG40" s="433"/>
      <c r="BH40" s="433"/>
      <c r="BI40" s="433"/>
      <c r="BJ40" s="433"/>
      <c r="BK40" s="433"/>
      <c r="BL40" s="433"/>
      <c r="BM40" s="433"/>
      <c r="BN40" s="433"/>
      <c r="BO40" s="433"/>
      <c r="BP40" s="433"/>
      <c r="BQ40" s="433"/>
      <c r="BR40" s="433"/>
      <c r="BS40" s="433"/>
      <c r="BT40" s="433"/>
      <c r="BU40" s="433"/>
      <c r="BV40" s="433"/>
      <c r="BW40" s="433"/>
      <c r="BX40" s="433"/>
    </row>
    <row r="41" spans="1:76" s="394" customFormat="1" ht="11.4" x14ac:dyDescent="0.2">
      <c r="A41" s="481" t="s">
        <v>636</v>
      </c>
      <c r="B41" s="492">
        <f>'Benefit Log'!B$35</f>
        <v>0</v>
      </c>
      <c r="C41" s="483" t="str">
        <f t="shared" si="7"/>
        <v>Non-QALY</v>
      </c>
      <c r="D41" s="431">
        <f>D227</f>
        <v>0</v>
      </c>
      <c r="E41" s="316">
        <f t="shared" si="6"/>
        <v>0</v>
      </c>
      <c r="F41" s="431">
        <f>E227</f>
        <v>0</v>
      </c>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c r="AG41" s="433"/>
      <c r="AH41" s="433"/>
      <c r="AI41" s="433"/>
      <c r="AJ41" s="433"/>
      <c r="AK41" s="433"/>
      <c r="AL41" s="433"/>
      <c r="AM41" s="433"/>
      <c r="AN41" s="433"/>
      <c r="AO41" s="433"/>
      <c r="AP41" s="433"/>
      <c r="AQ41" s="433"/>
      <c r="AR41" s="433"/>
      <c r="AS41" s="433"/>
      <c r="AT41" s="433"/>
      <c r="AU41" s="433"/>
      <c r="AV41" s="433"/>
      <c r="AW41" s="433"/>
      <c r="AX41" s="433"/>
      <c r="AY41" s="433"/>
      <c r="AZ41" s="433"/>
      <c r="BA41" s="433"/>
      <c r="BB41" s="433"/>
      <c r="BC41" s="433"/>
      <c r="BD41" s="433"/>
      <c r="BE41" s="433"/>
      <c r="BF41" s="433"/>
      <c r="BG41" s="433"/>
      <c r="BH41" s="433"/>
      <c r="BI41" s="433"/>
      <c r="BJ41" s="433"/>
      <c r="BK41" s="433"/>
      <c r="BL41" s="433"/>
      <c r="BM41" s="433"/>
      <c r="BN41" s="433"/>
      <c r="BO41" s="433"/>
      <c r="BP41" s="433"/>
      <c r="BQ41" s="433"/>
      <c r="BR41" s="433"/>
      <c r="BS41" s="433"/>
      <c r="BT41" s="433"/>
      <c r="BU41" s="433"/>
      <c r="BV41" s="433"/>
      <c r="BW41" s="433"/>
      <c r="BX41" s="433"/>
    </row>
    <row r="42" spans="1:76" s="394" customFormat="1" ht="11.4" x14ac:dyDescent="0.2">
      <c r="A42" s="488" t="s">
        <v>637</v>
      </c>
      <c r="B42" s="492">
        <f>'Benefit Log'!B$36</f>
        <v>0</v>
      </c>
      <c r="C42" s="483" t="str">
        <f t="shared" si="7"/>
        <v>Non-QALY</v>
      </c>
      <c r="D42" s="431">
        <f>D229</f>
        <v>0</v>
      </c>
      <c r="E42" s="316">
        <f t="shared" si="6"/>
        <v>0</v>
      </c>
      <c r="F42" s="431">
        <f>E229</f>
        <v>0</v>
      </c>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3"/>
      <c r="AN42" s="433"/>
      <c r="AO42" s="433"/>
      <c r="AP42" s="433"/>
      <c r="AQ42" s="433"/>
      <c r="AR42" s="433"/>
      <c r="AS42" s="433"/>
      <c r="AT42" s="433"/>
      <c r="AU42" s="433"/>
      <c r="AV42" s="433"/>
      <c r="AW42" s="433"/>
      <c r="AX42" s="433"/>
      <c r="AY42" s="433"/>
      <c r="AZ42" s="433"/>
      <c r="BA42" s="433"/>
      <c r="BB42" s="433"/>
      <c r="BC42" s="433"/>
      <c r="BD42" s="433"/>
      <c r="BE42" s="433"/>
      <c r="BF42" s="433"/>
      <c r="BG42" s="433"/>
      <c r="BH42" s="433"/>
      <c r="BI42" s="433"/>
      <c r="BJ42" s="433"/>
      <c r="BK42" s="433"/>
      <c r="BL42" s="433"/>
      <c r="BM42" s="433"/>
      <c r="BN42" s="433"/>
      <c r="BO42" s="433"/>
      <c r="BP42" s="433"/>
      <c r="BQ42" s="433"/>
      <c r="BR42" s="433"/>
      <c r="BS42" s="433"/>
      <c r="BT42" s="433"/>
      <c r="BU42" s="433"/>
      <c r="BV42" s="433"/>
      <c r="BW42" s="433"/>
      <c r="BX42" s="433"/>
    </row>
    <row r="43" spans="1:76" x14ac:dyDescent="0.25">
      <c r="C43" s="490" t="s">
        <v>55</v>
      </c>
      <c r="D43" s="315">
        <f>SUM(D28:D42)</f>
        <v>0</v>
      </c>
      <c r="E43" s="317">
        <f>SUM(E28:E42)</f>
        <v>0</v>
      </c>
      <c r="F43" s="315">
        <f>SUM(F28:F42)</f>
        <v>0</v>
      </c>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c r="AI43" s="317"/>
      <c r="AJ43" s="317"/>
      <c r="AK43" s="317"/>
      <c r="AL43" s="317"/>
      <c r="AM43" s="317"/>
      <c r="AN43" s="317"/>
      <c r="AO43" s="317"/>
      <c r="AP43" s="317"/>
      <c r="AQ43" s="317"/>
      <c r="AR43" s="317"/>
      <c r="AS43" s="317"/>
      <c r="AT43" s="317"/>
      <c r="AU43" s="317"/>
      <c r="AV43" s="317"/>
      <c r="AW43" s="317"/>
      <c r="AX43" s="317"/>
      <c r="AY43" s="317"/>
      <c r="AZ43" s="317"/>
      <c r="BA43" s="317"/>
      <c r="BB43" s="317"/>
      <c r="BC43" s="317"/>
      <c r="BD43" s="317"/>
      <c r="BE43" s="317"/>
      <c r="BF43" s="317"/>
      <c r="BG43" s="317"/>
      <c r="BH43" s="317"/>
      <c r="BI43" s="317"/>
      <c r="BJ43" s="317"/>
      <c r="BK43" s="317"/>
      <c r="BL43" s="317"/>
      <c r="BM43" s="317"/>
      <c r="BN43" s="317"/>
      <c r="BO43" s="317"/>
      <c r="BP43" s="317"/>
      <c r="BQ43" s="317"/>
      <c r="BR43" s="317"/>
      <c r="BS43" s="317"/>
      <c r="BT43" s="317"/>
      <c r="BU43" s="317"/>
      <c r="BV43" s="317"/>
      <c r="BW43" s="317"/>
      <c r="BX43" s="317"/>
    </row>
    <row r="44" spans="1:76" x14ac:dyDescent="0.25">
      <c r="C44" s="11"/>
      <c r="D44" s="715" t="s">
        <v>584</v>
      </c>
      <c r="E44" s="716"/>
      <c r="F44" s="717"/>
      <c r="G44" s="486">
        <f>SUM(G28:G42)</f>
        <v>0</v>
      </c>
      <c r="H44" s="486">
        <f t="shared" ref="H44:BS44" si="8">SUM(H28:H42)</f>
        <v>0</v>
      </c>
      <c r="I44" s="486">
        <f t="shared" si="8"/>
        <v>0</v>
      </c>
      <c r="J44" s="486">
        <f t="shared" si="8"/>
        <v>0</v>
      </c>
      <c r="K44" s="486">
        <f t="shared" si="8"/>
        <v>0</v>
      </c>
      <c r="L44" s="486">
        <f t="shared" si="8"/>
        <v>0</v>
      </c>
      <c r="M44" s="486">
        <f t="shared" si="8"/>
        <v>0</v>
      </c>
      <c r="N44" s="486">
        <f t="shared" si="8"/>
        <v>0</v>
      </c>
      <c r="O44" s="486">
        <f t="shared" si="8"/>
        <v>0</v>
      </c>
      <c r="P44" s="486">
        <f t="shared" si="8"/>
        <v>0</v>
      </c>
      <c r="Q44" s="486">
        <f t="shared" si="8"/>
        <v>0</v>
      </c>
      <c r="R44" s="486">
        <f t="shared" si="8"/>
        <v>0</v>
      </c>
      <c r="S44" s="486">
        <f t="shared" si="8"/>
        <v>0</v>
      </c>
      <c r="T44" s="486">
        <f t="shared" si="8"/>
        <v>0</v>
      </c>
      <c r="U44" s="486">
        <f t="shared" si="8"/>
        <v>0</v>
      </c>
      <c r="V44" s="486">
        <f t="shared" si="8"/>
        <v>0</v>
      </c>
      <c r="W44" s="486">
        <f t="shared" si="8"/>
        <v>0</v>
      </c>
      <c r="X44" s="486">
        <f t="shared" si="8"/>
        <v>0</v>
      </c>
      <c r="Y44" s="486">
        <f t="shared" si="8"/>
        <v>0</v>
      </c>
      <c r="Z44" s="486">
        <f t="shared" si="8"/>
        <v>0</v>
      </c>
      <c r="AA44" s="486">
        <f t="shared" si="8"/>
        <v>0</v>
      </c>
      <c r="AB44" s="486">
        <f t="shared" si="8"/>
        <v>0</v>
      </c>
      <c r="AC44" s="486">
        <f t="shared" si="8"/>
        <v>0</v>
      </c>
      <c r="AD44" s="486">
        <f t="shared" si="8"/>
        <v>0</v>
      </c>
      <c r="AE44" s="486">
        <f t="shared" si="8"/>
        <v>0</v>
      </c>
      <c r="AF44" s="486">
        <f t="shared" si="8"/>
        <v>0</v>
      </c>
      <c r="AG44" s="486">
        <f t="shared" si="8"/>
        <v>0</v>
      </c>
      <c r="AH44" s="486">
        <f t="shared" si="8"/>
        <v>0</v>
      </c>
      <c r="AI44" s="486">
        <f t="shared" si="8"/>
        <v>0</v>
      </c>
      <c r="AJ44" s="486">
        <f t="shared" si="8"/>
        <v>0</v>
      </c>
      <c r="AK44" s="486">
        <f t="shared" si="8"/>
        <v>0</v>
      </c>
      <c r="AL44" s="486">
        <f t="shared" si="8"/>
        <v>0</v>
      </c>
      <c r="AM44" s="486">
        <f t="shared" si="8"/>
        <v>0</v>
      </c>
      <c r="AN44" s="486">
        <f t="shared" si="8"/>
        <v>0</v>
      </c>
      <c r="AO44" s="486">
        <f t="shared" si="8"/>
        <v>0</v>
      </c>
      <c r="AP44" s="486">
        <f t="shared" si="8"/>
        <v>0</v>
      </c>
      <c r="AQ44" s="486">
        <f t="shared" si="8"/>
        <v>0</v>
      </c>
      <c r="AR44" s="486">
        <f t="shared" si="8"/>
        <v>0</v>
      </c>
      <c r="AS44" s="486">
        <f t="shared" si="8"/>
        <v>0</v>
      </c>
      <c r="AT44" s="486">
        <f t="shared" si="8"/>
        <v>0</v>
      </c>
      <c r="AU44" s="486">
        <f t="shared" si="8"/>
        <v>0</v>
      </c>
      <c r="AV44" s="486">
        <f t="shared" si="8"/>
        <v>0</v>
      </c>
      <c r="AW44" s="486">
        <f t="shared" si="8"/>
        <v>0</v>
      </c>
      <c r="AX44" s="486">
        <f t="shared" si="8"/>
        <v>0</v>
      </c>
      <c r="AY44" s="486">
        <f t="shared" si="8"/>
        <v>0</v>
      </c>
      <c r="AZ44" s="486">
        <f t="shared" si="8"/>
        <v>0</v>
      </c>
      <c r="BA44" s="486">
        <f t="shared" si="8"/>
        <v>0</v>
      </c>
      <c r="BB44" s="486">
        <f t="shared" si="8"/>
        <v>0</v>
      </c>
      <c r="BC44" s="486">
        <f t="shared" si="8"/>
        <v>0</v>
      </c>
      <c r="BD44" s="486">
        <f t="shared" si="8"/>
        <v>0</v>
      </c>
      <c r="BE44" s="486">
        <f t="shared" si="8"/>
        <v>0</v>
      </c>
      <c r="BF44" s="486">
        <f t="shared" si="8"/>
        <v>0</v>
      </c>
      <c r="BG44" s="486">
        <f t="shared" si="8"/>
        <v>0</v>
      </c>
      <c r="BH44" s="486">
        <f t="shared" si="8"/>
        <v>0</v>
      </c>
      <c r="BI44" s="486">
        <f t="shared" si="8"/>
        <v>0</v>
      </c>
      <c r="BJ44" s="486">
        <f t="shared" si="8"/>
        <v>0</v>
      </c>
      <c r="BK44" s="486">
        <f t="shared" si="8"/>
        <v>0</v>
      </c>
      <c r="BL44" s="486">
        <f t="shared" si="8"/>
        <v>0</v>
      </c>
      <c r="BM44" s="486">
        <f t="shared" si="8"/>
        <v>0</v>
      </c>
      <c r="BN44" s="486">
        <f t="shared" si="8"/>
        <v>0</v>
      </c>
      <c r="BO44" s="486">
        <f t="shared" si="8"/>
        <v>0</v>
      </c>
      <c r="BP44" s="486">
        <f t="shared" si="8"/>
        <v>0</v>
      </c>
      <c r="BQ44" s="486">
        <f t="shared" si="8"/>
        <v>0</v>
      </c>
      <c r="BR44" s="486">
        <f t="shared" si="8"/>
        <v>0</v>
      </c>
      <c r="BS44" s="486">
        <f t="shared" si="8"/>
        <v>0</v>
      </c>
      <c r="BT44" s="486">
        <f t="shared" ref="BT44:BX44" si="9">SUM(BT28:BT42)</f>
        <v>0</v>
      </c>
      <c r="BU44" s="486">
        <f t="shared" si="9"/>
        <v>0</v>
      </c>
      <c r="BV44" s="486">
        <f t="shared" si="9"/>
        <v>0</v>
      </c>
      <c r="BW44" s="486">
        <f t="shared" si="9"/>
        <v>0</v>
      </c>
      <c r="BX44" s="486">
        <f t="shared" si="9"/>
        <v>0</v>
      </c>
    </row>
    <row r="45" spans="1:76" s="24" customFormat="1" x14ac:dyDescent="0.25">
      <c r="D45" s="715" t="s">
        <v>30</v>
      </c>
      <c r="E45" s="716"/>
      <c r="F45" s="717"/>
      <c r="G45" s="487">
        <f>G231</f>
        <v>0</v>
      </c>
      <c r="H45" s="487">
        <f t="shared" ref="H45:BN45" si="10">H231</f>
        <v>0</v>
      </c>
      <c r="I45" s="487">
        <f t="shared" si="10"/>
        <v>0</v>
      </c>
      <c r="J45" s="487">
        <f t="shared" si="10"/>
        <v>0</v>
      </c>
      <c r="K45" s="487">
        <f t="shared" si="10"/>
        <v>0</v>
      </c>
      <c r="L45" s="487">
        <f t="shared" si="10"/>
        <v>0</v>
      </c>
      <c r="M45" s="487">
        <f t="shared" si="10"/>
        <v>0</v>
      </c>
      <c r="N45" s="487">
        <f t="shared" si="10"/>
        <v>0</v>
      </c>
      <c r="O45" s="487">
        <f t="shared" si="10"/>
        <v>0</v>
      </c>
      <c r="P45" s="487">
        <f t="shared" si="10"/>
        <v>0</v>
      </c>
      <c r="Q45" s="487">
        <f t="shared" si="10"/>
        <v>0</v>
      </c>
      <c r="R45" s="487">
        <f t="shared" si="10"/>
        <v>0</v>
      </c>
      <c r="S45" s="487">
        <f t="shared" si="10"/>
        <v>0</v>
      </c>
      <c r="T45" s="487">
        <f t="shared" si="10"/>
        <v>0</v>
      </c>
      <c r="U45" s="487">
        <f t="shared" si="10"/>
        <v>0</v>
      </c>
      <c r="V45" s="487">
        <f t="shared" si="10"/>
        <v>0</v>
      </c>
      <c r="W45" s="487">
        <f t="shared" si="10"/>
        <v>0</v>
      </c>
      <c r="X45" s="487">
        <f t="shared" si="10"/>
        <v>0</v>
      </c>
      <c r="Y45" s="487">
        <f t="shared" si="10"/>
        <v>0</v>
      </c>
      <c r="Z45" s="487">
        <f t="shared" si="10"/>
        <v>0</v>
      </c>
      <c r="AA45" s="487">
        <f t="shared" si="10"/>
        <v>0</v>
      </c>
      <c r="AB45" s="487">
        <f t="shared" si="10"/>
        <v>0</v>
      </c>
      <c r="AC45" s="487">
        <f t="shared" si="10"/>
        <v>0</v>
      </c>
      <c r="AD45" s="487">
        <f t="shared" si="10"/>
        <v>0</v>
      </c>
      <c r="AE45" s="487">
        <f t="shared" si="10"/>
        <v>0</v>
      </c>
      <c r="AF45" s="487">
        <f t="shared" si="10"/>
        <v>0</v>
      </c>
      <c r="AG45" s="487">
        <f t="shared" si="10"/>
        <v>0</v>
      </c>
      <c r="AH45" s="487">
        <f t="shared" si="10"/>
        <v>0</v>
      </c>
      <c r="AI45" s="487">
        <f t="shared" si="10"/>
        <v>0</v>
      </c>
      <c r="AJ45" s="487">
        <f t="shared" si="10"/>
        <v>0</v>
      </c>
      <c r="AK45" s="487">
        <f t="shared" si="10"/>
        <v>0</v>
      </c>
      <c r="AL45" s="487">
        <f t="shared" si="10"/>
        <v>0</v>
      </c>
      <c r="AM45" s="487">
        <f t="shared" si="10"/>
        <v>0</v>
      </c>
      <c r="AN45" s="487">
        <f t="shared" si="10"/>
        <v>0</v>
      </c>
      <c r="AO45" s="487">
        <f t="shared" si="10"/>
        <v>0</v>
      </c>
      <c r="AP45" s="487">
        <f t="shared" si="10"/>
        <v>0</v>
      </c>
      <c r="AQ45" s="487">
        <f t="shared" si="10"/>
        <v>0</v>
      </c>
      <c r="AR45" s="487">
        <f t="shared" si="10"/>
        <v>0</v>
      </c>
      <c r="AS45" s="487">
        <f t="shared" si="10"/>
        <v>0</v>
      </c>
      <c r="AT45" s="487">
        <f t="shared" si="10"/>
        <v>0</v>
      </c>
      <c r="AU45" s="487">
        <f t="shared" si="10"/>
        <v>0</v>
      </c>
      <c r="AV45" s="487">
        <f t="shared" si="10"/>
        <v>0</v>
      </c>
      <c r="AW45" s="487">
        <f t="shared" si="10"/>
        <v>0</v>
      </c>
      <c r="AX45" s="487">
        <f t="shared" si="10"/>
        <v>0</v>
      </c>
      <c r="AY45" s="487">
        <f t="shared" si="10"/>
        <v>0</v>
      </c>
      <c r="AZ45" s="487">
        <f t="shared" si="10"/>
        <v>0</v>
      </c>
      <c r="BA45" s="487">
        <f t="shared" si="10"/>
        <v>0</v>
      </c>
      <c r="BB45" s="487">
        <f t="shared" si="10"/>
        <v>0</v>
      </c>
      <c r="BC45" s="487">
        <f t="shared" si="10"/>
        <v>0</v>
      </c>
      <c r="BD45" s="487">
        <f t="shared" si="10"/>
        <v>0</v>
      </c>
      <c r="BE45" s="487">
        <f t="shared" si="10"/>
        <v>0</v>
      </c>
      <c r="BF45" s="487">
        <f t="shared" si="10"/>
        <v>0</v>
      </c>
      <c r="BG45" s="487">
        <f t="shared" si="10"/>
        <v>0</v>
      </c>
      <c r="BH45" s="487">
        <f t="shared" si="10"/>
        <v>0</v>
      </c>
      <c r="BI45" s="487">
        <f t="shared" si="10"/>
        <v>0</v>
      </c>
      <c r="BJ45" s="487">
        <f t="shared" si="10"/>
        <v>0</v>
      </c>
      <c r="BK45" s="487">
        <f t="shared" si="10"/>
        <v>0</v>
      </c>
      <c r="BL45" s="487">
        <f t="shared" si="10"/>
        <v>0</v>
      </c>
      <c r="BM45" s="487">
        <f t="shared" si="10"/>
        <v>0</v>
      </c>
      <c r="BN45" s="487">
        <f t="shared" si="10"/>
        <v>0</v>
      </c>
      <c r="BO45" s="487">
        <f t="shared" ref="BO45:BS45" si="11">BO231</f>
        <v>0</v>
      </c>
      <c r="BP45" s="487">
        <f t="shared" si="11"/>
        <v>0</v>
      </c>
      <c r="BQ45" s="487">
        <f t="shared" si="11"/>
        <v>0</v>
      </c>
      <c r="BR45" s="487">
        <f t="shared" si="11"/>
        <v>0</v>
      </c>
      <c r="BS45" s="487">
        <f t="shared" si="11"/>
        <v>0</v>
      </c>
      <c r="BT45" s="487">
        <f t="shared" ref="BT45:BX45" si="12">BT231</f>
        <v>0</v>
      </c>
      <c r="BU45" s="487">
        <f t="shared" si="12"/>
        <v>0</v>
      </c>
      <c r="BV45" s="487">
        <f t="shared" si="12"/>
        <v>0</v>
      </c>
      <c r="BW45" s="487">
        <f t="shared" si="12"/>
        <v>0</v>
      </c>
      <c r="BX45" s="487">
        <f t="shared" si="12"/>
        <v>0</v>
      </c>
    </row>
    <row r="47" spans="1:76" x14ac:dyDescent="0.25">
      <c r="A47" s="734" t="str">
        <f>"Option 2 - "&amp; Factors!$B$17</f>
        <v xml:space="preserve">Option 2 - </v>
      </c>
      <c r="B47" s="735"/>
      <c r="C47" s="735"/>
      <c r="D47" s="735"/>
      <c r="E47" s="33"/>
      <c r="F47" s="30"/>
      <c r="G47" s="30"/>
      <c r="H47" s="30"/>
      <c r="I47" s="30"/>
      <c r="J47" s="30"/>
      <c r="K47" s="30"/>
      <c r="L47" s="30"/>
      <c r="M47" s="30"/>
      <c r="N47" s="30"/>
      <c r="O47" s="30"/>
      <c r="P47" s="30"/>
      <c r="Q47" s="30"/>
      <c r="R47" s="30"/>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row>
    <row r="48" spans="1:76" s="7" customFormat="1" ht="15" customHeight="1" x14ac:dyDescent="0.25">
      <c r="A48" s="718" t="s">
        <v>32</v>
      </c>
      <c r="B48" s="718" t="s">
        <v>337</v>
      </c>
      <c r="C48" s="719" t="s">
        <v>408</v>
      </c>
      <c r="D48" s="719" t="s">
        <v>423</v>
      </c>
      <c r="E48" s="718" t="s">
        <v>584</v>
      </c>
      <c r="F48" s="718" t="s">
        <v>30</v>
      </c>
      <c r="G48" s="19">
        <v>0</v>
      </c>
      <c r="H48" s="19">
        <v>1</v>
      </c>
      <c r="I48" s="19">
        <v>2</v>
      </c>
      <c r="J48" s="19">
        <v>3</v>
      </c>
      <c r="K48" s="19">
        <v>4</v>
      </c>
      <c r="L48" s="19">
        <v>5</v>
      </c>
      <c r="M48" s="19">
        <v>6</v>
      </c>
      <c r="N48" s="19">
        <v>7</v>
      </c>
      <c r="O48" s="19">
        <v>8</v>
      </c>
      <c r="P48" s="19">
        <v>9</v>
      </c>
      <c r="Q48" s="19">
        <v>10</v>
      </c>
      <c r="R48" s="19">
        <v>11</v>
      </c>
      <c r="S48" s="19">
        <v>12</v>
      </c>
      <c r="T48" s="19">
        <v>13</v>
      </c>
      <c r="U48" s="19">
        <v>14</v>
      </c>
      <c r="V48" s="19">
        <v>15</v>
      </c>
      <c r="W48" s="19">
        <v>16</v>
      </c>
      <c r="X48" s="19">
        <v>17</v>
      </c>
      <c r="Y48" s="19">
        <v>18</v>
      </c>
      <c r="Z48" s="19">
        <v>19</v>
      </c>
      <c r="AA48" s="19">
        <v>20</v>
      </c>
      <c r="AB48" s="19">
        <v>21</v>
      </c>
      <c r="AC48" s="19">
        <v>22</v>
      </c>
      <c r="AD48" s="19">
        <v>23</v>
      </c>
      <c r="AE48" s="19">
        <v>24</v>
      </c>
      <c r="AF48" s="19">
        <v>25</v>
      </c>
      <c r="AG48" s="19">
        <v>26</v>
      </c>
      <c r="AH48" s="19">
        <v>27</v>
      </c>
      <c r="AI48" s="19">
        <v>28</v>
      </c>
      <c r="AJ48" s="19">
        <v>29</v>
      </c>
      <c r="AK48" s="19">
        <v>30</v>
      </c>
      <c r="AL48" s="19">
        <v>31</v>
      </c>
      <c r="AM48" s="19">
        <v>32</v>
      </c>
      <c r="AN48" s="19">
        <v>33</v>
      </c>
      <c r="AO48" s="19">
        <v>34</v>
      </c>
      <c r="AP48" s="19">
        <v>35</v>
      </c>
      <c r="AQ48" s="19">
        <v>36</v>
      </c>
      <c r="AR48" s="19">
        <v>37</v>
      </c>
      <c r="AS48" s="19">
        <v>38</v>
      </c>
      <c r="AT48" s="19">
        <v>39</v>
      </c>
      <c r="AU48" s="19">
        <v>40</v>
      </c>
      <c r="AV48" s="19">
        <v>41</v>
      </c>
      <c r="AW48" s="19">
        <v>42</v>
      </c>
      <c r="AX48" s="19">
        <v>43</v>
      </c>
      <c r="AY48" s="19">
        <v>44</v>
      </c>
      <c r="AZ48" s="19">
        <v>45</v>
      </c>
      <c r="BA48" s="19">
        <v>46</v>
      </c>
      <c r="BB48" s="19">
        <v>47</v>
      </c>
      <c r="BC48" s="19">
        <v>48</v>
      </c>
      <c r="BD48" s="19">
        <v>49</v>
      </c>
      <c r="BE48" s="19">
        <v>50</v>
      </c>
      <c r="BF48" s="19">
        <v>51</v>
      </c>
      <c r="BG48" s="19">
        <v>52</v>
      </c>
      <c r="BH48" s="19">
        <v>53</v>
      </c>
      <c r="BI48" s="19">
        <v>54</v>
      </c>
      <c r="BJ48" s="19">
        <v>55</v>
      </c>
      <c r="BK48" s="19">
        <v>56</v>
      </c>
      <c r="BL48" s="19">
        <v>57</v>
      </c>
      <c r="BM48" s="19">
        <v>58</v>
      </c>
      <c r="BN48" s="19">
        <v>59</v>
      </c>
      <c r="BO48" s="19">
        <v>60</v>
      </c>
      <c r="BP48" s="19">
        <v>61</v>
      </c>
      <c r="BQ48" s="19">
        <v>62</v>
      </c>
      <c r="BR48" s="19">
        <v>63</v>
      </c>
      <c r="BS48" s="19">
        <v>64</v>
      </c>
      <c r="BT48" s="19">
        <v>65</v>
      </c>
      <c r="BU48" s="19">
        <v>66</v>
      </c>
      <c r="BV48" s="19">
        <v>67</v>
      </c>
      <c r="BW48" s="19">
        <v>68</v>
      </c>
      <c r="BX48" s="19">
        <v>69</v>
      </c>
    </row>
    <row r="49" spans="1:76" s="7" customFormat="1" x14ac:dyDescent="0.25">
      <c r="A49" s="718"/>
      <c r="B49" s="718"/>
      <c r="C49" s="720"/>
      <c r="D49" s="720"/>
      <c r="E49" s="721"/>
      <c r="F49" s="718"/>
      <c r="G49" s="22" t="str">
        <f>Factors!C$57</f>
        <v/>
      </c>
      <c r="H49" s="22" t="str">
        <f>Factors!D$57</f>
        <v/>
      </c>
      <c r="I49" s="22" t="str">
        <f>Factors!E$57</f>
        <v/>
      </c>
      <c r="J49" s="22" t="str">
        <f>Factors!F$57</f>
        <v/>
      </c>
      <c r="K49" s="22" t="str">
        <f>Factors!G$57</f>
        <v/>
      </c>
      <c r="L49" s="22" t="str">
        <f>Factors!H$57</f>
        <v/>
      </c>
      <c r="M49" s="22" t="str">
        <f>Factors!I$57</f>
        <v/>
      </c>
      <c r="N49" s="22" t="str">
        <f>Factors!J$57</f>
        <v/>
      </c>
      <c r="O49" s="22" t="str">
        <f>Factors!K$57</f>
        <v/>
      </c>
      <c r="P49" s="22" t="str">
        <f>Factors!L$57</f>
        <v/>
      </c>
      <c r="Q49" s="22" t="str">
        <f>Factors!M$57</f>
        <v/>
      </c>
      <c r="R49" s="22" t="str">
        <f>Factors!N$57</f>
        <v/>
      </c>
      <c r="S49" s="22" t="str">
        <f>Factors!O$57</f>
        <v/>
      </c>
      <c r="T49" s="22" t="str">
        <f>Factors!P$57</f>
        <v/>
      </c>
      <c r="U49" s="22" t="str">
        <f>Factors!Q$57</f>
        <v/>
      </c>
      <c r="V49" s="22" t="str">
        <f>Factors!R$57</f>
        <v/>
      </c>
      <c r="W49" s="22" t="str">
        <f>Factors!S$57</f>
        <v/>
      </c>
      <c r="X49" s="22" t="str">
        <f>Factors!T$57</f>
        <v/>
      </c>
      <c r="Y49" s="22" t="str">
        <f>Factors!U$57</f>
        <v/>
      </c>
      <c r="Z49" s="22" t="str">
        <f>Factors!V$57</f>
        <v/>
      </c>
      <c r="AA49" s="22" t="str">
        <f>Factors!W$57</f>
        <v/>
      </c>
      <c r="AB49" s="22" t="str">
        <f>Factors!X$57</f>
        <v/>
      </c>
      <c r="AC49" s="22" t="str">
        <f>Factors!Y$57</f>
        <v/>
      </c>
      <c r="AD49" s="22" t="str">
        <f>Factors!Z$57</f>
        <v/>
      </c>
      <c r="AE49" s="22" t="str">
        <f>Factors!AA$57</f>
        <v/>
      </c>
      <c r="AF49" s="22" t="str">
        <f>Factors!AB$57</f>
        <v/>
      </c>
      <c r="AG49" s="22" t="str">
        <f>Factors!AC$57</f>
        <v/>
      </c>
      <c r="AH49" s="22" t="str">
        <f>Factors!AD$57</f>
        <v/>
      </c>
      <c r="AI49" s="22" t="str">
        <f>Factors!AE$57</f>
        <v/>
      </c>
      <c r="AJ49" s="22" t="str">
        <f>Factors!AF$57</f>
        <v/>
      </c>
      <c r="AK49" s="22" t="str">
        <f>Factors!AG$57</f>
        <v/>
      </c>
      <c r="AL49" s="22" t="str">
        <f>Factors!AH$57</f>
        <v/>
      </c>
      <c r="AM49" s="22" t="str">
        <f>Factors!AI$57</f>
        <v/>
      </c>
      <c r="AN49" s="22" t="str">
        <f>Factors!AJ$57</f>
        <v/>
      </c>
      <c r="AO49" s="22" t="str">
        <f>Factors!AK$57</f>
        <v/>
      </c>
      <c r="AP49" s="22" t="str">
        <f>Factors!AL$57</f>
        <v/>
      </c>
      <c r="AQ49" s="22" t="str">
        <f>Factors!AM$57</f>
        <v/>
      </c>
      <c r="AR49" s="22" t="str">
        <f>Factors!AN$57</f>
        <v/>
      </c>
      <c r="AS49" s="22" t="str">
        <f>Factors!AO$57</f>
        <v/>
      </c>
      <c r="AT49" s="22" t="str">
        <f>Factors!AP$57</f>
        <v/>
      </c>
      <c r="AU49" s="22" t="str">
        <f>Factors!AQ$57</f>
        <v/>
      </c>
      <c r="AV49" s="22" t="str">
        <f>Factors!AR$57</f>
        <v/>
      </c>
      <c r="AW49" s="22" t="str">
        <f>Factors!AS$57</f>
        <v/>
      </c>
      <c r="AX49" s="22" t="str">
        <f>Factors!AT$57</f>
        <v/>
      </c>
      <c r="AY49" s="22" t="str">
        <f>Factors!AU$57</f>
        <v/>
      </c>
      <c r="AZ49" s="22" t="str">
        <f>Factors!AV$57</f>
        <v/>
      </c>
      <c r="BA49" s="22" t="str">
        <f>Factors!AW$57</f>
        <v/>
      </c>
      <c r="BB49" s="22" t="str">
        <f>Factors!AX$57</f>
        <v/>
      </c>
      <c r="BC49" s="22" t="str">
        <f>Factors!AY$57</f>
        <v/>
      </c>
      <c r="BD49" s="22" t="str">
        <f>Factors!AZ$57</f>
        <v/>
      </c>
      <c r="BE49" s="22" t="str">
        <f>Factors!BA$57</f>
        <v/>
      </c>
      <c r="BF49" s="22" t="str">
        <f>Factors!BB$57</f>
        <v/>
      </c>
      <c r="BG49" s="22" t="str">
        <f>Factors!BC$57</f>
        <v/>
      </c>
      <c r="BH49" s="22" t="str">
        <f>Factors!BD$57</f>
        <v/>
      </c>
      <c r="BI49" s="22" t="str">
        <f>Factors!BE$57</f>
        <v/>
      </c>
      <c r="BJ49" s="22" t="str">
        <f>Factors!BF$57</f>
        <v/>
      </c>
      <c r="BK49" s="22" t="str">
        <f>Factors!BG$57</f>
        <v/>
      </c>
      <c r="BL49" s="22" t="str">
        <f>Factors!BH$57</f>
        <v/>
      </c>
      <c r="BM49" s="22" t="str">
        <f>Factors!BI$57</f>
        <v/>
      </c>
      <c r="BN49" s="22" t="str">
        <f>Factors!BJ$57</f>
        <v/>
      </c>
      <c r="BO49" s="22" t="str">
        <f>Factors!BK$57</f>
        <v/>
      </c>
      <c r="BP49" s="22" t="str">
        <f>Factors!BL$57</f>
        <v/>
      </c>
      <c r="BQ49" s="22" t="str">
        <f>Factors!BM$57</f>
        <v/>
      </c>
      <c r="BR49" s="22" t="str">
        <f>Factors!BN$57</f>
        <v/>
      </c>
      <c r="BS49" s="22" t="str">
        <f>Factors!BO$57</f>
        <v/>
      </c>
      <c r="BT49" s="22" t="str">
        <f>Factors!BP$57</f>
        <v/>
      </c>
      <c r="BU49" s="22" t="str">
        <f>Factors!BQ$57</f>
        <v/>
      </c>
      <c r="BV49" s="22" t="str">
        <f>Factors!BR$57</f>
        <v/>
      </c>
      <c r="BW49" s="22" t="str">
        <f>Factors!BS$57</f>
        <v/>
      </c>
      <c r="BX49" s="22" t="str">
        <f>Factors!BT$57</f>
        <v/>
      </c>
    </row>
    <row r="50" spans="1:76" s="394" customFormat="1" ht="11.4" x14ac:dyDescent="0.2">
      <c r="A50" s="481" t="s">
        <v>33</v>
      </c>
      <c r="B50" s="492">
        <f>'Benefit Log'!B$22</f>
        <v>0</v>
      </c>
      <c r="C50" s="483" t="str">
        <f>C6</f>
        <v>Non-QALY</v>
      </c>
      <c r="D50" s="485">
        <f>D234</f>
        <v>0</v>
      </c>
      <c r="E50" s="316">
        <f t="shared" ref="E50:E64" si="13">SUM(G50:BX50)</f>
        <v>0</v>
      </c>
      <c r="F50" s="485">
        <f>E234</f>
        <v>0</v>
      </c>
      <c r="G50" s="433"/>
      <c r="H50" s="433"/>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3"/>
      <c r="AG50" s="433"/>
      <c r="AH50" s="433"/>
      <c r="AI50" s="433"/>
      <c r="AJ50" s="433"/>
      <c r="AK50" s="433"/>
      <c r="AL50" s="433"/>
      <c r="AM50" s="433"/>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3"/>
      <c r="BL50" s="433"/>
      <c r="BM50" s="433"/>
      <c r="BN50" s="433"/>
      <c r="BO50" s="433"/>
      <c r="BP50" s="433"/>
      <c r="BQ50" s="433"/>
      <c r="BR50" s="433"/>
      <c r="BS50" s="433"/>
      <c r="BT50" s="433"/>
      <c r="BU50" s="433"/>
      <c r="BV50" s="433"/>
      <c r="BW50" s="433"/>
      <c r="BX50" s="433"/>
    </row>
    <row r="51" spans="1:76" s="394" customFormat="1" ht="11.4" x14ac:dyDescent="0.2">
      <c r="A51" s="481" t="s">
        <v>34</v>
      </c>
      <c r="B51" s="492">
        <f>'Benefit Log'!B$23</f>
        <v>0</v>
      </c>
      <c r="C51" s="483" t="str">
        <f t="shared" ref="C51:C64" si="14">C7</f>
        <v>Non-QALY</v>
      </c>
      <c r="D51" s="485">
        <f>D236</f>
        <v>0</v>
      </c>
      <c r="E51" s="316">
        <f t="shared" si="13"/>
        <v>0</v>
      </c>
      <c r="F51" s="485">
        <f>E236</f>
        <v>0</v>
      </c>
      <c r="G51" s="551"/>
      <c r="H51" s="551"/>
      <c r="I51" s="551"/>
      <c r="J51" s="551"/>
      <c r="K51" s="551"/>
      <c r="L51" s="551"/>
      <c r="M51" s="551"/>
      <c r="N51" s="551"/>
      <c r="O51" s="551"/>
      <c r="P51" s="551"/>
      <c r="Q51" s="551"/>
      <c r="R51" s="551"/>
      <c r="S51" s="551"/>
      <c r="T51" s="551"/>
      <c r="U51" s="551"/>
      <c r="V51" s="551"/>
      <c r="W51" s="551"/>
      <c r="X51" s="551"/>
      <c r="Y51" s="551"/>
      <c r="Z51" s="551"/>
      <c r="AA51" s="551"/>
      <c r="AB51" s="551"/>
      <c r="AC51" s="551"/>
      <c r="AD51" s="551"/>
      <c r="AE51" s="551"/>
      <c r="AF51" s="551"/>
      <c r="AG51" s="551"/>
      <c r="AH51" s="551"/>
      <c r="AI51" s="551"/>
      <c r="AJ51" s="551"/>
      <c r="AK51" s="551"/>
      <c r="AL51" s="551"/>
      <c r="AM51" s="551"/>
      <c r="AN51" s="551"/>
      <c r="AO51" s="551"/>
      <c r="AP51" s="551"/>
      <c r="AQ51" s="551"/>
      <c r="AR51" s="551"/>
      <c r="AS51" s="551"/>
      <c r="AT51" s="551"/>
      <c r="AU51" s="551"/>
      <c r="AV51" s="551"/>
      <c r="AW51" s="551"/>
      <c r="AX51" s="551"/>
      <c r="AY51" s="551"/>
      <c r="AZ51" s="551"/>
      <c r="BA51" s="551"/>
      <c r="BB51" s="551"/>
      <c r="BC51" s="551"/>
      <c r="BD51" s="551"/>
      <c r="BE51" s="551"/>
      <c r="BF51" s="551"/>
      <c r="BG51" s="551"/>
      <c r="BH51" s="551"/>
      <c r="BI51" s="551"/>
      <c r="BJ51" s="551"/>
      <c r="BK51" s="551"/>
      <c r="BL51" s="551"/>
      <c r="BM51" s="551"/>
      <c r="BN51" s="551"/>
      <c r="BO51" s="551"/>
      <c r="BP51" s="551"/>
      <c r="BQ51" s="551"/>
      <c r="BR51" s="551"/>
      <c r="BS51" s="551"/>
      <c r="BT51" s="551"/>
      <c r="BU51" s="551"/>
      <c r="BV51" s="551"/>
      <c r="BW51" s="551"/>
      <c r="BX51" s="551"/>
    </row>
    <row r="52" spans="1:76" s="394" customFormat="1" ht="11.4" x14ac:dyDescent="0.2">
      <c r="A52" s="481" t="s">
        <v>35</v>
      </c>
      <c r="B52" s="492">
        <f>'Benefit Log'!B$24</f>
        <v>0</v>
      </c>
      <c r="C52" s="483" t="str">
        <f t="shared" si="14"/>
        <v>Non-QALY</v>
      </c>
      <c r="D52" s="485">
        <f>D238</f>
        <v>0</v>
      </c>
      <c r="E52" s="316">
        <f t="shared" si="13"/>
        <v>0</v>
      </c>
      <c r="F52" s="485">
        <f>E238</f>
        <v>0</v>
      </c>
      <c r="G52" s="551"/>
      <c r="H52" s="551"/>
      <c r="I52" s="551"/>
      <c r="J52" s="551"/>
      <c r="K52" s="551"/>
      <c r="L52" s="551"/>
      <c r="M52" s="551"/>
      <c r="N52" s="551"/>
      <c r="O52" s="551"/>
      <c r="P52" s="551"/>
      <c r="Q52" s="551"/>
      <c r="R52" s="551"/>
      <c r="S52" s="551"/>
      <c r="T52" s="551"/>
      <c r="U52" s="551"/>
      <c r="V52" s="551"/>
      <c r="W52" s="551"/>
      <c r="X52" s="551"/>
      <c r="Y52" s="551"/>
      <c r="Z52" s="551"/>
      <c r="AA52" s="551"/>
      <c r="AB52" s="551"/>
      <c r="AC52" s="551"/>
      <c r="AD52" s="551"/>
      <c r="AE52" s="551"/>
      <c r="AF52" s="551"/>
      <c r="AG52" s="551"/>
      <c r="AH52" s="551"/>
      <c r="AI52" s="551"/>
      <c r="AJ52" s="551"/>
      <c r="AK52" s="551"/>
      <c r="AL52" s="551"/>
      <c r="AM52" s="551"/>
      <c r="AN52" s="551"/>
      <c r="AO52" s="551"/>
      <c r="AP52" s="551"/>
      <c r="AQ52" s="551"/>
      <c r="AR52" s="551"/>
      <c r="AS52" s="551"/>
      <c r="AT52" s="551"/>
      <c r="AU52" s="551"/>
      <c r="AV52" s="551"/>
      <c r="AW52" s="551"/>
      <c r="AX52" s="551"/>
      <c r="AY52" s="551"/>
      <c r="AZ52" s="551"/>
      <c r="BA52" s="551"/>
      <c r="BB52" s="551"/>
      <c r="BC52" s="551"/>
      <c r="BD52" s="551"/>
      <c r="BE52" s="551"/>
      <c r="BF52" s="551"/>
      <c r="BG52" s="551"/>
      <c r="BH52" s="551"/>
      <c r="BI52" s="551"/>
      <c r="BJ52" s="551"/>
      <c r="BK52" s="551"/>
      <c r="BL52" s="551"/>
      <c r="BM52" s="551"/>
      <c r="BN52" s="551"/>
      <c r="BO52" s="551"/>
      <c r="BP52" s="551"/>
      <c r="BQ52" s="551"/>
      <c r="BR52" s="551"/>
      <c r="BS52" s="551"/>
      <c r="BT52" s="551"/>
      <c r="BU52" s="551"/>
      <c r="BV52" s="551"/>
      <c r="BW52" s="551"/>
      <c r="BX52" s="551"/>
    </row>
    <row r="53" spans="1:76" s="394" customFormat="1" ht="11.4" x14ac:dyDescent="0.2">
      <c r="A53" s="481" t="s">
        <v>36</v>
      </c>
      <c r="B53" s="492">
        <f>'Benefit Log'!B$25</f>
        <v>0</v>
      </c>
      <c r="C53" s="483" t="str">
        <f t="shared" si="14"/>
        <v>Non-QALY</v>
      </c>
      <c r="D53" s="485">
        <f>D240</f>
        <v>0</v>
      </c>
      <c r="E53" s="316">
        <f t="shared" si="13"/>
        <v>0</v>
      </c>
      <c r="F53" s="485">
        <f>E240</f>
        <v>0</v>
      </c>
      <c r="G53" s="551"/>
      <c r="H53" s="551"/>
      <c r="I53" s="551"/>
      <c r="J53" s="551"/>
      <c r="K53" s="551"/>
      <c r="L53" s="551"/>
      <c r="M53" s="551"/>
      <c r="N53" s="551"/>
      <c r="O53" s="551"/>
      <c r="P53" s="551"/>
      <c r="Q53" s="551"/>
      <c r="R53" s="551"/>
      <c r="S53" s="551"/>
      <c r="T53" s="551"/>
      <c r="U53" s="551"/>
      <c r="V53" s="551"/>
      <c r="W53" s="551"/>
      <c r="X53" s="551"/>
      <c r="Y53" s="551"/>
      <c r="Z53" s="551"/>
      <c r="AA53" s="551"/>
      <c r="AB53" s="551"/>
      <c r="AC53" s="551"/>
      <c r="AD53" s="551"/>
      <c r="AE53" s="551"/>
      <c r="AF53" s="551"/>
      <c r="AG53" s="551"/>
      <c r="AH53" s="551"/>
      <c r="AI53" s="551"/>
      <c r="AJ53" s="551"/>
      <c r="AK53" s="551"/>
      <c r="AL53" s="551"/>
      <c r="AM53" s="551"/>
      <c r="AN53" s="551"/>
      <c r="AO53" s="551"/>
      <c r="AP53" s="551"/>
      <c r="AQ53" s="551"/>
      <c r="AR53" s="551"/>
      <c r="AS53" s="551"/>
      <c r="AT53" s="551"/>
      <c r="AU53" s="551"/>
      <c r="AV53" s="551"/>
      <c r="AW53" s="551"/>
      <c r="AX53" s="551"/>
      <c r="AY53" s="551"/>
      <c r="AZ53" s="551"/>
      <c r="BA53" s="551"/>
      <c r="BB53" s="551"/>
      <c r="BC53" s="551"/>
      <c r="BD53" s="551"/>
      <c r="BE53" s="551"/>
      <c r="BF53" s="551"/>
      <c r="BG53" s="551"/>
      <c r="BH53" s="551"/>
      <c r="BI53" s="551"/>
      <c r="BJ53" s="551"/>
      <c r="BK53" s="551"/>
      <c r="BL53" s="551"/>
      <c r="BM53" s="551"/>
      <c r="BN53" s="551"/>
      <c r="BO53" s="551"/>
      <c r="BP53" s="551"/>
      <c r="BQ53" s="551"/>
      <c r="BR53" s="551"/>
      <c r="BS53" s="551"/>
      <c r="BT53" s="551"/>
      <c r="BU53" s="551"/>
      <c r="BV53" s="551"/>
      <c r="BW53" s="551"/>
      <c r="BX53" s="551"/>
    </row>
    <row r="54" spans="1:76" s="394" customFormat="1" ht="11.4" x14ac:dyDescent="0.2">
      <c r="A54" s="481" t="s">
        <v>37</v>
      </c>
      <c r="B54" s="492">
        <f>'Benefit Log'!B$26</f>
        <v>0</v>
      </c>
      <c r="C54" s="483" t="str">
        <f t="shared" si="14"/>
        <v>Non-QALY</v>
      </c>
      <c r="D54" s="485">
        <f>D242</f>
        <v>0</v>
      </c>
      <c r="E54" s="316">
        <f t="shared" si="13"/>
        <v>0</v>
      </c>
      <c r="F54" s="485">
        <f>E242</f>
        <v>0</v>
      </c>
      <c r="G54" s="551"/>
      <c r="H54" s="551"/>
      <c r="I54" s="551"/>
      <c r="J54" s="551"/>
      <c r="K54" s="551"/>
      <c r="L54" s="551"/>
      <c r="M54" s="551"/>
      <c r="N54" s="551"/>
      <c r="O54" s="551"/>
      <c r="P54" s="551"/>
      <c r="Q54" s="551"/>
      <c r="R54" s="551"/>
      <c r="S54" s="551"/>
      <c r="T54" s="551"/>
      <c r="U54" s="551"/>
      <c r="V54" s="551"/>
      <c r="W54" s="551"/>
      <c r="X54" s="551"/>
      <c r="Y54" s="551"/>
      <c r="Z54" s="551"/>
      <c r="AA54" s="551"/>
      <c r="AB54" s="551"/>
      <c r="AC54" s="551"/>
      <c r="AD54" s="551"/>
      <c r="AE54" s="551"/>
      <c r="AF54" s="551"/>
      <c r="AG54" s="551"/>
      <c r="AH54" s="551"/>
      <c r="AI54" s="551"/>
      <c r="AJ54" s="551"/>
      <c r="AK54" s="551"/>
      <c r="AL54" s="551"/>
      <c r="AM54" s="551"/>
      <c r="AN54" s="551"/>
      <c r="AO54" s="551"/>
      <c r="AP54" s="551"/>
      <c r="AQ54" s="551"/>
      <c r="AR54" s="551"/>
      <c r="AS54" s="551"/>
      <c r="AT54" s="551"/>
      <c r="AU54" s="551"/>
      <c r="AV54" s="551"/>
      <c r="AW54" s="551"/>
      <c r="AX54" s="551"/>
      <c r="AY54" s="551"/>
      <c r="AZ54" s="551"/>
      <c r="BA54" s="551"/>
      <c r="BB54" s="551"/>
      <c r="BC54" s="551"/>
      <c r="BD54" s="551"/>
      <c r="BE54" s="551"/>
      <c r="BF54" s="551"/>
      <c r="BG54" s="551"/>
      <c r="BH54" s="551"/>
      <c r="BI54" s="551"/>
      <c r="BJ54" s="551"/>
      <c r="BK54" s="551"/>
      <c r="BL54" s="551"/>
      <c r="BM54" s="551"/>
      <c r="BN54" s="551"/>
      <c r="BO54" s="551"/>
      <c r="BP54" s="551"/>
      <c r="BQ54" s="551"/>
      <c r="BR54" s="551"/>
      <c r="BS54" s="551"/>
      <c r="BT54" s="551"/>
      <c r="BU54" s="551"/>
      <c r="BV54" s="551"/>
      <c r="BW54" s="551"/>
      <c r="BX54" s="551"/>
    </row>
    <row r="55" spans="1:76" s="394" customFormat="1" ht="11.4" x14ac:dyDescent="0.2">
      <c r="A55" s="481" t="s">
        <v>38</v>
      </c>
      <c r="B55" s="492">
        <f>'Benefit Log'!B$27</f>
        <v>0</v>
      </c>
      <c r="C55" s="483" t="str">
        <f t="shared" si="14"/>
        <v>Non-QALY</v>
      </c>
      <c r="D55" s="485">
        <f>D244</f>
        <v>0</v>
      </c>
      <c r="E55" s="316">
        <f t="shared" si="13"/>
        <v>0</v>
      </c>
      <c r="F55" s="485">
        <f>E244</f>
        <v>0</v>
      </c>
      <c r="G55" s="551"/>
      <c r="H55" s="551"/>
      <c r="I55" s="551"/>
      <c r="J55" s="551"/>
      <c r="K55" s="551"/>
      <c r="L55" s="551"/>
      <c r="M55" s="551"/>
      <c r="N55" s="551"/>
      <c r="O55" s="551"/>
      <c r="P55" s="551"/>
      <c r="Q55" s="551"/>
      <c r="R55" s="551"/>
      <c r="S55" s="551"/>
      <c r="T55" s="551"/>
      <c r="U55" s="551"/>
      <c r="V55" s="551"/>
      <c r="W55" s="551"/>
      <c r="X55" s="551"/>
      <c r="Y55" s="551"/>
      <c r="Z55" s="551"/>
      <c r="AA55" s="551"/>
      <c r="AB55" s="551"/>
      <c r="AC55" s="551"/>
      <c r="AD55" s="551"/>
      <c r="AE55" s="551"/>
      <c r="AF55" s="551"/>
      <c r="AG55" s="551"/>
      <c r="AH55" s="551"/>
      <c r="AI55" s="551"/>
      <c r="AJ55" s="551"/>
      <c r="AK55" s="551"/>
      <c r="AL55" s="551"/>
      <c r="AM55" s="551"/>
      <c r="AN55" s="551"/>
      <c r="AO55" s="551"/>
      <c r="AP55" s="551"/>
      <c r="AQ55" s="551"/>
      <c r="AR55" s="551"/>
      <c r="AS55" s="551"/>
      <c r="AT55" s="551"/>
      <c r="AU55" s="551"/>
      <c r="AV55" s="551"/>
      <c r="AW55" s="551"/>
      <c r="AX55" s="551"/>
      <c r="AY55" s="551"/>
      <c r="AZ55" s="551"/>
      <c r="BA55" s="551"/>
      <c r="BB55" s="551"/>
      <c r="BC55" s="551"/>
      <c r="BD55" s="551"/>
      <c r="BE55" s="551"/>
      <c r="BF55" s="551"/>
      <c r="BG55" s="551"/>
      <c r="BH55" s="551"/>
      <c r="BI55" s="551"/>
      <c r="BJ55" s="551"/>
      <c r="BK55" s="551"/>
      <c r="BL55" s="551"/>
      <c r="BM55" s="551"/>
      <c r="BN55" s="551"/>
      <c r="BO55" s="551"/>
      <c r="BP55" s="551"/>
      <c r="BQ55" s="551"/>
      <c r="BR55" s="551"/>
      <c r="BS55" s="551"/>
      <c r="BT55" s="551"/>
      <c r="BU55" s="551"/>
      <c r="BV55" s="551"/>
      <c r="BW55" s="551"/>
      <c r="BX55" s="551"/>
    </row>
    <row r="56" spans="1:76" s="394" customFormat="1" ht="11.4" x14ac:dyDescent="0.2">
      <c r="A56" s="481" t="s">
        <v>39</v>
      </c>
      <c r="B56" s="492">
        <f>'Benefit Log'!B$28</f>
        <v>0</v>
      </c>
      <c r="C56" s="483" t="str">
        <f t="shared" si="14"/>
        <v>Non-QALY</v>
      </c>
      <c r="D56" s="485">
        <f>D246</f>
        <v>0</v>
      </c>
      <c r="E56" s="316">
        <f t="shared" si="13"/>
        <v>0</v>
      </c>
      <c r="F56" s="485">
        <f>E246</f>
        <v>0</v>
      </c>
      <c r="G56" s="551"/>
      <c r="H56" s="551"/>
      <c r="I56" s="551"/>
      <c r="J56" s="551"/>
      <c r="K56" s="551"/>
      <c r="L56" s="551"/>
      <c r="M56" s="551"/>
      <c r="N56" s="551"/>
      <c r="O56" s="551"/>
      <c r="P56" s="551"/>
      <c r="Q56" s="551"/>
      <c r="R56" s="551"/>
      <c r="S56" s="551"/>
      <c r="T56" s="551"/>
      <c r="U56" s="551"/>
      <c r="V56" s="551"/>
      <c r="W56" s="551"/>
      <c r="X56" s="551"/>
      <c r="Y56" s="551"/>
      <c r="Z56" s="551"/>
      <c r="AA56" s="551"/>
      <c r="AB56" s="551"/>
      <c r="AC56" s="551"/>
      <c r="AD56" s="551"/>
      <c r="AE56" s="551"/>
      <c r="AF56" s="551"/>
      <c r="AG56" s="551"/>
      <c r="AH56" s="551"/>
      <c r="AI56" s="551"/>
      <c r="AJ56" s="551"/>
      <c r="AK56" s="551"/>
      <c r="AL56" s="551"/>
      <c r="AM56" s="551"/>
      <c r="AN56" s="551"/>
      <c r="AO56" s="551"/>
      <c r="AP56" s="551"/>
      <c r="AQ56" s="551"/>
      <c r="AR56" s="551"/>
      <c r="AS56" s="551"/>
      <c r="AT56" s="551"/>
      <c r="AU56" s="551"/>
      <c r="AV56" s="551"/>
      <c r="AW56" s="551"/>
      <c r="AX56" s="551"/>
      <c r="AY56" s="551"/>
      <c r="AZ56" s="551"/>
      <c r="BA56" s="551"/>
      <c r="BB56" s="551"/>
      <c r="BC56" s="551"/>
      <c r="BD56" s="551"/>
      <c r="BE56" s="551"/>
      <c r="BF56" s="551"/>
      <c r="BG56" s="551"/>
      <c r="BH56" s="551"/>
      <c r="BI56" s="551"/>
      <c r="BJ56" s="551"/>
      <c r="BK56" s="551"/>
      <c r="BL56" s="551"/>
      <c r="BM56" s="551"/>
      <c r="BN56" s="551"/>
      <c r="BO56" s="551"/>
      <c r="BP56" s="551"/>
      <c r="BQ56" s="551"/>
      <c r="BR56" s="551"/>
      <c r="BS56" s="551"/>
      <c r="BT56" s="551"/>
      <c r="BU56" s="551"/>
      <c r="BV56" s="551"/>
      <c r="BW56" s="551"/>
      <c r="BX56" s="551"/>
    </row>
    <row r="57" spans="1:76" s="394" customFormat="1" ht="11.4" x14ac:dyDescent="0.2">
      <c r="A57" s="481" t="s">
        <v>40</v>
      </c>
      <c r="B57" s="492">
        <f>'Benefit Log'!B$29</f>
        <v>0</v>
      </c>
      <c r="C57" s="483" t="str">
        <f t="shared" si="14"/>
        <v>Non-QALY</v>
      </c>
      <c r="D57" s="485">
        <f>D248</f>
        <v>0</v>
      </c>
      <c r="E57" s="316">
        <f t="shared" si="13"/>
        <v>0</v>
      </c>
      <c r="F57" s="485">
        <f>E248</f>
        <v>0</v>
      </c>
      <c r="G57" s="551"/>
      <c r="H57" s="551"/>
      <c r="I57" s="551"/>
      <c r="J57" s="551"/>
      <c r="K57" s="551"/>
      <c r="L57" s="551"/>
      <c r="M57" s="551"/>
      <c r="N57" s="551"/>
      <c r="O57" s="551"/>
      <c r="P57" s="551"/>
      <c r="Q57" s="551"/>
      <c r="R57" s="551"/>
      <c r="S57" s="551"/>
      <c r="T57" s="551"/>
      <c r="U57" s="551"/>
      <c r="V57" s="551"/>
      <c r="W57" s="551"/>
      <c r="X57" s="551"/>
      <c r="Y57" s="551"/>
      <c r="Z57" s="551"/>
      <c r="AA57" s="551"/>
      <c r="AB57" s="551"/>
      <c r="AC57" s="551"/>
      <c r="AD57" s="551"/>
      <c r="AE57" s="551"/>
      <c r="AF57" s="551"/>
      <c r="AG57" s="551"/>
      <c r="AH57" s="551"/>
      <c r="AI57" s="551"/>
      <c r="AJ57" s="551"/>
      <c r="AK57" s="551"/>
      <c r="AL57" s="551"/>
      <c r="AM57" s="551"/>
      <c r="AN57" s="551"/>
      <c r="AO57" s="551"/>
      <c r="AP57" s="551"/>
      <c r="AQ57" s="551"/>
      <c r="AR57" s="551"/>
      <c r="AS57" s="551"/>
      <c r="AT57" s="551"/>
      <c r="AU57" s="551"/>
      <c r="AV57" s="551"/>
      <c r="AW57" s="551"/>
      <c r="AX57" s="551"/>
      <c r="AY57" s="551"/>
      <c r="AZ57" s="551"/>
      <c r="BA57" s="551"/>
      <c r="BB57" s="551"/>
      <c r="BC57" s="551"/>
      <c r="BD57" s="551"/>
      <c r="BE57" s="551"/>
      <c r="BF57" s="551"/>
      <c r="BG57" s="551"/>
      <c r="BH57" s="551"/>
      <c r="BI57" s="551"/>
      <c r="BJ57" s="551"/>
      <c r="BK57" s="551"/>
      <c r="BL57" s="551"/>
      <c r="BM57" s="551"/>
      <c r="BN57" s="551"/>
      <c r="BO57" s="551"/>
      <c r="BP57" s="551"/>
      <c r="BQ57" s="551"/>
      <c r="BR57" s="551"/>
      <c r="BS57" s="551"/>
      <c r="BT57" s="551"/>
      <c r="BU57" s="551"/>
      <c r="BV57" s="551"/>
      <c r="BW57" s="551"/>
      <c r="BX57" s="551"/>
    </row>
    <row r="58" spans="1:76" s="394" customFormat="1" ht="11.4" x14ac:dyDescent="0.2">
      <c r="A58" s="481" t="s">
        <v>631</v>
      </c>
      <c r="B58" s="492">
        <f>'Benefit Log'!B$30</f>
        <v>0</v>
      </c>
      <c r="C58" s="483" t="str">
        <f t="shared" si="14"/>
        <v>Non-QALY</v>
      </c>
      <c r="D58" s="485">
        <f>D250</f>
        <v>0</v>
      </c>
      <c r="E58" s="316">
        <f t="shared" si="13"/>
        <v>0</v>
      </c>
      <c r="F58" s="485">
        <f>E250</f>
        <v>0</v>
      </c>
      <c r="G58" s="433"/>
      <c r="H58" s="433"/>
      <c r="I58" s="433"/>
      <c r="J58" s="433"/>
      <c r="K58" s="433"/>
      <c r="L58" s="433"/>
      <c r="M58" s="433"/>
      <c r="N58" s="433"/>
      <c r="O58" s="433"/>
      <c r="P58" s="433"/>
      <c r="Q58" s="433"/>
      <c r="R58" s="433"/>
      <c r="S58" s="433"/>
      <c r="T58" s="433"/>
      <c r="U58" s="433"/>
      <c r="V58" s="433"/>
      <c r="W58" s="433"/>
      <c r="X58" s="433"/>
      <c r="Y58" s="433"/>
      <c r="Z58" s="433"/>
      <c r="AA58" s="433"/>
      <c r="AB58" s="433"/>
      <c r="AC58" s="433"/>
      <c r="AD58" s="433"/>
      <c r="AE58" s="433"/>
      <c r="AF58" s="433"/>
      <c r="AG58" s="433"/>
      <c r="AH58" s="433"/>
      <c r="AI58" s="433"/>
      <c r="AJ58" s="433"/>
      <c r="AK58" s="433"/>
      <c r="AL58" s="433"/>
      <c r="AM58" s="433"/>
      <c r="AN58" s="433"/>
      <c r="AO58" s="433"/>
      <c r="AP58" s="433"/>
      <c r="AQ58" s="433"/>
      <c r="AR58" s="433"/>
      <c r="AS58" s="433"/>
      <c r="AT58" s="433"/>
      <c r="AU58" s="433"/>
      <c r="AV58" s="433"/>
      <c r="AW58" s="433"/>
      <c r="AX58" s="433"/>
      <c r="AY58" s="433"/>
      <c r="AZ58" s="433"/>
      <c r="BA58" s="433"/>
      <c r="BB58" s="433"/>
      <c r="BC58" s="433"/>
      <c r="BD58" s="433"/>
      <c r="BE58" s="433"/>
      <c r="BF58" s="433"/>
      <c r="BG58" s="433"/>
      <c r="BH58" s="433"/>
      <c r="BI58" s="433"/>
      <c r="BJ58" s="433"/>
      <c r="BK58" s="433"/>
      <c r="BL58" s="433"/>
      <c r="BM58" s="433"/>
      <c r="BN58" s="433"/>
      <c r="BO58" s="433"/>
      <c r="BP58" s="433"/>
      <c r="BQ58" s="433"/>
      <c r="BR58" s="433"/>
      <c r="BS58" s="433"/>
      <c r="BT58" s="433"/>
      <c r="BU58" s="433"/>
      <c r="BV58" s="433"/>
      <c r="BW58" s="433"/>
      <c r="BX58" s="433"/>
    </row>
    <row r="59" spans="1:76" s="394" customFormat="1" ht="11.4" x14ac:dyDescent="0.2">
      <c r="A59" s="481" t="s">
        <v>632</v>
      </c>
      <c r="B59" s="492">
        <f>'Benefit Log'!B$31</f>
        <v>0</v>
      </c>
      <c r="C59" s="483" t="str">
        <f t="shared" si="14"/>
        <v>Non-QALY</v>
      </c>
      <c r="D59" s="485">
        <f>D252</f>
        <v>0</v>
      </c>
      <c r="E59" s="316">
        <f t="shared" si="13"/>
        <v>0</v>
      </c>
      <c r="F59" s="485">
        <f>E252</f>
        <v>0</v>
      </c>
      <c r="G59" s="433"/>
      <c r="H59" s="433"/>
      <c r="I59" s="433"/>
      <c r="J59" s="433"/>
      <c r="K59" s="433"/>
      <c r="L59" s="433"/>
      <c r="M59" s="433"/>
      <c r="N59" s="433"/>
      <c r="O59" s="433"/>
      <c r="P59" s="433"/>
      <c r="Q59" s="433"/>
      <c r="R59" s="433"/>
      <c r="S59" s="433"/>
      <c r="T59" s="433"/>
      <c r="U59" s="433"/>
      <c r="V59" s="433"/>
      <c r="W59" s="433"/>
      <c r="X59" s="433"/>
      <c r="Y59" s="433"/>
      <c r="Z59" s="433"/>
      <c r="AA59" s="433"/>
      <c r="AB59" s="433"/>
      <c r="AC59" s="433"/>
      <c r="AD59" s="433"/>
      <c r="AE59" s="433"/>
      <c r="AF59" s="433"/>
      <c r="AG59" s="433"/>
      <c r="AH59" s="433"/>
      <c r="AI59" s="433"/>
      <c r="AJ59" s="433"/>
      <c r="AK59" s="433"/>
      <c r="AL59" s="433"/>
      <c r="AM59" s="433"/>
      <c r="AN59" s="433"/>
      <c r="AO59" s="433"/>
      <c r="AP59" s="433"/>
      <c r="AQ59" s="433"/>
      <c r="AR59" s="433"/>
      <c r="AS59" s="433"/>
      <c r="AT59" s="433"/>
      <c r="AU59" s="433"/>
      <c r="AV59" s="433"/>
      <c r="AW59" s="433"/>
      <c r="AX59" s="433"/>
      <c r="AY59" s="433"/>
      <c r="AZ59" s="433"/>
      <c r="BA59" s="433"/>
      <c r="BB59" s="433"/>
      <c r="BC59" s="433"/>
      <c r="BD59" s="433"/>
      <c r="BE59" s="433"/>
      <c r="BF59" s="433"/>
      <c r="BG59" s="433"/>
      <c r="BH59" s="433"/>
      <c r="BI59" s="433"/>
      <c r="BJ59" s="433"/>
      <c r="BK59" s="433"/>
      <c r="BL59" s="433"/>
      <c r="BM59" s="433"/>
      <c r="BN59" s="433"/>
      <c r="BO59" s="433"/>
      <c r="BP59" s="433"/>
      <c r="BQ59" s="433"/>
      <c r="BR59" s="433"/>
      <c r="BS59" s="433"/>
      <c r="BT59" s="433"/>
      <c r="BU59" s="433"/>
      <c r="BV59" s="433"/>
      <c r="BW59" s="433"/>
      <c r="BX59" s="433"/>
    </row>
    <row r="60" spans="1:76" s="394" customFormat="1" ht="11.4" x14ac:dyDescent="0.2">
      <c r="A60" s="481" t="s">
        <v>633</v>
      </c>
      <c r="B60" s="492">
        <f>'Benefit Log'!B$32</f>
        <v>0</v>
      </c>
      <c r="C60" s="483" t="str">
        <f t="shared" si="14"/>
        <v>Non-QALY</v>
      </c>
      <c r="D60" s="485">
        <f>D254</f>
        <v>0</v>
      </c>
      <c r="E60" s="316">
        <f t="shared" si="13"/>
        <v>0</v>
      </c>
      <c r="F60" s="485">
        <f>E254</f>
        <v>0</v>
      </c>
      <c r="G60" s="433"/>
      <c r="H60" s="433"/>
      <c r="I60" s="433"/>
      <c r="J60" s="433"/>
      <c r="K60" s="433"/>
      <c r="L60" s="433"/>
      <c r="M60" s="433"/>
      <c r="N60" s="433"/>
      <c r="O60" s="433"/>
      <c r="P60" s="433"/>
      <c r="Q60" s="433"/>
      <c r="R60" s="433"/>
      <c r="S60" s="433"/>
      <c r="T60" s="433"/>
      <c r="U60" s="433"/>
      <c r="V60" s="433"/>
      <c r="W60" s="433"/>
      <c r="X60" s="433"/>
      <c r="Y60" s="433"/>
      <c r="Z60" s="433"/>
      <c r="AA60" s="433"/>
      <c r="AB60" s="433"/>
      <c r="AC60" s="433"/>
      <c r="AD60" s="433"/>
      <c r="AE60" s="433"/>
      <c r="AF60" s="433"/>
      <c r="AG60" s="433"/>
      <c r="AH60" s="433"/>
      <c r="AI60" s="433"/>
      <c r="AJ60" s="433"/>
      <c r="AK60" s="433"/>
      <c r="AL60" s="433"/>
      <c r="AM60" s="433"/>
      <c r="AN60" s="433"/>
      <c r="AO60" s="433"/>
      <c r="AP60" s="433"/>
      <c r="AQ60" s="433"/>
      <c r="AR60" s="433"/>
      <c r="AS60" s="433"/>
      <c r="AT60" s="433"/>
      <c r="AU60" s="433"/>
      <c r="AV60" s="433"/>
      <c r="AW60" s="433"/>
      <c r="AX60" s="433"/>
      <c r="AY60" s="433"/>
      <c r="AZ60" s="433"/>
      <c r="BA60" s="433"/>
      <c r="BB60" s="433"/>
      <c r="BC60" s="433"/>
      <c r="BD60" s="433"/>
      <c r="BE60" s="433"/>
      <c r="BF60" s="433"/>
      <c r="BG60" s="433"/>
      <c r="BH60" s="433"/>
      <c r="BI60" s="433"/>
      <c r="BJ60" s="433"/>
      <c r="BK60" s="433"/>
      <c r="BL60" s="433"/>
      <c r="BM60" s="433"/>
      <c r="BN60" s="433"/>
      <c r="BO60" s="433"/>
      <c r="BP60" s="433"/>
      <c r="BQ60" s="433"/>
      <c r="BR60" s="433"/>
      <c r="BS60" s="433"/>
      <c r="BT60" s="433"/>
      <c r="BU60" s="433"/>
      <c r="BV60" s="433"/>
      <c r="BW60" s="433"/>
      <c r="BX60" s="433"/>
    </row>
    <row r="61" spans="1:76" s="394" customFormat="1" ht="11.4" x14ac:dyDescent="0.2">
      <c r="A61" s="481" t="s">
        <v>634</v>
      </c>
      <c r="B61" s="492">
        <f>'Benefit Log'!B$33</f>
        <v>0</v>
      </c>
      <c r="C61" s="483" t="str">
        <f t="shared" si="14"/>
        <v>Non-QALY</v>
      </c>
      <c r="D61" s="485">
        <f>D256</f>
        <v>0</v>
      </c>
      <c r="E61" s="316">
        <f t="shared" si="13"/>
        <v>0</v>
      </c>
      <c r="F61" s="485">
        <f>E256</f>
        <v>0</v>
      </c>
      <c r="G61" s="433"/>
      <c r="H61" s="433"/>
      <c r="I61" s="433"/>
      <c r="J61" s="433"/>
      <c r="K61" s="433"/>
      <c r="L61" s="433"/>
      <c r="M61" s="433"/>
      <c r="N61" s="433"/>
      <c r="O61" s="433"/>
      <c r="P61" s="433"/>
      <c r="Q61" s="433"/>
      <c r="R61" s="433"/>
      <c r="S61" s="433"/>
      <c r="T61" s="433"/>
      <c r="U61" s="433"/>
      <c r="V61" s="433"/>
      <c r="W61" s="433"/>
      <c r="X61" s="433"/>
      <c r="Y61" s="433"/>
      <c r="Z61" s="433"/>
      <c r="AA61" s="433"/>
      <c r="AB61" s="433"/>
      <c r="AC61" s="433"/>
      <c r="AD61" s="433"/>
      <c r="AE61" s="433"/>
      <c r="AF61" s="433"/>
      <c r="AG61" s="433"/>
      <c r="AH61" s="433"/>
      <c r="AI61" s="433"/>
      <c r="AJ61" s="433"/>
      <c r="AK61" s="433"/>
      <c r="AL61" s="433"/>
      <c r="AM61" s="433"/>
      <c r="AN61" s="433"/>
      <c r="AO61" s="433"/>
      <c r="AP61" s="433"/>
      <c r="AQ61" s="433"/>
      <c r="AR61" s="433"/>
      <c r="AS61" s="433"/>
      <c r="AT61" s="433"/>
      <c r="AU61" s="433"/>
      <c r="AV61" s="433"/>
      <c r="AW61" s="433"/>
      <c r="AX61" s="433"/>
      <c r="AY61" s="433"/>
      <c r="AZ61" s="433"/>
      <c r="BA61" s="433"/>
      <c r="BB61" s="433"/>
      <c r="BC61" s="433"/>
      <c r="BD61" s="433"/>
      <c r="BE61" s="433"/>
      <c r="BF61" s="433"/>
      <c r="BG61" s="433"/>
      <c r="BH61" s="433"/>
      <c r="BI61" s="433"/>
      <c r="BJ61" s="433"/>
      <c r="BK61" s="433"/>
      <c r="BL61" s="433"/>
      <c r="BM61" s="433"/>
      <c r="BN61" s="433"/>
      <c r="BO61" s="433"/>
      <c r="BP61" s="433"/>
      <c r="BQ61" s="433"/>
      <c r="BR61" s="433"/>
      <c r="BS61" s="433"/>
      <c r="BT61" s="433"/>
      <c r="BU61" s="433"/>
      <c r="BV61" s="433"/>
      <c r="BW61" s="433"/>
      <c r="BX61" s="433"/>
    </row>
    <row r="62" spans="1:76" s="394" customFormat="1" ht="11.4" x14ac:dyDescent="0.2">
      <c r="A62" s="481" t="s">
        <v>635</v>
      </c>
      <c r="B62" s="492">
        <f>'Benefit Log'!B$34</f>
        <v>0</v>
      </c>
      <c r="C62" s="483" t="str">
        <f t="shared" si="14"/>
        <v>Non-QALY</v>
      </c>
      <c r="D62" s="485">
        <f>D258</f>
        <v>0</v>
      </c>
      <c r="E62" s="316">
        <f t="shared" si="13"/>
        <v>0</v>
      </c>
      <c r="F62" s="485">
        <f>E258</f>
        <v>0</v>
      </c>
      <c r="G62" s="433"/>
      <c r="H62" s="433"/>
      <c r="I62" s="433"/>
      <c r="J62" s="433"/>
      <c r="K62" s="433"/>
      <c r="L62" s="433"/>
      <c r="M62" s="433"/>
      <c r="N62" s="433"/>
      <c r="O62" s="433"/>
      <c r="P62" s="433"/>
      <c r="Q62" s="433"/>
      <c r="R62" s="433"/>
      <c r="S62" s="433"/>
      <c r="T62" s="433"/>
      <c r="U62" s="433"/>
      <c r="V62" s="433"/>
      <c r="W62" s="433"/>
      <c r="X62" s="433"/>
      <c r="Y62" s="433"/>
      <c r="Z62" s="433"/>
      <c r="AA62" s="433"/>
      <c r="AB62" s="433"/>
      <c r="AC62" s="433"/>
      <c r="AD62" s="433"/>
      <c r="AE62" s="433"/>
      <c r="AF62" s="433"/>
      <c r="AG62" s="433"/>
      <c r="AH62" s="433"/>
      <c r="AI62" s="433"/>
      <c r="AJ62" s="433"/>
      <c r="AK62" s="433"/>
      <c r="AL62" s="433"/>
      <c r="AM62" s="433"/>
      <c r="AN62" s="433"/>
      <c r="AO62" s="433"/>
      <c r="AP62" s="433"/>
      <c r="AQ62" s="433"/>
      <c r="AR62" s="433"/>
      <c r="AS62" s="433"/>
      <c r="AT62" s="433"/>
      <c r="AU62" s="433"/>
      <c r="AV62" s="433"/>
      <c r="AW62" s="433"/>
      <c r="AX62" s="433"/>
      <c r="AY62" s="433"/>
      <c r="AZ62" s="433"/>
      <c r="BA62" s="433"/>
      <c r="BB62" s="433"/>
      <c r="BC62" s="433"/>
      <c r="BD62" s="433"/>
      <c r="BE62" s="433"/>
      <c r="BF62" s="433"/>
      <c r="BG62" s="433"/>
      <c r="BH62" s="433"/>
      <c r="BI62" s="433"/>
      <c r="BJ62" s="433"/>
      <c r="BK62" s="433"/>
      <c r="BL62" s="433"/>
      <c r="BM62" s="433"/>
      <c r="BN62" s="433"/>
      <c r="BO62" s="433"/>
      <c r="BP62" s="433"/>
      <c r="BQ62" s="433"/>
      <c r="BR62" s="433"/>
      <c r="BS62" s="433"/>
      <c r="BT62" s="433"/>
      <c r="BU62" s="433"/>
      <c r="BV62" s="433"/>
      <c r="BW62" s="433"/>
      <c r="BX62" s="433"/>
    </row>
    <row r="63" spans="1:76" s="394" customFormat="1" ht="11.4" x14ac:dyDescent="0.2">
      <c r="A63" s="481" t="s">
        <v>636</v>
      </c>
      <c r="B63" s="492">
        <f>'Benefit Log'!B$35</f>
        <v>0</v>
      </c>
      <c r="C63" s="483" t="str">
        <f t="shared" si="14"/>
        <v>Non-QALY</v>
      </c>
      <c r="D63" s="485">
        <f>D260</f>
        <v>0</v>
      </c>
      <c r="E63" s="316">
        <f t="shared" si="13"/>
        <v>0</v>
      </c>
      <c r="F63" s="485">
        <f>E260</f>
        <v>0</v>
      </c>
      <c r="G63" s="433"/>
      <c r="H63" s="433"/>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3"/>
      <c r="AG63" s="433"/>
      <c r="AH63" s="433"/>
      <c r="AI63" s="433"/>
      <c r="AJ63" s="433"/>
      <c r="AK63" s="433"/>
      <c r="AL63" s="433"/>
      <c r="AM63" s="433"/>
      <c r="AN63" s="433"/>
      <c r="AO63" s="433"/>
      <c r="AP63" s="433"/>
      <c r="AQ63" s="433"/>
      <c r="AR63" s="433"/>
      <c r="AS63" s="433"/>
      <c r="AT63" s="433"/>
      <c r="AU63" s="433"/>
      <c r="AV63" s="433"/>
      <c r="AW63" s="433"/>
      <c r="AX63" s="433"/>
      <c r="AY63" s="433"/>
      <c r="AZ63" s="433"/>
      <c r="BA63" s="433"/>
      <c r="BB63" s="433"/>
      <c r="BC63" s="433"/>
      <c r="BD63" s="433"/>
      <c r="BE63" s="433"/>
      <c r="BF63" s="433"/>
      <c r="BG63" s="433"/>
      <c r="BH63" s="433"/>
      <c r="BI63" s="433"/>
      <c r="BJ63" s="433"/>
      <c r="BK63" s="433"/>
      <c r="BL63" s="433"/>
      <c r="BM63" s="433"/>
      <c r="BN63" s="433"/>
      <c r="BO63" s="433"/>
      <c r="BP63" s="433"/>
      <c r="BQ63" s="433"/>
      <c r="BR63" s="433"/>
      <c r="BS63" s="433"/>
      <c r="BT63" s="433"/>
      <c r="BU63" s="433"/>
      <c r="BV63" s="433"/>
      <c r="BW63" s="433"/>
      <c r="BX63" s="433"/>
    </row>
    <row r="64" spans="1:76" s="394" customFormat="1" ht="11.4" x14ac:dyDescent="0.2">
      <c r="A64" s="488" t="s">
        <v>637</v>
      </c>
      <c r="B64" s="492">
        <f>'Benefit Log'!B$36</f>
        <v>0</v>
      </c>
      <c r="C64" s="483" t="str">
        <f t="shared" si="14"/>
        <v>Non-QALY</v>
      </c>
      <c r="D64" s="485">
        <f>D262</f>
        <v>0</v>
      </c>
      <c r="E64" s="316">
        <f t="shared" si="13"/>
        <v>0</v>
      </c>
      <c r="F64" s="485">
        <f>E262</f>
        <v>0</v>
      </c>
      <c r="G64" s="433"/>
      <c r="H64" s="433"/>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3"/>
      <c r="AG64" s="433"/>
      <c r="AH64" s="433"/>
      <c r="AI64" s="433"/>
      <c r="AJ64" s="433"/>
      <c r="AK64" s="433"/>
      <c r="AL64" s="433"/>
      <c r="AM64" s="433"/>
      <c r="AN64" s="433"/>
      <c r="AO64" s="433"/>
      <c r="AP64" s="433"/>
      <c r="AQ64" s="433"/>
      <c r="AR64" s="433"/>
      <c r="AS64" s="433"/>
      <c r="AT64" s="433"/>
      <c r="AU64" s="433"/>
      <c r="AV64" s="433"/>
      <c r="AW64" s="433"/>
      <c r="AX64" s="433"/>
      <c r="AY64" s="433"/>
      <c r="AZ64" s="433"/>
      <c r="BA64" s="433"/>
      <c r="BB64" s="433"/>
      <c r="BC64" s="433"/>
      <c r="BD64" s="433"/>
      <c r="BE64" s="433"/>
      <c r="BF64" s="433"/>
      <c r="BG64" s="433"/>
      <c r="BH64" s="433"/>
      <c r="BI64" s="433"/>
      <c r="BJ64" s="433"/>
      <c r="BK64" s="433"/>
      <c r="BL64" s="433"/>
      <c r="BM64" s="433"/>
      <c r="BN64" s="433"/>
      <c r="BO64" s="433"/>
      <c r="BP64" s="433"/>
      <c r="BQ64" s="433"/>
      <c r="BR64" s="433"/>
      <c r="BS64" s="433"/>
      <c r="BT64" s="433"/>
      <c r="BU64" s="433"/>
      <c r="BV64" s="433"/>
      <c r="BW64" s="433"/>
      <c r="BX64" s="433"/>
    </row>
    <row r="65" spans="1:76" x14ac:dyDescent="0.25">
      <c r="C65" s="490" t="s">
        <v>55</v>
      </c>
      <c r="D65" s="315">
        <f>SUM(D50:D64)</f>
        <v>0</v>
      </c>
      <c r="E65" s="317">
        <f>SUM(E50:E64)</f>
        <v>0</v>
      </c>
      <c r="F65" s="315">
        <f>SUM(F50:F64)</f>
        <v>0</v>
      </c>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7"/>
      <c r="AW65" s="317"/>
      <c r="AX65" s="317"/>
      <c r="AY65" s="317"/>
      <c r="AZ65" s="317"/>
      <c r="BA65" s="317"/>
      <c r="BB65" s="317"/>
      <c r="BC65" s="317"/>
      <c r="BD65" s="317"/>
      <c r="BE65" s="317"/>
      <c r="BF65" s="317"/>
      <c r="BG65" s="317"/>
      <c r="BH65" s="317"/>
      <c r="BI65" s="317"/>
      <c r="BJ65" s="317"/>
      <c r="BK65" s="317"/>
      <c r="BL65" s="317"/>
      <c r="BM65" s="317"/>
      <c r="BN65" s="317"/>
      <c r="BO65" s="317"/>
      <c r="BP65" s="317"/>
      <c r="BQ65" s="317"/>
      <c r="BR65" s="317"/>
      <c r="BS65" s="317"/>
      <c r="BT65" s="317"/>
      <c r="BU65" s="317"/>
      <c r="BV65" s="317"/>
      <c r="BW65" s="317"/>
      <c r="BX65" s="317"/>
    </row>
    <row r="66" spans="1:76" x14ac:dyDescent="0.25">
      <c r="C66" s="11"/>
      <c r="D66" s="715" t="s">
        <v>584</v>
      </c>
      <c r="E66" s="716"/>
      <c r="F66" s="717"/>
      <c r="G66" s="486">
        <f>SUM(G50:G64)</f>
        <v>0</v>
      </c>
      <c r="H66" s="486">
        <f t="shared" ref="H66:BS66" si="15">SUM(H50:H64)</f>
        <v>0</v>
      </c>
      <c r="I66" s="486">
        <f t="shared" si="15"/>
        <v>0</v>
      </c>
      <c r="J66" s="486">
        <f t="shared" si="15"/>
        <v>0</v>
      </c>
      <c r="K66" s="486">
        <f t="shared" si="15"/>
        <v>0</v>
      </c>
      <c r="L66" s="486">
        <f t="shared" si="15"/>
        <v>0</v>
      </c>
      <c r="M66" s="486">
        <f t="shared" si="15"/>
        <v>0</v>
      </c>
      <c r="N66" s="486">
        <f t="shared" si="15"/>
        <v>0</v>
      </c>
      <c r="O66" s="486">
        <f t="shared" si="15"/>
        <v>0</v>
      </c>
      <c r="P66" s="486">
        <f t="shared" si="15"/>
        <v>0</v>
      </c>
      <c r="Q66" s="486">
        <f t="shared" si="15"/>
        <v>0</v>
      </c>
      <c r="R66" s="486">
        <f t="shared" si="15"/>
        <v>0</v>
      </c>
      <c r="S66" s="486">
        <f t="shared" si="15"/>
        <v>0</v>
      </c>
      <c r="T66" s="486">
        <f t="shared" si="15"/>
        <v>0</v>
      </c>
      <c r="U66" s="486">
        <f t="shared" si="15"/>
        <v>0</v>
      </c>
      <c r="V66" s="486">
        <f t="shared" si="15"/>
        <v>0</v>
      </c>
      <c r="W66" s="486">
        <f t="shared" si="15"/>
        <v>0</v>
      </c>
      <c r="X66" s="486">
        <f t="shared" si="15"/>
        <v>0</v>
      </c>
      <c r="Y66" s="486">
        <f t="shared" si="15"/>
        <v>0</v>
      </c>
      <c r="Z66" s="486">
        <f t="shared" si="15"/>
        <v>0</v>
      </c>
      <c r="AA66" s="486">
        <f t="shared" si="15"/>
        <v>0</v>
      </c>
      <c r="AB66" s="486">
        <f t="shared" si="15"/>
        <v>0</v>
      </c>
      <c r="AC66" s="486">
        <f t="shared" si="15"/>
        <v>0</v>
      </c>
      <c r="AD66" s="486">
        <f t="shared" si="15"/>
        <v>0</v>
      </c>
      <c r="AE66" s="486">
        <f t="shared" si="15"/>
        <v>0</v>
      </c>
      <c r="AF66" s="486">
        <f t="shared" si="15"/>
        <v>0</v>
      </c>
      <c r="AG66" s="486">
        <f t="shared" si="15"/>
        <v>0</v>
      </c>
      <c r="AH66" s="486">
        <f t="shared" si="15"/>
        <v>0</v>
      </c>
      <c r="AI66" s="486">
        <f t="shared" si="15"/>
        <v>0</v>
      </c>
      <c r="AJ66" s="486">
        <f t="shared" si="15"/>
        <v>0</v>
      </c>
      <c r="AK66" s="486">
        <f t="shared" si="15"/>
        <v>0</v>
      </c>
      <c r="AL66" s="486">
        <f t="shared" si="15"/>
        <v>0</v>
      </c>
      <c r="AM66" s="486">
        <f t="shared" si="15"/>
        <v>0</v>
      </c>
      <c r="AN66" s="486">
        <f t="shared" si="15"/>
        <v>0</v>
      </c>
      <c r="AO66" s="486">
        <f t="shared" si="15"/>
        <v>0</v>
      </c>
      <c r="AP66" s="486">
        <f t="shared" si="15"/>
        <v>0</v>
      </c>
      <c r="AQ66" s="486">
        <f t="shared" si="15"/>
        <v>0</v>
      </c>
      <c r="AR66" s="486">
        <f t="shared" si="15"/>
        <v>0</v>
      </c>
      <c r="AS66" s="486">
        <f t="shared" si="15"/>
        <v>0</v>
      </c>
      <c r="AT66" s="486">
        <f t="shared" si="15"/>
        <v>0</v>
      </c>
      <c r="AU66" s="486">
        <f t="shared" si="15"/>
        <v>0</v>
      </c>
      <c r="AV66" s="486">
        <f t="shared" si="15"/>
        <v>0</v>
      </c>
      <c r="AW66" s="486">
        <f t="shared" si="15"/>
        <v>0</v>
      </c>
      <c r="AX66" s="486">
        <f t="shared" si="15"/>
        <v>0</v>
      </c>
      <c r="AY66" s="486">
        <f t="shared" si="15"/>
        <v>0</v>
      </c>
      <c r="AZ66" s="486">
        <f t="shared" si="15"/>
        <v>0</v>
      </c>
      <c r="BA66" s="486">
        <f t="shared" si="15"/>
        <v>0</v>
      </c>
      <c r="BB66" s="486">
        <f t="shared" si="15"/>
        <v>0</v>
      </c>
      <c r="BC66" s="486">
        <f t="shared" si="15"/>
        <v>0</v>
      </c>
      <c r="BD66" s="486">
        <f t="shared" si="15"/>
        <v>0</v>
      </c>
      <c r="BE66" s="486">
        <f t="shared" si="15"/>
        <v>0</v>
      </c>
      <c r="BF66" s="486">
        <f t="shared" si="15"/>
        <v>0</v>
      </c>
      <c r="BG66" s="486">
        <f t="shared" si="15"/>
        <v>0</v>
      </c>
      <c r="BH66" s="486">
        <f t="shared" si="15"/>
        <v>0</v>
      </c>
      <c r="BI66" s="486">
        <f t="shared" si="15"/>
        <v>0</v>
      </c>
      <c r="BJ66" s="486">
        <f t="shared" si="15"/>
        <v>0</v>
      </c>
      <c r="BK66" s="486">
        <f t="shared" si="15"/>
        <v>0</v>
      </c>
      <c r="BL66" s="486">
        <f t="shared" si="15"/>
        <v>0</v>
      </c>
      <c r="BM66" s="486">
        <f t="shared" si="15"/>
        <v>0</v>
      </c>
      <c r="BN66" s="486">
        <f t="shared" si="15"/>
        <v>0</v>
      </c>
      <c r="BO66" s="486">
        <f t="shared" si="15"/>
        <v>0</v>
      </c>
      <c r="BP66" s="486">
        <f t="shared" si="15"/>
        <v>0</v>
      </c>
      <c r="BQ66" s="486">
        <f t="shared" si="15"/>
        <v>0</v>
      </c>
      <c r="BR66" s="486">
        <f t="shared" si="15"/>
        <v>0</v>
      </c>
      <c r="BS66" s="486">
        <f t="shared" si="15"/>
        <v>0</v>
      </c>
      <c r="BT66" s="486">
        <f t="shared" ref="BT66:BX66" si="16">SUM(BT50:BT64)</f>
        <v>0</v>
      </c>
      <c r="BU66" s="486">
        <f t="shared" si="16"/>
        <v>0</v>
      </c>
      <c r="BV66" s="486">
        <f t="shared" si="16"/>
        <v>0</v>
      </c>
      <c r="BW66" s="486">
        <f t="shared" si="16"/>
        <v>0</v>
      </c>
      <c r="BX66" s="486">
        <f t="shared" si="16"/>
        <v>0</v>
      </c>
    </row>
    <row r="67" spans="1:76" s="24" customFormat="1" x14ac:dyDescent="0.25">
      <c r="D67" s="715" t="s">
        <v>30</v>
      </c>
      <c r="E67" s="716"/>
      <c r="F67" s="717"/>
      <c r="G67" s="487">
        <f>G264</f>
        <v>0</v>
      </c>
      <c r="H67" s="487">
        <f t="shared" ref="H67:BN67" si="17">H264</f>
        <v>0</v>
      </c>
      <c r="I67" s="487">
        <f t="shared" si="17"/>
        <v>0</v>
      </c>
      <c r="J67" s="487">
        <f t="shared" si="17"/>
        <v>0</v>
      </c>
      <c r="K67" s="487">
        <f t="shared" si="17"/>
        <v>0</v>
      </c>
      <c r="L67" s="487">
        <f t="shared" si="17"/>
        <v>0</v>
      </c>
      <c r="M67" s="487">
        <f t="shared" si="17"/>
        <v>0</v>
      </c>
      <c r="N67" s="487">
        <f t="shared" si="17"/>
        <v>0</v>
      </c>
      <c r="O67" s="487">
        <f t="shared" si="17"/>
        <v>0</v>
      </c>
      <c r="P67" s="487">
        <f t="shared" si="17"/>
        <v>0</v>
      </c>
      <c r="Q67" s="487">
        <f t="shared" si="17"/>
        <v>0</v>
      </c>
      <c r="R67" s="487">
        <f t="shared" si="17"/>
        <v>0</v>
      </c>
      <c r="S67" s="487">
        <f t="shared" si="17"/>
        <v>0</v>
      </c>
      <c r="T67" s="487">
        <f t="shared" si="17"/>
        <v>0</v>
      </c>
      <c r="U67" s="487">
        <f t="shared" si="17"/>
        <v>0</v>
      </c>
      <c r="V67" s="487">
        <f t="shared" si="17"/>
        <v>0</v>
      </c>
      <c r="W67" s="487">
        <f t="shared" si="17"/>
        <v>0</v>
      </c>
      <c r="X67" s="487">
        <f t="shared" si="17"/>
        <v>0</v>
      </c>
      <c r="Y67" s="487">
        <f t="shared" si="17"/>
        <v>0</v>
      </c>
      <c r="Z67" s="487">
        <f t="shared" si="17"/>
        <v>0</v>
      </c>
      <c r="AA67" s="487">
        <f t="shared" si="17"/>
        <v>0</v>
      </c>
      <c r="AB67" s="487">
        <f t="shared" si="17"/>
        <v>0</v>
      </c>
      <c r="AC67" s="487">
        <f t="shared" si="17"/>
        <v>0</v>
      </c>
      <c r="AD67" s="487">
        <f t="shared" si="17"/>
        <v>0</v>
      </c>
      <c r="AE67" s="487">
        <f t="shared" si="17"/>
        <v>0</v>
      </c>
      <c r="AF67" s="487">
        <f t="shared" si="17"/>
        <v>0</v>
      </c>
      <c r="AG67" s="487">
        <f t="shared" si="17"/>
        <v>0</v>
      </c>
      <c r="AH67" s="487">
        <f t="shared" si="17"/>
        <v>0</v>
      </c>
      <c r="AI67" s="487">
        <f t="shared" si="17"/>
        <v>0</v>
      </c>
      <c r="AJ67" s="487">
        <f t="shared" si="17"/>
        <v>0</v>
      </c>
      <c r="AK67" s="487">
        <f t="shared" si="17"/>
        <v>0</v>
      </c>
      <c r="AL67" s="487">
        <f t="shared" si="17"/>
        <v>0</v>
      </c>
      <c r="AM67" s="487">
        <f t="shared" si="17"/>
        <v>0</v>
      </c>
      <c r="AN67" s="487">
        <f t="shared" si="17"/>
        <v>0</v>
      </c>
      <c r="AO67" s="487">
        <f t="shared" si="17"/>
        <v>0</v>
      </c>
      <c r="AP67" s="487">
        <f t="shared" si="17"/>
        <v>0</v>
      </c>
      <c r="AQ67" s="487">
        <f t="shared" si="17"/>
        <v>0</v>
      </c>
      <c r="AR67" s="487">
        <f t="shared" si="17"/>
        <v>0</v>
      </c>
      <c r="AS67" s="487">
        <f t="shared" si="17"/>
        <v>0</v>
      </c>
      <c r="AT67" s="487">
        <f t="shared" si="17"/>
        <v>0</v>
      </c>
      <c r="AU67" s="487">
        <f t="shared" si="17"/>
        <v>0</v>
      </c>
      <c r="AV67" s="487">
        <f t="shared" si="17"/>
        <v>0</v>
      </c>
      <c r="AW67" s="487">
        <f t="shared" si="17"/>
        <v>0</v>
      </c>
      <c r="AX67" s="487">
        <f t="shared" si="17"/>
        <v>0</v>
      </c>
      <c r="AY67" s="487">
        <f t="shared" si="17"/>
        <v>0</v>
      </c>
      <c r="AZ67" s="487">
        <f t="shared" si="17"/>
        <v>0</v>
      </c>
      <c r="BA67" s="487">
        <f t="shared" si="17"/>
        <v>0</v>
      </c>
      <c r="BB67" s="487">
        <f t="shared" si="17"/>
        <v>0</v>
      </c>
      <c r="BC67" s="487">
        <f t="shared" si="17"/>
        <v>0</v>
      </c>
      <c r="BD67" s="487">
        <f t="shared" si="17"/>
        <v>0</v>
      </c>
      <c r="BE67" s="487">
        <f t="shared" si="17"/>
        <v>0</v>
      </c>
      <c r="BF67" s="487">
        <f t="shared" si="17"/>
        <v>0</v>
      </c>
      <c r="BG67" s="487">
        <f t="shared" si="17"/>
        <v>0</v>
      </c>
      <c r="BH67" s="487">
        <f t="shared" si="17"/>
        <v>0</v>
      </c>
      <c r="BI67" s="487">
        <f t="shared" si="17"/>
        <v>0</v>
      </c>
      <c r="BJ67" s="487">
        <f t="shared" si="17"/>
        <v>0</v>
      </c>
      <c r="BK67" s="487">
        <f t="shared" si="17"/>
        <v>0</v>
      </c>
      <c r="BL67" s="487">
        <f t="shared" si="17"/>
        <v>0</v>
      </c>
      <c r="BM67" s="487">
        <f t="shared" si="17"/>
        <v>0</v>
      </c>
      <c r="BN67" s="487">
        <f t="shared" si="17"/>
        <v>0</v>
      </c>
      <c r="BO67" s="487">
        <f t="shared" ref="BO67:BS67" si="18">BO264</f>
        <v>0</v>
      </c>
      <c r="BP67" s="487">
        <f t="shared" si="18"/>
        <v>0</v>
      </c>
      <c r="BQ67" s="487">
        <f t="shared" si="18"/>
        <v>0</v>
      </c>
      <c r="BR67" s="487">
        <f t="shared" si="18"/>
        <v>0</v>
      </c>
      <c r="BS67" s="487">
        <f t="shared" si="18"/>
        <v>0</v>
      </c>
      <c r="BT67" s="487">
        <f t="shared" ref="BT67:BX67" si="19">BT264</f>
        <v>0</v>
      </c>
      <c r="BU67" s="487">
        <f t="shared" si="19"/>
        <v>0</v>
      </c>
      <c r="BV67" s="487">
        <f t="shared" si="19"/>
        <v>0</v>
      </c>
      <c r="BW67" s="487">
        <f t="shared" si="19"/>
        <v>0</v>
      </c>
      <c r="BX67" s="487">
        <f t="shared" si="19"/>
        <v>0</v>
      </c>
    </row>
    <row r="69" spans="1:76" x14ac:dyDescent="0.25">
      <c r="A69" s="734" t="str">
        <f>"Option 3 - "&amp; Factors!$B$18</f>
        <v xml:space="preserve">Option 3 - </v>
      </c>
      <c r="B69" s="735"/>
      <c r="C69" s="735"/>
      <c r="D69" s="735"/>
      <c r="E69" s="33"/>
      <c r="F69" s="30"/>
      <c r="G69" s="30"/>
      <c r="H69" s="30"/>
      <c r="I69" s="30"/>
      <c r="J69" s="30"/>
      <c r="K69" s="30"/>
      <c r="L69" s="30"/>
      <c r="M69" s="30"/>
      <c r="N69" s="30"/>
      <c r="O69" s="30"/>
      <c r="P69" s="30"/>
      <c r="Q69" s="30"/>
      <c r="R69" s="30"/>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row>
    <row r="70" spans="1:76" s="7" customFormat="1" ht="15" customHeight="1" x14ac:dyDescent="0.25">
      <c r="A70" s="718" t="s">
        <v>32</v>
      </c>
      <c r="B70" s="718" t="s">
        <v>337</v>
      </c>
      <c r="C70" s="719" t="s">
        <v>408</v>
      </c>
      <c r="D70" s="719" t="s">
        <v>423</v>
      </c>
      <c r="E70" s="718" t="s">
        <v>584</v>
      </c>
      <c r="F70" s="718" t="s">
        <v>30</v>
      </c>
      <c r="G70" s="19">
        <v>0</v>
      </c>
      <c r="H70" s="19">
        <v>1</v>
      </c>
      <c r="I70" s="19">
        <v>2</v>
      </c>
      <c r="J70" s="19">
        <v>3</v>
      </c>
      <c r="K70" s="19">
        <v>4</v>
      </c>
      <c r="L70" s="19">
        <v>5</v>
      </c>
      <c r="M70" s="19">
        <v>6</v>
      </c>
      <c r="N70" s="19">
        <v>7</v>
      </c>
      <c r="O70" s="19">
        <v>8</v>
      </c>
      <c r="P70" s="19">
        <v>9</v>
      </c>
      <c r="Q70" s="19">
        <v>10</v>
      </c>
      <c r="R70" s="19">
        <v>11</v>
      </c>
      <c r="S70" s="19">
        <v>12</v>
      </c>
      <c r="T70" s="19">
        <v>13</v>
      </c>
      <c r="U70" s="19">
        <v>14</v>
      </c>
      <c r="V70" s="19">
        <v>15</v>
      </c>
      <c r="W70" s="19">
        <v>16</v>
      </c>
      <c r="X70" s="19">
        <v>17</v>
      </c>
      <c r="Y70" s="19">
        <v>18</v>
      </c>
      <c r="Z70" s="19">
        <v>19</v>
      </c>
      <c r="AA70" s="19">
        <v>20</v>
      </c>
      <c r="AB70" s="19">
        <v>21</v>
      </c>
      <c r="AC70" s="19">
        <v>22</v>
      </c>
      <c r="AD70" s="19">
        <v>23</v>
      </c>
      <c r="AE70" s="19">
        <v>24</v>
      </c>
      <c r="AF70" s="19">
        <v>25</v>
      </c>
      <c r="AG70" s="19">
        <v>26</v>
      </c>
      <c r="AH70" s="19">
        <v>27</v>
      </c>
      <c r="AI70" s="19">
        <v>28</v>
      </c>
      <c r="AJ70" s="19">
        <v>29</v>
      </c>
      <c r="AK70" s="19">
        <v>30</v>
      </c>
      <c r="AL70" s="19">
        <v>31</v>
      </c>
      <c r="AM70" s="19">
        <v>32</v>
      </c>
      <c r="AN70" s="19">
        <v>33</v>
      </c>
      <c r="AO70" s="19">
        <v>34</v>
      </c>
      <c r="AP70" s="19">
        <v>35</v>
      </c>
      <c r="AQ70" s="19">
        <v>36</v>
      </c>
      <c r="AR70" s="19">
        <v>37</v>
      </c>
      <c r="AS70" s="19">
        <v>38</v>
      </c>
      <c r="AT70" s="19">
        <v>39</v>
      </c>
      <c r="AU70" s="19">
        <v>40</v>
      </c>
      <c r="AV70" s="19">
        <v>41</v>
      </c>
      <c r="AW70" s="19">
        <v>42</v>
      </c>
      <c r="AX70" s="19">
        <v>43</v>
      </c>
      <c r="AY70" s="19">
        <v>44</v>
      </c>
      <c r="AZ70" s="19">
        <v>45</v>
      </c>
      <c r="BA70" s="19">
        <v>46</v>
      </c>
      <c r="BB70" s="19">
        <v>47</v>
      </c>
      <c r="BC70" s="19">
        <v>48</v>
      </c>
      <c r="BD70" s="19">
        <v>49</v>
      </c>
      <c r="BE70" s="19">
        <v>50</v>
      </c>
      <c r="BF70" s="19">
        <v>51</v>
      </c>
      <c r="BG70" s="19">
        <v>52</v>
      </c>
      <c r="BH70" s="19">
        <v>53</v>
      </c>
      <c r="BI70" s="19">
        <v>54</v>
      </c>
      <c r="BJ70" s="19">
        <v>55</v>
      </c>
      <c r="BK70" s="19">
        <v>56</v>
      </c>
      <c r="BL70" s="19">
        <v>57</v>
      </c>
      <c r="BM70" s="19">
        <v>58</v>
      </c>
      <c r="BN70" s="19">
        <v>59</v>
      </c>
      <c r="BO70" s="19">
        <v>60</v>
      </c>
      <c r="BP70" s="19">
        <v>61</v>
      </c>
      <c r="BQ70" s="19">
        <v>62</v>
      </c>
      <c r="BR70" s="19">
        <v>63</v>
      </c>
      <c r="BS70" s="19">
        <v>64</v>
      </c>
      <c r="BT70" s="19">
        <v>65</v>
      </c>
      <c r="BU70" s="19">
        <v>66</v>
      </c>
      <c r="BV70" s="19">
        <v>67</v>
      </c>
      <c r="BW70" s="19">
        <v>68</v>
      </c>
      <c r="BX70" s="19">
        <v>69</v>
      </c>
    </row>
    <row r="71" spans="1:76" s="7" customFormat="1" x14ac:dyDescent="0.25">
      <c r="A71" s="718"/>
      <c r="B71" s="718"/>
      <c r="C71" s="720"/>
      <c r="D71" s="720"/>
      <c r="E71" s="721"/>
      <c r="F71" s="718"/>
      <c r="G71" s="22" t="str">
        <f>Factors!C$65</f>
        <v/>
      </c>
      <c r="H71" s="22" t="str">
        <f>Factors!D$65</f>
        <v/>
      </c>
      <c r="I71" s="22" t="str">
        <f>Factors!E$65</f>
        <v/>
      </c>
      <c r="J71" s="22" t="str">
        <f>Factors!F$65</f>
        <v/>
      </c>
      <c r="K71" s="22" t="str">
        <f>Factors!G$65</f>
        <v/>
      </c>
      <c r="L71" s="22" t="str">
        <f>Factors!H$65</f>
        <v/>
      </c>
      <c r="M71" s="22" t="str">
        <f>Factors!I$65</f>
        <v/>
      </c>
      <c r="N71" s="22" t="str">
        <f>Factors!J$65</f>
        <v/>
      </c>
      <c r="O71" s="22" t="str">
        <f>Factors!K$65</f>
        <v/>
      </c>
      <c r="P71" s="22" t="str">
        <f>Factors!L$65</f>
        <v/>
      </c>
      <c r="Q71" s="22" t="str">
        <f>Factors!M$65</f>
        <v/>
      </c>
      <c r="R71" s="22" t="str">
        <f>Factors!N$65</f>
        <v/>
      </c>
      <c r="S71" s="22" t="str">
        <f>Factors!O$65</f>
        <v/>
      </c>
      <c r="T71" s="22" t="str">
        <f>Factors!P$65</f>
        <v/>
      </c>
      <c r="U71" s="22" t="str">
        <f>Factors!Q$65</f>
        <v/>
      </c>
      <c r="V71" s="22" t="str">
        <f>Factors!R$65</f>
        <v/>
      </c>
      <c r="W71" s="22" t="str">
        <f>Factors!S$65</f>
        <v/>
      </c>
      <c r="X71" s="22" t="str">
        <f>Factors!T$65</f>
        <v/>
      </c>
      <c r="Y71" s="22" t="str">
        <f>Factors!U$65</f>
        <v/>
      </c>
      <c r="Z71" s="22" t="str">
        <f>Factors!V$65</f>
        <v/>
      </c>
      <c r="AA71" s="22" t="str">
        <f>Factors!W$65</f>
        <v/>
      </c>
      <c r="AB71" s="22" t="str">
        <f>Factors!X$65</f>
        <v/>
      </c>
      <c r="AC71" s="22" t="str">
        <f>Factors!Y$65</f>
        <v/>
      </c>
      <c r="AD71" s="22" t="str">
        <f>Factors!Z$65</f>
        <v/>
      </c>
      <c r="AE71" s="22" t="str">
        <f>Factors!AA$65</f>
        <v/>
      </c>
      <c r="AF71" s="22" t="str">
        <f>Factors!AB$65</f>
        <v/>
      </c>
      <c r="AG71" s="22" t="str">
        <f>Factors!AC$65</f>
        <v/>
      </c>
      <c r="AH71" s="22" t="str">
        <f>Factors!AD$65</f>
        <v/>
      </c>
      <c r="AI71" s="22" t="str">
        <f>Factors!AE$65</f>
        <v/>
      </c>
      <c r="AJ71" s="22" t="str">
        <f>Factors!AF$65</f>
        <v/>
      </c>
      <c r="AK71" s="22" t="str">
        <f>Factors!AG$65</f>
        <v/>
      </c>
      <c r="AL71" s="22" t="str">
        <f>Factors!AH$65</f>
        <v/>
      </c>
      <c r="AM71" s="22" t="str">
        <f>Factors!AI$65</f>
        <v/>
      </c>
      <c r="AN71" s="22" t="str">
        <f>Factors!AJ$65</f>
        <v/>
      </c>
      <c r="AO71" s="22" t="str">
        <f>Factors!AK$65</f>
        <v/>
      </c>
      <c r="AP71" s="22" t="str">
        <f>Factors!AL$65</f>
        <v/>
      </c>
      <c r="AQ71" s="22" t="str">
        <f>Factors!AM$65</f>
        <v/>
      </c>
      <c r="AR71" s="22" t="str">
        <f>Factors!AN$65</f>
        <v/>
      </c>
      <c r="AS71" s="22" t="str">
        <f>Factors!AO$65</f>
        <v/>
      </c>
      <c r="AT71" s="22" t="str">
        <f>Factors!AP$65</f>
        <v/>
      </c>
      <c r="AU71" s="22" t="str">
        <f>Factors!AQ$65</f>
        <v/>
      </c>
      <c r="AV71" s="22" t="str">
        <f>Factors!AR$65</f>
        <v/>
      </c>
      <c r="AW71" s="22" t="str">
        <f>Factors!AS$65</f>
        <v/>
      </c>
      <c r="AX71" s="22" t="str">
        <f>Factors!AT$65</f>
        <v/>
      </c>
      <c r="AY71" s="22" t="str">
        <f>Factors!AU$65</f>
        <v/>
      </c>
      <c r="AZ71" s="22" t="str">
        <f>Factors!AV$65</f>
        <v/>
      </c>
      <c r="BA71" s="22" t="str">
        <f>Factors!AW$65</f>
        <v/>
      </c>
      <c r="BB71" s="22" t="str">
        <f>Factors!AX$65</f>
        <v/>
      </c>
      <c r="BC71" s="22" t="str">
        <f>Factors!AY$65</f>
        <v/>
      </c>
      <c r="BD71" s="22" t="str">
        <f>Factors!AZ$65</f>
        <v/>
      </c>
      <c r="BE71" s="22" t="str">
        <f>Factors!BA$65</f>
        <v/>
      </c>
      <c r="BF71" s="22" t="str">
        <f>Factors!BB$65</f>
        <v/>
      </c>
      <c r="BG71" s="22" t="str">
        <f>Factors!BC$65</f>
        <v/>
      </c>
      <c r="BH71" s="22" t="str">
        <f>Factors!BD$65</f>
        <v/>
      </c>
      <c r="BI71" s="22" t="str">
        <f>Factors!BE$65</f>
        <v/>
      </c>
      <c r="BJ71" s="22" t="str">
        <f>Factors!BF$65</f>
        <v/>
      </c>
      <c r="BK71" s="22" t="str">
        <f>Factors!BG$65</f>
        <v/>
      </c>
      <c r="BL71" s="22" t="str">
        <f>Factors!BH$65</f>
        <v/>
      </c>
      <c r="BM71" s="22" t="str">
        <f>Factors!BI$65</f>
        <v/>
      </c>
      <c r="BN71" s="22" t="str">
        <f>Factors!BJ$65</f>
        <v/>
      </c>
      <c r="BO71" s="22" t="str">
        <f>Factors!BK$65</f>
        <v/>
      </c>
      <c r="BP71" s="22" t="str">
        <f>Factors!BL$65</f>
        <v/>
      </c>
      <c r="BQ71" s="22" t="str">
        <f>Factors!BM$65</f>
        <v/>
      </c>
      <c r="BR71" s="22" t="str">
        <f>Factors!BN$65</f>
        <v/>
      </c>
      <c r="BS71" s="22" t="str">
        <f>Factors!BO$65</f>
        <v/>
      </c>
      <c r="BT71" s="22" t="str">
        <f>Factors!BP$65</f>
        <v/>
      </c>
      <c r="BU71" s="22" t="str">
        <f>Factors!BQ$65</f>
        <v/>
      </c>
      <c r="BV71" s="22" t="str">
        <f>Factors!BR$65</f>
        <v/>
      </c>
      <c r="BW71" s="22" t="str">
        <f>Factors!BS$65</f>
        <v/>
      </c>
      <c r="BX71" s="22" t="str">
        <f>Factors!BT$65</f>
        <v/>
      </c>
    </row>
    <row r="72" spans="1:76" s="394" customFormat="1" ht="11.4" x14ac:dyDescent="0.2">
      <c r="A72" s="481" t="s">
        <v>33</v>
      </c>
      <c r="B72" s="492">
        <f>'Benefit Log'!B$22</f>
        <v>0</v>
      </c>
      <c r="C72" s="483" t="str">
        <f>C6</f>
        <v>Non-QALY</v>
      </c>
      <c r="D72" s="485">
        <f>D267</f>
        <v>0</v>
      </c>
      <c r="E72" s="316">
        <f t="shared" ref="E72:E86" si="20">SUM(G72:BX72)</f>
        <v>0</v>
      </c>
      <c r="F72" s="485">
        <f>E267</f>
        <v>0</v>
      </c>
      <c r="G72" s="433"/>
      <c r="H72" s="433"/>
      <c r="I72" s="433"/>
      <c r="J72" s="433"/>
      <c r="K72" s="433"/>
      <c r="L72" s="433"/>
      <c r="M72" s="433"/>
      <c r="N72" s="433"/>
      <c r="O72" s="433"/>
      <c r="P72" s="433"/>
      <c r="Q72" s="433"/>
      <c r="R72" s="433"/>
      <c r="S72" s="433"/>
      <c r="T72" s="433"/>
      <c r="U72" s="433"/>
      <c r="V72" s="433"/>
      <c r="W72" s="433"/>
      <c r="X72" s="433"/>
      <c r="Y72" s="433"/>
      <c r="Z72" s="433"/>
      <c r="AA72" s="433"/>
      <c r="AB72" s="433"/>
      <c r="AC72" s="433"/>
      <c r="AD72" s="433"/>
      <c r="AE72" s="433"/>
      <c r="AF72" s="433"/>
      <c r="AG72" s="433"/>
      <c r="AH72" s="433"/>
      <c r="AI72" s="433"/>
      <c r="AJ72" s="433"/>
      <c r="AK72" s="433"/>
      <c r="AL72" s="433"/>
      <c r="AM72" s="433"/>
      <c r="AN72" s="433"/>
      <c r="AO72" s="433"/>
      <c r="AP72" s="433"/>
      <c r="AQ72" s="433"/>
      <c r="AR72" s="433"/>
      <c r="AS72" s="433"/>
      <c r="AT72" s="433"/>
      <c r="AU72" s="433"/>
      <c r="AV72" s="433"/>
      <c r="AW72" s="433"/>
      <c r="AX72" s="433"/>
      <c r="AY72" s="433"/>
      <c r="AZ72" s="433"/>
      <c r="BA72" s="433"/>
      <c r="BB72" s="433"/>
      <c r="BC72" s="433"/>
      <c r="BD72" s="433"/>
      <c r="BE72" s="433"/>
      <c r="BF72" s="433"/>
      <c r="BG72" s="433"/>
      <c r="BH72" s="433"/>
      <c r="BI72" s="433"/>
      <c r="BJ72" s="433"/>
      <c r="BK72" s="433"/>
      <c r="BL72" s="433"/>
      <c r="BM72" s="433"/>
      <c r="BN72" s="433"/>
      <c r="BO72" s="433"/>
      <c r="BP72" s="433"/>
      <c r="BQ72" s="433"/>
      <c r="BR72" s="433"/>
      <c r="BS72" s="433"/>
      <c r="BT72" s="433"/>
      <c r="BU72" s="433"/>
      <c r="BV72" s="433"/>
      <c r="BW72" s="433"/>
      <c r="BX72" s="433"/>
    </row>
    <row r="73" spans="1:76" s="394" customFormat="1" ht="11.4" x14ac:dyDescent="0.2">
      <c r="A73" s="481" t="s">
        <v>34</v>
      </c>
      <c r="B73" s="492">
        <f>'Benefit Log'!B$23</f>
        <v>0</v>
      </c>
      <c r="C73" s="483" t="str">
        <f t="shared" ref="C73:C85" si="21">C7</f>
        <v>Non-QALY</v>
      </c>
      <c r="D73" s="485">
        <f>D269</f>
        <v>0</v>
      </c>
      <c r="E73" s="316">
        <f t="shared" si="20"/>
        <v>0</v>
      </c>
      <c r="F73" s="485">
        <f>E269</f>
        <v>0</v>
      </c>
      <c r="G73" s="551"/>
      <c r="H73" s="551"/>
      <c r="I73" s="551"/>
      <c r="J73" s="551"/>
      <c r="K73" s="551"/>
      <c r="L73" s="551"/>
      <c r="M73" s="551"/>
      <c r="N73" s="551"/>
      <c r="O73" s="551"/>
      <c r="P73" s="551"/>
      <c r="Q73" s="551"/>
      <c r="R73" s="551"/>
      <c r="S73" s="551"/>
      <c r="T73" s="551"/>
      <c r="U73" s="551"/>
      <c r="V73" s="551"/>
      <c r="W73" s="551"/>
      <c r="X73" s="551"/>
      <c r="Y73" s="551"/>
      <c r="Z73" s="551"/>
      <c r="AA73" s="551"/>
      <c r="AB73" s="551"/>
      <c r="AC73" s="551"/>
      <c r="AD73" s="551"/>
      <c r="AE73" s="551"/>
      <c r="AF73" s="551"/>
      <c r="AG73" s="551"/>
      <c r="AH73" s="551"/>
      <c r="AI73" s="551"/>
      <c r="AJ73" s="551"/>
      <c r="AK73" s="551"/>
      <c r="AL73" s="551"/>
      <c r="AM73" s="551"/>
      <c r="AN73" s="551"/>
      <c r="AO73" s="551"/>
      <c r="AP73" s="551"/>
      <c r="AQ73" s="551"/>
      <c r="AR73" s="551"/>
      <c r="AS73" s="551"/>
      <c r="AT73" s="551"/>
      <c r="AU73" s="551"/>
      <c r="AV73" s="551"/>
      <c r="AW73" s="551"/>
      <c r="AX73" s="551"/>
      <c r="AY73" s="551"/>
      <c r="AZ73" s="551"/>
      <c r="BA73" s="551"/>
      <c r="BB73" s="551"/>
      <c r="BC73" s="551"/>
      <c r="BD73" s="551"/>
      <c r="BE73" s="551"/>
      <c r="BF73" s="551"/>
      <c r="BG73" s="551"/>
      <c r="BH73" s="551"/>
      <c r="BI73" s="551"/>
      <c r="BJ73" s="551"/>
      <c r="BK73" s="551"/>
      <c r="BL73" s="551"/>
      <c r="BM73" s="551"/>
      <c r="BN73" s="551"/>
      <c r="BO73" s="551"/>
      <c r="BP73" s="551"/>
      <c r="BQ73" s="551"/>
      <c r="BR73" s="551"/>
      <c r="BS73" s="551"/>
      <c r="BT73" s="551"/>
      <c r="BU73" s="551"/>
      <c r="BV73" s="551"/>
      <c r="BW73" s="551"/>
      <c r="BX73" s="551"/>
    </row>
    <row r="74" spans="1:76" s="394" customFormat="1" ht="11.4" x14ac:dyDescent="0.2">
      <c r="A74" s="481" t="s">
        <v>35</v>
      </c>
      <c r="B74" s="492">
        <f>'Benefit Log'!B$24</f>
        <v>0</v>
      </c>
      <c r="C74" s="483" t="str">
        <f t="shared" si="21"/>
        <v>Non-QALY</v>
      </c>
      <c r="D74" s="485">
        <f>D271</f>
        <v>0</v>
      </c>
      <c r="E74" s="316">
        <f t="shared" si="20"/>
        <v>0</v>
      </c>
      <c r="F74" s="485">
        <f>E271</f>
        <v>0</v>
      </c>
      <c r="G74" s="551"/>
      <c r="H74" s="551"/>
      <c r="I74" s="551"/>
      <c r="J74" s="551"/>
      <c r="K74" s="551"/>
      <c r="L74" s="551"/>
      <c r="M74" s="551"/>
      <c r="N74" s="551"/>
      <c r="O74" s="551"/>
      <c r="P74" s="551"/>
      <c r="Q74" s="551"/>
      <c r="R74" s="551"/>
      <c r="S74" s="551"/>
      <c r="T74" s="551"/>
      <c r="U74" s="551"/>
      <c r="V74" s="551"/>
      <c r="W74" s="551"/>
      <c r="X74" s="551"/>
      <c r="Y74" s="551"/>
      <c r="Z74" s="551"/>
      <c r="AA74" s="551"/>
      <c r="AB74" s="551"/>
      <c r="AC74" s="551"/>
      <c r="AD74" s="551"/>
      <c r="AE74" s="551"/>
      <c r="AF74" s="551"/>
      <c r="AG74" s="551"/>
      <c r="AH74" s="551"/>
      <c r="AI74" s="551"/>
      <c r="AJ74" s="551"/>
      <c r="AK74" s="551"/>
      <c r="AL74" s="551"/>
      <c r="AM74" s="551"/>
      <c r="AN74" s="551"/>
      <c r="AO74" s="551"/>
      <c r="AP74" s="551"/>
      <c r="AQ74" s="551"/>
      <c r="AR74" s="551"/>
      <c r="AS74" s="551"/>
      <c r="AT74" s="551"/>
      <c r="AU74" s="551"/>
      <c r="AV74" s="551"/>
      <c r="AW74" s="551"/>
      <c r="AX74" s="551"/>
      <c r="AY74" s="551"/>
      <c r="AZ74" s="551"/>
      <c r="BA74" s="551"/>
      <c r="BB74" s="551"/>
      <c r="BC74" s="551"/>
      <c r="BD74" s="551"/>
      <c r="BE74" s="551"/>
      <c r="BF74" s="551"/>
      <c r="BG74" s="551"/>
      <c r="BH74" s="551"/>
      <c r="BI74" s="551"/>
      <c r="BJ74" s="551"/>
      <c r="BK74" s="551"/>
      <c r="BL74" s="551"/>
      <c r="BM74" s="551"/>
      <c r="BN74" s="551"/>
      <c r="BO74" s="551"/>
      <c r="BP74" s="551"/>
      <c r="BQ74" s="551"/>
      <c r="BR74" s="551"/>
      <c r="BS74" s="551"/>
      <c r="BT74" s="551"/>
      <c r="BU74" s="551"/>
      <c r="BV74" s="551"/>
      <c r="BW74" s="551"/>
      <c r="BX74" s="551"/>
    </row>
    <row r="75" spans="1:76" s="394" customFormat="1" ht="11.4" x14ac:dyDescent="0.2">
      <c r="A75" s="481" t="s">
        <v>36</v>
      </c>
      <c r="B75" s="492">
        <f>'Benefit Log'!B$25</f>
        <v>0</v>
      </c>
      <c r="C75" s="483" t="str">
        <f t="shared" si="21"/>
        <v>Non-QALY</v>
      </c>
      <c r="D75" s="485">
        <f>D273</f>
        <v>0</v>
      </c>
      <c r="E75" s="316">
        <f t="shared" si="20"/>
        <v>0</v>
      </c>
      <c r="F75" s="485">
        <f>E273</f>
        <v>0</v>
      </c>
      <c r="G75" s="551"/>
      <c r="H75" s="551"/>
      <c r="I75" s="551"/>
      <c r="J75" s="551"/>
      <c r="K75" s="551"/>
      <c r="L75" s="551"/>
      <c r="M75" s="551"/>
      <c r="N75" s="551"/>
      <c r="O75" s="551"/>
      <c r="P75" s="551"/>
      <c r="Q75" s="551"/>
      <c r="R75" s="551"/>
      <c r="S75" s="551"/>
      <c r="T75" s="551"/>
      <c r="U75" s="551"/>
      <c r="V75" s="551"/>
      <c r="W75" s="551"/>
      <c r="X75" s="551"/>
      <c r="Y75" s="551"/>
      <c r="Z75" s="551"/>
      <c r="AA75" s="551"/>
      <c r="AB75" s="551"/>
      <c r="AC75" s="551"/>
      <c r="AD75" s="551"/>
      <c r="AE75" s="551"/>
      <c r="AF75" s="551"/>
      <c r="AG75" s="551"/>
      <c r="AH75" s="551"/>
      <c r="AI75" s="551"/>
      <c r="AJ75" s="551"/>
      <c r="AK75" s="551"/>
      <c r="AL75" s="551"/>
      <c r="AM75" s="551"/>
      <c r="AN75" s="551"/>
      <c r="AO75" s="551"/>
      <c r="AP75" s="551"/>
      <c r="AQ75" s="551"/>
      <c r="AR75" s="551"/>
      <c r="AS75" s="551"/>
      <c r="AT75" s="551"/>
      <c r="AU75" s="551"/>
      <c r="AV75" s="551"/>
      <c r="AW75" s="551"/>
      <c r="AX75" s="551"/>
      <c r="AY75" s="551"/>
      <c r="AZ75" s="551"/>
      <c r="BA75" s="551"/>
      <c r="BB75" s="551"/>
      <c r="BC75" s="551"/>
      <c r="BD75" s="551"/>
      <c r="BE75" s="551"/>
      <c r="BF75" s="551"/>
      <c r="BG75" s="551"/>
      <c r="BH75" s="551"/>
      <c r="BI75" s="551"/>
      <c r="BJ75" s="551"/>
      <c r="BK75" s="551"/>
      <c r="BL75" s="551"/>
      <c r="BM75" s="551"/>
      <c r="BN75" s="551"/>
      <c r="BO75" s="551"/>
      <c r="BP75" s="551"/>
      <c r="BQ75" s="551"/>
      <c r="BR75" s="551"/>
      <c r="BS75" s="551"/>
      <c r="BT75" s="551"/>
      <c r="BU75" s="551"/>
      <c r="BV75" s="551"/>
      <c r="BW75" s="551"/>
      <c r="BX75" s="551"/>
    </row>
    <row r="76" spans="1:76" s="394" customFormat="1" ht="11.4" x14ac:dyDescent="0.2">
      <c r="A76" s="481" t="s">
        <v>37</v>
      </c>
      <c r="B76" s="492">
        <f>'Benefit Log'!B$26</f>
        <v>0</v>
      </c>
      <c r="C76" s="483" t="str">
        <f t="shared" si="21"/>
        <v>Non-QALY</v>
      </c>
      <c r="D76" s="485">
        <f>D275</f>
        <v>0</v>
      </c>
      <c r="E76" s="316">
        <f t="shared" si="20"/>
        <v>0</v>
      </c>
      <c r="F76" s="485">
        <f>E275</f>
        <v>0</v>
      </c>
      <c r="G76" s="551"/>
      <c r="H76" s="551"/>
      <c r="I76" s="551"/>
      <c r="J76" s="551"/>
      <c r="K76" s="551"/>
      <c r="L76" s="551"/>
      <c r="M76" s="551"/>
      <c r="N76" s="551"/>
      <c r="O76" s="551"/>
      <c r="P76" s="551"/>
      <c r="Q76" s="551"/>
      <c r="R76" s="551"/>
      <c r="S76" s="551"/>
      <c r="T76" s="551"/>
      <c r="U76" s="551"/>
      <c r="V76" s="551"/>
      <c r="W76" s="551"/>
      <c r="X76" s="551"/>
      <c r="Y76" s="551"/>
      <c r="Z76" s="551"/>
      <c r="AA76" s="551"/>
      <c r="AB76" s="551"/>
      <c r="AC76" s="551"/>
      <c r="AD76" s="551"/>
      <c r="AE76" s="551"/>
      <c r="AF76" s="551"/>
      <c r="AG76" s="551"/>
      <c r="AH76" s="551"/>
      <c r="AI76" s="551"/>
      <c r="AJ76" s="551"/>
      <c r="AK76" s="551"/>
      <c r="AL76" s="551"/>
      <c r="AM76" s="551"/>
      <c r="AN76" s="551"/>
      <c r="AO76" s="551"/>
      <c r="AP76" s="551"/>
      <c r="AQ76" s="551"/>
      <c r="AR76" s="551"/>
      <c r="AS76" s="551"/>
      <c r="AT76" s="551"/>
      <c r="AU76" s="551"/>
      <c r="AV76" s="551"/>
      <c r="AW76" s="551"/>
      <c r="AX76" s="551"/>
      <c r="AY76" s="551"/>
      <c r="AZ76" s="551"/>
      <c r="BA76" s="551"/>
      <c r="BB76" s="551"/>
      <c r="BC76" s="551"/>
      <c r="BD76" s="551"/>
      <c r="BE76" s="551"/>
      <c r="BF76" s="551"/>
      <c r="BG76" s="551"/>
      <c r="BH76" s="551"/>
      <c r="BI76" s="551"/>
      <c r="BJ76" s="551"/>
      <c r="BK76" s="551"/>
      <c r="BL76" s="551"/>
      <c r="BM76" s="551"/>
      <c r="BN76" s="551"/>
      <c r="BO76" s="551"/>
      <c r="BP76" s="551"/>
      <c r="BQ76" s="551"/>
      <c r="BR76" s="551"/>
      <c r="BS76" s="551"/>
      <c r="BT76" s="551"/>
      <c r="BU76" s="551"/>
      <c r="BV76" s="551"/>
      <c r="BW76" s="551"/>
      <c r="BX76" s="551"/>
    </row>
    <row r="77" spans="1:76" s="394" customFormat="1" ht="11.4" x14ac:dyDescent="0.2">
      <c r="A77" s="481" t="s">
        <v>38</v>
      </c>
      <c r="B77" s="492">
        <f>'Benefit Log'!B$27</f>
        <v>0</v>
      </c>
      <c r="C77" s="483" t="str">
        <f t="shared" si="21"/>
        <v>Non-QALY</v>
      </c>
      <c r="D77" s="485">
        <f>D277</f>
        <v>0</v>
      </c>
      <c r="E77" s="316">
        <f t="shared" si="20"/>
        <v>0</v>
      </c>
      <c r="F77" s="485">
        <f>E277</f>
        <v>0</v>
      </c>
      <c r="G77" s="551"/>
      <c r="H77" s="551"/>
      <c r="I77" s="551"/>
      <c r="J77" s="551"/>
      <c r="K77" s="551"/>
      <c r="L77" s="551"/>
      <c r="M77" s="551"/>
      <c r="N77" s="551"/>
      <c r="O77" s="551"/>
      <c r="P77" s="551"/>
      <c r="Q77" s="551"/>
      <c r="R77" s="551"/>
      <c r="S77" s="551"/>
      <c r="T77" s="551"/>
      <c r="U77" s="551"/>
      <c r="V77" s="551"/>
      <c r="W77" s="551"/>
      <c r="X77" s="551"/>
      <c r="Y77" s="551"/>
      <c r="Z77" s="551"/>
      <c r="AA77" s="551"/>
      <c r="AB77" s="551"/>
      <c r="AC77" s="551"/>
      <c r="AD77" s="551"/>
      <c r="AE77" s="551"/>
      <c r="AF77" s="551"/>
      <c r="AG77" s="551"/>
      <c r="AH77" s="551"/>
      <c r="AI77" s="551"/>
      <c r="AJ77" s="551"/>
      <c r="AK77" s="551"/>
      <c r="AL77" s="551"/>
      <c r="AM77" s="551"/>
      <c r="AN77" s="551"/>
      <c r="AO77" s="551"/>
      <c r="AP77" s="551"/>
      <c r="AQ77" s="551"/>
      <c r="AR77" s="551"/>
      <c r="AS77" s="551"/>
      <c r="AT77" s="551"/>
      <c r="AU77" s="551"/>
      <c r="AV77" s="551"/>
      <c r="AW77" s="551"/>
      <c r="AX77" s="551"/>
      <c r="AY77" s="551"/>
      <c r="AZ77" s="551"/>
      <c r="BA77" s="551"/>
      <c r="BB77" s="551"/>
      <c r="BC77" s="551"/>
      <c r="BD77" s="551"/>
      <c r="BE77" s="551"/>
      <c r="BF77" s="551"/>
      <c r="BG77" s="551"/>
      <c r="BH77" s="551"/>
      <c r="BI77" s="551"/>
      <c r="BJ77" s="551"/>
      <c r="BK77" s="551"/>
      <c r="BL77" s="551"/>
      <c r="BM77" s="551"/>
      <c r="BN77" s="551"/>
      <c r="BO77" s="551"/>
      <c r="BP77" s="551"/>
      <c r="BQ77" s="551"/>
      <c r="BR77" s="551"/>
      <c r="BS77" s="551"/>
      <c r="BT77" s="551"/>
      <c r="BU77" s="551"/>
      <c r="BV77" s="551"/>
      <c r="BW77" s="551"/>
      <c r="BX77" s="551"/>
    </row>
    <row r="78" spans="1:76" s="394" customFormat="1" ht="11.4" x14ac:dyDescent="0.2">
      <c r="A78" s="481" t="s">
        <v>39</v>
      </c>
      <c r="B78" s="492">
        <f>'Benefit Log'!B$28</f>
        <v>0</v>
      </c>
      <c r="C78" s="483" t="str">
        <f t="shared" si="21"/>
        <v>Non-QALY</v>
      </c>
      <c r="D78" s="485">
        <f>D279</f>
        <v>0</v>
      </c>
      <c r="E78" s="316">
        <f t="shared" si="20"/>
        <v>0</v>
      </c>
      <c r="F78" s="485">
        <f>E279</f>
        <v>0</v>
      </c>
      <c r="G78" s="551"/>
      <c r="H78" s="551"/>
      <c r="I78" s="551"/>
      <c r="J78" s="551"/>
      <c r="K78" s="551"/>
      <c r="L78" s="551"/>
      <c r="M78" s="551"/>
      <c r="N78" s="551"/>
      <c r="O78" s="551"/>
      <c r="P78" s="551"/>
      <c r="Q78" s="551"/>
      <c r="R78" s="551"/>
      <c r="S78" s="551"/>
      <c r="T78" s="551"/>
      <c r="U78" s="551"/>
      <c r="V78" s="551"/>
      <c r="W78" s="551"/>
      <c r="X78" s="551"/>
      <c r="Y78" s="551"/>
      <c r="Z78" s="551"/>
      <c r="AA78" s="551"/>
      <c r="AB78" s="551"/>
      <c r="AC78" s="551"/>
      <c r="AD78" s="551"/>
      <c r="AE78" s="551"/>
      <c r="AF78" s="551"/>
      <c r="AG78" s="551"/>
      <c r="AH78" s="551"/>
      <c r="AI78" s="551"/>
      <c r="AJ78" s="551"/>
      <c r="AK78" s="551"/>
      <c r="AL78" s="551"/>
      <c r="AM78" s="551"/>
      <c r="AN78" s="551"/>
      <c r="AO78" s="551"/>
      <c r="AP78" s="551"/>
      <c r="AQ78" s="551"/>
      <c r="AR78" s="551"/>
      <c r="AS78" s="551"/>
      <c r="AT78" s="551"/>
      <c r="AU78" s="551"/>
      <c r="AV78" s="551"/>
      <c r="AW78" s="551"/>
      <c r="AX78" s="551"/>
      <c r="AY78" s="551"/>
      <c r="AZ78" s="551"/>
      <c r="BA78" s="551"/>
      <c r="BB78" s="551"/>
      <c r="BC78" s="551"/>
      <c r="BD78" s="551"/>
      <c r="BE78" s="551"/>
      <c r="BF78" s="551"/>
      <c r="BG78" s="551"/>
      <c r="BH78" s="551"/>
      <c r="BI78" s="551"/>
      <c r="BJ78" s="551"/>
      <c r="BK78" s="551"/>
      <c r="BL78" s="551"/>
      <c r="BM78" s="551"/>
      <c r="BN78" s="551"/>
      <c r="BO78" s="551"/>
      <c r="BP78" s="551"/>
      <c r="BQ78" s="551"/>
      <c r="BR78" s="551"/>
      <c r="BS78" s="551"/>
      <c r="BT78" s="551"/>
      <c r="BU78" s="551"/>
      <c r="BV78" s="551"/>
      <c r="BW78" s="551"/>
      <c r="BX78" s="551"/>
    </row>
    <row r="79" spans="1:76" s="394" customFormat="1" ht="11.4" x14ac:dyDescent="0.2">
      <c r="A79" s="481" t="s">
        <v>40</v>
      </c>
      <c r="B79" s="492">
        <f>'Benefit Log'!B$29</f>
        <v>0</v>
      </c>
      <c r="C79" s="483" t="str">
        <f t="shared" si="21"/>
        <v>Non-QALY</v>
      </c>
      <c r="D79" s="485">
        <f>D281</f>
        <v>0</v>
      </c>
      <c r="E79" s="316">
        <f t="shared" si="20"/>
        <v>0</v>
      </c>
      <c r="F79" s="485">
        <f>E281</f>
        <v>0</v>
      </c>
      <c r="G79" s="551"/>
      <c r="H79" s="551"/>
      <c r="I79" s="551"/>
      <c r="J79" s="551"/>
      <c r="K79" s="551"/>
      <c r="L79" s="551"/>
      <c r="M79" s="551"/>
      <c r="N79" s="551"/>
      <c r="O79" s="551"/>
      <c r="P79" s="551"/>
      <c r="Q79" s="551"/>
      <c r="R79" s="551"/>
      <c r="S79" s="551"/>
      <c r="T79" s="551"/>
      <c r="U79" s="551"/>
      <c r="V79" s="551"/>
      <c r="W79" s="551"/>
      <c r="X79" s="551"/>
      <c r="Y79" s="551"/>
      <c r="Z79" s="551"/>
      <c r="AA79" s="551"/>
      <c r="AB79" s="551"/>
      <c r="AC79" s="551"/>
      <c r="AD79" s="551"/>
      <c r="AE79" s="551"/>
      <c r="AF79" s="551"/>
      <c r="AG79" s="551"/>
      <c r="AH79" s="551"/>
      <c r="AI79" s="551"/>
      <c r="AJ79" s="551"/>
      <c r="AK79" s="551"/>
      <c r="AL79" s="551"/>
      <c r="AM79" s="551"/>
      <c r="AN79" s="551"/>
      <c r="AO79" s="551"/>
      <c r="AP79" s="551"/>
      <c r="AQ79" s="551"/>
      <c r="AR79" s="551"/>
      <c r="AS79" s="551"/>
      <c r="AT79" s="551"/>
      <c r="AU79" s="551"/>
      <c r="AV79" s="551"/>
      <c r="AW79" s="551"/>
      <c r="AX79" s="551"/>
      <c r="AY79" s="551"/>
      <c r="AZ79" s="551"/>
      <c r="BA79" s="551"/>
      <c r="BB79" s="551"/>
      <c r="BC79" s="551"/>
      <c r="BD79" s="551"/>
      <c r="BE79" s="551"/>
      <c r="BF79" s="551"/>
      <c r="BG79" s="551"/>
      <c r="BH79" s="551"/>
      <c r="BI79" s="551"/>
      <c r="BJ79" s="551"/>
      <c r="BK79" s="551"/>
      <c r="BL79" s="551"/>
      <c r="BM79" s="551"/>
      <c r="BN79" s="551"/>
      <c r="BO79" s="551"/>
      <c r="BP79" s="551"/>
      <c r="BQ79" s="551"/>
      <c r="BR79" s="551"/>
      <c r="BS79" s="551"/>
      <c r="BT79" s="551"/>
      <c r="BU79" s="551"/>
      <c r="BV79" s="551"/>
      <c r="BW79" s="551"/>
      <c r="BX79" s="551"/>
    </row>
    <row r="80" spans="1:76" s="394" customFormat="1" ht="11.4" x14ac:dyDescent="0.2">
      <c r="A80" s="481" t="s">
        <v>631</v>
      </c>
      <c r="B80" s="492">
        <f>'Benefit Log'!B$30</f>
        <v>0</v>
      </c>
      <c r="C80" s="483" t="str">
        <f t="shared" si="21"/>
        <v>Non-QALY</v>
      </c>
      <c r="D80" s="485">
        <f>D283</f>
        <v>0</v>
      </c>
      <c r="E80" s="316">
        <f t="shared" si="20"/>
        <v>0</v>
      </c>
      <c r="F80" s="485">
        <f>E283</f>
        <v>0</v>
      </c>
      <c r="G80" s="433"/>
      <c r="H80" s="433"/>
      <c r="I80" s="433"/>
      <c r="J80" s="433"/>
      <c r="K80" s="433"/>
      <c r="L80" s="433"/>
      <c r="M80" s="433"/>
      <c r="N80" s="433"/>
      <c r="O80" s="433"/>
      <c r="P80" s="433"/>
      <c r="Q80" s="433"/>
      <c r="R80" s="433"/>
      <c r="S80" s="433"/>
      <c r="T80" s="433"/>
      <c r="U80" s="433"/>
      <c r="V80" s="433"/>
      <c r="W80" s="433"/>
      <c r="X80" s="433"/>
      <c r="Y80" s="433"/>
      <c r="Z80" s="433"/>
      <c r="AA80" s="433"/>
      <c r="AB80" s="433"/>
      <c r="AC80" s="433"/>
      <c r="AD80" s="433"/>
      <c r="AE80" s="433"/>
      <c r="AF80" s="433"/>
      <c r="AG80" s="433"/>
      <c r="AH80" s="433"/>
      <c r="AI80" s="433"/>
      <c r="AJ80" s="433"/>
      <c r="AK80" s="433"/>
      <c r="AL80" s="433"/>
      <c r="AM80" s="433"/>
      <c r="AN80" s="433"/>
      <c r="AO80" s="433"/>
      <c r="AP80" s="433"/>
      <c r="AQ80" s="433"/>
      <c r="AR80" s="433"/>
      <c r="AS80" s="433"/>
      <c r="AT80" s="433"/>
      <c r="AU80" s="433"/>
      <c r="AV80" s="433"/>
      <c r="AW80" s="433"/>
      <c r="AX80" s="433"/>
      <c r="AY80" s="433"/>
      <c r="AZ80" s="433"/>
      <c r="BA80" s="433"/>
      <c r="BB80" s="433"/>
      <c r="BC80" s="433"/>
      <c r="BD80" s="433"/>
      <c r="BE80" s="433"/>
      <c r="BF80" s="433"/>
      <c r="BG80" s="433"/>
      <c r="BH80" s="433"/>
      <c r="BI80" s="433"/>
      <c r="BJ80" s="433"/>
      <c r="BK80" s="433"/>
      <c r="BL80" s="433"/>
      <c r="BM80" s="433"/>
      <c r="BN80" s="433"/>
      <c r="BO80" s="433"/>
      <c r="BP80" s="433"/>
      <c r="BQ80" s="433"/>
      <c r="BR80" s="433"/>
      <c r="BS80" s="433"/>
      <c r="BT80" s="433"/>
      <c r="BU80" s="433"/>
      <c r="BV80" s="433"/>
      <c r="BW80" s="433"/>
      <c r="BX80" s="433"/>
    </row>
    <row r="81" spans="1:76" s="394" customFormat="1" ht="11.4" x14ac:dyDescent="0.2">
      <c r="A81" s="481" t="s">
        <v>632</v>
      </c>
      <c r="B81" s="492">
        <f>'Benefit Log'!B$31</f>
        <v>0</v>
      </c>
      <c r="C81" s="483" t="str">
        <f t="shared" si="21"/>
        <v>Non-QALY</v>
      </c>
      <c r="D81" s="485">
        <f>D285</f>
        <v>0</v>
      </c>
      <c r="E81" s="316">
        <f t="shared" si="20"/>
        <v>0</v>
      </c>
      <c r="F81" s="485">
        <f>E285</f>
        <v>0</v>
      </c>
      <c r="G81" s="433"/>
      <c r="H81" s="433"/>
      <c r="I81" s="433"/>
      <c r="J81" s="433"/>
      <c r="K81" s="433"/>
      <c r="L81" s="433"/>
      <c r="M81" s="433"/>
      <c r="N81" s="433"/>
      <c r="O81" s="433"/>
      <c r="P81" s="433"/>
      <c r="Q81" s="433"/>
      <c r="R81" s="433"/>
      <c r="S81" s="433"/>
      <c r="T81" s="433"/>
      <c r="U81" s="433"/>
      <c r="V81" s="433"/>
      <c r="W81" s="433"/>
      <c r="X81" s="433"/>
      <c r="Y81" s="433"/>
      <c r="Z81" s="433"/>
      <c r="AA81" s="433"/>
      <c r="AB81" s="433"/>
      <c r="AC81" s="433"/>
      <c r="AD81" s="433"/>
      <c r="AE81" s="433"/>
      <c r="AF81" s="433"/>
      <c r="AG81" s="433"/>
      <c r="AH81" s="433"/>
      <c r="AI81" s="433"/>
      <c r="AJ81" s="433"/>
      <c r="AK81" s="433"/>
      <c r="AL81" s="433"/>
      <c r="AM81" s="433"/>
      <c r="AN81" s="433"/>
      <c r="AO81" s="433"/>
      <c r="AP81" s="433"/>
      <c r="AQ81" s="433"/>
      <c r="AR81" s="433"/>
      <c r="AS81" s="433"/>
      <c r="AT81" s="433"/>
      <c r="AU81" s="433"/>
      <c r="AV81" s="433"/>
      <c r="AW81" s="433"/>
      <c r="AX81" s="433"/>
      <c r="AY81" s="433"/>
      <c r="AZ81" s="433"/>
      <c r="BA81" s="433"/>
      <c r="BB81" s="433"/>
      <c r="BC81" s="433"/>
      <c r="BD81" s="433"/>
      <c r="BE81" s="433"/>
      <c r="BF81" s="433"/>
      <c r="BG81" s="433"/>
      <c r="BH81" s="433"/>
      <c r="BI81" s="433"/>
      <c r="BJ81" s="433"/>
      <c r="BK81" s="433"/>
      <c r="BL81" s="433"/>
      <c r="BM81" s="433"/>
      <c r="BN81" s="433"/>
      <c r="BO81" s="433"/>
      <c r="BP81" s="433"/>
      <c r="BQ81" s="433"/>
      <c r="BR81" s="433"/>
      <c r="BS81" s="433"/>
      <c r="BT81" s="433"/>
      <c r="BU81" s="433"/>
      <c r="BV81" s="433"/>
      <c r="BW81" s="433"/>
      <c r="BX81" s="433"/>
    </row>
    <row r="82" spans="1:76" s="394" customFormat="1" ht="11.4" x14ac:dyDescent="0.2">
      <c r="A82" s="481" t="s">
        <v>633</v>
      </c>
      <c r="B82" s="492">
        <f>'Benefit Log'!B$32</f>
        <v>0</v>
      </c>
      <c r="C82" s="483" t="str">
        <f t="shared" si="21"/>
        <v>Non-QALY</v>
      </c>
      <c r="D82" s="485">
        <f>D287</f>
        <v>0</v>
      </c>
      <c r="E82" s="316">
        <f t="shared" si="20"/>
        <v>0</v>
      </c>
      <c r="F82" s="485">
        <f>E287</f>
        <v>0</v>
      </c>
      <c r="G82" s="433"/>
      <c r="H82" s="433"/>
      <c r="I82" s="433"/>
      <c r="J82" s="433"/>
      <c r="K82" s="433"/>
      <c r="L82" s="433"/>
      <c r="M82" s="433"/>
      <c r="N82" s="433"/>
      <c r="O82" s="433"/>
      <c r="P82" s="433"/>
      <c r="Q82" s="433"/>
      <c r="R82" s="433"/>
      <c r="S82" s="433"/>
      <c r="T82" s="433"/>
      <c r="U82" s="433"/>
      <c r="V82" s="433"/>
      <c r="W82" s="433"/>
      <c r="X82" s="433"/>
      <c r="Y82" s="433"/>
      <c r="Z82" s="433"/>
      <c r="AA82" s="433"/>
      <c r="AB82" s="433"/>
      <c r="AC82" s="433"/>
      <c r="AD82" s="433"/>
      <c r="AE82" s="433"/>
      <c r="AF82" s="433"/>
      <c r="AG82" s="433"/>
      <c r="AH82" s="433"/>
      <c r="AI82" s="433"/>
      <c r="AJ82" s="433"/>
      <c r="AK82" s="433"/>
      <c r="AL82" s="433"/>
      <c r="AM82" s="433"/>
      <c r="AN82" s="433"/>
      <c r="AO82" s="433"/>
      <c r="AP82" s="433"/>
      <c r="AQ82" s="433"/>
      <c r="AR82" s="433"/>
      <c r="AS82" s="433"/>
      <c r="AT82" s="433"/>
      <c r="AU82" s="433"/>
      <c r="AV82" s="433"/>
      <c r="AW82" s="433"/>
      <c r="AX82" s="433"/>
      <c r="AY82" s="433"/>
      <c r="AZ82" s="433"/>
      <c r="BA82" s="433"/>
      <c r="BB82" s="433"/>
      <c r="BC82" s="433"/>
      <c r="BD82" s="433"/>
      <c r="BE82" s="433"/>
      <c r="BF82" s="433"/>
      <c r="BG82" s="433"/>
      <c r="BH82" s="433"/>
      <c r="BI82" s="433"/>
      <c r="BJ82" s="433"/>
      <c r="BK82" s="433"/>
      <c r="BL82" s="433"/>
      <c r="BM82" s="433"/>
      <c r="BN82" s="433"/>
      <c r="BO82" s="433"/>
      <c r="BP82" s="433"/>
      <c r="BQ82" s="433"/>
      <c r="BR82" s="433"/>
      <c r="BS82" s="433"/>
      <c r="BT82" s="433"/>
      <c r="BU82" s="433"/>
      <c r="BV82" s="433"/>
      <c r="BW82" s="433"/>
      <c r="BX82" s="433"/>
    </row>
    <row r="83" spans="1:76" s="394" customFormat="1" ht="11.4" x14ac:dyDescent="0.2">
      <c r="A83" s="481" t="s">
        <v>634</v>
      </c>
      <c r="B83" s="492">
        <f>'Benefit Log'!B$33</f>
        <v>0</v>
      </c>
      <c r="C83" s="483" t="str">
        <f t="shared" si="21"/>
        <v>Non-QALY</v>
      </c>
      <c r="D83" s="485">
        <f>D289</f>
        <v>0</v>
      </c>
      <c r="E83" s="316">
        <f t="shared" si="20"/>
        <v>0</v>
      </c>
      <c r="F83" s="485">
        <f>E289</f>
        <v>0</v>
      </c>
      <c r="G83" s="433"/>
      <c r="H83" s="433"/>
      <c r="I83" s="433"/>
      <c r="J83" s="433"/>
      <c r="K83" s="433"/>
      <c r="L83" s="433"/>
      <c r="M83" s="433"/>
      <c r="N83" s="433"/>
      <c r="O83" s="433"/>
      <c r="P83" s="433"/>
      <c r="Q83" s="433"/>
      <c r="R83" s="433"/>
      <c r="S83" s="433"/>
      <c r="T83" s="433"/>
      <c r="U83" s="433"/>
      <c r="V83" s="433"/>
      <c r="W83" s="433"/>
      <c r="X83" s="433"/>
      <c r="Y83" s="433"/>
      <c r="Z83" s="433"/>
      <c r="AA83" s="433"/>
      <c r="AB83" s="433"/>
      <c r="AC83" s="433"/>
      <c r="AD83" s="433"/>
      <c r="AE83" s="433"/>
      <c r="AF83" s="433"/>
      <c r="AG83" s="433"/>
      <c r="AH83" s="433"/>
      <c r="AI83" s="433"/>
      <c r="AJ83" s="433"/>
      <c r="AK83" s="433"/>
      <c r="AL83" s="433"/>
      <c r="AM83" s="433"/>
      <c r="AN83" s="433"/>
      <c r="AO83" s="433"/>
      <c r="AP83" s="433"/>
      <c r="AQ83" s="433"/>
      <c r="AR83" s="433"/>
      <c r="AS83" s="433"/>
      <c r="AT83" s="433"/>
      <c r="AU83" s="433"/>
      <c r="AV83" s="433"/>
      <c r="AW83" s="433"/>
      <c r="AX83" s="433"/>
      <c r="AY83" s="433"/>
      <c r="AZ83" s="433"/>
      <c r="BA83" s="433"/>
      <c r="BB83" s="433"/>
      <c r="BC83" s="433"/>
      <c r="BD83" s="433"/>
      <c r="BE83" s="433"/>
      <c r="BF83" s="433"/>
      <c r="BG83" s="433"/>
      <c r="BH83" s="433"/>
      <c r="BI83" s="433"/>
      <c r="BJ83" s="433"/>
      <c r="BK83" s="433"/>
      <c r="BL83" s="433"/>
      <c r="BM83" s="433"/>
      <c r="BN83" s="433"/>
      <c r="BO83" s="433"/>
      <c r="BP83" s="433"/>
      <c r="BQ83" s="433"/>
      <c r="BR83" s="433"/>
      <c r="BS83" s="433"/>
      <c r="BT83" s="433"/>
      <c r="BU83" s="433"/>
      <c r="BV83" s="433"/>
      <c r="BW83" s="433"/>
      <c r="BX83" s="433"/>
    </row>
    <row r="84" spans="1:76" s="394" customFormat="1" ht="11.4" x14ac:dyDescent="0.2">
      <c r="A84" s="481" t="s">
        <v>635</v>
      </c>
      <c r="B84" s="492">
        <f>'Benefit Log'!B$34</f>
        <v>0</v>
      </c>
      <c r="C84" s="483" t="str">
        <f t="shared" si="21"/>
        <v>Non-QALY</v>
      </c>
      <c r="D84" s="485">
        <f>D291</f>
        <v>0</v>
      </c>
      <c r="E84" s="316">
        <f t="shared" si="20"/>
        <v>0</v>
      </c>
      <c r="F84" s="485">
        <f>E291</f>
        <v>0</v>
      </c>
      <c r="G84" s="433"/>
      <c r="H84" s="433"/>
      <c r="I84" s="433"/>
      <c r="J84" s="433"/>
      <c r="K84" s="433"/>
      <c r="L84" s="433"/>
      <c r="M84" s="433"/>
      <c r="N84" s="433"/>
      <c r="O84" s="433"/>
      <c r="P84" s="433"/>
      <c r="Q84" s="433"/>
      <c r="R84" s="433"/>
      <c r="S84" s="433"/>
      <c r="T84" s="433"/>
      <c r="U84" s="433"/>
      <c r="V84" s="433"/>
      <c r="W84" s="433"/>
      <c r="X84" s="433"/>
      <c r="Y84" s="433"/>
      <c r="Z84" s="433"/>
      <c r="AA84" s="433"/>
      <c r="AB84" s="433"/>
      <c r="AC84" s="433"/>
      <c r="AD84" s="433"/>
      <c r="AE84" s="433"/>
      <c r="AF84" s="433"/>
      <c r="AG84" s="433"/>
      <c r="AH84" s="433"/>
      <c r="AI84" s="433"/>
      <c r="AJ84" s="433"/>
      <c r="AK84" s="433"/>
      <c r="AL84" s="433"/>
      <c r="AM84" s="433"/>
      <c r="AN84" s="433"/>
      <c r="AO84" s="433"/>
      <c r="AP84" s="433"/>
      <c r="AQ84" s="433"/>
      <c r="AR84" s="433"/>
      <c r="AS84" s="433"/>
      <c r="AT84" s="433"/>
      <c r="AU84" s="433"/>
      <c r="AV84" s="433"/>
      <c r="AW84" s="433"/>
      <c r="AX84" s="433"/>
      <c r="AY84" s="433"/>
      <c r="AZ84" s="433"/>
      <c r="BA84" s="433"/>
      <c r="BB84" s="433"/>
      <c r="BC84" s="433"/>
      <c r="BD84" s="433"/>
      <c r="BE84" s="433"/>
      <c r="BF84" s="433"/>
      <c r="BG84" s="433"/>
      <c r="BH84" s="433"/>
      <c r="BI84" s="433"/>
      <c r="BJ84" s="433"/>
      <c r="BK84" s="433"/>
      <c r="BL84" s="433"/>
      <c r="BM84" s="433"/>
      <c r="BN84" s="433"/>
      <c r="BO84" s="433"/>
      <c r="BP84" s="433"/>
      <c r="BQ84" s="433"/>
      <c r="BR84" s="433"/>
      <c r="BS84" s="433"/>
      <c r="BT84" s="433"/>
      <c r="BU84" s="433"/>
      <c r="BV84" s="433"/>
      <c r="BW84" s="433"/>
      <c r="BX84" s="433"/>
    </row>
    <row r="85" spans="1:76" s="394" customFormat="1" ht="11.4" x14ac:dyDescent="0.2">
      <c r="A85" s="481" t="s">
        <v>636</v>
      </c>
      <c r="B85" s="492">
        <f>'Benefit Log'!B$35</f>
        <v>0</v>
      </c>
      <c r="C85" s="483" t="str">
        <f t="shared" si="21"/>
        <v>Non-QALY</v>
      </c>
      <c r="D85" s="485">
        <f>D293</f>
        <v>0</v>
      </c>
      <c r="E85" s="316">
        <f t="shared" si="20"/>
        <v>0</v>
      </c>
      <c r="F85" s="485">
        <f>E293</f>
        <v>0</v>
      </c>
      <c r="G85" s="433"/>
      <c r="H85" s="433"/>
      <c r="I85" s="433"/>
      <c r="J85" s="433"/>
      <c r="K85" s="433"/>
      <c r="L85" s="433"/>
      <c r="M85" s="433"/>
      <c r="N85" s="433"/>
      <c r="O85" s="433"/>
      <c r="P85" s="433"/>
      <c r="Q85" s="433"/>
      <c r="R85" s="433"/>
      <c r="S85" s="433"/>
      <c r="T85" s="433"/>
      <c r="U85" s="433"/>
      <c r="V85" s="433"/>
      <c r="W85" s="433"/>
      <c r="X85" s="433"/>
      <c r="Y85" s="433"/>
      <c r="Z85" s="433"/>
      <c r="AA85" s="433"/>
      <c r="AB85" s="433"/>
      <c r="AC85" s="433"/>
      <c r="AD85" s="433"/>
      <c r="AE85" s="433"/>
      <c r="AF85" s="433"/>
      <c r="AG85" s="433"/>
      <c r="AH85" s="433"/>
      <c r="AI85" s="433"/>
      <c r="AJ85" s="433"/>
      <c r="AK85" s="433"/>
      <c r="AL85" s="433"/>
      <c r="AM85" s="433"/>
      <c r="AN85" s="433"/>
      <c r="AO85" s="433"/>
      <c r="AP85" s="433"/>
      <c r="AQ85" s="433"/>
      <c r="AR85" s="433"/>
      <c r="AS85" s="433"/>
      <c r="AT85" s="433"/>
      <c r="AU85" s="433"/>
      <c r="AV85" s="433"/>
      <c r="AW85" s="433"/>
      <c r="AX85" s="433"/>
      <c r="AY85" s="433"/>
      <c r="AZ85" s="433"/>
      <c r="BA85" s="433"/>
      <c r="BB85" s="433"/>
      <c r="BC85" s="433"/>
      <c r="BD85" s="433"/>
      <c r="BE85" s="433"/>
      <c r="BF85" s="433"/>
      <c r="BG85" s="433"/>
      <c r="BH85" s="433"/>
      <c r="BI85" s="433"/>
      <c r="BJ85" s="433"/>
      <c r="BK85" s="433"/>
      <c r="BL85" s="433"/>
      <c r="BM85" s="433"/>
      <c r="BN85" s="433"/>
      <c r="BO85" s="433"/>
      <c r="BP85" s="433"/>
      <c r="BQ85" s="433"/>
      <c r="BR85" s="433"/>
      <c r="BS85" s="433"/>
      <c r="BT85" s="433"/>
      <c r="BU85" s="433"/>
      <c r="BV85" s="433"/>
      <c r="BW85" s="433"/>
      <c r="BX85" s="433"/>
    </row>
    <row r="86" spans="1:76" s="394" customFormat="1" ht="11.4" x14ac:dyDescent="0.2">
      <c r="A86" s="488" t="s">
        <v>637</v>
      </c>
      <c r="B86" s="492">
        <f>'Benefit Log'!B$36</f>
        <v>0</v>
      </c>
      <c r="C86" s="483" t="str">
        <f t="shared" ref="C86" si="22">C42</f>
        <v>Non-QALY</v>
      </c>
      <c r="D86" s="485">
        <f>D295</f>
        <v>0</v>
      </c>
      <c r="E86" s="316">
        <f t="shared" si="20"/>
        <v>0</v>
      </c>
      <c r="F86" s="485">
        <f>E295</f>
        <v>0</v>
      </c>
      <c r="G86" s="433"/>
      <c r="H86" s="433"/>
      <c r="I86" s="433"/>
      <c r="J86" s="433"/>
      <c r="K86" s="433"/>
      <c r="L86" s="433"/>
      <c r="M86" s="433"/>
      <c r="N86" s="433"/>
      <c r="O86" s="433"/>
      <c r="P86" s="433"/>
      <c r="Q86" s="433"/>
      <c r="R86" s="433"/>
      <c r="S86" s="433"/>
      <c r="T86" s="433"/>
      <c r="U86" s="433"/>
      <c r="V86" s="433"/>
      <c r="W86" s="433"/>
      <c r="X86" s="433"/>
      <c r="Y86" s="433"/>
      <c r="Z86" s="433"/>
      <c r="AA86" s="433"/>
      <c r="AB86" s="433"/>
      <c r="AC86" s="433"/>
      <c r="AD86" s="433"/>
      <c r="AE86" s="433"/>
      <c r="AF86" s="433"/>
      <c r="AG86" s="433"/>
      <c r="AH86" s="433"/>
      <c r="AI86" s="433"/>
      <c r="AJ86" s="433"/>
      <c r="AK86" s="433"/>
      <c r="AL86" s="433"/>
      <c r="AM86" s="433"/>
      <c r="AN86" s="433"/>
      <c r="AO86" s="433"/>
      <c r="AP86" s="433"/>
      <c r="AQ86" s="433"/>
      <c r="AR86" s="433"/>
      <c r="AS86" s="433"/>
      <c r="AT86" s="433"/>
      <c r="AU86" s="433"/>
      <c r="AV86" s="433"/>
      <c r="AW86" s="433"/>
      <c r="AX86" s="433"/>
      <c r="AY86" s="433"/>
      <c r="AZ86" s="433"/>
      <c r="BA86" s="433"/>
      <c r="BB86" s="433"/>
      <c r="BC86" s="433"/>
      <c r="BD86" s="433"/>
      <c r="BE86" s="433"/>
      <c r="BF86" s="433"/>
      <c r="BG86" s="433"/>
      <c r="BH86" s="433"/>
      <c r="BI86" s="433"/>
      <c r="BJ86" s="433"/>
      <c r="BK86" s="433"/>
      <c r="BL86" s="433"/>
      <c r="BM86" s="433"/>
      <c r="BN86" s="433"/>
      <c r="BO86" s="433"/>
      <c r="BP86" s="433"/>
      <c r="BQ86" s="433"/>
      <c r="BR86" s="433"/>
      <c r="BS86" s="433"/>
      <c r="BT86" s="433"/>
      <c r="BU86" s="433"/>
      <c r="BV86" s="433"/>
      <c r="BW86" s="433"/>
      <c r="BX86" s="433"/>
    </row>
    <row r="87" spans="1:76" x14ac:dyDescent="0.25">
      <c r="C87" s="490" t="s">
        <v>55</v>
      </c>
      <c r="D87" s="315">
        <f>SUM(D72:D86)</f>
        <v>0</v>
      </c>
      <c r="E87" s="317">
        <f>SUM(E72:E86)</f>
        <v>0</v>
      </c>
      <c r="F87" s="315">
        <f>SUM(F72:F86)</f>
        <v>0</v>
      </c>
      <c r="G87" s="317"/>
      <c r="H87" s="317"/>
      <c r="I87" s="317"/>
      <c r="J87" s="317"/>
      <c r="K87" s="317"/>
      <c r="L87" s="317"/>
      <c r="M87" s="317"/>
      <c r="N87" s="317"/>
      <c r="O87" s="317"/>
      <c r="P87" s="317"/>
      <c r="Q87" s="317"/>
      <c r="R87" s="317"/>
      <c r="S87" s="317"/>
      <c r="T87" s="317"/>
      <c r="U87" s="317"/>
      <c r="V87" s="317"/>
      <c r="W87" s="317"/>
      <c r="X87" s="317"/>
      <c r="Y87" s="317"/>
      <c r="Z87" s="317"/>
      <c r="AA87" s="317"/>
      <c r="AB87" s="317"/>
      <c r="AC87" s="317"/>
      <c r="AD87" s="317"/>
      <c r="AE87" s="317"/>
      <c r="AF87" s="317"/>
      <c r="AG87" s="317"/>
      <c r="AH87" s="317"/>
      <c r="AI87" s="317"/>
      <c r="AJ87" s="317"/>
      <c r="AK87" s="317"/>
      <c r="AL87" s="317"/>
      <c r="AM87" s="317"/>
      <c r="AN87" s="317"/>
      <c r="AO87" s="317"/>
      <c r="AP87" s="317"/>
      <c r="AQ87" s="317"/>
      <c r="AR87" s="317"/>
      <c r="AS87" s="317"/>
      <c r="AT87" s="317"/>
      <c r="AU87" s="317"/>
      <c r="AV87" s="317"/>
      <c r="AW87" s="317"/>
      <c r="AX87" s="317"/>
      <c r="AY87" s="317"/>
      <c r="AZ87" s="317"/>
      <c r="BA87" s="317"/>
      <c r="BB87" s="317"/>
      <c r="BC87" s="317"/>
      <c r="BD87" s="317"/>
      <c r="BE87" s="317"/>
      <c r="BF87" s="317"/>
      <c r="BG87" s="317"/>
      <c r="BH87" s="317"/>
      <c r="BI87" s="317"/>
      <c r="BJ87" s="317"/>
      <c r="BK87" s="317"/>
      <c r="BL87" s="317"/>
      <c r="BM87" s="317"/>
      <c r="BN87" s="317"/>
      <c r="BO87" s="317"/>
      <c r="BP87" s="317"/>
      <c r="BQ87" s="317"/>
      <c r="BR87" s="317"/>
      <c r="BS87" s="317"/>
      <c r="BT87" s="317"/>
      <c r="BU87" s="317"/>
      <c r="BV87" s="317"/>
      <c r="BW87" s="317"/>
      <c r="BX87" s="317"/>
    </row>
    <row r="88" spans="1:76" x14ac:dyDescent="0.25">
      <c r="C88" s="11"/>
      <c r="D88" s="715" t="s">
        <v>584</v>
      </c>
      <c r="E88" s="716"/>
      <c r="F88" s="717"/>
      <c r="G88" s="486">
        <f>SUM(G72:G86)</f>
        <v>0</v>
      </c>
      <c r="H88" s="486">
        <f t="shared" ref="H88:BS88" si="23">SUM(H72:H86)</f>
        <v>0</v>
      </c>
      <c r="I88" s="486">
        <f t="shared" si="23"/>
        <v>0</v>
      </c>
      <c r="J88" s="486">
        <f t="shared" si="23"/>
        <v>0</v>
      </c>
      <c r="K88" s="486">
        <f t="shared" si="23"/>
        <v>0</v>
      </c>
      <c r="L88" s="486">
        <f t="shared" si="23"/>
        <v>0</v>
      </c>
      <c r="M88" s="486">
        <f t="shared" si="23"/>
        <v>0</v>
      </c>
      <c r="N88" s="486">
        <f t="shared" si="23"/>
        <v>0</v>
      </c>
      <c r="O88" s="486">
        <f t="shared" si="23"/>
        <v>0</v>
      </c>
      <c r="P88" s="486">
        <f t="shared" si="23"/>
        <v>0</v>
      </c>
      <c r="Q88" s="486">
        <f t="shared" si="23"/>
        <v>0</v>
      </c>
      <c r="R88" s="486">
        <f t="shared" si="23"/>
        <v>0</v>
      </c>
      <c r="S88" s="486">
        <f t="shared" si="23"/>
        <v>0</v>
      </c>
      <c r="T88" s="486">
        <f t="shared" si="23"/>
        <v>0</v>
      </c>
      <c r="U88" s="486">
        <f t="shared" si="23"/>
        <v>0</v>
      </c>
      <c r="V88" s="486">
        <f t="shared" si="23"/>
        <v>0</v>
      </c>
      <c r="W88" s="486">
        <f t="shared" si="23"/>
        <v>0</v>
      </c>
      <c r="X88" s="486">
        <f t="shared" si="23"/>
        <v>0</v>
      </c>
      <c r="Y88" s="486">
        <f t="shared" si="23"/>
        <v>0</v>
      </c>
      <c r="Z88" s="486">
        <f t="shared" si="23"/>
        <v>0</v>
      </c>
      <c r="AA88" s="486">
        <f t="shared" si="23"/>
        <v>0</v>
      </c>
      <c r="AB88" s="486">
        <f t="shared" si="23"/>
        <v>0</v>
      </c>
      <c r="AC88" s="486">
        <f t="shared" si="23"/>
        <v>0</v>
      </c>
      <c r="AD88" s="486">
        <f t="shared" si="23"/>
        <v>0</v>
      </c>
      <c r="AE88" s="486">
        <f t="shared" si="23"/>
        <v>0</v>
      </c>
      <c r="AF88" s="486">
        <f t="shared" si="23"/>
        <v>0</v>
      </c>
      <c r="AG88" s="486">
        <f t="shared" si="23"/>
        <v>0</v>
      </c>
      <c r="AH88" s="486">
        <f t="shared" si="23"/>
        <v>0</v>
      </c>
      <c r="AI88" s="486">
        <f t="shared" si="23"/>
        <v>0</v>
      </c>
      <c r="AJ88" s="486">
        <f t="shared" si="23"/>
        <v>0</v>
      </c>
      <c r="AK88" s="486">
        <f t="shared" si="23"/>
        <v>0</v>
      </c>
      <c r="AL88" s="486">
        <f t="shared" si="23"/>
        <v>0</v>
      </c>
      <c r="AM88" s="486">
        <f t="shared" si="23"/>
        <v>0</v>
      </c>
      <c r="AN88" s="486">
        <f t="shared" si="23"/>
        <v>0</v>
      </c>
      <c r="AO88" s="486">
        <f t="shared" si="23"/>
        <v>0</v>
      </c>
      <c r="AP88" s="486">
        <f t="shared" si="23"/>
        <v>0</v>
      </c>
      <c r="AQ88" s="486">
        <f t="shared" si="23"/>
        <v>0</v>
      </c>
      <c r="AR88" s="486">
        <f t="shared" si="23"/>
        <v>0</v>
      </c>
      <c r="AS88" s="486">
        <f t="shared" si="23"/>
        <v>0</v>
      </c>
      <c r="AT88" s="486">
        <f t="shared" si="23"/>
        <v>0</v>
      </c>
      <c r="AU88" s="486">
        <f t="shared" si="23"/>
        <v>0</v>
      </c>
      <c r="AV88" s="486">
        <f t="shared" si="23"/>
        <v>0</v>
      </c>
      <c r="AW88" s="486">
        <f t="shared" si="23"/>
        <v>0</v>
      </c>
      <c r="AX88" s="486">
        <f t="shared" si="23"/>
        <v>0</v>
      </c>
      <c r="AY88" s="486">
        <f t="shared" si="23"/>
        <v>0</v>
      </c>
      <c r="AZ88" s="486">
        <f t="shared" si="23"/>
        <v>0</v>
      </c>
      <c r="BA88" s="486">
        <f t="shared" si="23"/>
        <v>0</v>
      </c>
      <c r="BB88" s="486">
        <f t="shared" si="23"/>
        <v>0</v>
      </c>
      <c r="BC88" s="486">
        <f t="shared" si="23"/>
        <v>0</v>
      </c>
      <c r="BD88" s="486">
        <f t="shared" si="23"/>
        <v>0</v>
      </c>
      <c r="BE88" s="486">
        <f t="shared" si="23"/>
        <v>0</v>
      </c>
      <c r="BF88" s="486">
        <f t="shared" si="23"/>
        <v>0</v>
      </c>
      <c r="BG88" s="486">
        <f t="shared" si="23"/>
        <v>0</v>
      </c>
      <c r="BH88" s="486">
        <f t="shared" si="23"/>
        <v>0</v>
      </c>
      <c r="BI88" s="486">
        <f t="shared" si="23"/>
        <v>0</v>
      </c>
      <c r="BJ88" s="486">
        <f t="shared" si="23"/>
        <v>0</v>
      </c>
      <c r="BK88" s="486">
        <f t="shared" si="23"/>
        <v>0</v>
      </c>
      <c r="BL88" s="486">
        <f t="shared" si="23"/>
        <v>0</v>
      </c>
      <c r="BM88" s="486">
        <f t="shared" si="23"/>
        <v>0</v>
      </c>
      <c r="BN88" s="486">
        <f t="shared" si="23"/>
        <v>0</v>
      </c>
      <c r="BO88" s="486">
        <f t="shared" si="23"/>
        <v>0</v>
      </c>
      <c r="BP88" s="486">
        <f t="shared" si="23"/>
        <v>0</v>
      </c>
      <c r="BQ88" s="486">
        <f t="shared" si="23"/>
        <v>0</v>
      </c>
      <c r="BR88" s="486">
        <f t="shared" si="23"/>
        <v>0</v>
      </c>
      <c r="BS88" s="486">
        <f t="shared" si="23"/>
        <v>0</v>
      </c>
      <c r="BT88" s="486">
        <f t="shared" ref="BT88:BX88" si="24">SUM(BT72:BT86)</f>
        <v>0</v>
      </c>
      <c r="BU88" s="486">
        <f t="shared" si="24"/>
        <v>0</v>
      </c>
      <c r="BV88" s="486">
        <f t="shared" si="24"/>
        <v>0</v>
      </c>
      <c r="BW88" s="486">
        <f t="shared" si="24"/>
        <v>0</v>
      </c>
      <c r="BX88" s="486">
        <f t="shared" si="24"/>
        <v>0</v>
      </c>
    </row>
    <row r="89" spans="1:76" s="24" customFormat="1" x14ac:dyDescent="0.25">
      <c r="D89" s="715" t="s">
        <v>30</v>
      </c>
      <c r="E89" s="716"/>
      <c r="F89" s="717"/>
      <c r="G89" s="487">
        <f>G297</f>
        <v>0</v>
      </c>
      <c r="H89" s="487">
        <f t="shared" ref="H89:BN89" si="25">H297</f>
        <v>0</v>
      </c>
      <c r="I89" s="487">
        <f t="shared" si="25"/>
        <v>0</v>
      </c>
      <c r="J89" s="487">
        <f t="shared" si="25"/>
        <v>0</v>
      </c>
      <c r="K89" s="487">
        <f t="shared" si="25"/>
        <v>0</v>
      </c>
      <c r="L89" s="487">
        <f t="shared" si="25"/>
        <v>0</v>
      </c>
      <c r="M89" s="487">
        <f t="shared" si="25"/>
        <v>0</v>
      </c>
      <c r="N89" s="487">
        <f t="shared" si="25"/>
        <v>0</v>
      </c>
      <c r="O89" s="487">
        <f t="shared" si="25"/>
        <v>0</v>
      </c>
      <c r="P89" s="487">
        <f t="shared" si="25"/>
        <v>0</v>
      </c>
      <c r="Q89" s="487">
        <f t="shared" si="25"/>
        <v>0</v>
      </c>
      <c r="R89" s="487">
        <f t="shared" si="25"/>
        <v>0</v>
      </c>
      <c r="S89" s="487">
        <f t="shared" si="25"/>
        <v>0</v>
      </c>
      <c r="T89" s="487">
        <f t="shared" si="25"/>
        <v>0</v>
      </c>
      <c r="U89" s="487">
        <f t="shared" si="25"/>
        <v>0</v>
      </c>
      <c r="V89" s="487">
        <f t="shared" si="25"/>
        <v>0</v>
      </c>
      <c r="W89" s="487">
        <f t="shared" si="25"/>
        <v>0</v>
      </c>
      <c r="X89" s="487">
        <f t="shared" si="25"/>
        <v>0</v>
      </c>
      <c r="Y89" s="487">
        <f t="shared" si="25"/>
        <v>0</v>
      </c>
      <c r="Z89" s="487">
        <f t="shared" si="25"/>
        <v>0</v>
      </c>
      <c r="AA89" s="487">
        <f t="shared" si="25"/>
        <v>0</v>
      </c>
      <c r="AB89" s="487">
        <f t="shared" si="25"/>
        <v>0</v>
      </c>
      <c r="AC89" s="487">
        <f t="shared" si="25"/>
        <v>0</v>
      </c>
      <c r="AD89" s="487">
        <f t="shared" si="25"/>
        <v>0</v>
      </c>
      <c r="AE89" s="487">
        <f t="shared" si="25"/>
        <v>0</v>
      </c>
      <c r="AF89" s="487">
        <f t="shared" si="25"/>
        <v>0</v>
      </c>
      <c r="AG89" s="487">
        <f t="shared" si="25"/>
        <v>0</v>
      </c>
      <c r="AH89" s="487">
        <f t="shared" si="25"/>
        <v>0</v>
      </c>
      <c r="AI89" s="487">
        <f t="shared" si="25"/>
        <v>0</v>
      </c>
      <c r="AJ89" s="487">
        <f t="shared" si="25"/>
        <v>0</v>
      </c>
      <c r="AK89" s="487">
        <f t="shared" si="25"/>
        <v>0</v>
      </c>
      <c r="AL89" s="487">
        <f t="shared" si="25"/>
        <v>0</v>
      </c>
      <c r="AM89" s="487">
        <f t="shared" si="25"/>
        <v>0</v>
      </c>
      <c r="AN89" s="487">
        <f t="shared" si="25"/>
        <v>0</v>
      </c>
      <c r="AO89" s="487">
        <f t="shared" si="25"/>
        <v>0</v>
      </c>
      <c r="AP89" s="487">
        <f t="shared" si="25"/>
        <v>0</v>
      </c>
      <c r="AQ89" s="487">
        <f t="shared" si="25"/>
        <v>0</v>
      </c>
      <c r="AR89" s="487">
        <f t="shared" si="25"/>
        <v>0</v>
      </c>
      <c r="AS89" s="487">
        <f t="shared" si="25"/>
        <v>0</v>
      </c>
      <c r="AT89" s="487">
        <f t="shared" si="25"/>
        <v>0</v>
      </c>
      <c r="AU89" s="487">
        <f t="shared" si="25"/>
        <v>0</v>
      </c>
      <c r="AV89" s="487">
        <f t="shared" si="25"/>
        <v>0</v>
      </c>
      <c r="AW89" s="487">
        <f t="shared" si="25"/>
        <v>0</v>
      </c>
      <c r="AX89" s="487">
        <f t="shared" si="25"/>
        <v>0</v>
      </c>
      <c r="AY89" s="487">
        <f t="shared" si="25"/>
        <v>0</v>
      </c>
      <c r="AZ89" s="487">
        <f t="shared" si="25"/>
        <v>0</v>
      </c>
      <c r="BA89" s="487">
        <f t="shared" si="25"/>
        <v>0</v>
      </c>
      <c r="BB89" s="487">
        <f t="shared" si="25"/>
        <v>0</v>
      </c>
      <c r="BC89" s="487">
        <f t="shared" si="25"/>
        <v>0</v>
      </c>
      <c r="BD89" s="487">
        <f t="shared" si="25"/>
        <v>0</v>
      </c>
      <c r="BE89" s="487">
        <f t="shared" si="25"/>
        <v>0</v>
      </c>
      <c r="BF89" s="487">
        <f t="shared" si="25"/>
        <v>0</v>
      </c>
      <c r="BG89" s="487">
        <f t="shared" si="25"/>
        <v>0</v>
      </c>
      <c r="BH89" s="487">
        <f t="shared" si="25"/>
        <v>0</v>
      </c>
      <c r="BI89" s="487">
        <f t="shared" si="25"/>
        <v>0</v>
      </c>
      <c r="BJ89" s="487">
        <f t="shared" si="25"/>
        <v>0</v>
      </c>
      <c r="BK89" s="487">
        <f t="shared" si="25"/>
        <v>0</v>
      </c>
      <c r="BL89" s="487">
        <f t="shared" si="25"/>
        <v>0</v>
      </c>
      <c r="BM89" s="487">
        <f t="shared" si="25"/>
        <v>0</v>
      </c>
      <c r="BN89" s="487">
        <f t="shared" si="25"/>
        <v>0</v>
      </c>
      <c r="BO89" s="487">
        <f t="shared" ref="BO89:BS89" si="26">BO297</f>
        <v>0</v>
      </c>
      <c r="BP89" s="487">
        <f t="shared" si="26"/>
        <v>0</v>
      </c>
      <c r="BQ89" s="487">
        <f t="shared" si="26"/>
        <v>0</v>
      </c>
      <c r="BR89" s="487">
        <f t="shared" si="26"/>
        <v>0</v>
      </c>
      <c r="BS89" s="487">
        <f t="shared" si="26"/>
        <v>0</v>
      </c>
      <c r="BT89" s="487">
        <f t="shared" ref="BT89:BX89" si="27">BT297</f>
        <v>0</v>
      </c>
      <c r="BU89" s="487">
        <f t="shared" si="27"/>
        <v>0</v>
      </c>
      <c r="BV89" s="487">
        <f t="shared" si="27"/>
        <v>0</v>
      </c>
      <c r="BW89" s="487">
        <f t="shared" si="27"/>
        <v>0</v>
      </c>
      <c r="BX89" s="487">
        <f t="shared" si="27"/>
        <v>0</v>
      </c>
    </row>
    <row r="91" spans="1:76" x14ac:dyDescent="0.25">
      <c r="A91" s="734" t="str">
        <f>"Option 4 - "&amp; Factors!$B$19</f>
        <v xml:space="preserve">Option 4 - </v>
      </c>
      <c r="B91" s="735"/>
      <c r="C91" s="735"/>
      <c r="D91" s="735"/>
      <c r="E91" s="33"/>
      <c r="F91" s="30"/>
      <c r="G91" s="30"/>
      <c r="H91" s="30"/>
      <c r="I91" s="30"/>
      <c r="J91" s="30"/>
      <c r="K91" s="30"/>
      <c r="L91" s="30"/>
      <c r="M91" s="30"/>
      <c r="N91" s="30"/>
      <c r="O91" s="30"/>
      <c r="P91" s="30"/>
      <c r="Q91" s="30"/>
      <c r="R91" s="30"/>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row>
    <row r="92" spans="1:76" s="7" customFormat="1" ht="15" customHeight="1" x14ac:dyDescent="0.25">
      <c r="A92" s="718" t="s">
        <v>32</v>
      </c>
      <c r="B92" s="718" t="s">
        <v>337</v>
      </c>
      <c r="C92" s="719" t="s">
        <v>408</v>
      </c>
      <c r="D92" s="719" t="s">
        <v>423</v>
      </c>
      <c r="E92" s="718" t="s">
        <v>584</v>
      </c>
      <c r="F92" s="718" t="s">
        <v>30</v>
      </c>
      <c r="G92" s="19">
        <v>0</v>
      </c>
      <c r="H92" s="19">
        <v>1</v>
      </c>
      <c r="I92" s="19">
        <v>2</v>
      </c>
      <c r="J92" s="19">
        <v>3</v>
      </c>
      <c r="K92" s="19">
        <v>4</v>
      </c>
      <c r="L92" s="19">
        <v>5</v>
      </c>
      <c r="M92" s="19">
        <v>6</v>
      </c>
      <c r="N92" s="19">
        <v>7</v>
      </c>
      <c r="O92" s="19">
        <v>8</v>
      </c>
      <c r="P92" s="19">
        <v>9</v>
      </c>
      <c r="Q92" s="19">
        <v>10</v>
      </c>
      <c r="R92" s="19">
        <v>11</v>
      </c>
      <c r="S92" s="19">
        <v>12</v>
      </c>
      <c r="T92" s="19">
        <v>13</v>
      </c>
      <c r="U92" s="19">
        <v>14</v>
      </c>
      <c r="V92" s="19">
        <v>15</v>
      </c>
      <c r="W92" s="19">
        <v>16</v>
      </c>
      <c r="X92" s="19">
        <v>17</v>
      </c>
      <c r="Y92" s="19">
        <v>18</v>
      </c>
      <c r="Z92" s="19">
        <v>19</v>
      </c>
      <c r="AA92" s="19">
        <v>20</v>
      </c>
      <c r="AB92" s="19">
        <v>21</v>
      </c>
      <c r="AC92" s="19">
        <v>22</v>
      </c>
      <c r="AD92" s="19">
        <v>23</v>
      </c>
      <c r="AE92" s="19">
        <v>24</v>
      </c>
      <c r="AF92" s="19">
        <v>25</v>
      </c>
      <c r="AG92" s="19">
        <v>26</v>
      </c>
      <c r="AH92" s="19">
        <v>27</v>
      </c>
      <c r="AI92" s="19">
        <v>28</v>
      </c>
      <c r="AJ92" s="19">
        <v>29</v>
      </c>
      <c r="AK92" s="19">
        <v>30</v>
      </c>
      <c r="AL92" s="19">
        <v>31</v>
      </c>
      <c r="AM92" s="19">
        <v>32</v>
      </c>
      <c r="AN92" s="19">
        <v>33</v>
      </c>
      <c r="AO92" s="19">
        <v>34</v>
      </c>
      <c r="AP92" s="19">
        <v>35</v>
      </c>
      <c r="AQ92" s="19">
        <v>36</v>
      </c>
      <c r="AR92" s="19">
        <v>37</v>
      </c>
      <c r="AS92" s="19">
        <v>38</v>
      </c>
      <c r="AT92" s="19">
        <v>39</v>
      </c>
      <c r="AU92" s="19">
        <v>40</v>
      </c>
      <c r="AV92" s="19">
        <v>41</v>
      </c>
      <c r="AW92" s="19">
        <v>42</v>
      </c>
      <c r="AX92" s="19">
        <v>43</v>
      </c>
      <c r="AY92" s="19">
        <v>44</v>
      </c>
      <c r="AZ92" s="19">
        <v>45</v>
      </c>
      <c r="BA92" s="19">
        <v>46</v>
      </c>
      <c r="BB92" s="19">
        <v>47</v>
      </c>
      <c r="BC92" s="19">
        <v>48</v>
      </c>
      <c r="BD92" s="19">
        <v>49</v>
      </c>
      <c r="BE92" s="19">
        <v>50</v>
      </c>
      <c r="BF92" s="19">
        <v>51</v>
      </c>
      <c r="BG92" s="19">
        <v>52</v>
      </c>
      <c r="BH92" s="19">
        <v>53</v>
      </c>
      <c r="BI92" s="19">
        <v>54</v>
      </c>
      <c r="BJ92" s="19">
        <v>55</v>
      </c>
      <c r="BK92" s="19">
        <v>56</v>
      </c>
      <c r="BL92" s="19">
        <v>57</v>
      </c>
      <c r="BM92" s="19">
        <v>58</v>
      </c>
      <c r="BN92" s="19">
        <v>59</v>
      </c>
      <c r="BO92" s="19">
        <v>60</v>
      </c>
      <c r="BP92" s="19">
        <v>61</v>
      </c>
      <c r="BQ92" s="19">
        <v>62</v>
      </c>
      <c r="BR92" s="19">
        <v>63</v>
      </c>
      <c r="BS92" s="19">
        <v>64</v>
      </c>
      <c r="BT92" s="19">
        <v>65</v>
      </c>
      <c r="BU92" s="19">
        <v>66</v>
      </c>
      <c r="BV92" s="19">
        <v>67</v>
      </c>
      <c r="BW92" s="19">
        <v>68</v>
      </c>
      <c r="BX92" s="19">
        <v>69</v>
      </c>
    </row>
    <row r="93" spans="1:76" s="7" customFormat="1" x14ac:dyDescent="0.25">
      <c r="A93" s="718"/>
      <c r="B93" s="718"/>
      <c r="C93" s="720"/>
      <c r="D93" s="720"/>
      <c r="E93" s="721"/>
      <c r="F93" s="718"/>
      <c r="G93" s="22" t="str">
        <f>Factors!C$73</f>
        <v/>
      </c>
      <c r="H93" s="22" t="str">
        <f>Factors!D$73</f>
        <v/>
      </c>
      <c r="I93" s="22" t="str">
        <f>Factors!E$73</f>
        <v/>
      </c>
      <c r="J93" s="22" t="str">
        <f>Factors!F$73</f>
        <v/>
      </c>
      <c r="K93" s="22" t="str">
        <f>Factors!G$73</f>
        <v/>
      </c>
      <c r="L93" s="22" t="str">
        <f>Factors!H$73</f>
        <v/>
      </c>
      <c r="M93" s="22" t="str">
        <f>Factors!I$73</f>
        <v/>
      </c>
      <c r="N93" s="22" t="str">
        <f>Factors!J$73</f>
        <v/>
      </c>
      <c r="O93" s="22" t="str">
        <f>Factors!K$73</f>
        <v/>
      </c>
      <c r="P93" s="22" t="str">
        <f>Factors!L$73</f>
        <v/>
      </c>
      <c r="Q93" s="22" t="str">
        <f>Factors!M$73</f>
        <v/>
      </c>
      <c r="R93" s="22" t="str">
        <f>Factors!N$73</f>
        <v/>
      </c>
      <c r="S93" s="22" t="str">
        <f>Factors!O$73</f>
        <v/>
      </c>
      <c r="T93" s="22" t="str">
        <f>Factors!P$73</f>
        <v/>
      </c>
      <c r="U93" s="22" t="str">
        <f>Factors!Q$73</f>
        <v/>
      </c>
      <c r="V93" s="22" t="str">
        <f>Factors!R$73</f>
        <v/>
      </c>
      <c r="W93" s="22" t="str">
        <f>Factors!S$73</f>
        <v/>
      </c>
      <c r="X93" s="22" t="str">
        <f>Factors!T$73</f>
        <v/>
      </c>
      <c r="Y93" s="22" t="str">
        <f>Factors!U$73</f>
        <v/>
      </c>
      <c r="Z93" s="22" t="str">
        <f>Factors!V$73</f>
        <v/>
      </c>
      <c r="AA93" s="22" t="str">
        <f>Factors!W$73</f>
        <v/>
      </c>
      <c r="AB93" s="22" t="str">
        <f>Factors!X$73</f>
        <v/>
      </c>
      <c r="AC93" s="22" t="str">
        <f>Factors!Y$73</f>
        <v/>
      </c>
      <c r="AD93" s="22" t="str">
        <f>Factors!Z$73</f>
        <v/>
      </c>
      <c r="AE93" s="22" t="str">
        <f>Factors!AA$73</f>
        <v/>
      </c>
      <c r="AF93" s="22" t="str">
        <f>Factors!AB$73</f>
        <v/>
      </c>
      <c r="AG93" s="22" t="str">
        <f>Factors!AC$73</f>
        <v/>
      </c>
      <c r="AH93" s="22" t="str">
        <f>Factors!AD$73</f>
        <v/>
      </c>
      <c r="AI93" s="22" t="str">
        <f>Factors!AE$73</f>
        <v/>
      </c>
      <c r="AJ93" s="22" t="str">
        <f>Factors!AF$73</f>
        <v/>
      </c>
      <c r="AK93" s="22" t="str">
        <f>Factors!AG$73</f>
        <v/>
      </c>
      <c r="AL93" s="22" t="str">
        <f>Factors!AH$73</f>
        <v/>
      </c>
      <c r="AM93" s="22" t="str">
        <f>Factors!AI$73</f>
        <v/>
      </c>
      <c r="AN93" s="22" t="str">
        <f>Factors!AJ$73</f>
        <v/>
      </c>
      <c r="AO93" s="22" t="str">
        <f>Factors!AK$73</f>
        <v/>
      </c>
      <c r="AP93" s="22" t="str">
        <f>Factors!AL$73</f>
        <v/>
      </c>
      <c r="AQ93" s="22" t="str">
        <f>Factors!AM$73</f>
        <v/>
      </c>
      <c r="AR93" s="22" t="str">
        <f>Factors!AN$73</f>
        <v/>
      </c>
      <c r="AS93" s="22" t="str">
        <f>Factors!AO$73</f>
        <v/>
      </c>
      <c r="AT93" s="22" t="str">
        <f>Factors!AP$73</f>
        <v/>
      </c>
      <c r="AU93" s="22" t="str">
        <f>Factors!AQ$73</f>
        <v/>
      </c>
      <c r="AV93" s="22" t="str">
        <f>Factors!AR$73</f>
        <v/>
      </c>
      <c r="AW93" s="22" t="str">
        <f>Factors!AS$73</f>
        <v/>
      </c>
      <c r="AX93" s="22" t="str">
        <f>Factors!AT$73</f>
        <v/>
      </c>
      <c r="AY93" s="22" t="str">
        <f>Factors!AU$73</f>
        <v/>
      </c>
      <c r="AZ93" s="22" t="str">
        <f>Factors!AV$73</f>
        <v/>
      </c>
      <c r="BA93" s="22" t="str">
        <f>Factors!AW$73</f>
        <v/>
      </c>
      <c r="BB93" s="22" t="str">
        <f>Factors!AX$73</f>
        <v/>
      </c>
      <c r="BC93" s="22" t="str">
        <f>Factors!AY$73</f>
        <v/>
      </c>
      <c r="BD93" s="22" t="str">
        <f>Factors!AZ$73</f>
        <v/>
      </c>
      <c r="BE93" s="22" t="str">
        <f>Factors!BA$73</f>
        <v/>
      </c>
      <c r="BF93" s="22" t="str">
        <f>Factors!BB$73</f>
        <v/>
      </c>
      <c r="BG93" s="22" t="str">
        <f>Factors!BC$73</f>
        <v/>
      </c>
      <c r="BH93" s="22" t="str">
        <f>Factors!BD$73</f>
        <v/>
      </c>
      <c r="BI93" s="22" t="str">
        <f>Factors!BE$73</f>
        <v/>
      </c>
      <c r="BJ93" s="22" t="str">
        <f>Factors!BF$73</f>
        <v/>
      </c>
      <c r="BK93" s="22" t="str">
        <f>Factors!BG$73</f>
        <v/>
      </c>
      <c r="BL93" s="22" t="str">
        <f>Factors!BH$73</f>
        <v/>
      </c>
      <c r="BM93" s="22" t="str">
        <f>Factors!BI$73</f>
        <v/>
      </c>
      <c r="BN93" s="22" t="str">
        <f>Factors!BJ$73</f>
        <v/>
      </c>
      <c r="BO93" s="22" t="str">
        <f>Factors!BK$73</f>
        <v/>
      </c>
      <c r="BP93" s="22" t="str">
        <f>Factors!BL$73</f>
        <v/>
      </c>
      <c r="BQ93" s="22" t="str">
        <f>Factors!BM$73</f>
        <v/>
      </c>
      <c r="BR93" s="22" t="str">
        <f>Factors!BN$73</f>
        <v/>
      </c>
      <c r="BS93" s="22" t="str">
        <f>Factors!BO$73</f>
        <v/>
      </c>
      <c r="BT93" s="22" t="str">
        <f>Factors!BP$73</f>
        <v/>
      </c>
      <c r="BU93" s="22" t="str">
        <f>Factors!BQ$73</f>
        <v/>
      </c>
      <c r="BV93" s="22" t="str">
        <f>Factors!BR$73</f>
        <v/>
      </c>
      <c r="BW93" s="22" t="str">
        <f>Factors!BS$73</f>
        <v/>
      </c>
      <c r="BX93" s="22" t="str">
        <f>Factors!BT$73</f>
        <v/>
      </c>
    </row>
    <row r="94" spans="1:76" s="394" customFormat="1" ht="11.4" x14ac:dyDescent="0.2">
      <c r="A94" s="481" t="s">
        <v>33</v>
      </c>
      <c r="B94" s="492">
        <f>'Benefit Log'!B$22</f>
        <v>0</v>
      </c>
      <c r="C94" s="483" t="str">
        <f>C6</f>
        <v>Non-QALY</v>
      </c>
      <c r="D94" s="485">
        <f>D300</f>
        <v>0</v>
      </c>
      <c r="E94" s="316">
        <f t="shared" ref="E94:E108" si="28">SUM(G94:BX94)</f>
        <v>0</v>
      </c>
      <c r="F94" s="485">
        <f>E300</f>
        <v>0</v>
      </c>
      <c r="G94" s="433"/>
      <c r="H94" s="433"/>
      <c r="I94" s="433"/>
      <c r="J94" s="433"/>
      <c r="K94" s="433"/>
      <c r="L94" s="433"/>
      <c r="M94" s="433"/>
      <c r="N94" s="433"/>
      <c r="O94" s="433"/>
      <c r="P94" s="433"/>
      <c r="Q94" s="433"/>
      <c r="R94" s="433"/>
      <c r="S94" s="433"/>
      <c r="T94" s="433"/>
      <c r="U94" s="433"/>
      <c r="V94" s="433"/>
      <c r="W94" s="433"/>
      <c r="X94" s="433"/>
      <c r="Y94" s="433"/>
      <c r="Z94" s="433"/>
      <c r="AA94" s="433"/>
      <c r="AB94" s="433"/>
      <c r="AC94" s="433"/>
      <c r="AD94" s="433"/>
      <c r="AE94" s="433"/>
      <c r="AF94" s="433"/>
      <c r="AG94" s="433"/>
      <c r="AH94" s="433"/>
      <c r="AI94" s="433"/>
      <c r="AJ94" s="433"/>
      <c r="AK94" s="433"/>
      <c r="AL94" s="433"/>
      <c r="AM94" s="433"/>
      <c r="AN94" s="433"/>
      <c r="AO94" s="433"/>
      <c r="AP94" s="433"/>
      <c r="AQ94" s="433"/>
      <c r="AR94" s="433"/>
      <c r="AS94" s="433"/>
      <c r="AT94" s="433"/>
      <c r="AU94" s="433"/>
      <c r="AV94" s="433"/>
      <c r="AW94" s="433"/>
      <c r="AX94" s="433"/>
      <c r="AY94" s="433"/>
      <c r="AZ94" s="433"/>
      <c r="BA94" s="433"/>
      <c r="BB94" s="433"/>
      <c r="BC94" s="433"/>
      <c r="BD94" s="433"/>
      <c r="BE94" s="433"/>
      <c r="BF94" s="433"/>
      <c r="BG94" s="433"/>
      <c r="BH94" s="433"/>
      <c r="BI94" s="433"/>
      <c r="BJ94" s="433"/>
      <c r="BK94" s="433"/>
      <c r="BL94" s="433"/>
      <c r="BM94" s="433"/>
      <c r="BN94" s="433"/>
      <c r="BO94" s="433"/>
      <c r="BP94" s="433"/>
      <c r="BQ94" s="433"/>
      <c r="BR94" s="433"/>
      <c r="BS94" s="433"/>
      <c r="BT94" s="433"/>
      <c r="BU94" s="433"/>
      <c r="BV94" s="433"/>
      <c r="BW94" s="433"/>
      <c r="BX94" s="433"/>
    </row>
    <row r="95" spans="1:76" s="394" customFormat="1" ht="11.4" x14ac:dyDescent="0.2">
      <c r="A95" s="481" t="s">
        <v>34</v>
      </c>
      <c r="B95" s="492">
        <f>'Benefit Log'!B$23</f>
        <v>0</v>
      </c>
      <c r="C95" s="483" t="str">
        <f t="shared" ref="C95:C108" si="29">C7</f>
        <v>Non-QALY</v>
      </c>
      <c r="D95" s="485">
        <f>D302</f>
        <v>0</v>
      </c>
      <c r="E95" s="316">
        <f t="shared" si="28"/>
        <v>0</v>
      </c>
      <c r="F95" s="485">
        <f>E302</f>
        <v>0</v>
      </c>
      <c r="G95" s="551"/>
      <c r="H95" s="551"/>
      <c r="I95" s="551"/>
      <c r="J95" s="551"/>
      <c r="K95" s="551"/>
      <c r="L95" s="551"/>
      <c r="M95" s="551"/>
      <c r="N95" s="551"/>
      <c r="O95" s="551"/>
      <c r="P95" s="551"/>
      <c r="Q95" s="551"/>
      <c r="R95" s="551"/>
      <c r="S95" s="551"/>
      <c r="T95" s="551"/>
      <c r="U95" s="551"/>
      <c r="V95" s="551"/>
      <c r="W95" s="551"/>
      <c r="X95" s="551"/>
      <c r="Y95" s="551"/>
      <c r="Z95" s="551"/>
      <c r="AA95" s="551"/>
      <c r="AB95" s="551"/>
      <c r="AC95" s="551"/>
      <c r="AD95" s="551"/>
      <c r="AE95" s="551"/>
      <c r="AF95" s="551"/>
      <c r="AG95" s="551"/>
      <c r="AH95" s="551"/>
      <c r="AI95" s="551"/>
      <c r="AJ95" s="551"/>
      <c r="AK95" s="551"/>
      <c r="AL95" s="551"/>
      <c r="AM95" s="551"/>
      <c r="AN95" s="551"/>
      <c r="AO95" s="551"/>
      <c r="AP95" s="551"/>
      <c r="AQ95" s="551"/>
      <c r="AR95" s="551"/>
      <c r="AS95" s="551"/>
      <c r="AT95" s="551"/>
      <c r="AU95" s="551"/>
      <c r="AV95" s="551"/>
      <c r="AW95" s="551"/>
      <c r="AX95" s="551"/>
      <c r="AY95" s="551"/>
      <c r="AZ95" s="551"/>
      <c r="BA95" s="551"/>
      <c r="BB95" s="551"/>
      <c r="BC95" s="551"/>
      <c r="BD95" s="551"/>
      <c r="BE95" s="551"/>
      <c r="BF95" s="551"/>
      <c r="BG95" s="551"/>
      <c r="BH95" s="551"/>
      <c r="BI95" s="551"/>
      <c r="BJ95" s="551"/>
      <c r="BK95" s="551"/>
      <c r="BL95" s="551"/>
      <c r="BM95" s="551"/>
      <c r="BN95" s="551"/>
      <c r="BO95" s="551"/>
      <c r="BP95" s="551"/>
      <c r="BQ95" s="551"/>
      <c r="BR95" s="551"/>
      <c r="BS95" s="551"/>
      <c r="BT95" s="551"/>
      <c r="BU95" s="551"/>
      <c r="BV95" s="551"/>
      <c r="BW95" s="551"/>
      <c r="BX95" s="551"/>
    </row>
    <row r="96" spans="1:76" s="394" customFormat="1" ht="11.4" x14ac:dyDescent="0.2">
      <c r="A96" s="481" t="s">
        <v>35</v>
      </c>
      <c r="B96" s="492">
        <f>'Benefit Log'!B$24</f>
        <v>0</v>
      </c>
      <c r="C96" s="483" t="str">
        <f t="shared" si="29"/>
        <v>Non-QALY</v>
      </c>
      <c r="D96" s="485">
        <f>D304</f>
        <v>0</v>
      </c>
      <c r="E96" s="316">
        <f t="shared" si="28"/>
        <v>0</v>
      </c>
      <c r="F96" s="485">
        <f>E304</f>
        <v>0</v>
      </c>
      <c r="G96" s="551"/>
      <c r="H96" s="551"/>
      <c r="I96" s="551"/>
      <c r="J96" s="551"/>
      <c r="K96" s="551"/>
      <c r="L96" s="551"/>
      <c r="M96" s="551"/>
      <c r="N96" s="551"/>
      <c r="O96" s="551"/>
      <c r="P96" s="551"/>
      <c r="Q96" s="551"/>
      <c r="R96" s="551"/>
      <c r="S96" s="551"/>
      <c r="T96" s="551"/>
      <c r="U96" s="551"/>
      <c r="V96" s="551"/>
      <c r="W96" s="551"/>
      <c r="X96" s="551"/>
      <c r="Y96" s="551"/>
      <c r="Z96" s="551"/>
      <c r="AA96" s="551"/>
      <c r="AB96" s="551"/>
      <c r="AC96" s="551"/>
      <c r="AD96" s="551"/>
      <c r="AE96" s="551"/>
      <c r="AF96" s="551"/>
      <c r="AG96" s="551"/>
      <c r="AH96" s="551"/>
      <c r="AI96" s="551"/>
      <c r="AJ96" s="551"/>
      <c r="AK96" s="551"/>
      <c r="AL96" s="551"/>
      <c r="AM96" s="551"/>
      <c r="AN96" s="551"/>
      <c r="AO96" s="551"/>
      <c r="AP96" s="551"/>
      <c r="AQ96" s="551"/>
      <c r="AR96" s="551"/>
      <c r="AS96" s="551"/>
      <c r="AT96" s="551"/>
      <c r="AU96" s="551"/>
      <c r="AV96" s="551"/>
      <c r="AW96" s="551"/>
      <c r="AX96" s="551"/>
      <c r="AY96" s="551"/>
      <c r="AZ96" s="551"/>
      <c r="BA96" s="551"/>
      <c r="BB96" s="551"/>
      <c r="BC96" s="551"/>
      <c r="BD96" s="551"/>
      <c r="BE96" s="551"/>
      <c r="BF96" s="551"/>
      <c r="BG96" s="551"/>
      <c r="BH96" s="551"/>
      <c r="BI96" s="551"/>
      <c r="BJ96" s="551"/>
      <c r="BK96" s="551"/>
      <c r="BL96" s="551"/>
      <c r="BM96" s="551"/>
      <c r="BN96" s="551"/>
      <c r="BO96" s="551"/>
      <c r="BP96" s="551"/>
      <c r="BQ96" s="551"/>
      <c r="BR96" s="551"/>
      <c r="BS96" s="551"/>
      <c r="BT96" s="551"/>
      <c r="BU96" s="551"/>
      <c r="BV96" s="551"/>
      <c r="BW96" s="551"/>
      <c r="BX96" s="551"/>
    </row>
    <row r="97" spans="1:76" s="394" customFormat="1" ht="11.4" x14ac:dyDescent="0.2">
      <c r="A97" s="481" t="s">
        <v>36</v>
      </c>
      <c r="B97" s="492">
        <f>'Benefit Log'!B$25</f>
        <v>0</v>
      </c>
      <c r="C97" s="483" t="str">
        <f t="shared" si="29"/>
        <v>Non-QALY</v>
      </c>
      <c r="D97" s="485">
        <f>D306</f>
        <v>0</v>
      </c>
      <c r="E97" s="316">
        <f t="shared" si="28"/>
        <v>0</v>
      </c>
      <c r="F97" s="485">
        <f>E306</f>
        <v>0</v>
      </c>
      <c r="G97" s="551"/>
      <c r="H97" s="551"/>
      <c r="I97" s="551"/>
      <c r="J97" s="551"/>
      <c r="K97" s="551"/>
      <c r="L97" s="551"/>
      <c r="M97" s="551"/>
      <c r="N97" s="551"/>
      <c r="O97" s="551"/>
      <c r="P97" s="551"/>
      <c r="Q97" s="551"/>
      <c r="R97" s="551"/>
      <c r="S97" s="551"/>
      <c r="T97" s="551"/>
      <c r="U97" s="551"/>
      <c r="V97" s="551"/>
      <c r="W97" s="551"/>
      <c r="X97" s="551"/>
      <c r="Y97" s="551"/>
      <c r="Z97" s="551"/>
      <c r="AA97" s="551"/>
      <c r="AB97" s="551"/>
      <c r="AC97" s="551"/>
      <c r="AD97" s="551"/>
      <c r="AE97" s="551"/>
      <c r="AF97" s="551"/>
      <c r="AG97" s="551"/>
      <c r="AH97" s="551"/>
      <c r="AI97" s="551"/>
      <c r="AJ97" s="551"/>
      <c r="AK97" s="551"/>
      <c r="AL97" s="551"/>
      <c r="AM97" s="551"/>
      <c r="AN97" s="551"/>
      <c r="AO97" s="551"/>
      <c r="AP97" s="551"/>
      <c r="AQ97" s="551"/>
      <c r="AR97" s="551"/>
      <c r="AS97" s="551"/>
      <c r="AT97" s="551"/>
      <c r="AU97" s="551"/>
      <c r="AV97" s="551"/>
      <c r="AW97" s="551"/>
      <c r="AX97" s="551"/>
      <c r="AY97" s="551"/>
      <c r="AZ97" s="551"/>
      <c r="BA97" s="551"/>
      <c r="BB97" s="551"/>
      <c r="BC97" s="551"/>
      <c r="BD97" s="551"/>
      <c r="BE97" s="551"/>
      <c r="BF97" s="551"/>
      <c r="BG97" s="551"/>
      <c r="BH97" s="551"/>
      <c r="BI97" s="551"/>
      <c r="BJ97" s="551"/>
      <c r="BK97" s="551"/>
      <c r="BL97" s="551"/>
      <c r="BM97" s="551"/>
      <c r="BN97" s="551"/>
      <c r="BO97" s="551"/>
      <c r="BP97" s="551"/>
      <c r="BQ97" s="551"/>
      <c r="BR97" s="551"/>
      <c r="BS97" s="551"/>
      <c r="BT97" s="551"/>
      <c r="BU97" s="551"/>
      <c r="BV97" s="551"/>
      <c r="BW97" s="551"/>
      <c r="BX97" s="551"/>
    </row>
    <row r="98" spans="1:76" s="394" customFormat="1" ht="11.4" x14ac:dyDescent="0.2">
      <c r="A98" s="481" t="s">
        <v>37</v>
      </c>
      <c r="B98" s="492">
        <f>'Benefit Log'!B$26</f>
        <v>0</v>
      </c>
      <c r="C98" s="483" t="str">
        <f t="shared" si="29"/>
        <v>Non-QALY</v>
      </c>
      <c r="D98" s="485">
        <f>D308</f>
        <v>0</v>
      </c>
      <c r="E98" s="316">
        <f t="shared" si="28"/>
        <v>0</v>
      </c>
      <c r="F98" s="485">
        <f>E308</f>
        <v>0</v>
      </c>
      <c r="G98" s="551"/>
      <c r="H98" s="551"/>
      <c r="I98" s="551"/>
      <c r="J98" s="551"/>
      <c r="K98" s="551"/>
      <c r="L98" s="551"/>
      <c r="M98" s="551"/>
      <c r="N98" s="551"/>
      <c r="O98" s="551"/>
      <c r="P98" s="551"/>
      <c r="Q98" s="551"/>
      <c r="R98" s="551"/>
      <c r="S98" s="551"/>
      <c r="T98" s="551"/>
      <c r="U98" s="551"/>
      <c r="V98" s="551"/>
      <c r="W98" s="551"/>
      <c r="X98" s="551"/>
      <c r="Y98" s="551"/>
      <c r="Z98" s="551"/>
      <c r="AA98" s="551"/>
      <c r="AB98" s="551"/>
      <c r="AC98" s="551"/>
      <c r="AD98" s="551"/>
      <c r="AE98" s="551"/>
      <c r="AF98" s="551"/>
      <c r="AG98" s="551"/>
      <c r="AH98" s="551"/>
      <c r="AI98" s="551"/>
      <c r="AJ98" s="551"/>
      <c r="AK98" s="551"/>
      <c r="AL98" s="551"/>
      <c r="AM98" s="551"/>
      <c r="AN98" s="551"/>
      <c r="AO98" s="551"/>
      <c r="AP98" s="551"/>
      <c r="AQ98" s="551"/>
      <c r="AR98" s="551"/>
      <c r="AS98" s="551"/>
      <c r="AT98" s="551"/>
      <c r="AU98" s="551"/>
      <c r="AV98" s="551"/>
      <c r="AW98" s="551"/>
      <c r="AX98" s="551"/>
      <c r="AY98" s="551"/>
      <c r="AZ98" s="551"/>
      <c r="BA98" s="551"/>
      <c r="BB98" s="551"/>
      <c r="BC98" s="551"/>
      <c r="BD98" s="551"/>
      <c r="BE98" s="551"/>
      <c r="BF98" s="551"/>
      <c r="BG98" s="551"/>
      <c r="BH98" s="551"/>
      <c r="BI98" s="551"/>
      <c r="BJ98" s="551"/>
      <c r="BK98" s="551"/>
      <c r="BL98" s="551"/>
      <c r="BM98" s="551"/>
      <c r="BN98" s="551"/>
      <c r="BO98" s="551"/>
      <c r="BP98" s="551"/>
      <c r="BQ98" s="551"/>
      <c r="BR98" s="551"/>
      <c r="BS98" s="551"/>
      <c r="BT98" s="551"/>
      <c r="BU98" s="551"/>
      <c r="BV98" s="551"/>
      <c r="BW98" s="551"/>
      <c r="BX98" s="551"/>
    </row>
    <row r="99" spans="1:76" s="394" customFormat="1" ht="11.4" x14ac:dyDescent="0.2">
      <c r="A99" s="481" t="s">
        <v>38</v>
      </c>
      <c r="B99" s="492">
        <f>'Benefit Log'!B$27</f>
        <v>0</v>
      </c>
      <c r="C99" s="483" t="str">
        <f t="shared" si="29"/>
        <v>Non-QALY</v>
      </c>
      <c r="D99" s="485">
        <f>D310</f>
        <v>0</v>
      </c>
      <c r="E99" s="316">
        <f t="shared" si="28"/>
        <v>0</v>
      </c>
      <c r="F99" s="485">
        <f>E310</f>
        <v>0</v>
      </c>
      <c r="G99" s="551"/>
      <c r="H99" s="551"/>
      <c r="I99" s="551"/>
      <c r="J99" s="551"/>
      <c r="K99" s="551"/>
      <c r="L99" s="551"/>
      <c r="M99" s="551"/>
      <c r="N99" s="551"/>
      <c r="O99" s="551"/>
      <c r="P99" s="551"/>
      <c r="Q99" s="551"/>
      <c r="R99" s="551"/>
      <c r="S99" s="551"/>
      <c r="T99" s="551"/>
      <c r="U99" s="551"/>
      <c r="V99" s="551"/>
      <c r="W99" s="551"/>
      <c r="X99" s="551"/>
      <c r="Y99" s="551"/>
      <c r="Z99" s="551"/>
      <c r="AA99" s="551"/>
      <c r="AB99" s="551"/>
      <c r="AC99" s="551"/>
      <c r="AD99" s="551"/>
      <c r="AE99" s="551"/>
      <c r="AF99" s="551"/>
      <c r="AG99" s="551"/>
      <c r="AH99" s="551"/>
      <c r="AI99" s="551"/>
      <c r="AJ99" s="551"/>
      <c r="AK99" s="551"/>
      <c r="AL99" s="551"/>
      <c r="AM99" s="551"/>
      <c r="AN99" s="551"/>
      <c r="AO99" s="551"/>
      <c r="AP99" s="551"/>
      <c r="AQ99" s="551"/>
      <c r="AR99" s="551"/>
      <c r="AS99" s="551"/>
      <c r="AT99" s="551"/>
      <c r="AU99" s="551"/>
      <c r="AV99" s="551"/>
      <c r="AW99" s="551"/>
      <c r="AX99" s="551"/>
      <c r="AY99" s="551"/>
      <c r="AZ99" s="551"/>
      <c r="BA99" s="551"/>
      <c r="BB99" s="551"/>
      <c r="BC99" s="551"/>
      <c r="BD99" s="551"/>
      <c r="BE99" s="551"/>
      <c r="BF99" s="551"/>
      <c r="BG99" s="551"/>
      <c r="BH99" s="551"/>
      <c r="BI99" s="551"/>
      <c r="BJ99" s="551"/>
      <c r="BK99" s="551"/>
      <c r="BL99" s="551"/>
      <c r="BM99" s="551"/>
      <c r="BN99" s="551"/>
      <c r="BO99" s="551"/>
      <c r="BP99" s="551"/>
      <c r="BQ99" s="551"/>
      <c r="BR99" s="551"/>
      <c r="BS99" s="551"/>
      <c r="BT99" s="551"/>
      <c r="BU99" s="551"/>
      <c r="BV99" s="551"/>
      <c r="BW99" s="551"/>
      <c r="BX99" s="551"/>
    </row>
    <row r="100" spans="1:76" s="394" customFormat="1" ht="11.4" x14ac:dyDescent="0.2">
      <c r="A100" s="481" t="s">
        <v>39</v>
      </c>
      <c r="B100" s="492">
        <f>'Benefit Log'!B$28</f>
        <v>0</v>
      </c>
      <c r="C100" s="483" t="str">
        <f t="shared" si="29"/>
        <v>Non-QALY</v>
      </c>
      <c r="D100" s="485">
        <f>D312</f>
        <v>0</v>
      </c>
      <c r="E100" s="316">
        <f t="shared" si="28"/>
        <v>0</v>
      </c>
      <c r="F100" s="485">
        <f>E312</f>
        <v>0</v>
      </c>
      <c r="G100" s="551"/>
      <c r="H100" s="551"/>
      <c r="I100" s="551"/>
      <c r="J100" s="551"/>
      <c r="K100" s="551"/>
      <c r="L100" s="551"/>
      <c r="M100" s="551"/>
      <c r="N100" s="551"/>
      <c r="O100" s="551"/>
      <c r="P100" s="551"/>
      <c r="Q100" s="551"/>
      <c r="R100" s="551"/>
      <c r="S100" s="551"/>
      <c r="T100" s="551"/>
      <c r="U100" s="551"/>
      <c r="V100" s="551"/>
      <c r="W100" s="551"/>
      <c r="X100" s="551"/>
      <c r="Y100" s="551"/>
      <c r="Z100" s="551"/>
      <c r="AA100" s="551"/>
      <c r="AB100" s="551"/>
      <c r="AC100" s="551"/>
      <c r="AD100" s="551"/>
      <c r="AE100" s="551"/>
      <c r="AF100" s="551"/>
      <c r="AG100" s="551"/>
      <c r="AH100" s="551"/>
      <c r="AI100" s="551"/>
      <c r="AJ100" s="551"/>
      <c r="AK100" s="551"/>
      <c r="AL100" s="551"/>
      <c r="AM100" s="551"/>
      <c r="AN100" s="551"/>
      <c r="AO100" s="551"/>
      <c r="AP100" s="551"/>
      <c r="AQ100" s="551"/>
      <c r="AR100" s="551"/>
      <c r="AS100" s="551"/>
      <c r="AT100" s="551"/>
      <c r="AU100" s="551"/>
      <c r="AV100" s="551"/>
      <c r="AW100" s="551"/>
      <c r="AX100" s="551"/>
      <c r="AY100" s="551"/>
      <c r="AZ100" s="551"/>
      <c r="BA100" s="551"/>
      <c r="BB100" s="551"/>
      <c r="BC100" s="551"/>
      <c r="BD100" s="551"/>
      <c r="BE100" s="551"/>
      <c r="BF100" s="551"/>
      <c r="BG100" s="551"/>
      <c r="BH100" s="551"/>
      <c r="BI100" s="551"/>
      <c r="BJ100" s="551"/>
      <c r="BK100" s="551"/>
      <c r="BL100" s="551"/>
      <c r="BM100" s="551"/>
      <c r="BN100" s="551"/>
      <c r="BO100" s="551"/>
      <c r="BP100" s="551"/>
      <c r="BQ100" s="551"/>
      <c r="BR100" s="551"/>
      <c r="BS100" s="551"/>
      <c r="BT100" s="551"/>
      <c r="BU100" s="551"/>
      <c r="BV100" s="551"/>
      <c r="BW100" s="551"/>
      <c r="BX100" s="551"/>
    </row>
    <row r="101" spans="1:76" s="394" customFormat="1" ht="11.4" x14ac:dyDescent="0.2">
      <c r="A101" s="481" t="s">
        <v>40</v>
      </c>
      <c r="B101" s="492">
        <f>'Benefit Log'!B$29</f>
        <v>0</v>
      </c>
      <c r="C101" s="483" t="str">
        <f t="shared" si="29"/>
        <v>Non-QALY</v>
      </c>
      <c r="D101" s="485">
        <f>D314</f>
        <v>0</v>
      </c>
      <c r="E101" s="316">
        <f t="shared" si="28"/>
        <v>0</v>
      </c>
      <c r="F101" s="485">
        <f>E314</f>
        <v>0</v>
      </c>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1"/>
      <c r="AK101" s="551"/>
      <c r="AL101" s="551"/>
      <c r="AM101" s="551"/>
      <c r="AN101" s="551"/>
      <c r="AO101" s="551"/>
      <c r="AP101" s="551"/>
      <c r="AQ101" s="551"/>
      <c r="AR101" s="551"/>
      <c r="AS101" s="551"/>
      <c r="AT101" s="551"/>
      <c r="AU101" s="551"/>
      <c r="AV101" s="551"/>
      <c r="AW101" s="551"/>
      <c r="AX101" s="551"/>
      <c r="AY101" s="551"/>
      <c r="AZ101" s="551"/>
      <c r="BA101" s="551"/>
      <c r="BB101" s="551"/>
      <c r="BC101" s="551"/>
      <c r="BD101" s="551"/>
      <c r="BE101" s="551"/>
      <c r="BF101" s="551"/>
      <c r="BG101" s="551"/>
      <c r="BH101" s="551"/>
      <c r="BI101" s="551"/>
      <c r="BJ101" s="551"/>
      <c r="BK101" s="551"/>
      <c r="BL101" s="551"/>
      <c r="BM101" s="551"/>
      <c r="BN101" s="551"/>
      <c r="BO101" s="551"/>
      <c r="BP101" s="551"/>
      <c r="BQ101" s="551"/>
      <c r="BR101" s="551"/>
      <c r="BS101" s="551"/>
      <c r="BT101" s="551"/>
      <c r="BU101" s="551"/>
      <c r="BV101" s="551"/>
      <c r="BW101" s="551"/>
      <c r="BX101" s="551"/>
    </row>
    <row r="102" spans="1:76" s="394" customFormat="1" ht="11.4" x14ac:dyDescent="0.2">
      <c r="A102" s="481" t="s">
        <v>631</v>
      </c>
      <c r="B102" s="492">
        <f>'Benefit Log'!B$30</f>
        <v>0</v>
      </c>
      <c r="C102" s="483" t="str">
        <f t="shared" si="29"/>
        <v>Non-QALY</v>
      </c>
      <c r="D102" s="485">
        <f>D316</f>
        <v>0</v>
      </c>
      <c r="E102" s="316">
        <f t="shared" si="28"/>
        <v>0</v>
      </c>
      <c r="F102" s="485">
        <f>E316</f>
        <v>0</v>
      </c>
      <c r="G102" s="433"/>
      <c r="H102" s="433"/>
      <c r="I102" s="433"/>
      <c r="J102" s="433"/>
      <c r="K102" s="433"/>
      <c r="L102" s="433"/>
      <c r="M102" s="433"/>
      <c r="N102" s="433"/>
      <c r="O102" s="433"/>
      <c r="P102" s="433"/>
      <c r="Q102" s="433"/>
      <c r="R102" s="433"/>
      <c r="S102" s="433"/>
      <c r="T102" s="433"/>
      <c r="U102" s="433"/>
      <c r="V102" s="433"/>
      <c r="W102" s="433"/>
      <c r="X102" s="433"/>
      <c r="Y102" s="433"/>
      <c r="Z102" s="433"/>
      <c r="AA102" s="433"/>
      <c r="AB102" s="433"/>
      <c r="AC102" s="433"/>
      <c r="AD102" s="433"/>
      <c r="AE102" s="433"/>
      <c r="AF102" s="433"/>
      <c r="AG102" s="433"/>
      <c r="AH102" s="433"/>
      <c r="AI102" s="433"/>
      <c r="AJ102" s="433"/>
      <c r="AK102" s="433"/>
      <c r="AL102" s="433"/>
      <c r="AM102" s="433"/>
      <c r="AN102" s="433"/>
      <c r="AO102" s="433"/>
      <c r="AP102" s="433"/>
      <c r="AQ102" s="433"/>
      <c r="AR102" s="433"/>
      <c r="AS102" s="433"/>
      <c r="AT102" s="433"/>
      <c r="AU102" s="433"/>
      <c r="AV102" s="433"/>
      <c r="AW102" s="433"/>
      <c r="AX102" s="433"/>
      <c r="AY102" s="433"/>
      <c r="AZ102" s="433"/>
      <c r="BA102" s="433"/>
      <c r="BB102" s="433"/>
      <c r="BC102" s="433"/>
      <c r="BD102" s="433"/>
      <c r="BE102" s="433"/>
      <c r="BF102" s="433"/>
      <c r="BG102" s="433"/>
      <c r="BH102" s="433"/>
      <c r="BI102" s="433"/>
      <c r="BJ102" s="433"/>
      <c r="BK102" s="433"/>
      <c r="BL102" s="433"/>
      <c r="BM102" s="433"/>
      <c r="BN102" s="433"/>
      <c r="BO102" s="433"/>
      <c r="BP102" s="433"/>
      <c r="BQ102" s="433"/>
      <c r="BR102" s="433"/>
      <c r="BS102" s="433"/>
      <c r="BT102" s="433"/>
      <c r="BU102" s="433"/>
      <c r="BV102" s="433"/>
      <c r="BW102" s="433"/>
      <c r="BX102" s="433"/>
    </row>
    <row r="103" spans="1:76" s="394" customFormat="1" ht="11.4" x14ac:dyDescent="0.2">
      <c r="A103" s="481" t="s">
        <v>632</v>
      </c>
      <c r="B103" s="492">
        <f>'Benefit Log'!B$31</f>
        <v>0</v>
      </c>
      <c r="C103" s="483" t="str">
        <f t="shared" si="29"/>
        <v>Non-QALY</v>
      </c>
      <c r="D103" s="485">
        <f>D318</f>
        <v>0</v>
      </c>
      <c r="E103" s="316">
        <f t="shared" si="28"/>
        <v>0</v>
      </c>
      <c r="F103" s="485">
        <f>E318</f>
        <v>0</v>
      </c>
      <c r="G103" s="433"/>
      <c r="H103" s="433"/>
      <c r="I103" s="433"/>
      <c r="J103" s="433"/>
      <c r="K103" s="433"/>
      <c r="L103" s="433"/>
      <c r="M103" s="433"/>
      <c r="N103" s="433"/>
      <c r="O103" s="433"/>
      <c r="P103" s="433"/>
      <c r="Q103" s="433"/>
      <c r="R103" s="433"/>
      <c r="S103" s="433"/>
      <c r="T103" s="433"/>
      <c r="U103" s="433"/>
      <c r="V103" s="433"/>
      <c r="W103" s="433"/>
      <c r="X103" s="433"/>
      <c r="Y103" s="433"/>
      <c r="Z103" s="433"/>
      <c r="AA103" s="433"/>
      <c r="AB103" s="433"/>
      <c r="AC103" s="433"/>
      <c r="AD103" s="433"/>
      <c r="AE103" s="433"/>
      <c r="AF103" s="433"/>
      <c r="AG103" s="433"/>
      <c r="AH103" s="433"/>
      <c r="AI103" s="433"/>
      <c r="AJ103" s="433"/>
      <c r="AK103" s="433"/>
      <c r="AL103" s="433"/>
      <c r="AM103" s="433"/>
      <c r="AN103" s="433"/>
      <c r="AO103" s="433"/>
      <c r="AP103" s="433"/>
      <c r="AQ103" s="433"/>
      <c r="AR103" s="433"/>
      <c r="AS103" s="433"/>
      <c r="AT103" s="433"/>
      <c r="AU103" s="433"/>
      <c r="AV103" s="433"/>
      <c r="AW103" s="433"/>
      <c r="AX103" s="433"/>
      <c r="AY103" s="433"/>
      <c r="AZ103" s="433"/>
      <c r="BA103" s="433"/>
      <c r="BB103" s="433"/>
      <c r="BC103" s="433"/>
      <c r="BD103" s="433"/>
      <c r="BE103" s="433"/>
      <c r="BF103" s="433"/>
      <c r="BG103" s="433"/>
      <c r="BH103" s="433"/>
      <c r="BI103" s="433"/>
      <c r="BJ103" s="433"/>
      <c r="BK103" s="433"/>
      <c r="BL103" s="433"/>
      <c r="BM103" s="433"/>
      <c r="BN103" s="433"/>
      <c r="BO103" s="433"/>
      <c r="BP103" s="433"/>
      <c r="BQ103" s="433"/>
      <c r="BR103" s="433"/>
      <c r="BS103" s="433"/>
      <c r="BT103" s="433"/>
      <c r="BU103" s="433"/>
      <c r="BV103" s="433"/>
      <c r="BW103" s="433"/>
      <c r="BX103" s="433"/>
    </row>
    <row r="104" spans="1:76" s="394" customFormat="1" ht="11.4" x14ac:dyDescent="0.2">
      <c r="A104" s="481" t="s">
        <v>633</v>
      </c>
      <c r="B104" s="492">
        <f>'Benefit Log'!B$32</f>
        <v>0</v>
      </c>
      <c r="C104" s="483" t="str">
        <f t="shared" si="29"/>
        <v>Non-QALY</v>
      </c>
      <c r="D104" s="485">
        <f>D320</f>
        <v>0</v>
      </c>
      <c r="E104" s="316">
        <f t="shared" si="28"/>
        <v>0</v>
      </c>
      <c r="F104" s="485">
        <f>E320</f>
        <v>0</v>
      </c>
      <c r="G104" s="433"/>
      <c r="H104" s="433"/>
      <c r="I104" s="433"/>
      <c r="J104" s="433"/>
      <c r="K104" s="433"/>
      <c r="L104" s="433"/>
      <c r="M104" s="433"/>
      <c r="N104" s="433"/>
      <c r="O104" s="433"/>
      <c r="P104" s="433"/>
      <c r="Q104" s="433"/>
      <c r="R104" s="433"/>
      <c r="S104" s="433"/>
      <c r="T104" s="433"/>
      <c r="U104" s="433"/>
      <c r="V104" s="433"/>
      <c r="W104" s="433"/>
      <c r="X104" s="433"/>
      <c r="Y104" s="433"/>
      <c r="Z104" s="433"/>
      <c r="AA104" s="433"/>
      <c r="AB104" s="433"/>
      <c r="AC104" s="433"/>
      <c r="AD104" s="433"/>
      <c r="AE104" s="433"/>
      <c r="AF104" s="433"/>
      <c r="AG104" s="433"/>
      <c r="AH104" s="433"/>
      <c r="AI104" s="433"/>
      <c r="AJ104" s="433"/>
      <c r="AK104" s="433"/>
      <c r="AL104" s="433"/>
      <c r="AM104" s="433"/>
      <c r="AN104" s="433"/>
      <c r="AO104" s="433"/>
      <c r="AP104" s="433"/>
      <c r="AQ104" s="433"/>
      <c r="AR104" s="433"/>
      <c r="AS104" s="433"/>
      <c r="AT104" s="433"/>
      <c r="AU104" s="433"/>
      <c r="AV104" s="433"/>
      <c r="AW104" s="433"/>
      <c r="AX104" s="433"/>
      <c r="AY104" s="433"/>
      <c r="AZ104" s="433"/>
      <c r="BA104" s="433"/>
      <c r="BB104" s="433"/>
      <c r="BC104" s="433"/>
      <c r="BD104" s="433"/>
      <c r="BE104" s="433"/>
      <c r="BF104" s="433"/>
      <c r="BG104" s="433"/>
      <c r="BH104" s="433"/>
      <c r="BI104" s="433"/>
      <c r="BJ104" s="433"/>
      <c r="BK104" s="433"/>
      <c r="BL104" s="433"/>
      <c r="BM104" s="433"/>
      <c r="BN104" s="433"/>
      <c r="BO104" s="433"/>
      <c r="BP104" s="433"/>
      <c r="BQ104" s="433"/>
      <c r="BR104" s="433"/>
      <c r="BS104" s="433"/>
      <c r="BT104" s="433"/>
      <c r="BU104" s="433"/>
      <c r="BV104" s="433"/>
      <c r="BW104" s="433"/>
      <c r="BX104" s="433"/>
    </row>
    <row r="105" spans="1:76" s="394" customFormat="1" ht="11.4" x14ac:dyDescent="0.2">
      <c r="A105" s="481" t="s">
        <v>634</v>
      </c>
      <c r="B105" s="492">
        <f>'Benefit Log'!B$33</f>
        <v>0</v>
      </c>
      <c r="C105" s="483" t="str">
        <f t="shared" si="29"/>
        <v>Non-QALY</v>
      </c>
      <c r="D105" s="485">
        <f>D322</f>
        <v>0</v>
      </c>
      <c r="E105" s="316">
        <f t="shared" si="28"/>
        <v>0</v>
      </c>
      <c r="F105" s="485">
        <f>E322</f>
        <v>0</v>
      </c>
      <c r="G105" s="433"/>
      <c r="H105" s="433"/>
      <c r="I105" s="433"/>
      <c r="J105" s="433"/>
      <c r="K105" s="433"/>
      <c r="L105" s="433"/>
      <c r="M105" s="433"/>
      <c r="N105" s="433"/>
      <c r="O105" s="433"/>
      <c r="P105" s="433"/>
      <c r="Q105" s="433"/>
      <c r="R105" s="433"/>
      <c r="S105" s="433"/>
      <c r="T105" s="433"/>
      <c r="U105" s="433"/>
      <c r="V105" s="433"/>
      <c r="W105" s="433"/>
      <c r="X105" s="433"/>
      <c r="Y105" s="433"/>
      <c r="Z105" s="433"/>
      <c r="AA105" s="433"/>
      <c r="AB105" s="433"/>
      <c r="AC105" s="433"/>
      <c r="AD105" s="433"/>
      <c r="AE105" s="433"/>
      <c r="AF105" s="433"/>
      <c r="AG105" s="433"/>
      <c r="AH105" s="433"/>
      <c r="AI105" s="433"/>
      <c r="AJ105" s="433"/>
      <c r="AK105" s="433"/>
      <c r="AL105" s="433"/>
      <c r="AM105" s="433"/>
      <c r="AN105" s="433"/>
      <c r="AO105" s="433"/>
      <c r="AP105" s="433"/>
      <c r="AQ105" s="433"/>
      <c r="AR105" s="433"/>
      <c r="AS105" s="433"/>
      <c r="AT105" s="433"/>
      <c r="AU105" s="433"/>
      <c r="AV105" s="433"/>
      <c r="AW105" s="433"/>
      <c r="AX105" s="433"/>
      <c r="AY105" s="433"/>
      <c r="AZ105" s="433"/>
      <c r="BA105" s="433"/>
      <c r="BB105" s="433"/>
      <c r="BC105" s="433"/>
      <c r="BD105" s="433"/>
      <c r="BE105" s="433"/>
      <c r="BF105" s="433"/>
      <c r="BG105" s="433"/>
      <c r="BH105" s="433"/>
      <c r="BI105" s="433"/>
      <c r="BJ105" s="433"/>
      <c r="BK105" s="433"/>
      <c r="BL105" s="433"/>
      <c r="BM105" s="433"/>
      <c r="BN105" s="433"/>
      <c r="BO105" s="433"/>
      <c r="BP105" s="433"/>
      <c r="BQ105" s="433"/>
      <c r="BR105" s="433"/>
      <c r="BS105" s="433"/>
      <c r="BT105" s="433"/>
      <c r="BU105" s="433"/>
      <c r="BV105" s="433"/>
      <c r="BW105" s="433"/>
      <c r="BX105" s="433"/>
    </row>
    <row r="106" spans="1:76" s="394" customFormat="1" ht="11.4" x14ac:dyDescent="0.2">
      <c r="A106" s="481" t="s">
        <v>635</v>
      </c>
      <c r="B106" s="492">
        <f>'Benefit Log'!B$34</f>
        <v>0</v>
      </c>
      <c r="C106" s="483" t="str">
        <f t="shared" si="29"/>
        <v>Non-QALY</v>
      </c>
      <c r="D106" s="485">
        <f>D324</f>
        <v>0</v>
      </c>
      <c r="E106" s="316">
        <f t="shared" si="28"/>
        <v>0</v>
      </c>
      <c r="F106" s="485">
        <f>E324</f>
        <v>0</v>
      </c>
      <c r="G106" s="433"/>
      <c r="H106" s="433"/>
      <c r="I106" s="433"/>
      <c r="J106" s="433"/>
      <c r="K106" s="433"/>
      <c r="L106" s="433"/>
      <c r="M106" s="433"/>
      <c r="N106" s="433"/>
      <c r="O106" s="433"/>
      <c r="P106" s="433"/>
      <c r="Q106" s="433"/>
      <c r="R106" s="433"/>
      <c r="S106" s="433"/>
      <c r="T106" s="433"/>
      <c r="U106" s="433"/>
      <c r="V106" s="433"/>
      <c r="W106" s="433"/>
      <c r="X106" s="433"/>
      <c r="Y106" s="433"/>
      <c r="Z106" s="433"/>
      <c r="AA106" s="433"/>
      <c r="AB106" s="433"/>
      <c r="AC106" s="433"/>
      <c r="AD106" s="433"/>
      <c r="AE106" s="433"/>
      <c r="AF106" s="433"/>
      <c r="AG106" s="433"/>
      <c r="AH106" s="433"/>
      <c r="AI106" s="433"/>
      <c r="AJ106" s="433"/>
      <c r="AK106" s="433"/>
      <c r="AL106" s="433"/>
      <c r="AM106" s="433"/>
      <c r="AN106" s="433"/>
      <c r="AO106" s="433"/>
      <c r="AP106" s="433"/>
      <c r="AQ106" s="433"/>
      <c r="AR106" s="433"/>
      <c r="AS106" s="433"/>
      <c r="AT106" s="433"/>
      <c r="AU106" s="433"/>
      <c r="AV106" s="433"/>
      <c r="AW106" s="433"/>
      <c r="AX106" s="433"/>
      <c r="AY106" s="433"/>
      <c r="AZ106" s="433"/>
      <c r="BA106" s="433"/>
      <c r="BB106" s="433"/>
      <c r="BC106" s="433"/>
      <c r="BD106" s="433"/>
      <c r="BE106" s="433"/>
      <c r="BF106" s="433"/>
      <c r="BG106" s="433"/>
      <c r="BH106" s="433"/>
      <c r="BI106" s="433"/>
      <c r="BJ106" s="433"/>
      <c r="BK106" s="433"/>
      <c r="BL106" s="433"/>
      <c r="BM106" s="433"/>
      <c r="BN106" s="433"/>
      <c r="BO106" s="433"/>
      <c r="BP106" s="433"/>
      <c r="BQ106" s="433"/>
      <c r="BR106" s="433"/>
      <c r="BS106" s="433"/>
      <c r="BT106" s="433"/>
      <c r="BU106" s="433"/>
      <c r="BV106" s="433"/>
      <c r="BW106" s="433"/>
      <c r="BX106" s="433"/>
    </row>
    <row r="107" spans="1:76" s="394" customFormat="1" ht="11.4" x14ac:dyDescent="0.2">
      <c r="A107" s="481" t="s">
        <v>636</v>
      </c>
      <c r="B107" s="492">
        <f>'Benefit Log'!B$35</f>
        <v>0</v>
      </c>
      <c r="C107" s="483" t="str">
        <f t="shared" si="29"/>
        <v>Non-QALY</v>
      </c>
      <c r="D107" s="485">
        <f>D326</f>
        <v>0</v>
      </c>
      <c r="E107" s="316">
        <f t="shared" si="28"/>
        <v>0</v>
      </c>
      <c r="F107" s="485">
        <f>E326</f>
        <v>0</v>
      </c>
      <c r="G107" s="433"/>
      <c r="H107" s="433"/>
      <c r="I107" s="433"/>
      <c r="J107" s="433"/>
      <c r="K107" s="433"/>
      <c r="L107" s="433"/>
      <c r="M107" s="433"/>
      <c r="N107" s="433"/>
      <c r="O107" s="433"/>
      <c r="P107" s="433"/>
      <c r="Q107" s="433"/>
      <c r="R107" s="433"/>
      <c r="S107" s="433"/>
      <c r="T107" s="433"/>
      <c r="U107" s="433"/>
      <c r="V107" s="433"/>
      <c r="W107" s="433"/>
      <c r="X107" s="433"/>
      <c r="Y107" s="433"/>
      <c r="Z107" s="433"/>
      <c r="AA107" s="433"/>
      <c r="AB107" s="433"/>
      <c r="AC107" s="433"/>
      <c r="AD107" s="433"/>
      <c r="AE107" s="433"/>
      <c r="AF107" s="433"/>
      <c r="AG107" s="433"/>
      <c r="AH107" s="433"/>
      <c r="AI107" s="433"/>
      <c r="AJ107" s="433"/>
      <c r="AK107" s="433"/>
      <c r="AL107" s="433"/>
      <c r="AM107" s="433"/>
      <c r="AN107" s="433"/>
      <c r="AO107" s="433"/>
      <c r="AP107" s="433"/>
      <c r="AQ107" s="433"/>
      <c r="AR107" s="433"/>
      <c r="AS107" s="433"/>
      <c r="AT107" s="433"/>
      <c r="AU107" s="433"/>
      <c r="AV107" s="433"/>
      <c r="AW107" s="433"/>
      <c r="AX107" s="433"/>
      <c r="AY107" s="433"/>
      <c r="AZ107" s="433"/>
      <c r="BA107" s="433"/>
      <c r="BB107" s="433"/>
      <c r="BC107" s="433"/>
      <c r="BD107" s="433"/>
      <c r="BE107" s="433"/>
      <c r="BF107" s="433"/>
      <c r="BG107" s="433"/>
      <c r="BH107" s="433"/>
      <c r="BI107" s="433"/>
      <c r="BJ107" s="433"/>
      <c r="BK107" s="433"/>
      <c r="BL107" s="433"/>
      <c r="BM107" s="433"/>
      <c r="BN107" s="433"/>
      <c r="BO107" s="433"/>
      <c r="BP107" s="433"/>
      <c r="BQ107" s="433"/>
      <c r="BR107" s="433"/>
      <c r="BS107" s="433"/>
      <c r="BT107" s="433"/>
      <c r="BU107" s="433"/>
      <c r="BV107" s="433"/>
      <c r="BW107" s="433"/>
      <c r="BX107" s="433"/>
    </row>
    <row r="108" spans="1:76" s="394" customFormat="1" ht="11.4" x14ac:dyDescent="0.2">
      <c r="A108" s="488" t="s">
        <v>637</v>
      </c>
      <c r="B108" s="492">
        <f>'Benefit Log'!B$36</f>
        <v>0</v>
      </c>
      <c r="C108" s="483" t="str">
        <f t="shared" si="29"/>
        <v>Non-QALY</v>
      </c>
      <c r="D108" s="485">
        <f>D328</f>
        <v>0</v>
      </c>
      <c r="E108" s="316">
        <f t="shared" si="28"/>
        <v>0</v>
      </c>
      <c r="F108" s="485">
        <f>E328</f>
        <v>0</v>
      </c>
      <c r="G108" s="433"/>
      <c r="H108" s="433"/>
      <c r="I108" s="433"/>
      <c r="J108" s="433"/>
      <c r="K108" s="433"/>
      <c r="L108" s="433"/>
      <c r="M108" s="433"/>
      <c r="N108" s="433"/>
      <c r="O108" s="433"/>
      <c r="P108" s="433"/>
      <c r="Q108" s="433"/>
      <c r="R108" s="433"/>
      <c r="S108" s="433"/>
      <c r="T108" s="433"/>
      <c r="U108" s="433"/>
      <c r="V108" s="433"/>
      <c r="W108" s="433"/>
      <c r="X108" s="433"/>
      <c r="Y108" s="433"/>
      <c r="Z108" s="433"/>
      <c r="AA108" s="433"/>
      <c r="AB108" s="433"/>
      <c r="AC108" s="433"/>
      <c r="AD108" s="433"/>
      <c r="AE108" s="433"/>
      <c r="AF108" s="433"/>
      <c r="AG108" s="433"/>
      <c r="AH108" s="433"/>
      <c r="AI108" s="433"/>
      <c r="AJ108" s="433"/>
      <c r="AK108" s="433"/>
      <c r="AL108" s="433"/>
      <c r="AM108" s="433"/>
      <c r="AN108" s="433"/>
      <c r="AO108" s="433"/>
      <c r="AP108" s="433"/>
      <c r="AQ108" s="433"/>
      <c r="AR108" s="433"/>
      <c r="AS108" s="433"/>
      <c r="AT108" s="433"/>
      <c r="AU108" s="433"/>
      <c r="AV108" s="433"/>
      <c r="AW108" s="433"/>
      <c r="AX108" s="433"/>
      <c r="AY108" s="433"/>
      <c r="AZ108" s="433"/>
      <c r="BA108" s="433"/>
      <c r="BB108" s="433"/>
      <c r="BC108" s="433"/>
      <c r="BD108" s="433"/>
      <c r="BE108" s="433"/>
      <c r="BF108" s="433"/>
      <c r="BG108" s="433"/>
      <c r="BH108" s="433"/>
      <c r="BI108" s="433"/>
      <c r="BJ108" s="433"/>
      <c r="BK108" s="433"/>
      <c r="BL108" s="433"/>
      <c r="BM108" s="433"/>
      <c r="BN108" s="433"/>
      <c r="BO108" s="433"/>
      <c r="BP108" s="433"/>
      <c r="BQ108" s="433"/>
      <c r="BR108" s="433"/>
      <c r="BS108" s="433"/>
      <c r="BT108" s="433"/>
      <c r="BU108" s="433"/>
      <c r="BV108" s="433"/>
      <c r="BW108" s="433"/>
      <c r="BX108" s="433"/>
    </row>
    <row r="109" spans="1:76" x14ac:dyDescent="0.25">
      <c r="C109" s="490" t="s">
        <v>55</v>
      </c>
      <c r="D109" s="315">
        <f>SUM(D94:D108)</f>
        <v>0</v>
      </c>
      <c r="E109" s="317">
        <f>SUM(E94:E108)</f>
        <v>0</v>
      </c>
      <c r="F109" s="315">
        <f>SUM(F94:F108)</f>
        <v>0</v>
      </c>
      <c r="G109" s="317"/>
      <c r="H109" s="317"/>
      <c r="I109" s="317"/>
      <c r="J109" s="317"/>
      <c r="K109" s="317"/>
      <c r="L109" s="317"/>
      <c r="M109" s="317"/>
      <c r="N109" s="317"/>
      <c r="O109" s="317"/>
      <c r="P109" s="317"/>
      <c r="Q109" s="317"/>
      <c r="R109" s="317"/>
      <c r="S109" s="317"/>
      <c r="T109" s="317"/>
      <c r="U109" s="317"/>
      <c r="V109" s="317"/>
      <c r="W109" s="317"/>
      <c r="X109" s="317"/>
      <c r="Y109" s="317"/>
      <c r="Z109" s="317"/>
      <c r="AA109" s="317"/>
      <c r="AB109" s="317"/>
      <c r="AC109" s="317"/>
      <c r="AD109" s="317"/>
      <c r="AE109" s="317"/>
      <c r="AF109" s="317"/>
      <c r="AG109" s="317"/>
      <c r="AH109" s="317"/>
      <c r="AI109" s="317"/>
      <c r="AJ109" s="317"/>
      <c r="AK109" s="317"/>
      <c r="AL109" s="317"/>
      <c r="AM109" s="317"/>
      <c r="AN109" s="317"/>
      <c r="AO109" s="317"/>
      <c r="AP109" s="317"/>
      <c r="AQ109" s="317"/>
      <c r="AR109" s="317"/>
      <c r="AS109" s="317"/>
      <c r="AT109" s="317"/>
      <c r="AU109" s="317"/>
      <c r="AV109" s="317"/>
      <c r="AW109" s="317"/>
      <c r="AX109" s="317"/>
      <c r="AY109" s="317"/>
      <c r="AZ109" s="317"/>
      <c r="BA109" s="317"/>
      <c r="BB109" s="317"/>
      <c r="BC109" s="317"/>
      <c r="BD109" s="317"/>
      <c r="BE109" s="317"/>
      <c r="BF109" s="317"/>
      <c r="BG109" s="317"/>
      <c r="BH109" s="317"/>
      <c r="BI109" s="317"/>
      <c r="BJ109" s="317"/>
      <c r="BK109" s="317"/>
      <c r="BL109" s="317"/>
      <c r="BM109" s="317"/>
      <c r="BN109" s="317"/>
      <c r="BO109" s="317"/>
      <c r="BP109" s="317"/>
      <c r="BQ109" s="317"/>
      <c r="BR109" s="317"/>
      <c r="BS109" s="317"/>
      <c r="BT109" s="317"/>
      <c r="BU109" s="317"/>
      <c r="BV109" s="317"/>
      <c r="BW109" s="317"/>
      <c r="BX109" s="317"/>
    </row>
    <row r="110" spans="1:76" x14ac:dyDescent="0.25">
      <c r="C110" s="11"/>
      <c r="D110" s="715" t="s">
        <v>584</v>
      </c>
      <c r="E110" s="716"/>
      <c r="F110" s="717"/>
      <c r="G110" s="486">
        <f>SUM(G94:G108)</f>
        <v>0</v>
      </c>
      <c r="H110" s="486">
        <f t="shared" ref="H110:BS110" si="30">SUM(H94:H108)</f>
        <v>0</v>
      </c>
      <c r="I110" s="486">
        <f t="shared" si="30"/>
        <v>0</v>
      </c>
      <c r="J110" s="486">
        <f t="shared" si="30"/>
        <v>0</v>
      </c>
      <c r="K110" s="486">
        <f t="shared" si="30"/>
        <v>0</v>
      </c>
      <c r="L110" s="486">
        <f t="shared" si="30"/>
        <v>0</v>
      </c>
      <c r="M110" s="486">
        <f t="shared" si="30"/>
        <v>0</v>
      </c>
      <c r="N110" s="486">
        <f t="shared" si="30"/>
        <v>0</v>
      </c>
      <c r="O110" s="486">
        <f t="shared" si="30"/>
        <v>0</v>
      </c>
      <c r="P110" s="486">
        <f t="shared" si="30"/>
        <v>0</v>
      </c>
      <c r="Q110" s="486">
        <f t="shared" si="30"/>
        <v>0</v>
      </c>
      <c r="R110" s="486">
        <f t="shared" si="30"/>
        <v>0</v>
      </c>
      <c r="S110" s="486">
        <f t="shared" si="30"/>
        <v>0</v>
      </c>
      <c r="T110" s="486">
        <f t="shared" si="30"/>
        <v>0</v>
      </c>
      <c r="U110" s="486">
        <f t="shared" si="30"/>
        <v>0</v>
      </c>
      <c r="V110" s="486">
        <f t="shared" si="30"/>
        <v>0</v>
      </c>
      <c r="W110" s="486">
        <f t="shared" si="30"/>
        <v>0</v>
      </c>
      <c r="X110" s="486">
        <f t="shared" si="30"/>
        <v>0</v>
      </c>
      <c r="Y110" s="486">
        <f t="shared" si="30"/>
        <v>0</v>
      </c>
      <c r="Z110" s="486">
        <f t="shared" si="30"/>
        <v>0</v>
      </c>
      <c r="AA110" s="486">
        <f t="shared" si="30"/>
        <v>0</v>
      </c>
      <c r="AB110" s="486">
        <f t="shared" si="30"/>
        <v>0</v>
      </c>
      <c r="AC110" s="486">
        <f t="shared" si="30"/>
        <v>0</v>
      </c>
      <c r="AD110" s="486">
        <f t="shared" si="30"/>
        <v>0</v>
      </c>
      <c r="AE110" s="486">
        <f t="shared" si="30"/>
        <v>0</v>
      </c>
      <c r="AF110" s="486">
        <f t="shared" si="30"/>
        <v>0</v>
      </c>
      <c r="AG110" s="486">
        <f t="shared" si="30"/>
        <v>0</v>
      </c>
      <c r="AH110" s="486">
        <f t="shared" si="30"/>
        <v>0</v>
      </c>
      <c r="AI110" s="486">
        <f t="shared" si="30"/>
        <v>0</v>
      </c>
      <c r="AJ110" s="486">
        <f t="shared" si="30"/>
        <v>0</v>
      </c>
      <c r="AK110" s="486">
        <f t="shared" si="30"/>
        <v>0</v>
      </c>
      <c r="AL110" s="486">
        <f t="shared" si="30"/>
        <v>0</v>
      </c>
      <c r="AM110" s="486">
        <f t="shared" si="30"/>
        <v>0</v>
      </c>
      <c r="AN110" s="486">
        <f t="shared" si="30"/>
        <v>0</v>
      </c>
      <c r="AO110" s="486">
        <f t="shared" si="30"/>
        <v>0</v>
      </c>
      <c r="AP110" s="486">
        <f t="shared" si="30"/>
        <v>0</v>
      </c>
      <c r="AQ110" s="486">
        <f t="shared" si="30"/>
        <v>0</v>
      </c>
      <c r="AR110" s="486">
        <f t="shared" si="30"/>
        <v>0</v>
      </c>
      <c r="AS110" s="486">
        <f t="shared" si="30"/>
        <v>0</v>
      </c>
      <c r="AT110" s="486">
        <f t="shared" si="30"/>
        <v>0</v>
      </c>
      <c r="AU110" s="486">
        <f t="shared" si="30"/>
        <v>0</v>
      </c>
      <c r="AV110" s="486">
        <f t="shared" si="30"/>
        <v>0</v>
      </c>
      <c r="AW110" s="486">
        <f t="shared" si="30"/>
        <v>0</v>
      </c>
      <c r="AX110" s="486">
        <f t="shared" si="30"/>
        <v>0</v>
      </c>
      <c r="AY110" s="486">
        <f t="shared" si="30"/>
        <v>0</v>
      </c>
      <c r="AZ110" s="486">
        <f t="shared" si="30"/>
        <v>0</v>
      </c>
      <c r="BA110" s="486">
        <f t="shared" si="30"/>
        <v>0</v>
      </c>
      <c r="BB110" s="486">
        <f t="shared" si="30"/>
        <v>0</v>
      </c>
      <c r="BC110" s="486">
        <f t="shared" si="30"/>
        <v>0</v>
      </c>
      <c r="BD110" s="486">
        <f t="shared" si="30"/>
        <v>0</v>
      </c>
      <c r="BE110" s="486">
        <f t="shared" si="30"/>
        <v>0</v>
      </c>
      <c r="BF110" s="486">
        <f t="shared" si="30"/>
        <v>0</v>
      </c>
      <c r="BG110" s="486">
        <f t="shared" si="30"/>
        <v>0</v>
      </c>
      <c r="BH110" s="486">
        <f t="shared" si="30"/>
        <v>0</v>
      </c>
      <c r="BI110" s="486">
        <f t="shared" si="30"/>
        <v>0</v>
      </c>
      <c r="BJ110" s="486">
        <f t="shared" si="30"/>
        <v>0</v>
      </c>
      <c r="BK110" s="486">
        <f t="shared" si="30"/>
        <v>0</v>
      </c>
      <c r="BL110" s="486">
        <f t="shared" si="30"/>
        <v>0</v>
      </c>
      <c r="BM110" s="486">
        <f t="shared" si="30"/>
        <v>0</v>
      </c>
      <c r="BN110" s="486">
        <f t="shared" si="30"/>
        <v>0</v>
      </c>
      <c r="BO110" s="486">
        <f t="shared" si="30"/>
        <v>0</v>
      </c>
      <c r="BP110" s="486">
        <f t="shared" si="30"/>
        <v>0</v>
      </c>
      <c r="BQ110" s="486">
        <f t="shared" si="30"/>
        <v>0</v>
      </c>
      <c r="BR110" s="486">
        <f t="shared" si="30"/>
        <v>0</v>
      </c>
      <c r="BS110" s="486">
        <f t="shared" si="30"/>
        <v>0</v>
      </c>
      <c r="BT110" s="486">
        <f t="shared" ref="BT110:BX110" si="31">SUM(BT94:BT108)</f>
        <v>0</v>
      </c>
      <c r="BU110" s="486">
        <f t="shared" si="31"/>
        <v>0</v>
      </c>
      <c r="BV110" s="486">
        <f t="shared" si="31"/>
        <v>0</v>
      </c>
      <c r="BW110" s="486">
        <f t="shared" si="31"/>
        <v>0</v>
      </c>
      <c r="BX110" s="486">
        <f t="shared" si="31"/>
        <v>0</v>
      </c>
    </row>
    <row r="111" spans="1:76" s="24" customFormat="1" x14ac:dyDescent="0.25">
      <c r="D111" s="715" t="s">
        <v>30</v>
      </c>
      <c r="E111" s="716"/>
      <c r="F111" s="717"/>
      <c r="G111" s="487">
        <f>G330</f>
        <v>0</v>
      </c>
      <c r="H111" s="487">
        <f t="shared" ref="H111:BN111" si="32">H330</f>
        <v>0</v>
      </c>
      <c r="I111" s="487">
        <f t="shared" si="32"/>
        <v>0</v>
      </c>
      <c r="J111" s="487">
        <f t="shared" si="32"/>
        <v>0</v>
      </c>
      <c r="K111" s="487">
        <f t="shared" si="32"/>
        <v>0</v>
      </c>
      <c r="L111" s="487">
        <f t="shared" si="32"/>
        <v>0</v>
      </c>
      <c r="M111" s="487">
        <f t="shared" si="32"/>
        <v>0</v>
      </c>
      <c r="N111" s="487">
        <f t="shared" si="32"/>
        <v>0</v>
      </c>
      <c r="O111" s="487">
        <f t="shared" si="32"/>
        <v>0</v>
      </c>
      <c r="P111" s="487">
        <f t="shared" si="32"/>
        <v>0</v>
      </c>
      <c r="Q111" s="487">
        <f t="shared" si="32"/>
        <v>0</v>
      </c>
      <c r="R111" s="487">
        <f t="shared" si="32"/>
        <v>0</v>
      </c>
      <c r="S111" s="487">
        <f t="shared" si="32"/>
        <v>0</v>
      </c>
      <c r="T111" s="487">
        <f t="shared" si="32"/>
        <v>0</v>
      </c>
      <c r="U111" s="487">
        <f t="shared" si="32"/>
        <v>0</v>
      </c>
      <c r="V111" s="487">
        <f t="shared" si="32"/>
        <v>0</v>
      </c>
      <c r="W111" s="487">
        <f t="shared" si="32"/>
        <v>0</v>
      </c>
      <c r="X111" s="487">
        <f t="shared" si="32"/>
        <v>0</v>
      </c>
      <c r="Y111" s="487">
        <f t="shared" si="32"/>
        <v>0</v>
      </c>
      <c r="Z111" s="487">
        <f t="shared" si="32"/>
        <v>0</v>
      </c>
      <c r="AA111" s="487">
        <f t="shared" si="32"/>
        <v>0</v>
      </c>
      <c r="AB111" s="487">
        <f t="shared" si="32"/>
        <v>0</v>
      </c>
      <c r="AC111" s="487">
        <f t="shared" si="32"/>
        <v>0</v>
      </c>
      <c r="AD111" s="487">
        <f t="shared" si="32"/>
        <v>0</v>
      </c>
      <c r="AE111" s="487">
        <f t="shared" si="32"/>
        <v>0</v>
      </c>
      <c r="AF111" s="487">
        <f t="shared" si="32"/>
        <v>0</v>
      </c>
      <c r="AG111" s="487">
        <f t="shared" si="32"/>
        <v>0</v>
      </c>
      <c r="AH111" s="487">
        <f t="shared" si="32"/>
        <v>0</v>
      </c>
      <c r="AI111" s="487">
        <f t="shared" si="32"/>
        <v>0</v>
      </c>
      <c r="AJ111" s="487">
        <f t="shared" si="32"/>
        <v>0</v>
      </c>
      <c r="AK111" s="487">
        <f t="shared" si="32"/>
        <v>0</v>
      </c>
      <c r="AL111" s="487">
        <f t="shared" si="32"/>
        <v>0</v>
      </c>
      <c r="AM111" s="487">
        <f t="shared" si="32"/>
        <v>0</v>
      </c>
      <c r="AN111" s="487">
        <f t="shared" si="32"/>
        <v>0</v>
      </c>
      <c r="AO111" s="487">
        <f t="shared" si="32"/>
        <v>0</v>
      </c>
      <c r="AP111" s="487">
        <f t="shared" si="32"/>
        <v>0</v>
      </c>
      <c r="AQ111" s="487">
        <f t="shared" si="32"/>
        <v>0</v>
      </c>
      <c r="AR111" s="487">
        <f t="shared" si="32"/>
        <v>0</v>
      </c>
      <c r="AS111" s="487">
        <f t="shared" si="32"/>
        <v>0</v>
      </c>
      <c r="AT111" s="487">
        <f t="shared" si="32"/>
        <v>0</v>
      </c>
      <c r="AU111" s="487">
        <f t="shared" si="32"/>
        <v>0</v>
      </c>
      <c r="AV111" s="487">
        <f t="shared" si="32"/>
        <v>0</v>
      </c>
      <c r="AW111" s="487">
        <f t="shared" si="32"/>
        <v>0</v>
      </c>
      <c r="AX111" s="487">
        <f t="shared" si="32"/>
        <v>0</v>
      </c>
      <c r="AY111" s="487">
        <f t="shared" si="32"/>
        <v>0</v>
      </c>
      <c r="AZ111" s="487">
        <f t="shared" si="32"/>
        <v>0</v>
      </c>
      <c r="BA111" s="487">
        <f t="shared" si="32"/>
        <v>0</v>
      </c>
      <c r="BB111" s="487">
        <f t="shared" si="32"/>
        <v>0</v>
      </c>
      <c r="BC111" s="487">
        <f t="shared" si="32"/>
        <v>0</v>
      </c>
      <c r="BD111" s="487">
        <f t="shared" si="32"/>
        <v>0</v>
      </c>
      <c r="BE111" s="487">
        <f t="shared" si="32"/>
        <v>0</v>
      </c>
      <c r="BF111" s="487">
        <f t="shared" si="32"/>
        <v>0</v>
      </c>
      <c r="BG111" s="487">
        <f t="shared" si="32"/>
        <v>0</v>
      </c>
      <c r="BH111" s="487">
        <f t="shared" si="32"/>
        <v>0</v>
      </c>
      <c r="BI111" s="487">
        <f t="shared" si="32"/>
        <v>0</v>
      </c>
      <c r="BJ111" s="487">
        <f t="shared" si="32"/>
        <v>0</v>
      </c>
      <c r="BK111" s="487">
        <f t="shared" si="32"/>
        <v>0</v>
      </c>
      <c r="BL111" s="487">
        <f t="shared" si="32"/>
        <v>0</v>
      </c>
      <c r="BM111" s="487">
        <f t="shared" si="32"/>
        <v>0</v>
      </c>
      <c r="BN111" s="487">
        <f t="shared" si="32"/>
        <v>0</v>
      </c>
      <c r="BO111" s="487">
        <f t="shared" ref="BO111:BS111" si="33">BO330</f>
        <v>0</v>
      </c>
      <c r="BP111" s="487">
        <f t="shared" si="33"/>
        <v>0</v>
      </c>
      <c r="BQ111" s="487">
        <f t="shared" si="33"/>
        <v>0</v>
      </c>
      <c r="BR111" s="487">
        <f t="shared" si="33"/>
        <v>0</v>
      </c>
      <c r="BS111" s="487">
        <f t="shared" si="33"/>
        <v>0</v>
      </c>
      <c r="BT111" s="487">
        <f t="shared" ref="BT111:BX111" si="34">BT330</f>
        <v>0</v>
      </c>
      <c r="BU111" s="487">
        <f t="shared" si="34"/>
        <v>0</v>
      </c>
      <c r="BV111" s="487">
        <f t="shared" si="34"/>
        <v>0</v>
      </c>
      <c r="BW111" s="487">
        <f t="shared" si="34"/>
        <v>0</v>
      </c>
      <c r="BX111" s="487">
        <f t="shared" si="34"/>
        <v>0</v>
      </c>
    </row>
    <row r="113" spans="1:76" x14ac:dyDescent="0.25">
      <c r="A113" s="734" t="str">
        <f>"Option 5 - "&amp; Factors!$B$20</f>
        <v xml:space="preserve">Option 5 - </v>
      </c>
      <c r="B113" s="735"/>
      <c r="C113" s="735"/>
      <c r="D113" s="735"/>
      <c r="E113" s="33"/>
      <c r="F113" s="30"/>
      <c r="G113" s="30"/>
      <c r="H113" s="30"/>
      <c r="I113" s="30"/>
      <c r="J113" s="30"/>
      <c r="K113" s="30"/>
      <c r="L113" s="30"/>
      <c r="M113" s="30"/>
      <c r="N113" s="30"/>
      <c r="O113" s="30"/>
      <c r="P113" s="30"/>
      <c r="Q113" s="30"/>
      <c r="R113" s="30"/>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row>
    <row r="114" spans="1:76" s="7" customFormat="1" ht="15" customHeight="1" x14ac:dyDescent="0.25">
      <c r="A114" s="718" t="s">
        <v>32</v>
      </c>
      <c r="B114" s="718" t="s">
        <v>337</v>
      </c>
      <c r="C114" s="719" t="s">
        <v>408</v>
      </c>
      <c r="D114" s="719" t="s">
        <v>423</v>
      </c>
      <c r="E114" s="718" t="s">
        <v>584</v>
      </c>
      <c r="F114" s="718" t="s">
        <v>30</v>
      </c>
      <c r="G114" s="19">
        <v>0</v>
      </c>
      <c r="H114" s="19">
        <v>1</v>
      </c>
      <c r="I114" s="19">
        <v>2</v>
      </c>
      <c r="J114" s="19">
        <v>3</v>
      </c>
      <c r="K114" s="19">
        <v>4</v>
      </c>
      <c r="L114" s="19">
        <v>5</v>
      </c>
      <c r="M114" s="19">
        <v>6</v>
      </c>
      <c r="N114" s="19">
        <v>7</v>
      </c>
      <c r="O114" s="19">
        <v>8</v>
      </c>
      <c r="P114" s="19">
        <v>9</v>
      </c>
      <c r="Q114" s="19">
        <v>10</v>
      </c>
      <c r="R114" s="19">
        <v>11</v>
      </c>
      <c r="S114" s="19">
        <v>12</v>
      </c>
      <c r="T114" s="19">
        <v>13</v>
      </c>
      <c r="U114" s="19">
        <v>14</v>
      </c>
      <c r="V114" s="19">
        <v>15</v>
      </c>
      <c r="W114" s="19">
        <v>16</v>
      </c>
      <c r="X114" s="19">
        <v>17</v>
      </c>
      <c r="Y114" s="19">
        <v>18</v>
      </c>
      <c r="Z114" s="19">
        <v>19</v>
      </c>
      <c r="AA114" s="19">
        <v>20</v>
      </c>
      <c r="AB114" s="19">
        <v>21</v>
      </c>
      <c r="AC114" s="19">
        <v>22</v>
      </c>
      <c r="AD114" s="19">
        <v>23</v>
      </c>
      <c r="AE114" s="19">
        <v>24</v>
      </c>
      <c r="AF114" s="19">
        <v>25</v>
      </c>
      <c r="AG114" s="19">
        <v>26</v>
      </c>
      <c r="AH114" s="19">
        <v>27</v>
      </c>
      <c r="AI114" s="19">
        <v>28</v>
      </c>
      <c r="AJ114" s="19">
        <v>29</v>
      </c>
      <c r="AK114" s="19">
        <v>30</v>
      </c>
      <c r="AL114" s="19">
        <v>31</v>
      </c>
      <c r="AM114" s="19">
        <v>32</v>
      </c>
      <c r="AN114" s="19">
        <v>33</v>
      </c>
      <c r="AO114" s="19">
        <v>34</v>
      </c>
      <c r="AP114" s="19">
        <v>35</v>
      </c>
      <c r="AQ114" s="19">
        <v>36</v>
      </c>
      <c r="AR114" s="19">
        <v>37</v>
      </c>
      <c r="AS114" s="19">
        <v>38</v>
      </c>
      <c r="AT114" s="19">
        <v>39</v>
      </c>
      <c r="AU114" s="19">
        <v>40</v>
      </c>
      <c r="AV114" s="19">
        <v>41</v>
      </c>
      <c r="AW114" s="19">
        <v>42</v>
      </c>
      <c r="AX114" s="19">
        <v>43</v>
      </c>
      <c r="AY114" s="19">
        <v>44</v>
      </c>
      <c r="AZ114" s="19">
        <v>45</v>
      </c>
      <c r="BA114" s="19">
        <v>46</v>
      </c>
      <c r="BB114" s="19">
        <v>47</v>
      </c>
      <c r="BC114" s="19">
        <v>48</v>
      </c>
      <c r="BD114" s="19">
        <v>49</v>
      </c>
      <c r="BE114" s="19">
        <v>50</v>
      </c>
      <c r="BF114" s="19">
        <v>51</v>
      </c>
      <c r="BG114" s="19">
        <v>52</v>
      </c>
      <c r="BH114" s="19">
        <v>53</v>
      </c>
      <c r="BI114" s="19">
        <v>54</v>
      </c>
      <c r="BJ114" s="19">
        <v>55</v>
      </c>
      <c r="BK114" s="19">
        <v>56</v>
      </c>
      <c r="BL114" s="19">
        <v>57</v>
      </c>
      <c r="BM114" s="19">
        <v>58</v>
      </c>
      <c r="BN114" s="19">
        <v>59</v>
      </c>
      <c r="BO114" s="19">
        <v>60</v>
      </c>
      <c r="BP114" s="19">
        <v>61</v>
      </c>
      <c r="BQ114" s="19">
        <v>62</v>
      </c>
      <c r="BR114" s="19">
        <v>63</v>
      </c>
      <c r="BS114" s="19">
        <v>64</v>
      </c>
      <c r="BT114" s="19">
        <v>65</v>
      </c>
      <c r="BU114" s="19">
        <v>66</v>
      </c>
      <c r="BV114" s="19">
        <v>67</v>
      </c>
      <c r="BW114" s="19">
        <v>68</v>
      </c>
      <c r="BX114" s="19">
        <v>69</v>
      </c>
    </row>
    <row r="115" spans="1:76" s="7" customFormat="1" x14ac:dyDescent="0.25">
      <c r="A115" s="718"/>
      <c r="B115" s="718"/>
      <c r="C115" s="720"/>
      <c r="D115" s="720"/>
      <c r="E115" s="721"/>
      <c r="F115" s="718"/>
      <c r="G115" s="22" t="str">
        <f>Factors!C$81</f>
        <v/>
      </c>
      <c r="H115" s="22" t="str">
        <f>Factors!D$81</f>
        <v/>
      </c>
      <c r="I115" s="22" t="str">
        <f>Factors!E$81</f>
        <v/>
      </c>
      <c r="J115" s="22" t="str">
        <f>Factors!F$81</f>
        <v/>
      </c>
      <c r="K115" s="22" t="str">
        <f>Factors!G$81</f>
        <v/>
      </c>
      <c r="L115" s="22" t="str">
        <f>Factors!H$81</f>
        <v/>
      </c>
      <c r="M115" s="22" t="str">
        <f>Factors!I$81</f>
        <v/>
      </c>
      <c r="N115" s="22" t="str">
        <f>Factors!J$81</f>
        <v/>
      </c>
      <c r="O115" s="22" t="str">
        <f>Factors!K$81</f>
        <v/>
      </c>
      <c r="P115" s="22" t="str">
        <f>Factors!L$81</f>
        <v/>
      </c>
      <c r="Q115" s="22" t="str">
        <f>Factors!M$81</f>
        <v/>
      </c>
      <c r="R115" s="22" t="str">
        <f>Factors!N$81</f>
        <v/>
      </c>
      <c r="S115" s="22" t="str">
        <f>Factors!O$81</f>
        <v/>
      </c>
      <c r="T115" s="22" t="str">
        <f>Factors!P$81</f>
        <v/>
      </c>
      <c r="U115" s="22" t="str">
        <f>Factors!Q$81</f>
        <v/>
      </c>
      <c r="V115" s="22" t="str">
        <f>Factors!R$81</f>
        <v/>
      </c>
      <c r="W115" s="22" t="str">
        <f>Factors!S$81</f>
        <v/>
      </c>
      <c r="X115" s="22" t="str">
        <f>Factors!T$81</f>
        <v/>
      </c>
      <c r="Y115" s="22" t="str">
        <f>Factors!U$81</f>
        <v/>
      </c>
      <c r="Z115" s="22" t="str">
        <f>Factors!V$81</f>
        <v/>
      </c>
      <c r="AA115" s="22" t="str">
        <f>Factors!W$81</f>
        <v/>
      </c>
      <c r="AB115" s="22" t="str">
        <f>Factors!X$81</f>
        <v/>
      </c>
      <c r="AC115" s="22" t="str">
        <f>Factors!Y$81</f>
        <v/>
      </c>
      <c r="AD115" s="22" t="str">
        <f>Factors!Z$81</f>
        <v/>
      </c>
      <c r="AE115" s="22" t="str">
        <f>Factors!AA$81</f>
        <v/>
      </c>
      <c r="AF115" s="22" t="str">
        <f>Factors!AB$81</f>
        <v/>
      </c>
      <c r="AG115" s="22" t="str">
        <f>Factors!AC$81</f>
        <v/>
      </c>
      <c r="AH115" s="22" t="str">
        <f>Factors!AD$81</f>
        <v/>
      </c>
      <c r="AI115" s="22" t="str">
        <f>Factors!AE$81</f>
        <v/>
      </c>
      <c r="AJ115" s="22" t="str">
        <f>Factors!AF$81</f>
        <v/>
      </c>
      <c r="AK115" s="22" t="str">
        <f>Factors!AG$81</f>
        <v/>
      </c>
      <c r="AL115" s="22" t="str">
        <f>Factors!AH$81</f>
        <v/>
      </c>
      <c r="AM115" s="22" t="str">
        <f>Factors!AI$81</f>
        <v/>
      </c>
      <c r="AN115" s="22" t="str">
        <f>Factors!AJ$81</f>
        <v/>
      </c>
      <c r="AO115" s="22" t="str">
        <f>Factors!AK$81</f>
        <v/>
      </c>
      <c r="AP115" s="22" t="str">
        <f>Factors!AL$81</f>
        <v/>
      </c>
      <c r="AQ115" s="22" t="str">
        <f>Factors!AM$81</f>
        <v/>
      </c>
      <c r="AR115" s="22" t="str">
        <f>Factors!AN$81</f>
        <v/>
      </c>
      <c r="AS115" s="22" t="str">
        <f>Factors!AO$81</f>
        <v/>
      </c>
      <c r="AT115" s="22" t="str">
        <f>Factors!AP$81</f>
        <v/>
      </c>
      <c r="AU115" s="22" t="str">
        <f>Factors!AQ$81</f>
        <v/>
      </c>
      <c r="AV115" s="22" t="str">
        <f>Factors!AR$81</f>
        <v/>
      </c>
      <c r="AW115" s="22" t="str">
        <f>Factors!AS$81</f>
        <v/>
      </c>
      <c r="AX115" s="22" t="str">
        <f>Factors!AT$81</f>
        <v/>
      </c>
      <c r="AY115" s="22" t="str">
        <f>Factors!AU$81</f>
        <v/>
      </c>
      <c r="AZ115" s="22" t="str">
        <f>Factors!AV$81</f>
        <v/>
      </c>
      <c r="BA115" s="22" t="str">
        <f>Factors!AW$81</f>
        <v/>
      </c>
      <c r="BB115" s="22" t="str">
        <f>Factors!AX$81</f>
        <v/>
      </c>
      <c r="BC115" s="22" t="str">
        <f>Factors!AY$81</f>
        <v/>
      </c>
      <c r="BD115" s="22" t="str">
        <f>Factors!AZ$81</f>
        <v/>
      </c>
      <c r="BE115" s="22" t="str">
        <f>Factors!BA$81</f>
        <v/>
      </c>
      <c r="BF115" s="22" t="str">
        <f>Factors!BB$81</f>
        <v/>
      </c>
      <c r="BG115" s="22" t="str">
        <f>Factors!BC$81</f>
        <v/>
      </c>
      <c r="BH115" s="22" t="str">
        <f>Factors!BD$81</f>
        <v/>
      </c>
      <c r="BI115" s="22" t="str">
        <f>Factors!BE$81</f>
        <v/>
      </c>
      <c r="BJ115" s="22" t="str">
        <f>Factors!BF$81</f>
        <v/>
      </c>
      <c r="BK115" s="22" t="str">
        <f>Factors!BG$81</f>
        <v/>
      </c>
      <c r="BL115" s="22" t="str">
        <f>Factors!BH$81</f>
        <v/>
      </c>
      <c r="BM115" s="22" t="str">
        <f>Factors!BI$81</f>
        <v/>
      </c>
      <c r="BN115" s="22" t="str">
        <f>Factors!BJ$81</f>
        <v/>
      </c>
      <c r="BO115" s="22" t="str">
        <f>Factors!BK$81</f>
        <v/>
      </c>
      <c r="BP115" s="22" t="str">
        <f>Factors!BL$81</f>
        <v/>
      </c>
      <c r="BQ115" s="22" t="str">
        <f>Factors!BM$81</f>
        <v/>
      </c>
      <c r="BR115" s="22" t="str">
        <f>Factors!BN$81</f>
        <v/>
      </c>
      <c r="BS115" s="22" t="str">
        <f>Factors!BO$81</f>
        <v/>
      </c>
      <c r="BT115" s="22" t="str">
        <f>Factors!BP$81</f>
        <v/>
      </c>
      <c r="BU115" s="22" t="str">
        <f>Factors!BQ$81</f>
        <v/>
      </c>
      <c r="BV115" s="22" t="str">
        <f>Factors!BR$81</f>
        <v/>
      </c>
      <c r="BW115" s="22" t="str">
        <f>Factors!BS$81</f>
        <v/>
      </c>
      <c r="BX115" s="22" t="str">
        <f>Factors!BT$81</f>
        <v/>
      </c>
    </row>
    <row r="116" spans="1:76" s="394" customFormat="1" ht="11.4" x14ac:dyDescent="0.2">
      <c r="A116" s="481" t="s">
        <v>33</v>
      </c>
      <c r="B116" s="492">
        <f>'Benefit Log'!B$22</f>
        <v>0</v>
      </c>
      <c r="C116" s="483" t="str">
        <f>C6</f>
        <v>Non-QALY</v>
      </c>
      <c r="D116" s="485">
        <f>D333</f>
        <v>0</v>
      </c>
      <c r="E116" s="316">
        <f t="shared" ref="E116:E130" si="35">SUM(G116:BX116)</f>
        <v>0</v>
      </c>
      <c r="F116" s="485">
        <f>E333</f>
        <v>0</v>
      </c>
      <c r="G116" s="433"/>
      <c r="H116" s="433"/>
      <c r="I116" s="433"/>
      <c r="J116" s="433"/>
      <c r="K116" s="433"/>
      <c r="L116" s="433"/>
      <c r="M116" s="433"/>
      <c r="N116" s="433"/>
      <c r="O116" s="433"/>
      <c r="P116" s="433"/>
      <c r="Q116" s="433"/>
      <c r="R116" s="433"/>
      <c r="S116" s="433"/>
      <c r="T116" s="433"/>
      <c r="U116" s="433"/>
      <c r="V116" s="433"/>
      <c r="W116" s="433"/>
      <c r="X116" s="433"/>
      <c r="Y116" s="433"/>
      <c r="Z116" s="433"/>
      <c r="AA116" s="433"/>
      <c r="AB116" s="433"/>
      <c r="AC116" s="433"/>
      <c r="AD116" s="433"/>
      <c r="AE116" s="433"/>
      <c r="AF116" s="433"/>
      <c r="AG116" s="433"/>
      <c r="AH116" s="433"/>
      <c r="AI116" s="433"/>
      <c r="AJ116" s="433"/>
      <c r="AK116" s="433"/>
      <c r="AL116" s="433"/>
      <c r="AM116" s="433"/>
      <c r="AN116" s="433"/>
      <c r="AO116" s="433"/>
      <c r="AP116" s="433"/>
      <c r="AQ116" s="433"/>
      <c r="AR116" s="433"/>
      <c r="AS116" s="433"/>
      <c r="AT116" s="433"/>
      <c r="AU116" s="433"/>
      <c r="AV116" s="433"/>
      <c r="AW116" s="433"/>
      <c r="AX116" s="433"/>
      <c r="AY116" s="433"/>
      <c r="AZ116" s="433"/>
      <c r="BA116" s="433"/>
      <c r="BB116" s="433"/>
      <c r="BC116" s="433"/>
      <c r="BD116" s="433"/>
      <c r="BE116" s="433"/>
      <c r="BF116" s="433"/>
      <c r="BG116" s="433"/>
      <c r="BH116" s="433"/>
      <c r="BI116" s="433"/>
      <c r="BJ116" s="433"/>
      <c r="BK116" s="433"/>
      <c r="BL116" s="433"/>
      <c r="BM116" s="433"/>
      <c r="BN116" s="433"/>
      <c r="BO116" s="433"/>
      <c r="BP116" s="433"/>
      <c r="BQ116" s="433"/>
      <c r="BR116" s="433"/>
      <c r="BS116" s="433"/>
      <c r="BT116" s="433"/>
      <c r="BU116" s="433"/>
      <c r="BV116" s="433"/>
      <c r="BW116" s="433"/>
      <c r="BX116" s="433"/>
    </row>
    <row r="117" spans="1:76" s="394" customFormat="1" ht="11.4" x14ac:dyDescent="0.2">
      <c r="A117" s="481" t="s">
        <v>34</v>
      </c>
      <c r="B117" s="492">
        <f>'Benefit Log'!B$23</f>
        <v>0</v>
      </c>
      <c r="C117" s="483" t="str">
        <f t="shared" ref="C117:C130" si="36">C7</f>
        <v>Non-QALY</v>
      </c>
      <c r="D117" s="485">
        <f>D335</f>
        <v>0</v>
      </c>
      <c r="E117" s="316">
        <f t="shared" si="35"/>
        <v>0</v>
      </c>
      <c r="F117" s="485">
        <f>E335</f>
        <v>0</v>
      </c>
      <c r="G117" s="551"/>
      <c r="H117" s="551"/>
      <c r="I117" s="551"/>
      <c r="J117" s="551"/>
      <c r="K117" s="551"/>
      <c r="L117" s="551"/>
      <c r="M117" s="551"/>
      <c r="N117" s="551"/>
      <c r="O117" s="551"/>
      <c r="P117" s="551"/>
      <c r="Q117" s="551"/>
      <c r="R117" s="551"/>
      <c r="S117" s="551"/>
      <c r="T117" s="551"/>
      <c r="U117" s="551"/>
      <c r="V117" s="551"/>
      <c r="W117" s="551"/>
      <c r="X117" s="551"/>
      <c r="Y117" s="551"/>
      <c r="Z117" s="551"/>
      <c r="AA117" s="551"/>
      <c r="AB117" s="551"/>
      <c r="AC117" s="551"/>
      <c r="AD117" s="551"/>
      <c r="AE117" s="551"/>
      <c r="AF117" s="551"/>
      <c r="AG117" s="551"/>
      <c r="AH117" s="551"/>
      <c r="AI117" s="551"/>
      <c r="AJ117" s="551"/>
      <c r="AK117" s="551"/>
      <c r="AL117" s="551"/>
      <c r="AM117" s="551"/>
      <c r="AN117" s="551"/>
      <c r="AO117" s="551"/>
      <c r="AP117" s="551"/>
      <c r="AQ117" s="551"/>
      <c r="AR117" s="551"/>
      <c r="AS117" s="551"/>
      <c r="AT117" s="551"/>
      <c r="AU117" s="551"/>
      <c r="AV117" s="551"/>
      <c r="AW117" s="551"/>
      <c r="AX117" s="551"/>
      <c r="AY117" s="551"/>
      <c r="AZ117" s="551"/>
      <c r="BA117" s="551"/>
      <c r="BB117" s="551"/>
      <c r="BC117" s="551"/>
      <c r="BD117" s="551"/>
      <c r="BE117" s="551"/>
      <c r="BF117" s="551"/>
      <c r="BG117" s="551"/>
      <c r="BH117" s="551"/>
      <c r="BI117" s="551"/>
      <c r="BJ117" s="551"/>
      <c r="BK117" s="551"/>
      <c r="BL117" s="551"/>
      <c r="BM117" s="551"/>
      <c r="BN117" s="551"/>
      <c r="BO117" s="551"/>
      <c r="BP117" s="551"/>
      <c r="BQ117" s="551"/>
      <c r="BR117" s="551"/>
      <c r="BS117" s="551"/>
      <c r="BT117" s="551"/>
      <c r="BU117" s="551"/>
      <c r="BV117" s="551"/>
      <c r="BW117" s="551"/>
      <c r="BX117" s="551"/>
    </row>
    <row r="118" spans="1:76" s="394" customFormat="1" ht="11.4" x14ac:dyDescent="0.2">
      <c r="A118" s="481" t="s">
        <v>35</v>
      </c>
      <c r="B118" s="492">
        <f>'Benefit Log'!B$24</f>
        <v>0</v>
      </c>
      <c r="C118" s="483" t="str">
        <f t="shared" si="36"/>
        <v>Non-QALY</v>
      </c>
      <c r="D118" s="485">
        <f>D337</f>
        <v>0</v>
      </c>
      <c r="E118" s="316">
        <f t="shared" si="35"/>
        <v>0</v>
      </c>
      <c r="F118" s="485">
        <f>E337</f>
        <v>0</v>
      </c>
      <c r="G118" s="551"/>
      <c r="H118" s="551"/>
      <c r="I118" s="551"/>
      <c r="J118" s="551"/>
      <c r="K118" s="551"/>
      <c r="L118" s="551"/>
      <c r="M118" s="551"/>
      <c r="N118" s="551"/>
      <c r="O118" s="551"/>
      <c r="P118" s="551"/>
      <c r="Q118" s="551"/>
      <c r="R118" s="551"/>
      <c r="S118" s="551"/>
      <c r="T118" s="551"/>
      <c r="U118" s="551"/>
      <c r="V118" s="551"/>
      <c r="W118" s="551"/>
      <c r="X118" s="551"/>
      <c r="Y118" s="551"/>
      <c r="Z118" s="551"/>
      <c r="AA118" s="551"/>
      <c r="AB118" s="551"/>
      <c r="AC118" s="551"/>
      <c r="AD118" s="551"/>
      <c r="AE118" s="551"/>
      <c r="AF118" s="551"/>
      <c r="AG118" s="551"/>
      <c r="AH118" s="551"/>
      <c r="AI118" s="551"/>
      <c r="AJ118" s="551"/>
      <c r="AK118" s="551"/>
      <c r="AL118" s="551"/>
      <c r="AM118" s="551"/>
      <c r="AN118" s="551"/>
      <c r="AO118" s="551"/>
      <c r="AP118" s="551"/>
      <c r="AQ118" s="551"/>
      <c r="AR118" s="551"/>
      <c r="AS118" s="551"/>
      <c r="AT118" s="551"/>
      <c r="AU118" s="551"/>
      <c r="AV118" s="551"/>
      <c r="AW118" s="551"/>
      <c r="AX118" s="551"/>
      <c r="AY118" s="551"/>
      <c r="AZ118" s="551"/>
      <c r="BA118" s="551"/>
      <c r="BB118" s="551"/>
      <c r="BC118" s="551"/>
      <c r="BD118" s="551"/>
      <c r="BE118" s="551"/>
      <c r="BF118" s="551"/>
      <c r="BG118" s="551"/>
      <c r="BH118" s="551"/>
      <c r="BI118" s="551"/>
      <c r="BJ118" s="551"/>
      <c r="BK118" s="551"/>
      <c r="BL118" s="551"/>
      <c r="BM118" s="551"/>
      <c r="BN118" s="551"/>
      <c r="BO118" s="551"/>
      <c r="BP118" s="551"/>
      <c r="BQ118" s="551"/>
      <c r="BR118" s="551"/>
      <c r="BS118" s="551"/>
      <c r="BT118" s="551"/>
      <c r="BU118" s="551"/>
      <c r="BV118" s="551"/>
      <c r="BW118" s="551"/>
      <c r="BX118" s="551"/>
    </row>
    <row r="119" spans="1:76" s="394" customFormat="1" ht="11.4" x14ac:dyDescent="0.2">
      <c r="A119" s="481" t="s">
        <v>36</v>
      </c>
      <c r="B119" s="492">
        <f>'Benefit Log'!B$25</f>
        <v>0</v>
      </c>
      <c r="C119" s="483" t="str">
        <f t="shared" si="36"/>
        <v>Non-QALY</v>
      </c>
      <c r="D119" s="485">
        <f>D339</f>
        <v>0</v>
      </c>
      <c r="E119" s="316">
        <f t="shared" si="35"/>
        <v>0</v>
      </c>
      <c r="F119" s="485">
        <f>E339</f>
        <v>0</v>
      </c>
      <c r="G119" s="551"/>
      <c r="H119" s="551"/>
      <c r="I119" s="551"/>
      <c r="J119" s="551"/>
      <c r="K119" s="551"/>
      <c r="L119" s="551"/>
      <c r="M119" s="551"/>
      <c r="N119" s="551"/>
      <c r="O119" s="551"/>
      <c r="P119" s="551"/>
      <c r="Q119" s="551"/>
      <c r="R119" s="551"/>
      <c r="S119" s="551"/>
      <c r="T119" s="551"/>
      <c r="U119" s="551"/>
      <c r="V119" s="551"/>
      <c r="W119" s="551"/>
      <c r="X119" s="551"/>
      <c r="Y119" s="551"/>
      <c r="Z119" s="551"/>
      <c r="AA119" s="551"/>
      <c r="AB119" s="551"/>
      <c r="AC119" s="551"/>
      <c r="AD119" s="551"/>
      <c r="AE119" s="551"/>
      <c r="AF119" s="551"/>
      <c r="AG119" s="551"/>
      <c r="AH119" s="551"/>
      <c r="AI119" s="551"/>
      <c r="AJ119" s="551"/>
      <c r="AK119" s="551"/>
      <c r="AL119" s="551"/>
      <c r="AM119" s="551"/>
      <c r="AN119" s="551"/>
      <c r="AO119" s="551"/>
      <c r="AP119" s="551"/>
      <c r="AQ119" s="551"/>
      <c r="AR119" s="551"/>
      <c r="AS119" s="551"/>
      <c r="AT119" s="551"/>
      <c r="AU119" s="551"/>
      <c r="AV119" s="551"/>
      <c r="AW119" s="551"/>
      <c r="AX119" s="551"/>
      <c r="AY119" s="551"/>
      <c r="AZ119" s="551"/>
      <c r="BA119" s="551"/>
      <c r="BB119" s="551"/>
      <c r="BC119" s="551"/>
      <c r="BD119" s="551"/>
      <c r="BE119" s="551"/>
      <c r="BF119" s="551"/>
      <c r="BG119" s="551"/>
      <c r="BH119" s="551"/>
      <c r="BI119" s="551"/>
      <c r="BJ119" s="551"/>
      <c r="BK119" s="551"/>
      <c r="BL119" s="551"/>
      <c r="BM119" s="551"/>
      <c r="BN119" s="551"/>
      <c r="BO119" s="551"/>
      <c r="BP119" s="551"/>
      <c r="BQ119" s="551"/>
      <c r="BR119" s="551"/>
      <c r="BS119" s="551"/>
      <c r="BT119" s="551"/>
      <c r="BU119" s="551"/>
      <c r="BV119" s="551"/>
      <c r="BW119" s="551"/>
      <c r="BX119" s="551"/>
    </row>
    <row r="120" spans="1:76" s="394" customFormat="1" ht="11.4" x14ac:dyDescent="0.2">
      <c r="A120" s="481" t="s">
        <v>37</v>
      </c>
      <c r="B120" s="492">
        <f>'Benefit Log'!B$26</f>
        <v>0</v>
      </c>
      <c r="C120" s="483" t="str">
        <f t="shared" si="36"/>
        <v>Non-QALY</v>
      </c>
      <c r="D120" s="485">
        <f>D341</f>
        <v>0</v>
      </c>
      <c r="E120" s="316">
        <f t="shared" si="35"/>
        <v>0</v>
      </c>
      <c r="F120" s="485">
        <f>E341</f>
        <v>0</v>
      </c>
      <c r="G120" s="551"/>
      <c r="H120" s="551"/>
      <c r="I120" s="551"/>
      <c r="J120" s="551"/>
      <c r="K120" s="551"/>
      <c r="L120" s="551"/>
      <c r="M120" s="551"/>
      <c r="N120" s="551"/>
      <c r="O120" s="551"/>
      <c r="P120" s="551"/>
      <c r="Q120" s="551"/>
      <c r="R120" s="551"/>
      <c r="S120" s="551"/>
      <c r="T120" s="551"/>
      <c r="U120" s="551"/>
      <c r="V120" s="551"/>
      <c r="W120" s="551"/>
      <c r="X120" s="551"/>
      <c r="Y120" s="551"/>
      <c r="Z120" s="551"/>
      <c r="AA120" s="551"/>
      <c r="AB120" s="551"/>
      <c r="AC120" s="551"/>
      <c r="AD120" s="551"/>
      <c r="AE120" s="551"/>
      <c r="AF120" s="551"/>
      <c r="AG120" s="551"/>
      <c r="AH120" s="551"/>
      <c r="AI120" s="551"/>
      <c r="AJ120" s="551"/>
      <c r="AK120" s="551"/>
      <c r="AL120" s="551"/>
      <c r="AM120" s="551"/>
      <c r="AN120" s="551"/>
      <c r="AO120" s="551"/>
      <c r="AP120" s="551"/>
      <c r="AQ120" s="551"/>
      <c r="AR120" s="551"/>
      <c r="AS120" s="551"/>
      <c r="AT120" s="551"/>
      <c r="AU120" s="551"/>
      <c r="AV120" s="551"/>
      <c r="AW120" s="551"/>
      <c r="AX120" s="551"/>
      <c r="AY120" s="551"/>
      <c r="AZ120" s="551"/>
      <c r="BA120" s="551"/>
      <c r="BB120" s="551"/>
      <c r="BC120" s="551"/>
      <c r="BD120" s="551"/>
      <c r="BE120" s="551"/>
      <c r="BF120" s="551"/>
      <c r="BG120" s="551"/>
      <c r="BH120" s="551"/>
      <c r="BI120" s="551"/>
      <c r="BJ120" s="551"/>
      <c r="BK120" s="551"/>
      <c r="BL120" s="551"/>
      <c r="BM120" s="551"/>
      <c r="BN120" s="551"/>
      <c r="BO120" s="551"/>
      <c r="BP120" s="551"/>
      <c r="BQ120" s="551"/>
      <c r="BR120" s="551"/>
      <c r="BS120" s="551"/>
      <c r="BT120" s="551"/>
      <c r="BU120" s="551"/>
      <c r="BV120" s="551"/>
      <c r="BW120" s="551"/>
      <c r="BX120" s="551"/>
    </row>
    <row r="121" spans="1:76" s="394" customFormat="1" ht="11.4" x14ac:dyDescent="0.2">
      <c r="A121" s="481" t="s">
        <v>38</v>
      </c>
      <c r="B121" s="492">
        <f>'Benefit Log'!B$27</f>
        <v>0</v>
      </c>
      <c r="C121" s="483" t="str">
        <f t="shared" si="36"/>
        <v>Non-QALY</v>
      </c>
      <c r="D121" s="485">
        <f>D343</f>
        <v>0</v>
      </c>
      <c r="E121" s="316">
        <f t="shared" si="35"/>
        <v>0</v>
      </c>
      <c r="F121" s="485">
        <f>E343</f>
        <v>0</v>
      </c>
      <c r="G121" s="551"/>
      <c r="H121" s="551"/>
      <c r="I121" s="551"/>
      <c r="J121" s="551"/>
      <c r="K121" s="551"/>
      <c r="L121" s="551"/>
      <c r="M121" s="551"/>
      <c r="N121" s="551"/>
      <c r="O121" s="551"/>
      <c r="P121" s="551"/>
      <c r="Q121" s="551"/>
      <c r="R121" s="551"/>
      <c r="S121" s="551"/>
      <c r="T121" s="551"/>
      <c r="U121" s="551"/>
      <c r="V121" s="551"/>
      <c r="W121" s="551"/>
      <c r="X121" s="551"/>
      <c r="Y121" s="551"/>
      <c r="Z121" s="551"/>
      <c r="AA121" s="551"/>
      <c r="AB121" s="551"/>
      <c r="AC121" s="551"/>
      <c r="AD121" s="551"/>
      <c r="AE121" s="551"/>
      <c r="AF121" s="551"/>
      <c r="AG121" s="551"/>
      <c r="AH121" s="551"/>
      <c r="AI121" s="551"/>
      <c r="AJ121" s="551"/>
      <c r="AK121" s="551"/>
      <c r="AL121" s="551"/>
      <c r="AM121" s="551"/>
      <c r="AN121" s="551"/>
      <c r="AO121" s="551"/>
      <c r="AP121" s="551"/>
      <c r="AQ121" s="551"/>
      <c r="AR121" s="551"/>
      <c r="AS121" s="551"/>
      <c r="AT121" s="551"/>
      <c r="AU121" s="551"/>
      <c r="AV121" s="551"/>
      <c r="AW121" s="551"/>
      <c r="AX121" s="551"/>
      <c r="AY121" s="551"/>
      <c r="AZ121" s="551"/>
      <c r="BA121" s="551"/>
      <c r="BB121" s="551"/>
      <c r="BC121" s="551"/>
      <c r="BD121" s="551"/>
      <c r="BE121" s="551"/>
      <c r="BF121" s="551"/>
      <c r="BG121" s="551"/>
      <c r="BH121" s="551"/>
      <c r="BI121" s="551"/>
      <c r="BJ121" s="551"/>
      <c r="BK121" s="551"/>
      <c r="BL121" s="551"/>
      <c r="BM121" s="551"/>
      <c r="BN121" s="551"/>
      <c r="BO121" s="551"/>
      <c r="BP121" s="551"/>
      <c r="BQ121" s="551"/>
      <c r="BR121" s="551"/>
      <c r="BS121" s="551"/>
      <c r="BT121" s="551"/>
      <c r="BU121" s="551"/>
      <c r="BV121" s="551"/>
      <c r="BW121" s="551"/>
      <c r="BX121" s="551"/>
    </row>
    <row r="122" spans="1:76" s="394" customFormat="1" ht="11.4" x14ac:dyDescent="0.2">
      <c r="A122" s="481" t="s">
        <v>39</v>
      </c>
      <c r="B122" s="492">
        <f>'Benefit Log'!B$28</f>
        <v>0</v>
      </c>
      <c r="C122" s="483" t="str">
        <f t="shared" si="36"/>
        <v>Non-QALY</v>
      </c>
      <c r="D122" s="485">
        <f>D345</f>
        <v>0</v>
      </c>
      <c r="E122" s="316">
        <f t="shared" si="35"/>
        <v>0</v>
      </c>
      <c r="F122" s="485">
        <f>E345</f>
        <v>0</v>
      </c>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1"/>
      <c r="AK122" s="551"/>
      <c r="AL122" s="551"/>
      <c r="AM122" s="551"/>
      <c r="AN122" s="551"/>
      <c r="AO122" s="551"/>
      <c r="AP122" s="551"/>
      <c r="AQ122" s="551"/>
      <c r="AR122" s="551"/>
      <c r="AS122" s="551"/>
      <c r="AT122" s="551"/>
      <c r="AU122" s="551"/>
      <c r="AV122" s="551"/>
      <c r="AW122" s="551"/>
      <c r="AX122" s="551"/>
      <c r="AY122" s="551"/>
      <c r="AZ122" s="551"/>
      <c r="BA122" s="551"/>
      <c r="BB122" s="551"/>
      <c r="BC122" s="551"/>
      <c r="BD122" s="551"/>
      <c r="BE122" s="551"/>
      <c r="BF122" s="551"/>
      <c r="BG122" s="551"/>
      <c r="BH122" s="551"/>
      <c r="BI122" s="551"/>
      <c r="BJ122" s="551"/>
      <c r="BK122" s="551"/>
      <c r="BL122" s="551"/>
      <c r="BM122" s="551"/>
      <c r="BN122" s="551"/>
      <c r="BO122" s="551"/>
      <c r="BP122" s="551"/>
      <c r="BQ122" s="551"/>
      <c r="BR122" s="551"/>
      <c r="BS122" s="551"/>
      <c r="BT122" s="551"/>
      <c r="BU122" s="551"/>
      <c r="BV122" s="551"/>
      <c r="BW122" s="551"/>
      <c r="BX122" s="551"/>
    </row>
    <row r="123" spans="1:76" s="394" customFormat="1" ht="11.4" x14ac:dyDescent="0.2">
      <c r="A123" s="481" t="s">
        <v>40</v>
      </c>
      <c r="B123" s="492">
        <f>'Benefit Log'!B$29</f>
        <v>0</v>
      </c>
      <c r="C123" s="483" t="str">
        <f t="shared" si="36"/>
        <v>Non-QALY</v>
      </c>
      <c r="D123" s="485">
        <f>D347</f>
        <v>0</v>
      </c>
      <c r="E123" s="316">
        <f t="shared" si="35"/>
        <v>0</v>
      </c>
      <c r="F123" s="485">
        <f>E347</f>
        <v>0</v>
      </c>
      <c r="G123" s="551"/>
      <c r="H123" s="551"/>
      <c r="I123" s="551"/>
      <c r="J123" s="551"/>
      <c r="K123" s="551"/>
      <c r="L123" s="551"/>
      <c r="M123" s="551"/>
      <c r="N123" s="551"/>
      <c r="O123" s="551"/>
      <c r="P123" s="551"/>
      <c r="Q123" s="551"/>
      <c r="R123" s="551"/>
      <c r="S123" s="551"/>
      <c r="T123" s="551"/>
      <c r="U123" s="551"/>
      <c r="V123" s="551"/>
      <c r="W123" s="551"/>
      <c r="X123" s="551"/>
      <c r="Y123" s="551"/>
      <c r="Z123" s="551"/>
      <c r="AA123" s="551"/>
      <c r="AB123" s="551"/>
      <c r="AC123" s="551"/>
      <c r="AD123" s="551"/>
      <c r="AE123" s="551"/>
      <c r="AF123" s="551"/>
      <c r="AG123" s="551"/>
      <c r="AH123" s="551"/>
      <c r="AI123" s="551"/>
      <c r="AJ123" s="551"/>
      <c r="AK123" s="551"/>
      <c r="AL123" s="551"/>
      <c r="AM123" s="551"/>
      <c r="AN123" s="551"/>
      <c r="AO123" s="551"/>
      <c r="AP123" s="551"/>
      <c r="AQ123" s="551"/>
      <c r="AR123" s="551"/>
      <c r="AS123" s="551"/>
      <c r="AT123" s="551"/>
      <c r="AU123" s="551"/>
      <c r="AV123" s="551"/>
      <c r="AW123" s="551"/>
      <c r="AX123" s="551"/>
      <c r="AY123" s="551"/>
      <c r="AZ123" s="551"/>
      <c r="BA123" s="551"/>
      <c r="BB123" s="551"/>
      <c r="BC123" s="551"/>
      <c r="BD123" s="551"/>
      <c r="BE123" s="551"/>
      <c r="BF123" s="551"/>
      <c r="BG123" s="551"/>
      <c r="BH123" s="551"/>
      <c r="BI123" s="551"/>
      <c r="BJ123" s="551"/>
      <c r="BK123" s="551"/>
      <c r="BL123" s="551"/>
      <c r="BM123" s="551"/>
      <c r="BN123" s="551"/>
      <c r="BO123" s="551"/>
      <c r="BP123" s="551"/>
      <c r="BQ123" s="551"/>
      <c r="BR123" s="551"/>
      <c r="BS123" s="551"/>
      <c r="BT123" s="551"/>
      <c r="BU123" s="551"/>
      <c r="BV123" s="551"/>
      <c r="BW123" s="551"/>
      <c r="BX123" s="551"/>
    </row>
    <row r="124" spans="1:76" s="394" customFormat="1" ht="11.4" x14ac:dyDescent="0.2">
      <c r="A124" s="481" t="s">
        <v>631</v>
      </c>
      <c r="B124" s="492">
        <f>'Benefit Log'!B$30</f>
        <v>0</v>
      </c>
      <c r="C124" s="483" t="str">
        <f t="shared" si="36"/>
        <v>Non-QALY</v>
      </c>
      <c r="D124" s="485">
        <f>D349</f>
        <v>0</v>
      </c>
      <c r="E124" s="316">
        <f t="shared" si="35"/>
        <v>0</v>
      </c>
      <c r="F124" s="485">
        <f>E349</f>
        <v>0</v>
      </c>
      <c r="G124" s="433"/>
      <c r="H124" s="433"/>
      <c r="I124" s="433"/>
      <c r="J124" s="433"/>
      <c r="K124" s="433"/>
      <c r="L124" s="433"/>
      <c r="M124" s="433"/>
      <c r="N124" s="433"/>
      <c r="O124" s="433"/>
      <c r="P124" s="433"/>
      <c r="Q124" s="433"/>
      <c r="R124" s="433"/>
      <c r="S124" s="433"/>
      <c r="T124" s="433"/>
      <c r="U124" s="433"/>
      <c r="V124" s="433"/>
      <c r="W124" s="433"/>
      <c r="X124" s="433"/>
      <c r="Y124" s="433"/>
      <c r="Z124" s="433"/>
      <c r="AA124" s="433"/>
      <c r="AB124" s="433"/>
      <c r="AC124" s="433"/>
      <c r="AD124" s="433"/>
      <c r="AE124" s="433"/>
      <c r="AF124" s="433"/>
      <c r="AG124" s="433"/>
      <c r="AH124" s="433"/>
      <c r="AI124" s="433"/>
      <c r="AJ124" s="433"/>
      <c r="AK124" s="433"/>
      <c r="AL124" s="433"/>
      <c r="AM124" s="433"/>
      <c r="AN124" s="433"/>
      <c r="AO124" s="433"/>
      <c r="AP124" s="433"/>
      <c r="AQ124" s="433"/>
      <c r="AR124" s="433"/>
      <c r="AS124" s="433"/>
      <c r="AT124" s="433"/>
      <c r="AU124" s="433"/>
      <c r="AV124" s="433"/>
      <c r="AW124" s="433"/>
      <c r="AX124" s="433"/>
      <c r="AY124" s="433"/>
      <c r="AZ124" s="433"/>
      <c r="BA124" s="433"/>
      <c r="BB124" s="433"/>
      <c r="BC124" s="433"/>
      <c r="BD124" s="433"/>
      <c r="BE124" s="433"/>
      <c r="BF124" s="433"/>
      <c r="BG124" s="433"/>
      <c r="BH124" s="433"/>
      <c r="BI124" s="433"/>
      <c r="BJ124" s="433"/>
      <c r="BK124" s="433"/>
      <c r="BL124" s="433"/>
      <c r="BM124" s="433"/>
      <c r="BN124" s="433"/>
      <c r="BO124" s="433"/>
      <c r="BP124" s="433"/>
      <c r="BQ124" s="433"/>
      <c r="BR124" s="433"/>
      <c r="BS124" s="433"/>
      <c r="BT124" s="433"/>
      <c r="BU124" s="433"/>
      <c r="BV124" s="433"/>
      <c r="BW124" s="433"/>
      <c r="BX124" s="433"/>
    </row>
    <row r="125" spans="1:76" s="394" customFormat="1" ht="11.4" x14ac:dyDescent="0.2">
      <c r="A125" s="481" t="s">
        <v>632</v>
      </c>
      <c r="B125" s="492">
        <f>'Benefit Log'!B$31</f>
        <v>0</v>
      </c>
      <c r="C125" s="483" t="str">
        <f t="shared" si="36"/>
        <v>Non-QALY</v>
      </c>
      <c r="D125" s="485">
        <f>D351</f>
        <v>0</v>
      </c>
      <c r="E125" s="316">
        <f t="shared" si="35"/>
        <v>0</v>
      </c>
      <c r="F125" s="485">
        <f>E351</f>
        <v>0</v>
      </c>
      <c r="G125" s="433"/>
      <c r="H125" s="433"/>
      <c r="I125" s="433"/>
      <c r="J125" s="433"/>
      <c r="K125" s="433"/>
      <c r="L125" s="433"/>
      <c r="M125" s="433"/>
      <c r="N125" s="433"/>
      <c r="O125" s="433"/>
      <c r="P125" s="433"/>
      <c r="Q125" s="433"/>
      <c r="R125" s="433"/>
      <c r="S125" s="433"/>
      <c r="T125" s="433"/>
      <c r="U125" s="433"/>
      <c r="V125" s="433"/>
      <c r="W125" s="433"/>
      <c r="X125" s="433"/>
      <c r="Y125" s="433"/>
      <c r="Z125" s="433"/>
      <c r="AA125" s="433"/>
      <c r="AB125" s="433"/>
      <c r="AC125" s="433"/>
      <c r="AD125" s="433"/>
      <c r="AE125" s="433"/>
      <c r="AF125" s="433"/>
      <c r="AG125" s="433"/>
      <c r="AH125" s="433"/>
      <c r="AI125" s="433"/>
      <c r="AJ125" s="433"/>
      <c r="AK125" s="433"/>
      <c r="AL125" s="433"/>
      <c r="AM125" s="433"/>
      <c r="AN125" s="433"/>
      <c r="AO125" s="433"/>
      <c r="AP125" s="433"/>
      <c r="AQ125" s="433"/>
      <c r="AR125" s="433"/>
      <c r="AS125" s="433"/>
      <c r="AT125" s="433"/>
      <c r="AU125" s="433"/>
      <c r="AV125" s="433"/>
      <c r="AW125" s="433"/>
      <c r="AX125" s="433"/>
      <c r="AY125" s="433"/>
      <c r="AZ125" s="433"/>
      <c r="BA125" s="433"/>
      <c r="BB125" s="433"/>
      <c r="BC125" s="433"/>
      <c r="BD125" s="433"/>
      <c r="BE125" s="433"/>
      <c r="BF125" s="433"/>
      <c r="BG125" s="433"/>
      <c r="BH125" s="433"/>
      <c r="BI125" s="433"/>
      <c r="BJ125" s="433"/>
      <c r="BK125" s="433"/>
      <c r="BL125" s="433"/>
      <c r="BM125" s="433"/>
      <c r="BN125" s="433"/>
      <c r="BO125" s="433"/>
      <c r="BP125" s="433"/>
      <c r="BQ125" s="433"/>
      <c r="BR125" s="433"/>
      <c r="BS125" s="433"/>
      <c r="BT125" s="433"/>
      <c r="BU125" s="433"/>
      <c r="BV125" s="433"/>
      <c r="BW125" s="433"/>
      <c r="BX125" s="433"/>
    </row>
    <row r="126" spans="1:76" s="394" customFormat="1" ht="11.4" x14ac:dyDescent="0.2">
      <c r="A126" s="481" t="s">
        <v>633</v>
      </c>
      <c r="B126" s="492">
        <f>'Benefit Log'!B$32</f>
        <v>0</v>
      </c>
      <c r="C126" s="483" t="str">
        <f t="shared" si="36"/>
        <v>Non-QALY</v>
      </c>
      <c r="D126" s="485">
        <f>D353</f>
        <v>0</v>
      </c>
      <c r="E126" s="316">
        <f t="shared" si="35"/>
        <v>0</v>
      </c>
      <c r="F126" s="485">
        <f>E353</f>
        <v>0</v>
      </c>
      <c r="G126" s="433"/>
      <c r="H126" s="433"/>
      <c r="I126" s="433"/>
      <c r="J126" s="433"/>
      <c r="K126" s="433"/>
      <c r="L126" s="433"/>
      <c r="M126" s="433"/>
      <c r="N126" s="433"/>
      <c r="O126" s="433"/>
      <c r="P126" s="433"/>
      <c r="Q126" s="433"/>
      <c r="R126" s="433"/>
      <c r="S126" s="433"/>
      <c r="T126" s="433"/>
      <c r="U126" s="433"/>
      <c r="V126" s="433"/>
      <c r="W126" s="433"/>
      <c r="X126" s="433"/>
      <c r="Y126" s="433"/>
      <c r="Z126" s="433"/>
      <c r="AA126" s="433"/>
      <c r="AB126" s="433"/>
      <c r="AC126" s="433"/>
      <c r="AD126" s="433"/>
      <c r="AE126" s="433"/>
      <c r="AF126" s="433"/>
      <c r="AG126" s="433"/>
      <c r="AH126" s="433"/>
      <c r="AI126" s="433"/>
      <c r="AJ126" s="433"/>
      <c r="AK126" s="433"/>
      <c r="AL126" s="433"/>
      <c r="AM126" s="433"/>
      <c r="AN126" s="433"/>
      <c r="AO126" s="433"/>
      <c r="AP126" s="433"/>
      <c r="AQ126" s="433"/>
      <c r="AR126" s="433"/>
      <c r="AS126" s="433"/>
      <c r="AT126" s="433"/>
      <c r="AU126" s="433"/>
      <c r="AV126" s="433"/>
      <c r="AW126" s="433"/>
      <c r="AX126" s="433"/>
      <c r="AY126" s="433"/>
      <c r="AZ126" s="433"/>
      <c r="BA126" s="433"/>
      <c r="BB126" s="433"/>
      <c r="BC126" s="433"/>
      <c r="BD126" s="433"/>
      <c r="BE126" s="433"/>
      <c r="BF126" s="433"/>
      <c r="BG126" s="433"/>
      <c r="BH126" s="433"/>
      <c r="BI126" s="433"/>
      <c r="BJ126" s="433"/>
      <c r="BK126" s="433"/>
      <c r="BL126" s="433"/>
      <c r="BM126" s="433"/>
      <c r="BN126" s="433"/>
      <c r="BO126" s="433"/>
      <c r="BP126" s="433"/>
      <c r="BQ126" s="433"/>
      <c r="BR126" s="433"/>
      <c r="BS126" s="433"/>
      <c r="BT126" s="433"/>
      <c r="BU126" s="433"/>
      <c r="BV126" s="433"/>
      <c r="BW126" s="433"/>
      <c r="BX126" s="433"/>
    </row>
    <row r="127" spans="1:76" s="394" customFormat="1" ht="11.4" x14ac:dyDescent="0.2">
      <c r="A127" s="481" t="s">
        <v>634</v>
      </c>
      <c r="B127" s="492">
        <f>'Benefit Log'!B$33</f>
        <v>0</v>
      </c>
      <c r="C127" s="483" t="str">
        <f t="shared" si="36"/>
        <v>Non-QALY</v>
      </c>
      <c r="D127" s="485">
        <f>D355</f>
        <v>0</v>
      </c>
      <c r="E127" s="316">
        <f t="shared" si="35"/>
        <v>0</v>
      </c>
      <c r="F127" s="485">
        <f>E355</f>
        <v>0</v>
      </c>
      <c r="G127" s="433"/>
      <c r="H127" s="433"/>
      <c r="I127" s="433"/>
      <c r="J127" s="433"/>
      <c r="K127" s="433"/>
      <c r="L127" s="433"/>
      <c r="M127" s="433"/>
      <c r="N127" s="433"/>
      <c r="O127" s="433"/>
      <c r="P127" s="433"/>
      <c r="Q127" s="433"/>
      <c r="R127" s="433"/>
      <c r="S127" s="433"/>
      <c r="T127" s="433"/>
      <c r="U127" s="433"/>
      <c r="V127" s="433"/>
      <c r="W127" s="433"/>
      <c r="X127" s="433"/>
      <c r="Y127" s="433"/>
      <c r="Z127" s="433"/>
      <c r="AA127" s="433"/>
      <c r="AB127" s="433"/>
      <c r="AC127" s="433"/>
      <c r="AD127" s="433"/>
      <c r="AE127" s="433"/>
      <c r="AF127" s="433"/>
      <c r="AG127" s="433"/>
      <c r="AH127" s="433"/>
      <c r="AI127" s="433"/>
      <c r="AJ127" s="433"/>
      <c r="AK127" s="433"/>
      <c r="AL127" s="433"/>
      <c r="AM127" s="433"/>
      <c r="AN127" s="433"/>
      <c r="AO127" s="433"/>
      <c r="AP127" s="433"/>
      <c r="AQ127" s="433"/>
      <c r="AR127" s="433"/>
      <c r="AS127" s="433"/>
      <c r="AT127" s="433"/>
      <c r="AU127" s="433"/>
      <c r="AV127" s="433"/>
      <c r="AW127" s="433"/>
      <c r="AX127" s="433"/>
      <c r="AY127" s="433"/>
      <c r="AZ127" s="433"/>
      <c r="BA127" s="433"/>
      <c r="BB127" s="433"/>
      <c r="BC127" s="433"/>
      <c r="BD127" s="433"/>
      <c r="BE127" s="433"/>
      <c r="BF127" s="433"/>
      <c r="BG127" s="433"/>
      <c r="BH127" s="433"/>
      <c r="BI127" s="433"/>
      <c r="BJ127" s="433"/>
      <c r="BK127" s="433"/>
      <c r="BL127" s="433"/>
      <c r="BM127" s="433"/>
      <c r="BN127" s="433"/>
      <c r="BO127" s="433"/>
      <c r="BP127" s="433"/>
      <c r="BQ127" s="433"/>
      <c r="BR127" s="433"/>
      <c r="BS127" s="433"/>
      <c r="BT127" s="433"/>
      <c r="BU127" s="433"/>
      <c r="BV127" s="433"/>
      <c r="BW127" s="433"/>
      <c r="BX127" s="433"/>
    </row>
    <row r="128" spans="1:76" s="394" customFormat="1" ht="11.4" x14ac:dyDescent="0.2">
      <c r="A128" s="481" t="s">
        <v>635</v>
      </c>
      <c r="B128" s="492">
        <f>'Benefit Log'!B$34</f>
        <v>0</v>
      </c>
      <c r="C128" s="483" t="str">
        <f t="shared" si="36"/>
        <v>Non-QALY</v>
      </c>
      <c r="D128" s="485">
        <f>D357</f>
        <v>0</v>
      </c>
      <c r="E128" s="316">
        <f t="shared" si="35"/>
        <v>0</v>
      </c>
      <c r="F128" s="485">
        <f>E357</f>
        <v>0</v>
      </c>
      <c r="G128" s="433"/>
      <c r="H128" s="433"/>
      <c r="I128" s="433"/>
      <c r="J128" s="433"/>
      <c r="K128" s="433"/>
      <c r="L128" s="433"/>
      <c r="M128" s="433"/>
      <c r="N128" s="433"/>
      <c r="O128" s="433"/>
      <c r="P128" s="433"/>
      <c r="Q128" s="433"/>
      <c r="R128" s="433"/>
      <c r="S128" s="433"/>
      <c r="T128" s="433"/>
      <c r="U128" s="433"/>
      <c r="V128" s="433"/>
      <c r="W128" s="433"/>
      <c r="X128" s="433"/>
      <c r="Y128" s="433"/>
      <c r="Z128" s="433"/>
      <c r="AA128" s="433"/>
      <c r="AB128" s="433"/>
      <c r="AC128" s="433"/>
      <c r="AD128" s="433"/>
      <c r="AE128" s="433"/>
      <c r="AF128" s="433"/>
      <c r="AG128" s="433"/>
      <c r="AH128" s="433"/>
      <c r="AI128" s="433"/>
      <c r="AJ128" s="433"/>
      <c r="AK128" s="433"/>
      <c r="AL128" s="433"/>
      <c r="AM128" s="433"/>
      <c r="AN128" s="433"/>
      <c r="AO128" s="433"/>
      <c r="AP128" s="433"/>
      <c r="AQ128" s="433"/>
      <c r="AR128" s="433"/>
      <c r="AS128" s="433"/>
      <c r="AT128" s="433"/>
      <c r="AU128" s="433"/>
      <c r="AV128" s="433"/>
      <c r="AW128" s="433"/>
      <c r="AX128" s="433"/>
      <c r="AY128" s="433"/>
      <c r="AZ128" s="433"/>
      <c r="BA128" s="433"/>
      <c r="BB128" s="433"/>
      <c r="BC128" s="433"/>
      <c r="BD128" s="433"/>
      <c r="BE128" s="433"/>
      <c r="BF128" s="433"/>
      <c r="BG128" s="433"/>
      <c r="BH128" s="433"/>
      <c r="BI128" s="433"/>
      <c r="BJ128" s="433"/>
      <c r="BK128" s="433"/>
      <c r="BL128" s="433"/>
      <c r="BM128" s="433"/>
      <c r="BN128" s="433"/>
      <c r="BO128" s="433"/>
      <c r="BP128" s="433"/>
      <c r="BQ128" s="433"/>
      <c r="BR128" s="433"/>
      <c r="BS128" s="433"/>
      <c r="BT128" s="433"/>
      <c r="BU128" s="433"/>
      <c r="BV128" s="433"/>
      <c r="BW128" s="433"/>
      <c r="BX128" s="433"/>
    </row>
    <row r="129" spans="1:76" s="394" customFormat="1" ht="11.4" x14ac:dyDescent="0.2">
      <c r="A129" s="481" t="s">
        <v>636</v>
      </c>
      <c r="B129" s="492">
        <f>'Benefit Log'!B$35</f>
        <v>0</v>
      </c>
      <c r="C129" s="483" t="str">
        <f t="shared" si="36"/>
        <v>Non-QALY</v>
      </c>
      <c r="D129" s="485">
        <f>D359</f>
        <v>0</v>
      </c>
      <c r="E129" s="316">
        <f t="shared" si="35"/>
        <v>0</v>
      </c>
      <c r="F129" s="485">
        <f>E359</f>
        <v>0</v>
      </c>
      <c r="G129" s="433"/>
      <c r="H129" s="433"/>
      <c r="I129" s="433"/>
      <c r="J129" s="433"/>
      <c r="K129" s="433"/>
      <c r="L129" s="433"/>
      <c r="M129" s="433"/>
      <c r="N129" s="433"/>
      <c r="O129" s="433"/>
      <c r="P129" s="433"/>
      <c r="Q129" s="433"/>
      <c r="R129" s="433"/>
      <c r="S129" s="433"/>
      <c r="T129" s="433"/>
      <c r="U129" s="433"/>
      <c r="V129" s="433"/>
      <c r="W129" s="433"/>
      <c r="X129" s="433"/>
      <c r="Y129" s="433"/>
      <c r="Z129" s="433"/>
      <c r="AA129" s="433"/>
      <c r="AB129" s="433"/>
      <c r="AC129" s="433"/>
      <c r="AD129" s="433"/>
      <c r="AE129" s="433"/>
      <c r="AF129" s="433"/>
      <c r="AG129" s="433"/>
      <c r="AH129" s="433"/>
      <c r="AI129" s="433"/>
      <c r="AJ129" s="433"/>
      <c r="AK129" s="433"/>
      <c r="AL129" s="433"/>
      <c r="AM129" s="433"/>
      <c r="AN129" s="433"/>
      <c r="AO129" s="433"/>
      <c r="AP129" s="433"/>
      <c r="AQ129" s="433"/>
      <c r="AR129" s="433"/>
      <c r="AS129" s="433"/>
      <c r="AT129" s="433"/>
      <c r="AU129" s="433"/>
      <c r="AV129" s="433"/>
      <c r="AW129" s="433"/>
      <c r="AX129" s="433"/>
      <c r="AY129" s="433"/>
      <c r="AZ129" s="433"/>
      <c r="BA129" s="433"/>
      <c r="BB129" s="433"/>
      <c r="BC129" s="433"/>
      <c r="BD129" s="433"/>
      <c r="BE129" s="433"/>
      <c r="BF129" s="433"/>
      <c r="BG129" s="433"/>
      <c r="BH129" s="433"/>
      <c r="BI129" s="433"/>
      <c r="BJ129" s="433"/>
      <c r="BK129" s="433"/>
      <c r="BL129" s="433"/>
      <c r="BM129" s="433"/>
      <c r="BN129" s="433"/>
      <c r="BO129" s="433"/>
      <c r="BP129" s="433"/>
      <c r="BQ129" s="433"/>
      <c r="BR129" s="433"/>
      <c r="BS129" s="433"/>
      <c r="BT129" s="433"/>
      <c r="BU129" s="433"/>
      <c r="BV129" s="433"/>
      <c r="BW129" s="433"/>
      <c r="BX129" s="433"/>
    </row>
    <row r="130" spans="1:76" s="394" customFormat="1" ht="11.4" x14ac:dyDescent="0.2">
      <c r="A130" s="488" t="s">
        <v>637</v>
      </c>
      <c r="B130" s="492">
        <f>'Benefit Log'!B$36</f>
        <v>0</v>
      </c>
      <c r="C130" s="483" t="str">
        <f t="shared" si="36"/>
        <v>Non-QALY</v>
      </c>
      <c r="D130" s="485">
        <f>D361</f>
        <v>0</v>
      </c>
      <c r="E130" s="316">
        <f t="shared" si="35"/>
        <v>0</v>
      </c>
      <c r="F130" s="485">
        <f>E361</f>
        <v>0</v>
      </c>
      <c r="G130" s="433"/>
      <c r="H130" s="433"/>
      <c r="I130" s="433"/>
      <c r="J130" s="433"/>
      <c r="K130" s="433"/>
      <c r="L130" s="433"/>
      <c r="M130" s="433"/>
      <c r="N130" s="433"/>
      <c r="O130" s="433"/>
      <c r="P130" s="433"/>
      <c r="Q130" s="433"/>
      <c r="R130" s="433"/>
      <c r="S130" s="433"/>
      <c r="T130" s="433"/>
      <c r="U130" s="433"/>
      <c r="V130" s="433"/>
      <c r="W130" s="433"/>
      <c r="X130" s="433"/>
      <c r="Y130" s="433"/>
      <c r="Z130" s="433"/>
      <c r="AA130" s="433"/>
      <c r="AB130" s="433"/>
      <c r="AC130" s="433"/>
      <c r="AD130" s="433"/>
      <c r="AE130" s="433"/>
      <c r="AF130" s="433"/>
      <c r="AG130" s="433"/>
      <c r="AH130" s="433"/>
      <c r="AI130" s="433"/>
      <c r="AJ130" s="433"/>
      <c r="AK130" s="433"/>
      <c r="AL130" s="433"/>
      <c r="AM130" s="433"/>
      <c r="AN130" s="433"/>
      <c r="AO130" s="433"/>
      <c r="AP130" s="433"/>
      <c r="AQ130" s="433"/>
      <c r="AR130" s="433"/>
      <c r="AS130" s="433"/>
      <c r="AT130" s="433"/>
      <c r="AU130" s="433"/>
      <c r="AV130" s="433"/>
      <c r="AW130" s="433"/>
      <c r="AX130" s="433"/>
      <c r="AY130" s="433"/>
      <c r="AZ130" s="433"/>
      <c r="BA130" s="433"/>
      <c r="BB130" s="433"/>
      <c r="BC130" s="433"/>
      <c r="BD130" s="433"/>
      <c r="BE130" s="433"/>
      <c r="BF130" s="433"/>
      <c r="BG130" s="433"/>
      <c r="BH130" s="433"/>
      <c r="BI130" s="433"/>
      <c r="BJ130" s="433"/>
      <c r="BK130" s="433"/>
      <c r="BL130" s="433"/>
      <c r="BM130" s="433"/>
      <c r="BN130" s="433"/>
      <c r="BO130" s="433"/>
      <c r="BP130" s="433"/>
      <c r="BQ130" s="433"/>
      <c r="BR130" s="433"/>
      <c r="BS130" s="433"/>
      <c r="BT130" s="433"/>
      <c r="BU130" s="433"/>
      <c r="BV130" s="433"/>
      <c r="BW130" s="433"/>
      <c r="BX130" s="433"/>
    </row>
    <row r="131" spans="1:76" x14ac:dyDescent="0.25">
      <c r="C131" s="490" t="s">
        <v>55</v>
      </c>
      <c r="D131" s="315">
        <f>SUM(D116:D130)</f>
        <v>0</v>
      </c>
      <c r="E131" s="317">
        <f>SUM(E116:E130)</f>
        <v>0</v>
      </c>
      <c r="F131" s="315">
        <f>SUM(F116:F130)</f>
        <v>0</v>
      </c>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317"/>
      <c r="AE131" s="317"/>
      <c r="AF131" s="317"/>
      <c r="AG131" s="317"/>
      <c r="AH131" s="317"/>
      <c r="AI131" s="317"/>
      <c r="AJ131" s="317"/>
      <c r="AK131" s="317"/>
      <c r="AL131" s="317"/>
      <c r="AM131" s="317"/>
      <c r="AN131" s="317"/>
      <c r="AO131" s="317"/>
      <c r="AP131" s="317"/>
      <c r="AQ131" s="317"/>
      <c r="AR131" s="317"/>
      <c r="AS131" s="317"/>
      <c r="AT131" s="317"/>
      <c r="AU131" s="317"/>
      <c r="AV131" s="317"/>
      <c r="AW131" s="317"/>
      <c r="AX131" s="317"/>
      <c r="AY131" s="317"/>
      <c r="AZ131" s="317"/>
      <c r="BA131" s="317"/>
      <c r="BB131" s="317"/>
      <c r="BC131" s="317"/>
      <c r="BD131" s="317"/>
      <c r="BE131" s="317"/>
      <c r="BF131" s="317"/>
      <c r="BG131" s="317"/>
      <c r="BH131" s="317"/>
      <c r="BI131" s="317"/>
      <c r="BJ131" s="317"/>
      <c r="BK131" s="317"/>
      <c r="BL131" s="317"/>
      <c r="BM131" s="317"/>
      <c r="BN131" s="317"/>
      <c r="BO131" s="317"/>
      <c r="BP131" s="317"/>
      <c r="BQ131" s="317"/>
      <c r="BR131" s="317"/>
      <c r="BS131" s="317"/>
      <c r="BT131" s="317"/>
      <c r="BU131" s="317"/>
      <c r="BV131" s="317"/>
      <c r="BW131" s="317"/>
      <c r="BX131" s="317"/>
    </row>
    <row r="132" spans="1:76" x14ac:dyDescent="0.25">
      <c r="C132" s="11"/>
      <c r="D132" s="715" t="s">
        <v>584</v>
      </c>
      <c r="E132" s="716"/>
      <c r="F132" s="717"/>
      <c r="G132" s="486">
        <f>SUM(G116:G130)</f>
        <v>0</v>
      </c>
      <c r="H132" s="486">
        <f t="shared" ref="H132:BS132" si="37">SUM(H116:H130)</f>
        <v>0</v>
      </c>
      <c r="I132" s="486">
        <f t="shared" si="37"/>
        <v>0</v>
      </c>
      <c r="J132" s="486">
        <f t="shared" si="37"/>
        <v>0</v>
      </c>
      <c r="K132" s="486">
        <f t="shared" si="37"/>
        <v>0</v>
      </c>
      <c r="L132" s="486">
        <f t="shared" si="37"/>
        <v>0</v>
      </c>
      <c r="M132" s="486">
        <f t="shared" si="37"/>
        <v>0</v>
      </c>
      <c r="N132" s="486">
        <f t="shared" si="37"/>
        <v>0</v>
      </c>
      <c r="O132" s="486">
        <f t="shared" si="37"/>
        <v>0</v>
      </c>
      <c r="P132" s="486">
        <f t="shared" si="37"/>
        <v>0</v>
      </c>
      <c r="Q132" s="486">
        <f t="shared" si="37"/>
        <v>0</v>
      </c>
      <c r="R132" s="486">
        <f t="shared" si="37"/>
        <v>0</v>
      </c>
      <c r="S132" s="486">
        <f t="shared" si="37"/>
        <v>0</v>
      </c>
      <c r="T132" s="486">
        <f t="shared" si="37"/>
        <v>0</v>
      </c>
      <c r="U132" s="486">
        <f t="shared" si="37"/>
        <v>0</v>
      </c>
      <c r="V132" s="486">
        <f t="shared" si="37"/>
        <v>0</v>
      </c>
      <c r="W132" s="486">
        <f t="shared" si="37"/>
        <v>0</v>
      </c>
      <c r="X132" s="486">
        <f t="shared" si="37"/>
        <v>0</v>
      </c>
      <c r="Y132" s="486">
        <f t="shared" si="37"/>
        <v>0</v>
      </c>
      <c r="Z132" s="486">
        <f t="shared" si="37"/>
        <v>0</v>
      </c>
      <c r="AA132" s="486">
        <f t="shared" si="37"/>
        <v>0</v>
      </c>
      <c r="AB132" s="486">
        <f t="shared" si="37"/>
        <v>0</v>
      </c>
      <c r="AC132" s="486">
        <f t="shared" si="37"/>
        <v>0</v>
      </c>
      <c r="AD132" s="486">
        <f t="shared" si="37"/>
        <v>0</v>
      </c>
      <c r="AE132" s="486">
        <f t="shared" si="37"/>
        <v>0</v>
      </c>
      <c r="AF132" s="486">
        <f t="shared" si="37"/>
        <v>0</v>
      </c>
      <c r="AG132" s="486">
        <f t="shared" si="37"/>
        <v>0</v>
      </c>
      <c r="AH132" s="486">
        <f t="shared" si="37"/>
        <v>0</v>
      </c>
      <c r="AI132" s="486">
        <f t="shared" si="37"/>
        <v>0</v>
      </c>
      <c r="AJ132" s="486">
        <f t="shared" si="37"/>
        <v>0</v>
      </c>
      <c r="AK132" s="486">
        <f t="shared" si="37"/>
        <v>0</v>
      </c>
      <c r="AL132" s="486">
        <f t="shared" si="37"/>
        <v>0</v>
      </c>
      <c r="AM132" s="486">
        <f t="shared" si="37"/>
        <v>0</v>
      </c>
      <c r="AN132" s="486">
        <f t="shared" si="37"/>
        <v>0</v>
      </c>
      <c r="AO132" s="486">
        <f t="shared" si="37"/>
        <v>0</v>
      </c>
      <c r="AP132" s="486">
        <f t="shared" si="37"/>
        <v>0</v>
      </c>
      <c r="AQ132" s="486">
        <f t="shared" si="37"/>
        <v>0</v>
      </c>
      <c r="AR132" s="486">
        <f t="shared" si="37"/>
        <v>0</v>
      </c>
      <c r="AS132" s="486">
        <f t="shared" si="37"/>
        <v>0</v>
      </c>
      <c r="AT132" s="486">
        <f t="shared" si="37"/>
        <v>0</v>
      </c>
      <c r="AU132" s="486">
        <f t="shared" si="37"/>
        <v>0</v>
      </c>
      <c r="AV132" s="486">
        <f t="shared" si="37"/>
        <v>0</v>
      </c>
      <c r="AW132" s="486">
        <f t="shared" si="37"/>
        <v>0</v>
      </c>
      <c r="AX132" s="486">
        <f t="shared" si="37"/>
        <v>0</v>
      </c>
      <c r="AY132" s="486">
        <f t="shared" si="37"/>
        <v>0</v>
      </c>
      <c r="AZ132" s="486">
        <f t="shared" si="37"/>
        <v>0</v>
      </c>
      <c r="BA132" s="486">
        <f t="shared" si="37"/>
        <v>0</v>
      </c>
      <c r="BB132" s="486">
        <f t="shared" si="37"/>
        <v>0</v>
      </c>
      <c r="BC132" s="486">
        <f t="shared" si="37"/>
        <v>0</v>
      </c>
      <c r="BD132" s="486">
        <f t="shared" si="37"/>
        <v>0</v>
      </c>
      <c r="BE132" s="486">
        <f t="shared" si="37"/>
        <v>0</v>
      </c>
      <c r="BF132" s="486">
        <f t="shared" si="37"/>
        <v>0</v>
      </c>
      <c r="BG132" s="486">
        <f t="shared" si="37"/>
        <v>0</v>
      </c>
      <c r="BH132" s="486">
        <f t="shared" si="37"/>
        <v>0</v>
      </c>
      <c r="BI132" s="486">
        <f t="shared" si="37"/>
        <v>0</v>
      </c>
      <c r="BJ132" s="486">
        <f t="shared" si="37"/>
        <v>0</v>
      </c>
      <c r="BK132" s="486">
        <f t="shared" si="37"/>
        <v>0</v>
      </c>
      <c r="BL132" s="486">
        <f t="shared" si="37"/>
        <v>0</v>
      </c>
      <c r="BM132" s="486">
        <f t="shared" si="37"/>
        <v>0</v>
      </c>
      <c r="BN132" s="486">
        <f t="shared" si="37"/>
        <v>0</v>
      </c>
      <c r="BO132" s="486">
        <f t="shared" si="37"/>
        <v>0</v>
      </c>
      <c r="BP132" s="486">
        <f t="shared" si="37"/>
        <v>0</v>
      </c>
      <c r="BQ132" s="486">
        <f t="shared" si="37"/>
        <v>0</v>
      </c>
      <c r="BR132" s="486">
        <f t="shared" si="37"/>
        <v>0</v>
      </c>
      <c r="BS132" s="486">
        <f t="shared" si="37"/>
        <v>0</v>
      </c>
      <c r="BT132" s="486">
        <f t="shared" ref="BT132:BX132" si="38">SUM(BT116:BT130)</f>
        <v>0</v>
      </c>
      <c r="BU132" s="486">
        <f t="shared" si="38"/>
        <v>0</v>
      </c>
      <c r="BV132" s="486">
        <f t="shared" si="38"/>
        <v>0</v>
      </c>
      <c r="BW132" s="486">
        <f t="shared" si="38"/>
        <v>0</v>
      </c>
      <c r="BX132" s="486">
        <f t="shared" si="38"/>
        <v>0</v>
      </c>
    </row>
    <row r="133" spans="1:76" s="24" customFormat="1" x14ac:dyDescent="0.25">
      <c r="D133" s="715" t="s">
        <v>30</v>
      </c>
      <c r="E133" s="716"/>
      <c r="F133" s="717"/>
      <c r="G133" s="487">
        <f>G363</f>
        <v>0</v>
      </c>
      <c r="H133" s="487">
        <f t="shared" ref="H133:BN133" si="39">H363</f>
        <v>0</v>
      </c>
      <c r="I133" s="487">
        <f t="shared" si="39"/>
        <v>0</v>
      </c>
      <c r="J133" s="487">
        <f t="shared" si="39"/>
        <v>0</v>
      </c>
      <c r="K133" s="487">
        <f t="shared" si="39"/>
        <v>0</v>
      </c>
      <c r="L133" s="487">
        <f t="shared" si="39"/>
        <v>0</v>
      </c>
      <c r="M133" s="487">
        <f t="shared" si="39"/>
        <v>0</v>
      </c>
      <c r="N133" s="487">
        <f t="shared" si="39"/>
        <v>0</v>
      </c>
      <c r="O133" s="487">
        <f t="shared" si="39"/>
        <v>0</v>
      </c>
      <c r="P133" s="487">
        <f t="shared" si="39"/>
        <v>0</v>
      </c>
      <c r="Q133" s="487">
        <f t="shared" si="39"/>
        <v>0</v>
      </c>
      <c r="R133" s="487">
        <f t="shared" si="39"/>
        <v>0</v>
      </c>
      <c r="S133" s="487">
        <f t="shared" si="39"/>
        <v>0</v>
      </c>
      <c r="T133" s="487">
        <f t="shared" si="39"/>
        <v>0</v>
      </c>
      <c r="U133" s="487">
        <f t="shared" si="39"/>
        <v>0</v>
      </c>
      <c r="V133" s="487">
        <f t="shared" si="39"/>
        <v>0</v>
      </c>
      <c r="W133" s="487">
        <f t="shared" si="39"/>
        <v>0</v>
      </c>
      <c r="X133" s="487">
        <f t="shared" si="39"/>
        <v>0</v>
      </c>
      <c r="Y133" s="487">
        <f t="shared" si="39"/>
        <v>0</v>
      </c>
      <c r="Z133" s="487">
        <f t="shared" si="39"/>
        <v>0</v>
      </c>
      <c r="AA133" s="487">
        <f t="shared" si="39"/>
        <v>0</v>
      </c>
      <c r="AB133" s="487">
        <f t="shared" si="39"/>
        <v>0</v>
      </c>
      <c r="AC133" s="487">
        <f t="shared" si="39"/>
        <v>0</v>
      </c>
      <c r="AD133" s="487">
        <f t="shared" si="39"/>
        <v>0</v>
      </c>
      <c r="AE133" s="487">
        <f t="shared" si="39"/>
        <v>0</v>
      </c>
      <c r="AF133" s="487">
        <f t="shared" si="39"/>
        <v>0</v>
      </c>
      <c r="AG133" s="487">
        <f t="shared" si="39"/>
        <v>0</v>
      </c>
      <c r="AH133" s="487">
        <f t="shared" si="39"/>
        <v>0</v>
      </c>
      <c r="AI133" s="487">
        <f t="shared" si="39"/>
        <v>0</v>
      </c>
      <c r="AJ133" s="487">
        <f t="shared" si="39"/>
        <v>0</v>
      </c>
      <c r="AK133" s="487">
        <f t="shared" si="39"/>
        <v>0</v>
      </c>
      <c r="AL133" s="487">
        <f t="shared" si="39"/>
        <v>0</v>
      </c>
      <c r="AM133" s="487">
        <f t="shared" si="39"/>
        <v>0</v>
      </c>
      <c r="AN133" s="487">
        <f t="shared" si="39"/>
        <v>0</v>
      </c>
      <c r="AO133" s="487">
        <f t="shared" si="39"/>
        <v>0</v>
      </c>
      <c r="AP133" s="487">
        <f t="shared" si="39"/>
        <v>0</v>
      </c>
      <c r="AQ133" s="487">
        <f t="shared" si="39"/>
        <v>0</v>
      </c>
      <c r="AR133" s="487">
        <f t="shared" si="39"/>
        <v>0</v>
      </c>
      <c r="AS133" s="487">
        <f t="shared" si="39"/>
        <v>0</v>
      </c>
      <c r="AT133" s="487">
        <f t="shared" si="39"/>
        <v>0</v>
      </c>
      <c r="AU133" s="487">
        <f t="shared" si="39"/>
        <v>0</v>
      </c>
      <c r="AV133" s="487">
        <f t="shared" si="39"/>
        <v>0</v>
      </c>
      <c r="AW133" s="487">
        <f t="shared" si="39"/>
        <v>0</v>
      </c>
      <c r="AX133" s="487">
        <f t="shared" si="39"/>
        <v>0</v>
      </c>
      <c r="AY133" s="487">
        <f t="shared" si="39"/>
        <v>0</v>
      </c>
      <c r="AZ133" s="487">
        <f t="shared" si="39"/>
        <v>0</v>
      </c>
      <c r="BA133" s="487">
        <f t="shared" si="39"/>
        <v>0</v>
      </c>
      <c r="BB133" s="487">
        <f t="shared" si="39"/>
        <v>0</v>
      </c>
      <c r="BC133" s="487">
        <f t="shared" si="39"/>
        <v>0</v>
      </c>
      <c r="BD133" s="487">
        <f t="shared" si="39"/>
        <v>0</v>
      </c>
      <c r="BE133" s="487">
        <f t="shared" si="39"/>
        <v>0</v>
      </c>
      <c r="BF133" s="487">
        <f t="shared" si="39"/>
        <v>0</v>
      </c>
      <c r="BG133" s="487">
        <f t="shared" si="39"/>
        <v>0</v>
      </c>
      <c r="BH133" s="487">
        <f t="shared" si="39"/>
        <v>0</v>
      </c>
      <c r="BI133" s="487">
        <f t="shared" si="39"/>
        <v>0</v>
      </c>
      <c r="BJ133" s="487">
        <f t="shared" si="39"/>
        <v>0</v>
      </c>
      <c r="BK133" s="487">
        <f t="shared" si="39"/>
        <v>0</v>
      </c>
      <c r="BL133" s="487">
        <f t="shared" si="39"/>
        <v>0</v>
      </c>
      <c r="BM133" s="487">
        <f t="shared" si="39"/>
        <v>0</v>
      </c>
      <c r="BN133" s="487">
        <f t="shared" si="39"/>
        <v>0</v>
      </c>
      <c r="BO133" s="487">
        <f t="shared" ref="BO133:BS133" si="40">BO363</f>
        <v>0</v>
      </c>
      <c r="BP133" s="487">
        <f t="shared" si="40"/>
        <v>0</v>
      </c>
      <c r="BQ133" s="487">
        <f t="shared" si="40"/>
        <v>0</v>
      </c>
      <c r="BR133" s="487">
        <f t="shared" si="40"/>
        <v>0</v>
      </c>
      <c r="BS133" s="487">
        <f t="shared" si="40"/>
        <v>0</v>
      </c>
      <c r="BT133" s="487">
        <f t="shared" ref="BT133:BX133" si="41">BT363</f>
        <v>0</v>
      </c>
      <c r="BU133" s="487">
        <f t="shared" si="41"/>
        <v>0</v>
      </c>
      <c r="BV133" s="487">
        <f t="shared" si="41"/>
        <v>0</v>
      </c>
      <c r="BW133" s="487">
        <f t="shared" si="41"/>
        <v>0</v>
      </c>
      <c r="BX133" s="487">
        <f t="shared" si="41"/>
        <v>0</v>
      </c>
    </row>
    <row r="134" spans="1:76" customFormat="1" ht="14.4" x14ac:dyDescent="0.3">
      <c r="C134" s="7"/>
      <c r="D134" s="41"/>
      <c r="E134" s="31"/>
    </row>
    <row r="135" spans="1:76" x14ac:dyDescent="0.25">
      <c r="A135" s="734" t="str">
        <f>"Option 6 - "&amp; Factors!$B$21</f>
        <v xml:space="preserve">Option 6 - </v>
      </c>
      <c r="B135" s="735"/>
      <c r="C135" s="735"/>
      <c r="D135" s="735"/>
      <c r="E135" s="33"/>
      <c r="F135" s="30"/>
      <c r="G135" s="30"/>
      <c r="H135" s="30"/>
      <c r="I135" s="30"/>
      <c r="J135" s="30"/>
      <c r="K135" s="30"/>
      <c r="L135" s="30"/>
      <c r="M135" s="30"/>
      <c r="N135" s="30"/>
      <c r="O135" s="30"/>
      <c r="P135" s="30"/>
      <c r="Q135" s="30"/>
      <c r="R135" s="30"/>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row>
    <row r="136" spans="1:76" s="7" customFormat="1" ht="15" customHeight="1" x14ac:dyDescent="0.25">
      <c r="A136" s="718" t="s">
        <v>32</v>
      </c>
      <c r="B136" s="718" t="s">
        <v>337</v>
      </c>
      <c r="C136" s="719" t="s">
        <v>408</v>
      </c>
      <c r="D136" s="719" t="s">
        <v>423</v>
      </c>
      <c r="E136" s="718" t="s">
        <v>584</v>
      </c>
      <c r="F136" s="718" t="s">
        <v>30</v>
      </c>
      <c r="G136" s="19">
        <v>0</v>
      </c>
      <c r="H136" s="19">
        <v>1</v>
      </c>
      <c r="I136" s="19">
        <v>2</v>
      </c>
      <c r="J136" s="19">
        <v>3</v>
      </c>
      <c r="K136" s="19">
        <v>4</v>
      </c>
      <c r="L136" s="19">
        <v>5</v>
      </c>
      <c r="M136" s="19">
        <v>6</v>
      </c>
      <c r="N136" s="19">
        <v>7</v>
      </c>
      <c r="O136" s="19">
        <v>8</v>
      </c>
      <c r="P136" s="19">
        <v>9</v>
      </c>
      <c r="Q136" s="19">
        <v>10</v>
      </c>
      <c r="R136" s="19">
        <v>11</v>
      </c>
      <c r="S136" s="19">
        <v>12</v>
      </c>
      <c r="T136" s="19">
        <v>13</v>
      </c>
      <c r="U136" s="19">
        <v>14</v>
      </c>
      <c r="V136" s="19">
        <v>15</v>
      </c>
      <c r="W136" s="19">
        <v>16</v>
      </c>
      <c r="X136" s="19">
        <v>17</v>
      </c>
      <c r="Y136" s="19">
        <v>18</v>
      </c>
      <c r="Z136" s="19">
        <v>19</v>
      </c>
      <c r="AA136" s="19">
        <v>20</v>
      </c>
      <c r="AB136" s="19">
        <v>21</v>
      </c>
      <c r="AC136" s="19">
        <v>22</v>
      </c>
      <c r="AD136" s="19">
        <v>23</v>
      </c>
      <c r="AE136" s="19">
        <v>24</v>
      </c>
      <c r="AF136" s="19">
        <v>25</v>
      </c>
      <c r="AG136" s="19">
        <v>26</v>
      </c>
      <c r="AH136" s="19">
        <v>27</v>
      </c>
      <c r="AI136" s="19">
        <v>28</v>
      </c>
      <c r="AJ136" s="19">
        <v>29</v>
      </c>
      <c r="AK136" s="19">
        <v>30</v>
      </c>
      <c r="AL136" s="19">
        <v>31</v>
      </c>
      <c r="AM136" s="19">
        <v>32</v>
      </c>
      <c r="AN136" s="19">
        <v>33</v>
      </c>
      <c r="AO136" s="19">
        <v>34</v>
      </c>
      <c r="AP136" s="19">
        <v>35</v>
      </c>
      <c r="AQ136" s="19">
        <v>36</v>
      </c>
      <c r="AR136" s="19">
        <v>37</v>
      </c>
      <c r="AS136" s="19">
        <v>38</v>
      </c>
      <c r="AT136" s="19">
        <v>39</v>
      </c>
      <c r="AU136" s="19">
        <v>40</v>
      </c>
      <c r="AV136" s="19">
        <v>41</v>
      </c>
      <c r="AW136" s="19">
        <v>42</v>
      </c>
      <c r="AX136" s="19">
        <v>43</v>
      </c>
      <c r="AY136" s="19">
        <v>44</v>
      </c>
      <c r="AZ136" s="19">
        <v>45</v>
      </c>
      <c r="BA136" s="19">
        <v>46</v>
      </c>
      <c r="BB136" s="19">
        <v>47</v>
      </c>
      <c r="BC136" s="19">
        <v>48</v>
      </c>
      <c r="BD136" s="19">
        <v>49</v>
      </c>
      <c r="BE136" s="19">
        <v>50</v>
      </c>
      <c r="BF136" s="19">
        <v>51</v>
      </c>
      <c r="BG136" s="19">
        <v>52</v>
      </c>
      <c r="BH136" s="19">
        <v>53</v>
      </c>
      <c r="BI136" s="19">
        <v>54</v>
      </c>
      <c r="BJ136" s="19">
        <v>55</v>
      </c>
      <c r="BK136" s="19">
        <v>56</v>
      </c>
      <c r="BL136" s="19">
        <v>57</v>
      </c>
      <c r="BM136" s="19">
        <v>58</v>
      </c>
      <c r="BN136" s="19">
        <v>59</v>
      </c>
      <c r="BO136" s="19">
        <v>60</v>
      </c>
      <c r="BP136" s="19">
        <v>61</v>
      </c>
      <c r="BQ136" s="19">
        <v>62</v>
      </c>
      <c r="BR136" s="19">
        <v>63</v>
      </c>
      <c r="BS136" s="19">
        <v>64</v>
      </c>
      <c r="BT136" s="19">
        <v>65</v>
      </c>
      <c r="BU136" s="19">
        <v>66</v>
      </c>
      <c r="BV136" s="19">
        <v>67</v>
      </c>
      <c r="BW136" s="19">
        <v>68</v>
      </c>
      <c r="BX136" s="19">
        <v>69</v>
      </c>
    </row>
    <row r="137" spans="1:76" s="7" customFormat="1" x14ac:dyDescent="0.25">
      <c r="A137" s="718"/>
      <c r="B137" s="718"/>
      <c r="C137" s="720"/>
      <c r="D137" s="720"/>
      <c r="E137" s="721"/>
      <c r="F137" s="718"/>
      <c r="G137" s="22" t="str">
        <f>Factors!C$89</f>
        <v/>
      </c>
      <c r="H137" s="22" t="str">
        <f>Factors!D$89</f>
        <v/>
      </c>
      <c r="I137" s="22" t="str">
        <f>Factors!E$89</f>
        <v/>
      </c>
      <c r="J137" s="22" t="str">
        <f>Factors!F$89</f>
        <v/>
      </c>
      <c r="K137" s="22" t="str">
        <f>Factors!G$89</f>
        <v/>
      </c>
      <c r="L137" s="22" t="str">
        <f>Factors!H$89</f>
        <v/>
      </c>
      <c r="M137" s="22" t="str">
        <f>Factors!I$89</f>
        <v/>
      </c>
      <c r="N137" s="22" t="str">
        <f>Factors!J$89</f>
        <v/>
      </c>
      <c r="O137" s="22" t="str">
        <f>Factors!K$89</f>
        <v/>
      </c>
      <c r="P137" s="22" t="str">
        <f>Factors!L$89</f>
        <v/>
      </c>
      <c r="Q137" s="22" t="str">
        <f>Factors!M$89</f>
        <v/>
      </c>
      <c r="R137" s="22" t="str">
        <f>Factors!N$89</f>
        <v/>
      </c>
      <c r="S137" s="22" t="str">
        <f>Factors!O$89</f>
        <v/>
      </c>
      <c r="T137" s="22" t="str">
        <f>Factors!P$89</f>
        <v/>
      </c>
      <c r="U137" s="22" t="str">
        <f>Factors!Q$89</f>
        <v/>
      </c>
      <c r="V137" s="22" t="str">
        <f>Factors!R$89</f>
        <v/>
      </c>
      <c r="W137" s="22" t="str">
        <f>Factors!S$89</f>
        <v/>
      </c>
      <c r="X137" s="22" t="str">
        <f>Factors!T$89</f>
        <v/>
      </c>
      <c r="Y137" s="22" t="str">
        <f>Factors!U$89</f>
        <v/>
      </c>
      <c r="Z137" s="22" t="str">
        <f>Factors!V$89</f>
        <v/>
      </c>
      <c r="AA137" s="22" t="str">
        <f>Factors!W$89</f>
        <v/>
      </c>
      <c r="AB137" s="22" t="str">
        <f>Factors!X$89</f>
        <v/>
      </c>
      <c r="AC137" s="22" t="str">
        <f>Factors!Y$89</f>
        <v/>
      </c>
      <c r="AD137" s="22" t="str">
        <f>Factors!Z$89</f>
        <v/>
      </c>
      <c r="AE137" s="22" t="str">
        <f>Factors!AA$89</f>
        <v/>
      </c>
      <c r="AF137" s="22" t="str">
        <f>Factors!AB$89</f>
        <v/>
      </c>
      <c r="AG137" s="22" t="str">
        <f>Factors!AC$89</f>
        <v/>
      </c>
      <c r="AH137" s="22" t="str">
        <f>Factors!AD$89</f>
        <v/>
      </c>
      <c r="AI137" s="22" t="str">
        <f>Factors!AE$89</f>
        <v/>
      </c>
      <c r="AJ137" s="22" t="str">
        <f>Factors!AF$89</f>
        <v/>
      </c>
      <c r="AK137" s="22" t="str">
        <f>Factors!AG$89</f>
        <v/>
      </c>
      <c r="AL137" s="22" t="str">
        <f>Factors!AH$89</f>
        <v/>
      </c>
      <c r="AM137" s="22" t="str">
        <f>Factors!AI$89</f>
        <v/>
      </c>
      <c r="AN137" s="22" t="str">
        <f>Factors!AJ$89</f>
        <v/>
      </c>
      <c r="AO137" s="22" t="str">
        <f>Factors!AK$89</f>
        <v/>
      </c>
      <c r="AP137" s="22" t="str">
        <f>Factors!AL$89</f>
        <v/>
      </c>
      <c r="AQ137" s="22" t="str">
        <f>Factors!AM$89</f>
        <v/>
      </c>
      <c r="AR137" s="22" t="str">
        <f>Factors!AN$89</f>
        <v/>
      </c>
      <c r="AS137" s="22" t="str">
        <f>Factors!AO$89</f>
        <v/>
      </c>
      <c r="AT137" s="22" t="str">
        <f>Factors!AP$89</f>
        <v/>
      </c>
      <c r="AU137" s="22" t="str">
        <f>Factors!AQ$89</f>
        <v/>
      </c>
      <c r="AV137" s="22" t="str">
        <f>Factors!AR$89</f>
        <v/>
      </c>
      <c r="AW137" s="22" t="str">
        <f>Factors!AS$89</f>
        <v/>
      </c>
      <c r="AX137" s="22" t="str">
        <f>Factors!AT$89</f>
        <v/>
      </c>
      <c r="AY137" s="22" t="str">
        <f>Factors!AU$89</f>
        <v/>
      </c>
      <c r="AZ137" s="22" t="str">
        <f>Factors!AV$89</f>
        <v/>
      </c>
      <c r="BA137" s="22" t="str">
        <f>Factors!AW$89</f>
        <v/>
      </c>
      <c r="BB137" s="22" t="str">
        <f>Factors!AX$89</f>
        <v/>
      </c>
      <c r="BC137" s="22" t="str">
        <f>Factors!AY$89</f>
        <v/>
      </c>
      <c r="BD137" s="22" t="str">
        <f>Factors!AZ$89</f>
        <v/>
      </c>
      <c r="BE137" s="22" t="str">
        <f>Factors!BA$89</f>
        <v/>
      </c>
      <c r="BF137" s="22" t="str">
        <f>Factors!BB$89</f>
        <v/>
      </c>
      <c r="BG137" s="22" t="str">
        <f>Factors!BC$89</f>
        <v/>
      </c>
      <c r="BH137" s="22" t="str">
        <f>Factors!BD$89</f>
        <v/>
      </c>
      <c r="BI137" s="22" t="str">
        <f>Factors!BE$89</f>
        <v/>
      </c>
      <c r="BJ137" s="22" t="str">
        <f>Factors!BF$89</f>
        <v/>
      </c>
      <c r="BK137" s="22" t="str">
        <f>Factors!BG$89</f>
        <v/>
      </c>
      <c r="BL137" s="22" t="str">
        <f>Factors!BH$89</f>
        <v/>
      </c>
      <c r="BM137" s="22" t="str">
        <f>Factors!BI$89</f>
        <v/>
      </c>
      <c r="BN137" s="22" t="str">
        <f>Factors!BJ$89</f>
        <v/>
      </c>
      <c r="BO137" s="22" t="str">
        <f>Factors!BK$89</f>
        <v/>
      </c>
      <c r="BP137" s="22" t="str">
        <f>Factors!BL$89</f>
        <v/>
      </c>
      <c r="BQ137" s="22" t="str">
        <f>Factors!BM$89</f>
        <v/>
      </c>
      <c r="BR137" s="22" t="str">
        <f>Factors!BN$89</f>
        <v/>
      </c>
      <c r="BS137" s="22" t="str">
        <f>Factors!BO$89</f>
        <v/>
      </c>
      <c r="BT137" s="22" t="str">
        <f>Factors!BP$89</f>
        <v/>
      </c>
      <c r="BU137" s="22" t="str">
        <f>Factors!BQ$89</f>
        <v/>
      </c>
      <c r="BV137" s="22" t="str">
        <f>Factors!BR$89</f>
        <v/>
      </c>
      <c r="BW137" s="22" t="str">
        <f>Factors!BS$89</f>
        <v/>
      </c>
      <c r="BX137" s="22" t="str">
        <f>Factors!BT$89</f>
        <v/>
      </c>
    </row>
    <row r="138" spans="1:76" s="394" customFormat="1" ht="11.4" x14ac:dyDescent="0.2">
      <c r="A138" s="481" t="s">
        <v>33</v>
      </c>
      <c r="B138" s="492">
        <f>'Benefit Log'!B$22</f>
        <v>0</v>
      </c>
      <c r="C138" s="483" t="str">
        <f>C6</f>
        <v>Non-QALY</v>
      </c>
      <c r="D138" s="485">
        <f>D366</f>
        <v>0</v>
      </c>
      <c r="E138" s="316">
        <f t="shared" ref="E138:E152" si="42">SUM(G138:BX138)</f>
        <v>0</v>
      </c>
      <c r="F138" s="485">
        <f>E366</f>
        <v>0</v>
      </c>
      <c r="G138" s="433"/>
      <c r="H138" s="433"/>
      <c r="I138" s="433"/>
      <c r="J138" s="433"/>
      <c r="K138" s="433"/>
      <c r="L138" s="433"/>
      <c r="M138" s="433"/>
      <c r="N138" s="433"/>
      <c r="O138" s="433"/>
      <c r="P138" s="433"/>
      <c r="Q138" s="433"/>
      <c r="R138" s="433"/>
      <c r="S138" s="433"/>
      <c r="T138" s="433"/>
      <c r="U138" s="433"/>
      <c r="V138" s="433"/>
      <c r="W138" s="433"/>
      <c r="X138" s="433"/>
      <c r="Y138" s="433"/>
      <c r="Z138" s="433"/>
      <c r="AA138" s="433"/>
      <c r="AB138" s="433"/>
      <c r="AC138" s="433"/>
      <c r="AD138" s="433"/>
      <c r="AE138" s="433"/>
      <c r="AF138" s="433"/>
      <c r="AG138" s="433"/>
      <c r="AH138" s="433"/>
      <c r="AI138" s="433"/>
      <c r="AJ138" s="433"/>
      <c r="AK138" s="433"/>
      <c r="AL138" s="433"/>
      <c r="AM138" s="433"/>
      <c r="AN138" s="433"/>
      <c r="AO138" s="433"/>
      <c r="AP138" s="433"/>
      <c r="AQ138" s="433"/>
      <c r="AR138" s="433"/>
      <c r="AS138" s="433"/>
      <c r="AT138" s="433"/>
      <c r="AU138" s="433"/>
      <c r="AV138" s="433"/>
      <c r="AW138" s="433"/>
      <c r="AX138" s="433"/>
      <c r="AY138" s="433"/>
      <c r="AZ138" s="433"/>
      <c r="BA138" s="433"/>
      <c r="BB138" s="433"/>
      <c r="BC138" s="433"/>
      <c r="BD138" s="433"/>
      <c r="BE138" s="433"/>
      <c r="BF138" s="433"/>
      <c r="BG138" s="433"/>
      <c r="BH138" s="433"/>
      <c r="BI138" s="433"/>
      <c r="BJ138" s="433"/>
      <c r="BK138" s="433"/>
      <c r="BL138" s="433"/>
      <c r="BM138" s="433"/>
      <c r="BN138" s="433"/>
      <c r="BO138" s="433"/>
      <c r="BP138" s="433"/>
      <c r="BQ138" s="433"/>
      <c r="BR138" s="433"/>
      <c r="BS138" s="433"/>
      <c r="BT138" s="433"/>
      <c r="BU138" s="433"/>
      <c r="BV138" s="433"/>
      <c r="BW138" s="433"/>
      <c r="BX138" s="433"/>
    </row>
    <row r="139" spans="1:76" s="394" customFormat="1" ht="11.4" x14ac:dyDescent="0.2">
      <c r="A139" s="481" t="s">
        <v>34</v>
      </c>
      <c r="B139" s="492">
        <f>'Benefit Log'!B$23</f>
        <v>0</v>
      </c>
      <c r="C139" s="483" t="str">
        <f t="shared" ref="C139:C152" si="43">C7</f>
        <v>Non-QALY</v>
      </c>
      <c r="D139" s="485">
        <f>D368</f>
        <v>0</v>
      </c>
      <c r="E139" s="316">
        <f t="shared" si="42"/>
        <v>0</v>
      </c>
      <c r="F139" s="485">
        <f>E368</f>
        <v>0</v>
      </c>
      <c r="G139" s="551"/>
      <c r="H139" s="551"/>
      <c r="I139" s="551"/>
      <c r="J139" s="551"/>
      <c r="K139" s="551"/>
      <c r="L139" s="551"/>
      <c r="M139" s="551"/>
      <c r="N139" s="551"/>
      <c r="O139" s="551"/>
      <c r="P139" s="551"/>
      <c r="Q139" s="551"/>
      <c r="R139" s="551"/>
      <c r="S139" s="551"/>
      <c r="T139" s="551"/>
      <c r="U139" s="551"/>
      <c r="V139" s="551"/>
      <c r="W139" s="551"/>
      <c r="X139" s="551"/>
      <c r="Y139" s="551"/>
      <c r="Z139" s="551"/>
      <c r="AA139" s="551"/>
      <c r="AB139" s="551"/>
      <c r="AC139" s="551"/>
      <c r="AD139" s="551"/>
      <c r="AE139" s="551"/>
      <c r="AF139" s="551"/>
      <c r="AG139" s="551"/>
      <c r="AH139" s="551"/>
      <c r="AI139" s="551"/>
      <c r="AJ139" s="551"/>
      <c r="AK139" s="551"/>
      <c r="AL139" s="551"/>
      <c r="AM139" s="551"/>
      <c r="AN139" s="551"/>
      <c r="AO139" s="551"/>
      <c r="AP139" s="551"/>
      <c r="AQ139" s="551"/>
      <c r="AR139" s="551"/>
      <c r="AS139" s="551"/>
      <c r="AT139" s="551"/>
      <c r="AU139" s="551"/>
      <c r="AV139" s="551"/>
      <c r="AW139" s="551"/>
      <c r="AX139" s="551"/>
      <c r="AY139" s="551"/>
      <c r="AZ139" s="551"/>
      <c r="BA139" s="551"/>
      <c r="BB139" s="551"/>
      <c r="BC139" s="551"/>
      <c r="BD139" s="551"/>
      <c r="BE139" s="551"/>
      <c r="BF139" s="551"/>
      <c r="BG139" s="551"/>
      <c r="BH139" s="551"/>
      <c r="BI139" s="551"/>
      <c r="BJ139" s="551"/>
      <c r="BK139" s="551"/>
      <c r="BL139" s="551"/>
      <c r="BM139" s="551"/>
      <c r="BN139" s="551"/>
      <c r="BO139" s="551"/>
      <c r="BP139" s="551"/>
      <c r="BQ139" s="551"/>
      <c r="BR139" s="551"/>
      <c r="BS139" s="551"/>
      <c r="BT139" s="551"/>
      <c r="BU139" s="551"/>
      <c r="BV139" s="551"/>
      <c r="BW139" s="551"/>
      <c r="BX139" s="551"/>
    </row>
    <row r="140" spans="1:76" s="394" customFormat="1" ht="11.4" x14ac:dyDescent="0.2">
      <c r="A140" s="481" t="s">
        <v>35</v>
      </c>
      <c r="B140" s="492">
        <f>'Benefit Log'!B$24</f>
        <v>0</v>
      </c>
      <c r="C140" s="483" t="str">
        <f t="shared" si="43"/>
        <v>Non-QALY</v>
      </c>
      <c r="D140" s="485">
        <f>D370</f>
        <v>0</v>
      </c>
      <c r="E140" s="316">
        <f t="shared" si="42"/>
        <v>0</v>
      </c>
      <c r="F140" s="485">
        <f>E370</f>
        <v>0</v>
      </c>
      <c r="G140" s="551"/>
      <c r="H140" s="551"/>
      <c r="I140" s="551"/>
      <c r="J140" s="551"/>
      <c r="K140" s="551"/>
      <c r="L140" s="551"/>
      <c r="M140" s="551"/>
      <c r="N140" s="551"/>
      <c r="O140" s="551"/>
      <c r="P140" s="551"/>
      <c r="Q140" s="551"/>
      <c r="R140" s="551"/>
      <c r="S140" s="551"/>
      <c r="T140" s="551"/>
      <c r="U140" s="551"/>
      <c r="V140" s="551"/>
      <c r="W140" s="551"/>
      <c r="X140" s="551"/>
      <c r="Y140" s="551"/>
      <c r="Z140" s="551"/>
      <c r="AA140" s="551"/>
      <c r="AB140" s="551"/>
      <c r="AC140" s="551"/>
      <c r="AD140" s="551"/>
      <c r="AE140" s="551"/>
      <c r="AF140" s="551"/>
      <c r="AG140" s="551"/>
      <c r="AH140" s="551"/>
      <c r="AI140" s="551"/>
      <c r="AJ140" s="551"/>
      <c r="AK140" s="551"/>
      <c r="AL140" s="551"/>
      <c r="AM140" s="551"/>
      <c r="AN140" s="551"/>
      <c r="AO140" s="551"/>
      <c r="AP140" s="551"/>
      <c r="AQ140" s="551"/>
      <c r="AR140" s="551"/>
      <c r="AS140" s="551"/>
      <c r="AT140" s="551"/>
      <c r="AU140" s="551"/>
      <c r="AV140" s="551"/>
      <c r="AW140" s="551"/>
      <c r="AX140" s="551"/>
      <c r="AY140" s="551"/>
      <c r="AZ140" s="551"/>
      <c r="BA140" s="551"/>
      <c r="BB140" s="551"/>
      <c r="BC140" s="551"/>
      <c r="BD140" s="551"/>
      <c r="BE140" s="551"/>
      <c r="BF140" s="551"/>
      <c r="BG140" s="551"/>
      <c r="BH140" s="551"/>
      <c r="BI140" s="551"/>
      <c r="BJ140" s="551"/>
      <c r="BK140" s="551"/>
      <c r="BL140" s="551"/>
      <c r="BM140" s="551"/>
      <c r="BN140" s="551"/>
      <c r="BO140" s="551"/>
      <c r="BP140" s="551"/>
      <c r="BQ140" s="551"/>
      <c r="BR140" s="551"/>
      <c r="BS140" s="551"/>
      <c r="BT140" s="551"/>
      <c r="BU140" s="551"/>
      <c r="BV140" s="551"/>
      <c r="BW140" s="551"/>
      <c r="BX140" s="551"/>
    </row>
    <row r="141" spans="1:76" s="394" customFormat="1" ht="11.4" x14ac:dyDescent="0.2">
      <c r="A141" s="481" t="s">
        <v>36</v>
      </c>
      <c r="B141" s="492">
        <f>'Benefit Log'!B$25</f>
        <v>0</v>
      </c>
      <c r="C141" s="483" t="str">
        <f t="shared" si="43"/>
        <v>Non-QALY</v>
      </c>
      <c r="D141" s="485">
        <f>D372</f>
        <v>0</v>
      </c>
      <c r="E141" s="316">
        <f t="shared" si="42"/>
        <v>0</v>
      </c>
      <c r="F141" s="485">
        <f>E372</f>
        <v>0</v>
      </c>
      <c r="G141" s="551"/>
      <c r="H141" s="551"/>
      <c r="I141" s="551"/>
      <c r="J141" s="551"/>
      <c r="K141" s="551"/>
      <c r="L141" s="551"/>
      <c r="M141" s="551"/>
      <c r="N141" s="551"/>
      <c r="O141" s="551"/>
      <c r="P141" s="551"/>
      <c r="Q141" s="551"/>
      <c r="R141" s="551"/>
      <c r="S141" s="551"/>
      <c r="T141" s="551"/>
      <c r="U141" s="551"/>
      <c r="V141" s="551"/>
      <c r="W141" s="551"/>
      <c r="X141" s="551"/>
      <c r="Y141" s="551"/>
      <c r="Z141" s="551"/>
      <c r="AA141" s="551"/>
      <c r="AB141" s="551"/>
      <c r="AC141" s="551"/>
      <c r="AD141" s="551"/>
      <c r="AE141" s="551"/>
      <c r="AF141" s="551"/>
      <c r="AG141" s="551"/>
      <c r="AH141" s="551"/>
      <c r="AI141" s="551"/>
      <c r="AJ141" s="551"/>
      <c r="AK141" s="551"/>
      <c r="AL141" s="551"/>
      <c r="AM141" s="551"/>
      <c r="AN141" s="551"/>
      <c r="AO141" s="551"/>
      <c r="AP141" s="551"/>
      <c r="AQ141" s="551"/>
      <c r="AR141" s="551"/>
      <c r="AS141" s="551"/>
      <c r="AT141" s="551"/>
      <c r="AU141" s="551"/>
      <c r="AV141" s="551"/>
      <c r="AW141" s="551"/>
      <c r="AX141" s="551"/>
      <c r="AY141" s="551"/>
      <c r="AZ141" s="551"/>
      <c r="BA141" s="551"/>
      <c r="BB141" s="551"/>
      <c r="BC141" s="551"/>
      <c r="BD141" s="551"/>
      <c r="BE141" s="551"/>
      <c r="BF141" s="551"/>
      <c r="BG141" s="551"/>
      <c r="BH141" s="551"/>
      <c r="BI141" s="551"/>
      <c r="BJ141" s="551"/>
      <c r="BK141" s="551"/>
      <c r="BL141" s="551"/>
      <c r="BM141" s="551"/>
      <c r="BN141" s="551"/>
      <c r="BO141" s="551"/>
      <c r="BP141" s="551"/>
      <c r="BQ141" s="551"/>
      <c r="BR141" s="551"/>
      <c r="BS141" s="551"/>
      <c r="BT141" s="551"/>
      <c r="BU141" s="551"/>
      <c r="BV141" s="551"/>
      <c r="BW141" s="551"/>
      <c r="BX141" s="551"/>
    </row>
    <row r="142" spans="1:76" s="394" customFormat="1" ht="11.4" x14ac:dyDescent="0.2">
      <c r="A142" s="481" t="s">
        <v>37</v>
      </c>
      <c r="B142" s="492">
        <f>'Benefit Log'!B$26</f>
        <v>0</v>
      </c>
      <c r="C142" s="483" t="str">
        <f t="shared" si="43"/>
        <v>Non-QALY</v>
      </c>
      <c r="D142" s="485">
        <f>D374</f>
        <v>0</v>
      </c>
      <c r="E142" s="316">
        <f t="shared" si="42"/>
        <v>0</v>
      </c>
      <c r="F142" s="485">
        <f>E374</f>
        <v>0</v>
      </c>
      <c r="G142" s="551"/>
      <c r="H142" s="551"/>
      <c r="I142" s="551"/>
      <c r="J142" s="551"/>
      <c r="K142" s="551"/>
      <c r="L142" s="551"/>
      <c r="M142" s="551"/>
      <c r="N142" s="551"/>
      <c r="O142" s="551"/>
      <c r="P142" s="551"/>
      <c r="Q142" s="551"/>
      <c r="R142" s="551"/>
      <c r="S142" s="551"/>
      <c r="T142" s="551"/>
      <c r="U142" s="551"/>
      <c r="V142" s="551"/>
      <c r="W142" s="551"/>
      <c r="X142" s="551"/>
      <c r="Y142" s="551"/>
      <c r="Z142" s="551"/>
      <c r="AA142" s="551"/>
      <c r="AB142" s="551"/>
      <c r="AC142" s="551"/>
      <c r="AD142" s="551"/>
      <c r="AE142" s="551"/>
      <c r="AF142" s="551"/>
      <c r="AG142" s="551"/>
      <c r="AH142" s="551"/>
      <c r="AI142" s="551"/>
      <c r="AJ142" s="551"/>
      <c r="AK142" s="551"/>
      <c r="AL142" s="551"/>
      <c r="AM142" s="551"/>
      <c r="AN142" s="551"/>
      <c r="AO142" s="551"/>
      <c r="AP142" s="551"/>
      <c r="AQ142" s="551"/>
      <c r="AR142" s="551"/>
      <c r="AS142" s="551"/>
      <c r="AT142" s="551"/>
      <c r="AU142" s="551"/>
      <c r="AV142" s="551"/>
      <c r="AW142" s="551"/>
      <c r="AX142" s="551"/>
      <c r="AY142" s="551"/>
      <c r="AZ142" s="551"/>
      <c r="BA142" s="551"/>
      <c r="BB142" s="551"/>
      <c r="BC142" s="551"/>
      <c r="BD142" s="551"/>
      <c r="BE142" s="551"/>
      <c r="BF142" s="551"/>
      <c r="BG142" s="551"/>
      <c r="BH142" s="551"/>
      <c r="BI142" s="551"/>
      <c r="BJ142" s="551"/>
      <c r="BK142" s="551"/>
      <c r="BL142" s="551"/>
      <c r="BM142" s="551"/>
      <c r="BN142" s="551"/>
      <c r="BO142" s="551"/>
      <c r="BP142" s="551"/>
      <c r="BQ142" s="551"/>
      <c r="BR142" s="551"/>
      <c r="BS142" s="551"/>
      <c r="BT142" s="551"/>
      <c r="BU142" s="551"/>
      <c r="BV142" s="551"/>
      <c r="BW142" s="551"/>
      <c r="BX142" s="551"/>
    </row>
    <row r="143" spans="1:76" s="394" customFormat="1" ht="11.4" x14ac:dyDescent="0.2">
      <c r="A143" s="481" t="s">
        <v>38</v>
      </c>
      <c r="B143" s="492">
        <f>'Benefit Log'!B$27</f>
        <v>0</v>
      </c>
      <c r="C143" s="483" t="str">
        <f t="shared" si="43"/>
        <v>Non-QALY</v>
      </c>
      <c r="D143" s="485">
        <f>D376</f>
        <v>0</v>
      </c>
      <c r="E143" s="316">
        <f t="shared" si="42"/>
        <v>0</v>
      </c>
      <c r="F143" s="485">
        <f>E376</f>
        <v>0</v>
      </c>
      <c r="G143" s="551"/>
      <c r="H143" s="551"/>
      <c r="I143" s="551"/>
      <c r="J143" s="551"/>
      <c r="K143" s="551"/>
      <c r="L143" s="551"/>
      <c r="M143" s="551"/>
      <c r="N143" s="551"/>
      <c r="O143" s="551"/>
      <c r="P143" s="551"/>
      <c r="Q143" s="551"/>
      <c r="R143" s="551"/>
      <c r="S143" s="551"/>
      <c r="T143" s="551"/>
      <c r="U143" s="551"/>
      <c r="V143" s="551"/>
      <c r="W143" s="551"/>
      <c r="X143" s="551"/>
      <c r="Y143" s="551"/>
      <c r="Z143" s="551"/>
      <c r="AA143" s="551"/>
      <c r="AB143" s="551"/>
      <c r="AC143" s="551"/>
      <c r="AD143" s="551"/>
      <c r="AE143" s="551"/>
      <c r="AF143" s="551"/>
      <c r="AG143" s="551"/>
      <c r="AH143" s="551"/>
      <c r="AI143" s="551"/>
      <c r="AJ143" s="551"/>
      <c r="AK143" s="551"/>
      <c r="AL143" s="551"/>
      <c r="AM143" s="551"/>
      <c r="AN143" s="551"/>
      <c r="AO143" s="551"/>
      <c r="AP143" s="551"/>
      <c r="AQ143" s="551"/>
      <c r="AR143" s="551"/>
      <c r="AS143" s="551"/>
      <c r="AT143" s="551"/>
      <c r="AU143" s="551"/>
      <c r="AV143" s="551"/>
      <c r="AW143" s="551"/>
      <c r="AX143" s="551"/>
      <c r="AY143" s="551"/>
      <c r="AZ143" s="551"/>
      <c r="BA143" s="551"/>
      <c r="BB143" s="551"/>
      <c r="BC143" s="551"/>
      <c r="BD143" s="551"/>
      <c r="BE143" s="551"/>
      <c r="BF143" s="551"/>
      <c r="BG143" s="551"/>
      <c r="BH143" s="551"/>
      <c r="BI143" s="551"/>
      <c r="BJ143" s="551"/>
      <c r="BK143" s="551"/>
      <c r="BL143" s="551"/>
      <c r="BM143" s="551"/>
      <c r="BN143" s="551"/>
      <c r="BO143" s="551"/>
      <c r="BP143" s="551"/>
      <c r="BQ143" s="551"/>
      <c r="BR143" s="551"/>
      <c r="BS143" s="551"/>
      <c r="BT143" s="551"/>
      <c r="BU143" s="551"/>
      <c r="BV143" s="551"/>
      <c r="BW143" s="551"/>
      <c r="BX143" s="551"/>
    </row>
    <row r="144" spans="1:76" s="394" customFormat="1" ht="11.4" x14ac:dyDescent="0.2">
      <c r="A144" s="481" t="s">
        <v>39</v>
      </c>
      <c r="B144" s="492">
        <f>'Benefit Log'!B$28</f>
        <v>0</v>
      </c>
      <c r="C144" s="483" t="str">
        <f t="shared" si="43"/>
        <v>Non-QALY</v>
      </c>
      <c r="D144" s="485">
        <f>D378</f>
        <v>0</v>
      </c>
      <c r="E144" s="316">
        <f t="shared" si="42"/>
        <v>0</v>
      </c>
      <c r="F144" s="485">
        <f>E378</f>
        <v>0</v>
      </c>
      <c r="G144" s="551"/>
      <c r="H144" s="551"/>
      <c r="I144" s="551"/>
      <c r="J144" s="551"/>
      <c r="K144" s="551"/>
      <c r="L144" s="551"/>
      <c r="M144" s="551"/>
      <c r="N144" s="551"/>
      <c r="O144" s="551"/>
      <c r="P144" s="551"/>
      <c r="Q144" s="551"/>
      <c r="R144" s="551"/>
      <c r="S144" s="551"/>
      <c r="T144" s="551"/>
      <c r="U144" s="551"/>
      <c r="V144" s="551"/>
      <c r="W144" s="551"/>
      <c r="X144" s="551"/>
      <c r="Y144" s="551"/>
      <c r="Z144" s="551"/>
      <c r="AA144" s="551"/>
      <c r="AB144" s="551"/>
      <c r="AC144" s="551"/>
      <c r="AD144" s="551"/>
      <c r="AE144" s="551"/>
      <c r="AF144" s="551"/>
      <c r="AG144" s="551"/>
      <c r="AH144" s="551"/>
      <c r="AI144" s="551"/>
      <c r="AJ144" s="551"/>
      <c r="AK144" s="551"/>
      <c r="AL144" s="551"/>
      <c r="AM144" s="551"/>
      <c r="AN144" s="551"/>
      <c r="AO144" s="551"/>
      <c r="AP144" s="551"/>
      <c r="AQ144" s="551"/>
      <c r="AR144" s="551"/>
      <c r="AS144" s="551"/>
      <c r="AT144" s="551"/>
      <c r="AU144" s="551"/>
      <c r="AV144" s="551"/>
      <c r="AW144" s="551"/>
      <c r="AX144" s="551"/>
      <c r="AY144" s="551"/>
      <c r="AZ144" s="551"/>
      <c r="BA144" s="551"/>
      <c r="BB144" s="551"/>
      <c r="BC144" s="551"/>
      <c r="BD144" s="551"/>
      <c r="BE144" s="551"/>
      <c r="BF144" s="551"/>
      <c r="BG144" s="551"/>
      <c r="BH144" s="551"/>
      <c r="BI144" s="551"/>
      <c r="BJ144" s="551"/>
      <c r="BK144" s="551"/>
      <c r="BL144" s="551"/>
      <c r="BM144" s="551"/>
      <c r="BN144" s="551"/>
      <c r="BO144" s="551"/>
      <c r="BP144" s="551"/>
      <c r="BQ144" s="551"/>
      <c r="BR144" s="551"/>
      <c r="BS144" s="551"/>
      <c r="BT144" s="551"/>
      <c r="BU144" s="551"/>
      <c r="BV144" s="551"/>
      <c r="BW144" s="551"/>
      <c r="BX144" s="551"/>
    </row>
    <row r="145" spans="1:76" s="394" customFormat="1" ht="11.4" x14ac:dyDescent="0.2">
      <c r="A145" s="481" t="s">
        <v>40</v>
      </c>
      <c r="B145" s="492">
        <f>'Benefit Log'!B$29</f>
        <v>0</v>
      </c>
      <c r="C145" s="483" t="str">
        <f t="shared" si="43"/>
        <v>Non-QALY</v>
      </c>
      <c r="D145" s="485">
        <f>D380</f>
        <v>0</v>
      </c>
      <c r="E145" s="316">
        <f t="shared" si="42"/>
        <v>0</v>
      </c>
      <c r="F145" s="485">
        <f>E380</f>
        <v>0</v>
      </c>
      <c r="G145" s="551"/>
      <c r="H145" s="551"/>
      <c r="I145" s="551"/>
      <c r="J145" s="551"/>
      <c r="K145" s="551"/>
      <c r="L145" s="551"/>
      <c r="M145" s="551"/>
      <c r="N145" s="551"/>
      <c r="O145" s="551"/>
      <c r="P145" s="551"/>
      <c r="Q145" s="551"/>
      <c r="R145" s="551"/>
      <c r="S145" s="551"/>
      <c r="T145" s="551"/>
      <c r="U145" s="551"/>
      <c r="V145" s="551"/>
      <c r="W145" s="551"/>
      <c r="X145" s="551"/>
      <c r="Y145" s="551"/>
      <c r="Z145" s="551"/>
      <c r="AA145" s="551"/>
      <c r="AB145" s="551"/>
      <c r="AC145" s="551"/>
      <c r="AD145" s="551"/>
      <c r="AE145" s="551"/>
      <c r="AF145" s="551"/>
      <c r="AG145" s="551"/>
      <c r="AH145" s="551"/>
      <c r="AI145" s="551"/>
      <c r="AJ145" s="551"/>
      <c r="AK145" s="551"/>
      <c r="AL145" s="551"/>
      <c r="AM145" s="551"/>
      <c r="AN145" s="551"/>
      <c r="AO145" s="551"/>
      <c r="AP145" s="551"/>
      <c r="AQ145" s="551"/>
      <c r="AR145" s="551"/>
      <c r="AS145" s="551"/>
      <c r="AT145" s="551"/>
      <c r="AU145" s="551"/>
      <c r="AV145" s="551"/>
      <c r="AW145" s="551"/>
      <c r="AX145" s="551"/>
      <c r="AY145" s="551"/>
      <c r="AZ145" s="551"/>
      <c r="BA145" s="551"/>
      <c r="BB145" s="551"/>
      <c r="BC145" s="551"/>
      <c r="BD145" s="551"/>
      <c r="BE145" s="551"/>
      <c r="BF145" s="551"/>
      <c r="BG145" s="551"/>
      <c r="BH145" s="551"/>
      <c r="BI145" s="551"/>
      <c r="BJ145" s="551"/>
      <c r="BK145" s="551"/>
      <c r="BL145" s="551"/>
      <c r="BM145" s="551"/>
      <c r="BN145" s="551"/>
      <c r="BO145" s="551"/>
      <c r="BP145" s="551"/>
      <c r="BQ145" s="551"/>
      <c r="BR145" s="551"/>
      <c r="BS145" s="551"/>
      <c r="BT145" s="551"/>
      <c r="BU145" s="551"/>
      <c r="BV145" s="551"/>
      <c r="BW145" s="551"/>
      <c r="BX145" s="551"/>
    </row>
    <row r="146" spans="1:76" s="394" customFormat="1" ht="11.4" x14ac:dyDescent="0.2">
      <c r="A146" s="481" t="s">
        <v>631</v>
      </c>
      <c r="B146" s="492">
        <f>'Benefit Log'!B$30</f>
        <v>0</v>
      </c>
      <c r="C146" s="483" t="str">
        <f t="shared" si="43"/>
        <v>Non-QALY</v>
      </c>
      <c r="D146" s="485">
        <f>D382</f>
        <v>0</v>
      </c>
      <c r="E146" s="316">
        <f t="shared" si="42"/>
        <v>0</v>
      </c>
      <c r="F146" s="485">
        <f>E382</f>
        <v>0</v>
      </c>
      <c r="G146" s="433"/>
      <c r="H146" s="433"/>
      <c r="I146" s="433"/>
      <c r="J146" s="433"/>
      <c r="K146" s="433"/>
      <c r="L146" s="433"/>
      <c r="M146" s="433"/>
      <c r="N146" s="433"/>
      <c r="O146" s="433"/>
      <c r="P146" s="433"/>
      <c r="Q146" s="433"/>
      <c r="R146" s="433"/>
      <c r="S146" s="433"/>
      <c r="T146" s="433"/>
      <c r="U146" s="433"/>
      <c r="V146" s="433"/>
      <c r="W146" s="433"/>
      <c r="X146" s="433"/>
      <c r="Y146" s="433"/>
      <c r="Z146" s="433"/>
      <c r="AA146" s="433"/>
      <c r="AB146" s="433"/>
      <c r="AC146" s="433"/>
      <c r="AD146" s="433"/>
      <c r="AE146" s="433"/>
      <c r="AF146" s="433"/>
      <c r="AG146" s="433"/>
      <c r="AH146" s="433"/>
      <c r="AI146" s="433"/>
      <c r="AJ146" s="433"/>
      <c r="AK146" s="433"/>
      <c r="AL146" s="433"/>
      <c r="AM146" s="433"/>
      <c r="AN146" s="433"/>
      <c r="AO146" s="433"/>
      <c r="AP146" s="433"/>
      <c r="AQ146" s="433"/>
      <c r="AR146" s="433"/>
      <c r="AS146" s="433"/>
      <c r="AT146" s="433"/>
      <c r="AU146" s="433"/>
      <c r="AV146" s="433"/>
      <c r="AW146" s="433"/>
      <c r="AX146" s="433"/>
      <c r="AY146" s="433"/>
      <c r="AZ146" s="433"/>
      <c r="BA146" s="433"/>
      <c r="BB146" s="433"/>
      <c r="BC146" s="433"/>
      <c r="BD146" s="433"/>
      <c r="BE146" s="433"/>
      <c r="BF146" s="433"/>
      <c r="BG146" s="433"/>
      <c r="BH146" s="433"/>
      <c r="BI146" s="433"/>
      <c r="BJ146" s="433"/>
      <c r="BK146" s="433"/>
      <c r="BL146" s="433"/>
      <c r="BM146" s="433"/>
      <c r="BN146" s="433"/>
      <c r="BO146" s="433"/>
      <c r="BP146" s="433"/>
      <c r="BQ146" s="433"/>
      <c r="BR146" s="433"/>
      <c r="BS146" s="433"/>
      <c r="BT146" s="433"/>
      <c r="BU146" s="433"/>
      <c r="BV146" s="433"/>
      <c r="BW146" s="433"/>
      <c r="BX146" s="433"/>
    </row>
    <row r="147" spans="1:76" s="394" customFormat="1" ht="11.4" x14ac:dyDescent="0.2">
      <c r="A147" s="481" t="s">
        <v>632</v>
      </c>
      <c r="B147" s="492">
        <f>'Benefit Log'!B$31</f>
        <v>0</v>
      </c>
      <c r="C147" s="483" t="str">
        <f t="shared" si="43"/>
        <v>Non-QALY</v>
      </c>
      <c r="D147" s="485">
        <f>D384</f>
        <v>0</v>
      </c>
      <c r="E147" s="316">
        <f t="shared" si="42"/>
        <v>0</v>
      </c>
      <c r="F147" s="485">
        <f>E384</f>
        <v>0</v>
      </c>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3"/>
      <c r="AI147" s="433"/>
      <c r="AJ147" s="433"/>
      <c r="AK147" s="433"/>
      <c r="AL147" s="433"/>
      <c r="AM147" s="433"/>
      <c r="AN147" s="433"/>
      <c r="AO147" s="433"/>
      <c r="AP147" s="433"/>
      <c r="AQ147" s="433"/>
      <c r="AR147" s="433"/>
      <c r="AS147" s="433"/>
      <c r="AT147" s="433"/>
      <c r="AU147" s="433"/>
      <c r="AV147" s="433"/>
      <c r="AW147" s="433"/>
      <c r="AX147" s="433"/>
      <c r="AY147" s="433"/>
      <c r="AZ147" s="433"/>
      <c r="BA147" s="433"/>
      <c r="BB147" s="433"/>
      <c r="BC147" s="433"/>
      <c r="BD147" s="433"/>
      <c r="BE147" s="433"/>
      <c r="BF147" s="433"/>
      <c r="BG147" s="433"/>
      <c r="BH147" s="433"/>
      <c r="BI147" s="433"/>
      <c r="BJ147" s="433"/>
      <c r="BK147" s="433"/>
      <c r="BL147" s="433"/>
      <c r="BM147" s="433"/>
      <c r="BN147" s="433"/>
      <c r="BO147" s="433"/>
      <c r="BP147" s="433"/>
      <c r="BQ147" s="433"/>
      <c r="BR147" s="433"/>
      <c r="BS147" s="433"/>
      <c r="BT147" s="433"/>
      <c r="BU147" s="433"/>
      <c r="BV147" s="433"/>
      <c r="BW147" s="433"/>
      <c r="BX147" s="433"/>
    </row>
    <row r="148" spans="1:76" s="394" customFormat="1" ht="11.4" x14ac:dyDescent="0.2">
      <c r="A148" s="481" t="s">
        <v>633</v>
      </c>
      <c r="B148" s="492">
        <f>'Benefit Log'!B$32</f>
        <v>0</v>
      </c>
      <c r="C148" s="483" t="str">
        <f t="shared" si="43"/>
        <v>Non-QALY</v>
      </c>
      <c r="D148" s="485">
        <f>D386</f>
        <v>0</v>
      </c>
      <c r="E148" s="316">
        <f t="shared" si="42"/>
        <v>0</v>
      </c>
      <c r="F148" s="485">
        <f>E386</f>
        <v>0</v>
      </c>
      <c r="G148" s="433"/>
      <c r="H148" s="433"/>
      <c r="I148" s="433"/>
      <c r="J148" s="433"/>
      <c r="K148" s="433"/>
      <c r="L148" s="433"/>
      <c r="M148" s="433"/>
      <c r="N148" s="433"/>
      <c r="O148" s="433"/>
      <c r="P148" s="433"/>
      <c r="Q148" s="433"/>
      <c r="R148" s="433"/>
      <c r="S148" s="433"/>
      <c r="T148" s="433"/>
      <c r="U148" s="433"/>
      <c r="V148" s="433"/>
      <c r="W148" s="433"/>
      <c r="X148" s="433"/>
      <c r="Y148" s="433"/>
      <c r="Z148" s="433"/>
      <c r="AA148" s="433"/>
      <c r="AB148" s="433"/>
      <c r="AC148" s="433"/>
      <c r="AD148" s="433"/>
      <c r="AE148" s="433"/>
      <c r="AF148" s="433"/>
      <c r="AG148" s="433"/>
      <c r="AH148" s="433"/>
      <c r="AI148" s="433"/>
      <c r="AJ148" s="433"/>
      <c r="AK148" s="433"/>
      <c r="AL148" s="433"/>
      <c r="AM148" s="433"/>
      <c r="AN148" s="433"/>
      <c r="AO148" s="433"/>
      <c r="AP148" s="433"/>
      <c r="AQ148" s="433"/>
      <c r="AR148" s="433"/>
      <c r="AS148" s="433"/>
      <c r="AT148" s="433"/>
      <c r="AU148" s="433"/>
      <c r="AV148" s="433"/>
      <c r="AW148" s="433"/>
      <c r="AX148" s="433"/>
      <c r="AY148" s="433"/>
      <c r="AZ148" s="433"/>
      <c r="BA148" s="433"/>
      <c r="BB148" s="433"/>
      <c r="BC148" s="433"/>
      <c r="BD148" s="433"/>
      <c r="BE148" s="433"/>
      <c r="BF148" s="433"/>
      <c r="BG148" s="433"/>
      <c r="BH148" s="433"/>
      <c r="BI148" s="433"/>
      <c r="BJ148" s="433"/>
      <c r="BK148" s="433"/>
      <c r="BL148" s="433"/>
      <c r="BM148" s="433"/>
      <c r="BN148" s="433"/>
      <c r="BO148" s="433"/>
      <c r="BP148" s="433"/>
      <c r="BQ148" s="433"/>
      <c r="BR148" s="433"/>
      <c r="BS148" s="433"/>
      <c r="BT148" s="433"/>
      <c r="BU148" s="433"/>
      <c r="BV148" s="433"/>
      <c r="BW148" s="433"/>
      <c r="BX148" s="433"/>
    </row>
    <row r="149" spans="1:76" s="394" customFormat="1" ht="11.4" x14ac:dyDescent="0.2">
      <c r="A149" s="481" t="s">
        <v>634</v>
      </c>
      <c r="B149" s="492">
        <f>'Benefit Log'!B$33</f>
        <v>0</v>
      </c>
      <c r="C149" s="483" t="str">
        <f t="shared" si="43"/>
        <v>Non-QALY</v>
      </c>
      <c r="D149" s="485">
        <f>D388</f>
        <v>0</v>
      </c>
      <c r="E149" s="316">
        <f t="shared" si="42"/>
        <v>0</v>
      </c>
      <c r="F149" s="485">
        <f>E388</f>
        <v>0</v>
      </c>
      <c r="G149" s="433"/>
      <c r="H149" s="433"/>
      <c r="I149" s="433"/>
      <c r="J149" s="433"/>
      <c r="K149" s="433"/>
      <c r="L149" s="433"/>
      <c r="M149" s="433"/>
      <c r="N149" s="433"/>
      <c r="O149" s="433"/>
      <c r="P149" s="433"/>
      <c r="Q149" s="433"/>
      <c r="R149" s="433"/>
      <c r="S149" s="433"/>
      <c r="T149" s="433"/>
      <c r="U149" s="433"/>
      <c r="V149" s="433"/>
      <c r="W149" s="433"/>
      <c r="X149" s="433"/>
      <c r="Y149" s="433"/>
      <c r="Z149" s="433"/>
      <c r="AA149" s="433"/>
      <c r="AB149" s="433"/>
      <c r="AC149" s="433"/>
      <c r="AD149" s="433"/>
      <c r="AE149" s="433"/>
      <c r="AF149" s="433"/>
      <c r="AG149" s="433"/>
      <c r="AH149" s="433"/>
      <c r="AI149" s="433"/>
      <c r="AJ149" s="433"/>
      <c r="AK149" s="433"/>
      <c r="AL149" s="433"/>
      <c r="AM149" s="433"/>
      <c r="AN149" s="433"/>
      <c r="AO149" s="433"/>
      <c r="AP149" s="433"/>
      <c r="AQ149" s="433"/>
      <c r="AR149" s="433"/>
      <c r="AS149" s="433"/>
      <c r="AT149" s="433"/>
      <c r="AU149" s="433"/>
      <c r="AV149" s="433"/>
      <c r="AW149" s="433"/>
      <c r="AX149" s="433"/>
      <c r="AY149" s="433"/>
      <c r="AZ149" s="433"/>
      <c r="BA149" s="433"/>
      <c r="BB149" s="433"/>
      <c r="BC149" s="433"/>
      <c r="BD149" s="433"/>
      <c r="BE149" s="433"/>
      <c r="BF149" s="433"/>
      <c r="BG149" s="433"/>
      <c r="BH149" s="433"/>
      <c r="BI149" s="433"/>
      <c r="BJ149" s="433"/>
      <c r="BK149" s="433"/>
      <c r="BL149" s="433"/>
      <c r="BM149" s="433"/>
      <c r="BN149" s="433"/>
      <c r="BO149" s="433"/>
      <c r="BP149" s="433"/>
      <c r="BQ149" s="433"/>
      <c r="BR149" s="433"/>
      <c r="BS149" s="433"/>
      <c r="BT149" s="433"/>
      <c r="BU149" s="433"/>
      <c r="BV149" s="433"/>
      <c r="BW149" s="433"/>
      <c r="BX149" s="433"/>
    </row>
    <row r="150" spans="1:76" s="394" customFormat="1" ht="11.4" x14ac:dyDescent="0.2">
      <c r="A150" s="481" t="s">
        <v>635</v>
      </c>
      <c r="B150" s="492">
        <f>'Benefit Log'!B$34</f>
        <v>0</v>
      </c>
      <c r="C150" s="483" t="str">
        <f t="shared" si="43"/>
        <v>Non-QALY</v>
      </c>
      <c r="D150" s="485">
        <f>D390</f>
        <v>0</v>
      </c>
      <c r="E150" s="316">
        <f t="shared" si="42"/>
        <v>0</v>
      </c>
      <c r="F150" s="485">
        <f>E390</f>
        <v>0</v>
      </c>
      <c r="G150" s="433"/>
      <c r="H150" s="433"/>
      <c r="I150" s="433"/>
      <c r="J150" s="433"/>
      <c r="K150" s="433"/>
      <c r="L150" s="433"/>
      <c r="M150" s="433"/>
      <c r="N150" s="433"/>
      <c r="O150" s="433"/>
      <c r="P150" s="433"/>
      <c r="Q150" s="433"/>
      <c r="R150" s="433"/>
      <c r="S150" s="433"/>
      <c r="T150" s="433"/>
      <c r="U150" s="433"/>
      <c r="V150" s="433"/>
      <c r="W150" s="433"/>
      <c r="X150" s="433"/>
      <c r="Y150" s="433"/>
      <c r="Z150" s="433"/>
      <c r="AA150" s="433"/>
      <c r="AB150" s="433"/>
      <c r="AC150" s="433"/>
      <c r="AD150" s="433"/>
      <c r="AE150" s="433"/>
      <c r="AF150" s="433"/>
      <c r="AG150" s="433"/>
      <c r="AH150" s="433"/>
      <c r="AI150" s="433"/>
      <c r="AJ150" s="433"/>
      <c r="AK150" s="433"/>
      <c r="AL150" s="433"/>
      <c r="AM150" s="433"/>
      <c r="AN150" s="433"/>
      <c r="AO150" s="433"/>
      <c r="AP150" s="433"/>
      <c r="AQ150" s="433"/>
      <c r="AR150" s="433"/>
      <c r="AS150" s="433"/>
      <c r="AT150" s="433"/>
      <c r="AU150" s="433"/>
      <c r="AV150" s="433"/>
      <c r="AW150" s="433"/>
      <c r="AX150" s="433"/>
      <c r="AY150" s="433"/>
      <c r="AZ150" s="433"/>
      <c r="BA150" s="433"/>
      <c r="BB150" s="433"/>
      <c r="BC150" s="433"/>
      <c r="BD150" s="433"/>
      <c r="BE150" s="433"/>
      <c r="BF150" s="433"/>
      <c r="BG150" s="433"/>
      <c r="BH150" s="433"/>
      <c r="BI150" s="433"/>
      <c r="BJ150" s="433"/>
      <c r="BK150" s="433"/>
      <c r="BL150" s="433"/>
      <c r="BM150" s="433"/>
      <c r="BN150" s="433"/>
      <c r="BO150" s="433"/>
      <c r="BP150" s="433"/>
      <c r="BQ150" s="433"/>
      <c r="BR150" s="433"/>
      <c r="BS150" s="433"/>
      <c r="BT150" s="433"/>
      <c r="BU150" s="433"/>
      <c r="BV150" s="433"/>
      <c r="BW150" s="433"/>
      <c r="BX150" s="433"/>
    </row>
    <row r="151" spans="1:76" s="394" customFormat="1" ht="11.4" x14ac:dyDescent="0.2">
      <c r="A151" s="481" t="s">
        <v>636</v>
      </c>
      <c r="B151" s="492">
        <f>'Benefit Log'!B$35</f>
        <v>0</v>
      </c>
      <c r="C151" s="483" t="str">
        <f t="shared" si="43"/>
        <v>Non-QALY</v>
      </c>
      <c r="D151" s="485">
        <f>D392</f>
        <v>0</v>
      </c>
      <c r="E151" s="316">
        <f t="shared" si="42"/>
        <v>0</v>
      </c>
      <c r="F151" s="485">
        <f>E392</f>
        <v>0</v>
      </c>
      <c r="G151" s="433"/>
      <c r="H151" s="433"/>
      <c r="I151" s="433"/>
      <c r="J151" s="433"/>
      <c r="K151" s="433"/>
      <c r="L151" s="433"/>
      <c r="M151" s="433"/>
      <c r="N151" s="433"/>
      <c r="O151" s="433"/>
      <c r="P151" s="433"/>
      <c r="Q151" s="433"/>
      <c r="R151" s="433"/>
      <c r="S151" s="433"/>
      <c r="T151" s="433"/>
      <c r="U151" s="433"/>
      <c r="V151" s="433"/>
      <c r="W151" s="433"/>
      <c r="X151" s="433"/>
      <c r="Y151" s="433"/>
      <c r="Z151" s="433"/>
      <c r="AA151" s="433"/>
      <c r="AB151" s="433"/>
      <c r="AC151" s="433"/>
      <c r="AD151" s="433"/>
      <c r="AE151" s="433"/>
      <c r="AF151" s="433"/>
      <c r="AG151" s="433"/>
      <c r="AH151" s="433"/>
      <c r="AI151" s="433"/>
      <c r="AJ151" s="433"/>
      <c r="AK151" s="433"/>
      <c r="AL151" s="433"/>
      <c r="AM151" s="433"/>
      <c r="AN151" s="433"/>
      <c r="AO151" s="433"/>
      <c r="AP151" s="433"/>
      <c r="AQ151" s="433"/>
      <c r="AR151" s="433"/>
      <c r="AS151" s="433"/>
      <c r="AT151" s="433"/>
      <c r="AU151" s="433"/>
      <c r="AV151" s="433"/>
      <c r="AW151" s="433"/>
      <c r="AX151" s="433"/>
      <c r="AY151" s="433"/>
      <c r="AZ151" s="433"/>
      <c r="BA151" s="433"/>
      <c r="BB151" s="433"/>
      <c r="BC151" s="433"/>
      <c r="BD151" s="433"/>
      <c r="BE151" s="433"/>
      <c r="BF151" s="433"/>
      <c r="BG151" s="433"/>
      <c r="BH151" s="433"/>
      <c r="BI151" s="433"/>
      <c r="BJ151" s="433"/>
      <c r="BK151" s="433"/>
      <c r="BL151" s="433"/>
      <c r="BM151" s="433"/>
      <c r="BN151" s="433"/>
      <c r="BO151" s="433"/>
      <c r="BP151" s="433"/>
      <c r="BQ151" s="433"/>
      <c r="BR151" s="433"/>
      <c r="BS151" s="433"/>
      <c r="BT151" s="433"/>
      <c r="BU151" s="433"/>
      <c r="BV151" s="433"/>
      <c r="BW151" s="433"/>
      <c r="BX151" s="433"/>
    </row>
    <row r="152" spans="1:76" s="394" customFormat="1" ht="11.4" x14ac:dyDescent="0.2">
      <c r="A152" s="488" t="s">
        <v>637</v>
      </c>
      <c r="B152" s="492">
        <f>'Benefit Log'!B$36</f>
        <v>0</v>
      </c>
      <c r="C152" s="483" t="str">
        <f t="shared" si="43"/>
        <v>Non-QALY</v>
      </c>
      <c r="D152" s="485">
        <f>D394</f>
        <v>0</v>
      </c>
      <c r="E152" s="316">
        <f t="shared" si="42"/>
        <v>0</v>
      </c>
      <c r="F152" s="485">
        <f>E394</f>
        <v>0</v>
      </c>
      <c r="G152" s="433"/>
      <c r="H152" s="433"/>
      <c r="I152" s="433"/>
      <c r="J152" s="433"/>
      <c r="K152" s="433"/>
      <c r="L152" s="433"/>
      <c r="M152" s="433"/>
      <c r="N152" s="433"/>
      <c r="O152" s="433"/>
      <c r="P152" s="433"/>
      <c r="Q152" s="433"/>
      <c r="R152" s="433"/>
      <c r="S152" s="433"/>
      <c r="T152" s="433"/>
      <c r="U152" s="433"/>
      <c r="V152" s="433"/>
      <c r="W152" s="433"/>
      <c r="X152" s="433"/>
      <c r="Y152" s="433"/>
      <c r="Z152" s="433"/>
      <c r="AA152" s="433"/>
      <c r="AB152" s="433"/>
      <c r="AC152" s="433"/>
      <c r="AD152" s="433"/>
      <c r="AE152" s="433"/>
      <c r="AF152" s="433"/>
      <c r="AG152" s="433"/>
      <c r="AH152" s="433"/>
      <c r="AI152" s="433"/>
      <c r="AJ152" s="433"/>
      <c r="AK152" s="433"/>
      <c r="AL152" s="433"/>
      <c r="AM152" s="433"/>
      <c r="AN152" s="433"/>
      <c r="AO152" s="433"/>
      <c r="AP152" s="433"/>
      <c r="AQ152" s="433"/>
      <c r="AR152" s="433"/>
      <c r="AS152" s="433"/>
      <c r="AT152" s="433"/>
      <c r="AU152" s="433"/>
      <c r="AV152" s="433"/>
      <c r="AW152" s="433"/>
      <c r="AX152" s="433"/>
      <c r="AY152" s="433"/>
      <c r="AZ152" s="433"/>
      <c r="BA152" s="433"/>
      <c r="BB152" s="433"/>
      <c r="BC152" s="433"/>
      <c r="BD152" s="433"/>
      <c r="BE152" s="433"/>
      <c r="BF152" s="433"/>
      <c r="BG152" s="433"/>
      <c r="BH152" s="433"/>
      <c r="BI152" s="433"/>
      <c r="BJ152" s="433"/>
      <c r="BK152" s="433"/>
      <c r="BL152" s="433"/>
      <c r="BM152" s="433"/>
      <c r="BN152" s="433"/>
      <c r="BO152" s="433"/>
      <c r="BP152" s="433"/>
      <c r="BQ152" s="433"/>
      <c r="BR152" s="433"/>
      <c r="BS152" s="433"/>
      <c r="BT152" s="433"/>
      <c r="BU152" s="433"/>
      <c r="BV152" s="433"/>
      <c r="BW152" s="433"/>
      <c r="BX152" s="433"/>
    </row>
    <row r="153" spans="1:76" x14ac:dyDescent="0.25">
      <c r="C153" s="490" t="s">
        <v>55</v>
      </c>
      <c r="D153" s="315">
        <f>SUM(D138:D152)</f>
        <v>0</v>
      </c>
      <c r="E153" s="317">
        <f>SUM(E138:E152)</f>
        <v>0</v>
      </c>
      <c r="F153" s="315">
        <f>SUM(F138:F152)</f>
        <v>0</v>
      </c>
      <c r="G153" s="317"/>
      <c r="H153" s="317"/>
      <c r="I153" s="317"/>
      <c r="J153" s="317"/>
      <c r="K153" s="317"/>
      <c r="L153" s="317"/>
      <c r="M153" s="317"/>
      <c r="N153" s="317"/>
      <c r="O153" s="317"/>
      <c r="P153" s="317"/>
      <c r="Q153" s="317"/>
      <c r="R153" s="317"/>
      <c r="S153" s="317"/>
      <c r="T153" s="317"/>
      <c r="U153" s="317"/>
      <c r="V153" s="317"/>
      <c r="W153" s="317"/>
      <c r="X153" s="317"/>
      <c r="Y153" s="317"/>
      <c r="Z153" s="317"/>
      <c r="AA153" s="317"/>
      <c r="AB153" s="317"/>
      <c r="AC153" s="317"/>
      <c r="AD153" s="317"/>
      <c r="AE153" s="317"/>
      <c r="AF153" s="317"/>
      <c r="AG153" s="317"/>
      <c r="AH153" s="317"/>
      <c r="AI153" s="317"/>
      <c r="AJ153" s="317"/>
      <c r="AK153" s="317"/>
      <c r="AL153" s="317"/>
      <c r="AM153" s="317"/>
      <c r="AN153" s="317"/>
      <c r="AO153" s="317"/>
      <c r="AP153" s="317"/>
      <c r="AQ153" s="317"/>
      <c r="AR153" s="317"/>
      <c r="AS153" s="317"/>
      <c r="AT153" s="317"/>
      <c r="AU153" s="317"/>
      <c r="AV153" s="317"/>
      <c r="AW153" s="317"/>
      <c r="AX153" s="317"/>
      <c r="AY153" s="317"/>
      <c r="AZ153" s="317"/>
      <c r="BA153" s="317"/>
      <c r="BB153" s="317"/>
      <c r="BC153" s="317"/>
      <c r="BD153" s="317"/>
      <c r="BE153" s="317"/>
      <c r="BF153" s="317"/>
      <c r="BG153" s="317"/>
      <c r="BH153" s="317"/>
      <c r="BI153" s="317"/>
      <c r="BJ153" s="317"/>
      <c r="BK153" s="317"/>
      <c r="BL153" s="317"/>
      <c r="BM153" s="317"/>
      <c r="BN153" s="317"/>
      <c r="BO153" s="317"/>
      <c r="BP153" s="317"/>
      <c r="BQ153" s="317"/>
      <c r="BR153" s="317"/>
      <c r="BS153" s="317"/>
      <c r="BT153" s="317"/>
      <c r="BU153" s="317"/>
      <c r="BV153" s="317"/>
      <c r="BW153" s="317"/>
      <c r="BX153" s="317"/>
    </row>
    <row r="154" spans="1:76" x14ac:dyDescent="0.25">
      <c r="C154" s="11"/>
      <c r="D154" s="715" t="s">
        <v>584</v>
      </c>
      <c r="E154" s="716"/>
      <c r="F154" s="717"/>
      <c r="G154" s="486">
        <f>SUM(G138:G152)</f>
        <v>0</v>
      </c>
      <c r="H154" s="486">
        <f t="shared" ref="H154:BS154" si="44">SUM(H138:H152)</f>
        <v>0</v>
      </c>
      <c r="I154" s="486">
        <f t="shared" si="44"/>
        <v>0</v>
      </c>
      <c r="J154" s="486">
        <f t="shared" si="44"/>
        <v>0</v>
      </c>
      <c r="K154" s="486">
        <f t="shared" si="44"/>
        <v>0</v>
      </c>
      <c r="L154" s="486">
        <f t="shared" si="44"/>
        <v>0</v>
      </c>
      <c r="M154" s="486">
        <f t="shared" si="44"/>
        <v>0</v>
      </c>
      <c r="N154" s="486">
        <f t="shared" si="44"/>
        <v>0</v>
      </c>
      <c r="O154" s="486">
        <f t="shared" si="44"/>
        <v>0</v>
      </c>
      <c r="P154" s="486">
        <f t="shared" si="44"/>
        <v>0</v>
      </c>
      <c r="Q154" s="486">
        <f t="shared" si="44"/>
        <v>0</v>
      </c>
      <c r="R154" s="486">
        <f t="shared" si="44"/>
        <v>0</v>
      </c>
      <c r="S154" s="486">
        <f t="shared" si="44"/>
        <v>0</v>
      </c>
      <c r="T154" s="486">
        <f t="shared" si="44"/>
        <v>0</v>
      </c>
      <c r="U154" s="486">
        <f t="shared" si="44"/>
        <v>0</v>
      </c>
      <c r="V154" s="486">
        <f t="shared" si="44"/>
        <v>0</v>
      </c>
      <c r="W154" s="486">
        <f t="shared" si="44"/>
        <v>0</v>
      </c>
      <c r="X154" s="486">
        <f t="shared" si="44"/>
        <v>0</v>
      </c>
      <c r="Y154" s="486">
        <f t="shared" si="44"/>
        <v>0</v>
      </c>
      <c r="Z154" s="486">
        <f t="shared" si="44"/>
        <v>0</v>
      </c>
      <c r="AA154" s="486">
        <f t="shared" si="44"/>
        <v>0</v>
      </c>
      <c r="AB154" s="486">
        <f t="shared" si="44"/>
        <v>0</v>
      </c>
      <c r="AC154" s="486">
        <f t="shared" si="44"/>
        <v>0</v>
      </c>
      <c r="AD154" s="486">
        <f t="shared" si="44"/>
        <v>0</v>
      </c>
      <c r="AE154" s="486">
        <f t="shared" si="44"/>
        <v>0</v>
      </c>
      <c r="AF154" s="486">
        <f t="shared" si="44"/>
        <v>0</v>
      </c>
      <c r="AG154" s="486">
        <f t="shared" si="44"/>
        <v>0</v>
      </c>
      <c r="AH154" s="486">
        <f t="shared" si="44"/>
        <v>0</v>
      </c>
      <c r="AI154" s="486">
        <f t="shared" si="44"/>
        <v>0</v>
      </c>
      <c r="AJ154" s="486">
        <f t="shared" si="44"/>
        <v>0</v>
      </c>
      <c r="AK154" s="486">
        <f t="shared" si="44"/>
        <v>0</v>
      </c>
      <c r="AL154" s="486">
        <f t="shared" si="44"/>
        <v>0</v>
      </c>
      <c r="AM154" s="486">
        <f t="shared" si="44"/>
        <v>0</v>
      </c>
      <c r="AN154" s="486">
        <f t="shared" si="44"/>
        <v>0</v>
      </c>
      <c r="AO154" s="486">
        <f t="shared" si="44"/>
        <v>0</v>
      </c>
      <c r="AP154" s="486">
        <f t="shared" si="44"/>
        <v>0</v>
      </c>
      <c r="AQ154" s="486">
        <f t="shared" si="44"/>
        <v>0</v>
      </c>
      <c r="AR154" s="486">
        <f t="shared" si="44"/>
        <v>0</v>
      </c>
      <c r="AS154" s="486">
        <f t="shared" si="44"/>
        <v>0</v>
      </c>
      <c r="AT154" s="486">
        <f t="shared" si="44"/>
        <v>0</v>
      </c>
      <c r="AU154" s="486">
        <f t="shared" si="44"/>
        <v>0</v>
      </c>
      <c r="AV154" s="486">
        <f t="shared" si="44"/>
        <v>0</v>
      </c>
      <c r="AW154" s="486">
        <f t="shared" si="44"/>
        <v>0</v>
      </c>
      <c r="AX154" s="486">
        <f t="shared" si="44"/>
        <v>0</v>
      </c>
      <c r="AY154" s="486">
        <f t="shared" si="44"/>
        <v>0</v>
      </c>
      <c r="AZ154" s="486">
        <f t="shared" si="44"/>
        <v>0</v>
      </c>
      <c r="BA154" s="486">
        <f t="shared" si="44"/>
        <v>0</v>
      </c>
      <c r="BB154" s="486">
        <f t="shared" si="44"/>
        <v>0</v>
      </c>
      <c r="BC154" s="486">
        <f t="shared" si="44"/>
        <v>0</v>
      </c>
      <c r="BD154" s="486">
        <f t="shared" si="44"/>
        <v>0</v>
      </c>
      <c r="BE154" s="486">
        <f t="shared" si="44"/>
        <v>0</v>
      </c>
      <c r="BF154" s="486">
        <f t="shared" si="44"/>
        <v>0</v>
      </c>
      <c r="BG154" s="486">
        <f t="shared" si="44"/>
        <v>0</v>
      </c>
      <c r="BH154" s="486">
        <f t="shared" si="44"/>
        <v>0</v>
      </c>
      <c r="BI154" s="486">
        <f t="shared" si="44"/>
        <v>0</v>
      </c>
      <c r="BJ154" s="486">
        <f t="shared" si="44"/>
        <v>0</v>
      </c>
      <c r="BK154" s="486">
        <f t="shared" si="44"/>
        <v>0</v>
      </c>
      <c r="BL154" s="486">
        <f t="shared" si="44"/>
        <v>0</v>
      </c>
      <c r="BM154" s="486">
        <f t="shared" si="44"/>
        <v>0</v>
      </c>
      <c r="BN154" s="486">
        <f t="shared" si="44"/>
        <v>0</v>
      </c>
      <c r="BO154" s="486">
        <f t="shared" si="44"/>
        <v>0</v>
      </c>
      <c r="BP154" s="486">
        <f t="shared" si="44"/>
        <v>0</v>
      </c>
      <c r="BQ154" s="486">
        <f t="shared" si="44"/>
        <v>0</v>
      </c>
      <c r="BR154" s="486">
        <f t="shared" si="44"/>
        <v>0</v>
      </c>
      <c r="BS154" s="486">
        <f t="shared" si="44"/>
        <v>0</v>
      </c>
      <c r="BT154" s="486">
        <f t="shared" ref="BT154:BX154" si="45">SUM(BT138:BT152)</f>
        <v>0</v>
      </c>
      <c r="BU154" s="486">
        <f t="shared" si="45"/>
        <v>0</v>
      </c>
      <c r="BV154" s="486">
        <f t="shared" si="45"/>
        <v>0</v>
      </c>
      <c r="BW154" s="486">
        <f t="shared" si="45"/>
        <v>0</v>
      </c>
      <c r="BX154" s="486">
        <f t="shared" si="45"/>
        <v>0</v>
      </c>
    </row>
    <row r="155" spans="1:76" s="24" customFormat="1" x14ac:dyDescent="0.25">
      <c r="D155" s="715" t="s">
        <v>30</v>
      </c>
      <c r="E155" s="716"/>
      <c r="F155" s="717"/>
      <c r="G155" s="487">
        <f>G396</f>
        <v>0</v>
      </c>
      <c r="H155" s="487">
        <f t="shared" ref="H155:BN155" si="46">H396</f>
        <v>0</v>
      </c>
      <c r="I155" s="487">
        <f t="shared" si="46"/>
        <v>0</v>
      </c>
      <c r="J155" s="487">
        <f t="shared" si="46"/>
        <v>0</v>
      </c>
      <c r="K155" s="487">
        <f t="shared" si="46"/>
        <v>0</v>
      </c>
      <c r="L155" s="487">
        <f t="shared" si="46"/>
        <v>0</v>
      </c>
      <c r="M155" s="487">
        <f t="shared" si="46"/>
        <v>0</v>
      </c>
      <c r="N155" s="487">
        <f t="shared" si="46"/>
        <v>0</v>
      </c>
      <c r="O155" s="487">
        <f t="shared" si="46"/>
        <v>0</v>
      </c>
      <c r="P155" s="487">
        <f t="shared" si="46"/>
        <v>0</v>
      </c>
      <c r="Q155" s="487">
        <f t="shared" si="46"/>
        <v>0</v>
      </c>
      <c r="R155" s="487">
        <f t="shared" si="46"/>
        <v>0</v>
      </c>
      <c r="S155" s="487">
        <f t="shared" si="46"/>
        <v>0</v>
      </c>
      <c r="T155" s="487">
        <f t="shared" si="46"/>
        <v>0</v>
      </c>
      <c r="U155" s="487">
        <f t="shared" si="46"/>
        <v>0</v>
      </c>
      <c r="V155" s="487">
        <f t="shared" si="46"/>
        <v>0</v>
      </c>
      <c r="W155" s="487">
        <f t="shared" si="46"/>
        <v>0</v>
      </c>
      <c r="X155" s="487">
        <f t="shared" si="46"/>
        <v>0</v>
      </c>
      <c r="Y155" s="487">
        <f t="shared" si="46"/>
        <v>0</v>
      </c>
      <c r="Z155" s="487">
        <f t="shared" si="46"/>
        <v>0</v>
      </c>
      <c r="AA155" s="487">
        <f t="shared" si="46"/>
        <v>0</v>
      </c>
      <c r="AB155" s="487">
        <f t="shared" si="46"/>
        <v>0</v>
      </c>
      <c r="AC155" s="487">
        <f t="shared" si="46"/>
        <v>0</v>
      </c>
      <c r="AD155" s="487">
        <f t="shared" si="46"/>
        <v>0</v>
      </c>
      <c r="AE155" s="487">
        <f t="shared" si="46"/>
        <v>0</v>
      </c>
      <c r="AF155" s="487">
        <f t="shared" si="46"/>
        <v>0</v>
      </c>
      <c r="AG155" s="487">
        <f t="shared" si="46"/>
        <v>0</v>
      </c>
      <c r="AH155" s="487">
        <f t="shared" si="46"/>
        <v>0</v>
      </c>
      <c r="AI155" s="487">
        <f t="shared" si="46"/>
        <v>0</v>
      </c>
      <c r="AJ155" s="487">
        <f t="shared" si="46"/>
        <v>0</v>
      </c>
      <c r="AK155" s="487">
        <f t="shared" si="46"/>
        <v>0</v>
      </c>
      <c r="AL155" s="487">
        <f t="shared" si="46"/>
        <v>0</v>
      </c>
      <c r="AM155" s="487">
        <f t="shared" si="46"/>
        <v>0</v>
      </c>
      <c r="AN155" s="487">
        <f t="shared" si="46"/>
        <v>0</v>
      </c>
      <c r="AO155" s="487">
        <f t="shared" si="46"/>
        <v>0</v>
      </c>
      <c r="AP155" s="487">
        <f t="shared" si="46"/>
        <v>0</v>
      </c>
      <c r="AQ155" s="487">
        <f t="shared" si="46"/>
        <v>0</v>
      </c>
      <c r="AR155" s="487">
        <f t="shared" si="46"/>
        <v>0</v>
      </c>
      <c r="AS155" s="487">
        <f t="shared" si="46"/>
        <v>0</v>
      </c>
      <c r="AT155" s="487">
        <f t="shared" si="46"/>
        <v>0</v>
      </c>
      <c r="AU155" s="487">
        <f t="shared" si="46"/>
        <v>0</v>
      </c>
      <c r="AV155" s="487">
        <f t="shared" si="46"/>
        <v>0</v>
      </c>
      <c r="AW155" s="487">
        <f t="shared" si="46"/>
        <v>0</v>
      </c>
      <c r="AX155" s="487">
        <f t="shared" si="46"/>
        <v>0</v>
      </c>
      <c r="AY155" s="487">
        <f t="shared" si="46"/>
        <v>0</v>
      </c>
      <c r="AZ155" s="487">
        <f t="shared" si="46"/>
        <v>0</v>
      </c>
      <c r="BA155" s="487">
        <f t="shared" si="46"/>
        <v>0</v>
      </c>
      <c r="BB155" s="487">
        <f t="shared" si="46"/>
        <v>0</v>
      </c>
      <c r="BC155" s="487">
        <f t="shared" si="46"/>
        <v>0</v>
      </c>
      <c r="BD155" s="487">
        <f t="shared" si="46"/>
        <v>0</v>
      </c>
      <c r="BE155" s="487">
        <f t="shared" si="46"/>
        <v>0</v>
      </c>
      <c r="BF155" s="487">
        <f t="shared" si="46"/>
        <v>0</v>
      </c>
      <c r="BG155" s="487">
        <f t="shared" si="46"/>
        <v>0</v>
      </c>
      <c r="BH155" s="487">
        <f t="shared" si="46"/>
        <v>0</v>
      </c>
      <c r="BI155" s="487">
        <f t="shared" si="46"/>
        <v>0</v>
      </c>
      <c r="BJ155" s="487">
        <f t="shared" si="46"/>
        <v>0</v>
      </c>
      <c r="BK155" s="487">
        <f t="shared" si="46"/>
        <v>0</v>
      </c>
      <c r="BL155" s="487">
        <f t="shared" si="46"/>
        <v>0</v>
      </c>
      <c r="BM155" s="487">
        <f t="shared" si="46"/>
        <v>0</v>
      </c>
      <c r="BN155" s="487">
        <f t="shared" si="46"/>
        <v>0</v>
      </c>
      <c r="BO155" s="487">
        <f t="shared" ref="BO155:BS155" si="47">BO396</f>
        <v>0</v>
      </c>
      <c r="BP155" s="487">
        <f t="shared" si="47"/>
        <v>0</v>
      </c>
      <c r="BQ155" s="487">
        <f t="shared" si="47"/>
        <v>0</v>
      </c>
      <c r="BR155" s="487">
        <f t="shared" si="47"/>
        <v>0</v>
      </c>
      <c r="BS155" s="487">
        <f t="shared" si="47"/>
        <v>0</v>
      </c>
      <c r="BT155" s="487">
        <f t="shared" ref="BT155:BX155" si="48">BT396</f>
        <v>0</v>
      </c>
      <c r="BU155" s="487">
        <f t="shared" si="48"/>
        <v>0</v>
      </c>
      <c r="BV155" s="487">
        <f t="shared" si="48"/>
        <v>0</v>
      </c>
      <c r="BW155" s="487">
        <f t="shared" si="48"/>
        <v>0</v>
      </c>
      <c r="BX155" s="487">
        <f t="shared" si="48"/>
        <v>0</v>
      </c>
    </row>
    <row r="156" spans="1:76" s="7" customFormat="1" ht="11.4" x14ac:dyDescent="0.2">
      <c r="D156" s="31"/>
      <c r="E156" s="31"/>
    </row>
    <row r="157" spans="1:76" s="7" customFormat="1" x14ac:dyDescent="0.25">
      <c r="D157" s="31"/>
      <c r="E157" s="31"/>
      <c r="G157" s="19">
        <v>0</v>
      </c>
      <c r="H157" s="19">
        <v>1</v>
      </c>
      <c r="I157" s="19">
        <v>2</v>
      </c>
      <c r="J157" s="19">
        <v>3</v>
      </c>
      <c r="K157" s="19">
        <v>4</v>
      </c>
      <c r="L157" s="19">
        <v>5</v>
      </c>
      <c r="M157" s="19">
        <v>6</v>
      </c>
      <c r="N157" s="19">
        <v>7</v>
      </c>
      <c r="O157" s="19">
        <v>8</v>
      </c>
      <c r="P157" s="19">
        <v>9</v>
      </c>
      <c r="Q157" s="19">
        <v>10</v>
      </c>
      <c r="R157" s="19">
        <v>11</v>
      </c>
      <c r="S157" s="19">
        <v>12</v>
      </c>
      <c r="T157" s="19">
        <v>13</v>
      </c>
      <c r="U157" s="19">
        <v>14</v>
      </c>
      <c r="V157" s="19">
        <v>15</v>
      </c>
      <c r="W157" s="19">
        <v>16</v>
      </c>
      <c r="X157" s="19">
        <v>17</v>
      </c>
      <c r="Y157" s="19">
        <v>18</v>
      </c>
      <c r="Z157" s="19">
        <v>19</v>
      </c>
      <c r="AA157" s="19">
        <v>20</v>
      </c>
      <c r="AB157" s="19">
        <v>21</v>
      </c>
      <c r="AC157" s="19">
        <v>22</v>
      </c>
      <c r="AD157" s="19">
        <v>23</v>
      </c>
      <c r="AE157" s="19">
        <v>24</v>
      </c>
      <c r="AF157" s="19">
        <v>25</v>
      </c>
      <c r="AG157" s="19">
        <v>26</v>
      </c>
      <c r="AH157" s="19">
        <v>27</v>
      </c>
      <c r="AI157" s="19">
        <v>28</v>
      </c>
      <c r="AJ157" s="19">
        <v>29</v>
      </c>
      <c r="AK157" s="19">
        <v>30</v>
      </c>
      <c r="AL157" s="19">
        <v>31</v>
      </c>
      <c r="AM157" s="19">
        <v>32</v>
      </c>
      <c r="AN157" s="19">
        <v>33</v>
      </c>
      <c r="AO157" s="19">
        <v>34</v>
      </c>
      <c r="AP157" s="19">
        <v>35</v>
      </c>
      <c r="AQ157" s="19">
        <v>36</v>
      </c>
      <c r="AR157" s="19">
        <v>37</v>
      </c>
      <c r="AS157" s="19">
        <v>38</v>
      </c>
      <c r="AT157" s="19">
        <v>39</v>
      </c>
      <c r="AU157" s="19">
        <v>40</v>
      </c>
      <c r="AV157" s="19">
        <v>41</v>
      </c>
      <c r="AW157" s="19">
        <v>42</v>
      </c>
      <c r="AX157" s="19">
        <v>43</v>
      </c>
      <c r="AY157" s="19">
        <v>44</v>
      </c>
      <c r="AZ157" s="19">
        <v>45</v>
      </c>
      <c r="BA157" s="19">
        <v>46</v>
      </c>
      <c r="BB157" s="19">
        <v>47</v>
      </c>
      <c r="BC157" s="19">
        <v>48</v>
      </c>
      <c r="BD157" s="19">
        <v>49</v>
      </c>
      <c r="BE157" s="19">
        <v>50</v>
      </c>
      <c r="BF157" s="19">
        <v>51</v>
      </c>
      <c r="BG157" s="19">
        <v>52</v>
      </c>
      <c r="BH157" s="19">
        <v>53</v>
      </c>
      <c r="BI157" s="19">
        <v>54</v>
      </c>
      <c r="BJ157" s="19">
        <v>55</v>
      </c>
      <c r="BK157" s="19">
        <v>56</v>
      </c>
      <c r="BL157" s="19">
        <v>57</v>
      </c>
      <c r="BM157" s="19">
        <v>58</v>
      </c>
      <c r="BN157" s="19">
        <v>59</v>
      </c>
      <c r="BO157" s="19">
        <v>60</v>
      </c>
      <c r="BP157" s="19">
        <v>61</v>
      </c>
      <c r="BQ157" s="19">
        <v>62</v>
      </c>
      <c r="BR157" s="19">
        <v>63</v>
      </c>
      <c r="BS157" s="19">
        <v>64</v>
      </c>
      <c r="BT157" s="19">
        <v>65</v>
      </c>
      <c r="BU157" s="19">
        <v>66</v>
      </c>
      <c r="BV157" s="19">
        <v>67</v>
      </c>
      <c r="BW157" s="19">
        <v>68</v>
      </c>
      <c r="BX157" s="19">
        <v>69</v>
      </c>
    </row>
    <row r="158" spans="1:76" s="7" customFormat="1" ht="15" customHeight="1" x14ac:dyDescent="0.25">
      <c r="C158" s="722" t="str">
        <f>Factors!$A$42</f>
        <v>Non-QALY Discount Factors @ 3.5% / 3.0%</v>
      </c>
      <c r="D158" s="723"/>
      <c r="E158" s="723"/>
      <c r="F158" s="724"/>
      <c r="G158" s="36">
        <v>1</v>
      </c>
      <c r="H158" s="253">
        <f>G158/(1+$H$164)</f>
        <v>0.96618357487922713</v>
      </c>
      <c r="I158" s="253">
        <f t="shared" ref="I158:AK158" si="49">H158/(1+$H$164)</f>
        <v>0.93351070036640305</v>
      </c>
      <c r="J158" s="253">
        <f t="shared" si="49"/>
        <v>0.90194270566802237</v>
      </c>
      <c r="K158" s="253">
        <f t="shared" si="49"/>
        <v>0.87144222769857238</v>
      </c>
      <c r="L158" s="253">
        <f t="shared" si="49"/>
        <v>0.84197316685852408</v>
      </c>
      <c r="M158" s="253">
        <f t="shared" si="49"/>
        <v>0.81350064430775282</v>
      </c>
      <c r="N158" s="253">
        <f t="shared" si="49"/>
        <v>0.78599096068381924</v>
      </c>
      <c r="O158" s="253">
        <f t="shared" si="49"/>
        <v>0.75941155621625056</v>
      </c>
      <c r="P158" s="253">
        <f t="shared" si="49"/>
        <v>0.73373097218961414</v>
      </c>
      <c r="Q158" s="253">
        <f t="shared" si="49"/>
        <v>0.70891881370977217</v>
      </c>
      <c r="R158" s="253">
        <f t="shared" si="49"/>
        <v>0.68494571372924851</v>
      </c>
      <c r="S158" s="253">
        <f t="shared" si="49"/>
        <v>0.66178329828912907</v>
      </c>
      <c r="T158" s="253">
        <f t="shared" si="49"/>
        <v>0.63940415293635666</v>
      </c>
      <c r="U158" s="253">
        <f t="shared" si="49"/>
        <v>0.61778179027667313</v>
      </c>
      <c r="V158" s="253">
        <f t="shared" si="49"/>
        <v>0.59689061862480497</v>
      </c>
      <c r="W158" s="253">
        <f t="shared" si="49"/>
        <v>0.57670591171478747</v>
      </c>
      <c r="X158" s="253">
        <f t="shared" si="49"/>
        <v>0.55720377943457733</v>
      </c>
      <c r="Y158" s="253">
        <f t="shared" si="49"/>
        <v>0.53836113955031628</v>
      </c>
      <c r="Z158" s="253">
        <f t="shared" si="49"/>
        <v>0.520155690386779</v>
      </c>
      <c r="AA158" s="253">
        <f t="shared" si="49"/>
        <v>0.50256588443167061</v>
      </c>
      <c r="AB158" s="253">
        <f t="shared" si="49"/>
        <v>0.48557090283253201</v>
      </c>
      <c r="AC158" s="253">
        <f t="shared" si="49"/>
        <v>0.46915063075606961</v>
      </c>
      <c r="AD158" s="253">
        <f t="shared" si="49"/>
        <v>0.45328563358074364</v>
      </c>
      <c r="AE158" s="253">
        <f t="shared" si="49"/>
        <v>0.43795713389443836</v>
      </c>
      <c r="AF158" s="253">
        <f t="shared" si="49"/>
        <v>0.42314698926998878</v>
      </c>
      <c r="AG158" s="253">
        <f t="shared" si="49"/>
        <v>0.40883767079225974</v>
      </c>
      <c r="AH158" s="253">
        <f t="shared" si="49"/>
        <v>0.39501224231136212</v>
      </c>
      <c r="AI158" s="253">
        <f t="shared" si="49"/>
        <v>0.38165434039745133</v>
      </c>
      <c r="AJ158" s="253">
        <f t="shared" si="49"/>
        <v>0.36874815497338298</v>
      </c>
      <c r="AK158" s="253">
        <f t="shared" si="49"/>
        <v>0.35627841060230242</v>
      </c>
      <c r="AL158" s="253">
        <f>AK158/(1+$I$164)</f>
        <v>0.34590136951679845</v>
      </c>
      <c r="AM158" s="253">
        <f t="shared" ref="AM158:BX158" si="50">AL158/(1+$I$164)</f>
        <v>0.33582657234640628</v>
      </c>
      <c r="AN158" s="253">
        <f t="shared" si="50"/>
        <v>0.32604521587029733</v>
      </c>
      <c r="AO158" s="253">
        <f t="shared" si="50"/>
        <v>0.31654875327213333</v>
      </c>
      <c r="AP158" s="253">
        <f t="shared" si="50"/>
        <v>0.30732888667197411</v>
      </c>
      <c r="AQ158" s="253">
        <f t="shared" si="50"/>
        <v>0.29837755987570302</v>
      </c>
      <c r="AR158" s="253">
        <f t="shared" si="50"/>
        <v>0.28968695133563399</v>
      </c>
      <c r="AS158" s="253">
        <f t="shared" si="50"/>
        <v>0.28124946731614953</v>
      </c>
      <c r="AT158" s="253">
        <f t="shared" si="50"/>
        <v>0.2730577352583976</v>
      </c>
      <c r="AU158" s="253">
        <f t="shared" si="50"/>
        <v>0.26510459733825009</v>
      </c>
      <c r="AV158" s="253">
        <f t="shared" si="50"/>
        <v>0.25738310421189331</v>
      </c>
      <c r="AW158" s="253">
        <f t="shared" si="50"/>
        <v>0.24988650894358574</v>
      </c>
      <c r="AX158" s="253">
        <f t="shared" si="50"/>
        <v>0.24260826111027742</v>
      </c>
      <c r="AY158" s="253">
        <f t="shared" si="50"/>
        <v>0.23554200107793924</v>
      </c>
      <c r="AZ158" s="253">
        <f t="shared" si="50"/>
        <v>0.2286815544446012</v>
      </c>
      <c r="BA158" s="253">
        <f t="shared" si="50"/>
        <v>0.22202092664524387</v>
      </c>
      <c r="BB158" s="253">
        <f t="shared" si="50"/>
        <v>0.215554297713829</v>
      </c>
      <c r="BC158" s="253">
        <f t="shared" si="50"/>
        <v>0.20927601719789224</v>
      </c>
      <c r="BD158" s="253">
        <f t="shared" si="50"/>
        <v>0.20318059922125459</v>
      </c>
      <c r="BE158" s="253">
        <f t="shared" si="50"/>
        <v>0.19726271769053844</v>
      </c>
      <c r="BF158" s="253">
        <f t="shared" si="50"/>
        <v>0.19151720164129946</v>
      </c>
      <c r="BG158" s="253">
        <f t="shared" si="50"/>
        <v>0.18593903071970821</v>
      </c>
      <c r="BH158" s="253">
        <f t="shared" si="50"/>
        <v>0.18052333079583321</v>
      </c>
      <c r="BI158" s="253">
        <f t="shared" si="50"/>
        <v>0.17526536970469245</v>
      </c>
      <c r="BJ158" s="253">
        <f t="shared" si="50"/>
        <v>0.17016055311135189</v>
      </c>
      <c r="BK158" s="253">
        <f t="shared" si="50"/>
        <v>0.16520442049645814</v>
      </c>
      <c r="BL158" s="253">
        <f t="shared" si="50"/>
        <v>0.16039264125869723</v>
      </c>
      <c r="BM158" s="253">
        <f t="shared" si="50"/>
        <v>0.15572101093077401</v>
      </c>
      <c r="BN158" s="253">
        <f t="shared" si="50"/>
        <v>0.15118544750560584</v>
      </c>
      <c r="BO158" s="253">
        <f t="shared" si="50"/>
        <v>0.14678198786952024</v>
      </c>
      <c r="BP158" s="253">
        <f t="shared" si="50"/>
        <v>0.14250678433934003</v>
      </c>
      <c r="BQ158" s="253">
        <f t="shared" si="50"/>
        <v>0.13835610130033013</v>
      </c>
      <c r="BR158" s="253">
        <f t="shared" si="50"/>
        <v>0.13432631194206809</v>
      </c>
      <c r="BS158" s="253">
        <f t="shared" si="50"/>
        <v>0.1304138950893865</v>
      </c>
      <c r="BT158" s="253">
        <f t="shared" si="50"/>
        <v>0.12661543212561796</v>
      </c>
      <c r="BU158" s="253">
        <f t="shared" si="50"/>
        <v>0.12292760400545433</v>
      </c>
      <c r="BV158" s="253">
        <f t="shared" si="50"/>
        <v>0.11934718835481002</v>
      </c>
      <c r="BW158" s="253">
        <f t="shared" si="50"/>
        <v>0.11587105665515536</v>
      </c>
      <c r="BX158" s="253">
        <f t="shared" si="50"/>
        <v>0.11249617150985958</v>
      </c>
    </row>
    <row r="159" spans="1:76" s="7" customFormat="1" ht="15" customHeight="1" x14ac:dyDescent="0.25">
      <c r="C159" s="722" t="str">
        <f>Factors!$A$43</f>
        <v>QALY Discount Factors @ 1.5% / 1.286%</v>
      </c>
      <c r="D159" s="723"/>
      <c r="E159" s="723"/>
      <c r="F159" s="724"/>
      <c r="G159" s="36">
        <v>1</v>
      </c>
      <c r="H159" s="253">
        <f>G159/(1+$J$164)</f>
        <v>0.98522167487684742</v>
      </c>
      <c r="I159" s="253">
        <f t="shared" ref="I159:AK159" si="51">H159/(1+$J$164)</f>
        <v>0.97066174864714039</v>
      </c>
      <c r="J159" s="253">
        <f t="shared" si="51"/>
        <v>0.95631699374102508</v>
      </c>
      <c r="K159" s="253">
        <f t="shared" si="51"/>
        <v>0.94218423028672427</v>
      </c>
      <c r="L159" s="253">
        <f t="shared" si="51"/>
        <v>0.92826032540563974</v>
      </c>
      <c r="M159" s="253">
        <f t="shared" si="51"/>
        <v>0.91454219251787172</v>
      </c>
      <c r="N159" s="253">
        <f t="shared" si="51"/>
        <v>0.90102679065800173</v>
      </c>
      <c r="O159" s="253">
        <f t="shared" si="51"/>
        <v>0.88771112380098705</v>
      </c>
      <c r="P159" s="253">
        <f t="shared" si="51"/>
        <v>0.87459224019801685</v>
      </c>
      <c r="Q159" s="253">
        <f t="shared" si="51"/>
        <v>0.86166723172218418</v>
      </c>
      <c r="R159" s="253">
        <f t="shared" si="51"/>
        <v>0.84893323322382686</v>
      </c>
      <c r="S159" s="253">
        <f t="shared" si="51"/>
        <v>0.83638742189539594</v>
      </c>
      <c r="T159" s="253">
        <f t="shared" si="51"/>
        <v>0.82402701664571032</v>
      </c>
      <c r="U159" s="253">
        <f t="shared" si="51"/>
        <v>0.81184927748345848</v>
      </c>
      <c r="V159" s="253">
        <f t="shared" si="51"/>
        <v>0.79985150490981138</v>
      </c>
      <c r="W159" s="253">
        <f t="shared" si="51"/>
        <v>0.78803103932001128</v>
      </c>
      <c r="X159" s="253">
        <f t="shared" si="51"/>
        <v>0.77638526041380429</v>
      </c>
      <c r="Y159" s="253">
        <f t="shared" si="51"/>
        <v>0.76491158661458558</v>
      </c>
      <c r="Z159" s="253">
        <f t="shared" si="51"/>
        <v>0.75360747449712873</v>
      </c>
      <c r="AA159" s="253">
        <f t="shared" si="51"/>
        <v>0.74247041822377224</v>
      </c>
      <c r="AB159" s="253">
        <f t="shared" si="51"/>
        <v>0.73149794898893827</v>
      </c>
      <c r="AC159" s="253">
        <f t="shared" si="51"/>
        <v>0.72068763447186046</v>
      </c>
      <c r="AD159" s="253">
        <f t="shared" si="51"/>
        <v>0.71003707829739948</v>
      </c>
      <c r="AE159" s="253">
        <f t="shared" si="51"/>
        <v>0.69954391950482719</v>
      </c>
      <c r="AF159" s="253">
        <f t="shared" si="51"/>
        <v>0.6892058320244604</v>
      </c>
      <c r="AG159" s="253">
        <f t="shared" si="51"/>
        <v>0.67902052416202996</v>
      </c>
      <c r="AH159" s="253">
        <f t="shared" si="51"/>
        <v>0.66898573809066997</v>
      </c>
      <c r="AI159" s="253">
        <f t="shared" si="51"/>
        <v>0.65909924935041386</v>
      </c>
      <c r="AJ159" s="253">
        <f t="shared" si="51"/>
        <v>0.64935886635508766</v>
      </c>
      <c r="AK159" s="253">
        <f t="shared" si="51"/>
        <v>0.63976242990649035</v>
      </c>
      <c r="AL159" s="253">
        <f>AK159/(1+$K$164)</f>
        <v>0.63163954535324751</v>
      </c>
      <c r="AM159" s="253">
        <f t="shared" ref="AM159:BX159" si="52">AL159/(1+$K$164)</f>
        <v>0.62361979479221952</v>
      </c>
      <c r="AN159" s="253">
        <f t="shared" si="52"/>
        <v>0.61570186875996624</v>
      </c>
      <c r="AO159" s="253">
        <f t="shared" si="52"/>
        <v>0.60788447441893867</v>
      </c>
      <c r="AP159" s="253">
        <f t="shared" si="52"/>
        <v>0.60016633534638408</v>
      </c>
      <c r="AQ159" s="253">
        <f t="shared" si="52"/>
        <v>0.59254619132593256</v>
      </c>
      <c r="AR159" s="253">
        <f t="shared" si="52"/>
        <v>0.58502279814182856</v>
      </c>
      <c r="AS159" s="253">
        <f t="shared" si="52"/>
        <v>0.577594927375776</v>
      </c>
      <c r="AT159" s="253">
        <f t="shared" si="52"/>
        <v>0.57026136620636214</v>
      </c>
      <c r="AU159" s="253">
        <f t="shared" si="52"/>
        <v>0.56302091721102832</v>
      </c>
      <c r="AV159" s="253">
        <f t="shared" si="52"/>
        <v>0.55587239817055489</v>
      </c>
      <c r="AW159" s="253">
        <f t="shared" si="52"/>
        <v>0.54881464187602913</v>
      </c>
      <c r="AX159" s="253">
        <f t="shared" si="52"/>
        <v>0.54184649593826306</v>
      </c>
      <c r="AY159" s="253">
        <f t="shared" si="52"/>
        <v>0.5349668225996318</v>
      </c>
      <c r="AZ159" s="253">
        <f t="shared" si="52"/>
        <v>0.52817449854830056</v>
      </c>
      <c r="BA159" s="253">
        <f t="shared" si="52"/>
        <v>0.52146841473481087</v>
      </c>
      <c r="BB159" s="253">
        <f t="shared" si="52"/>
        <v>0.51484747619099458</v>
      </c>
      <c r="BC159" s="253">
        <f t="shared" si="52"/>
        <v>0.50831060185118826</v>
      </c>
      <c r="BD159" s="253">
        <f t="shared" si="52"/>
        <v>0.50185672437571649</v>
      </c>
      <c r="BE159" s="253">
        <f t="shared" si="52"/>
        <v>0.49548478997661716</v>
      </c>
      <c r="BF159" s="253">
        <f t="shared" si="52"/>
        <v>0.48919375824557898</v>
      </c>
      <c r="BG159" s="253">
        <f t="shared" si="52"/>
        <v>0.4829826019840639</v>
      </c>
      <c r="BH159" s="253">
        <f t="shared" si="52"/>
        <v>0.47685030703558623</v>
      </c>
      <c r="BI159" s="253">
        <f t="shared" si="52"/>
        <v>0.47079587212012142</v>
      </c>
      <c r="BJ159" s="253">
        <f t="shared" si="52"/>
        <v>0.46481830867061724</v>
      </c>
      <c r="BK159" s="253">
        <f t="shared" si="52"/>
        <v>0.45891664067158067</v>
      </c>
      <c r="BL159" s="253">
        <f t="shared" si="52"/>
        <v>0.45308990449971431</v>
      </c>
      <c r="BM159" s="253">
        <f t="shared" si="52"/>
        <v>0.4473371487665761</v>
      </c>
      <c r="BN159" s="253">
        <f t="shared" si="52"/>
        <v>0.44165743416323683</v>
      </c>
      <c r="BO159" s="253">
        <f t="shared" si="52"/>
        <v>0.43604983330690994</v>
      </c>
      <c r="BP159" s="253">
        <f t="shared" si="52"/>
        <v>0.43051343058952857</v>
      </c>
      <c r="BQ159" s="253">
        <f t="shared" si="52"/>
        <v>0.4250473220282453</v>
      </c>
      <c r="BR159" s="253">
        <f t="shared" si="52"/>
        <v>0.41965061511782997</v>
      </c>
      <c r="BS159" s="253">
        <f t="shared" si="52"/>
        <v>0.41432242868494157</v>
      </c>
      <c r="BT159" s="253">
        <f t="shared" si="52"/>
        <v>0.40906189274425048</v>
      </c>
      <c r="BU159" s="253">
        <f t="shared" si="52"/>
        <v>0.40386814835638729</v>
      </c>
      <c r="BV159" s="253">
        <f t="shared" si="52"/>
        <v>0.39874034748769549</v>
      </c>
      <c r="BW159" s="253">
        <f t="shared" si="52"/>
        <v>0.39367765287176454</v>
      </c>
      <c r="BX159" s="253">
        <f t="shared" si="52"/>
        <v>0.38867923787272129</v>
      </c>
    </row>
    <row r="160" spans="1:76" s="7" customFormat="1" ht="11.4" x14ac:dyDescent="0.2"/>
    <row r="161" spans="1:76" s="7" customFormat="1" ht="11.4" x14ac:dyDescent="0.2">
      <c r="A161" s="728" t="s">
        <v>569</v>
      </c>
      <c r="B161" s="729"/>
      <c r="C161" s="730"/>
    </row>
    <row r="162" spans="1:76" s="7" customFormat="1" ht="11.4" x14ac:dyDescent="0.2">
      <c r="A162" s="731"/>
      <c r="B162" s="732"/>
      <c r="C162" s="733"/>
    </row>
    <row r="163" spans="1:76" s="7" customFormat="1" ht="11.4" x14ac:dyDescent="0.2"/>
    <row r="164" spans="1:76" s="7" customFormat="1" ht="11.4" hidden="1" x14ac:dyDescent="0.2">
      <c r="H164" s="7">
        <v>3.5000000000000003E-2</v>
      </c>
      <c r="I164" s="7">
        <v>0.03</v>
      </c>
      <c r="J164" s="7">
        <v>1.4999999999999999E-2</v>
      </c>
      <c r="K164" s="7">
        <v>1.286E-2</v>
      </c>
    </row>
    <row r="165" spans="1:76" s="7" customFormat="1" ht="15" customHeight="1" x14ac:dyDescent="0.25">
      <c r="A165" s="718" t="s">
        <v>32</v>
      </c>
      <c r="B165" s="718" t="s">
        <v>337</v>
      </c>
      <c r="C165" s="719" t="s">
        <v>366</v>
      </c>
      <c r="D165" s="719" t="s">
        <v>423</v>
      </c>
      <c r="E165" s="718" t="s">
        <v>367</v>
      </c>
      <c r="F165" s="740" t="s">
        <v>55</v>
      </c>
      <c r="G165" s="19">
        <v>0</v>
      </c>
      <c r="H165" s="19">
        <v>1</v>
      </c>
      <c r="I165" s="19">
        <v>2</v>
      </c>
      <c r="J165" s="19">
        <v>3</v>
      </c>
      <c r="K165" s="19">
        <v>4</v>
      </c>
      <c r="L165" s="19">
        <v>5</v>
      </c>
      <c r="M165" s="19">
        <v>6</v>
      </c>
      <c r="N165" s="19">
        <v>7</v>
      </c>
      <c r="O165" s="19">
        <v>8</v>
      </c>
      <c r="P165" s="19">
        <v>9</v>
      </c>
      <c r="Q165" s="19">
        <v>10</v>
      </c>
      <c r="R165" s="19">
        <v>11</v>
      </c>
      <c r="S165" s="19">
        <v>12</v>
      </c>
      <c r="T165" s="19">
        <v>13</v>
      </c>
      <c r="U165" s="19">
        <v>14</v>
      </c>
      <c r="V165" s="19">
        <v>15</v>
      </c>
      <c r="W165" s="19">
        <v>16</v>
      </c>
      <c r="X165" s="19">
        <v>17</v>
      </c>
      <c r="Y165" s="19">
        <v>18</v>
      </c>
      <c r="Z165" s="19">
        <v>19</v>
      </c>
      <c r="AA165" s="19">
        <v>20</v>
      </c>
      <c r="AB165" s="19">
        <v>21</v>
      </c>
      <c r="AC165" s="19">
        <v>22</v>
      </c>
      <c r="AD165" s="19">
        <v>23</v>
      </c>
      <c r="AE165" s="19">
        <v>24</v>
      </c>
      <c r="AF165" s="19">
        <v>25</v>
      </c>
      <c r="AG165" s="19">
        <v>26</v>
      </c>
      <c r="AH165" s="19">
        <v>27</v>
      </c>
      <c r="AI165" s="19">
        <v>28</v>
      </c>
      <c r="AJ165" s="19">
        <v>29</v>
      </c>
      <c r="AK165" s="19">
        <v>30</v>
      </c>
      <c r="AL165" s="19">
        <v>31</v>
      </c>
      <c r="AM165" s="19">
        <v>32</v>
      </c>
      <c r="AN165" s="19">
        <v>33</v>
      </c>
      <c r="AO165" s="19">
        <v>34</v>
      </c>
      <c r="AP165" s="19">
        <v>35</v>
      </c>
      <c r="AQ165" s="19">
        <v>36</v>
      </c>
      <c r="AR165" s="19">
        <v>37</v>
      </c>
      <c r="AS165" s="19">
        <v>38</v>
      </c>
      <c r="AT165" s="19">
        <v>39</v>
      </c>
      <c r="AU165" s="19">
        <v>40</v>
      </c>
      <c r="AV165" s="19">
        <v>41</v>
      </c>
      <c r="AW165" s="19">
        <v>42</v>
      </c>
      <c r="AX165" s="19">
        <v>43</v>
      </c>
      <c r="AY165" s="19">
        <v>44</v>
      </c>
      <c r="AZ165" s="19">
        <v>45</v>
      </c>
      <c r="BA165" s="19">
        <v>46</v>
      </c>
      <c r="BB165" s="19">
        <v>47</v>
      </c>
      <c r="BC165" s="19">
        <v>48</v>
      </c>
      <c r="BD165" s="19">
        <v>49</v>
      </c>
      <c r="BE165" s="19">
        <v>50</v>
      </c>
      <c r="BF165" s="19">
        <v>51</v>
      </c>
      <c r="BG165" s="19">
        <v>52</v>
      </c>
      <c r="BH165" s="19">
        <v>53</v>
      </c>
      <c r="BI165" s="19">
        <v>54</v>
      </c>
      <c r="BJ165" s="19">
        <v>55</v>
      </c>
      <c r="BK165" s="19">
        <v>56</v>
      </c>
      <c r="BL165" s="19">
        <v>57</v>
      </c>
      <c r="BM165" s="19">
        <v>58</v>
      </c>
      <c r="BN165" s="19">
        <v>59</v>
      </c>
      <c r="BO165" s="19">
        <v>60</v>
      </c>
      <c r="BP165" s="19">
        <v>61</v>
      </c>
      <c r="BQ165" s="19">
        <v>62</v>
      </c>
      <c r="BR165" s="19">
        <v>63</v>
      </c>
      <c r="BS165" s="19">
        <v>64</v>
      </c>
      <c r="BT165" s="19">
        <v>65</v>
      </c>
      <c r="BU165" s="19">
        <v>66</v>
      </c>
      <c r="BV165" s="19">
        <v>67</v>
      </c>
      <c r="BW165" s="19">
        <v>68</v>
      </c>
      <c r="BX165" s="19">
        <v>69</v>
      </c>
    </row>
    <row r="166" spans="1:76" s="7" customFormat="1" x14ac:dyDescent="0.25">
      <c r="A166" s="718"/>
      <c r="B166" s="718"/>
      <c r="C166" s="720"/>
      <c r="D166" s="720"/>
      <c r="E166" s="718"/>
      <c r="F166" s="741"/>
      <c r="G166" s="22" t="str">
        <f>Factors!C$41</f>
        <v/>
      </c>
      <c r="H166" s="22" t="str">
        <f>Factors!D$41</f>
        <v/>
      </c>
      <c r="I166" s="22" t="str">
        <f>Factors!E$41</f>
        <v/>
      </c>
      <c r="J166" s="22" t="str">
        <f>Factors!F$41</f>
        <v/>
      </c>
      <c r="K166" s="22" t="str">
        <f>Factors!G$41</f>
        <v/>
      </c>
      <c r="L166" s="22" t="str">
        <f>Factors!H$41</f>
        <v/>
      </c>
      <c r="M166" s="22" t="str">
        <f>Factors!I$41</f>
        <v/>
      </c>
      <c r="N166" s="22" t="str">
        <f>Factors!J$41</f>
        <v/>
      </c>
      <c r="O166" s="22" t="str">
        <f>Factors!K$41</f>
        <v/>
      </c>
      <c r="P166" s="22" t="str">
        <f>Factors!L$41</f>
        <v/>
      </c>
      <c r="Q166" s="22" t="str">
        <f>Factors!M$41</f>
        <v/>
      </c>
      <c r="R166" s="22" t="str">
        <f>Factors!N$41</f>
        <v/>
      </c>
      <c r="S166" s="22" t="str">
        <f>Factors!O$41</f>
        <v/>
      </c>
      <c r="T166" s="22" t="str">
        <f>Factors!P$41</f>
        <v/>
      </c>
      <c r="U166" s="22" t="str">
        <f>Factors!Q$41</f>
        <v/>
      </c>
      <c r="V166" s="22" t="str">
        <f>Factors!R$41</f>
        <v/>
      </c>
      <c r="W166" s="22" t="str">
        <f>Factors!S$41</f>
        <v/>
      </c>
      <c r="X166" s="22" t="str">
        <f>Factors!T$41</f>
        <v/>
      </c>
      <c r="Y166" s="22" t="str">
        <f>Factors!U$41</f>
        <v/>
      </c>
      <c r="Z166" s="22" t="str">
        <f>Factors!V$41</f>
        <v/>
      </c>
      <c r="AA166" s="22" t="str">
        <f>Factors!W$41</f>
        <v/>
      </c>
      <c r="AB166" s="22" t="str">
        <f>Factors!X$41</f>
        <v/>
      </c>
      <c r="AC166" s="22" t="str">
        <f>Factors!Y$41</f>
        <v/>
      </c>
      <c r="AD166" s="22" t="str">
        <f>Factors!Z$41</f>
        <v/>
      </c>
      <c r="AE166" s="22" t="str">
        <f>Factors!AA$41</f>
        <v/>
      </c>
      <c r="AF166" s="22" t="str">
        <f>Factors!AB$41</f>
        <v/>
      </c>
      <c r="AG166" s="22" t="str">
        <f>Factors!AC$41</f>
        <v/>
      </c>
      <c r="AH166" s="22" t="str">
        <f>Factors!AD$41</f>
        <v/>
      </c>
      <c r="AI166" s="22" t="str">
        <f>Factors!AE$41</f>
        <v/>
      </c>
      <c r="AJ166" s="22" t="str">
        <f>Factors!AF$41</f>
        <v/>
      </c>
      <c r="AK166" s="22" t="str">
        <f>Factors!AG$41</f>
        <v/>
      </c>
      <c r="AL166" s="22" t="str">
        <f>Factors!AH$41</f>
        <v/>
      </c>
      <c r="AM166" s="22" t="str">
        <f>Factors!AI$41</f>
        <v/>
      </c>
      <c r="AN166" s="22" t="str">
        <f>Factors!AJ$41</f>
        <v/>
      </c>
      <c r="AO166" s="22" t="str">
        <f>Factors!AK$41</f>
        <v/>
      </c>
      <c r="AP166" s="22" t="str">
        <f>Factors!AL$41</f>
        <v/>
      </c>
      <c r="AQ166" s="22" t="str">
        <f>Factors!AM$41</f>
        <v/>
      </c>
      <c r="AR166" s="22" t="str">
        <f>Factors!AN$41</f>
        <v/>
      </c>
      <c r="AS166" s="22" t="str">
        <f>Factors!AO$41</f>
        <v/>
      </c>
      <c r="AT166" s="22" t="str">
        <f>Factors!AP$41</f>
        <v/>
      </c>
      <c r="AU166" s="22" t="str">
        <f>Factors!AQ$41</f>
        <v/>
      </c>
      <c r="AV166" s="22" t="str">
        <f>Factors!AR$41</f>
        <v/>
      </c>
      <c r="AW166" s="22" t="str">
        <f>Factors!AS$41</f>
        <v/>
      </c>
      <c r="AX166" s="22" t="str">
        <f>Factors!AT$41</f>
        <v/>
      </c>
      <c r="AY166" s="22" t="str">
        <f>Factors!AU$41</f>
        <v/>
      </c>
      <c r="AZ166" s="22" t="str">
        <f>Factors!AV$41</f>
        <v/>
      </c>
      <c r="BA166" s="22" t="str">
        <f>Factors!AW$41</f>
        <v/>
      </c>
      <c r="BB166" s="22" t="str">
        <f>Factors!AX$41</f>
        <v/>
      </c>
      <c r="BC166" s="22" t="str">
        <f>Factors!AY$41</f>
        <v/>
      </c>
      <c r="BD166" s="22" t="str">
        <f>Factors!AZ$41</f>
        <v/>
      </c>
      <c r="BE166" s="22" t="str">
        <f>Factors!BA$41</f>
        <v/>
      </c>
      <c r="BF166" s="22" t="str">
        <f>Factors!BB$41</f>
        <v/>
      </c>
      <c r="BG166" s="22" t="str">
        <f>Factors!BC$41</f>
        <v/>
      </c>
      <c r="BH166" s="22" t="str">
        <f>Factors!BD$41</f>
        <v/>
      </c>
      <c r="BI166" s="22" t="str">
        <f>Factors!BE$41</f>
        <v/>
      </c>
      <c r="BJ166" s="22" t="str">
        <f>Factors!BF$41</f>
        <v/>
      </c>
      <c r="BK166" s="22" t="str">
        <f>Factors!BG$41</f>
        <v/>
      </c>
      <c r="BL166" s="22" t="str">
        <f>Factors!BH$41</f>
        <v/>
      </c>
      <c r="BM166" s="22" t="str">
        <f>Factors!BI$41</f>
        <v/>
      </c>
      <c r="BN166" s="22" t="str">
        <f>Factors!BJ$41</f>
        <v/>
      </c>
      <c r="BO166" s="22" t="str">
        <f>Factors!BK$41</f>
        <v/>
      </c>
      <c r="BP166" s="22" t="str">
        <f>Factors!BL$41</f>
        <v/>
      </c>
      <c r="BQ166" s="22" t="str">
        <f>Factors!BM$41</f>
        <v/>
      </c>
      <c r="BR166" s="22" t="str">
        <f>Factors!BN$41</f>
        <v/>
      </c>
      <c r="BS166" s="22" t="str">
        <f>Factors!BO$41</f>
        <v/>
      </c>
      <c r="BT166" s="22" t="str">
        <f>Factors!BP$41</f>
        <v/>
      </c>
      <c r="BU166" s="22" t="str">
        <f>Factors!BQ$41</f>
        <v/>
      </c>
      <c r="BV166" s="22" t="str">
        <f>Factors!BR$41</f>
        <v/>
      </c>
      <c r="BW166" s="22" t="str">
        <f>Factors!BS$41</f>
        <v/>
      </c>
      <c r="BX166" s="22" t="str">
        <f>Factors!BT$41</f>
        <v/>
      </c>
    </row>
    <row r="167" spans="1:76" s="7" customFormat="1" x14ac:dyDescent="0.2">
      <c r="A167" s="736" t="str">
        <f>A3</f>
        <v xml:space="preserve">Option 0 - </v>
      </c>
      <c r="B167" s="737"/>
      <c r="C167" s="737"/>
      <c r="D167" s="737"/>
    </row>
    <row r="168" spans="1:76" s="7" customFormat="1" ht="11.4" x14ac:dyDescent="0.2">
      <c r="A168" s="738" t="s">
        <v>33</v>
      </c>
      <c r="B168" s="713">
        <f>B6</f>
        <v>0</v>
      </c>
      <c r="C168" s="713" t="str">
        <f>C6</f>
        <v>Non-QALY</v>
      </c>
      <c r="D168" s="709">
        <f>E168/(IF(C6="QALY",Factors!$BU$43,Factors!$BU$42))</f>
        <v>0</v>
      </c>
      <c r="E168" s="709">
        <f>SUM(G169:BX169)</f>
        <v>0</v>
      </c>
      <c r="F168" s="34" t="s">
        <v>325</v>
      </c>
      <c r="G168" s="316">
        <f t="shared" ref="G168:H168" si="53">G6</f>
        <v>0</v>
      </c>
      <c r="H168" s="316">
        <f t="shared" si="53"/>
        <v>0</v>
      </c>
      <c r="I168" s="316">
        <f t="shared" ref="I168:BT168" si="54">I6</f>
        <v>0</v>
      </c>
      <c r="J168" s="316">
        <f t="shared" si="54"/>
        <v>0</v>
      </c>
      <c r="K168" s="316">
        <f t="shared" si="54"/>
        <v>0</v>
      </c>
      <c r="L168" s="316">
        <f t="shared" si="54"/>
        <v>0</v>
      </c>
      <c r="M168" s="316">
        <f t="shared" si="54"/>
        <v>0</v>
      </c>
      <c r="N168" s="316">
        <f t="shared" si="54"/>
        <v>0</v>
      </c>
      <c r="O168" s="316">
        <f t="shared" si="54"/>
        <v>0</v>
      </c>
      <c r="P168" s="316">
        <f t="shared" si="54"/>
        <v>0</v>
      </c>
      <c r="Q168" s="316">
        <f t="shared" si="54"/>
        <v>0</v>
      </c>
      <c r="R168" s="316">
        <f t="shared" si="54"/>
        <v>0</v>
      </c>
      <c r="S168" s="316">
        <f t="shared" si="54"/>
        <v>0</v>
      </c>
      <c r="T168" s="316">
        <f t="shared" si="54"/>
        <v>0</v>
      </c>
      <c r="U168" s="316">
        <f t="shared" si="54"/>
        <v>0</v>
      </c>
      <c r="V168" s="316">
        <f t="shared" si="54"/>
        <v>0</v>
      </c>
      <c r="W168" s="316">
        <f t="shared" si="54"/>
        <v>0</v>
      </c>
      <c r="X168" s="316">
        <f t="shared" si="54"/>
        <v>0</v>
      </c>
      <c r="Y168" s="316">
        <f t="shared" si="54"/>
        <v>0</v>
      </c>
      <c r="Z168" s="316">
        <f t="shared" si="54"/>
        <v>0</v>
      </c>
      <c r="AA168" s="316">
        <f t="shared" si="54"/>
        <v>0</v>
      </c>
      <c r="AB168" s="316">
        <f t="shared" si="54"/>
        <v>0</v>
      </c>
      <c r="AC168" s="316">
        <f t="shared" si="54"/>
        <v>0</v>
      </c>
      <c r="AD168" s="316">
        <f t="shared" si="54"/>
        <v>0</v>
      </c>
      <c r="AE168" s="316">
        <f t="shared" si="54"/>
        <v>0</v>
      </c>
      <c r="AF168" s="316">
        <f t="shared" si="54"/>
        <v>0</v>
      </c>
      <c r="AG168" s="316">
        <f t="shared" si="54"/>
        <v>0</v>
      </c>
      <c r="AH168" s="316">
        <f t="shared" si="54"/>
        <v>0</v>
      </c>
      <c r="AI168" s="316">
        <f t="shared" si="54"/>
        <v>0</v>
      </c>
      <c r="AJ168" s="316">
        <f t="shared" si="54"/>
        <v>0</v>
      </c>
      <c r="AK168" s="316">
        <f t="shared" si="54"/>
        <v>0</v>
      </c>
      <c r="AL168" s="316">
        <f t="shared" si="54"/>
        <v>0</v>
      </c>
      <c r="AM168" s="316">
        <f t="shared" si="54"/>
        <v>0</v>
      </c>
      <c r="AN168" s="316">
        <f t="shared" si="54"/>
        <v>0</v>
      </c>
      <c r="AO168" s="316">
        <f t="shared" si="54"/>
        <v>0</v>
      </c>
      <c r="AP168" s="316">
        <f t="shared" si="54"/>
        <v>0</v>
      </c>
      <c r="AQ168" s="316">
        <f t="shared" si="54"/>
        <v>0</v>
      </c>
      <c r="AR168" s="316">
        <f t="shared" si="54"/>
        <v>0</v>
      </c>
      <c r="AS168" s="316">
        <f t="shared" si="54"/>
        <v>0</v>
      </c>
      <c r="AT168" s="316">
        <f t="shared" si="54"/>
        <v>0</v>
      </c>
      <c r="AU168" s="316">
        <f t="shared" si="54"/>
        <v>0</v>
      </c>
      <c r="AV168" s="316">
        <f t="shared" si="54"/>
        <v>0</v>
      </c>
      <c r="AW168" s="316">
        <f t="shared" si="54"/>
        <v>0</v>
      </c>
      <c r="AX168" s="316">
        <f t="shared" si="54"/>
        <v>0</v>
      </c>
      <c r="AY168" s="316">
        <f t="shared" si="54"/>
        <v>0</v>
      </c>
      <c r="AZ168" s="316">
        <f t="shared" si="54"/>
        <v>0</v>
      </c>
      <c r="BA168" s="316">
        <f t="shared" si="54"/>
        <v>0</v>
      </c>
      <c r="BB168" s="316">
        <f t="shared" si="54"/>
        <v>0</v>
      </c>
      <c r="BC168" s="316">
        <f t="shared" si="54"/>
        <v>0</v>
      </c>
      <c r="BD168" s="316">
        <f t="shared" si="54"/>
        <v>0</v>
      </c>
      <c r="BE168" s="316">
        <f t="shared" si="54"/>
        <v>0</v>
      </c>
      <c r="BF168" s="316">
        <f t="shared" si="54"/>
        <v>0</v>
      </c>
      <c r="BG168" s="316">
        <f t="shared" si="54"/>
        <v>0</v>
      </c>
      <c r="BH168" s="316">
        <f t="shared" si="54"/>
        <v>0</v>
      </c>
      <c r="BI168" s="316">
        <f t="shared" si="54"/>
        <v>0</v>
      </c>
      <c r="BJ168" s="316">
        <f t="shared" si="54"/>
        <v>0</v>
      </c>
      <c r="BK168" s="316">
        <f t="shared" si="54"/>
        <v>0</v>
      </c>
      <c r="BL168" s="316">
        <f t="shared" si="54"/>
        <v>0</v>
      </c>
      <c r="BM168" s="316">
        <f t="shared" si="54"/>
        <v>0</v>
      </c>
      <c r="BN168" s="316">
        <f t="shared" si="54"/>
        <v>0</v>
      </c>
      <c r="BO168" s="316">
        <f t="shared" si="54"/>
        <v>0</v>
      </c>
      <c r="BP168" s="316">
        <f t="shared" si="54"/>
        <v>0</v>
      </c>
      <c r="BQ168" s="316">
        <f t="shared" si="54"/>
        <v>0</v>
      </c>
      <c r="BR168" s="316">
        <f t="shared" si="54"/>
        <v>0</v>
      </c>
      <c r="BS168" s="316">
        <f t="shared" si="54"/>
        <v>0</v>
      </c>
      <c r="BT168" s="316">
        <f t="shared" si="54"/>
        <v>0</v>
      </c>
      <c r="BU168" s="316">
        <f t="shared" ref="BU168:BX168" si="55">BU6</f>
        <v>0</v>
      </c>
      <c r="BV168" s="316">
        <f t="shared" si="55"/>
        <v>0</v>
      </c>
      <c r="BW168" s="316">
        <f t="shared" si="55"/>
        <v>0</v>
      </c>
      <c r="BX168" s="316">
        <f t="shared" si="55"/>
        <v>0</v>
      </c>
    </row>
    <row r="169" spans="1:76" s="7" customFormat="1" ht="11.4" x14ac:dyDescent="0.2">
      <c r="A169" s="739"/>
      <c r="B169" s="714"/>
      <c r="C169" s="714"/>
      <c r="D169" s="710"/>
      <c r="E169" s="710"/>
      <c r="F169" s="90" t="s">
        <v>324</v>
      </c>
      <c r="G169" s="316">
        <f>IF($C6="","N/A",G168)</f>
        <v>0</v>
      </c>
      <c r="H169" s="316">
        <f>IF($C6="NON-QALY",IF(H$5="-","",H$158*H168),IF($C6="QALY",IF(H$5="-","",H168*H$159),"N/A"))</f>
        <v>0</v>
      </c>
      <c r="I169" s="316">
        <f t="shared" ref="I169:BT169" si="56">IF($C6="NON-QALY",IF(I$5="-","",I$158*I168),IF($C6="QALY",IF(I$5="-","",I168*I$159),"N/A"))</f>
        <v>0</v>
      </c>
      <c r="J169" s="316">
        <f t="shared" si="56"/>
        <v>0</v>
      </c>
      <c r="K169" s="316">
        <f t="shared" si="56"/>
        <v>0</v>
      </c>
      <c r="L169" s="316">
        <f t="shared" si="56"/>
        <v>0</v>
      </c>
      <c r="M169" s="316">
        <f t="shared" si="56"/>
        <v>0</v>
      </c>
      <c r="N169" s="316">
        <f t="shared" si="56"/>
        <v>0</v>
      </c>
      <c r="O169" s="316">
        <f t="shared" si="56"/>
        <v>0</v>
      </c>
      <c r="P169" s="316">
        <f t="shared" si="56"/>
        <v>0</v>
      </c>
      <c r="Q169" s="316">
        <f t="shared" si="56"/>
        <v>0</v>
      </c>
      <c r="R169" s="316">
        <f t="shared" si="56"/>
        <v>0</v>
      </c>
      <c r="S169" s="316">
        <f t="shared" si="56"/>
        <v>0</v>
      </c>
      <c r="T169" s="316">
        <f t="shared" si="56"/>
        <v>0</v>
      </c>
      <c r="U169" s="316">
        <f t="shared" si="56"/>
        <v>0</v>
      </c>
      <c r="V169" s="316">
        <f t="shared" si="56"/>
        <v>0</v>
      </c>
      <c r="W169" s="316">
        <f t="shared" si="56"/>
        <v>0</v>
      </c>
      <c r="X169" s="316">
        <f t="shared" si="56"/>
        <v>0</v>
      </c>
      <c r="Y169" s="316">
        <f t="shared" si="56"/>
        <v>0</v>
      </c>
      <c r="Z169" s="316">
        <f t="shared" si="56"/>
        <v>0</v>
      </c>
      <c r="AA169" s="316">
        <f t="shared" si="56"/>
        <v>0</v>
      </c>
      <c r="AB169" s="316">
        <f t="shared" si="56"/>
        <v>0</v>
      </c>
      <c r="AC169" s="316">
        <f t="shared" si="56"/>
        <v>0</v>
      </c>
      <c r="AD169" s="316">
        <f t="shared" si="56"/>
        <v>0</v>
      </c>
      <c r="AE169" s="316">
        <f t="shared" si="56"/>
        <v>0</v>
      </c>
      <c r="AF169" s="316">
        <f t="shared" si="56"/>
        <v>0</v>
      </c>
      <c r="AG169" s="316">
        <f t="shared" si="56"/>
        <v>0</v>
      </c>
      <c r="AH169" s="316">
        <f t="shared" si="56"/>
        <v>0</v>
      </c>
      <c r="AI169" s="316">
        <f t="shared" si="56"/>
        <v>0</v>
      </c>
      <c r="AJ169" s="316">
        <f t="shared" si="56"/>
        <v>0</v>
      </c>
      <c r="AK169" s="316">
        <f t="shared" si="56"/>
        <v>0</v>
      </c>
      <c r="AL169" s="316">
        <f t="shared" si="56"/>
        <v>0</v>
      </c>
      <c r="AM169" s="316">
        <f t="shared" si="56"/>
        <v>0</v>
      </c>
      <c r="AN169" s="316">
        <f t="shared" si="56"/>
        <v>0</v>
      </c>
      <c r="AO169" s="316">
        <f t="shared" si="56"/>
        <v>0</v>
      </c>
      <c r="AP169" s="316">
        <f t="shared" si="56"/>
        <v>0</v>
      </c>
      <c r="AQ169" s="316">
        <f t="shared" si="56"/>
        <v>0</v>
      </c>
      <c r="AR169" s="316">
        <f t="shared" si="56"/>
        <v>0</v>
      </c>
      <c r="AS169" s="316">
        <f t="shared" si="56"/>
        <v>0</v>
      </c>
      <c r="AT169" s="316">
        <f t="shared" si="56"/>
        <v>0</v>
      </c>
      <c r="AU169" s="316">
        <f t="shared" si="56"/>
        <v>0</v>
      </c>
      <c r="AV169" s="316">
        <f t="shared" si="56"/>
        <v>0</v>
      </c>
      <c r="AW169" s="316">
        <f t="shared" si="56"/>
        <v>0</v>
      </c>
      <c r="AX169" s="316">
        <f t="shared" si="56"/>
        <v>0</v>
      </c>
      <c r="AY169" s="316">
        <f t="shared" si="56"/>
        <v>0</v>
      </c>
      <c r="AZ169" s="316">
        <f t="shared" si="56"/>
        <v>0</v>
      </c>
      <c r="BA169" s="316">
        <f t="shared" si="56"/>
        <v>0</v>
      </c>
      <c r="BB169" s="316">
        <f t="shared" si="56"/>
        <v>0</v>
      </c>
      <c r="BC169" s="316">
        <f t="shared" si="56"/>
        <v>0</v>
      </c>
      <c r="BD169" s="316">
        <f t="shared" si="56"/>
        <v>0</v>
      </c>
      <c r="BE169" s="316">
        <f t="shared" si="56"/>
        <v>0</v>
      </c>
      <c r="BF169" s="316">
        <f t="shared" si="56"/>
        <v>0</v>
      </c>
      <c r="BG169" s="316">
        <f t="shared" si="56"/>
        <v>0</v>
      </c>
      <c r="BH169" s="316">
        <f t="shared" si="56"/>
        <v>0</v>
      </c>
      <c r="BI169" s="316">
        <f t="shared" si="56"/>
        <v>0</v>
      </c>
      <c r="BJ169" s="316">
        <f t="shared" si="56"/>
        <v>0</v>
      </c>
      <c r="BK169" s="316">
        <f t="shared" si="56"/>
        <v>0</v>
      </c>
      <c r="BL169" s="316">
        <f t="shared" si="56"/>
        <v>0</v>
      </c>
      <c r="BM169" s="316">
        <f t="shared" si="56"/>
        <v>0</v>
      </c>
      <c r="BN169" s="316">
        <f t="shared" si="56"/>
        <v>0</v>
      </c>
      <c r="BO169" s="316">
        <f t="shared" si="56"/>
        <v>0</v>
      </c>
      <c r="BP169" s="316">
        <f t="shared" si="56"/>
        <v>0</v>
      </c>
      <c r="BQ169" s="316">
        <f t="shared" si="56"/>
        <v>0</v>
      </c>
      <c r="BR169" s="316">
        <f t="shared" si="56"/>
        <v>0</v>
      </c>
      <c r="BS169" s="316">
        <f t="shared" si="56"/>
        <v>0</v>
      </c>
      <c r="BT169" s="316">
        <f t="shared" si="56"/>
        <v>0</v>
      </c>
      <c r="BU169" s="316">
        <f t="shared" ref="BU169:BX169" si="57">IF($C6="NON-QALY",IF(BU$5="-","",BU$158*BU168),IF($C6="QALY",IF(BU$5="-","",BU168*BU$159),"N/A"))</f>
        <v>0</v>
      </c>
      <c r="BV169" s="316">
        <f t="shared" si="57"/>
        <v>0</v>
      </c>
      <c r="BW169" s="316">
        <f t="shared" si="57"/>
        <v>0</v>
      </c>
      <c r="BX169" s="316">
        <f t="shared" si="57"/>
        <v>0</v>
      </c>
    </row>
    <row r="170" spans="1:76" s="7" customFormat="1" ht="11.4" x14ac:dyDescent="0.2">
      <c r="A170" s="738" t="s">
        <v>34</v>
      </c>
      <c r="B170" s="713">
        <f>B7</f>
        <v>0</v>
      </c>
      <c r="C170" s="713" t="str">
        <f>C7</f>
        <v>Non-QALY</v>
      </c>
      <c r="D170" s="709">
        <f>E170/(IF(C7="QALY",Factors!$BU$43,Factors!$BU$42))</f>
        <v>0</v>
      </c>
      <c r="E170" s="711">
        <f>SUM(G171:BX171)</f>
        <v>0</v>
      </c>
      <c r="F170" s="34" t="s">
        <v>325</v>
      </c>
      <c r="G170" s="316">
        <f t="shared" ref="G170:H170" si="58">G7</f>
        <v>0</v>
      </c>
      <c r="H170" s="316">
        <f t="shared" si="58"/>
        <v>0</v>
      </c>
      <c r="I170" s="316">
        <f t="shared" ref="I170:BT170" si="59">I7</f>
        <v>0</v>
      </c>
      <c r="J170" s="316">
        <f t="shared" si="59"/>
        <v>0</v>
      </c>
      <c r="K170" s="316">
        <f t="shared" si="59"/>
        <v>0</v>
      </c>
      <c r="L170" s="316">
        <f t="shared" si="59"/>
        <v>0</v>
      </c>
      <c r="M170" s="316">
        <f t="shared" si="59"/>
        <v>0</v>
      </c>
      <c r="N170" s="316">
        <f t="shared" si="59"/>
        <v>0</v>
      </c>
      <c r="O170" s="316">
        <f t="shared" si="59"/>
        <v>0</v>
      </c>
      <c r="P170" s="316">
        <f t="shared" si="59"/>
        <v>0</v>
      </c>
      <c r="Q170" s="316">
        <f t="shared" si="59"/>
        <v>0</v>
      </c>
      <c r="R170" s="316">
        <f t="shared" si="59"/>
        <v>0</v>
      </c>
      <c r="S170" s="316">
        <f t="shared" si="59"/>
        <v>0</v>
      </c>
      <c r="T170" s="316">
        <f t="shared" si="59"/>
        <v>0</v>
      </c>
      <c r="U170" s="316">
        <f t="shared" si="59"/>
        <v>0</v>
      </c>
      <c r="V170" s="316">
        <f t="shared" si="59"/>
        <v>0</v>
      </c>
      <c r="W170" s="316">
        <f t="shared" si="59"/>
        <v>0</v>
      </c>
      <c r="X170" s="316">
        <f t="shared" si="59"/>
        <v>0</v>
      </c>
      <c r="Y170" s="316">
        <f t="shared" si="59"/>
        <v>0</v>
      </c>
      <c r="Z170" s="316">
        <f t="shared" si="59"/>
        <v>0</v>
      </c>
      <c r="AA170" s="316">
        <f t="shared" si="59"/>
        <v>0</v>
      </c>
      <c r="AB170" s="316">
        <f t="shared" si="59"/>
        <v>0</v>
      </c>
      <c r="AC170" s="316">
        <f t="shared" si="59"/>
        <v>0</v>
      </c>
      <c r="AD170" s="316">
        <f t="shared" si="59"/>
        <v>0</v>
      </c>
      <c r="AE170" s="316">
        <f t="shared" si="59"/>
        <v>0</v>
      </c>
      <c r="AF170" s="316">
        <f t="shared" si="59"/>
        <v>0</v>
      </c>
      <c r="AG170" s="316">
        <f t="shared" si="59"/>
        <v>0</v>
      </c>
      <c r="AH170" s="316">
        <f t="shared" si="59"/>
        <v>0</v>
      </c>
      <c r="AI170" s="316">
        <f t="shared" si="59"/>
        <v>0</v>
      </c>
      <c r="AJ170" s="316">
        <f t="shared" si="59"/>
        <v>0</v>
      </c>
      <c r="AK170" s="316">
        <f t="shared" si="59"/>
        <v>0</v>
      </c>
      <c r="AL170" s="316">
        <f t="shared" si="59"/>
        <v>0</v>
      </c>
      <c r="AM170" s="316">
        <f t="shared" si="59"/>
        <v>0</v>
      </c>
      <c r="AN170" s="316">
        <f t="shared" si="59"/>
        <v>0</v>
      </c>
      <c r="AO170" s="316">
        <f t="shared" si="59"/>
        <v>0</v>
      </c>
      <c r="AP170" s="316">
        <f t="shared" si="59"/>
        <v>0</v>
      </c>
      <c r="AQ170" s="316">
        <f t="shared" si="59"/>
        <v>0</v>
      </c>
      <c r="AR170" s="316">
        <f t="shared" si="59"/>
        <v>0</v>
      </c>
      <c r="AS170" s="316">
        <f t="shared" si="59"/>
        <v>0</v>
      </c>
      <c r="AT170" s="316">
        <f t="shared" si="59"/>
        <v>0</v>
      </c>
      <c r="AU170" s="316">
        <f t="shared" si="59"/>
        <v>0</v>
      </c>
      <c r="AV170" s="316">
        <f t="shared" si="59"/>
        <v>0</v>
      </c>
      <c r="AW170" s="316">
        <f t="shared" si="59"/>
        <v>0</v>
      </c>
      <c r="AX170" s="316">
        <f t="shared" si="59"/>
        <v>0</v>
      </c>
      <c r="AY170" s="316">
        <f t="shared" si="59"/>
        <v>0</v>
      </c>
      <c r="AZ170" s="316">
        <f t="shared" si="59"/>
        <v>0</v>
      </c>
      <c r="BA170" s="316">
        <f t="shared" si="59"/>
        <v>0</v>
      </c>
      <c r="BB170" s="316">
        <f t="shared" si="59"/>
        <v>0</v>
      </c>
      <c r="BC170" s="316">
        <f t="shared" si="59"/>
        <v>0</v>
      </c>
      <c r="BD170" s="316">
        <f t="shared" si="59"/>
        <v>0</v>
      </c>
      <c r="BE170" s="316">
        <f t="shared" si="59"/>
        <v>0</v>
      </c>
      <c r="BF170" s="316">
        <f t="shared" si="59"/>
        <v>0</v>
      </c>
      <c r="BG170" s="316">
        <f t="shared" si="59"/>
        <v>0</v>
      </c>
      <c r="BH170" s="316">
        <f t="shared" si="59"/>
        <v>0</v>
      </c>
      <c r="BI170" s="316">
        <f t="shared" si="59"/>
        <v>0</v>
      </c>
      <c r="BJ170" s="316">
        <f t="shared" si="59"/>
        <v>0</v>
      </c>
      <c r="BK170" s="316">
        <f t="shared" si="59"/>
        <v>0</v>
      </c>
      <c r="BL170" s="316">
        <f t="shared" si="59"/>
        <v>0</v>
      </c>
      <c r="BM170" s="316">
        <f t="shared" si="59"/>
        <v>0</v>
      </c>
      <c r="BN170" s="316">
        <f t="shared" si="59"/>
        <v>0</v>
      </c>
      <c r="BO170" s="316">
        <f t="shared" si="59"/>
        <v>0</v>
      </c>
      <c r="BP170" s="316">
        <f t="shared" si="59"/>
        <v>0</v>
      </c>
      <c r="BQ170" s="316">
        <f t="shared" si="59"/>
        <v>0</v>
      </c>
      <c r="BR170" s="316">
        <f t="shared" si="59"/>
        <v>0</v>
      </c>
      <c r="BS170" s="316">
        <f t="shared" si="59"/>
        <v>0</v>
      </c>
      <c r="BT170" s="316">
        <f t="shared" si="59"/>
        <v>0</v>
      </c>
      <c r="BU170" s="316">
        <f t="shared" ref="BU170:BX170" si="60">BU7</f>
        <v>0</v>
      </c>
      <c r="BV170" s="316">
        <f t="shared" si="60"/>
        <v>0</v>
      </c>
      <c r="BW170" s="316">
        <f t="shared" si="60"/>
        <v>0</v>
      </c>
      <c r="BX170" s="316">
        <f t="shared" si="60"/>
        <v>0</v>
      </c>
    </row>
    <row r="171" spans="1:76" s="7" customFormat="1" ht="11.4" x14ac:dyDescent="0.2">
      <c r="A171" s="739"/>
      <c r="B171" s="714"/>
      <c r="C171" s="714"/>
      <c r="D171" s="710"/>
      <c r="E171" s="712"/>
      <c r="F171" s="90" t="s">
        <v>324</v>
      </c>
      <c r="G171" s="316">
        <f>IF($C7="","N/A",G170)</f>
        <v>0</v>
      </c>
      <c r="H171" s="316">
        <f>IF($C7="NON-QALY",IF(H$5="-","",H$158*H170),IF($C7="QALY",IF(H$5="-","",H170*H$159),"N/A"))</f>
        <v>0</v>
      </c>
      <c r="I171" s="316">
        <f t="shared" ref="I171:BT171" si="61">IF($C7="NON-QALY",IF(I$5="-","",I$158*I170),IF($C7="QALY",IF(I$5="-","",I170*I$159),"N/A"))</f>
        <v>0</v>
      </c>
      <c r="J171" s="316">
        <f t="shared" si="61"/>
        <v>0</v>
      </c>
      <c r="K171" s="316">
        <f t="shared" si="61"/>
        <v>0</v>
      </c>
      <c r="L171" s="316">
        <f t="shared" si="61"/>
        <v>0</v>
      </c>
      <c r="M171" s="316">
        <f t="shared" si="61"/>
        <v>0</v>
      </c>
      <c r="N171" s="316">
        <f t="shared" si="61"/>
        <v>0</v>
      </c>
      <c r="O171" s="316">
        <f t="shared" si="61"/>
        <v>0</v>
      </c>
      <c r="P171" s="316">
        <f t="shared" si="61"/>
        <v>0</v>
      </c>
      <c r="Q171" s="316">
        <f t="shared" si="61"/>
        <v>0</v>
      </c>
      <c r="R171" s="316">
        <f t="shared" si="61"/>
        <v>0</v>
      </c>
      <c r="S171" s="316">
        <f t="shared" si="61"/>
        <v>0</v>
      </c>
      <c r="T171" s="316">
        <f t="shared" si="61"/>
        <v>0</v>
      </c>
      <c r="U171" s="316">
        <f t="shared" si="61"/>
        <v>0</v>
      </c>
      <c r="V171" s="316">
        <f t="shared" si="61"/>
        <v>0</v>
      </c>
      <c r="W171" s="316">
        <f t="shared" si="61"/>
        <v>0</v>
      </c>
      <c r="X171" s="316">
        <f t="shared" si="61"/>
        <v>0</v>
      </c>
      <c r="Y171" s="316">
        <f t="shared" si="61"/>
        <v>0</v>
      </c>
      <c r="Z171" s="316">
        <f t="shared" si="61"/>
        <v>0</v>
      </c>
      <c r="AA171" s="316">
        <f t="shared" si="61"/>
        <v>0</v>
      </c>
      <c r="AB171" s="316">
        <f t="shared" si="61"/>
        <v>0</v>
      </c>
      <c r="AC171" s="316">
        <f t="shared" si="61"/>
        <v>0</v>
      </c>
      <c r="AD171" s="316">
        <f t="shared" si="61"/>
        <v>0</v>
      </c>
      <c r="AE171" s="316">
        <f t="shared" si="61"/>
        <v>0</v>
      </c>
      <c r="AF171" s="316">
        <f t="shared" si="61"/>
        <v>0</v>
      </c>
      <c r="AG171" s="316">
        <f t="shared" si="61"/>
        <v>0</v>
      </c>
      <c r="AH171" s="316">
        <f t="shared" si="61"/>
        <v>0</v>
      </c>
      <c r="AI171" s="316">
        <f t="shared" si="61"/>
        <v>0</v>
      </c>
      <c r="AJ171" s="316">
        <f t="shared" si="61"/>
        <v>0</v>
      </c>
      <c r="AK171" s="316">
        <f t="shared" si="61"/>
        <v>0</v>
      </c>
      <c r="AL171" s="316">
        <f t="shared" si="61"/>
        <v>0</v>
      </c>
      <c r="AM171" s="316">
        <f t="shared" si="61"/>
        <v>0</v>
      </c>
      <c r="AN171" s="316">
        <f t="shared" si="61"/>
        <v>0</v>
      </c>
      <c r="AO171" s="316">
        <f t="shared" si="61"/>
        <v>0</v>
      </c>
      <c r="AP171" s="316">
        <f t="shared" si="61"/>
        <v>0</v>
      </c>
      <c r="AQ171" s="316">
        <f t="shared" si="61"/>
        <v>0</v>
      </c>
      <c r="AR171" s="316">
        <f t="shared" si="61"/>
        <v>0</v>
      </c>
      <c r="AS171" s="316">
        <f t="shared" si="61"/>
        <v>0</v>
      </c>
      <c r="AT171" s="316">
        <f t="shared" si="61"/>
        <v>0</v>
      </c>
      <c r="AU171" s="316">
        <f t="shared" si="61"/>
        <v>0</v>
      </c>
      <c r="AV171" s="316">
        <f t="shared" si="61"/>
        <v>0</v>
      </c>
      <c r="AW171" s="316">
        <f t="shared" si="61"/>
        <v>0</v>
      </c>
      <c r="AX171" s="316">
        <f t="shared" si="61"/>
        <v>0</v>
      </c>
      <c r="AY171" s="316">
        <f t="shared" si="61"/>
        <v>0</v>
      </c>
      <c r="AZ171" s="316">
        <f t="shared" si="61"/>
        <v>0</v>
      </c>
      <c r="BA171" s="316">
        <f t="shared" si="61"/>
        <v>0</v>
      </c>
      <c r="BB171" s="316">
        <f t="shared" si="61"/>
        <v>0</v>
      </c>
      <c r="BC171" s="316">
        <f t="shared" si="61"/>
        <v>0</v>
      </c>
      <c r="BD171" s="316">
        <f t="shared" si="61"/>
        <v>0</v>
      </c>
      <c r="BE171" s="316">
        <f t="shared" si="61"/>
        <v>0</v>
      </c>
      <c r="BF171" s="316">
        <f t="shared" si="61"/>
        <v>0</v>
      </c>
      <c r="BG171" s="316">
        <f t="shared" si="61"/>
        <v>0</v>
      </c>
      <c r="BH171" s="316">
        <f t="shared" si="61"/>
        <v>0</v>
      </c>
      <c r="BI171" s="316">
        <f t="shared" si="61"/>
        <v>0</v>
      </c>
      <c r="BJ171" s="316">
        <f t="shared" si="61"/>
        <v>0</v>
      </c>
      <c r="BK171" s="316">
        <f t="shared" si="61"/>
        <v>0</v>
      </c>
      <c r="BL171" s="316">
        <f t="shared" si="61"/>
        <v>0</v>
      </c>
      <c r="BM171" s="316">
        <f t="shared" si="61"/>
        <v>0</v>
      </c>
      <c r="BN171" s="316">
        <f t="shared" si="61"/>
        <v>0</v>
      </c>
      <c r="BO171" s="316">
        <f t="shared" si="61"/>
        <v>0</v>
      </c>
      <c r="BP171" s="316">
        <f t="shared" si="61"/>
        <v>0</v>
      </c>
      <c r="BQ171" s="316">
        <f t="shared" si="61"/>
        <v>0</v>
      </c>
      <c r="BR171" s="316">
        <f t="shared" si="61"/>
        <v>0</v>
      </c>
      <c r="BS171" s="316">
        <f t="shared" si="61"/>
        <v>0</v>
      </c>
      <c r="BT171" s="316">
        <f t="shared" si="61"/>
        <v>0</v>
      </c>
      <c r="BU171" s="316">
        <f t="shared" ref="BU171:BX171" si="62">IF($C7="NON-QALY",IF(BU$5="-","",BU$158*BU170),IF($C7="QALY",IF(BU$5="-","",BU170*BU$159),"N/A"))</f>
        <v>0</v>
      </c>
      <c r="BV171" s="316">
        <f t="shared" si="62"/>
        <v>0</v>
      </c>
      <c r="BW171" s="316">
        <f t="shared" si="62"/>
        <v>0</v>
      </c>
      <c r="BX171" s="316">
        <f t="shared" si="62"/>
        <v>0</v>
      </c>
    </row>
    <row r="172" spans="1:76" s="7" customFormat="1" ht="11.4" x14ac:dyDescent="0.2">
      <c r="A172" s="738" t="s">
        <v>35</v>
      </c>
      <c r="B172" s="713">
        <f>B8</f>
        <v>0</v>
      </c>
      <c r="C172" s="713" t="str">
        <f>C8</f>
        <v>Non-QALY</v>
      </c>
      <c r="D172" s="709">
        <f>E172/(IF(C8="QALY",Factors!$BU$43,Factors!$BU$42))</f>
        <v>0</v>
      </c>
      <c r="E172" s="711">
        <f>SUM(G173:BX173)</f>
        <v>0</v>
      </c>
      <c r="F172" s="34" t="s">
        <v>325</v>
      </c>
      <c r="G172" s="316">
        <f t="shared" ref="G172:H172" si="63">G8</f>
        <v>0</v>
      </c>
      <c r="H172" s="316">
        <f t="shared" si="63"/>
        <v>0</v>
      </c>
      <c r="I172" s="316">
        <f t="shared" ref="I172:BT172" si="64">I8</f>
        <v>0</v>
      </c>
      <c r="J172" s="316">
        <f t="shared" si="64"/>
        <v>0</v>
      </c>
      <c r="K172" s="316">
        <f t="shared" si="64"/>
        <v>0</v>
      </c>
      <c r="L172" s="316">
        <f t="shared" si="64"/>
        <v>0</v>
      </c>
      <c r="M172" s="316">
        <f t="shared" si="64"/>
        <v>0</v>
      </c>
      <c r="N172" s="316">
        <f t="shared" si="64"/>
        <v>0</v>
      </c>
      <c r="O172" s="316">
        <f t="shared" si="64"/>
        <v>0</v>
      </c>
      <c r="P172" s="316">
        <f t="shared" si="64"/>
        <v>0</v>
      </c>
      <c r="Q172" s="316">
        <f t="shared" si="64"/>
        <v>0</v>
      </c>
      <c r="R172" s="316">
        <f t="shared" si="64"/>
        <v>0</v>
      </c>
      <c r="S172" s="316">
        <f t="shared" si="64"/>
        <v>0</v>
      </c>
      <c r="T172" s="316">
        <f t="shared" si="64"/>
        <v>0</v>
      </c>
      <c r="U172" s="316">
        <f t="shared" si="64"/>
        <v>0</v>
      </c>
      <c r="V172" s="316">
        <f t="shared" si="64"/>
        <v>0</v>
      </c>
      <c r="W172" s="316">
        <f t="shared" si="64"/>
        <v>0</v>
      </c>
      <c r="X172" s="316">
        <f t="shared" si="64"/>
        <v>0</v>
      </c>
      <c r="Y172" s="316">
        <f t="shared" si="64"/>
        <v>0</v>
      </c>
      <c r="Z172" s="316">
        <f t="shared" si="64"/>
        <v>0</v>
      </c>
      <c r="AA172" s="316">
        <f t="shared" si="64"/>
        <v>0</v>
      </c>
      <c r="AB172" s="316">
        <f t="shared" si="64"/>
        <v>0</v>
      </c>
      <c r="AC172" s="316">
        <f t="shared" si="64"/>
        <v>0</v>
      </c>
      <c r="AD172" s="316">
        <f t="shared" si="64"/>
        <v>0</v>
      </c>
      <c r="AE172" s="316">
        <f t="shared" si="64"/>
        <v>0</v>
      </c>
      <c r="AF172" s="316">
        <f t="shared" si="64"/>
        <v>0</v>
      </c>
      <c r="AG172" s="316">
        <f t="shared" si="64"/>
        <v>0</v>
      </c>
      <c r="AH172" s="316">
        <f t="shared" si="64"/>
        <v>0</v>
      </c>
      <c r="AI172" s="316">
        <f t="shared" si="64"/>
        <v>0</v>
      </c>
      <c r="AJ172" s="316">
        <f t="shared" si="64"/>
        <v>0</v>
      </c>
      <c r="AK172" s="316">
        <f t="shared" si="64"/>
        <v>0</v>
      </c>
      <c r="AL172" s="316">
        <f t="shared" si="64"/>
        <v>0</v>
      </c>
      <c r="AM172" s="316">
        <f t="shared" si="64"/>
        <v>0</v>
      </c>
      <c r="AN172" s="316">
        <f t="shared" si="64"/>
        <v>0</v>
      </c>
      <c r="AO172" s="316">
        <f t="shared" si="64"/>
        <v>0</v>
      </c>
      <c r="AP172" s="316">
        <f t="shared" si="64"/>
        <v>0</v>
      </c>
      <c r="AQ172" s="316">
        <f t="shared" si="64"/>
        <v>0</v>
      </c>
      <c r="AR172" s="316">
        <f t="shared" si="64"/>
        <v>0</v>
      </c>
      <c r="AS172" s="316">
        <f t="shared" si="64"/>
        <v>0</v>
      </c>
      <c r="AT172" s="316">
        <f t="shared" si="64"/>
        <v>0</v>
      </c>
      <c r="AU172" s="316">
        <f t="shared" si="64"/>
        <v>0</v>
      </c>
      <c r="AV172" s="316">
        <f t="shared" si="64"/>
        <v>0</v>
      </c>
      <c r="AW172" s="316">
        <f t="shared" si="64"/>
        <v>0</v>
      </c>
      <c r="AX172" s="316">
        <f t="shared" si="64"/>
        <v>0</v>
      </c>
      <c r="AY172" s="316">
        <f t="shared" si="64"/>
        <v>0</v>
      </c>
      <c r="AZ172" s="316">
        <f t="shared" si="64"/>
        <v>0</v>
      </c>
      <c r="BA172" s="316">
        <f t="shared" si="64"/>
        <v>0</v>
      </c>
      <c r="BB172" s="316">
        <f t="shared" si="64"/>
        <v>0</v>
      </c>
      <c r="BC172" s="316">
        <f t="shared" si="64"/>
        <v>0</v>
      </c>
      <c r="BD172" s="316">
        <f t="shared" si="64"/>
        <v>0</v>
      </c>
      <c r="BE172" s="316">
        <f t="shared" si="64"/>
        <v>0</v>
      </c>
      <c r="BF172" s="316">
        <f t="shared" si="64"/>
        <v>0</v>
      </c>
      <c r="BG172" s="316">
        <f t="shared" si="64"/>
        <v>0</v>
      </c>
      <c r="BH172" s="316">
        <f t="shared" si="64"/>
        <v>0</v>
      </c>
      <c r="BI172" s="316">
        <f t="shared" si="64"/>
        <v>0</v>
      </c>
      <c r="BJ172" s="316">
        <f t="shared" si="64"/>
        <v>0</v>
      </c>
      <c r="BK172" s="316">
        <f t="shared" si="64"/>
        <v>0</v>
      </c>
      <c r="BL172" s="316">
        <f t="shared" si="64"/>
        <v>0</v>
      </c>
      <c r="BM172" s="316">
        <f t="shared" si="64"/>
        <v>0</v>
      </c>
      <c r="BN172" s="316">
        <f t="shared" si="64"/>
        <v>0</v>
      </c>
      <c r="BO172" s="316">
        <f t="shared" si="64"/>
        <v>0</v>
      </c>
      <c r="BP172" s="316">
        <f t="shared" si="64"/>
        <v>0</v>
      </c>
      <c r="BQ172" s="316">
        <f t="shared" si="64"/>
        <v>0</v>
      </c>
      <c r="BR172" s="316">
        <f t="shared" si="64"/>
        <v>0</v>
      </c>
      <c r="BS172" s="316">
        <f t="shared" si="64"/>
        <v>0</v>
      </c>
      <c r="BT172" s="316">
        <f t="shared" si="64"/>
        <v>0</v>
      </c>
      <c r="BU172" s="316">
        <f t="shared" ref="BU172:BX172" si="65">BU8</f>
        <v>0</v>
      </c>
      <c r="BV172" s="316">
        <f t="shared" si="65"/>
        <v>0</v>
      </c>
      <c r="BW172" s="316">
        <f t="shared" si="65"/>
        <v>0</v>
      </c>
      <c r="BX172" s="316">
        <f t="shared" si="65"/>
        <v>0</v>
      </c>
    </row>
    <row r="173" spans="1:76" s="7" customFormat="1" ht="11.4" x14ac:dyDescent="0.2">
      <c r="A173" s="739"/>
      <c r="B173" s="714"/>
      <c r="C173" s="714"/>
      <c r="D173" s="710"/>
      <c r="E173" s="712"/>
      <c r="F173" s="90" t="s">
        <v>324</v>
      </c>
      <c r="G173" s="316">
        <f>IF($C8="","N/A",G172)</f>
        <v>0</v>
      </c>
      <c r="H173" s="316">
        <f>IF($C8="NON-QALY",IF(H$5="-","",H$158*H172),IF($C8="QALY",IF(H$5="-","",H172*H$159),"N/A"))</f>
        <v>0</v>
      </c>
      <c r="I173" s="316">
        <f t="shared" ref="I173:BT173" si="66">IF($C8="NON-QALY",IF(I$5="-","",I$158*I172),IF($C8="QALY",IF(I$5="-","",I172*I$159),"N/A"))</f>
        <v>0</v>
      </c>
      <c r="J173" s="316">
        <f t="shared" si="66"/>
        <v>0</v>
      </c>
      <c r="K173" s="316">
        <f t="shared" si="66"/>
        <v>0</v>
      </c>
      <c r="L173" s="316">
        <f t="shared" si="66"/>
        <v>0</v>
      </c>
      <c r="M173" s="316">
        <f t="shared" si="66"/>
        <v>0</v>
      </c>
      <c r="N173" s="316">
        <f t="shared" si="66"/>
        <v>0</v>
      </c>
      <c r="O173" s="316">
        <f t="shared" si="66"/>
        <v>0</v>
      </c>
      <c r="P173" s="316">
        <f t="shared" si="66"/>
        <v>0</v>
      </c>
      <c r="Q173" s="316">
        <f t="shared" si="66"/>
        <v>0</v>
      </c>
      <c r="R173" s="316">
        <f t="shared" si="66"/>
        <v>0</v>
      </c>
      <c r="S173" s="316">
        <f t="shared" si="66"/>
        <v>0</v>
      </c>
      <c r="T173" s="316">
        <f t="shared" si="66"/>
        <v>0</v>
      </c>
      <c r="U173" s="316">
        <f t="shared" si="66"/>
        <v>0</v>
      </c>
      <c r="V173" s="316">
        <f t="shared" si="66"/>
        <v>0</v>
      </c>
      <c r="W173" s="316">
        <f t="shared" si="66"/>
        <v>0</v>
      </c>
      <c r="X173" s="316">
        <f t="shared" si="66"/>
        <v>0</v>
      </c>
      <c r="Y173" s="316">
        <f t="shared" si="66"/>
        <v>0</v>
      </c>
      <c r="Z173" s="316">
        <f t="shared" si="66"/>
        <v>0</v>
      </c>
      <c r="AA173" s="316">
        <f t="shared" si="66"/>
        <v>0</v>
      </c>
      <c r="AB173" s="316">
        <f t="shared" si="66"/>
        <v>0</v>
      </c>
      <c r="AC173" s="316">
        <f t="shared" si="66"/>
        <v>0</v>
      </c>
      <c r="AD173" s="316">
        <f t="shared" si="66"/>
        <v>0</v>
      </c>
      <c r="AE173" s="316">
        <f t="shared" si="66"/>
        <v>0</v>
      </c>
      <c r="AF173" s="316">
        <f t="shared" si="66"/>
        <v>0</v>
      </c>
      <c r="AG173" s="316">
        <f t="shared" si="66"/>
        <v>0</v>
      </c>
      <c r="AH173" s="316">
        <f t="shared" si="66"/>
        <v>0</v>
      </c>
      <c r="AI173" s="316">
        <f t="shared" si="66"/>
        <v>0</v>
      </c>
      <c r="AJ173" s="316">
        <f t="shared" si="66"/>
        <v>0</v>
      </c>
      <c r="AK173" s="316">
        <f t="shared" si="66"/>
        <v>0</v>
      </c>
      <c r="AL173" s="316">
        <f t="shared" si="66"/>
        <v>0</v>
      </c>
      <c r="AM173" s="316">
        <f t="shared" si="66"/>
        <v>0</v>
      </c>
      <c r="AN173" s="316">
        <f t="shared" si="66"/>
        <v>0</v>
      </c>
      <c r="AO173" s="316">
        <f t="shared" si="66"/>
        <v>0</v>
      </c>
      <c r="AP173" s="316">
        <f t="shared" si="66"/>
        <v>0</v>
      </c>
      <c r="AQ173" s="316">
        <f t="shared" si="66"/>
        <v>0</v>
      </c>
      <c r="AR173" s="316">
        <f t="shared" si="66"/>
        <v>0</v>
      </c>
      <c r="AS173" s="316">
        <f t="shared" si="66"/>
        <v>0</v>
      </c>
      <c r="AT173" s="316">
        <f t="shared" si="66"/>
        <v>0</v>
      </c>
      <c r="AU173" s="316">
        <f t="shared" si="66"/>
        <v>0</v>
      </c>
      <c r="AV173" s="316">
        <f t="shared" si="66"/>
        <v>0</v>
      </c>
      <c r="AW173" s="316">
        <f t="shared" si="66"/>
        <v>0</v>
      </c>
      <c r="AX173" s="316">
        <f t="shared" si="66"/>
        <v>0</v>
      </c>
      <c r="AY173" s="316">
        <f t="shared" si="66"/>
        <v>0</v>
      </c>
      <c r="AZ173" s="316">
        <f t="shared" si="66"/>
        <v>0</v>
      </c>
      <c r="BA173" s="316">
        <f t="shared" si="66"/>
        <v>0</v>
      </c>
      <c r="BB173" s="316">
        <f t="shared" si="66"/>
        <v>0</v>
      </c>
      <c r="BC173" s="316">
        <f t="shared" si="66"/>
        <v>0</v>
      </c>
      <c r="BD173" s="316">
        <f t="shared" si="66"/>
        <v>0</v>
      </c>
      <c r="BE173" s="316">
        <f t="shared" si="66"/>
        <v>0</v>
      </c>
      <c r="BF173" s="316">
        <f t="shared" si="66"/>
        <v>0</v>
      </c>
      <c r="BG173" s="316">
        <f t="shared" si="66"/>
        <v>0</v>
      </c>
      <c r="BH173" s="316">
        <f t="shared" si="66"/>
        <v>0</v>
      </c>
      <c r="BI173" s="316">
        <f t="shared" si="66"/>
        <v>0</v>
      </c>
      <c r="BJ173" s="316">
        <f t="shared" si="66"/>
        <v>0</v>
      </c>
      <c r="BK173" s="316">
        <f t="shared" si="66"/>
        <v>0</v>
      </c>
      <c r="BL173" s="316">
        <f t="shared" si="66"/>
        <v>0</v>
      </c>
      <c r="BM173" s="316">
        <f t="shared" si="66"/>
        <v>0</v>
      </c>
      <c r="BN173" s="316">
        <f t="shared" si="66"/>
        <v>0</v>
      </c>
      <c r="BO173" s="316">
        <f t="shared" si="66"/>
        <v>0</v>
      </c>
      <c r="BP173" s="316">
        <f t="shared" si="66"/>
        <v>0</v>
      </c>
      <c r="BQ173" s="316">
        <f t="shared" si="66"/>
        <v>0</v>
      </c>
      <c r="BR173" s="316">
        <f t="shared" si="66"/>
        <v>0</v>
      </c>
      <c r="BS173" s="316">
        <f t="shared" si="66"/>
        <v>0</v>
      </c>
      <c r="BT173" s="316">
        <f t="shared" si="66"/>
        <v>0</v>
      </c>
      <c r="BU173" s="316">
        <f t="shared" ref="BU173:BX173" si="67">IF($C8="NON-QALY",IF(BU$5="-","",BU$158*BU172),IF($C8="QALY",IF(BU$5="-","",BU172*BU$159),"N/A"))</f>
        <v>0</v>
      </c>
      <c r="BV173" s="316">
        <f t="shared" si="67"/>
        <v>0</v>
      </c>
      <c r="BW173" s="316">
        <f t="shared" si="67"/>
        <v>0</v>
      </c>
      <c r="BX173" s="316">
        <f t="shared" si="67"/>
        <v>0</v>
      </c>
    </row>
    <row r="174" spans="1:76" s="7" customFormat="1" ht="11.4" x14ac:dyDescent="0.2">
      <c r="A174" s="738" t="s">
        <v>36</v>
      </c>
      <c r="B174" s="713">
        <f>B9</f>
        <v>0</v>
      </c>
      <c r="C174" s="713" t="str">
        <f>C9</f>
        <v>Non-QALY</v>
      </c>
      <c r="D174" s="709">
        <f>E174/(IF(C9="QALY",Factors!$BU$43,Factors!$BU$42))</f>
        <v>0</v>
      </c>
      <c r="E174" s="711">
        <f>SUM(G175:BX175)</f>
        <v>0</v>
      </c>
      <c r="F174" s="34" t="s">
        <v>325</v>
      </c>
      <c r="G174" s="316">
        <f t="shared" ref="G174:H174" si="68">G9</f>
        <v>0</v>
      </c>
      <c r="H174" s="316">
        <f t="shared" si="68"/>
        <v>0</v>
      </c>
      <c r="I174" s="316">
        <f t="shared" ref="I174:BT174" si="69">I9</f>
        <v>0</v>
      </c>
      <c r="J174" s="316">
        <f t="shared" si="69"/>
        <v>0</v>
      </c>
      <c r="K174" s="316">
        <f t="shared" si="69"/>
        <v>0</v>
      </c>
      <c r="L174" s="316">
        <f t="shared" si="69"/>
        <v>0</v>
      </c>
      <c r="M174" s="316">
        <f t="shared" si="69"/>
        <v>0</v>
      </c>
      <c r="N174" s="316">
        <f t="shared" si="69"/>
        <v>0</v>
      </c>
      <c r="O174" s="316">
        <f t="shared" si="69"/>
        <v>0</v>
      </c>
      <c r="P174" s="316">
        <f t="shared" si="69"/>
        <v>0</v>
      </c>
      <c r="Q174" s="316">
        <f t="shared" si="69"/>
        <v>0</v>
      </c>
      <c r="R174" s="316">
        <f t="shared" si="69"/>
        <v>0</v>
      </c>
      <c r="S174" s="316">
        <f t="shared" si="69"/>
        <v>0</v>
      </c>
      <c r="T174" s="316">
        <f t="shared" si="69"/>
        <v>0</v>
      </c>
      <c r="U174" s="316">
        <f t="shared" si="69"/>
        <v>0</v>
      </c>
      <c r="V174" s="316">
        <f t="shared" si="69"/>
        <v>0</v>
      </c>
      <c r="W174" s="316">
        <f t="shared" si="69"/>
        <v>0</v>
      </c>
      <c r="X174" s="316">
        <f t="shared" si="69"/>
        <v>0</v>
      </c>
      <c r="Y174" s="316">
        <f t="shared" si="69"/>
        <v>0</v>
      </c>
      <c r="Z174" s="316">
        <f t="shared" si="69"/>
        <v>0</v>
      </c>
      <c r="AA174" s="316">
        <f t="shared" si="69"/>
        <v>0</v>
      </c>
      <c r="AB174" s="316">
        <f t="shared" si="69"/>
        <v>0</v>
      </c>
      <c r="AC174" s="316">
        <f t="shared" si="69"/>
        <v>0</v>
      </c>
      <c r="AD174" s="316">
        <f t="shared" si="69"/>
        <v>0</v>
      </c>
      <c r="AE174" s="316">
        <f t="shared" si="69"/>
        <v>0</v>
      </c>
      <c r="AF174" s="316">
        <f t="shared" si="69"/>
        <v>0</v>
      </c>
      <c r="AG174" s="316">
        <f t="shared" si="69"/>
        <v>0</v>
      </c>
      <c r="AH174" s="316">
        <f t="shared" si="69"/>
        <v>0</v>
      </c>
      <c r="AI174" s="316">
        <f t="shared" si="69"/>
        <v>0</v>
      </c>
      <c r="AJ174" s="316">
        <f t="shared" si="69"/>
        <v>0</v>
      </c>
      <c r="AK174" s="316">
        <f t="shared" si="69"/>
        <v>0</v>
      </c>
      <c r="AL174" s="316">
        <f t="shared" si="69"/>
        <v>0</v>
      </c>
      <c r="AM174" s="316">
        <f t="shared" si="69"/>
        <v>0</v>
      </c>
      <c r="AN174" s="316">
        <f t="shared" si="69"/>
        <v>0</v>
      </c>
      <c r="AO174" s="316">
        <f t="shared" si="69"/>
        <v>0</v>
      </c>
      <c r="AP174" s="316">
        <f t="shared" si="69"/>
        <v>0</v>
      </c>
      <c r="AQ174" s="316">
        <f t="shared" si="69"/>
        <v>0</v>
      </c>
      <c r="AR174" s="316">
        <f t="shared" si="69"/>
        <v>0</v>
      </c>
      <c r="AS174" s="316">
        <f t="shared" si="69"/>
        <v>0</v>
      </c>
      <c r="AT174" s="316">
        <f t="shared" si="69"/>
        <v>0</v>
      </c>
      <c r="AU174" s="316">
        <f t="shared" si="69"/>
        <v>0</v>
      </c>
      <c r="AV174" s="316">
        <f t="shared" si="69"/>
        <v>0</v>
      </c>
      <c r="AW174" s="316">
        <f t="shared" si="69"/>
        <v>0</v>
      </c>
      <c r="AX174" s="316">
        <f t="shared" si="69"/>
        <v>0</v>
      </c>
      <c r="AY174" s="316">
        <f t="shared" si="69"/>
        <v>0</v>
      </c>
      <c r="AZ174" s="316">
        <f t="shared" si="69"/>
        <v>0</v>
      </c>
      <c r="BA174" s="316">
        <f t="shared" si="69"/>
        <v>0</v>
      </c>
      <c r="BB174" s="316">
        <f t="shared" si="69"/>
        <v>0</v>
      </c>
      <c r="BC174" s="316">
        <f t="shared" si="69"/>
        <v>0</v>
      </c>
      <c r="BD174" s="316">
        <f t="shared" si="69"/>
        <v>0</v>
      </c>
      <c r="BE174" s="316">
        <f t="shared" si="69"/>
        <v>0</v>
      </c>
      <c r="BF174" s="316">
        <f t="shared" si="69"/>
        <v>0</v>
      </c>
      <c r="BG174" s="316">
        <f t="shared" si="69"/>
        <v>0</v>
      </c>
      <c r="BH174" s="316">
        <f t="shared" si="69"/>
        <v>0</v>
      </c>
      <c r="BI174" s="316">
        <f t="shared" si="69"/>
        <v>0</v>
      </c>
      <c r="BJ174" s="316">
        <f t="shared" si="69"/>
        <v>0</v>
      </c>
      <c r="BK174" s="316">
        <f t="shared" si="69"/>
        <v>0</v>
      </c>
      <c r="BL174" s="316">
        <f t="shared" si="69"/>
        <v>0</v>
      </c>
      <c r="BM174" s="316">
        <f t="shared" si="69"/>
        <v>0</v>
      </c>
      <c r="BN174" s="316">
        <f t="shared" si="69"/>
        <v>0</v>
      </c>
      <c r="BO174" s="316">
        <f t="shared" si="69"/>
        <v>0</v>
      </c>
      <c r="BP174" s="316">
        <f t="shared" si="69"/>
        <v>0</v>
      </c>
      <c r="BQ174" s="316">
        <f t="shared" si="69"/>
        <v>0</v>
      </c>
      <c r="BR174" s="316">
        <f t="shared" si="69"/>
        <v>0</v>
      </c>
      <c r="BS174" s="316">
        <f t="shared" si="69"/>
        <v>0</v>
      </c>
      <c r="BT174" s="316">
        <f t="shared" si="69"/>
        <v>0</v>
      </c>
      <c r="BU174" s="316">
        <f t="shared" ref="BU174:BX174" si="70">BU9</f>
        <v>0</v>
      </c>
      <c r="BV174" s="316">
        <f t="shared" si="70"/>
        <v>0</v>
      </c>
      <c r="BW174" s="316">
        <f t="shared" si="70"/>
        <v>0</v>
      </c>
      <c r="BX174" s="316">
        <f t="shared" si="70"/>
        <v>0</v>
      </c>
    </row>
    <row r="175" spans="1:76" s="7" customFormat="1" ht="11.4" x14ac:dyDescent="0.2">
      <c r="A175" s="739"/>
      <c r="B175" s="714"/>
      <c r="C175" s="714"/>
      <c r="D175" s="710"/>
      <c r="E175" s="712"/>
      <c r="F175" s="90" t="s">
        <v>324</v>
      </c>
      <c r="G175" s="316">
        <f>IF($C9="","N/A",G174)</f>
        <v>0</v>
      </c>
      <c r="H175" s="316">
        <f>IF($C9="NON-QALY",IF(H$5="-","",H$158*H174),IF($C9="QALY",IF(H$5="-","",H174*H$159),"N/A"))</f>
        <v>0</v>
      </c>
      <c r="I175" s="316">
        <f t="shared" ref="I175:BT175" si="71">IF($C9="NON-QALY",IF(I$5="-","",I$158*I174),IF($C9="QALY",IF(I$5="-","",I174*I$159),"N/A"))</f>
        <v>0</v>
      </c>
      <c r="J175" s="316">
        <f t="shared" si="71"/>
        <v>0</v>
      </c>
      <c r="K175" s="316">
        <f t="shared" si="71"/>
        <v>0</v>
      </c>
      <c r="L175" s="316">
        <f t="shared" si="71"/>
        <v>0</v>
      </c>
      <c r="M175" s="316">
        <f t="shared" si="71"/>
        <v>0</v>
      </c>
      <c r="N175" s="316">
        <f t="shared" si="71"/>
        <v>0</v>
      </c>
      <c r="O175" s="316">
        <f t="shared" si="71"/>
        <v>0</v>
      </c>
      <c r="P175" s="316">
        <f t="shared" si="71"/>
        <v>0</v>
      </c>
      <c r="Q175" s="316">
        <f t="shared" si="71"/>
        <v>0</v>
      </c>
      <c r="R175" s="316">
        <f t="shared" si="71"/>
        <v>0</v>
      </c>
      <c r="S175" s="316">
        <f t="shared" si="71"/>
        <v>0</v>
      </c>
      <c r="T175" s="316">
        <f t="shared" si="71"/>
        <v>0</v>
      </c>
      <c r="U175" s="316">
        <f t="shared" si="71"/>
        <v>0</v>
      </c>
      <c r="V175" s="316">
        <f t="shared" si="71"/>
        <v>0</v>
      </c>
      <c r="W175" s="316">
        <f t="shared" si="71"/>
        <v>0</v>
      </c>
      <c r="X175" s="316">
        <f t="shared" si="71"/>
        <v>0</v>
      </c>
      <c r="Y175" s="316">
        <f t="shared" si="71"/>
        <v>0</v>
      </c>
      <c r="Z175" s="316">
        <f t="shared" si="71"/>
        <v>0</v>
      </c>
      <c r="AA175" s="316">
        <f t="shared" si="71"/>
        <v>0</v>
      </c>
      <c r="AB175" s="316">
        <f t="shared" si="71"/>
        <v>0</v>
      </c>
      <c r="AC175" s="316">
        <f t="shared" si="71"/>
        <v>0</v>
      </c>
      <c r="AD175" s="316">
        <f t="shared" si="71"/>
        <v>0</v>
      </c>
      <c r="AE175" s="316">
        <f t="shared" si="71"/>
        <v>0</v>
      </c>
      <c r="AF175" s="316">
        <f t="shared" si="71"/>
        <v>0</v>
      </c>
      <c r="AG175" s="316">
        <f t="shared" si="71"/>
        <v>0</v>
      </c>
      <c r="AH175" s="316">
        <f t="shared" si="71"/>
        <v>0</v>
      </c>
      <c r="AI175" s="316">
        <f t="shared" si="71"/>
        <v>0</v>
      </c>
      <c r="AJ175" s="316">
        <f t="shared" si="71"/>
        <v>0</v>
      </c>
      <c r="AK175" s="316">
        <f t="shared" si="71"/>
        <v>0</v>
      </c>
      <c r="AL175" s="316">
        <f t="shared" si="71"/>
        <v>0</v>
      </c>
      <c r="AM175" s="316">
        <f t="shared" si="71"/>
        <v>0</v>
      </c>
      <c r="AN175" s="316">
        <f t="shared" si="71"/>
        <v>0</v>
      </c>
      <c r="AO175" s="316">
        <f t="shared" si="71"/>
        <v>0</v>
      </c>
      <c r="AP175" s="316">
        <f t="shared" si="71"/>
        <v>0</v>
      </c>
      <c r="AQ175" s="316">
        <f t="shared" si="71"/>
        <v>0</v>
      </c>
      <c r="AR175" s="316">
        <f t="shared" si="71"/>
        <v>0</v>
      </c>
      <c r="AS175" s="316">
        <f t="shared" si="71"/>
        <v>0</v>
      </c>
      <c r="AT175" s="316">
        <f t="shared" si="71"/>
        <v>0</v>
      </c>
      <c r="AU175" s="316">
        <f t="shared" si="71"/>
        <v>0</v>
      </c>
      <c r="AV175" s="316">
        <f t="shared" si="71"/>
        <v>0</v>
      </c>
      <c r="AW175" s="316">
        <f t="shared" si="71"/>
        <v>0</v>
      </c>
      <c r="AX175" s="316">
        <f t="shared" si="71"/>
        <v>0</v>
      </c>
      <c r="AY175" s="316">
        <f t="shared" si="71"/>
        <v>0</v>
      </c>
      <c r="AZ175" s="316">
        <f t="shared" si="71"/>
        <v>0</v>
      </c>
      <c r="BA175" s="316">
        <f t="shared" si="71"/>
        <v>0</v>
      </c>
      <c r="BB175" s="316">
        <f t="shared" si="71"/>
        <v>0</v>
      </c>
      <c r="BC175" s="316">
        <f t="shared" si="71"/>
        <v>0</v>
      </c>
      <c r="BD175" s="316">
        <f t="shared" si="71"/>
        <v>0</v>
      </c>
      <c r="BE175" s="316">
        <f t="shared" si="71"/>
        <v>0</v>
      </c>
      <c r="BF175" s="316">
        <f t="shared" si="71"/>
        <v>0</v>
      </c>
      <c r="BG175" s="316">
        <f t="shared" si="71"/>
        <v>0</v>
      </c>
      <c r="BH175" s="316">
        <f t="shared" si="71"/>
        <v>0</v>
      </c>
      <c r="BI175" s="316">
        <f t="shared" si="71"/>
        <v>0</v>
      </c>
      <c r="BJ175" s="316">
        <f t="shared" si="71"/>
        <v>0</v>
      </c>
      <c r="BK175" s="316">
        <f t="shared" si="71"/>
        <v>0</v>
      </c>
      <c r="BL175" s="316">
        <f t="shared" si="71"/>
        <v>0</v>
      </c>
      <c r="BM175" s="316">
        <f t="shared" si="71"/>
        <v>0</v>
      </c>
      <c r="BN175" s="316">
        <f t="shared" si="71"/>
        <v>0</v>
      </c>
      <c r="BO175" s="316">
        <f t="shared" si="71"/>
        <v>0</v>
      </c>
      <c r="BP175" s="316">
        <f t="shared" si="71"/>
        <v>0</v>
      </c>
      <c r="BQ175" s="316">
        <f t="shared" si="71"/>
        <v>0</v>
      </c>
      <c r="BR175" s="316">
        <f t="shared" si="71"/>
        <v>0</v>
      </c>
      <c r="BS175" s="316">
        <f t="shared" si="71"/>
        <v>0</v>
      </c>
      <c r="BT175" s="316">
        <f t="shared" si="71"/>
        <v>0</v>
      </c>
      <c r="BU175" s="316">
        <f t="shared" ref="BU175:BX175" si="72">IF($C9="NON-QALY",IF(BU$5="-","",BU$158*BU174),IF($C9="QALY",IF(BU$5="-","",BU174*BU$159),"N/A"))</f>
        <v>0</v>
      </c>
      <c r="BV175" s="316">
        <f t="shared" si="72"/>
        <v>0</v>
      </c>
      <c r="BW175" s="316">
        <f t="shared" si="72"/>
        <v>0</v>
      </c>
      <c r="BX175" s="316">
        <f t="shared" si="72"/>
        <v>0</v>
      </c>
    </row>
    <row r="176" spans="1:76" s="7" customFormat="1" ht="11.4" x14ac:dyDescent="0.2">
      <c r="A176" s="738" t="s">
        <v>37</v>
      </c>
      <c r="B176" s="713">
        <f>B10</f>
        <v>0</v>
      </c>
      <c r="C176" s="713" t="str">
        <f>C10</f>
        <v>Non-QALY</v>
      </c>
      <c r="D176" s="709">
        <f>E176/(IF(C10="QALY",Factors!$BU$43,Factors!$BU$42))</f>
        <v>0</v>
      </c>
      <c r="E176" s="711">
        <f>SUM(G177:BX177)</f>
        <v>0</v>
      </c>
      <c r="F176" s="34" t="s">
        <v>325</v>
      </c>
      <c r="G176" s="316">
        <f>G10</f>
        <v>0</v>
      </c>
      <c r="H176" s="316">
        <f t="shared" ref="H176:BS176" si="73">H10</f>
        <v>0</v>
      </c>
      <c r="I176" s="316">
        <f t="shared" si="73"/>
        <v>0</v>
      </c>
      <c r="J176" s="316">
        <f t="shared" si="73"/>
        <v>0</v>
      </c>
      <c r="K176" s="316">
        <f t="shared" si="73"/>
        <v>0</v>
      </c>
      <c r="L176" s="316">
        <f t="shared" si="73"/>
        <v>0</v>
      </c>
      <c r="M176" s="316">
        <f t="shared" si="73"/>
        <v>0</v>
      </c>
      <c r="N176" s="316">
        <f t="shared" si="73"/>
        <v>0</v>
      </c>
      <c r="O176" s="316">
        <f t="shared" si="73"/>
        <v>0</v>
      </c>
      <c r="P176" s="316">
        <f t="shared" si="73"/>
        <v>0</v>
      </c>
      <c r="Q176" s="316">
        <f t="shared" si="73"/>
        <v>0</v>
      </c>
      <c r="R176" s="316">
        <f t="shared" si="73"/>
        <v>0</v>
      </c>
      <c r="S176" s="316">
        <f t="shared" si="73"/>
        <v>0</v>
      </c>
      <c r="T176" s="316">
        <f t="shared" si="73"/>
        <v>0</v>
      </c>
      <c r="U176" s="316">
        <f t="shared" si="73"/>
        <v>0</v>
      </c>
      <c r="V176" s="316">
        <f t="shared" si="73"/>
        <v>0</v>
      </c>
      <c r="W176" s="316">
        <f t="shared" si="73"/>
        <v>0</v>
      </c>
      <c r="X176" s="316">
        <f t="shared" si="73"/>
        <v>0</v>
      </c>
      <c r="Y176" s="316">
        <f t="shared" si="73"/>
        <v>0</v>
      </c>
      <c r="Z176" s="316">
        <f t="shared" si="73"/>
        <v>0</v>
      </c>
      <c r="AA176" s="316">
        <f t="shared" si="73"/>
        <v>0</v>
      </c>
      <c r="AB176" s="316">
        <f t="shared" si="73"/>
        <v>0</v>
      </c>
      <c r="AC176" s="316">
        <f t="shared" si="73"/>
        <v>0</v>
      </c>
      <c r="AD176" s="316">
        <f t="shared" si="73"/>
        <v>0</v>
      </c>
      <c r="AE176" s="316">
        <f t="shared" si="73"/>
        <v>0</v>
      </c>
      <c r="AF176" s="316">
        <f t="shared" si="73"/>
        <v>0</v>
      </c>
      <c r="AG176" s="316">
        <f t="shared" si="73"/>
        <v>0</v>
      </c>
      <c r="AH176" s="316">
        <f t="shared" si="73"/>
        <v>0</v>
      </c>
      <c r="AI176" s="316">
        <f t="shared" si="73"/>
        <v>0</v>
      </c>
      <c r="AJ176" s="316">
        <f t="shared" si="73"/>
        <v>0</v>
      </c>
      <c r="AK176" s="316">
        <f t="shared" si="73"/>
        <v>0</v>
      </c>
      <c r="AL176" s="316">
        <f t="shared" si="73"/>
        <v>0</v>
      </c>
      <c r="AM176" s="316">
        <f t="shared" si="73"/>
        <v>0</v>
      </c>
      <c r="AN176" s="316">
        <f t="shared" si="73"/>
        <v>0</v>
      </c>
      <c r="AO176" s="316">
        <f t="shared" si="73"/>
        <v>0</v>
      </c>
      <c r="AP176" s="316">
        <f t="shared" si="73"/>
        <v>0</v>
      </c>
      <c r="AQ176" s="316">
        <f t="shared" si="73"/>
        <v>0</v>
      </c>
      <c r="AR176" s="316">
        <f t="shared" si="73"/>
        <v>0</v>
      </c>
      <c r="AS176" s="316">
        <f t="shared" si="73"/>
        <v>0</v>
      </c>
      <c r="AT176" s="316">
        <f t="shared" si="73"/>
        <v>0</v>
      </c>
      <c r="AU176" s="316">
        <f t="shared" si="73"/>
        <v>0</v>
      </c>
      <c r="AV176" s="316">
        <f t="shared" si="73"/>
        <v>0</v>
      </c>
      <c r="AW176" s="316">
        <f t="shared" si="73"/>
        <v>0</v>
      </c>
      <c r="AX176" s="316">
        <f t="shared" si="73"/>
        <v>0</v>
      </c>
      <c r="AY176" s="316">
        <f t="shared" si="73"/>
        <v>0</v>
      </c>
      <c r="AZ176" s="316">
        <f t="shared" si="73"/>
        <v>0</v>
      </c>
      <c r="BA176" s="316">
        <f t="shared" si="73"/>
        <v>0</v>
      </c>
      <c r="BB176" s="316">
        <f t="shared" si="73"/>
        <v>0</v>
      </c>
      <c r="BC176" s="316">
        <f t="shared" si="73"/>
        <v>0</v>
      </c>
      <c r="BD176" s="316">
        <f t="shared" si="73"/>
        <v>0</v>
      </c>
      <c r="BE176" s="316">
        <f t="shared" si="73"/>
        <v>0</v>
      </c>
      <c r="BF176" s="316">
        <f t="shared" si="73"/>
        <v>0</v>
      </c>
      <c r="BG176" s="316">
        <f t="shared" si="73"/>
        <v>0</v>
      </c>
      <c r="BH176" s="316">
        <f t="shared" si="73"/>
        <v>0</v>
      </c>
      <c r="BI176" s="316">
        <f t="shared" si="73"/>
        <v>0</v>
      </c>
      <c r="BJ176" s="316">
        <f t="shared" si="73"/>
        <v>0</v>
      </c>
      <c r="BK176" s="316">
        <f t="shared" si="73"/>
        <v>0</v>
      </c>
      <c r="BL176" s="316">
        <f t="shared" si="73"/>
        <v>0</v>
      </c>
      <c r="BM176" s="316">
        <f t="shared" si="73"/>
        <v>0</v>
      </c>
      <c r="BN176" s="316">
        <f t="shared" si="73"/>
        <v>0</v>
      </c>
      <c r="BO176" s="316">
        <f t="shared" si="73"/>
        <v>0</v>
      </c>
      <c r="BP176" s="316">
        <f t="shared" si="73"/>
        <v>0</v>
      </c>
      <c r="BQ176" s="316">
        <f t="shared" si="73"/>
        <v>0</v>
      </c>
      <c r="BR176" s="316">
        <f t="shared" si="73"/>
        <v>0</v>
      </c>
      <c r="BS176" s="316">
        <f t="shared" si="73"/>
        <v>0</v>
      </c>
      <c r="BT176" s="316">
        <f t="shared" ref="BT176:BX176" si="74">BT10</f>
        <v>0</v>
      </c>
      <c r="BU176" s="316">
        <f t="shared" si="74"/>
        <v>0</v>
      </c>
      <c r="BV176" s="316">
        <f t="shared" si="74"/>
        <v>0</v>
      </c>
      <c r="BW176" s="316">
        <f t="shared" si="74"/>
        <v>0</v>
      </c>
      <c r="BX176" s="316">
        <f t="shared" si="74"/>
        <v>0</v>
      </c>
    </row>
    <row r="177" spans="1:76" s="7" customFormat="1" ht="11.4" x14ac:dyDescent="0.2">
      <c r="A177" s="739"/>
      <c r="B177" s="714"/>
      <c r="C177" s="714"/>
      <c r="D177" s="710"/>
      <c r="E177" s="712"/>
      <c r="F177" s="90" t="s">
        <v>324</v>
      </c>
      <c r="G177" s="316">
        <f>IF($C10="","N/A",G176)</f>
        <v>0</v>
      </c>
      <c r="H177" s="316">
        <f>IF($C10="NON-QALY",IF(H$5="-","",H$158*H176),IF($C10="QALY",IF(H$5="-","",H176*H$159),"N/A"))</f>
        <v>0</v>
      </c>
      <c r="I177" s="316">
        <f t="shared" ref="I177:BT177" si="75">IF($C10="NON-QALY",IF(I$5="-","",I$158*I176),IF($C10="QALY",IF(I$5="-","",I176*I$159),"N/A"))</f>
        <v>0</v>
      </c>
      <c r="J177" s="316">
        <f t="shared" si="75"/>
        <v>0</v>
      </c>
      <c r="K177" s="316">
        <f t="shared" si="75"/>
        <v>0</v>
      </c>
      <c r="L177" s="316">
        <f t="shared" si="75"/>
        <v>0</v>
      </c>
      <c r="M177" s="316">
        <f t="shared" si="75"/>
        <v>0</v>
      </c>
      <c r="N177" s="316">
        <f t="shared" si="75"/>
        <v>0</v>
      </c>
      <c r="O177" s="316">
        <f t="shared" si="75"/>
        <v>0</v>
      </c>
      <c r="P177" s="316">
        <f t="shared" si="75"/>
        <v>0</v>
      </c>
      <c r="Q177" s="316">
        <f t="shared" si="75"/>
        <v>0</v>
      </c>
      <c r="R177" s="316">
        <f t="shared" si="75"/>
        <v>0</v>
      </c>
      <c r="S177" s="316">
        <f t="shared" si="75"/>
        <v>0</v>
      </c>
      <c r="T177" s="316">
        <f t="shared" si="75"/>
        <v>0</v>
      </c>
      <c r="U177" s="316">
        <f t="shared" si="75"/>
        <v>0</v>
      </c>
      <c r="V177" s="316">
        <f t="shared" si="75"/>
        <v>0</v>
      </c>
      <c r="W177" s="316">
        <f t="shared" si="75"/>
        <v>0</v>
      </c>
      <c r="X177" s="316">
        <f t="shared" si="75"/>
        <v>0</v>
      </c>
      <c r="Y177" s="316">
        <f t="shared" si="75"/>
        <v>0</v>
      </c>
      <c r="Z177" s="316">
        <f t="shared" si="75"/>
        <v>0</v>
      </c>
      <c r="AA177" s="316">
        <f t="shared" si="75"/>
        <v>0</v>
      </c>
      <c r="AB177" s="316">
        <f t="shared" si="75"/>
        <v>0</v>
      </c>
      <c r="AC177" s="316">
        <f t="shared" si="75"/>
        <v>0</v>
      </c>
      <c r="AD177" s="316">
        <f t="shared" si="75"/>
        <v>0</v>
      </c>
      <c r="AE177" s="316">
        <f t="shared" si="75"/>
        <v>0</v>
      </c>
      <c r="AF177" s="316">
        <f t="shared" si="75"/>
        <v>0</v>
      </c>
      <c r="AG177" s="316">
        <f t="shared" si="75"/>
        <v>0</v>
      </c>
      <c r="AH177" s="316">
        <f t="shared" si="75"/>
        <v>0</v>
      </c>
      <c r="AI177" s="316">
        <f t="shared" si="75"/>
        <v>0</v>
      </c>
      <c r="AJ177" s="316">
        <f t="shared" si="75"/>
        <v>0</v>
      </c>
      <c r="AK177" s="316">
        <f t="shared" si="75"/>
        <v>0</v>
      </c>
      <c r="AL177" s="316">
        <f t="shared" si="75"/>
        <v>0</v>
      </c>
      <c r="AM177" s="316">
        <f t="shared" si="75"/>
        <v>0</v>
      </c>
      <c r="AN177" s="316">
        <f t="shared" si="75"/>
        <v>0</v>
      </c>
      <c r="AO177" s="316">
        <f t="shared" si="75"/>
        <v>0</v>
      </c>
      <c r="AP177" s="316">
        <f t="shared" si="75"/>
        <v>0</v>
      </c>
      <c r="AQ177" s="316">
        <f t="shared" si="75"/>
        <v>0</v>
      </c>
      <c r="AR177" s="316">
        <f t="shared" si="75"/>
        <v>0</v>
      </c>
      <c r="AS177" s="316">
        <f t="shared" si="75"/>
        <v>0</v>
      </c>
      <c r="AT177" s="316">
        <f t="shared" si="75"/>
        <v>0</v>
      </c>
      <c r="AU177" s="316">
        <f t="shared" si="75"/>
        <v>0</v>
      </c>
      <c r="AV177" s="316">
        <f t="shared" si="75"/>
        <v>0</v>
      </c>
      <c r="AW177" s="316">
        <f t="shared" si="75"/>
        <v>0</v>
      </c>
      <c r="AX177" s="316">
        <f t="shared" si="75"/>
        <v>0</v>
      </c>
      <c r="AY177" s="316">
        <f t="shared" si="75"/>
        <v>0</v>
      </c>
      <c r="AZ177" s="316">
        <f t="shared" si="75"/>
        <v>0</v>
      </c>
      <c r="BA177" s="316">
        <f t="shared" si="75"/>
        <v>0</v>
      </c>
      <c r="BB177" s="316">
        <f t="shared" si="75"/>
        <v>0</v>
      </c>
      <c r="BC177" s="316">
        <f t="shared" si="75"/>
        <v>0</v>
      </c>
      <c r="BD177" s="316">
        <f t="shared" si="75"/>
        <v>0</v>
      </c>
      <c r="BE177" s="316">
        <f t="shared" si="75"/>
        <v>0</v>
      </c>
      <c r="BF177" s="316">
        <f t="shared" si="75"/>
        <v>0</v>
      </c>
      <c r="BG177" s="316">
        <f t="shared" si="75"/>
        <v>0</v>
      </c>
      <c r="BH177" s="316">
        <f t="shared" si="75"/>
        <v>0</v>
      </c>
      <c r="BI177" s="316">
        <f t="shared" si="75"/>
        <v>0</v>
      </c>
      <c r="BJ177" s="316">
        <f t="shared" si="75"/>
        <v>0</v>
      </c>
      <c r="BK177" s="316">
        <f t="shared" si="75"/>
        <v>0</v>
      </c>
      <c r="BL177" s="316">
        <f t="shared" si="75"/>
        <v>0</v>
      </c>
      <c r="BM177" s="316">
        <f t="shared" si="75"/>
        <v>0</v>
      </c>
      <c r="BN177" s="316">
        <f t="shared" si="75"/>
        <v>0</v>
      </c>
      <c r="BO177" s="316">
        <f t="shared" si="75"/>
        <v>0</v>
      </c>
      <c r="BP177" s="316">
        <f t="shared" si="75"/>
        <v>0</v>
      </c>
      <c r="BQ177" s="316">
        <f t="shared" si="75"/>
        <v>0</v>
      </c>
      <c r="BR177" s="316">
        <f t="shared" si="75"/>
        <v>0</v>
      </c>
      <c r="BS177" s="316">
        <f t="shared" si="75"/>
        <v>0</v>
      </c>
      <c r="BT177" s="316">
        <f t="shared" si="75"/>
        <v>0</v>
      </c>
      <c r="BU177" s="316">
        <f t="shared" ref="BU177:BX177" si="76">IF($C10="NON-QALY",IF(BU$5="-","",BU$158*BU176),IF($C10="QALY",IF(BU$5="-","",BU176*BU$159),"N/A"))</f>
        <v>0</v>
      </c>
      <c r="BV177" s="316">
        <f t="shared" si="76"/>
        <v>0</v>
      </c>
      <c r="BW177" s="316">
        <f t="shared" si="76"/>
        <v>0</v>
      </c>
      <c r="BX177" s="316">
        <f t="shared" si="76"/>
        <v>0</v>
      </c>
    </row>
    <row r="178" spans="1:76" s="7" customFormat="1" ht="11.4" x14ac:dyDescent="0.2">
      <c r="A178" s="738" t="s">
        <v>38</v>
      </c>
      <c r="B178" s="713">
        <f>B11</f>
        <v>0</v>
      </c>
      <c r="C178" s="713" t="str">
        <f>C11</f>
        <v>Non-QALY</v>
      </c>
      <c r="D178" s="709">
        <f>E178/(IF(C11="QALY",Factors!$BU$43,Factors!$BU$42))</f>
        <v>0</v>
      </c>
      <c r="E178" s="711">
        <f>SUM(G179:BX179)</f>
        <v>0</v>
      </c>
      <c r="F178" s="34" t="s">
        <v>325</v>
      </c>
      <c r="G178" s="316">
        <f>G11</f>
        <v>0</v>
      </c>
      <c r="H178" s="316">
        <f t="shared" ref="H178:BS178" si="77">H11</f>
        <v>0</v>
      </c>
      <c r="I178" s="316">
        <f t="shared" si="77"/>
        <v>0</v>
      </c>
      <c r="J178" s="316">
        <f t="shared" si="77"/>
        <v>0</v>
      </c>
      <c r="K178" s="316">
        <f t="shared" si="77"/>
        <v>0</v>
      </c>
      <c r="L178" s="316">
        <f t="shared" si="77"/>
        <v>0</v>
      </c>
      <c r="M178" s="316">
        <f t="shared" si="77"/>
        <v>0</v>
      </c>
      <c r="N178" s="316">
        <f t="shared" si="77"/>
        <v>0</v>
      </c>
      <c r="O178" s="316">
        <f t="shared" si="77"/>
        <v>0</v>
      </c>
      <c r="P178" s="316">
        <f t="shared" si="77"/>
        <v>0</v>
      </c>
      <c r="Q178" s="316">
        <f t="shared" si="77"/>
        <v>0</v>
      </c>
      <c r="R178" s="316">
        <f t="shared" si="77"/>
        <v>0</v>
      </c>
      <c r="S178" s="316">
        <f t="shared" si="77"/>
        <v>0</v>
      </c>
      <c r="T178" s="316">
        <f t="shared" si="77"/>
        <v>0</v>
      </c>
      <c r="U178" s="316">
        <f t="shared" si="77"/>
        <v>0</v>
      </c>
      <c r="V178" s="316">
        <f t="shared" si="77"/>
        <v>0</v>
      </c>
      <c r="W178" s="316">
        <f t="shared" si="77"/>
        <v>0</v>
      </c>
      <c r="X178" s="316">
        <f t="shared" si="77"/>
        <v>0</v>
      </c>
      <c r="Y178" s="316">
        <f t="shared" si="77"/>
        <v>0</v>
      </c>
      <c r="Z178" s="316">
        <f t="shared" si="77"/>
        <v>0</v>
      </c>
      <c r="AA178" s="316">
        <f t="shared" si="77"/>
        <v>0</v>
      </c>
      <c r="AB178" s="316">
        <f t="shared" si="77"/>
        <v>0</v>
      </c>
      <c r="AC178" s="316">
        <f t="shared" si="77"/>
        <v>0</v>
      </c>
      <c r="AD178" s="316">
        <f t="shared" si="77"/>
        <v>0</v>
      </c>
      <c r="AE178" s="316">
        <f t="shared" si="77"/>
        <v>0</v>
      </c>
      <c r="AF178" s="316">
        <f t="shared" si="77"/>
        <v>0</v>
      </c>
      <c r="AG178" s="316">
        <f t="shared" si="77"/>
        <v>0</v>
      </c>
      <c r="AH178" s="316">
        <f t="shared" si="77"/>
        <v>0</v>
      </c>
      <c r="AI178" s="316">
        <f t="shared" si="77"/>
        <v>0</v>
      </c>
      <c r="AJ178" s="316">
        <f t="shared" si="77"/>
        <v>0</v>
      </c>
      <c r="AK178" s="316">
        <f t="shared" si="77"/>
        <v>0</v>
      </c>
      <c r="AL178" s="316">
        <f t="shared" si="77"/>
        <v>0</v>
      </c>
      <c r="AM178" s="316">
        <f t="shared" si="77"/>
        <v>0</v>
      </c>
      <c r="AN178" s="316">
        <f t="shared" si="77"/>
        <v>0</v>
      </c>
      <c r="AO178" s="316">
        <f t="shared" si="77"/>
        <v>0</v>
      </c>
      <c r="AP178" s="316">
        <f t="shared" si="77"/>
        <v>0</v>
      </c>
      <c r="AQ178" s="316">
        <f t="shared" si="77"/>
        <v>0</v>
      </c>
      <c r="AR178" s="316">
        <f t="shared" si="77"/>
        <v>0</v>
      </c>
      <c r="AS178" s="316">
        <f t="shared" si="77"/>
        <v>0</v>
      </c>
      <c r="AT178" s="316">
        <f t="shared" si="77"/>
        <v>0</v>
      </c>
      <c r="AU178" s="316">
        <f t="shared" si="77"/>
        <v>0</v>
      </c>
      <c r="AV178" s="316">
        <f t="shared" si="77"/>
        <v>0</v>
      </c>
      <c r="AW178" s="316">
        <f t="shared" si="77"/>
        <v>0</v>
      </c>
      <c r="AX178" s="316">
        <f t="shared" si="77"/>
        <v>0</v>
      </c>
      <c r="AY178" s="316">
        <f t="shared" si="77"/>
        <v>0</v>
      </c>
      <c r="AZ178" s="316">
        <f t="shared" si="77"/>
        <v>0</v>
      </c>
      <c r="BA178" s="316">
        <f t="shared" si="77"/>
        <v>0</v>
      </c>
      <c r="BB178" s="316">
        <f t="shared" si="77"/>
        <v>0</v>
      </c>
      <c r="BC178" s="316">
        <f t="shared" si="77"/>
        <v>0</v>
      </c>
      <c r="BD178" s="316">
        <f t="shared" si="77"/>
        <v>0</v>
      </c>
      <c r="BE178" s="316">
        <f t="shared" si="77"/>
        <v>0</v>
      </c>
      <c r="BF178" s="316">
        <f t="shared" si="77"/>
        <v>0</v>
      </c>
      <c r="BG178" s="316">
        <f t="shared" si="77"/>
        <v>0</v>
      </c>
      <c r="BH178" s="316">
        <f t="shared" si="77"/>
        <v>0</v>
      </c>
      <c r="BI178" s="316">
        <f t="shared" si="77"/>
        <v>0</v>
      </c>
      <c r="BJ178" s="316">
        <f t="shared" si="77"/>
        <v>0</v>
      </c>
      <c r="BK178" s="316">
        <f t="shared" si="77"/>
        <v>0</v>
      </c>
      <c r="BL178" s="316">
        <f t="shared" si="77"/>
        <v>0</v>
      </c>
      <c r="BM178" s="316">
        <f t="shared" si="77"/>
        <v>0</v>
      </c>
      <c r="BN178" s="316">
        <f t="shared" si="77"/>
        <v>0</v>
      </c>
      <c r="BO178" s="316">
        <f t="shared" si="77"/>
        <v>0</v>
      </c>
      <c r="BP178" s="316">
        <f t="shared" si="77"/>
        <v>0</v>
      </c>
      <c r="BQ178" s="316">
        <f t="shared" si="77"/>
        <v>0</v>
      </c>
      <c r="BR178" s="316">
        <f t="shared" si="77"/>
        <v>0</v>
      </c>
      <c r="BS178" s="316">
        <f t="shared" si="77"/>
        <v>0</v>
      </c>
      <c r="BT178" s="316">
        <f t="shared" ref="BT178:BX178" si="78">BT11</f>
        <v>0</v>
      </c>
      <c r="BU178" s="316">
        <f t="shared" si="78"/>
        <v>0</v>
      </c>
      <c r="BV178" s="316">
        <f t="shared" si="78"/>
        <v>0</v>
      </c>
      <c r="BW178" s="316">
        <f t="shared" si="78"/>
        <v>0</v>
      </c>
      <c r="BX178" s="316">
        <f t="shared" si="78"/>
        <v>0</v>
      </c>
    </row>
    <row r="179" spans="1:76" s="7" customFormat="1" ht="11.4" x14ac:dyDescent="0.2">
      <c r="A179" s="739"/>
      <c r="B179" s="714"/>
      <c r="C179" s="714"/>
      <c r="D179" s="710"/>
      <c r="E179" s="712"/>
      <c r="F179" s="90" t="s">
        <v>324</v>
      </c>
      <c r="G179" s="316">
        <f>IF($C11="","N/A",G178)</f>
        <v>0</v>
      </c>
      <c r="H179" s="316">
        <f>IF($C11="NON-QALY",IF(H$5="-","",H$158*H178),IF($C11="QALY",IF(H$5="-","",H178*H$159),"N/A"))</f>
        <v>0</v>
      </c>
      <c r="I179" s="316">
        <f t="shared" ref="I179:BT179" si="79">IF($C11="NON-QALY",IF(I$5="-","",I$158*I178),IF($C11="QALY",IF(I$5="-","",I178*I$159),"N/A"))</f>
        <v>0</v>
      </c>
      <c r="J179" s="316">
        <f t="shared" si="79"/>
        <v>0</v>
      </c>
      <c r="K179" s="316">
        <f t="shared" si="79"/>
        <v>0</v>
      </c>
      <c r="L179" s="316">
        <f t="shared" si="79"/>
        <v>0</v>
      </c>
      <c r="M179" s="316">
        <f t="shared" si="79"/>
        <v>0</v>
      </c>
      <c r="N179" s="316">
        <f t="shared" si="79"/>
        <v>0</v>
      </c>
      <c r="O179" s="316">
        <f t="shared" si="79"/>
        <v>0</v>
      </c>
      <c r="P179" s="316">
        <f t="shared" si="79"/>
        <v>0</v>
      </c>
      <c r="Q179" s="316">
        <f t="shared" si="79"/>
        <v>0</v>
      </c>
      <c r="R179" s="316">
        <f t="shared" si="79"/>
        <v>0</v>
      </c>
      <c r="S179" s="316">
        <f t="shared" si="79"/>
        <v>0</v>
      </c>
      <c r="T179" s="316">
        <f t="shared" si="79"/>
        <v>0</v>
      </c>
      <c r="U179" s="316">
        <f t="shared" si="79"/>
        <v>0</v>
      </c>
      <c r="V179" s="316">
        <f t="shared" si="79"/>
        <v>0</v>
      </c>
      <c r="W179" s="316">
        <f t="shared" si="79"/>
        <v>0</v>
      </c>
      <c r="X179" s="316">
        <f t="shared" si="79"/>
        <v>0</v>
      </c>
      <c r="Y179" s="316">
        <f t="shared" si="79"/>
        <v>0</v>
      </c>
      <c r="Z179" s="316">
        <f t="shared" si="79"/>
        <v>0</v>
      </c>
      <c r="AA179" s="316">
        <f t="shared" si="79"/>
        <v>0</v>
      </c>
      <c r="AB179" s="316">
        <f t="shared" si="79"/>
        <v>0</v>
      </c>
      <c r="AC179" s="316">
        <f t="shared" si="79"/>
        <v>0</v>
      </c>
      <c r="AD179" s="316">
        <f t="shared" si="79"/>
        <v>0</v>
      </c>
      <c r="AE179" s="316">
        <f t="shared" si="79"/>
        <v>0</v>
      </c>
      <c r="AF179" s="316">
        <f t="shared" si="79"/>
        <v>0</v>
      </c>
      <c r="AG179" s="316">
        <f t="shared" si="79"/>
        <v>0</v>
      </c>
      <c r="AH179" s="316">
        <f t="shared" si="79"/>
        <v>0</v>
      </c>
      <c r="AI179" s="316">
        <f t="shared" si="79"/>
        <v>0</v>
      </c>
      <c r="AJ179" s="316">
        <f t="shared" si="79"/>
        <v>0</v>
      </c>
      <c r="AK179" s="316">
        <f t="shared" si="79"/>
        <v>0</v>
      </c>
      <c r="AL179" s="316">
        <f t="shared" si="79"/>
        <v>0</v>
      </c>
      <c r="AM179" s="316">
        <f t="shared" si="79"/>
        <v>0</v>
      </c>
      <c r="AN179" s="316">
        <f t="shared" si="79"/>
        <v>0</v>
      </c>
      <c r="AO179" s="316">
        <f t="shared" si="79"/>
        <v>0</v>
      </c>
      <c r="AP179" s="316">
        <f t="shared" si="79"/>
        <v>0</v>
      </c>
      <c r="AQ179" s="316">
        <f t="shared" si="79"/>
        <v>0</v>
      </c>
      <c r="AR179" s="316">
        <f t="shared" si="79"/>
        <v>0</v>
      </c>
      <c r="AS179" s="316">
        <f t="shared" si="79"/>
        <v>0</v>
      </c>
      <c r="AT179" s="316">
        <f t="shared" si="79"/>
        <v>0</v>
      </c>
      <c r="AU179" s="316">
        <f t="shared" si="79"/>
        <v>0</v>
      </c>
      <c r="AV179" s="316">
        <f t="shared" si="79"/>
        <v>0</v>
      </c>
      <c r="AW179" s="316">
        <f t="shared" si="79"/>
        <v>0</v>
      </c>
      <c r="AX179" s="316">
        <f t="shared" si="79"/>
        <v>0</v>
      </c>
      <c r="AY179" s="316">
        <f t="shared" si="79"/>
        <v>0</v>
      </c>
      <c r="AZ179" s="316">
        <f t="shared" si="79"/>
        <v>0</v>
      </c>
      <c r="BA179" s="316">
        <f t="shared" si="79"/>
        <v>0</v>
      </c>
      <c r="BB179" s="316">
        <f t="shared" si="79"/>
        <v>0</v>
      </c>
      <c r="BC179" s="316">
        <f t="shared" si="79"/>
        <v>0</v>
      </c>
      <c r="BD179" s="316">
        <f t="shared" si="79"/>
        <v>0</v>
      </c>
      <c r="BE179" s="316">
        <f t="shared" si="79"/>
        <v>0</v>
      </c>
      <c r="BF179" s="316">
        <f t="shared" si="79"/>
        <v>0</v>
      </c>
      <c r="BG179" s="316">
        <f t="shared" si="79"/>
        <v>0</v>
      </c>
      <c r="BH179" s="316">
        <f t="shared" si="79"/>
        <v>0</v>
      </c>
      <c r="BI179" s="316">
        <f t="shared" si="79"/>
        <v>0</v>
      </c>
      <c r="BJ179" s="316">
        <f t="shared" si="79"/>
        <v>0</v>
      </c>
      <c r="BK179" s="316">
        <f t="shared" si="79"/>
        <v>0</v>
      </c>
      <c r="BL179" s="316">
        <f t="shared" si="79"/>
        <v>0</v>
      </c>
      <c r="BM179" s="316">
        <f t="shared" si="79"/>
        <v>0</v>
      </c>
      <c r="BN179" s="316">
        <f t="shared" si="79"/>
        <v>0</v>
      </c>
      <c r="BO179" s="316">
        <f t="shared" si="79"/>
        <v>0</v>
      </c>
      <c r="BP179" s="316">
        <f t="shared" si="79"/>
        <v>0</v>
      </c>
      <c r="BQ179" s="316">
        <f t="shared" si="79"/>
        <v>0</v>
      </c>
      <c r="BR179" s="316">
        <f t="shared" si="79"/>
        <v>0</v>
      </c>
      <c r="BS179" s="316">
        <f t="shared" si="79"/>
        <v>0</v>
      </c>
      <c r="BT179" s="316">
        <f t="shared" si="79"/>
        <v>0</v>
      </c>
      <c r="BU179" s="316">
        <f t="shared" ref="BU179:BX179" si="80">IF($C11="NON-QALY",IF(BU$5="-","",BU$158*BU178),IF($C11="QALY",IF(BU$5="-","",BU178*BU$159),"N/A"))</f>
        <v>0</v>
      </c>
      <c r="BV179" s="316">
        <f t="shared" si="80"/>
        <v>0</v>
      </c>
      <c r="BW179" s="316">
        <f t="shared" si="80"/>
        <v>0</v>
      </c>
      <c r="BX179" s="316">
        <f t="shared" si="80"/>
        <v>0</v>
      </c>
    </row>
    <row r="180" spans="1:76" s="7" customFormat="1" ht="11.4" x14ac:dyDescent="0.2">
      <c r="A180" s="738" t="s">
        <v>39</v>
      </c>
      <c r="B180" s="713">
        <f>B12</f>
        <v>0</v>
      </c>
      <c r="C180" s="713" t="str">
        <f>C12</f>
        <v>Non-QALY</v>
      </c>
      <c r="D180" s="709">
        <f>E180/(IF(C12="QALY",Factors!$BU$43,Factors!$BU$42))</f>
        <v>0</v>
      </c>
      <c r="E180" s="711">
        <f>SUM(G181:BX181)</f>
        <v>0</v>
      </c>
      <c r="F180" s="34" t="s">
        <v>325</v>
      </c>
      <c r="G180" s="316">
        <f>G12</f>
        <v>0</v>
      </c>
      <c r="H180" s="316">
        <f t="shared" ref="H180:BS180" si="81">H12</f>
        <v>0</v>
      </c>
      <c r="I180" s="316">
        <f t="shared" si="81"/>
        <v>0</v>
      </c>
      <c r="J180" s="316">
        <f t="shared" si="81"/>
        <v>0</v>
      </c>
      <c r="K180" s="316">
        <f t="shared" si="81"/>
        <v>0</v>
      </c>
      <c r="L180" s="316">
        <f t="shared" si="81"/>
        <v>0</v>
      </c>
      <c r="M180" s="316">
        <f t="shared" si="81"/>
        <v>0</v>
      </c>
      <c r="N180" s="316">
        <f t="shared" si="81"/>
        <v>0</v>
      </c>
      <c r="O180" s="316">
        <f t="shared" si="81"/>
        <v>0</v>
      </c>
      <c r="P180" s="316">
        <f t="shared" si="81"/>
        <v>0</v>
      </c>
      <c r="Q180" s="316">
        <f t="shared" si="81"/>
        <v>0</v>
      </c>
      <c r="R180" s="316">
        <f t="shared" si="81"/>
        <v>0</v>
      </c>
      <c r="S180" s="316">
        <f t="shared" si="81"/>
        <v>0</v>
      </c>
      <c r="T180" s="316">
        <f t="shared" si="81"/>
        <v>0</v>
      </c>
      <c r="U180" s="316">
        <f t="shared" si="81"/>
        <v>0</v>
      </c>
      <c r="V180" s="316">
        <f t="shared" si="81"/>
        <v>0</v>
      </c>
      <c r="W180" s="316">
        <f t="shared" si="81"/>
        <v>0</v>
      </c>
      <c r="X180" s="316">
        <f t="shared" si="81"/>
        <v>0</v>
      </c>
      <c r="Y180" s="316">
        <f t="shared" si="81"/>
        <v>0</v>
      </c>
      <c r="Z180" s="316">
        <f t="shared" si="81"/>
        <v>0</v>
      </c>
      <c r="AA180" s="316">
        <f t="shared" si="81"/>
        <v>0</v>
      </c>
      <c r="AB180" s="316">
        <f t="shared" si="81"/>
        <v>0</v>
      </c>
      <c r="AC180" s="316">
        <f t="shared" si="81"/>
        <v>0</v>
      </c>
      <c r="AD180" s="316">
        <f t="shared" si="81"/>
        <v>0</v>
      </c>
      <c r="AE180" s="316">
        <f t="shared" si="81"/>
        <v>0</v>
      </c>
      <c r="AF180" s="316">
        <f t="shared" si="81"/>
        <v>0</v>
      </c>
      <c r="AG180" s="316">
        <f t="shared" si="81"/>
        <v>0</v>
      </c>
      <c r="AH180" s="316">
        <f t="shared" si="81"/>
        <v>0</v>
      </c>
      <c r="AI180" s="316">
        <f t="shared" si="81"/>
        <v>0</v>
      </c>
      <c r="AJ180" s="316">
        <f t="shared" si="81"/>
        <v>0</v>
      </c>
      <c r="AK180" s="316">
        <f t="shared" si="81"/>
        <v>0</v>
      </c>
      <c r="AL180" s="316">
        <f t="shared" si="81"/>
        <v>0</v>
      </c>
      <c r="AM180" s="316">
        <f t="shared" si="81"/>
        <v>0</v>
      </c>
      <c r="AN180" s="316">
        <f t="shared" si="81"/>
        <v>0</v>
      </c>
      <c r="AO180" s="316">
        <f t="shared" si="81"/>
        <v>0</v>
      </c>
      <c r="AP180" s="316">
        <f t="shared" si="81"/>
        <v>0</v>
      </c>
      <c r="AQ180" s="316">
        <f t="shared" si="81"/>
        <v>0</v>
      </c>
      <c r="AR180" s="316">
        <f t="shared" si="81"/>
        <v>0</v>
      </c>
      <c r="AS180" s="316">
        <f t="shared" si="81"/>
        <v>0</v>
      </c>
      <c r="AT180" s="316">
        <f t="shared" si="81"/>
        <v>0</v>
      </c>
      <c r="AU180" s="316">
        <f t="shared" si="81"/>
        <v>0</v>
      </c>
      <c r="AV180" s="316">
        <f t="shared" si="81"/>
        <v>0</v>
      </c>
      <c r="AW180" s="316">
        <f t="shared" si="81"/>
        <v>0</v>
      </c>
      <c r="AX180" s="316">
        <f t="shared" si="81"/>
        <v>0</v>
      </c>
      <c r="AY180" s="316">
        <f t="shared" si="81"/>
        <v>0</v>
      </c>
      <c r="AZ180" s="316">
        <f t="shared" si="81"/>
        <v>0</v>
      </c>
      <c r="BA180" s="316">
        <f t="shared" si="81"/>
        <v>0</v>
      </c>
      <c r="BB180" s="316">
        <f t="shared" si="81"/>
        <v>0</v>
      </c>
      <c r="BC180" s="316">
        <f t="shared" si="81"/>
        <v>0</v>
      </c>
      <c r="BD180" s="316">
        <f t="shared" si="81"/>
        <v>0</v>
      </c>
      <c r="BE180" s="316">
        <f t="shared" si="81"/>
        <v>0</v>
      </c>
      <c r="BF180" s="316">
        <f t="shared" si="81"/>
        <v>0</v>
      </c>
      <c r="BG180" s="316">
        <f t="shared" si="81"/>
        <v>0</v>
      </c>
      <c r="BH180" s="316">
        <f t="shared" si="81"/>
        <v>0</v>
      </c>
      <c r="BI180" s="316">
        <f t="shared" si="81"/>
        <v>0</v>
      </c>
      <c r="BJ180" s="316">
        <f t="shared" si="81"/>
        <v>0</v>
      </c>
      <c r="BK180" s="316">
        <f t="shared" si="81"/>
        <v>0</v>
      </c>
      <c r="BL180" s="316">
        <f t="shared" si="81"/>
        <v>0</v>
      </c>
      <c r="BM180" s="316">
        <f t="shared" si="81"/>
        <v>0</v>
      </c>
      <c r="BN180" s="316">
        <f t="shared" si="81"/>
        <v>0</v>
      </c>
      <c r="BO180" s="316">
        <f t="shared" si="81"/>
        <v>0</v>
      </c>
      <c r="BP180" s="316">
        <f t="shared" si="81"/>
        <v>0</v>
      </c>
      <c r="BQ180" s="316">
        <f t="shared" si="81"/>
        <v>0</v>
      </c>
      <c r="BR180" s="316">
        <f t="shared" si="81"/>
        <v>0</v>
      </c>
      <c r="BS180" s="316">
        <f t="shared" si="81"/>
        <v>0</v>
      </c>
      <c r="BT180" s="316">
        <f t="shared" ref="BT180:BX180" si="82">BT12</f>
        <v>0</v>
      </c>
      <c r="BU180" s="316">
        <f t="shared" si="82"/>
        <v>0</v>
      </c>
      <c r="BV180" s="316">
        <f t="shared" si="82"/>
        <v>0</v>
      </c>
      <c r="BW180" s="316">
        <f t="shared" si="82"/>
        <v>0</v>
      </c>
      <c r="BX180" s="316">
        <f t="shared" si="82"/>
        <v>0</v>
      </c>
    </row>
    <row r="181" spans="1:76" s="7" customFormat="1" ht="11.4" x14ac:dyDescent="0.2">
      <c r="A181" s="739"/>
      <c r="B181" s="714"/>
      <c r="C181" s="714"/>
      <c r="D181" s="710"/>
      <c r="E181" s="712"/>
      <c r="F181" s="90" t="s">
        <v>324</v>
      </c>
      <c r="G181" s="316">
        <f>IF($C12="","N/A",G180)</f>
        <v>0</v>
      </c>
      <c r="H181" s="316">
        <f>IF($C12="NON-QALY",IF(H$5="-","",H$158*H180),IF($C12="QALY",IF(H$5="-","",H180*H$159),"N/A"))</f>
        <v>0</v>
      </c>
      <c r="I181" s="316">
        <f t="shared" ref="I181:BT181" si="83">IF($C12="NON-QALY",IF(I$5="-","",I$158*I180),IF($C12="QALY",IF(I$5="-","",I180*I$159),"N/A"))</f>
        <v>0</v>
      </c>
      <c r="J181" s="316">
        <f t="shared" si="83"/>
        <v>0</v>
      </c>
      <c r="K181" s="316">
        <f t="shared" si="83"/>
        <v>0</v>
      </c>
      <c r="L181" s="316">
        <f t="shared" si="83"/>
        <v>0</v>
      </c>
      <c r="M181" s="316">
        <f t="shared" si="83"/>
        <v>0</v>
      </c>
      <c r="N181" s="316">
        <f t="shared" si="83"/>
        <v>0</v>
      </c>
      <c r="O181" s="316">
        <f t="shared" si="83"/>
        <v>0</v>
      </c>
      <c r="P181" s="316">
        <f t="shared" si="83"/>
        <v>0</v>
      </c>
      <c r="Q181" s="316">
        <f t="shared" si="83"/>
        <v>0</v>
      </c>
      <c r="R181" s="316">
        <f t="shared" si="83"/>
        <v>0</v>
      </c>
      <c r="S181" s="316">
        <f t="shared" si="83"/>
        <v>0</v>
      </c>
      <c r="T181" s="316">
        <f t="shared" si="83"/>
        <v>0</v>
      </c>
      <c r="U181" s="316">
        <f t="shared" si="83"/>
        <v>0</v>
      </c>
      <c r="V181" s="316">
        <f t="shared" si="83"/>
        <v>0</v>
      </c>
      <c r="W181" s="316">
        <f t="shared" si="83"/>
        <v>0</v>
      </c>
      <c r="X181" s="316">
        <f t="shared" si="83"/>
        <v>0</v>
      </c>
      <c r="Y181" s="316">
        <f t="shared" si="83"/>
        <v>0</v>
      </c>
      <c r="Z181" s="316">
        <f t="shared" si="83"/>
        <v>0</v>
      </c>
      <c r="AA181" s="316">
        <f t="shared" si="83"/>
        <v>0</v>
      </c>
      <c r="AB181" s="316">
        <f t="shared" si="83"/>
        <v>0</v>
      </c>
      <c r="AC181" s="316">
        <f t="shared" si="83"/>
        <v>0</v>
      </c>
      <c r="AD181" s="316">
        <f t="shared" si="83"/>
        <v>0</v>
      </c>
      <c r="AE181" s="316">
        <f t="shared" si="83"/>
        <v>0</v>
      </c>
      <c r="AF181" s="316">
        <f t="shared" si="83"/>
        <v>0</v>
      </c>
      <c r="AG181" s="316">
        <f t="shared" si="83"/>
        <v>0</v>
      </c>
      <c r="AH181" s="316">
        <f t="shared" si="83"/>
        <v>0</v>
      </c>
      <c r="AI181" s="316">
        <f t="shared" si="83"/>
        <v>0</v>
      </c>
      <c r="AJ181" s="316">
        <f t="shared" si="83"/>
        <v>0</v>
      </c>
      <c r="AK181" s="316">
        <f t="shared" si="83"/>
        <v>0</v>
      </c>
      <c r="AL181" s="316">
        <f t="shared" si="83"/>
        <v>0</v>
      </c>
      <c r="AM181" s="316">
        <f t="shared" si="83"/>
        <v>0</v>
      </c>
      <c r="AN181" s="316">
        <f t="shared" si="83"/>
        <v>0</v>
      </c>
      <c r="AO181" s="316">
        <f t="shared" si="83"/>
        <v>0</v>
      </c>
      <c r="AP181" s="316">
        <f t="shared" si="83"/>
        <v>0</v>
      </c>
      <c r="AQ181" s="316">
        <f t="shared" si="83"/>
        <v>0</v>
      </c>
      <c r="AR181" s="316">
        <f t="shared" si="83"/>
        <v>0</v>
      </c>
      <c r="AS181" s="316">
        <f t="shared" si="83"/>
        <v>0</v>
      </c>
      <c r="AT181" s="316">
        <f t="shared" si="83"/>
        <v>0</v>
      </c>
      <c r="AU181" s="316">
        <f t="shared" si="83"/>
        <v>0</v>
      </c>
      <c r="AV181" s="316">
        <f t="shared" si="83"/>
        <v>0</v>
      </c>
      <c r="AW181" s="316">
        <f t="shared" si="83"/>
        <v>0</v>
      </c>
      <c r="AX181" s="316">
        <f t="shared" si="83"/>
        <v>0</v>
      </c>
      <c r="AY181" s="316">
        <f t="shared" si="83"/>
        <v>0</v>
      </c>
      <c r="AZ181" s="316">
        <f t="shared" si="83"/>
        <v>0</v>
      </c>
      <c r="BA181" s="316">
        <f t="shared" si="83"/>
        <v>0</v>
      </c>
      <c r="BB181" s="316">
        <f t="shared" si="83"/>
        <v>0</v>
      </c>
      <c r="BC181" s="316">
        <f t="shared" si="83"/>
        <v>0</v>
      </c>
      <c r="BD181" s="316">
        <f t="shared" si="83"/>
        <v>0</v>
      </c>
      <c r="BE181" s="316">
        <f t="shared" si="83"/>
        <v>0</v>
      </c>
      <c r="BF181" s="316">
        <f t="shared" si="83"/>
        <v>0</v>
      </c>
      <c r="BG181" s="316">
        <f t="shared" si="83"/>
        <v>0</v>
      </c>
      <c r="BH181" s="316">
        <f t="shared" si="83"/>
        <v>0</v>
      </c>
      <c r="BI181" s="316">
        <f t="shared" si="83"/>
        <v>0</v>
      </c>
      <c r="BJ181" s="316">
        <f t="shared" si="83"/>
        <v>0</v>
      </c>
      <c r="BK181" s="316">
        <f t="shared" si="83"/>
        <v>0</v>
      </c>
      <c r="BL181" s="316">
        <f t="shared" si="83"/>
        <v>0</v>
      </c>
      <c r="BM181" s="316">
        <f t="shared" si="83"/>
        <v>0</v>
      </c>
      <c r="BN181" s="316">
        <f t="shared" si="83"/>
        <v>0</v>
      </c>
      <c r="BO181" s="316">
        <f t="shared" si="83"/>
        <v>0</v>
      </c>
      <c r="BP181" s="316">
        <f t="shared" si="83"/>
        <v>0</v>
      </c>
      <c r="BQ181" s="316">
        <f t="shared" si="83"/>
        <v>0</v>
      </c>
      <c r="BR181" s="316">
        <f t="shared" si="83"/>
        <v>0</v>
      </c>
      <c r="BS181" s="316">
        <f t="shared" si="83"/>
        <v>0</v>
      </c>
      <c r="BT181" s="316">
        <f t="shared" si="83"/>
        <v>0</v>
      </c>
      <c r="BU181" s="316">
        <f t="shared" ref="BU181:BX181" si="84">IF($C12="NON-QALY",IF(BU$5="-","",BU$158*BU180),IF($C12="QALY",IF(BU$5="-","",BU180*BU$159),"N/A"))</f>
        <v>0</v>
      </c>
      <c r="BV181" s="316">
        <f t="shared" si="84"/>
        <v>0</v>
      </c>
      <c r="BW181" s="316">
        <f t="shared" si="84"/>
        <v>0</v>
      </c>
      <c r="BX181" s="316">
        <f t="shared" si="84"/>
        <v>0</v>
      </c>
    </row>
    <row r="182" spans="1:76" s="7" customFormat="1" ht="11.4" x14ac:dyDescent="0.2">
      <c r="A182" s="738" t="s">
        <v>40</v>
      </c>
      <c r="B182" s="713">
        <f>B13</f>
        <v>0</v>
      </c>
      <c r="C182" s="713" t="str">
        <f>C13</f>
        <v>Non-QALY</v>
      </c>
      <c r="D182" s="709">
        <f>E182/(IF(C13="QALY",Factors!$BU$43,Factors!$BU$42))</f>
        <v>0</v>
      </c>
      <c r="E182" s="709">
        <f t="shared" ref="E182" si="85">SUM(G183:BX183)</f>
        <v>0</v>
      </c>
      <c r="F182" s="34" t="s">
        <v>325</v>
      </c>
      <c r="G182" s="316">
        <f>G13</f>
        <v>0</v>
      </c>
      <c r="H182" s="316">
        <f t="shared" ref="H182:BS182" si="86">H13</f>
        <v>0</v>
      </c>
      <c r="I182" s="316">
        <f t="shared" si="86"/>
        <v>0</v>
      </c>
      <c r="J182" s="316">
        <f t="shared" si="86"/>
        <v>0</v>
      </c>
      <c r="K182" s="316">
        <f t="shared" si="86"/>
        <v>0</v>
      </c>
      <c r="L182" s="316">
        <f t="shared" si="86"/>
        <v>0</v>
      </c>
      <c r="M182" s="316">
        <f t="shared" si="86"/>
        <v>0</v>
      </c>
      <c r="N182" s="316">
        <f t="shared" si="86"/>
        <v>0</v>
      </c>
      <c r="O182" s="316">
        <f t="shared" si="86"/>
        <v>0</v>
      </c>
      <c r="P182" s="316">
        <f t="shared" si="86"/>
        <v>0</v>
      </c>
      <c r="Q182" s="316">
        <f t="shared" si="86"/>
        <v>0</v>
      </c>
      <c r="R182" s="316">
        <f t="shared" si="86"/>
        <v>0</v>
      </c>
      <c r="S182" s="316">
        <f t="shared" si="86"/>
        <v>0</v>
      </c>
      <c r="T182" s="316">
        <f t="shared" si="86"/>
        <v>0</v>
      </c>
      <c r="U182" s="316">
        <f t="shared" si="86"/>
        <v>0</v>
      </c>
      <c r="V182" s="316">
        <f t="shared" si="86"/>
        <v>0</v>
      </c>
      <c r="W182" s="316">
        <f t="shared" si="86"/>
        <v>0</v>
      </c>
      <c r="X182" s="316">
        <f t="shared" si="86"/>
        <v>0</v>
      </c>
      <c r="Y182" s="316">
        <f t="shared" si="86"/>
        <v>0</v>
      </c>
      <c r="Z182" s="316">
        <f t="shared" si="86"/>
        <v>0</v>
      </c>
      <c r="AA182" s="316">
        <f t="shared" si="86"/>
        <v>0</v>
      </c>
      <c r="AB182" s="316">
        <f t="shared" si="86"/>
        <v>0</v>
      </c>
      <c r="AC182" s="316">
        <f t="shared" si="86"/>
        <v>0</v>
      </c>
      <c r="AD182" s="316">
        <f t="shared" si="86"/>
        <v>0</v>
      </c>
      <c r="AE182" s="316">
        <f t="shared" si="86"/>
        <v>0</v>
      </c>
      <c r="AF182" s="316">
        <f t="shared" si="86"/>
        <v>0</v>
      </c>
      <c r="AG182" s="316">
        <f t="shared" si="86"/>
        <v>0</v>
      </c>
      <c r="AH182" s="316">
        <f t="shared" si="86"/>
        <v>0</v>
      </c>
      <c r="AI182" s="316">
        <f t="shared" si="86"/>
        <v>0</v>
      </c>
      <c r="AJ182" s="316">
        <f t="shared" si="86"/>
        <v>0</v>
      </c>
      <c r="AK182" s="316">
        <f t="shared" si="86"/>
        <v>0</v>
      </c>
      <c r="AL182" s="316">
        <f t="shared" si="86"/>
        <v>0</v>
      </c>
      <c r="AM182" s="316">
        <f t="shared" si="86"/>
        <v>0</v>
      </c>
      <c r="AN182" s="316">
        <f t="shared" si="86"/>
        <v>0</v>
      </c>
      <c r="AO182" s="316">
        <f t="shared" si="86"/>
        <v>0</v>
      </c>
      <c r="AP182" s="316">
        <f t="shared" si="86"/>
        <v>0</v>
      </c>
      <c r="AQ182" s="316">
        <f t="shared" si="86"/>
        <v>0</v>
      </c>
      <c r="AR182" s="316">
        <f t="shared" si="86"/>
        <v>0</v>
      </c>
      <c r="AS182" s="316">
        <f t="shared" si="86"/>
        <v>0</v>
      </c>
      <c r="AT182" s="316">
        <f t="shared" si="86"/>
        <v>0</v>
      </c>
      <c r="AU182" s="316">
        <f t="shared" si="86"/>
        <v>0</v>
      </c>
      <c r="AV182" s="316">
        <f t="shared" si="86"/>
        <v>0</v>
      </c>
      <c r="AW182" s="316">
        <f t="shared" si="86"/>
        <v>0</v>
      </c>
      <c r="AX182" s="316">
        <f t="shared" si="86"/>
        <v>0</v>
      </c>
      <c r="AY182" s="316">
        <f t="shared" si="86"/>
        <v>0</v>
      </c>
      <c r="AZ182" s="316">
        <f t="shared" si="86"/>
        <v>0</v>
      </c>
      <c r="BA182" s="316">
        <f t="shared" si="86"/>
        <v>0</v>
      </c>
      <c r="BB182" s="316">
        <f t="shared" si="86"/>
        <v>0</v>
      </c>
      <c r="BC182" s="316">
        <f t="shared" si="86"/>
        <v>0</v>
      </c>
      <c r="BD182" s="316">
        <f t="shared" si="86"/>
        <v>0</v>
      </c>
      <c r="BE182" s="316">
        <f t="shared" si="86"/>
        <v>0</v>
      </c>
      <c r="BF182" s="316">
        <f t="shared" si="86"/>
        <v>0</v>
      </c>
      <c r="BG182" s="316">
        <f t="shared" si="86"/>
        <v>0</v>
      </c>
      <c r="BH182" s="316">
        <f t="shared" si="86"/>
        <v>0</v>
      </c>
      <c r="BI182" s="316">
        <f t="shared" si="86"/>
        <v>0</v>
      </c>
      <c r="BJ182" s="316">
        <f t="shared" si="86"/>
        <v>0</v>
      </c>
      <c r="BK182" s="316">
        <f t="shared" si="86"/>
        <v>0</v>
      </c>
      <c r="BL182" s="316">
        <f t="shared" si="86"/>
        <v>0</v>
      </c>
      <c r="BM182" s="316">
        <f t="shared" si="86"/>
        <v>0</v>
      </c>
      <c r="BN182" s="316">
        <f t="shared" si="86"/>
        <v>0</v>
      </c>
      <c r="BO182" s="316">
        <f t="shared" si="86"/>
        <v>0</v>
      </c>
      <c r="BP182" s="316">
        <f t="shared" si="86"/>
        <v>0</v>
      </c>
      <c r="BQ182" s="316">
        <f t="shared" si="86"/>
        <v>0</v>
      </c>
      <c r="BR182" s="316">
        <f t="shared" si="86"/>
        <v>0</v>
      </c>
      <c r="BS182" s="316">
        <f t="shared" si="86"/>
        <v>0</v>
      </c>
      <c r="BT182" s="316">
        <f t="shared" ref="BT182:BX182" si="87">BT13</f>
        <v>0</v>
      </c>
      <c r="BU182" s="316">
        <f t="shared" si="87"/>
        <v>0</v>
      </c>
      <c r="BV182" s="316">
        <f t="shared" si="87"/>
        <v>0</v>
      </c>
      <c r="BW182" s="316">
        <f t="shared" si="87"/>
        <v>0</v>
      </c>
      <c r="BX182" s="316">
        <f t="shared" si="87"/>
        <v>0</v>
      </c>
    </row>
    <row r="183" spans="1:76" s="7" customFormat="1" ht="11.4" x14ac:dyDescent="0.2">
      <c r="A183" s="739"/>
      <c r="B183" s="714"/>
      <c r="C183" s="714"/>
      <c r="D183" s="710"/>
      <c r="E183" s="710"/>
      <c r="F183" s="90" t="s">
        <v>324</v>
      </c>
      <c r="G183" s="316">
        <f>IF($C13="","N/A",G182)</f>
        <v>0</v>
      </c>
      <c r="H183" s="316">
        <f>IF($C13="NON-QALY",IF(H$5="-","",H$158*H182),IF($C13="QALY",IF(H$5="-","",H182*H$159),"N/A"))</f>
        <v>0</v>
      </c>
      <c r="I183" s="316">
        <f t="shared" ref="I183:BT183" si="88">IF($C13="NON-QALY",IF(I$5="-","",I$158*I182),IF($C13="QALY",IF(I$5="-","",I182*I$159),"N/A"))</f>
        <v>0</v>
      </c>
      <c r="J183" s="316">
        <f t="shared" si="88"/>
        <v>0</v>
      </c>
      <c r="K183" s="316">
        <f t="shared" si="88"/>
        <v>0</v>
      </c>
      <c r="L183" s="316">
        <f t="shared" si="88"/>
        <v>0</v>
      </c>
      <c r="M183" s="316">
        <f t="shared" si="88"/>
        <v>0</v>
      </c>
      <c r="N183" s="316">
        <f t="shared" si="88"/>
        <v>0</v>
      </c>
      <c r="O183" s="316">
        <f t="shared" si="88"/>
        <v>0</v>
      </c>
      <c r="P183" s="316">
        <f t="shared" si="88"/>
        <v>0</v>
      </c>
      <c r="Q183" s="316">
        <f t="shared" si="88"/>
        <v>0</v>
      </c>
      <c r="R183" s="316">
        <f t="shared" si="88"/>
        <v>0</v>
      </c>
      <c r="S183" s="316">
        <f t="shared" si="88"/>
        <v>0</v>
      </c>
      <c r="T183" s="316">
        <f t="shared" si="88"/>
        <v>0</v>
      </c>
      <c r="U183" s="316">
        <f t="shared" si="88"/>
        <v>0</v>
      </c>
      <c r="V183" s="316">
        <f t="shared" si="88"/>
        <v>0</v>
      </c>
      <c r="W183" s="316">
        <f t="shared" si="88"/>
        <v>0</v>
      </c>
      <c r="X183" s="316">
        <f t="shared" si="88"/>
        <v>0</v>
      </c>
      <c r="Y183" s="316">
        <f t="shared" si="88"/>
        <v>0</v>
      </c>
      <c r="Z183" s="316">
        <f t="shared" si="88"/>
        <v>0</v>
      </c>
      <c r="AA183" s="316">
        <f t="shared" si="88"/>
        <v>0</v>
      </c>
      <c r="AB183" s="316">
        <f t="shared" si="88"/>
        <v>0</v>
      </c>
      <c r="AC183" s="316">
        <f t="shared" si="88"/>
        <v>0</v>
      </c>
      <c r="AD183" s="316">
        <f t="shared" si="88"/>
        <v>0</v>
      </c>
      <c r="AE183" s="316">
        <f t="shared" si="88"/>
        <v>0</v>
      </c>
      <c r="AF183" s="316">
        <f t="shared" si="88"/>
        <v>0</v>
      </c>
      <c r="AG183" s="316">
        <f t="shared" si="88"/>
        <v>0</v>
      </c>
      <c r="AH183" s="316">
        <f t="shared" si="88"/>
        <v>0</v>
      </c>
      <c r="AI183" s="316">
        <f t="shared" si="88"/>
        <v>0</v>
      </c>
      <c r="AJ183" s="316">
        <f t="shared" si="88"/>
        <v>0</v>
      </c>
      <c r="AK183" s="316">
        <f t="shared" si="88"/>
        <v>0</v>
      </c>
      <c r="AL183" s="316">
        <f t="shared" si="88"/>
        <v>0</v>
      </c>
      <c r="AM183" s="316">
        <f t="shared" si="88"/>
        <v>0</v>
      </c>
      <c r="AN183" s="316">
        <f t="shared" si="88"/>
        <v>0</v>
      </c>
      <c r="AO183" s="316">
        <f t="shared" si="88"/>
        <v>0</v>
      </c>
      <c r="AP183" s="316">
        <f t="shared" si="88"/>
        <v>0</v>
      </c>
      <c r="AQ183" s="316">
        <f t="shared" si="88"/>
        <v>0</v>
      </c>
      <c r="AR183" s="316">
        <f t="shared" si="88"/>
        <v>0</v>
      </c>
      <c r="AS183" s="316">
        <f t="shared" si="88"/>
        <v>0</v>
      </c>
      <c r="AT183" s="316">
        <f t="shared" si="88"/>
        <v>0</v>
      </c>
      <c r="AU183" s="316">
        <f t="shared" si="88"/>
        <v>0</v>
      </c>
      <c r="AV183" s="316">
        <f t="shared" si="88"/>
        <v>0</v>
      </c>
      <c r="AW183" s="316">
        <f t="shared" si="88"/>
        <v>0</v>
      </c>
      <c r="AX183" s="316">
        <f t="shared" si="88"/>
        <v>0</v>
      </c>
      <c r="AY183" s="316">
        <f t="shared" si="88"/>
        <v>0</v>
      </c>
      <c r="AZ183" s="316">
        <f t="shared" si="88"/>
        <v>0</v>
      </c>
      <c r="BA183" s="316">
        <f t="shared" si="88"/>
        <v>0</v>
      </c>
      <c r="BB183" s="316">
        <f t="shared" si="88"/>
        <v>0</v>
      </c>
      <c r="BC183" s="316">
        <f t="shared" si="88"/>
        <v>0</v>
      </c>
      <c r="BD183" s="316">
        <f t="shared" si="88"/>
        <v>0</v>
      </c>
      <c r="BE183" s="316">
        <f t="shared" si="88"/>
        <v>0</v>
      </c>
      <c r="BF183" s="316">
        <f t="shared" si="88"/>
        <v>0</v>
      </c>
      <c r="BG183" s="316">
        <f t="shared" si="88"/>
        <v>0</v>
      </c>
      <c r="BH183" s="316">
        <f t="shared" si="88"/>
        <v>0</v>
      </c>
      <c r="BI183" s="316">
        <f t="shared" si="88"/>
        <v>0</v>
      </c>
      <c r="BJ183" s="316">
        <f t="shared" si="88"/>
        <v>0</v>
      </c>
      <c r="BK183" s="316">
        <f t="shared" si="88"/>
        <v>0</v>
      </c>
      <c r="BL183" s="316">
        <f t="shared" si="88"/>
        <v>0</v>
      </c>
      <c r="BM183" s="316">
        <f t="shared" si="88"/>
        <v>0</v>
      </c>
      <c r="BN183" s="316">
        <f t="shared" si="88"/>
        <v>0</v>
      </c>
      <c r="BO183" s="316">
        <f t="shared" si="88"/>
        <v>0</v>
      </c>
      <c r="BP183" s="316">
        <f t="shared" si="88"/>
        <v>0</v>
      </c>
      <c r="BQ183" s="316">
        <f t="shared" si="88"/>
        <v>0</v>
      </c>
      <c r="BR183" s="316">
        <f t="shared" si="88"/>
        <v>0</v>
      </c>
      <c r="BS183" s="316">
        <f t="shared" si="88"/>
        <v>0</v>
      </c>
      <c r="BT183" s="316">
        <f t="shared" si="88"/>
        <v>0</v>
      </c>
      <c r="BU183" s="316">
        <f t="shared" ref="BU183:BX183" si="89">IF($C13="NON-QALY",IF(BU$5="-","",BU$158*BU182),IF($C13="QALY",IF(BU$5="-","",BU182*BU$159),"N/A"))</f>
        <v>0</v>
      </c>
      <c r="BV183" s="316">
        <f t="shared" si="89"/>
        <v>0</v>
      </c>
      <c r="BW183" s="316">
        <f t="shared" si="89"/>
        <v>0</v>
      </c>
      <c r="BX183" s="316">
        <f t="shared" si="89"/>
        <v>0</v>
      </c>
    </row>
    <row r="184" spans="1:76" s="7" customFormat="1" ht="11.4" x14ac:dyDescent="0.2">
      <c r="A184" s="738" t="s">
        <v>631</v>
      </c>
      <c r="B184" s="713">
        <f>B14</f>
        <v>0</v>
      </c>
      <c r="C184" s="713" t="str">
        <f>C14</f>
        <v>Non-QALY</v>
      </c>
      <c r="D184" s="709">
        <f>E184/(IF(C14="QALY",Factors!$BU$43,Factors!$BU$42))</f>
        <v>0</v>
      </c>
      <c r="E184" s="711">
        <f t="shared" ref="E184" si="90">SUM(G185:BX185)</f>
        <v>0</v>
      </c>
      <c r="F184" s="34" t="s">
        <v>325</v>
      </c>
      <c r="G184" s="316">
        <f>G14</f>
        <v>0</v>
      </c>
      <c r="H184" s="316">
        <f t="shared" ref="H184:BS184" si="91">H14</f>
        <v>0</v>
      </c>
      <c r="I184" s="316">
        <f t="shared" si="91"/>
        <v>0</v>
      </c>
      <c r="J184" s="316">
        <f t="shared" si="91"/>
        <v>0</v>
      </c>
      <c r="K184" s="316">
        <f t="shared" si="91"/>
        <v>0</v>
      </c>
      <c r="L184" s="316">
        <f t="shared" si="91"/>
        <v>0</v>
      </c>
      <c r="M184" s="316">
        <f t="shared" si="91"/>
        <v>0</v>
      </c>
      <c r="N184" s="316">
        <f t="shared" si="91"/>
        <v>0</v>
      </c>
      <c r="O184" s="316">
        <f t="shared" si="91"/>
        <v>0</v>
      </c>
      <c r="P184" s="316">
        <f t="shared" si="91"/>
        <v>0</v>
      </c>
      <c r="Q184" s="316">
        <f t="shared" si="91"/>
        <v>0</v>
      </c>
      <c r="R184" s="316">
        <f t="shared" si="91"/>
        <v>0</v>
      </c>
      <c r="S184" s="316">
        <f t="shared" si="91"/>
        <v>0</v>
      </c>
      <c r="T184" s="316">
        <f t="shared" si="91"/>
        <v>0</v>
      </c>
      <c r="U184" s="316">
        <f t="shared" si="91"/>
        <v>0</v>
      </c>
      <c r="V184" s="316">
        <f t="shared" si="91"/>
        <v>0</v>
      </c>
      <c r="W184" s="316">
        <f t="shared" si="91"/>
        <v>0</v>
      </c>
      <c r="X184" s="316">
        <f t="shared" si="91"/>
        <v>0</v>
      </c>
      <c r="Y184" s="316">
        <f t="shared" si="91"/>
        <v>0</v>
      </c>
      <c r="Z184" s="316">
        <f t="shared" si="91"/>
        <v>0</v>
      </c>
      <c r="AA184" s="316">
        <f t="shared" si="91"/>
        <v>0</v>
      </c>
      <c r="AB184" s="316">
        <f t="shared" si="91"/>
        <v>0</v>
      </c>
      <c r="AC184" s="316">
        <f t="shared" si="91"/>
        <v>0</v>
      </c>
      <c r="AD184" s="316">
        <f t="shared" si="91"/>
        <v>0</v>
      </c>
      <c r="AE184" s="316">
        <f t="shared" si="91"/>
        <v>0</v>
      </c>
      <c r="AF184" s="316">
        <f t="shared" si="91"/>
        <v>0</v>
      </c>
      <c r="AG184" s="316">
        <f t="shared" si="91"/>
        <v>0</v>
      </c>
      <c r="AH184" s="316">
        <f t="shared" si="91"/>
        <v>0</v>
      </c>
      <c r="AI184" s="316">
        <f t="shared" si="91"/>
        <v>0</v>
      </c>
      <c r="AJ184" s="316">
        <f t="shared" si="91"/>
        <v>0</v>
      </c>
      <c r="AK184" s="316">
        <f t="shared" si="91"/>
        <v>0</v>
      </c>
      <c r="AL184" s="316">
        <f t="shared" si="91"/>
        <v>0</v>
      </c>
      <c r="AM184" s="316">
        <f t="shared" si="91"/>
        <v>0</v>
      </c>
      <c r="AN184" s="316">
        <f t="shared" si="91"/>
        <v>0</v>
      </c>
      <c r="AO184" s="316">
        <f t="shared" si="91"/>
        <v>0</v>
      </c>
      <c r="AP184" s="316">
        <f t="shared" si="91"/>
        <v>0</v>
      </c>
      <c r="AQ184" s="316">
        <f t="shared" si="91"/>
        <v>0</v>
      </c>
      <c r="AR184" s="316">
        <f t="shared" si="91"/>
        <v>0</v>
      </c>
      <c r="AS184" s="316">
        <f t="shared" si="91"/>
        <v>0</v>
      </c>
      <c r="AT184" s="316">
        <f t="shared" si="91"/>
        <v>0</v>
      </c>
      <c r="AU184" s="316">
        <f t="shared" si="91"/>
        <v>0</v>
      </c>
      <c r="AV184" s="316">
        <f t="shared" si="91"/>
        <v>0</v>
      </c>
      <c r="AW184" s="316">
        <f t="shared" si="91"/>
        <v>0</v>
      </c>
      <c r="AX184" s="316">
        <f t="shared" si="91"/>
        <v>0</v>
      </c>
      <c r="AY184" s="316">
        <f t="shared" si="91"/>
        <v>0</v>
      </c>
      <c r="AZ184" s="316">
        <f t="shared" si="91"/>
        <v>0</v>
      </c>
      <c r="BA184" s="316">
        <f t="shared" si="91"/>
        <v>0</v>
      </c>
      <c r="BB184" s="316">
        <f t="shared" si="91"/>
        <v>0</v>
      </c>
      <c r="BC184" s="316">
        <f t="shared" si="91"/>
        <v>0</v>
      </c>
      <c r="BD184" s="316">
        <f t="shared" si="91"/>
        <v>0</v>
      </c>
      <c r="BE184" s="316">
        <f t="shared" si="91"/>
        <v>0</v>
      </c>
      <c r="BF184" s="316">
        <f t="shared" si="91"/>
        <v>0</v>
      </c>
      <c r="BG184" s="316">
        <f t="shared" si="91"/>
        <v>0</v>
      </c>
      <c r="BH184" s="316">
        <f t="shared" si="91"/>
        <v>0</v>
      </c>
      <c r="BI184" s="316">
        <f t="shared" si="91"/>
        <v>0</v>
      </c>
      <c r="BJ184" s="316">
        <f t="shared" si="91"/>
        <v>0</v>
      </c>
      <c r="BK184" s="316">
        <f t="shared" si="91"/>
        <v>0</v>
      </c>
      <c r="BL184" s="316">
        <f t="shared" si="91"/>
        <v>0</v>
      </c>
      <c r="BM184" s="316">
        <f t="shared" si="91"/>
        <v>0</v>
      </c>
      <c r="BN184" s="316">
        <f t="shared" si="91"/>
        <v>0</v>
      </c>
      <c r="BO184" s="316">
        <f t="shared" si="91"/>
        <v>0</v>
      </c>
      <c r="BP184" s="316">
        <f t="shared" si="91"/>
        <v>0</v>
      </c>
      <c r="BQ184" s="316">
        <f t="shared" si="91"/>
        <v>0</v>
      </c>
      <c r="BR184" s="316">
        <f t="shared" si="91"/>
        <v>0</v>
      </c>
      <c r="BS184" s="316">
        <f t="shared" si="91"/>
        <v>0</v>
      </c>
      <c r="BT184" s="316">
        <f t="shared" ref="BT184:BX184" si="92">BT14</f>
        <v>0</v>
      </c>
      <c r="BU184" s="316">
        <f t="shared" si="92"/>
        <v>0</v>
      </c>
      <c r="BV184" s="316">
        <f t="shared" si="92"/>
        <v>0</v>
      </c>
      <c r="BW184" s="316">
        <f t="shared" si="92"/>
        <v>0</v>
      </c>
      <c r="BX184" s="316">
        <f t="shared" si="92"/>
        <v>0</v>
      </c>
    </row>
    <row r="185" spans="1:76" s="7" customFormat="1" ht="11.4" x14ac:dyDescent="0.2">
      <c r="A185" s="739"/>
      <c r="B185" s="714"/>
      <c r="C185" s="714"/>
      <c r="D185" s="710"/>
      <c r="E185" s="712"/>
      <c r="F185" s="90" t="s">
        <v>324</v>
      </c>
      <c r="G185" s="316">
        <f>IF($C14="","N/A",G184)</f>
        <v>0</v>
      </c>
      <c r="H185" s="316">
        <f>IF($C14="NON-QALY",IF(H$5="-","",H$158*H184),IF($C14="QALY",IF(H$5="-","",H184*H$159),"N/A"))</f>
        <v>0</v>
      </c>
      <c r="I185" s="316">
        <f t="shared" ref="I185:BT185" si="93">IF($C14="NON-QALY",IF(I$5="-","",I$158*I184),IF($C14="QALY",IF(I$5="-","",I184*I$159),"N/A"))</f>
        <v>0</v>
      </c>
      <c r="J185" s="316">
        <f t="shared" si="93"/>
        <v>0</v>
      </c>
      <c r="K185" s="316">
        <f t="shared" si="93"/>
        <v>0</v>
      </c>
      <c r="L185" s="316">
        <f t="shared" si="93"/>
        <v>0</v>
      </c>
      <c r="M185" s="316">
        <f t="shared" si="93"/>
        <v>0</v>
      </c>
      <c r="N185" s="316">
        <f t="shared" si="93"/>
        <v>0</v>
      </c>
      <c r="O185" s="316">
        <f t="shared" si="93"/>
        <v>0</v>
      </c>
      <c r="P185" s="316">
        <f t="shared" si="93"/>
        <v>0</v>
      </c>
      <c r="Q185" s="316">
        <f t="shared" si="93"/>
        <v>0</v>
      </c>
      <c r="R185" s="316">
        <f t="shared" si="93"/>
        <v>0</v>
      </c>
      <c r="S185" s="316">
        <f t="shared" si="93"/>
        <v>0</v>
      </c>
      <c r="T185" s="316">
        <f t="shared" si="93"/>
        <v>0</v>
      </c>
      <c r="U185" s="316">
        <f t="shared" si="93"/>
        <v>0</v>
      </c>
      <c r="V185" s="316">
        <f t="shared" si="93"/>
        <v>0</v>
      </c>
      <c r="W185" s="316">
        <f t="shared" si="93"/>
        <v>0</v>
      </c>
      <c r="X185" s="316">
        <f t="shared" si="93"/>
        <v>0</v>
      </c>
      <c r="Y185" s="316">
        <f t="shared" si="93"/>
        <v>0</v>
      </c>
      <c r="Z185" s="316">
        <f t="shared" si="93"/>
        <v>0</v>
      </c>
      <c r="AA185" s="316">
        <f t="shared" si="93"/>
        <v>0</v>
      </c>
      <c r="AB185" s="316">
        <f t="shared" si="93"/>
        <v>0</v>
      </c>
      <c r="AC185" s="316">
        <f t="shared" si="93"/>
        <v>0</v>
      </c>
      <c r="AD185" s="316">
        <f t="shared" si="93"/>
        <v>0</v>
      </c>
      <c r="AE185" s="316">
        <f t="shared" si="93"/>
        <v>0</v>
      </c>
      <c r="AF185" s="316">
        <f t="shared" si="93"/>
        <v>0</v>
      </c>
      <c r="AG185" s="316">
        <f t="shared" si="93"/>
        <v>0</v>
      </c>
      <c r="AH185" s="316">
        <f t="shared" si="93"/>
        <v>0</v>
      </c>
      <c r="AI185" s="316">
        <f t="shared" si="93"/>
        <v>0</v>
      </c>
      <c r="AJ185" s="316">
        <f t="shared" si="93"/>
        <v>0</v>
      </c>
      <c r="AK185" s="316">
        <f t="shared" si="93"/>
        <v>0</v>
      </c>
      <c r="AL185" s="316">
        <f t="shared" si="93"/>
        <v>0</v>
      </c>
      <c r="AM185" s="316">
        <f t="shared" si="93"/>
        <v>0</v>
      </c>
      <c r="AN185" s="316">
        <f t="shared" si="93"/>
        <v>0</v>
      </c>
      <c r="AO185" s="316">
        <f t="shared" si="93"/>
        <v>0</v>
      </c>
      <c r="AP185" s="316">
        <f t="shared" si="93"/>
        <v>0</v>
      </c>
      <c r="AQ185" s="316">
        <f t="shared" si="93"/>
        <v>0</v>
      </c>
      <c r="AR185" s="316">
        <f t="shared" si="93"/>
        <v>0</v>
      </c>
      <c r="AS185" s="316">
        <f t="shared" si="93"/>
        <v>0</v>
      </c>
      <c r="AT185" s="316">
        <f t="shared" si="93"/>
        <v>0</v>
      </c>
      <c r="AU185" s="316">
        <f t="shared" si="93"/>
        <v>0</v>
      </c>
      <c r="AV185" s="316">
        <f t="shared" si="93"/>
        <v>0</v>
      </c>
      <c r="AW185" s="316">
        <f t="shared" si="93"/>
        <v>0</v>
      </c>
      <c r="AX185" s="316">
        <f t="shared" si="93"/>
        <v>0</v>
      </c>
      <c r="AY185" s="316">
        <f t="shared" si="93"/>
        <v>0</v>
      </c>
      <c r="AZ185" s="316">
        <f t="shared" si="93"/>
        <v>0</v>
      </c>
      <c r="BA185" s="316">
        <f t="shared" si="93"/>
        <v>0</v>
      </c>
      <c r="BB185" s="316">
        <f t="shared" si="93"/>
        <v>0</v>
      </c>
      <c r="BC185" s="316">
        <f t="shared" si="93"/>
        <v>0</v>
      </c>
      <c r="BD185" s="316">
        <f t="shared" si="93"/>
        <v>0</v>
      </c>
      <c r="BE185" s="316">
        <f t="shared" si="93"/>
        <v>0</v>
      </c>
      <c r="BF185" s="316">
        <f t="shared" si="93"/>
        <v>0</v>
      </c>
      <c r="BG185" s="316">
        <f t="shared" si="93"/>
        <v>0</v>
      </c>
      <c r="BH185" s="316">
        <f t="shared" si="93"/>
        <v>0</v>
      </c>
      <c r="BI185" s="316">
        <f t="shared" si="93"/>
        <v>0</v>
      </c>
      <c r="BJ185" s="316">
        <f t="shared" si="93"/>
        <v>0</v>
      </c>
      <c r="BK185" s="316">
        <f t="shared" si="93"/>
        <v>0</v>
      </c>
      <c r="BL185" s="316">
        <f t="shared" si="93"/>
        <v>0</v>
      </c>
      <c r="BM185" s="316">
        <f t="shared" si="93"/>
        <v>0</v>
      </c>
      <c r="BN185" s="316">
        <f t="shared" si="93"/>
        <v>0</v>
      </c>
      <c r="BO185" s="316">
        <f t="shared" si="93"/>
        <v>0</v>
      </c>
      <c r="BP185" s="316">
        <f t="shared" si="93"/>
        <v>0</v>
      </c>
      <c r="BQ185" s="316">
        <f t="shared" si="93"/>
        <v>0</v>
      </c>
      <c r="BR185" s="316">
        <f t="shared" si="93"/>
        <v>0</v>
      </c>
      <c r="BS185" s="316">
        <f t="shared" si="93"/>
        <v>0</v>
      </c>
      <c r="BT185" s="316">
        <f t="shared" si="93"/>
        <v>0</v>
      </c>
      <c r="BU185" s="316">
        <f t="shared" ref="BU185:BX185" si="94">IF($C14="NON-QALY",IF(BU$5="-","",BU$158*BU184),IF($C14="QALY",IF(BU$5="-","",BU184*BU$159),"N/A"))</f>
        <v>0</v>
      </c>
      <c r="BV185" s="316">
        <f t="shared" si="94"/>
        <v>0</v>
      </c>
      <c r="BW185" s="316">
        <f t="shared" si="94"/>
        <v>0</v>
      </c>
      <c r="BX185" s="316">
        <f t="shared" si="94"/>
        <v>0</v>
      </c>
    </row>
    <row r="186" spans="1:76" s="7" customFormat="1" ht="11.4" x14ac:dyDescent="0.2">
      <c r="A186" s="738" t="s">
        <v>632</v>
      </c>
      <c r="B186" s="713">
        <f>B15</f>
        <v>0</v>
      </c>
      <c r="C186" s="713" t="str">
        <f>C15</f>
        <v>Non-QALY</v>
      </c>
      <c r="D186" s="709">
        <f>E186/(IF(C15="QALY",Factors!$BU$43,Factors!$BU$42))</f>
        <v>0</v>
      </c>
      <c r="E186" s="711">
        <f t="shared" ref="E186" si="95">SUM(G187:BX187)</f>
        <v>0</v>
      </c>
      <c r="F186" s="34" t="s">
        <v>325</v>
      </c>
      <c r="G186" s="316">
        <f>G15</f>
        <v>0</v>
      </c>
      <c r="H186" s="316">
        <f t="shared" ref="H186:BS186" si="96">H15</f>
        <v>0</v>
      </c>
      <c r="I186" s="316">
        <f t="shared" si="96"/>
        <v>0</v>
      </c>
      <c r="J186" s="316">
        <f t="shared" si="96"/>
        <v>0</v>
      </c>
      <c r="K186" s="316">
        <f t="shared" si="96"/>
        <v>0</v>
      </c>
      <c r="L186" s="316">
        <f t="shared" si="96"/>
        <v>0</v>
      </c>
      <c r="M186" s="316">
        <f t="shared" si="96"/>
        <v>0</v>
      </c>
      <c r="N186" s="316">
        <f t="shared" si="96"/>
        <v>0</v>
      </c>
      <c r="O186" s="316">
        <f t="shared" si="96"/>
        <v>0</v>
      </c>
      <c r="P186" s="316">
        <f t="shared" si="96"/>
        <v>0</v>
      </c>
      <c r="Q186" s="316">
        <f t="shared" si="96"/>
        <v>0</v>
      </c>
      <c r="R186" s="316">
        <f t="shared" si="96"/>
        <v>0</v>
      </c>
      <c r="S186" s="316">
        <f t="shared" si="96"/>
        <v>0</v>
      </c>
      <c r="T186" s="316">
        <f t="shared" si="96"/>
        <v>0</v>
      </c>
      <c r="U186" s="316">
        <f t="shared" si="96"/>
        <v>0</v>
      </c>
      <c r="V186" s="316">
        <f t="shared" si="96"/>
        <v>0</v>
      </c>
      <c r="W186" s="316">
        <f t="shared" si="96"/>
        <v>0</v>
      </c>
      <c r="X186" s="316">
        <f t="shared" si="96"/>
        <v>0</v>
      </c>
      <c r="Y186" s="316">
        <f t="shared" si="96"/>
        <v>0</v>
      </c>
      <c r="Z186" s="316">
        <f t="shared" si="96"/>
        <v>0</v>
      </c>
      <c r="AA186" s="316">
        <f t="shared" si="96"/>
        <v>0</v>
      </c>
      <c r="AB186" s="316">
        <f t="shared" si="96"/>
        <v>0</v>
      </c>
      <c r="AC186" s="316">
        <f t="shared" si="96"/>
        <v>0</v>
      </c>
      <c r="AD186" s="316">
        <f t="shared" si="96"/>
        <v>0</v>
      </c>
      <c r="AE186" s="316">
        <f t="shared" si="96"/>
        <v>0</v>
      </c>
      <c r="AF186" s="316">
        <f t="shared" si="96"/>
        <v>0</v>
      </c>
      <c r="AG186" s="316">
        <f t="shared" si="96"/>
        <v>0</v>
      </c>
      <c r="AH186" s="316">
        <f t="shared" si="96"/>
        <v>0</v>
      </c>
      <c r="AI186" s="316">
        <f t="shared" si="96"/>
        <v>0</v>
      </c>
      <c r="AJ186" s="316">
        <f t="shared" si="96"/>
        <v>0</v>
      </c>
      <c r="AK186" s="316">
        <f t="shared" si="96"/>
        <v>0</v>
      </c>
      <c r="AL186" s="316">
        <f t="shared" si="96"/>
        <v>0</v>
      </c>
      <c r="AM186" s="316">
        <f t="shared" si="96"/>
        <v>0</v>
      </c>
      <c r="AN186" s="316">
        <f t="shared" si="96"/>
        <v>0</v>
      </c>
      <c r="AO186" s="316">
        <f t="shared" si="96"/>
        <v>0</v>
      </c>
      <c r="AP186" s="316">
        <f t="shared" si="96"/>
        <v>0</v>
      </c>
      <c r="AQ186" s="316">
        <f t="shared" si="96"/>
        <v>0</v>
      </c>
      <c r="AR186" s="316">
        <f t="shared" si="96"/>
        <v>0</v>
      </c>
      <c r="AS186" s="316">
        <f t="shared" si="96"/>
        <v>0</v>
      </c>
      <c r="AT186" s="316">
        <f t="shared" si="96"/>
        <v>0</v>
      </c>
      <c r="AU186" s="316">
        <f t="shared" si="96"/>
        <v>0</v>
      </c>
      <c r="AV186" s="316">
        <f t="shared" si="96"/>
        <v>0</v>
      </c>
      <c r="AW186" s="316">
        <f t="shared" si="96"/>
        <v>0</v>
      </c>
      <c r="AX186" s="316">
        <f t="shared" si="96"/>
        <v>0</v>
      </c>
      <c r="AY186" s="316">
        <f t="shared" si="96"/>
        <v>0</v>
      </c>
      <c r="AZ186" s="316">
        <f t="shared" si="96"/>
        <v>0</v>
      </c>
      <c r="BA186" s="316">
        <f t="shared" si="96"/>
        <v>0</v>
      </c>
      <c r="BB186" s="316">
        <f t="shared" si="96"/>
        <v>0</v>
      </c>
      <c r="BC186" s="316">
        <f t="shared" si="96"/>
        <v>0</v>
      </c>
      <c r="BD186" s="316">
        <f t="shared" si="96"/>
        <v>0</v>
      </c>
      <c r="BE186" s="316">
        <f t="shared" si="96"/>
        <v>0</v>
      </c>
      <c r="BF186" s="316">
        <f t="shared" si="96"/>
        <v>0</v>
      </c>
      <c r="BG186" s="316">
        <f t="shared" si="96"/>
        <v>0</v>
      </c>
      <c r="BH186" s="316">
        <f t="shared" si="96"/>
        <v>0</v>
      </c>
      <c r="BI186" s="316">
        <f t="shared" si="96"/>
        <v>0</v>
      </c>
      <c r="BJ186" s="316">
        <f t="shared" si="96"/>
        <v>0</v>
      </c>
      <c r="BK186" s="316">
        <f t="shared" si="96"/>
        <v>0</v>
      </c>
      <c r="BL186" s="316">
        <f t="shared" si="96"/>
        <v>0</v>
      </c>
      <c r="BM186" s="316">
        <f t="shared" si="96"/>
        <v>0</v>
      </c>
      <c r="BN186" s="316">
        <f t="shared" si="96"/>
        <v>0</v>
      </c>
      <c r="BO186" s="316">
        <f t="shared" si="96"/>
        <v>0</v>
      </c>
      <c r="BP186" s="316">
        <f t="shared" si="96"/>
        <v>0</v>
      </c>
      <c r="BQ186" s="316">
        <f t="shared" si="96"/>
        <v>0</v>
      </c>
      <c r="BR186" s="316">
        <f t="shared" si="96"/>
        <v>0</v>
      </c>
      <c r="BS186" s="316">
        <f t="shared" si="96"/>
        <v>0</v>
      </c>
      <c r="BT186" s="316">
        <f t="shared" ref="BT186:BX186" si="97">BT15</f>
        <v>0</v>
      </c>
      <c r="BU186" s="316">
        <f t="shared" si="97"/>
        <v>0</v>
      </c>
      <c r="BV186" s="316">
        <f t="shared" si="97"/>
        <v>0</v>
      </c>
      <c r="BW186" s="316">
        <f t="shared" si="97"/>
        <v>0</v>
      </c>
      <c r="BX186" s="316">
        <f t="shared" si="97"/>
        <v>0</v>
      </c>
    </row>
    <row r="187" spans="1:76" s="7" customFormat="1" ht="11.4" x14ac:dyDescent="0.2">
      <c r="A187" s="739"/>
      <c r="B187" s="714"/>
      <c r="C187" s="714"/>
      <c r="D187" s="710"/>
      <c r="E187" s="712"/>
      <c r="F187" s="90" t="s">
        <v>324</v>
      </c>
      <c r="G187" s="316">
        <f>IF($C15="","N/A",G186)</f>
        <v>0</v>
      </c>
      <c r="H187" s="316">
        <f>IF($C15="NON-QALY",IF(H$5="-","",H$158*H186),IF($C15="QALY",IF(H$5="-","",H186*H$159),"N/A"))</f>
        <v>0</v>
      </c>
      <c r="I187" s="316">
        <f t="shared" ref="I187:BT187" si="98">IF($C15="NON-QALY",IF(I$5="-","",I$158*I186),IF($C15="QALY",IF(I$5="-","",I186*I$159),"N/A"))</f>
        <v>0</v>
      </c>
      <c r="J187" s="316">
        <f t="shared" si="98"/>
        <v>0</v>
      </c>
      <c r="K187" s="316">
        <f t="shared" si="98"/>
        <v>0</v>
      </c>
      <c r="L187" s="316">
        <f t="shared" si="98"/>
        <v>0</v>
      </c>
      <c r="M187" s="316">
        <f t="shared" si="98"/>
        <v>0</v>
      </c>
      <c r="N187" s="316">
        <f t="shared" si="98"/>
        <v>0</v>
      </c>
      <c r="O187" s="316">
        <f t="shared" si="98"/>
        <v>0</v>
      </c>
      <c r="P187" s="316">
        <f t="shared" si="98"/>
        <v>0</v>
      </c>
      <c r="Q187" s="316">
        <f t="shared" si="98"/>
        <v>0</v>
      </c>
      <c r="R187" s="316">
        <f t="shared" si="98"/>
        <v>0</v>
      </c>
      <c r="S187" s="316">
        <f t="shared" si="98"/>
        <v>0</v>
      </c>
      <c r="T187" s="316">
        <f t="shared" si="98"/>
        <v>0</v>
      </c>
      <c r="U187" s="316">
        <f t="shared" si="98"/>
        <v>0</v>
      </c>
      <c r="V187" s="316">
        <f t="shared" si="98"/>
        <v>0</v>
      </c>
      <c r="W187" s="316">
        <f t="shared" si="98"/>
        <v>0</v>
      </c>
      <c r="X187" s="316">
        <f t="shared" si="98"/>
        <v>0</v>
      </c>
      <c r="Y187" s="316">
        <f t="shared" si="98"/>
        <v>0</v>
      </c>
      <c r="Z187" s="316">
        <f t="shared" si="98"/>
        <v>0</v>
      </c>
      <c r="AA187" s="316">
        <f t="shared" si="98"/>
        <v>0</v>
      </c>
      <c r="AB187" s="316">
        <f t="shared" si="98"/>
        <v>0</v>
      </c>
      <c r="AC187" s="316">
        <f t="shared" si="98"/>
        <v>0</v>
      </c>
      <c r="AD187" s="316">
        <f t="shared" si="98"/>
        <v>0</v>
      </c>
      <c r="AE187" s="316">
        <f t="shared" si="98"/>
        <v>0</v>
      </c>
      <c r="AF187" s="316">
        <f t="shared" si="98"/>
        <v>0</v>
      </c>
      <c r="AG187" s="316">
        <f t="shared" si="98"/>
        <v>0</v>
      </c>
      <c r="AH187" s="316">
        <f t="shared" si="98"/>
        <v>0</v>
      </c>
      <c r="AI187" s="316">
        <f t="shared" si="98"/>
        <v>0</v>
      </c>
      <c r="AJ187" s="316">
        <f t="shared" si="98"/>
        <v>0</v>
      </c>
      <c r="AK187" s="316">
        <f t="shared" si="98"/>
        <v>0</v>
      </c>
      <c r="AL187" s="316">
        <f t="shared" si="98"/>
        <v>0</v>
      </c>
      <c r="AM187" s="316">
        <f t="shared" si="98"/>
        <v>0</v>
      </c>
      <c r="AN187" s="316">
        <f t="shared" si="98"/>
        <v>0</v>
      </c>
      <c r="AO187" s="316">
        <f t="shared" si="98"/>
        <v>0</v>
      </c>
      <c r="AP187" s="316">
        <f t="shared" si="98"/>
        <v>0</v>
      </c>
      <c r="AQ187" s="316">
        <f t="shared" si="98"/>
        <v>0</v>
      </c>
      <c r="AR187" s="316">
        <f t="shared" si="98"/>
        <v>0</v>
      </c>
      <c r="AS187" s="316">
        <f t="shared" si="98"/>
        <v>0</v>
      </c>
      <c r="AT187" s="316">
        <f t="shared" si="98"/>
        <v>0</v>
      </c>
      <c r="AU187" s="316">
        <f t="shared" si="98"/>
        <v>0</v>
      </c>
      <c r="AV187" s="316">
        <f t="shared" si="98"/>
        <v>0</v>
      </c>
      <c r="AW187" s="316">
        <f t="shared" si="98"/>
        <v>0</v>
      </c>
      <c r="AX187" s="316">
        <f t="shared" si="98"/>
        <v>0</v>
      </c>
      <c r="AY187" s="316">
        <f t="shared" si="98"/>
        <v>0</v>
      </c>
      <c r="AZ187" s="316">
        <f t="shared" si="98"/>
        <v>0</v>
      </c>
      <c r="BA187" s="316">
        <f t="shared" si="98"/>
        <v>0</v>
      </c>
      <c r="BB187" s="316">
        <f t="shared" si="98"/>
        <v>0</v>
      </c>
      <c r="BC187" s="316">
        <f t="shared" si="98"/>
        <v>0</v>
      </c>
      <c r="BD187" s="316">
        <f t="shared" si="98"/>
        <v>0</v>
      </c>
      <c r="BE187" s="316">
        <f t="shared" si="98"/>
        <v>0</v>
      </c>
      <c r="BF187" s="316">
        <f t="shared" si="98"/>
        <v>0</v>
      </c>
      <c r="BG187" s="316">
        <f t="shared" si="98"/>
        <v>0</v>
      </c>
      <c r="BH187" s="316">
        <f t="shared" si="98"/>
        <v>0</v>
      </c>
      <c r="BI187" s="316">
        <f t="shared" si="98"/>
        <v>0</v>
      </c>
      <c r="BJ187" s="316">
        <f t="shared" si="98"/>
        <v>0</v>
      </c>
      <c r="BK187" s="316">
        <f t="shared" si="98"/>
        <v>0</v>
      </c>
      <c r="BL187" s="316">
        <f t="shared" si="98"/>
        <v>0</v>
      </c>
      <c r="BM187" s="316">
        <f t="shared" si="98"/>
        <v>0</v>
      </c>
      <c r="BN187" s="316">
        <f t="shared" si="98"/>
        <v>0</v>
      </c>
      <c r="BO187" s="316">
        <f t="shared" si="98"/>
        <v>0</v>
      </c>
      <c r="BP187" s="316">
        <f t="shared" si="98"/>
        <v>0</v>
      </c>
      <c r="BQ187" s="316">
        <f t="shared" si="98"/>
        <v>0</v>
      </c>
      <c r="BR187" s="316">
        <f t="shared" si="98"/>
        <v>0</v>
      </c>
      <c r="BS187" s="316">
        <f t="shared" si="98"/>
        <v>0</v>
      </c>
      <c r="BT187" s="316">
        <f t="shared" si="98"/>
        <v>0</v>
      </c>
      <c r="BU187" s="316">
        <f t="shared" ref="BU187:BX187" si="99">IF($C15="NON-QALY",IF(BU$5="-","",BU$158*BU186),IF($C15="QALY",IF(BU$5="-","",BU186*BU$159),"N/A"))</f>
        <v>0</v>
      </c>
      <c r="BV187" s="316">
        <f t="shared" si="99"/>
        <v>0</v>
      </c>
      <c r="BW187" s="316">
        <f t="shared" si="99"/>
        <v>0</v>
      </c>
      <c r="BX187" s="316">
        <f t="shared" si="99"/>
        <v>0</v>
      </c>
    </row>
    <row r="188" spans="1:76" s="7" customFormat="1" ht="11.4" x14ac:dyDescent="0.2">
      <c r="A188" s="738" t="s">
        <v>633</v>
      </c>
      <c r="B188" s="713">
        <f>B16</f>
        <v>0</v>
      </c>
      <c r="C188" s="713" t="str">
        <f>C16</f>
        <v>Non-QALY</v>
      </c>
      <c r="D188" s="709">
        <f>E188/(IF(C16="QALY",Factors!$BU$43,Factors!$BU$42))</f>
        <v>0</v>
      </c>
      <c r="E188" s="711">
        <f t="shared" ref="E188" si="100">SUM(G189:BX189)</f>
        <v>0</v>
      </c>
      <c r="F188" s="34" t="s">
        <v>325</v>
      </c>
      <c r="G188" s="316">
        <f>G16</f>
        <v>0</v>
      </c>
      <c r="H188" s="316">
        <f t="shared" ref="H188:BS188" si="101">H16</f>
        <v>0</v>
      </c>
      <c r="I188" s="316">
        <f t="shared" si="101"/>
        <v>0</v>
      </c>
      <c r="J188" s="316">
        <f t="shared" si="101"/>
        <v>0</v>
      </c>
      <c r="K188" s="316">
        <f t="shared" si="101"/>
        <v>0</v>
      </c>
      <c r="L188" s="316">
        <f t="shared" si="101"/>
        <v>0</v>
      </c>
      <c r="M188" s="316">
        <f t="shared" si="101"/>
        <v>0</v>
      </c>
      <c r="N188" s="316">
        <f t="shared" si="101"/>
        <v>0</v>
      </c>
      <c r="O188" s="316">
        <f t="shared" si="101"/>
        <v>0</v>
      </c>
      <c r="P188" s="316">
        <f t="shared" si="101"/>
        <v>0</v>
      </c>
      <c r="Q188" s="316">
        <f t="shared" si="101"/>
        <v>0</v>
      </c>
      <c r="R188" s="316">
        <f t="shared" si="101"/>
        <v>0</v>
      </c>
      <c r="S188" s="316">
        <f t="shared" si="101"/>
        <v>0</v>
      </c>
      <c r="T188" s="316">
        <f t="shared" si="101"/>
        <v>0</v>
      </c>
      <c r="U188" s="316">
        <f t="shared" si="101"/>
        <v>0</v>
      </c>
      <c r="V188" s="316">
        <f t="shared" si="101"/>
        <v>0</v>
      </c>
      <c r="W188" s="316">
        <f t="shared" si="101"/>
        <v>0</v>
      </c>
      <c r="X188" s="316">
        <f t="shared" si="101"/>
        <v>0</v>
      </c>
      <c r="Y188" s="316">
        <f t="shared" si="101"/>
        <v>0</v>
      </c>
      <c r="Z188" s="316">
        <f t="shared" si="101"/>
        <v>0</v>
      </c>
      <c r="AA188" s="316">
        <f t="shared" si="101"/>
        <v>0</v>
      </c>
      <c r="AB188" s="316">
        <f t="shared" si="101"/>
        <v>0</v>
      </c>
      <c r="AC188" s="316">
        <f t="shared" si="101"/>
        <v>0</v>
      </c>
      <c r="AD188" s="316">
        <f t="shared" si="101"/>
        <v>0</v>
      </c>
      <c r="AE188" s="316">
        <f t="shared" si="101"/>
        <v>0</v>
      </c>
      <c r="AF188" s="316">
        <f t="shared" si="101"/>
        <v>0</v>
      </c>
      <c r="AG188" s="316">
        <f t="shared" si="101"/>
        <v>0</v>
      </c>
      <c r="AH188" s="316">
        <f t="shared" si="101"/>
        <v>0</v>
      </c>
      <c r="AI188" s="316">
        <f t="shared" si="101"/>
        <v>0</v>
      </c>
      <c r="AJ188" s="316">
        <f t="shared" si="101"/>
        <v>0</v>
      </c>
      <c r="AK188" s="316">
        <f t="shared" si="101"/>
        <v>0</v>
      </c>
      <c r="AL188" s="316">
        <f t="shared" si="101"/>
        <v>0</v>
      </c>
      <c r="AM188" s="316">
        <f t="shared" si="101"/>
        <v>0</v>
      </c>
      <c r="AN188" s="316">
        <f t="shared" si="101"/>
        <v>0</v>
      </c>
      <c r="AO188" s="316">
        <f t="shared" si="101"/>
        <v>0</v>
      </c>
      <c r="AP188" s="316">
        <f t="shared" si="101"/>
        <v>0</v>
      </c>
      <c r="AQ188" s="316">
        <f t="shared" si="101"/>
        <v>0</v>
      </c>
      <c r="AR188" s="316">
        <f t="shared" si="101"/>
        <v>0</v>
      </c>
      <c r="AS188" s="316">
        <f t="shared" si="101"/>
        <v>0</v>
      </c>
      <c r="AT188" s="316">
        <f t="shared" si="101"/>
        <v>0</v>
      </c>
      <c r="AU188" s="316">
        <f t="shared" si="101"/>
        <v>0</v>
      </c>
      <c r="AV188" s="316">
        <f t="shared" si="101"/>
        <v>0</v>
      </c>
      <c r="AW188" s="316">
        <f t="shared" si="101"/>
        <v>0</v>
      </c>
      <c r="AX188" s="316">
        <f t="shared" si="101"/>
        <v>0</v>
      </c>
      <c r="AY188" s="316">
        <f t="shared" si="101"/>
        <v>0</v>
      </c>
      <c r="AZ188" s="316">
        <f t="shared" si="101"/>
        <v>0</v>
      </c>
      <c r="BA188" s="316">
        <f t="shared" si="101"/>
        <v>0</v>
      </c>
      <c r="BB188" s="316">
        <f t="shared" si="101"/>
        <v>0</v>
      </c>
      <c r="BC188" s="316">
        <f t="shared" si="101"/>
        <v>0</v>
      </c>
      <c r="BD188" s="316">
        <f t="shared" si="101"/>
        <v>0</v>
      </c>
      <c r="BE188" s="316">
        <f t="shared" si="101"/>
        <v>0</v>
      </c>
      <c r="BF188" s="316">
        <f t="shared" si="101"/>
        <v>0</v>
      </c>
      <c r="BG188" s="316">
        <f t="shared" si="101"/>
        <v>0</v>
      </c>
      <c r="BH188" s="316">
        <f t="shared" si="101"/>
        <v>0</v>
      </c>
      <c r="BI188" s="316">
        <f t="shared" si="101"/>
        <v>0</v>
      </c>
      <c r="BJ188" s="316">
        <f t="shared" si="101"/>
        <v>0</v>
      </c>
      <c r="BK188" s="316">
        <f t="shared" si="101"/>
        <v>0</v>
      </c>
      <c r="BL188" s="316">
        <f t="shared" si="101"/>
        <v>0</v>
      </c>
      <c r="BM188" s="316">
        <f t="shared" si="101"/>
        <v>0</v>
      </c>
      <c r="BN188" s="316">
        <f t="shared" si="101"/>
        <v>0</v>
      </c>
      <c r="BO188" s="316">
        <f t="shared" si="101"/>
        <v>0</v>
      </c>
      <c r="BP188" s="316">
        <f t="shared" si="101"/>
        <v>0</v>
      </c>
      <c r="BQ188" s="316">
        <f t="shared" si="101"/>
        <v>0</v>
      </c>
      <c r="BR188" s="316">
        <f t="shared" si="101"/>
        <v>0</v>
      </c>
      <c r="BS188" s="316">
        <f t="shared" si="101"/>
        <v>0</v>
      </c>
      <c r="BT188" s="316">
        <f t="shared" ref="BT188:BX188" si="102">BT16</f>
        <v>0</v>
      </c>
      <c r="BU188" s="316">
        <f t="shared" si="102"/>
        <v>0</v>
      </c>
      <c r="BV188" s="316">
        <f t="shared" si="102"/>
        <v>0</v>
      </c>
      <c r="BW188" s="316">
        <f t="shared" si="102"/>
        <v>0</v>
      </c>
      <c r="BX188" s="316">
        <f t="shared" si="102"/>
        <v>0</v>
      </c>
    </row>
    <row r="189" spans="1:76" s="7" customFormat="1" ht="11.4" x14ac:dyDescent="0.2">
      <c r="A189" s="739"/>
      <c r="B189" s="714"/>
      <c r="C189" s="714"/>
      <c r="D189" s="710"/>
      <c r="E189" s="712"/>
      <c r="F189" s="90" t="s">
        <v>324</v>
      </c>
      <c r="G189" s="316">
        <f>IF($C16="","N/A",G188)</f>
        <v>0</v>
      </c>
      <c r="H189" s="316">
        <f>IF($C16="NON-QALY",IF(H$5="-","",H$158*H188),IF($C16="QALY",IF(H$5="-","",H188*H$159),"N/A"))</f>
        <v>0</v>
      </c>
      <c r="I189" s="316">
        <f t="shared" ref="I189:BT189" si="103">IF($C16="NON-QALY",IF(I$5="-","",I$158*I188),IF($C16="QALY",IF(I$5="-","",I188*I$159),"N/A"))</f>
        <v>0</v>
      </c>
      <c r="J189" s="316">
        <f t="shared" si="103"/>
        <v>0</v>
      </c>
      <c r="K189" s="316">
        <f t="shared" si="103"/>
        <v>0</v>
      </c>
      <c r="L189" s="316">
        <f t="shared" si="103"/>
        <v>0</v>
      </c>
      <c r="M189" s="316">
        <f t="shared" si="103"/>
        <v>0</v>
      </c>
      <c r="N189" s="316">
        <f t="shared" si="103"/>
        <v>0</v>
      </c>
      <c r="O189" s="316">
        <f t="shared" si="103"/>
        <v>0</v>
      </c>
      <c r="P189" s="316">
        <f t="shared" si="103"/>
        <v>0</v>
      </c>
      <c r="Q189" s="316">
        <f t="shared" si="103"/>
        <v>0</v>
      </c>
      <c r="R189" s="316">
        <f t="shared" si="103"/>
        <v>0</v>
      </c>
      <c r="S189" s="316">
        <f t="shared" si="103"/>
        <v>0</v>
      </c>
      <c r="T189" s="316">
        <f t="shared" si="103"/>
        <v>0</v>
      </c>
      <c r="U189" s="316">
        <f t="shared" si="103"/>
        <v>0</v>
      </c>
      <c r="V189" s="316">
        <f t="shared" si="103"/>
        <v>0</v>
      </c>
      <c r="W189" s="316">
        <f t="shared" si="103"/>
        <v>0</v>
      </c>
      <c r="X189" s="316">
        <f t="shared" si="103"/>
        <v>0</v>
      </c>
      <c r="Y189" s="316">
        <f t="shared" si="103"/>
        <v>0</v>
      </c>
      <c r="Z189" s="316">
        <f t="shared" si="103"/>
        <v>0</v>
      </c>
      <c r="AA189" s="316">
        <f t="shared" si="103"/>
        <v>0</v>
      </c>
      <c r="AB189" s="316">
        <f t="shared" si="103"/>
        <v>0</v>
      </c>
      <c r="AC189" s="316">
        <f t="shared" si="103"/>
        <v>0</v>
      </c>
      <c r="AD189" s="316">
        <f t="shared" si="103"/>
        <v>0</v>
      </c>
      <c r="AE189" s="316">
        <f t="shared" si="103"/>
        <v>0</v>
      </c>
      <c r="AF189" s="316">
        <f t="shared" si="103"/>
        <v>0</v>
      </c>
      <c r="AG189" s="316">
        <f t="shared" si="103"/>
        <v>0</v>
      </c>
      <c r="AH189" s="316">
        <f t="shared" si="103"/>
        <v>0</v>
      </c>
      <c r="AI189" s="316">
        <f t="shared" si="103"/>
        <v>0</v>
      </c>
      <c r="AJ189" s="316">
        <f t="shared" si="103"/>
        <v>0</v>
      </c>
      <c r="AK189" s="316">
        <f t="shared" si="103"/>
        <v>0</v>
      </c>
      <c r="AL189" s="316">
        <f t="shared" si="103"/>
        <v>0</v>
      </c>
      <c r="AM189" s="316">
        <f t="shared" si="103"/>
        <v>0</v>
      </c>
      <c r="AN189" s="316">
        <f t="shared" si="103"/>
        <v>0</v>
      </c>
      <c r="AO189" s="316">
        <f t="shared" si="103"/>
        <v>0</v>
      </c>
      <c r="AP189" s="316">
        <f t="shared" si="103"/>
        <v>0</v>
      </c>
      <c r="AQ189" s="316">
        <f t="shared" si="103"/>
        <v>0</v>
      </c>
      <c r="AR189" s="316">
        <f t="shared" si="103"/>
        <v>0</v>
      </c>
      <c r="AS189" s="316">
        <f t="shared" si="103"/>
        <v>0</v>
      </c>
      <c r="AT189" s="316">
        <f t="shared" si="103"/>
        <v>0</v>
      </c>
      <c r="AU189" s="316">
        <f t="shared" si="103"/>
        <v>0</v>
      </c>
      <c r="AV189" s="316">
        <f t="shared" si="103"/>
        <v>0</v>
      </c>
      <c r="AW189" s="316">
        <f t="shared" si="103"/>
        <v>0</v>
      </c>
      <c r="AX189" s="316">
        <f t="shared" si="103"/>
        <v>0</v>
      </c>
      <c r="AY189" s="316">
        <f t="shared" si="103"/>
        <v>0</v>
      </c>
      <c r="AZ189" s="316">
        <f t="shared" si="103"/>
        <v>0</v>
      </c>
      <c r="BA189" s="316">
        <f t="shared" si="103"/>
        <v>0</v>
      </c>
      <c r="BB189" s="316">
        <f t="shared" si="103"/>
        <v>0</v>
      </c>
      <c r="BC189" s="316">
        <f t="shared" si="103"/>
        <v>0</v>
      </c>
      <c r="BD189" s="316">
        <f t="shared" si="103"/>
        <v>0</v>
      </c>
      <c r="BE189" s="316">
        <f t="shared" si="103"/>
        <v>0</v>
      </c>
      <c r="BF189" s="316">
        <f t="shared" si="103"/>
        <v>0</v>
      </c>
      <c r="BG189" s="316">
        <f t="shared" si="103"/>
        <v>0</v>
      </c>
      <c r="BH189" s="316">
        <f t="shared" si="103"/>
        <v>0</v>
      </c>
      <c r="BI189" s="316">
        <f t="shared" si="103"/>
        <v>0</v>
      </c>
      <c r="BJ189" s="316">
        <f t="shared" si="103"/>
        <v>0</v>
      </c>
      <c r="BK189" s="316">
        <f t="shared" si="103"/>
        <v>0</v>
      </c>
      <c r="BL189" s="316">
        <f t="shared" si="103"/>
        <v>0</v>
      </c>
      <c r="BM189" s="316">
        <f t="shared" si="103"/>
        <v>0</v>
      </c>
      <c r="BN189" s="316">
        <f t="shared" si="103"/>
        <v>0</v>
      </c>
      <c r="BO189" s="316">
        <f t="shared" si="103"/>
        <v>0</v>
      </c>
      <c r="BP189" s="316">
        <f t="shared" si="103"/>
        <v>0</v>
      </c>
      <c r="BQ189" s="316">
        <f t="shared" si="103"/>
        <v>0</v>
      </c>
      <c r="BR189" s="316">
        <f t="shared" si="103"/>
        <v>0</v>
      </c>
      <c r="BS189" s="316">
        <f t="shared" si="103"/>
        <v>0</v>
      </c>
      <c r="BT189" s="316">
        <f t="shared" si="103"/>
        <v>0</v>
      </c>
      <c r="BU189" s="316">
        <f t="shared" ref="BU189:BX189" si="104">IF($C16="NON-QALY",IF(BU$5="-","",BU$158*BU188),IF($C16="QALY",IF(BU$5="-","",BU188*BU$159),"N/A"))</f>
        <v>0</v>
      </c>
      <c r="BV189" s="316">
        <f t="shared" si="104"/>
        <v>0</v>
      </c>
      <c r="BW189" s="316">
        <f t="shared" si="104"/>
        <v>0</v>
      </c>
      <c r="BX189" s="316">
        <f t="shared" si="104"/>
        <v>0</v>
      </c>
    </row>
    <row r="190" spans="1:76" s="7" customFormat="1" ht="11.4" x14ac:dyDescent="0.2">
      <c r="A190" s="738" t="s">
        <v>634</v>
      </c>
      <c r="B190" s="713">
        <f>B17</f>
        <v>0</v>
      </c>
      <c r="C190" s="713" t="str">
        <f>C17</f>
        <v>Non-QALY</v>
      </c>
      <c r="D190" s="709">
        <f>E190/(IF(C17="QALY",Factors!$BU$43,Factors!$BU$42))</f>
        <v>0</v>
      </c>
      <c r="E190" s="711">
        <f t="shared" ref="E190" si="105">SUM(G191:BX191)</f>
        <v>0</v>
      </c>
      <c r="F190" s="34" t="s">
        <v>325</v>
      </c>
      <c r="G190" s="316">
        <f>G17</f>
        <v>0</v>
      </c>
      <c r="H190" s="316">
        <f t="shared" ref="H190:BS190" si="106">H17</f>
        <v>0</v>
      </c>
      <c r="I190" s="316">
        <f t="shared" si="106"/>
        <v>0</v>
      </c>
      <c r="J190" s="316">
        <f t="shared" si="106"/>
        <v>0</v>
      </c>
      <c r="K190" s="316">
        <f t="shared" si="106"/>
        <v>0</v>
      </c>
      <c r="L190" s="316">
        <f t="shared" si="106"/>
        <v>0</v>
      </c>
      <c r="M190" s="316">
        <f t="shared" si="106"/>
        <v>0</v>
      </c>
      <c r="N190" s="316">
        <f t="shared" si="106"/>
        <v>0</v>
      </c>
      <c r="O190" s="316">
        <f t="shared" si="106"/>
        <v>0</v>
      </c>
      <c r="P190" s="316">
        <f t="shared" si="106"/>
        <v>0</v>
      </c>
      <c r="Q190" s="316">
        <f t="shared" si="106"/>
        <v>0</v>
      </c>
      <c r="R190" s="316">
        <f t="shared" si="106"/>
        <v>0</v>
      </c>
      <c r="S190" s="316">
        <f t="shared" si="106"/>
        <v>0</v>
      </c>
      <c r="T190" s="316">
        <f t="shared" si="106"/>
        <v>0</v>
      </c>
      <c r="U190" s="316">
        <f t="shared" si="106"/>
        <v>0</v>
      </c>
      <c r="V190" s="316">
        <f t="shared" si="106"/>
        <v>0</v>
      </c>
      <c r="W190" s="316">
        <f t="shared" si="106"/>
        <v>0</v>
      </c>
      <c r="X190" s="316">
        <f t="shared" si="106"/>
        <v>0</v>
      </c>
      <c r="Y190" s="316">
        <f t="shared" si="106"/>
        <v>0</v>
      </c>
      <c r="Z190" s="316">
        <f t="shared" si="106"/>
        <v>0</v>
      </c>
      <c r="AA190" s="316">
        <f t="shared" si="106"/>
        <v>0</v>
      </c>
      <c r="AB190" s="316">
        <f t="shared" si="106"/>
        <v>0</v>
      </c>
      <c r="AC190" s="316">
        <f t="shared" si="106"/>
        <v>0</v>
      </c>
      <c r="AD190" s="316">
        <f t="shared" si="106"/>
        <v>0</v>
      </c>
      <c r="AE190" s="316">
        <f t="shared" si="106"/>
        <v>0</v>
      </c>
      <c r="AF190" s="316">
        <f t="shared" si="106"/>
        <v>0</v>
      </c>
      <c r="AG190" s="316">
        <f t="shared" si="106"/>
        <v>0</v>
      </c>
      <c r="AH190" s="316">
        <f t="shared" si="106"/>
        <v>0</v>
      </c>
      <c r="AI190" s="316">
        <f t="shared" si="106"/>
        <v>0</v>
      </c>
      <c r="AJ190" s="316">
        <f t="shared" si="106"/>
        <v>0</v>
      </c>
      <c r="AK190" s="316">
        <f t="shared" si="106"/>
        <v>0</v>
      </c>
      <c r="AL190" s="316">
        <f t="shared" si="106"/>
        <v>0</v>
      </c>
      <c r="AM190" s="316">
        <f t="shared" si="106"/>
        <v>0</v>
      </c>
      <c r="AN190" s="316">
        <f t="shared" si="106"/>
        <v>0</v>
      </c>
      <c r="AO190" s="316">
        <f t="shared" si="106"/>
        <v>0</v>
      </c>
      <c r="AP190" s="316">
        <f t="shared" si="106"/>
        <v>0</v>
      </c>
      <c r="AQ190" s="316">
        <f t="shared" si="106"/>
        <v>0</v>
      </c>
      <c r="AR190" s="316">
        <f t="shared" si="106"/>
        <v>0</v>
      </c>
      <c r="AS190" s="316">
        <f t="shared" si="106"/>
        <v>0</v>
      </c>
      <c r="AT190" s="316">
        <f t="shared" si="106"/>
        <v>0</v>
      </c>
      <c r="AU190" s="316">
        <f t="shared" si="106"/>
        <v>0</v>
      </c>
      <c r="AV190" s="316">
        <f t="shared" si="106"/>
        <v>0</v>
      </c>
      <c r="AW190" s="316">
        <f t="shared" si="106"/>
        <v>0</v>
      </c>
      <c r="AX190" s="316">
        <f t="shared" si="106"/>
        <v>0</v>
      </c>
      <c r="AY190" s="316">
        <f t="shared" si="106"/>
        <v>0</v>
      </c>
      <c r="AZ190" s="316">
        <f t="shared" si="106"/>
        <v>0</v>
      </c>
      <c r="BA190" s="316">
        <f t="shared" si="106"/>
        <v>0</v>
      </c>
      <c r="BB190" s="316">
        <f t="shared" si="106"/>
        <v>0</v>
      </c>
      <c r="BC190" s="316">
        <f t="shared" si="106"/>
        <v>0</v>
      </c>
      <c r="BD190" s="316">
        <f t="shared" si="106"/>
        <v>0</v>
      </c>
      <c r="BE190" s="316">
        <f t="shared" si="106"/>
        <v>0</v>
      </c>
      <c r="BF190" s="316">
        <f t="shared" si="106"/>
        <v>0</v>
      </c>
      <c r="BG190" s="316">
        <f t="shared" si="106"/>
        <v>0</v>
      </c>
      <c r="BH190" s="316">
        <f t="shared" si="106"/>
        <v>0</v>
      </c>
      <c r="BI190" s="316">
        <f t="shared" si="106"/>
        <v>0</v>
      </c>
      <c r="BJ190" s="316">
        <f t="shared" si="106"/>
        <v>0</v>
      </c>
      <c r="BK190" s="316">
        <f t="shared" si="106"/>
        <v>0</v>
      </c>
      <c r="BL190" s="316">
        <f t="shared" si="106"/>
        <v>0</v>
      </c>
      <c r="BM190" s="316">
        <f t="shared" si="106"/>
        <v>0</v>
      </c>
      <c r="BN190" s="316">
        <f t="shared" si="106"/>
        <v>0</v>
      </c>
      <c r="BO190" s="316">
        <f t="shared" si="106"/>
        <v>0</v>
      </c>
      <c r="BP190" s="316">
        <f t="shared" si="106"/>
        <v>0</v>
      </c>
      <c r="BQ190" s="316">
        <f t="shared" si="106"/>
        <v>0</v>
      </c>
      <c r="BR190" s="316">
        <f t="shared" si="106"/>
        <v>0</v>
      </c>
      <c r="BS190" s="316">
        <f t="shared" si="106"/>
        <v>0</v>
      </c>
      <c r="BT190" s="316">
        <f t="shared" ref="BT190:BX190" si="107">BT17</f>
        <v>0</v>
      </c>
      <c r="BU190" s="316">
        <f t="shared" si="107"/>
        <v>0</v>
      </c>
      <c r="BV190" s="316">
        <f t="shared" si="107"/>
        <v>0</v>
      </c>
      <c r="BW190" s="316">
        <f t="shared" si="107"/>
        <v>0</v>
      </c>
      <c r="BX190" s="316">
        <f t="shared" si="107"/>
        <v>0</v>
      </c>
    </row>
    <row r="191" spans="1:76" s="7" customFormat="1" ht="11.4" x14ac:dyDescent="0.2">
      <c r="A191" s="739"/>
      <c r="B191" s="714"/>
      <c r="C191" s="714"/>
      <c r="D191" s="710"/>
      <c r="E191" s="712"/>
      <c r="F191" s="90" t="s">
        <v>324</v>
      </c>
      <c r="G191" s="316">
        <f>IF($C17="","N/A",G190)</f>
        <v>0</v>
      </c>
      <c r="H191" s="316">
        <f>IF($C17="NON-QALY",IF(H$5="-","",H$158*H190),IF($C17="QALY",IF(H$5="-","",H190*H$159),"N/A"))</f>
        <v>0</v>
      </c>
      <c r="I191" s="316">
        <f t="shared" ref="I191:BT191" si="108">IF($C17="NON-QALY",IF(I$5="-","",I$158*I190),IF($C17="QALY",IF(I$5="-","",I190*I$159),"N/A"))</f>
        <v>0</v>
      </c>
      <c r="J191" s="316">
        <f t="shared" si="108"/>
        <v>0</v>
      </c>
      <c r="K191" s="316">
        <f t="shared" si="108"/>
        <v>0</v>
      </c>
      <c r="L191" s="316">
        <f t="shared" si="108"/>
        <v>0</v>
      </c>
      <c r="M191" s="316">
        <f t="shared" si="108"/>
        <v>0</v>
      </c>
      <c r="N191" s="316">
        <f t="shared" si="108"/>
        <v>0</v>
      </c>
      <c r="O191" s="316">
        <f t="shared" si="108"/>
        <v>0</v>
      </c>
      <c r="P191" s="316">
        <f t="shared" si="108"/>
        <v>0</v>
      </c>
      <c r="Q191" s="316">
        <f t="shared" si="108"/>
        <v>0</v>
      </c>
      <c r="R191" s="316">
        <f t="shared" si="108"/>
        <v>0</v>
      </c>
      <c r="S191" s="316">
        <f t="shared" si="108"/>
        <v>0</v>
      </c>
      <c r="T191" s="316">
        <f t="shared" si="108"/>
        <v>0</v>
      </c>
      <c r="U191" s="316">
        <f t="shared" si="108"/>
        <v>0</v>
      </c>
      <c r="V191" s="316">
        <f t="shared" si="108"/>
        <v>0</v>
      </c>
      <c r="W191" s="316">
        <f t="shared" si="108"/>
        <v>0</v>
      </c>
      <c r="X191" s="316">
        <f t="shared" si="108"/>
        <v>0</v>
      </c>
      <c r="Y191" s="316">
        <f t="shared" si="108"/>
        <v>0</v>
      </c>
      <c r="Z191" s="316">
        <f t="shared" si="108"/>
        <v>0</v>
      </c>
      <c r="AA191" s="316">
        <f t="shared" si="108"/>
        <v>0</v>
      </c>
      <c r="AB191" s="316">
        <f t="shared" si="108"/>
        <v>0</v>
      </c>
      <c r="AC191" s="316">
        <f t="shared" si="108"/>
        <v>0</v>
      </c>
      <c r="AD191" s="316">
        <f t="shared" si="108"/>
        <v>0</v>
      </c>
      <c r="AE191" s="316">
        <f t="shared" si="108"/>
        <v>0</v>
      </c>
      <c r="AF191" s="316">
        <f t="shared" si="108"/>
        <v>0</v>
      </c>
      <c r="AG191" s="316">
        <f t="shared" si="108"/>
        <v>0</v>
      </c>
      <c r="AH191" s="316">
        <f t="shared" si="108"/>
        <v>0</v>
      </c>
      <c r="AI191" s="316">
        <f t="shared" si="108"/>
        <v>0</v>
      </c>
      <c r="AJ191" s="316">
        <f t="shared" si="108"/>
        <v>0</v>
      </c>
      <c r="AK191" s="316">
        <f t="shared" si="108"/>
        <v>0</v>
      </c>
      <c r="AL191" s="316">
        <f t="shared" si="108"/>
        <v>0</v>
      </c>
      <c r="AM191" s="316">
        <f t="shared" si="108"/>
        <v>0</v>
      </c>
      <c r="AN191" s="316">
        <f t="shared" si="108"/>
        <v>0</v>
      </c>
      <c r="AO191" s="316">
        <f t="shared" si="108"/>
        <v>0</v>
      </c>
      <c r="AP191" s="316">
        <f t="shared" si="108"/>
        <v>0</v>
      </c>
      <c r="AQ191" s="316">
        <f t="shared" si="108"/>
        <v>0</v>
      </c>
      <c r="AR191" s="316">
        <f t="shared" si="108"/>
        <v>0</v>
      </c>
      <c r="AS191" s="316">
        <f t="shared" si="108"/>
        <v>0</v>
      </c>
      <c r="AT191" s="316">
        <f t="shared" si="108"/>
        <v>0</v>
      </c>
      <c r="AU191" s="316">
        <f t="shared" si="108"/>
        <v>0</v>
      </c>
      <c r="AV191" s="316">
        <f t="shared" si="108"/>
        <v>0</v>
      </c>
      <c r="AW191" s="316">
        <f t="shared" si="108"/>
        <v>0</v>
      </c>
      <c r="AX191" s="316">
        <f t="shared" si="108"/>
        <v>0</v>
      </c>
      <c r="AY191" s="316">
        <f t="shared" si="108"/>
        <v>0</v>
      </c>
      <c r="AZ191" s="316">
        <f t="shared" si="108"/>
        <v>0</v>
      </c>
      <c r="BA191" s="316">
        <f t="shared" si="108"/>
        <v>0</v>
      </c>
      <c r="BB191" s="316">
        <f t="shared" si="108"/>
        <v>0</v>
      </c>
      <c r="BC191" s="316">
        <f t="shared" si="108"/>
        <v>0</v>
      </c>
      <c r="BD191" s="316">
        <f t="shared" si="108"/>
        <v>0</v>
      </c>
      <c r="BE191" s="316">
        <f t="shared" si="108"/>
        <v>0</v>
      </c>
      <c r="BF191" s="316">
        <f t="shared" si="108"/>
        <v>0</v>
      </c>
      <c r="BG191" s="316">
        <f t="shared" si="108"/>
        <v>0</v>
      </c>
      <c r="BH191" s="316">
        <f t="shared" si="108"/>
        <v>0</v>
      </c>
      <c r="BI191" s="316">
        <f t="shared" si="108"/>
        <v>0</v>
      </c>
      <c r="BJ191" s="316">
        <f t="shared" si="108"/>
        <v>0</v>
      </c>
      <c r="BK191" s="316">
        <f t="shared" si="108"/>
        <v>0</v>
      </c>
      <c r="BL191" s="316">
        <f t="shared" si="108"/>
        <v>0</v>
      </c>
      <c r="BM191" s="316">
        <f t="shared" si="108"/>
        <v>0</v>
      </c>
      <c r="BN191" s="316">
        <f t="shared" si="108"/>
        <v>0</v>
      </c>
      <c r="BO191" s="316">
        <f t="shared" si="108"/>
        <v>0</v>
      </c>
      <c r="BP191" s="316">
        <f t="shared" si="108"/>
        <v>0</v>
      </c>
      <c r="BQ191" s="316">
        <f t="shared" si="108"/>
        <v>0</v>
      </c>
      <c r="BR191" s="316">
        <f t="shared" si="108"/>
        <v>0</v>
      </c>
      <c r="BS191" s="316">
        <f t="shared" si="108"/>
        <v>0</v>
      </c>
      <c r="BT191" s="316">
        <f t="shared" si="108"/>
        <v>0</v>
      </c>
      <c r="BU191" s="316">
        <f t="shared" ref="BU191:BX191" si="109">IF($C17="NON-QALY",IF(BU$5="-","",BU$158*BU190),IF($C17="QALY",IF(BU$5="-","",BU190*BU$159),"N/A"))</f>
        <v>0</v>
      </c>
      <c r="BV191" s="316">
        <f t="shared" si="109"/>
        <v>0</v>
      </c>
      <c r="BW191" s="316">
        <f t="shared" si="109"/>
        <v>0</v>
      </c>
      <c r="BX191" s="316">
        <f t="shared" si="109"/>
        <v>0</v>
      </c>
    </row>
    <row r="192" spans="1:76" s="7" customFormat="1" ht="11.4" x14ac:dyDescent="0.2">
      <c r="A192" s="738" t="s">
        <v>635</v>
      </c>
      <c r="B192" s="713">
        <f>B18</f>
        <v>0</v>
      </c>
      <c r="C192" s="713" t="str">
        <f>C18</f>
        <v>Non-QALY</v>
      </c>
      <c r="D192" s="709">
        <f>E192/(IF(C18="QALY",Factors!$BU$43,Factors!$BU$42))</f>
        <v>0</v>
      </c>
      <c r="E192" s="711">
        <f t="shared" ref="E192" si="110">SUM(G193:BX193)</f>
        <v>0</v>
      </c>
      <c r="F192" s="34" t="s">
        <v>325</v>
      </c>
      <c r="G192" s="316">
        <f>G18</f>
        <v>0</v>
      </c>
      <c r="H192" s="316">
        <f t="shared" ref="H192:BS192" si="111">H18</f>
        <v>0</v>
      </c>
      <c r="I192" s="316">
        <f t="shared" si="111"/>
        <v>0</v>
      </c>
      <c r="J192" s="316">
        <f t="shared" si="111"/>
        <v>0</v>
      </c>
      <c r="K192" s="316">
        <f t="shared" si="111"/>
        <v>0</v>
      </c>
      <c r="L192" s="316">
        <f t="shared" si="111"/>
        <v>0</v>
      </c>
      <c r="M192" s="316">
        <f t="shared" si="111"/>
        <v>0</v>
      </c>
      <c r="N192" s="316">
        <f t="shared" si="111"/>
        <v>0</v>
      </c>
      <c r="O192" s="316">
        <f t="shared" si="111"/>
        <v>0</v>
      </c>
      <c r="P192" s="316">
        <f t="shared" si="111"/>
        <v>0</v>
      </c>
      <c r="Q192" s="316">
        <f t="shared" si="111"/>
        <v>0</v>
      </c>
      <c r="R192" s="316">
        <f t="shared" si="111"/>
        <v>0</v>
      </c>
      <c r="S192" s="316">
        <f t="shared" si="111"/>
        <v>0</v>
      </c>
      <c r="T192" s="316">
        <f t="shared" si="111"/>
        <v>0</v>
      </c>
      <c r="U192" s="316">
        <f t="shared" si="111"/>
        <v>0</v>
      </c>
      <c r="V192" s="316">
        <f t="shared" si="111"/>
        <v>0</v>
      </c>
      <c r="W192" s="316">
        <f t="shared" si="111"/>
        <v>0</v>
      </c>
      <c r="X192" s="316">
        <f t="shared" si="111"/>
        <v>0</v>
      </c>
      <c r="Y192" s="316">
        <f t="shared" si="111"/>
        <v>0</v>
      </c>
      <c r="Z192" s="316">
        <f t="shared" si="111"/>
        <v>0</v>
      </c>
      <c r="AA192" s="316">
        <f t="shared" si="111"/>
        <v>0</v>
      </c>
      <c r="AB192" s="316">
        <f t="shared" si="111"/>
        <v>0</v>
      </c>
      <c r="AC192" s="316">
        <f t="shared" si="111"/>
        <v>0</v>
      </c>
      <c r="AD192" s="316">
        <f t="shared" si="111"/>
        <v>0</v>
      </c>
      <c r="AE192" s="316">
        <f t="shared" si="111"/>
        <v>0</v>
      </c>
      <c r="AF192" s="316">
        <f t="shared" si="111"/>
        <v>0</v>
      </c>
      <c r="AG192" s="316">
        <f t="shared" si="111"/>
        <v>0</v>
      </c>
      <c r="AH192" s="316">
        <f t="shared" si="111"/>
        <v>0</v>
      </c>
      <c r="AI192" s="316">
        <f t="shared" si="111"/>
        <v>0</v>
      </c>
      <c r="AJ192" s="316">
        <f t="shared" si="111"/>
        <v>0</v>
      </c>
      <c r="AK192" s="316">
        <f t="shared" si="111"/>
        <v>0</v>
      </c>
      <c r="AL192" s="316">
        <f t="shared" si="111"/>
        <v>0</v>
      </c>
      <c r="AM192" s="316">
        <f t="shared" si="111"/>
        <v>0</v>
      </c>
      <c r="AN192" s="316">
        <f t="shared" si="111"/>
        <v>0</v>
      </c>
      <c r="AO192" s="316">
        <f t="shared" si="111"/>
        <v>0</v>
      </c>
      <c r="AP192" s="316">
        <f t="shared" si="111"/>
        <v>0</v>
      </c>
      <c r="AQ192" s="316">
        <f t="shared" si="111"/>
        <v>0</v>
      </c>
      <c r="AR192" s="316">
        <f t="shared" si="111"/>
        <v>0</v>
      </c>
      <c r="AS192" s="316">
        <f t="shared" si="111"/>
        <v>0</v>
      </c>
      <c r="AT192" s="316">
        <f t="shared" si="111"/>
        <v>0</v>
      </c>
      <c r="AU192" s="316">
        <f t="shared" si="111"/>
        <v>0</v>
      </c>
      <c r="AV192" s="316">
        <f t="shared" si="111"/>
        <v>0</v>
      </c>
      <c r="AW192" s="316">
        <f t="shared" si="111"/>
        <v>0</v>
      </c>
      <c r="AX192" s="316">
        <f t="shared" si="111"/>
        <v>0</v>
      </c>
      <c r="AY192" s="316">
        <f t="shared" si="111"/>
        <v>0</v>
      </c>
      <c r="AZ192" s="316">
        <f t="shared" si="111"/>
        <v>0</v>
      </c>
      <c r="BA192" s="316">
        <f t="shared" si="111"/>
        <v>0</v>
      </c>
      <c r="BB192" s="316">
        <f t="shared" si="111"/>
        <v>0</v>
      </c>
      <c r="BC192" s="316">
        <f t="shared" si="111"/>
        <v>0</v>
      </c>
      <c r="BD192" s="316">
        <f t="shared" si="111"/>
        <v>0</v>
      </c>
      <c r="BE192" s="316">
        <f t="shared" si="111"/>
        <v>0</v>
      </c>
      <c r="BF192" s="316">
        <f t="shared" si="111"/>
        <v>0</v>
      </c>
      <c r="BG192" s="316">
        <f t="shared" si="111"/>
        <v>0</v>
      </c>
      <c r="BH192" s="316">
        <f t="shared" si="111"/>
        <v>0</v>
      </c>
      <c r="BI192" s="316">
        <f t="shared" si="111"/>
        <v>0</v>
      </c>
      <c r="BJ192" s="316">
        <f t="shared" si="111"/>
        <v>0</v>
      </c>
      <c r="BK192" s="316">
        <f t="shared" si="111"/>
        <v>0</v>
      </c>
      <c r="BL192" s="316">
        <f t="shared" si="111"/>
        <v>0</v>
      </c>
      <c r="BM192" s="316">
        <f t="shared" si="111"/>
        <v>0</v>
      </c>
      <c r="BN192" s="316">
        <f t="shared" si="111"/>
        <v>0</v>
      </c>
      <c r="BO192" s="316">
        <f t="shared" si="111"/>
        <v>0</v>
      </c>
      <c r="BP192" s="316">
        <f t="shared" si="111"/>
        <v>0</v>
      </c>
      <c r="BQ192" s="316">
        <f t="shared" si="111"/>
        <v>0</v>
      </c>
      <c r="BR192" s="316">
        <f t="shared" si="111"/>
        <v>0</v>
      </c>
      <c r="BS192" s="316">
        <f t="shared" si="111"/>
        <v>0</v>
      </c>
      <c r="BT192" s="316">
        <f t="shared" ref="BT192:BX192" si="112">BT18</f>
        <v>0</v>
      </c>
      <c r="BU192" s="316">
        <f t="shared" si="112"/>
        <v>0</v>
      </c>
      <c r="BV192" s="316">
        <f t="shared" si="112"/>
        <v>0</v>
      </c>
      <c r="BW192" s="316">
        <f t="shared" si="112"/>
        <v>0</v>
      </c>
      <c r="BX192" s="316">
        <f t="shared" si="112"/>
        <v>0</v>
      </c>
    </row>
    <row r="193" spans="1:76" s="7" customFormat="1" ht="11.4" x14ac:dyDescent="0.2">
      <c r="A193" s="739"/>
      <c r="B193" s="714"/>
      <c r="C193" s="714"/>
      <c r="D193" s="710"/>
      <c r="E193" s="712"/>
      <c r="F193" s="90" t="s">
        <v>324</v>
      </c>
      <c r="G193" s="316">
        <f>IF($C18="","N/A",G192)</f>
        <v>0</v>
      </c>
      <c r="H193" s="316">
        <f>IF($C18="NON-QALY",IF(H$5="-","",H$158*H192),IF($C18="QALY",IF(H$5="-","",H192*H$159),"N/A"))</f>
        <v>0</v>
      </c>
      <c r="I193" s="316">
        <f t="shared" ref="I193:BT193" si="113">IF($C18="NON-QALY",IF(I$5="-","",I$158*I192),IF($C18="QALY",IF(I$5="-","",I192*I$159),"N/A"))</f>
        <v>0</v>
      </c>
      <c r="J193" s="316">
        <f t="shared" si="113"/>
        <v>0</v>
      </c>
      <c r="K193" s="316">
        <f t="shared" si="113"/>
        <v>0</v>
      </c>
      <c r="L193" s="316">
        <f t="shared" si="113"/>
        <v>0</v>
      </c>
      <c r="M193" s="316">
        <f t="shared" si="113"/>
        <v>0</v>
      </c>
      <c r="N193" s="316">
        <f t="shared" si="113"/>
        <v>0</v>
      </c>
      <c r="O193" s="316">
        <f t="shared" si="113"/>
        <v>0</v>
      </c>
      <c r="P193" s="316">
        <f t="shared" si="113"/>
        <v>0</v>
      </c>
      <c r="Q193" s="316">
        <f t="shared" si="113"/>
        <v>0</v>
      </c>
      <c r="R193" s="316">
        <f t="shared" si="113"/>
        <v>0</v>
      </c>
      <c r="S193" s="316">
        <f t="shared" si="113"/>
        <v>0</v>
      </c>
      <c r="T193" s="316">
        <f t="shared" si="113"/>
        <v>0</v>
      </c>
      <c r="U193" s="316">
        <f t="shared" si="113"/>
        <v>0</v>
      </c>
      <c r="V193" s="316">
        <f t="shared" si="113"/>
        <v>0</v>
      </c>
      <c r="W193" s="316">
        <f t="shared" si="113"/>
        <v>0</v>
      </c>
      <c r="X193" s="316">
        <f t="shared" si="113"/>
        <v>0</v>
      </c>
      <c r="Y193" s="316">
        <f t="shared" si="113"/>
        <v>0</v>
      </c>
      <c r="Z193" s="316">
        <f t="shared" si="113"/>
        <v>0</v>
      </c>
      <c r="AA193" s="316">
        <f t="shared" si="113"/>
        <v>0</v>
      </c>
      <c r="AB193" s="316">
        <f t="shared" si="113"/>
        <v>0</v>
      </c>
      <c r="AC193" s="316">
        <f t="shared" si="113"/>
        <v>0</v>
      </c>
      <c r="AD193" s="316">
        <f t="shared" si="113"/>
        <v>0</v>
      </c>
      <c r="AE193" s="316">
        <f t="shared" si="113"/>
        <v>0</v>
      </c>
      <c r="AF193" s="316">
        <f t="shared" si="113"/>
        <v>0</v>
      </c>
      <c r="AG193" s="316">
        <f t="shared" si="113"/>
        <v>0</v>
      </c>
      <c r="AH193" s="316">
        <f t="shared" si="113"/>
        <v>0</v>
      </c>
      <c r="AI193" s="316">
        <f t="shared" si="113"/>
        <v>0</v>
      </c>
      <c r="AJ193" s="316">
        <f t="shared" si="113"/>
        <v>0</v>
      </c>
      <c r="AK193" s="316">
        <f t="shared" si="113"/>
        <v>0</v>
      </c>
      <c r="AL193" s="316">
        <f t="shared" si="113"/>
        <v>0</v>
      </c>
      <c r="AM193" s="316">
        <f t="shared" si="113"/>
        <v>0</v>
      </c>
      <c r="AN193" s="316">
        <f t="shared" si="113"/>
        <v>0</v>
      </c>
      <c r="AO193" s="316">
        <f t="shared" si="113"/>
        <v>0</v>
      </c>
      <c r="AP193" s="316">
        <f t="shared" si="113"/>
        <v>0</v>
      </c>
      <c r="AQ193" s="316">
        <f t="shared" si="113"/>
        <v>0</v>
      </c>
      <c r="AR193" s="316">
        <f t="shared" si="113"/>
        <v>0</v>
      </c>
      <c r="AS193" s="316">
        <f t="shared" si="113"/>
        <v>0</v>
      </c>
      <c r="AT193" s="316">
        <f t="shared" si="113"/>
        <v>0</v>
      </c>
      <c r="AU193" s="316">
        <f t="shared" si="113"/>
        <v>0</v>
      </c>
      <c r="AV193" s="316">
        <f t="shared" si="113"/>
        <v>0</v>
      </c>
      <c r="AW193" s="316">
        <f t="shared" si="113"/>
        <v>0</v>
      </c>
      <c r="AX193" s="316">
        <f t="shared" si="113"/>
        <v>0</v>
      </c>
      <c r="AY193" s="316">
        <f t="shared" si="113"/>
        <v>0</v>
      </c>
      <c r="AZ193" s="316">
        <f t="shared" si="113"/>
        <v>0</v>
      </c>
      <c r="BA193" s="316">
        <f t="shared" si="113"/>
        <v>0</v>
      </c>
      <c r="BB193" s="316">
        <f t="shared" si="113"/>
        <v>0</v>
      </c>
      <c r="BC193" s="316">
        <f t="shared" si="113"/>
        <v>0</v>
      </c>
      <c r="BD193" s="316">
        <f t="shared" si="113"/>
        <v>0</v>
      </c>
      <c r="BE193" s="316">
        <f t="shared" si="113"/>
        <v>0</v>
      </c>
      <c r="BF193" s="316">
        <f t="shared" si="113"/>
        <v>0</v>
      </c>
      <c r="BG193" s="316">
        <f t="shared" si="113"/>
        <v>0</v>
      </c>
      <c r="BH193" s="316">
        <f t="shared" si="113"/>
        <v>0</v>
      </c>
      <c r="BI193" s="316">
        <f t="shared" si="113"/>
        <v>0</v>
      </c>
      <c r="BJ193" s="316">
        <f t="shared" si="113"/>
        <v>0</v>
      </c>
      <c r="BK193" s="316">
        <f t="shared" si="113"/>
        <v>0</v>
      </c>
      <c r="BL193" s="316">
        <f t="shared" si="113"/>
        <v>0</v>
      </c>
      <c r="BM193" s="316">
        <f t="shared" si="113"/>
        <v>0</v>
      </c>
      <c r="BN193" s="316">
        <f t="shared" si="113"/>
        <v>0</v>
      </c>
      <c r="BO193" s="316">
        <f t="shared" si="113"/>
        <v>0</v>
      </c>
      <c r="BP193" s="316">
        <f t="shared" si="113"/>
        <v>0</v>
      </c>
      <c r="BQ193" s="316">
        <f t="shared" si="113"/>
        <v>0</v>
      </c>
      <c r="BR193" s="316">
        <f t="shared" si="113"/>
        <v>0</v>
      </c>
      <c r="BS193" s="316">
        <f t="shared" si="113"/>
        <v>0</v>
      </c>
      <c r="BT193" s="316">
        <f t="shared" si="113"/>
        <v>0</v>
      </c>
      <c r="BU193" s="316">
        <f t="shared" ref="BU193:BX193" si="114">IF($C18="NON-QALY",IF(BU$5="-","",BU$158*BU192),IF($C18="QALY",IF(BU$5="-","",BU192*BU$159),"N/A"))</f>
        <v>0</v>
      </c>
      <c r="BV193" s="316">
        <f t="shared" si="114"/>
        <v>0</v>
      </c>
      <c r="BW193" s="316">
        <f t="shared" si="114"/>
        <v>0</v>
      </c>
      <c r="BX193" s="316">
        <f t="shared" si="114"/>
        <v>0</v>
      </c>
    </row>
    <row r="194" spans="1:76" s="7" customFormat="1" ht="11.4" x14ac:dyDescent="0.2">
      <c r="A194" s="738" t="s">
        <v>636</v>
      </c>
      <c r="B194" s="713">
        <f>B19</f>
        <v>0</v>
      </c>
      <c r="C194" s="713" t="str">
        <f>C19</f>
        <v>Non-QALY</v>
      </c>
      <c r="D194" s="709">
        <f>E194/(IF(C19="QALY",Factors!$BU$43,Factors!$BU$42))</f>
        <v>0</v>
      </c>
      <c r="E194" s="711">
        <f t="shared" ref="E194" si="115">SUM(G195:BX195)</f>
        <v>0</v>
      </c>
      <c r="F194" s="34" t="s">
        <v>325</v>
      </c>
      <c r="G194" s="316">
        <f>G19</f>
        <v>0</v>
      </c>
      <c r="H194" s="316">
        <f t="shared" ref="H194:BS194" si="116">H19</f>
        <v>0</v>
      </c>
      <c r="I194" s="316">
        <f t="shared" si="116"/>
        <v>0</v>
      </c>
      <c r="J194" s="316">
        <f t="shared" si="116"/>
        <v>0</v>
      </c>
      <c r="K194" s="316">
        <f t="shared" si="116"/>
        <v>0</v>
      </c>
      <c r="L194" s="316">
        <f t="shared" si="116"/>
        <v>0</v>
      </c>
      <c r="M194" s="316">
        <f t="shared" si="116"/>
        <v>0</v>
      </c>
      <c r="N194" s="316">
        <f t="shared" si="116"/>
        <v>0</v>
      </c>
      <c r="O194" s="316">
        <f t="shared" si="116"/>
        <v>0</v>
      </c>
      <c r="P194" s="316">
        <f t="shared" si="116"/>
        <v>0</v>
      </c>
      <c r="Q194" s="316">
        <f t="shared" si="116"/>
        <v>0</v>
      </c>
      <c r="R194" s="316">
        <f t="shared" si="116"/>
        <v>0</v>
      </c>
      <c r="S194" s="316">
        <f t="shared" si="116"/>
        <v>0</v>
      </c>
      <c r="T194" s="316">
        <f t="shared" si="116"/>
        <v>0</v>
      </c>
      <c r="U194" s="316">
        <f t="shared" si="116"/>
        <v>0</v>
      </c>
      <c r="V194" s="316">
        <f t="shared" si="116"/>
        <v>0</v>
      </c>
      <c r="W194" s="316">
        <f t="shared" si="116"/>
        <v>0</v>
      </c>
      <c r="X194" s="316">
        <f t="shared" si="116"/>
        <v>0</v>
      </c>
      <c r="Y194" s="316">
        <f t="shared" si="116"/>
        <v>0</v>
      </c>
      <c r="Z194" s="316">
        <f t="shared" si="116"/>
        <v>0</v>
      </c>
      <c r="AA194" s="316">
        <f t="shared" si="116"/>
        <v>0</v>
      </c>
      <c r="AB194" s="316">
        <f t="shared" si="116"/>
        <v>0</v>
      </c>
      <c r="AC194" s="316">
        <f t="shared" si="116"/>
        <v>0</v>
      </c>
      <c r="AD194" s="316">
        <f t="shared" si="116"/>
        <v>0</v>
      </c>
      <c r="AE194" s="316">
        <f t="shared" si="116"/>
        <v>0</v>
      </c>
      <c r="AF194" s="316">
        <f t="shared" si="116"/>
        <v>0</v>
      </c>
      <c r="AG194" s="316">
        <f t="shared" si="116"/>
        <v>0</v>
      </c>
      <c r="AH194" s="316">
        <f t="shared" si="116"/>
        <v>0</v>
      </c>
      <c r="AI194" s="316">
        <f t="shared" si="116"/>
        <v>0</v>
      </c>
      <c r="AJ194" s="316">
        <f t="shared" si="116"/>
        <v>0</v>
      </c>
      <c r="AK194" s="316">
        <f t="shared" si="116"/>
        <v>0</v>
      </c>
      <c r="AL194" s="316">
        <f t="shared" si="116"/>
        <v>0</v>
      </c>
      <c r="AM194" s="316">
        <f t="shared" si="116"/>
        <v>0</v>
      </c>
      <c r="AN194" s="316">
        <f t="shared" si="116"/>
        <v>0</v>
      </c>
      <c r="AO194" s="316">
        <f t="shared" si="116"/>
        <v>0</v>
      </c>
      <c r="AP194" s="316">
        <f t="shared" si="116"/>
        <v>0</v>
      </c>
      <c r="AQ194" s="316">
        <f t="shared" si="116"/>
        <v>0</v>
      </c>
      <c r="AR194" s="316">
        <f t="shared" si="116"/>
        <v>0</v>
      </c>
      <c r="AS194" s="316">
        <f t="shared" si="116"/>
        <v>0</v>
      </c>
      <c r="AT194" s="316">
        <f t="shared" si="116"/>
        <v>0</v>
      </c>
      <c r="AU194" s="316">
        <f t="shared" si="116"/>
        <v>0</v>
      </c>
      <c r="AV194" s="316">
        <f t="shared" si="116"/>
        <v>0</v>
      </c>
      <c r="AW194" s="316">
        <f t="shared" si="116"/>
        <v>0</v>
      </c>
      <c r="AX194" s="316">
        <f t="shared" si="116"/>
        <v>0</v>
      </c>
      <c r="AY194" s="316">
        <f t="shared" si="116"/>
        <v>0</v>
      </c>
      <c r="AZ194" s="316">
        <f t="shared" si="116"/>
        <v>0</v>
      </c>
      <c r="BA194" s="316">
        <f t="shared" si="116"/>
        <v>0</v>
      </c>
      <c r="BB194" s="316">
        <f t="shared" si="116"/>
        <v>0</v>
      </c>
      <c r="BC194" s="316">
        <f t="shared" si="116"/>
        <v>0</v>
      </c>
      <c r="BD194" s="316">
        <f t="shared" si="116"/>
        <v>0</v>
      </c>
      <c r="BE194" s="316">
        <f t="shared" si="116"/>
        <v>0</v>
      </c>
      <c r="BF194" s="316">
        <f t="shared" si="116"/>
        <v>0</v>
      </c>
      <c r="BG194" s="316">
        <f t="shared" si="116"/>
        <v>0</v>
      </c>
      <c r="BH194" s="316">
        <f t="shared" si="116"/>
        <v>0</v>
      </c>
      <c r="BI194" s="316">
        <f t="shared" si="116"/>
        <v>0</v>
      </c>
      <c r="BJ194" s="316">
        <f t="shared" si="116"/>
        <v>0</v>
      </c>
      <c r="BK194" s="316">
        <f t="shared" si="116"/>
        <v>0</v>
      </c>
      <c r="BL194" s="316">
        <f t="shared" si="116"/>
        <v>0</v>
      </c>
      <c r="BM194" s="316">
        <f t="shared" si="116"/>
        <v>0</v>
      </c>
      <c r="BN194" s="316">
        <f t="shared" si="116"/>
        <v>0</v>
      </c>
      <c r="BO194" s="316">
        <f t="shared" si="116"/>
        <v>0</v>
      </c>
      <c r="BP194" s="316">
        <f t="shared" si="116"/>
        <v>0</v>
      </c>
      <c r="BQ194" s="316">
        <f t="shared" si="116"/>
        <v>0</v>
      </c>
      <c r="BR194" s="316">
        <f t="shared" si="116"/>
        <v>0</v>
      </c>
      <c r="BS194" s="316">
        <f t="shared" si="116"/>
        <v>0</v>
      </c>
      <c r="BT194" s="316">
        <f t="shared" ref="BT194:BX194" si="117">BT19</f>
        <v>0</v>
      </c>
      <c r="BU194" s="316">
        <f t="shared" si="117"/>
        <v>0</v>
      </c>
      <c r="BV194" s="316">
        <f t="shared" si="117"/>
        <v>0</v>
      </c>
      <c r="BW194" s="316">
        <f t="shared" si="117"/>
        <v>0</v>
      </c>
      <c r="BX194" s="316">
        <f t="shared" si="117"/>
        <v>0</v>
      </c>
    </row>
    <row r="195" spans="1:76" s="7" customFormat="1" ht="11.4" x14ac:dyDescent="0.2">
      <c r="A195" s="739"/>
      <c r="B195" s="714"/>
      <c r="C195" s="714"/>
      <c r="D195" s="710"/>
      <c r="E195" s="712"/>
      <c r="F195" s="90" t="s">
        <v>324</v>
      </c>
      <c r="G195" s="316">
        <f>IF($C19="","N/A",G194)</f>
        <v>0</v>
      </c>
      <c r="H195" s="316">
        <f>IF($C19="NON-QALY",IF(H$5="-","",H$158*H194),IF($C19="QALY",IF(H$5="-","",H194*H$159),"N/A"))</f>
        <v>0</v>
      </c>
      <c r="I195" s="316">
        <f t="shared" ref="I195:BT195" si="118">IF($C19="NON-QALY",IF(I$5="-","",I$158*I194),IF($C19="QALY",IF(I$5="-","",I194*I$159),"N/A"))</f>
        <v>0</v>
      </c>
      <c r="J195" s="316">
        <f t="shared" si="118"/>
        <v>0</v>
      </c>
      <c r="K195" s="316">
        <f t="shared" si="118"/>
        <v>0</v>
      </c>
      <c r="L195" s="316">
        <f t="shared" si="118"/>
        <v>0</v>
      </c>
      <c r="M195" s="316">
        <f t="shared" si="118"/>
        <v>0</v>
      </c>
      <c r="N195" s="316">
        <f t="shared" si="118"/>
        <v>0</v>
      </c>
      <c r="O195" s="316">
        <f t="shared" si="118"/>
        <v>0</v>
      </c>
      <c r="P195" s="316">
        <f t="shared" si="118"/>
        <v>0</v>
      </c>
      <c r="Q195" s="316">
        <f t="shared" si="118"/>
        <v>0</v>
      </c>
      <c r="R195" s="316">
        <f t="shared" si="118"/>
        <v>0</v>
      </c>
      <c r="S195" s="316">
        <f t="shared" si="118"/>
        <v>0</v>
      </c>
      <c r="T195" s="316">
        <f t="shared" si="118"/>
        <v>0</v>
      </c>
      <c r="U195" s="316">
        <f t="shared" si="118"/>
        <v>0</v>
      </c>
      <c r="V195" s="316">
        <f t="shared" si="118"/>
        <v>0</v>
      </c>
      <c r="W195" s="316">
        <f t="shared" si="118"/>
        <v>0</v>
      </c>
      <c r="X195" s="316">
        <f t="shared" si="118"/>
        <v>0</v>
      </c>
      <c r="Y195" s="316">
        <f t="shared" si="118"/>
        <v>0</v>
      </c>
      <c r="Z195" s="316">
        <f t="shared" si="118"/>
        <v>0</v>
      </c>
      <c r="AA195" s="316">
        <f t="shared" si="118"/>
        <v>0</v>
      </c>
      <c r="AB195" s="316">
        <f t="shared" si="118"/>
        <v>0</v>
      </c>
      <c r="AC195" s="316">
        <f t="shared" si="118"/>
        <v>0</v>
      </c>
      <c r="AD195" s="316">
        <f t="shared" si="118"/>
        <v>0</v>
      </c>
      <c r="AE195" s="316">
        <f t="shared" si="118"/>
        <v>0</v>
      </c>
      <c r="AF195" s="316">
        <f t="shared" si="118"/>
        <v>0</v>
      </c>
      <c r="AG195" s="316">
        <f t="shared" si="118"/>
        <v>0</v>
      </c>
      <c r="AH195" s="316">
        <f t="shared" si="118"/>
        <v>0</v>
      </c>
      <c r="AI195" s="316">
        <f t="shared" si="118"/>
        <v>0</v>
      </c>
      <c r="AJ195" s="316">
        <f t="shared" si="118"/>
        <v>0</v>
      </c>
      <c r="AK195" s="316">
        <f t="shared" si="118"/>
        <v>0</v>
      </c>
      <c r="AL195" s="316">
        <f t="shared" si="118"/>
        <v>0</v>
      </c>
      <c r="AM195" s="316">
        <f t="shared" si="118"/>
        <v>0</v>
      </c>
      <c r="AN195" s="316">
        <f t="shared" si="118"/>
        <v>0</v>
      </c>
      <c r="AO195" s="316">
        <f t="shared" si="118"/>
        <v>0</v>
      </c>
      <c r="AP195" s="316">
        <f t="shared" si="118"/>
        <v>0</v>
      </c>
      <c r="AQ195" s="316">
        <f t="shared" si="118"/>
        <v>0</v>
      </c>
      <c r="AR195" s="316">
        <f t="shared" si="118"/>
        <v>0</v>
      </c>
      <c r="AS195" s="316">
        <f t="shared" si="118"/>
        <v>0</v>
      </c>
      <c r="AT195" s="316">
        <f t="shared" si="118"/>
        <v>0</v>
      </c>
      <c r="AU195" s="316">
        <f t="shared" si="118"/>
        <v>0</v>
      </c>
      <c r="AV195" s="316">
        <f t="shared" si="118"/>
        <v>0</v>
      </c>
      <c r="AW195" s="316">
        <f t="shared" si="118"/>
        <v>0</v>
      </c>
      <c r="AX195" s="316">
        <f t="shared" si="118"/>
        <v>0</v>
      </c>
      <c r="AY195" s="316">
        <f t="shared" si="118"/>
        <v>0</v>
      </c>
      <c r="AZ195" s="316">
        <f t="shared" si="118"/>
        <v>0</v>
      </c>
      <c r="BA195" s="316">
        <f t="shared" si="118"/>
        <v>0</v>
      </c>
      <c r="BB195" s="316">
        <f t="shared" si="118"/>
        <v>0</v>
      </c>
      <c r="BC195" s="316">
        <f t="shared" si="118"/>
        <v>0</v>
      </c>
      <c r="BD195" s="316">
        <f t="shared" si="118"/>
        <v>0</v>
      </c>
      <c r="BE195" s="316">
        <f t="shared" si="118"/>
        <v>0</v>
      </c>
      <c r="BF195" s="316">
        <f t="shared" si="118"/>
        <v>0</v>
      </c>
      <c r="BG195" s="316">
        <f t="shared" si="118"/>
        <v>0</v>
      </c>
      <c r="BH195" s="316">
        <f t="shared" si="118"/>
        <v>0</v>
      </c>
      <c r="BI195" s="316">
        <f t="shared" si="118"/>
        <v>0</v>
      </c>
      <c r="BJ195" s="316">
        <f t="shared" si="118"/>
        <v>0</v>
      </c>
      <c r="BK195" s="316">
        <f t="shared" si="118"/>
        <v>0</v>
      </c>
      <c r="BL195" s="316">
        <f t="shared" si="118"/>
        <v>0</v>
      </c>
      <c r="BM195" s="316">
        <f t="shared" si="118"/>
        <v>0</v>
      </c>
      <c r="BN195" s="316">
        <f t="shared" si="118"/>
        <v>0</v>
      </c>
      <c r="BO195" s="316">
        <f t="shared" si="118"/>
        <v>0</v>
      </c>
      <c r="BP195" s="316">
        <f t="shared" si="118"/>
        <v>0</v>
      </c>
      <c r="BQ195" s="316">
        <f t="shared" si="118"/>
        <v>0</v>
      </c>
      <c r="BR195" s="316">
        <f t="shared" si="118"/>
        <v>0</v>
      </c>
      <c r="BS195" s="316">
        <f t="shared" si="118"/>
        <v>0</v>
      </c>
      <c r="BT195" s="316">
        <f t="shared" si="118"/>
        <v>0</v>
      </c>
      <c r="BU195" s="316">
        <f t="shared" ref="BU195:BX195" si="119">IF($C19="NON-QALY",IF(BU$5="-","",BU$158*BU194),IF($C19="QALY",IF(BU$5="-","",BU194*BU$159),"N/A"))</f>
        <v>0</v>
      </c>
      <c r="BV195" s="316">
        <f t="shared" si="119"/>
        <v>0</v>
      </c>
      <c r="BW195" s="316">
        <f t="shared" si="119"/>
        <v>0</v>
      </c>
      <c r="BX195" s="316">
        <f t="shared" si="119"/>
        <v>0</v>
      </c>
    </row>
    <row r="196" spans="1:76" s="7" customFormat="1" ht="11.4" x14ac:dyDescent="0.2">
      <c r="A196" s="738" t="s">
        <v>637</v>
      </c>
      <c r="B196" s="713">
        <f>B20</f>
        <v>0</v>
      </c>
      <c r="C196" s="713" t="str">
        <f>C20</f>
        <v>Non-QALY</v>
      </c>
      <c r="D196" s="709">
        <f>E196/(IF(C20="QALY",Factors!$BU$43,Factors!$BU$42))</f>
        <v>0</v>
      </c>
      <c r="E196" s="709">
        <f t="shared" ref="E196" si="120">SUM(G197:BX197)</f>
        <v>0</v>
      </c>
      <c r="F196" s="34" t="s">
        <v>325</v>
      </c>
      <c r="G196" s="316">
        <f>G20</f>
        <v>0</v>
      </c>
      <c r="H196" s="316">
        <f t="shared" ref="H196:BS196" si="121">H20</f>
        <v>0</v>
      </c>
      <c r="I196" s="316">
        <f t="shared" si="121"/>
        <v>0</v>
      </c>
      <c r="J196" s="316">
        <f t="shared" si="121"/>
        <v>0</v>
      </c>
      <c r="K196" s="316">
        <f t="shared" si="121"/>
        <v>0</v>
      </c>
      <c r="L196" s="316">
        <f t="shared" si="121"/>
        <v>0</v>
      </c>
      <c r="M196" s="316">
        <f t="shared" si="121"/>
        <v>0</v>
      </c>
      <c r="N196" s="316">
        <f t="shared" si="121"/>
        <v>0</v>
      </c>
      <c r="O196" s="316">
        <f t="shared" si="121"/>
        <v>0</v>
      </c>
      <c r="P196" s="316">
        <f t="shared" si="121"/>
        <v>0</v>
      </c>
      <c r="Q196" s="316">
        <f t="shared" si="121"/>
        <v>0</v>
      </c>
      <c r="R196" s="316">
        <f t="shared" si="121"/>
        <v>0</v>
      </c>
      <c r="S196" s="316">
        <f t="shared" si="121"/>
        <v>0</v>
      </c>
      <c r="T196" s="316">
        <f t="shared" si="121"/>
        <v>0</v>
      </c>
      <c r="U196" s="316">
        <f t="shared" si="121"/>
        <v>0</v>
      </c>
      <c r="V196" s="316">
        <f t="shared" si="121"/>
        <v>0</v>
      </c>
      <c r="W196" s="316">
        <f t="shared" si="121"/>
        <v>0</v>
      </c>
      <c r="X196" s="316">
        <f t="shared" si="121"/>
        <v>0</v>
      </c>
      <c r="Y196" s="316">
        <f t="shared" si="121"/>
        <v>0</v>
      </c>
      <c r="Z196" s="316">
        <f t="shared" si="121"/>
        <v>0</v>
      </c>
      <c r="AA196" s="316">
        <f t="shared" si="121"/>
        <v>0</v>
      </c>
      <c r="AB196" s="316">
        <f t="shared" si="121"/>
        <v>0</v>
      </c>
      <c r="AC196" s="316">
        <f t="shared" si="121"/>
        <v>0</v>
      </c>
      <c r="AD196" s="316">
        <f t="shared" si="121"/>
        <v>0</v>
      </c>
      <c r="AE196" s="316">
        <f t="shared" si="121"/>
        <v>0</v>
      </c>
      <c r="AF196" s="316">
        <f t="shared" si="121"/>
        <v>0</v>
      </c>
      <c r="AG196" s="316">
        <f t="shared" si="121"/>
        <v>0</v>
      </c>
      <c r="AH196" s="316">
        <f t="shared" si="121"/>
        <v>0</v>
      </c>
      <c r="AI196" s="316">
        <f t="shared" si="121"/>
        <v>0</v>
      </c>
      <c r="AJ196" s="316">
        <f t="shared" si="121"/>
        <v>0</v>
      </c>
      <c r="AK196" s="316">
        <f t="shared" si="121"/>
        <v>0</v>
      </c>
      <c r="AL196" s="316">
        <f t="shared" si="121"/>
        <v>0</v>
      </c>
      <c r="AM196" s="316">
        <f t="shared" si="121"/>
        <v>0</v>
      </c>
      <c r="AN196" s="316">
        <f t="shared" si="121"/>
        <v>0</v>
      </c>
      <c r="AO196" s="316">
        <f t="shared" si="121"/>
        <v>0</v>
      </c>
      <c r="AP196" s="316">
        <f t="shared" si="121"/>
        <v>0</v>
      </c>
      <c r="AQ196" s="316">
        <f t="shared" si="121"/>
        <v>0</v>
      </c>
      <c r="AR196" s="316">
        <f t="shared" si="121"/>
        <v>0</v>
      </c>
      <c r="AS196" s="316">
        <f t="shared" si="121"/>
        <v>0</v>
      </c>
      <c r="AT196" s="316">
        <f t="shared" si="121"/>
        <v>0</v>
      </c>
      <c r="AU196" s="316">
        <f t="shared" si="121"/>
        <v>0</v>
      </c>
      <c r="AV196" s="316">
        <f t="shared" si="121"/>
        <v>0</v>
      </c>
      <c r="AW196" s="316">
        <f t="shared" si="121"/>
        <v>0</v>
      </c>
      <c r="AX196" s="316">
        <f t="shared" si="121"/>
        <v>0</v>
      </c>
      <c r="AY196" s="316">
        <f t="shared" si="121"/>
        <v>0</v>
      </c>
      <c r="AZ196" s="316">
        <f t="shared" si="121"/>
        <v>0</v>
      </c>
      <c r="BA196" s="316">
        <f t="shared" si="121"/>
        <v>0</v>
      </c>
      <c r="BB196" s="316">
        <f t="shared" si="121"/>
        <v>0</v>
      </c>
      <c r="BC196" s="316">
        <f t="shared" si="121"/>
        <v>0</v>
      </c>
      <c r="BD196" s="316">
        <f t="shared" si="121"/>
        <v>0</v>
      </c>
      <c r="BE196" s="316">
        <f t="shared" si="121"/>
        <v>0</v>
      </c>
      <c r="BF196" s="316">
        <f t="shared" si="121"/>
        <v>0</v>
      </c>
      <c r="BG196" s="316">
        <f t="shared" si="121"/>
        <v>0</v>
      </c>
      <c r="BH196" s="316">
        <f t="shared" si="121"/>
        <v>0</v>
      </c>
      <c r="BI196" s="316">
        <f t="shared" si="121"/>
        <v>0</v>
      </c>
      <c r="BJ196" s="316">
        <f t="shared" si="121"/>
        <v>0</v>
      </c>
      <c r="BK196" s="316">
        <f t="shared" si="121"/>
        <v>0</v>
      </c>
      <c r="BL196" s="316">
        <f t="shared" si="121"/>
        <v>0</v>
      </c>
      <c r="BM196" s="316">
        <f t="shared" si="121"/>
        <v>0</v>
      </c>
      <c r="BN196" s="316">
        <f t="shared" si="121"/>
        <v>0</v>
      </c>
      <c r="BO196" s="316">
        <f t="shared" si="121"/>
        <v>0</v>
      </c>
      <c r="BP196" s="316">
        <f t="shared" si="121"/>
        <v>0</v>
      </c>
      <c r="BQ196" s="316">
        <f t="shared" si="121"/>
        <v>0</v>
      </c>
      <c r="BR196" s="316">
        <f t="shared" si="121"/>
        <v>0</v>
      </c>
      <c r="BS196" s="316">
        <f t="shared" si="121"/>
        <v>0</v>
      </c>
      <c r="BT196" s="316">
        <f t="shared" ref="BT196:BX196" si="122">BT20</f>
        <v>0</v>
      </c>
      <c r="BU196" s="316">
        <f t="shared" si="122"/>
        <v>0</v>
      </c>
      <c r="BV196" s="316">
        <f t="shared" si="122"/>
        <v>0</v>
      </c>
      <c r="BW196" s="316">
        <f t="shared" si="122"/>
        <v>0</v>
      </c>
      <c r="BX196" s="316">
        <f t="shared" si="122"/>
        <v>0</v>
      </c>
    </row>
    <row r="197" spans="1:76" s="7" customFormat="1" ht="11.4" x14ac:dyDescent="0.2">
      <c r="A197" s="739"/>
      <c r="B197" s="714"/>
      <c r="C197" s="714"/>
      <c r="D197" s="710"/>
      <c r="E197" s="710"/>
      <c r="F197" s="90" t="s">
        <v>324</v>
      </c>
      <c r="G197" s="316">
        <f>IF($C20="","N/A",G196)</f>
        <v>0</v>
      </c>
      <c r="H197" s="316">
        <f>IF($C20="NON-QALY",IF(H$5="-","",H$158*H196),IF($C20="QALY",IF(H$5="-","",H196*H$159),"N/A"))</f>
        <v>0</v>
      </c>
      <c r="I197" s="316">
        <f t="shared" ref="I197:BT197" si="123">IF($C20="NON-QALY",IF(I$5="-","",I$158*I196),IF($C20="QALY",IF(I$5="-","",I196*I$159),"N/A"))</f>
        <v>0</v>
      </c>
      <c r="J197" s="316">
        <f t="shared" si="123"/>
        <v>0</v>
      </c>
      <c r="K197" s="316">
        <f t="shared" si="123"/>
        <v>0</v>
      </c>
      <c r="L197" s="316">
        <f t="shared" si="123"/>
        <v>0</v>
      </c>
      <c r="M197" s="316">
        <f t="shared" si="123"/>
        <v>0</v>
      </c>
      <c r="N197" s="316">
        <f t="shared" si="123"/>
        <v>0</v>
      </c>
      <c r="O197" s="316">
        <f t="shared" si="123"/>
        <v>0</v>
      </c>
      <c r="P197" s="316">
        <f t="shared" si="123"/>
        <v>0</v>
      </c>
      <c r="Q197" s="316">
        <f t="shared" si="123"/>
        <v>0</v>
      </c>
      <c r="R197" s="316">
        <f t="shared" si="123"/>
        <v>0</v>
      </c>
      <c r="S197" s="316">
        <f t="shared" si="123"/>
        <v>0</v>
      </c>
      <c r="T197" s="316">
        <f t="shared" si="123"/>
        <v>0</v>
      </c>
      <c r="U197" s="316">
        <f t="shared" si="123"/>
        <v>0</v>
      </c>
      <c r="V197" s="316">
        <f t="shared" si="123"/>
        <v>0</v>
      </c>
      <c r="W197" s="316">
        <f t="shared" si="123"/>
        <v>0</v>
      </c>
      <c r="X197" s="316">
        <f t="shared" si="123"/>
        <v>0</v>
      </c>
      <c r="Y197" s="316">
        <f t="shared" si="123"/>
        <v>0</v>
      </c>
      <c r="Z197" s="316">
        <f t="shared" si="123"/>
        <v>0</v>
      </c>
      <c r="AA197" s="316">
        <f t="shared" si="123"/>
        <v>0</v>
      </c>
      <c r="AB197" s="316">
        <f t="shared" si="123"/>
        <v>0</v>
      </c>
      <c r="AC197" s="316">
        <f t="shared" si="123"/>
        <v>0</v>
      </c>
      <c r="AD197" s="316">
        <f t="shared" si="123"/>
        <v>0</v>
      </c>
      <c r="AE197" s="316">
        <f t="shared" si="123"/>
        <v>0</v>
      </c>
      <c r="AF197" s="316">
        <f t="shared" si="123"/>
        <v>0</v>
      </c>
      <c r="AG197" s="316">
        <f t="shared" si="123"/>
        <v>0</v>
      </c>
      <c r="AH197" s="316">
        <f t="shared" si="123"/>
        <v>0</v>
      </c>
      <c r="AI197" s="316">
        <f t="shared" si="123"/>
        <v>0</v>
      </c>
      <c r="AJ197" s="316">
        <f t="shared" si="123"/>
        <v>0</v>
      </c>
      <c r="AK197" s="316">
        <f t="shared" si="123"/>
        <v>0</v>
      </c>
      <c r="AL197" s="316">
        <f t="shared" si="123"/>
        <v>0</v>
      </c>
      <c r="AM197" s="316">
        <f t="shared" si="123"/>
        <v>0</v>
      </c>
      <c r="AN197" s="316">
        <f t="shared" si="123"/>
        <v>0</v>
      </c>
      <c r="AO197" s="316">
        <f t="shared" si="123"/>
        <v>0</v>
      </c>
      <c r="AP197" s="316">
        <f t="shared" si="123"/>
        <v>0</v>
      </c>
      <c r="AQ197" s="316">
        <f t="shared" si="123"/>
        <v>0</v>
      </c>
      <c r="AR197" s="316">
        <f t="shared" si="123"/>
        <v>0</v>
      </c>
      <c r="AS197" s="316">
        <f t="shared" si="123"/>
        <v>0</v>
      </c>
      <c r="AT197" s="316">
        <f t="shared" si="123"/>
        <v>0</v>
      </c>
      <c r="AU197" s="316">
        <f t="shared" si="123"/>
        <v>0</v>
      </c>
      <c r="AV197" s="316">
        <f t="shared" si="123"/>
        <v>0</v>
      </c>
      <c r="AW197" s="316">
        <f t="shared" si="123"/>
        <v>0</v>
      </c>
      <c r="AX197" s="316">
        <f t="shared" si="123"/>
        <v>0</v>
      </c>
      <c r="AY197" s="316">
        <f t="shared" si="123"/>
        <v>0</v>
      </c>
      <c r="AZ197" s="316">
        <f t="shared" si="123"/>
        <v>0</v>
      </c>
      <c r="BA197" s="316">
        <f t="shared" si="123"/>
        <v>0</v>
      </c>
      <c r="BB197" s="316">
        <f t="shared" si="123"/>
        <v>0</v>
      </c>
      <c r="BC197" s="316">
        <f t="shared" si="123"/>
        <v>0</v>
      </c>
      <c r="BD197" s="316">
        <f t="shared" si="123"/>
        <v>0</v>
      </c>
      <c r="BE197" s="316">
        <f t="shared" si="123"/>
        <v>0</v>
      </c>
      <c r="BF197" s="316">
        <f t="shared" si="123"/>
        <v>0</v>
      </c>
      <c r="BG197" s="316">
        <f t="shared" si="123"/>
        <v>0</v>
      </c>
      <c r="BH197" s="316">
        <f t="shared" si="123"/>
        <v>0</v>
      </c>
      <c r="BI197" s="316">
        <f t="shared" si="123"/>
        <v>0</v>
      </c>
      <c r="BJ197" s="316">
        <f t="shared" si="123"/>
        <v>0</v>
      </c>
      <c r="BK197" s="316">
        <f t="shared" si="123"/>
        <v>0</v>
      </c>
      <c r="BL197" s="316">
        <f t="shared" si="123"/>
        <v>0</v>
      </c>
      <c r="BM197" s="316">
        <f t="shared" si="123"/>
        <v>0</v>
      </c>
      <c r="BN197" s="316">
        <f t="shared" si="123"/>
        <v>0</v>
      </c>
      <c r="BO197" s="316">
        <f t="shared" si="123"/>
        <v>0</v>
      </c>
      <c r="BP197" s="316">
        <f t="shared" si="123"/>
        <v>0</v>
      </c>
      <c r="BQ197" s="316">
        <f t="shared" si="123"/>
        <v>0</v>
      </c>
      <c r="BR197" s="316">
        <f t="shared" si="123"/>
        <v>0</v>
      </c>
      <c r="BS197" s="316">
        <f t="shared" si="123"/>
        <v>0</v>
      </c>
      <c r="BT197" s="316">
        <f t="shared" si="123"/>
        <v>0</v>
      </c>
      <c r="BU197" s="316">
        <f t="shared" ref="BU197:BX197" si="124">IF($C20="NON-QALY",IF(BU$5="-","",BU$158*BU196),IF($C20="QALY",IF(BU$5="-","",BU196*BU$159),"N/A"))</f>
        <v>0</v>
      </c>
      <c r="BV197" s="316">
        <f t="shared" si="124"/>
        <v>0</v>
      </c>
      <c r="BW197" s="316">
        <f t="shared" si="124"/>
        <v>0</v>
      </c>
      <c r="BX197" s="316">
        <f t="shared" si="124"/>
        <v>0</v>
      </c>
    </row>
    <row r="198" spans="1:76" s="31" customFormat="1" ht="12" customHeight="1" x14ac:dyDescent="0.2">
      <c r="C198" s="490" t="s">
        <v>55</v>
      </c>
      <c r="D198" s="317">
        <f>SUM(D168:D197)</f>
        <v>0</v>
      </c>
      <c r="E198" s="317">
        <f>SUM(E168:E197)</f>
        <v>0</v>
      </c>
      <c r="F198" s="35">
        <f>SUM(G198:BX198)</f>
        <v>0</v>
      </c>
      <c r="G198" s="317">
        <f>SUM(G197,G195,G193,G191,G189,G187,G185,G183,G181,G179,G177,G175,G173,G171,G169)</f>
        <v>0</v>
      </c>
      <c r="H198" s="317">
        <f t="shared" ref="H198:BS198" si="125">SUM(H197,H195,H193,H191,H189,H187,H185,H183,H181,H179,H177,H175,H173,H171,H169)</f>
        <v>0</v>
      </c>
      <c r="I198" s="317">
        <f t="shared" si="125"/>
        <v>0</v>
      </c>
      <c r="J198" s="317">
        <f t="shared" si="125"/>
        <v>0</v>
      </c>
      <c r="K198" s="317">
        <f t="shared" si="125"/>
        <v>0</v>
      </c>
      <c r="L198" s="317">
        <f t="shared" si="125"/>
        <v>0</v>
      </c>
      <c r="M198" s="317">
        <f t="shared" si="125"/>
        <v>0</v>
      </c>
      <c r="N198" s="317">
        <f t="shared" si="125"/>
        <v>0</v>
      </c>
      <c r="O198" s="317">
        <f t="shared" si="125"/>
        <v>0</v>
      </c>
      <c r="P198" s="317">
        <f t="shared" si="125"/>
        <v>0</v>
      </c>
      <c r="Q198" s="317">
        <f t="shared" si="125"/>
        <v>0</v>
      </c>
      <c r="R198" s="317">
        <f t="shared" si="125"/>
        <v>0</v>
      </c>
      <c r="S198" s="317">
        <f t="shared" si="125"/>
        <v>0</v>
      </c>
      <c r="T198" s="317">
        <f t="shared" si="125"/>
        <v>0</v>
      </c>
      <c r="U198" s="317">
        <f t="shared" si="125"/>
        <v>0</v>
      </c>
      <c r="V198" s="317">
        <f t="shared" si="125"/>
        <v>0</v>
      </c>
      <c r="W198" s="317">
        <f t="shared" si="125"/>
        <v>0</v>
      </c>
      <c r="X198" s="317">
        <f t="shared" si="125"/>
        <v>0</v>
      </c>
      <c r="Y198" s="317">
        <f t="shared" si="125"/>
        <v>0</v>
      </c>
      <c r="Z198" s="317">
        <f t="shared" si="125"/>
        <v>0</v>
      </c>
      <c r="AA198" s="317">
        <f t="shared" si="125"/>
        <v>0</v>
      </c>
      <c r="AB198" s="317">
        <f t="shared" si="125"/>
        <v>0</v>
      </c>
      <c r="AC198" s="317">
        <f t="shared" si="125"/>
        <v>0</v>
      </c>
      <c r="AD198" s="317">
        <f t="shared" si="125"/>
        <v>0</v>
      </c>
      <c r="AE198" s="317">
        <f t="shared" si="125"/>
        <v>0</v>
      </c>
      <c r="AF198" s="317">
        <f t="shared" si="125"/>
        <v>0</v>
      </c>
      <c r="AG198" s="317">
        <f t="shared" si="125"/>
        <v>0</v>
      </c>
      <c r="AH198" s="317">
        <f t="shared" si="125"/>
        <v>0</v>
      </c>
      <c r="AI198" s="317">
        <f t="shared" si="125"/>
        <v>0</v>
      </c>
      <c r="AJ198" s="317">
        <f t="shared" si="125"/>
        <v>0</v>
      </c>
      <c r="AK198" s="317">
        <f t="shared" si="125"/>
        <v>0</v>
      </c>
      <c r="AL198" s="317">
        <f t="shared" si="125"/>
        <v>0</v>
      </c>
      <c r="AM198" s="317">
        <f t="shared" si="125"/>
        <v>0</v>
      </c>
      <c r="AN198" s="317">
        <f t="shared" si="125"/>
        <v>0</v>
      </c>
      <c r="AO198" s="317">
        <f t="shared" si="125"/>
        <v>0</v>
      </c>
      <c r="AP198" s="317">
        <f t="shared" si="125"/>
        <v>0</v>
      </c>
      <c r="AQ198" s="317">
        <f t="shared" si="125"/>
        <v>0</v>
      </c>
      <c r="AR198" s="317">
        <f t="shared" si="125"/>
        <v>0</v>
      </c>
      <c r="AS198" s="317">
        <f t="shared" si="125"/>
        <v>0</v>
      </c>
      <c r="AT198" s="317">
        <f t="shared" si="125"/>
        <v>0</v>
      </c>
      <c r="AU198" s="317">
        <f t="shared" si="125"/>
        <v>0</v>
      </c>
      <c r="AV198" s="317">
        <f t="shared" si="125"/>
        <v>0</v>
      </c>
      <c r="AW198" s="317">
        <f t="shared" si="125"/>
        <v>0</v>
      </c>
      <c r="AX198" s="317">
        <f t="shared" si="125"/>
        <v>0</v>
      </c>
      <c r="AY198" s="317">
        <f t="shared" si="125"/>
        <v>0</v>
      </c>
      <c r="AZ198" s="317">
        <f t="shared" si="125"/>
        <v>0</v>
      </c>
      <c r="BA198" s="317">
        <f t="shared" si="125"/>
        <v>0</v>
      </c>
      <c r="BB198" s="317">
        <f t="shared" si="125"/>
        <v>0</v>
      </c>
      <c r="BC198" s="317">
        <f t="shared" si="125"/>
        <v>0</v>
      </c>
      <c r="BD198" s="317">
        <f t="shared" si="125"/>
        <v>0</v>
      </c>
      <c r="BE198" s="317">
        <f t="shared" si="125"/>
        <v>0</v>
      </c>
      <c r="BF198" s="317">
        <f t="shared" si="125"/>
        <v>0</v>
      </c>
      <c r="BG198" s="317">
        <f t="shared" si="125"/>
        <v>0</v>
      </c>
      <c r="BH198" s="317">
        <f t="shared" si="125"/>
        <v>0</v>
      </c>
      <c r="BI198" s="317">
        <f t="shared" si="125"/>
        <v>0</v>
      </c>
      <c r="BJ198" s="317">
        <f t="shared" si="125"/>
        <v>0</v>
      </c>
      <c r="BK198" s="317">
        <f t="shared" si="125"/>
        <v>0</v>
      </c>
      <c r="BL198" s="317">
        <f t="shared" si="125"/>
        <v>0</v>
      </c>
      <c r="BM198" s="317">
        <f t="shared" si="125"/>
        <v>0</v>
      </c>
      <c r="BN198" s="317">
        <f t="shared" si="125"/>
        <v>0</v>
      </c>
      <c r="BO198" s="317">
        <f t="shared" si="125"/>
        <v>0</v>
      </c>
      <c r="BP198" s="317">
        <f t="shared" si="125"/>
        <v>0</v>
      </c>
      <c r="BQ198" s="317">
        <f t="shared" si="125"/>
        <v>0</v>
      </c>
      <c r="BR198" s="317">
        <f t="shared" si="125"/>
        <v>0</v>
      </c>
      <c r="BS198" s="317">
        <f t="shared" si="125"/>
        <v>0</v>
      </c>
      <c r="BT198" s="317">
        <f t="shared" ref="BT198:BX198" si="126">SUM(BT197,BT195,BT193,BT191,BT189,BT187,BT185,BT183,BT181,BT179,BT177,BT175,BT173,BT171,BT169)</f>
        <v>0</v>
      </c>
      <c r="BU198" s="317">
        <f t="shared" si="126"/>
        <v>0</v>
      </c>
      <c r="BV198" s="317">
        <f t="shared" si="126"/>
        <v>0</v>
      </c>
      <c r="BW198" s="317">
        <f t="shared" si="126"/>
        <v>0</v>
      </c>
      <c r="BX198" s="317">
        <f t="shared" si="126"/>
        <v>0</v>
      </c>
    </row>
    <row r="199" spans="1:76" s="7" customFormat="1" ht="11.4" x14ac:dyDescent="0.2">
      <c r="D199" s="318"/>
      <c r="E199" s="318"/>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64"/>
      <c r="AE199" s="264"/>
      <c r="AF199" s="264"/>
      <c r="AG199" s="264"/>
      <c r="AH199" s="264"/>
      <c r="AI199" s="264"/>
      <c r="AJ199" s="264"/>
      <c r="AK199" s="264"/>
      <c r="AL199" s="264"/>
      <c r="AM199" s="264"/>
      <c r="AN199" s="264"/>
      <c r="AO199" s="264"/>
      <c r="AP199" s="264"/>
      <c r="AQ199" s="264"/>
      <c r="AR199" s="264"/>
      <c r="AS199" s="264"/>
      <c r="AT199" s="264"/>
      <c r="AU199" s="264"/>
      <c r="AV199" s="264"/>
      <c r="AW199" s="264"/>
      <c r="AX199" s="264"/>
      <c r="AY199" s="264"/>
      <c r="AZ199" s="264"/>
      <c r="BA199" s="264"/>
      <c r="BB199" s="264"/>
      <c r="BC199" s="264"/>
      <c r="BD199" s="264"/>
      <c r="BE199" s="264"/>
      <c r="BF199" s="264"/>
      <c r="BG199" s="264"/>
      <c r="BH199" s="264"/>
      <c r="BI199" s="264"/>
      <c r="BJ199" s="264"/>
      <c r="BK199" s="264"/>
      <c r="BL199" s="264"/>
      <c r="BM199" s="264"/>
      <c r="BN199" s="264"/>
      <c r="BO199" s="264"/>
      <c r="BP199" s="264"/>
      <c r="BQ199" s="264"/>
      <c r="BR199" s="264"/>
      <c r="BS199" s="264"/>
      <c r="BT199" s="264"/>
      <c r="BU199" s="264"/>
      <c r="BV199" s="264"/>
      <c r="BW199" s="264"/>
      <c r="BX199" s="264"/>
    </row>
    <row r="200" spans="1:76" s="7" customFormat="1" x14ac:dyDescent="0.2">
      <c r="A200" s="734" t="str">
        <f>A25</f>
        <v xml:space="preserve">Option 1 - </v>
      </c>
      <c r="B200" s="735"/>
      <c r="C200" s="735"/>
      <c r="D200" s="735"/>
      <c r="E200" s="318"/>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64"/>
      <c r="AE200" s="264"/>
      <c r="AF200" s="264"/>
      <c r="AG200" s="264"/>
      <c r="AH200" s="264"/>
      <c r="AI200" s="264"/>
      <c r="AJ200" s="264"/>
      <c r="AK200" s="264"/>
      <c r="AL200" s="264"/>
      <c r="AM200" s="264"/>
      <c r="AN200" s="264"/>
      <c r="AO200" s="264"/>
      <c r="AP200" s="264"/>
      <c r="AQ200" s="264"/>
      <c r="AR200" s="264"/>
      <c r="AS200" s="264"/>
      <c r="AT200" s="264"/>
      <c r="AU200" s="264"/>
      <c r="AV200" s="264"/>
      <c r="AW200" s="264"/>
      <c r="AX200" s="264"/>
      <c r="AY200" s="264"/>
      <c r="AZ200" s="264"/>
      <c r="BA200" s="264"/>
      <c r="BB200" s="264"/>
      <c r="BC200" s="264"/>
      <c r="BD200" s="264"/>
      <c r="BE200" s="264"/>
      <c r="BF200" s="264"/>
      <c r="BG200" s="264"/>
      <c r="BH200" s="264"/>
      <c r="BI200" s="264"/>
      <c r="BJ200" s="264"/>
      <c r="BK200" s="264"/>
      <c r="BL200" s="264"/>
      <c r="BM200" s="264"/>
      <c r="BN200" s="264"/>
      <c r="BO200" s="264"/>
      <c r="BP200" s="264"/>
      <c r="BQ200" s="264"/>
      <c r="BR200" s="264"/>
      <c r="BS200" s="264"/>
      <c r="BT200" s="264"/>
      <c r="BU200" s="264"/>
      <c r="BV200" s="264"/>
      <c r="BW200" s="264"/>
      <c r="BX200" s="264"/>
    </row>
    <row r="201" spans="1:76" s="7" customFormat="1" ht="11.4" x14ac:dyDescent="0.2">
      <c r="A201" s="738" t="s">
        <v>33</v>
      </c>
      <c r="B201" s="713">
        <f>B28</f>
        <v>0</v>
      </c>
      <c r="C201" s="713" t="str">
        <f>C28</f>
        <v>Non-QALY</v>
      </c>
      <c r="D201" s="709">
        <f>E201/(IF(C28="QALY",Factors!$BU$51,Factors!$BU$50))</f>
        <v>0</v>
      </c>
      <c r="E201" s="709">
        <f>SUM(G202:BX202)</f>
        <v>0</v>
      </c>
      <c r="F201" s="34" t="s">
        <v>325</v>
      </c>
      <c r="G201" s="316">
        <f t="shared" ref="G201:H201" si="127">G28</f>
        <v>0</v>
      </c>
      <c r="H201" s="316">
        <f t="shared" si="127"/>
        <v>0</v>
      </c>
      <c r="I201" s="316">
        <f t="shared" ref="I201:BT201" si="128">I28</f>
        <v>0</v>
      </c>
      <c r="J201" s="316">
        <f t="shared" si="128"/>
        <v>0</v>
      </c>
      <c r="K201" s="316">
        <f t="shared" si="128"/>
        <v>0</v>
      </c>
      <c r="L201" s="316">
        <f t="shared" si="128"/>
        <v>0</v>
      </c>
      <c r="M201" s="316">
        <f t="shared" si="128"/>
        <v>0</v>
      </c>
      <c r="N201" s="316">
        <f t="shared" si="128"/>
        <v>0</v>
      </c>
      <c r="O201" s="316">
        <f t="shared" si="128"/>
        <v>0</v>
      </c>
      <c r="P201" s="316">
        <f t="shared" si="128"/>
        <v>0</v>
      </c>
      <c r="Q201" s="316">
        <f t="shared" si="128"/>
        <v>0</v>
      </c>
      <c r="R201" s="316">
        <f t="shared" si="128"/>
        <v>0</v>
      </c>
      <c r="S201" s="316">
        <f t="shared" si="128"/>
        <v>0</v>
      </c>
      <c r="T201" s="316">
        <f t="shared" si="128"/>
        <v>0</v>
      </c>
      <c r="U201" s="316">
        <f t="shared" si="128"/>
        <v>0</v>
      </c>
      <c r="V201" s="316">
        <f t="shared" si="128"/>
        <v>0</v>
      </c>
      <c r="W201" s="316">
        <f t="shared" si="128"/>
        <v>0</v>
      </c>
      <c r="X201" s="316">
        <f t="shared" si="128"/>
        <v>0</v>
      </c>
      <c r="Y201" s="316">
        <f t="shared" si="128"/>
        <v>0</v>
      </c>
      <c r="Z201" s="316">
        <f t="shared" si="128"/>
        <v>0</v>
      </c>
      <c r="AA201" s="316">
        <f t="shared" si="128"/>
        <v>0</v>
      </c>
      <c r="AB201" s="316">
        <f t="shared" si="128"/>
        <v>0</v>
      </c>
      <c r="AC201" s="316">
        <f t="shared" si="128"/>
        <v>0</v>
      </c>
      <c r="AD201" s="316">
        <f t="shared" si="128"/>
        <v>0</v>
      </c>
      <c r="AE201" s="316">
        <f t="shared" si="128"/>
        <v>0</v>
      </c>
      <c r="AF201" s="316">
        <f t="shared" si="128"/>
        <v>0</v>
      </c>
      <c r="AG201" s="316">
        <f t="shared" si="128"/>
        <v>0</v>
      </c>
      <c r="AH201" s="316">
        <f t="shared" si="128"/>
        <v>0</v>
      </c>
      <c r="AI201" s="316">
        <f t="shared" si="128"/>
        <v>0</v>
      </c>
      <c r="AJ201" s="316">
        <f t="shared" si="128"/>
        <v>0</v>
      </c>
      <c r="AK201" s="316">
        <f t="shared" si="128"/>
        <v>0</v>
      </c>
      <c r="AL201" s="316">
        <f t="shared" si="128"/>
        <v>0</v>
      </c>
      <c r="AM201" s="316">
        <f t="shared" si="128"/>
        <v>0</v>
      </c>
      <c r="AN201" s="316">
        <f t="shared" si="128"/>
        <v>0</v>
      </c>
      <c r="AO201" s="316">
        <f t="shared" si="128"/>
        <v>0</v>
      </c>
      <c r="AP201" s="316">
        <f t="shared" si="128"/>
        <v>0</v>
      </c>
      <c r="AQ201" s="316">
        <f t="shared" si="128"/>
        <v>0</v>
      </c>
      <c r="AR201" s="316">
        <f t="shared" si="128"/>
        <v>0</v>
      </c>
      <c r="AS201" s="316">
        <f t="shared" si="128"/>
        <v>0</v>
      </c>
      <c r="AT201" s="316">
        <f t="shared" si="128"/>
        <v>0</v>
      </c>
      <c r="AU201" s="316">
        <f t="shared" si="128"/>
        <v>0</v>
      </c>
      <c r="AV201" s="316">
        <f t="shared" si="128"/>
        <v>0</v>
      </c>
      <c r="AW201" s="316">
        <f t="shared" si="128"/>
        <v>0</v>
      </c>
      <c r="AX201" s="316">
        <f t="shared" si="128"/>
        <v>0</v>
      </c>
      <c r="AY201" s="316">
        <f t="shared" si="128"/>
        <v>0</v>
      </c>
      <c r="AZ201" s="316">
        <f t="shared" si="128"/>
        <v>0</v>
      </c>
      <c r="BA201" s="316">
        <f t="shared" si="128"/>
        <v>0</v>
      </c>
      <c r="BB201" s="316">
        <f t="shared" si="128"/>
        <v>0</v>
      </c>
      <c r="BC201" s="316">
        <f t="shared" si="128"/>
        <v>0</v>
      </c>
      <c r="BD201" s="316">
        <f t="shared" si="128"/>
        <v>0</v>
      </c>
      <c r="BE201" s="316">
        <f t="shared" si="128"/>
        <v>0</v>
      </c>
      <c r="BF201" s="316">
        <f t="shared" si="128"/>
        <v>0</v>
      </c>
      <c r="BG201" s="316">
        <f t="shared" si="128"/>
        <v>0</v>
      </c>
      <c r="BH201" s="316">
        <f t="shared" si="128"/>
        <v>0</v>
      </c>
      <c r="BI201" s="316">
        <f t="shared" si="128"/>
        <v>0</v>
      </c>
      <c r="BJ201" s="316">
        <f t="shared" si="128"/>
        <v>0</v>
      </c>
      <c r="BK201" s="316">
        <f t="shared" si="128"/>
        <v>0</v>
      </c>
      <c r="BL201" s="316">
        <f t="shared" si="128"/>
        <v>0</v>
      </c>
      <c r="BM201" s="316">
        <f t="shared" si="128"/>
        <v>0</v>
      </c>
      <c r="BN201" s="316">
        <f t="shared" si="128"/>
        <v>0</v>
      </c>
      <c r="BO201" s="316">
        <f t="shared" si="128"/>
        <v>0</v>
      </c>
      <c r="BP201" s="316">
        <f t="shared" si="128"/>
        <v>0</v>
      </c>
      <c r="BQ201" s="316">
        <f t="shared" si="128"/>
        <v>0</v>
      </c>
      <c r="BR201" s="316">
        <f t="shared" si="128"/>
        <v>0</v>
      </c>
      <c r="BS201" s="316">
        <f t="shared" si="128"/>
        <v>0</v>
      </c>
      <c r="BT201" s="316">
        <f t="shared" si="128"/>
        <v>0</v>
      </c>
      <c r="BU201" s="316">
        <f t="shared" ref="BU201:BX201" si="129">BU28</f>
        <v>0</v>
      </c>
      <c r="BV201" s="316">
        <f t="shared" si="129"/>
        <v>0</v>
      </c>
      <c r="BW201" s="316">
        <f t="shared" si="129"/>
        <v>0</v>
      </c>
      <c r="BX201" s="316">
        <f t="shared" si="129"/>
        <v>0</v>
      </c>
    </row>
    <row r="202" spans="1:76" s="7" customFormat="1" ht="11.4" x14ac:dyDescent="0.2">
      <c r="A202" s="739"/>
      <c r="B202" s="714"/>
      <c r="C202" s="714"/>
      <c r="D202" s="710"/>
      <c r="E202" s="710"/>
      <c r="F202" s="90" t="s">
        <v>324</v>
      </c>
      <c r="G202" s="316">
        <f>IF($C28="","N/A",G201)</f>
        <v>0</v>
      </c>
      <c r="H202" s="316">
        <f t="shared" ref="H202:BS202" si="130">IF($C28="NON-QALY",IF(H$27="-","",H$158*H201),IF($C28="QALY",IF(H$27="-","",H201*H$159),"N/A"))</f>
        <v>0</v>
      </c>
      <c r="I202" s="316">
        <f t="shared" si="130"/>
        <v>0</v>
      </c>
      <c r="J202" s="316">
        <f t="shared" si="130"/>
        <v>0</v>
      </c>
      <c r="K202" s="316">
        <f t="shared" si="130"/>
        <v>0</v>
      </c>
      <c r="L202" s="316">
        <f t="shared" si="130"/>
        <v>0</v>
      </c>
      <c r="M202" s="316">
        <f t="shared" si="130"/>
        <v>0</v>
      </c>
      <c r="N202" s="316">
        <f t="shared" si="130"/>
        <v>0</v>
      </c>
      <c r="O202" s="316">
        <f t="shared" si="130"/>
        <v>0</v>
      </c>
      <c r="P202" s="316">
        <f t="shared" si="130"/>
        <v>0</v>
      </c>
      <c r="Q202" s="316">
        <f t="shared" si="130"/>
        <v>0</v>
      </c>
      <c r="R202" s="316">
        <f t="shared" si="130"/>
        <v>0</v>
      </c>
      <c r="S202" s="316">
        <f t="shared" si="130"/>
        <v>0</v>
      </c>
      <c r="T202" s="316">
        <f t="shared" si="130"/>
        <v>0</v>
      </c>
      <c r="U202" s="316">
        <f t="shared" si="130"/>
        <v>0</v>
      </c>
      <c r="V202" s="316">
        <f t="shared" si="130"/>
        <v>0</v>
      </c>
      <c r="W202" s="316">
        <f t="shared" si="130"/>
        <v>0</v>
      </c>
      <c r="X202" s="316">
        <f t="shared" si="130"/>
        <v>0</v>
      </c>
      <c r="Y202" s="316">
        <f t="shared" si="130"/>
        <v>0</v>
      </c>
      <c r="Z202" s="316">
        <f t="shared" si="130"/>
        <v>0</v>
      </c>
      <c r="AA202" s="316">
        <f t="shared" si="130"/>
        <v>0</v>
      </c>
      <c r="AB202" s="316">
        <f t="shared" si="130"/>
        <v>0</v>
      </c>
      <c r="AC202" s="316">
        <f t="shared" si="130"/>
        <v>0</v>
      </c>
      <c r="AD202" s="316">
        <f t="shared" si="130"/>
        <v>0</v>
      </c>
      <c r="AE202" s="316">
        <f t="shared" si="130"/>
        <v>0</v>
      </c>
      <c r="AF202" s="316">
        <f t="shared" si="130"/>
        <v>0</v>
      </c>
      <c r="AG202" s="316">
        <f t="shared" si="130"/>
        <v>0</v>
      </c>
      <c r="AH202" s="316">
        <f t="shared" si="130"/>
        <v>0</v>
      </c>
      <c r="AI202" s="316">
        <f t="shared" si="130"/>
        <v>0</v>
      </c>
      <c r="AJ202" s="316">
        <f t="shared" si="130"/>
        <v>0</v>
      </c>
      <c r="AK202" s="316">
        <f t="shared" si="130"/>
        <v>0</v>
      </c>
      <c r="AL202" s="316">
        <f t="shared" si="130"/>
        <v>0</v>
      </c>
      <c r="AM202" s="316">
        <f t="shared" si="130"/>
        <v>0</v>
      </c>
      <c r="AN202" s="316">
        <f t="shared" si="130"/>
        <v>0</v>
      </c>
      <c r="AO202" s="316">
        <f t="shared" si="130"/>
        <v>0</v>
      </c>
      <c r="AP202" s="316">
        <f t="shared" si="130"/>
        <v>0</v>
      </c>
      <c r="AQ202" s="316">
        <f t="shared" si="130"/>
        <v>0</v>
      </c>
      <c r="AR202" s="316">
        <f t="shared" si="130"/>
        <v>0</v>
      </c>
      <c r="AS202" s="316">
        <f t="shared" si="130"/>
        <v>0</v>
      </c>
      <c r="AT202" s="316">
        <f t="shared" si="130"/>
        <v>0</v>
      </c>
      <c r="AU202" s="316">
        <f t="shared" si="130"/>
        <v>0</v>
      </c>
      <c r="AV202" s="316">
        <f t="shared" si="130"/>
        <v>0</v>
      </c>
      <c r="AW202" s="316">
        <f t="shared" si="130"/>
        <v>0</v>
      </c>
      <c r="AX202" s="316">
        <f t="shared" si="130"/>
        <v>0</v>
      </c>
      <c r="AY202" s="316">
        <f t="shared" si="130"/>
        <v>0</v>
      </c>
      <c r="AZ202" s="316">
        <f t="shared" si="130"/>
        <v>0</v>
      </c>
      <c r="BA202" s="316">
        <f t="shared" si="130"/>
        <v>0</v>
      </c>
      <c r="BB202" s="316">
        <f t="shared" si="130"/>
        <v>0</v>
      </c>
      <c r="BC202" s="316">
        <f t="shared" si="130"/>
        <v>0</v>
      </c>
      <c r="BD202" s="316">
        <f t="shared" si="130"/>
        <v>0</v>
      </c>
      <c r="BE202" s="316">
        <f t="shared" si="130"/>
        <v>0</v>
      </c>
      <c r="BF202" s="316">
        <f t="shared" si="130"/>
        <v>0</v>
      </c>
      <c r="BG202" s="316">
        <f t="shared" si="130"/>
        <v>0</v>
      </c>
      <c r="BH202" s="316">
        <f t="shared" si="130"/>
        <v>0</v>
      </c>
      <c r="BI202" s="316">
        <f t="shared" si="130"/>
        <v>0</v>
      </c>
      <c r="BJ202" s="316">
        <f t="shared" si="130"/>
        <v>0</v>
      </c>
      <c r="BK202" s="316">
        <f t="shared" si="130"/>
        <v>0</v>
      </c>
      <c r="BL202" s="316">
        <f t="shared" si="130"/>
        <v>0</v>
      </c>
      <c r="BM202" s="316">
        <f t="shared" si="130"/>
        <v>0</v>
      </c>
      <c r="BN202" s="316">
        <f t="shared" si="130"/>
        <v>0</v>
      </c>
      <c r="BO202" s="316">
        <f t="shared" si="130"/>
        <v>0</v>
      </c>
      <c r="BP202" s="316">
        <f t="shared" si="130"/>
        <v>0</v>
      </c>
      <c r="BQ202" s="316">
        <f t="shared" si="130"/>
        <v>0</v>
      </c>
      <c r="BR202" s="316">
        <f t="shared" si="130"/>
        <v>0</v>
      </c>
      <c r="BS202" s="316">
        <f t="shared" si="130"/>
        <v>0</v>
      </c>
      <c r="BT202" s="316">
        <f t="shared" ref="BT202:BX202" si="131">IF($C28="NON-QALY",IF(BT$27="-","",BT$158*BT201),IF($C28="QALY",IF(BT$27="-","",BT201*BT$159),"N/A"))</f>
        <v>0</v>
      </c>
      <c r="BU202" s="316">
        <f t="shared" si="131"/>
        <v>0</v>
      </c>
      <c r="BV202" s="316">
        <f t="shared" si="131"/>
        <v>0</v>
      </c>
      <c r="BW202" s="316">
        <f t="shared" si="131"/>
        <v>0</v>
      </c>
      <c r="BX202" s="316">
        <f t="shared" si="131"/>
        <v>0</v>
      </c>
    </row>
    <row r="203" spans="1:76" s="7" customFormat="1" ht="11.4" x14ac:dyDescent="0.2">
      <c r="A203" s="738" t="s">
        <v>34</v>
      </c>
      <c r="B203" s="713">
        <f>B29</f>
        <v>0</v>
      </c>
      <c r="C203" s="713" t="str">
        <f>C29</f>
        <v>Non-QALY</v>
      </c>
      <c r="D203" s="709">
        <f>E203/(IF(C29="QALY",Factors!$BU$51,Factors!$BU$50))</f>
        <v>0</v>
      </c>
      <c r="E203" s="711">
        <f>SUM(G204:BX204)</f>
        <v>0</v>
      </c>
      <c r="F203" s="34" t="s">
        <v>325</v>
      </c>
      <c r="G203" s="316">
        <f>G29</f>
        <v>0</v>
      </c>
      <c r="H203" s="316">
        <f t="shared" ref="H203:BS203" si="132">H29</f>
        <v>0</v>
      </c>
      <c r="I203" s="316">
        <f t="shared" si="132"/>
        <v>0</v>
      </c>
      <c r="J203" s="316">
        <f t="shared" si="132"/>
        <v>0</v>
      </c>
      <c r="K203" s="316">
        <f t="shared" si="132"/>
        <v>0</v>
      </c>
      <c r="L203" s="316">
        <f t="shared" si="132"/>
        <v>0</v>
      </c>
      <c r="M203" s="316">
        <f t="shared" si="132"/>
        <v>0</v>
      </c>
      <c r="N203" s="316">
        <f t="shared" si="132"/>
        <v>0</v>
      </c>
      <c r="O203" s="316">
        <f t="shared" si="132"/>
        <v>0</v>
      </c>
      <c r="P203" s="316">
        <f t="shared" si="132"/>
        <v>0</v>
      </c>
      <c r="Q203" s="316">
        <f t="shared" si="132"/>
        <v>0</v>
      </c>
      <c r="R203" s="316">
        <f t="shared" si="132"/>
        <v>0</v>
      </c>
      <c r="S203" s="316">
        <f t="shared" si="132"/>
        <v>0</v>
      </c>
      <c r="T203" s="316">
        <f t="shared" si="132"/>
        <v>0</v>
      </c>
      <c r="U203" s="316">
        <f t="shared" si="132"/>
        <v>0</v>
      </c>
      <c r="V203" s="316">
        <f t="shared" si="132"/>
        <v>0</v>
      </c>
      <c r="W203" s="316">
        <f t="shared" si="132"/>
        <v>0</v>
      </c>
      <c r="X203" s="316">
        <f t="shared" si="132"/>
        <v>0</v>
      </c>
      <c r="Y203" s="316">
        <f t="shared" si="132"/>
        <v>0</v>
      </c>
      <c r="Z203" s="316">
        <f t="shared" si="132"/>
        <v>0</v>
      </c>
      <c r="AA203" s="316">
        <f t="shared" si="132"/>
        <v>0</v>
      </c>
      <c r="AB203" s="316">
        <f t="shared" si="132"/>
        <v>0</v>
      </c>
      <c r="AC203" s="316">
        <f t="shared" si="132"/>
        <v>0</v>
      </c>
      <c r="AD203" s="316">
        <f t="shared" si="132"/>
        <v>0</v>
      </c>
      <c r="AE203" s="316">
        <f t="shared" si="132"/>
        <v>0</v>
      </c>
      <c r="AF203" s="316">
        <f t="shared" si="132"/>
        <v>0</v>
      </c>
      <c r="AG203" s="316">
        <f t="shared" si="132"/>
        <v>0</v>
      </c>
      <c r="AH203" s="316">
        <f t="shared" si="132"/>
        <v>0</v>
      </c>
      <c r="AI203" s="316">
        <f t="shared" si="132"/>
        <v>0</v>
      </c>
      <c r="AJ203" s="316">
        <f t="shared" si="132"/>
        <v>0</v>
      </c>
      <c r="AK203" s="316">
        <f t="shared" si="132"/>
        <v>0</v>
      </c>
      <c r="AL203" s="316">
        <f t="shared" si="132"/>
        <v>0</v>
      </c>
      <c r="AM203" s="316">
        <f t="shared" si="132"/>
        <v>0</v>
      </c>
      <c r="AN203" s="316">
        <f t="shared" si="132"/>
        <v>0</v>
      </c>
      <c r="AO203" s="316">
        <f t="shared" si="132"/>
        <v>0</v>
      </c>
      <c r="AP203" s="316">
        <f t="shared" si="132"/>
        <v>0</v>
      </c>
      <c r="AQ203" s="316">
        <f t="shared" si="132"/>
        <v>0</v>
      </c>
      <c r="AR203" s="316">
        <f t="shared" si="132"/>
        <v>0</v>
      </c>
      <c r="AS203" s="316">
        <f t="shared" si="132"/>
        <v>0</v>
      </c>
      <c r="AT203" s="316">
        <f t="shared" si="132"/>
        <v>0</v>
      </c>
      <c r="AU203" s="316">
        <f t="shared" si="132"/>
        <v>0</v>
      </c>
      <c r="AV203" s="316">
        <f t="shared" si="132"/>
        <v>0</v>
      </c>
      <c r="AW203" s="316">
        <f t="shared" si="132"/>
        <v>0</v>
      </c>
      <c r="AX203" s="316">
        <f t="shared" si="132"/>
        <v>0</v>
      </c>
      <c r="AY203" s="316">
        <f t="shared" si="132"/>
        <v>0</v>
      </c>
      <c r="AZ203" s="316">
        <f t="shared" si="132"/>
        <v>0</v>
      </c>
      <c r="BA203" s="316">
        <f t="shared" si="132"/>
        <v>0</v>
      </c>
      <c r="BB203" s="316">
        <f t="shared" si="132"/>
        <v>0</v>
      </c>
      <c r="BC203" s="316">
        <f t="shared" si="132"/>
        <v>0</v>
      </c>
      <c r="BD203" s="316">
        <f t="shared" si="132"/>
        <v>0</v>
      </c>
      <c r="BE203" s="316">
        <f t="shared" si="132"/>
        <v>0</v>
      </c>
      <c r="BF203" s="316">
        <f t="shared" si="132"/>
        <v>0</v>
      </c>
      <c r="BG203" s="316">
        <f t="shared" si="132"/>
        <v>0</v>
      </c>
      <c r="BH203" s="316">
        <f t="shared" si="132"/>
        <v>0</v>
      </c>
      <c r="BI203" s="316">
        <f t="shared" si="132"/>
        <v>0</v>
      </c>
      <c r="BJ203" s="316">
        <f t="shared" si="132"/>
        <v>0</v>
      </c>
      <c r="BK203" s="316">
        <f t="shared" si="132"/>
        <v>0</v>
      </c>
      <c r="BL203" s="316">
        <f t="shared" si="132"/>
        <v>0</v>
      </c>
      <c r="BM203" s="316">
        <f t="shared" si="132"/>
        <v>0</v>
      </c>
      <c r="BN203" s="316">
        <f t="shared" si="132"/>
        <v>0</v>
      </c>
      <c r="BO203" s="316">
        <f t="shared" si="132"/>
        <v>0</v>
      </c>
      <c r="BP203" s="316">
        <f t="shared" si="132"/>
        <v>0</v>
      </c>
      <c r="BQ203" s="316">
        <f t="shared" si="132"/>
        <v>0</v>
      </c>
      <c r="BR203" s="316">
        <f t="shared" si="132"/>
        <v>0</v>
      </c>
      <c r="BS203" s="316">
        <f t="shared" si="132"/>
        <v>0</v>
      </c>
      <c r="BT203" s="316">
        <f t="shared" ref="BT203:BX203" si="133">BT29</f>
        <v>0</v>
      </c>
      <c r="BU203" s="316">
        <f t="shared" si="133"/>
        <v>0</v>
      </c>
      <c r="BV203" s="316">
        <f t="shared" si="133"/>
        <v>0</v>
      </c>
      <c r="BW203" s="316">
        <f t="shared" si="133"/>
        <v>0</v>
      </c>
      <c r="BX203" s="316">
        <f t="shared" si="133"/>
        <v>0</v>
      </c>
    </row>
    <row r="204" spans="1:76" s="7" customFormat="1" ht="11.4" x14ac:dyDescent="0.2">
      <c r="A204" s="739"/>
      <c r="B204" s="714"/>
      <c r="C204" s="714"/>
      <c r="D204" s="710"/>
      <c r="E204" s="712"/>
      <c r="F204" s="90" t="s">
        <v>324</v>
      </c>
      <c r="G204" s="316">
        <f>IF($C29="","N/A",G203)</f>
        <v>0</v>
      </c>
      <c r="H204" s="316">
        <f>IF($C29="NON-QALY",IF(H$27="-","",H$158*H203),IF($C29="QALY",IF(H$27="-","",H203*H$159),"N/A"))</f>
        <v>0</v>
      </c>
      <c r="I204" s="316">
        <f t="shared" ref="I204:BT204" si="134">IF($C29="NON-QALY",IF(I$27="-","",I$158*I203),IF($C29="QALY",IF(I$27="-","",I203*I$159),"N/A"))</f>
        <v>0</v>
      </c>
      <c r="J204" s="316">
        <f t="shared" si="134"/>
        <v>0</v>
      </c>
      <c r="K204" s="316">
        <f t="shared" si="134"/>
        <v>0</v>
      </c>
      <c r="L204" s="316">
        <f t="shared" si="134"/>
        <v>0</v>
      </c>
      <c r="M204" s="316">
        <f t="shared" si="134"/>
        <v>0</v>
      </c>
      <c r="N204" s="316">
        <f t="shared" si="134"/>
        <v>0</v>
      </c>
      <c r="O204" s="316">
        <f t="shared" si="134"/>
        <v>0</v>
      </c>
      <c r="P204" s="316">
        <f t="shared" si="134"/>
        <v>0</v>
      </c>
      <c r="Q204" s="316">
        <f t="shared" si="134"/>
        <v>0</v>
      </c>
      <c r="R204" s="316">
        <f t="shared" si="134"/>
        <v>0</v>
      </c>
      <c r="S204" s="316">
        <f t="shared" si="134"/>
        <v>0</v>
      </c>
      <c r="T204" s="316">
        <f t="shared" si="134"/>
        <v>0</v>
      </c>
      <c r="U204" s="316">
        <f t="shared" si="134"/>
        <v>0</v>
      </c>
      <c r="V204" s="316">
        <f t="shared" si="134"/>
        <v>0</v>
      </c>
      <c r="W204" s="316">
        <f t="shared" si="134"/>
        <v>0</v>
      </c>
      <c r="X204" s="316">
        <f t="shared" si="134"/>
        <v>0</v>
      </c>
      <c r="Y204" s="316">
        <f t="shared" si="134"/>
        <v>0</v>
      </c>
      <c r="Z204" s="316">
        <f t="shared" si="134"/>
        <v>0</v>
      </c>
      <c r="AA204" s="316">
        <f t="shared" si="134"/>
        <v>0</v>
      </c>
      <c r="AB204" s="316">
        <f t="shared" si="134"/>
        <v>0</v>
      </c>
      <c r="AC204" s="316">
        <f t="shared" si="134"/>
        <v>0</v>
      </c>
      <c r="AD204" s="316">
        <f t="shared" si="134"/>
        <v>0</v>
      </c>
      <c r="AE204" s="316">
        <f t="shared" si="134"/>
        <v>0</v>
      </c>
      <c r="AF204" s="316">
        <f t="shared" si="134"/>
        <v>0</v>
      </c>
      <c r="AG204" s="316">
        <f t="shared" si="134"/>
        <v>0</v>
      </c>
      <c r="AH204" s="316">
        <f t="shared" si="134"/>
        <v>0</v>
      </c>
      <c r="AI204" s="316">
        <f t="shared" si="134"/>
        <v>0</v>
      </c>
      <c r="AJ204" s="316">
        <f t="shared" si="134"/>
        <v>0</v>
      </c>
      <c r="AK204" s="316">
        <f t="shared" si="134"/>
        <v>0</v>
      </c>
      <c r="AL204" s="316">
        <f t="shared" si="134"/>
        <v>0</v>
      </c>
      <c r="AM204" s="316">
        <f t="shared" si="134"/>
        <v>0</v>
      </c>
      <c r="AN204" s="316">
        <f t="shared" si="134"/>
        <v>0</v>
      </c>
      <c r="AO204" s="316">
        <f t="shared" si="134"/>
        <v>0</v>
      </c>
      <c r="AP204" s="316">
        <f t="shared" si="134"/>
        <v>0</v>
      </c>
      <c r="AQ204" s="316">
        <f t="shared" si="134"/>
        <v>0</v>
      </c>
      <c r="AR204" s="316">
        <f t="shared" si="134"/>
        <v>0</v>
      </c>
      <c r="AS204" s="316">
        <f t="shared" si="134"/>
        <v>0</v>
      </c>
      <c r="AT204" s="316">
        <f t="shared" si="134"/>
        <v>0</v>
      </c>
      <c r="AU204" s="316">
        <f t="shared" si="134"/>
        <v>0</v>
      </c>
      <c r="AV204" s="316">
        <f t="shared" si="134"/>
        <v>0</v>
      </c>
      <c r="AW204" s="316">
        <f t="shared" si="134"/>
        <v>0</v>
      </c>
      <c r="AX204" s="316">
        <f t="shared" si="134"/>
        <v>0</v>
      </c>
      <c r="AY204" s="316">
        <f t="shared" si="134"/>
        <v>0</v>
      </c>
      <c r="AZ204" s="316">
        <f t="shared" si="134"/>
        <v>0</v>
      </c>
      <c r="BA204" s="316">
        <f t="shared" si="134"/>
        <v>0</v>
      </c>
      <c r="BB204" s="316">
        <f t="shared" si="134"/>
        <v>0</v>
      </c>
      <c r="BC204" s="316">
        <f t="shared" si="134"/>
        <v>0</v>
      </c>
      <c r="BD204" s="316">
        <f t="shared" si="134"/>
        <v>0</v>
      </c>
      <c r="BE204" s="316">
        <f t="shared" si="134"/>
        <v>0</v>
      </c>
      <c r="BF204" s="316">
        <f t="shared" si="134"/>
        <v>0</v>
      </c>
      <c r="BG204" s="316">
        <f t="shared" si="134"/>
        <v>0</v>
      </c>
      <c r="BH204" s="316">
        <f t="shared" si="134"/>
        <v>0</v>
      </c>
      <c r="BI204" s="316">
        <f t="shared" si="134"/>
        <v>0</v>
      </c>
      <c r="BJ204" s="316">
        <f t="shared" si="134"/>
        <v>0</v>
      </c>
      <c r="BK204" s="316">
        <f t="shared" si="134"/>
        <v>0</v>
      </c>
      <c r="BL204" s="316">
        <f t="shared" si="134"/>
        <v>0</v>
      </c>
      <c r="BM204" s="316">
        <f t="shared" si="134"/>
        <v>0</v>
      </c>
      <c r="BN204" s="316">
        <f t="shared" si="134"/>
        <v>0</v>
      </c>
      <c r="BO204" s="316">
        <f t="shared" si="134"/>
        <v>0</v>
      </c>
      <c r="BP204" s="316">
        <f t="shared" si="134"/>
        <v>0</v>
      </c>
      <c r="BQ204" s="316">
        <f t="shared" si="134"/>
        <v>0</v>
      </c>
      <c r="BR204" s="316">
        <f t="shared" si="134"/>
        <v>0</v>
      </c>
      <c r="BS204" s="316">
        <f t="shared" si="134"/>
        <v>0</v>
      </c>
      <c r="BT204" s="316">
        <f t="shared" si="134"/>
        <v>0</v>
      </c>
      <c r="BU204" s="316">
        <f t="shared" ref="BU204:BX204" si="135">IF($C29="NON-QALY",IF(BU$27="-","",BU$158*BU203),IF($C29="QALY",IF(BU$27="-","",BU203*BU$159),"N/A"))</f>
        <v>0</v>
      </c>
      <c r="BV204" s="316">
        <f t="shared" si="135"/>
        <v>0</v>
      </c>
      <c r="BW204" s="316">
        <f t="shared" si="135"/>
        <v>0</v>
      </c>
      <c r="BX204" s="316">
        <f t="shared" si="135"/>
        <v>0</v>
      </c>
    </row>
    <row r="205" spans="1:76" s="7" customFormat="1" ht="11.4" x14ac:dyDescent="0.2">
      <c r="A205" s="738" t="s">
        <v>35</v>
      </c>
      <c r="B205" s="713">
        <f>B30</f>
        <v>0</v>
      </c>
      <c r="C205" s="713" t="str">
        <f>C30</f>
        <v>Non-QALY</v>
      </c>
      <c r="D205" s="709">
        <f>E205/(IF(C30="QALY",Factors!$BU$51,Factors!$BU$50))</f>
        <v>0</v>
      </c>
      <c r="E205" s="711">
        <f>SUM(G206:BX206)</f>
        <v>0</v>
      </c>
      <c r="F205" s="34" t="s">
        <v>325</v>
      </c>
      <c r="G205" s="316">
        <f>G30</f>
        <v>0</v>
      </c>
      <c r="H205" s="316">
        <f t="shared" ref="H205:BS205" si="136">H30</f>
        <v>0</v>
      </c>
      <c r="I205" s="316">
        <f t="shared" si="136"/>
        <v>0</v>
      </c>
      <c r="J205" s="316">
        <f t="shared" si="136"/>
        <v>0</v>
      </c>
      <c r="K205" s="316">
        <f t="shared" si="136"/>
        <v>0</v>
      </c>
      <c r="L205" s="316">
        <f t="shared" si="136"/>
        <v>0</v>
      </c>
      <c r="M205" s="316">
        <f t="shared" si="136"/>
        <v>0</v>
      </c>
      <c r="N205" s="316">
        <f t="shared" si="136"/>
        <v>0</v>
      </c>
      <c r="O205" s="316">
        <f t="shared" si="136"/>
        <v>0</v>
      </c>
      <c r="P205" s="316">
        <f t="shared" si="136"/>
        <v>0</v>
      </c>
      <c r="Q205" s="316">
        <f t="shared" si="136"/>
        <v>0</v>
      </c>
      <c r="R205" s="316">
        <f t="shared" si="136"/>
        <v>0</v>
      </c>
      <c r="S205" s="316">
        <f t="shared" si="136"/>
        <v>0</v>
      </c>
      <c r="T205" s="316">
        <f t="shared" si="136"/>
        <v>0</v>
      </c>
      <c r="U205" s="316">
        <f t="shared" si="136"/>
        <v>0</v>
      </c>
      <c r="V205" s="316">
        <f t="shared" si="136"/>
        <v>0</v>
      </c>
      <c r="W205" s="316">
        <f t="shared" si="136"/>
        <v>0</v>
      </c>
      <c r="X205" s="316">
        <f t="shared" si="136"/>
        <v>0</v>
      </c>
      <c r="Y205" s="316">
        <f t="shared" si="136"/>
        <v>0</v>
      </c>
      <c r="Z205" s="316">
        <f t="shared" si="136"/>
        <v>0</v>
      </c>
      <c r="AA205" s="316">
        <f t="shared" si="136"/>
        <v>0</v>
      </c>
      <c r="AB205" s="316">
        <f t="shared" si="136"/>
        <v>0</v>
      </c>
      <c r="AC205" s="316">
        <f t="shared" si="136"/>
        <v>0</v>
      </c>
      <c r="AD205" s="316">
        <f t="shared" si="136"/>
        <v>0</v>
      </c>
      <c r="AE205" s="316">
        <f t="shared" si="136"/>
        <v>0</v>
      </c>
      <c r="AF205" s="316">
        <f t="shared" si="136"/>
        <v>0</v>
      </c>
      <c r="AG205" s="316">
        <f t="shared" si="136"/>
        <v>0</v>
      </c>
      <c r="AH205" s="316">
        <f t="shared" si="136"/>
        <v>0</v>
      </c>
      <c r="AI205" s="316">
        <f t="shared" si="136"/>
        <v>0</v>
      </c>
      <c r="AJ205" s="316">
        <f t="shared" si="136"/>
        <v>0</v>
      </c>
      <c r="AK205" s="316">
        <f t="shared" si="136"/>
        <v>0</v>
      </c>
      <c r="AL205" s="316">
        <f t="shared" si="136"/>
        <v>0</v>
      </c>
      <c r="AM205" s="316">
        <f t="shared" si="136"/>
        <v>0</v>
      </c>
      <c r="AN205" s="316">
        <f t="shared" si="136"/>
        <v>0</v>
      </c>
      <c r="AO205" s="316">
        <f t="shared" si="136"/>
        <v>0</v>
      </c>
      <c r="AP205" s="316">
        <f t="shared" si="136"/>
        <v>0</v>
      </c>
      <c r="AQ205" s="316">
        <f t="shared" si="136"/>
        <v>0</v>
      </c>
      <c r="AR205" s="316">
        <f t="shared" si="136"/>
        <v>0</v>
      </c>
      <c r="AS205" s="316">
        <f t="shared" si="136"/>
        <v>0</v>
      </c>
      <c r="AT205" s="316">
        <f t="shared" si="136"/>
        <v>0</v>
      </c>
      <c r="AU205" s="316">
        <f t="shared" si="136"/>
        <v>0</v>
      </c>
      <c r="AV205" s="316">
        <f t="shared" si="136"/>
        <v>0</v>
      </c>
      <c r="AW205" s="316">
        <f t="shared" si="136"/>
        <v>0</v>
      </c>
      <c r="AX205" s="316">
        <f t="shared" si="136"/>
        <v>0</v>
      </c>
      <c r="AY205" s="316">
        <f t="shared" si="136"/>
        <v>0</v>
      </c>
      <c r="AZ205" s="316">
        <f t="shared" si="136"/>
        <v>0</v>
      </c>
      <c r="BA205" s="316">
        <f t="shared" si="136"/>
        <v>0</v>
      </c>
      <c r="BB205" s="316">
        <f t="shared" si="136"/>
        <v>0</v>
      </c>
      <c r="BC205" s="316">
        <f t="shared" si="136"/>
        <v>0</v>
      </c>
      <c r="BD205" s="316">
        <f t="shared" si="136"/>
        <v>0</v>
      </c>
      <c r="BE205" s="316">
        <f t="shared" si="136"/>
        <v>0</v>
      </c>
      <c r="BF205" s="316">
        <f t="shared" si="136"/>
        <v>0</v>
      </c>
      <c r="BG205" s="316">
        <f t="shared" si="136"/>
        <v>0</v>
      </c>
      <c r="BH205" s="316">
        <f t="shared" si="136"/>
        <v>0</v>
      </c>
      <c r="BI205" s="316">
        <f t="shared" si="136"/>
        <v>0</v>
      </c>
      <c r="BJ205" s="316">
        <f t="shared" si="136"/>
        <v>0</v>
      </c>
      <c r="BK205" s="316">
        <f t="shared" si="136"/>
        <v>0</v>
      </c>
      <c r="BL205" s="316">
        <f t="shared" si="136"/>
        <v>0</v>
      </c>
      <c r="BM205" s="316">
        <f t="shared" si="136"/>
        <v>0</v>
      </c>
      <c r="BN205" s="316">
        <f t="shared" si="136"/>
        <v>0</v>
      </c>
      <c r="BO205" s="316">
        <f t="shared" si="136"/>
        <v>0</v>
      </c>
      <c r="BP205" s="316">
        <f t="shared" si="136"/>
        <v>0</v>
      </c>
      <c r="BQ205" s="316">
        <f t="shared" si="136"/>
        <v>0</v>
      </c>
      <c r="BR205" s="316">
        <f t="shared" si="136"/>
        <v>0</v>
      </c>
      <c r="BS205" s="316">
        <f t="shared" si="136"/>
        <v>0</v>
      </c>
      <c r="BT205" s="316">
        <f t="shared" ref="BT205:BX205" si="137">BT30</f>
        <v>0</v>
      </c>
      <c r="BU205" s="316">
        <f t="shared" si="137"/>
        <v>0</v>
      </c>
      <c r="BV205" s="316">
        <f t="shared" si="137"/>
        <v>0</v>
      </c>
      <c r="BW205" s="316">
        <f t="shared" si="137"/>
        <v>0</v>
      </c>
      <c r="BX205" s="316">
        <f t="shared" si="137"/>
        <v>0</v>
      </c>
    </row>
    <row r="206" spans="1:76" s="7" customFormat="1" ht="11.4" x14ac:dyDescent="0.2">
      <c r="A206" s="739"/>
      <c r="B206" s="714"/>
      <c r="C206" s="714"/>
      <c r="D206" s="710"/>
      <c r="E206" s="712"/>
      <c r="F206" s="90" t="s">
        <v>324</v>
      </c>
      <c r="G206" s="316">
        <f>IF($C30="","N/A",G205)</f>
        <v>0</v>
      </c>
      <c r="H206" s="316">
        <f>IF($C30="NON-QALY",IF(H$27="-","",H$158*H205),IF($C30="QALY",IF(H$27="-","",H205*H$159),"N/A"))</f>
        <v>0</v>
      </c>
      <c r="I206" s="316">
        <f t="shared" ref="I206:BT206" si="138">IF($C30="NON-QALY",IF(I$27="-","",I$158*I205),IF($C30="QALY",IF(I$27="-","",I205*I$159),"N/A"))</f>
        <v>0</v>
      </c>
      <c r="J206" s="316">
        <f t="shared" si="138"/>
        <v>0</v>
      </c>
      <c r="K206" s="316">
        <f t="shared" si="138"/>
        <v>0</v>
      </c>
      <c r="L206" s="316">
        <f t="shared" si="138"/>
        <v>0</v>
      </c>
      <c r="M206" s="316">
        <f t="shared" si="138"/>
        <v>0</v>
      </c>
      <c r="N206" s="316">
        <f t="shared" si="138"/>
        <v>0</v>
      </c>
      <c r="O206" s="316">
        <f t="shared" si="138"/>
        <v>0</v>
      </c>
      <c r="P206" s="316">
        <f t="shared" si="138"/>
        <v>0</v>
      </c>
      <c r="Q206" s="316">
        <f t="shared" si="138"/>
        <v>0</v>
      </c>
      <c r="R206" s="316">
        <f t="shared" si="138"/>
        <v>0</v>
      </c>
      <c r="S206" s="316">
        <f t="shared" si="138"/>
        <v>0</v>
      </c>
      <c r="T206" s="316">
        <f t="shared" si="138"/>
        <v>0</v>
      </c>
      <c r="U206" s="316">
        <f t="shared" si="138"/>
        <v>0</v>
      </c>
      <c r="V206" s="316">
        <f t="shared" si="138"/>
        <v>0</v>
      </c>
      <c r="W206" s="316">
        <f t="shared" si="138"/>
        <v>0</v>
      </c>
      <c r="X206" s="316">
        <f t="shared" si="138"/>
        <v>0</v>
      </c>
      <c r="Y206" s="316">
        <f t="shared" si="138"/>
        <v>0</v>
      </c>
      <c r="Z206" s="316">
        <f t="shared" si="138"/>
        <v>0</v>
      </c>
      <c r="AA206" s="316">
        <f t="shared" si="138"/>
        <v>0</v>
      </c>
      <c r="AB206" s="316">
        <f t="shared" si="138"/>
        <v>0</v>
      </c>
      <c r="AC206" s="316">
        <f t="shared" si="138"/>
        <v>0</v>
      </c>
      <c r="AD206" s="316">
        <f t="shared" si="138"/>
        <v>0</v>
      </c>
      <c r="AE206" s="316">
        <f t="shared" si="138"/>
        <v>0</v>
      </c>
      <c r="AF206" s="316">
        <f t="shared" si="138"/>
        <v>0</v>
      </c>
      <c r="AG206" s="316">
        <f t="shared" si="138"/>
        <v>0</v>
      </c>
      <c r="AH206" s="316">
        <f t="shared" si="138"/>
        <v>0</v>
      </c>
      <c r="AI206" s="316">
        <f t="shared" si="138"/>
        <v>0</v>
      </c>
      <c r="AJ206" s="316">
        <f t="shared" si="138"/>
        <v>0</v>
      </c>
      <c r="AK206" s="316">
        <f t="shared" si="138"/>
        <v>0</v>
      </c>
      <c r="AL206" s="316">
        <f t="shared" si="138"/>
        <v>0</v>
      </c>
      <c r="AM206" s="316">
        <f t="shared" si="138"/>
        <v>0</v>
      </c>
      <c r="AN206" s="316">
        <f t="shared" si="138"/>
        <v>0</v>
      </c>
      <c r="AO206" s="316">
        <f t="shared" si="138"/>
        <v>0</v>
      </c>
      <c r="AP206" s="316">
        <f t="shared" si="138"/>
        <v>0</v>
      </c>
      <c r="AQ206" s="316">
        <f t="shared" si="138"/>
        <v>0</v>
      </c>
      <c r="AR206" s="316">
        <f t="shared" si="138"/>
        <v>0</v>
      </c>
      <c r="AS206" s="316">
        <f t="shared" si="138"/>
        <v>0</v>
      </c>
      <c r="AT206" s="316">
        <f t="shared" si="138"/>
        <v>0</v>
      </c>
      <c r="AU206" s="316">
        <f t="shared" si="138"/>
        <v>0</v>
      </c>
      <c r="AV206" s="316">
        <f t="shared" si="138"/>
        <v>0</v>
      </c>
      <c r="AW206" s="316">
        <f t="shared" si="138"/>
        <v>0</v>
      </c>
      <c r="AX206" s="316">
        <f t="shared" si="138"/>
        <v>0</v>
      </c>
      <c r="AY206" s="316">
        <f t="shared" si="138"/>
        <v>0</v>
      </c>
      <c r="AZ206" s="316">
        <f t="shared" si="138"/>
        <v>0</v>
      </c>
      <c r="BA206" s="316">
        <f t="shared" si="138"/>
        <v>0</v>
      </c>
      <c r="BB206" s="316">
        <f t="shared" si="138"/>
        <v>0</v>
      </c>
      <c r="BC206" s="316">
        <f t="shared" si="138"/>
        <v>0</v>
      </c>
      <c r="BD206" s="316">
        <f t="shared" si="138"/>
        <v>0</v>
      </c>
      <c r="BE206" s="316">
        <f t="shared" si="138"/>
        <v>0</v>
      </c>
      <c r="BF206" s="316">
        <f t="shared" si="138"/>
        <v>0</v>
      </c>
      <c r="BG206" s="316">
        <f t="shared" si="138"/>
        <v>0</v>
      </c>
      <c r="BH206" s="316">
        <f t="shared" si="138"/>
        <v>0</v>
      </c>
      <c r="BI206" s="316">
        <f t="shared" si="138"/>
        <v>0</v>
      </c>
      <c r="BJ206" s="316">
        <f t="shared" si="138"/>
        <v>0</v>
      </c>
      <c r="BK206" s="316">
        <f t="shared" si="138"/>
        <v>0</v>
      </c>
      <c r="BL206" s="316">
        <f t="shared" si="138"/>
        <v>0</v>
      </c>
      <c r="BM206" s="316">
        <f t="shared" si="138"/>
        <v>0</v>
      </c>
      <c r="BN206" s="316">
        <f t="shared" si="138"/>
        <v>0</v>
      </c>
      <c r="BO206" s="316">
        <f t="shared" si="138"/>
        <v>0</v>
      </c>
      <c r="BP206" s="316">
        <f t="shared" si="138"/>
        <v>0</v>
      </c>
      <c r="BQ206" s="316">
        <f t="shared" si="138"/>
        <v>0</v>
      </c>
      <c r="BR206" s="316">
        <f t="shared" si="138"/>
        <v>0</v>
      </c>
      <c r="BS206" s="316">
        <f t="shared" si="138"/>
        <v>0</v>
      </c>
      <c r="BT206" s="316">
        <f t="shared" si="138"/>
        <v>0</v>
      </c>
      <c r="BU206" s="316">
        <f t="shared" ref="BU206:BX206" si="139">IF($C30="NON-QALY",IF(BU$27="-","",BU$158*BU205),IF($C30="QALY",IF(BU$27="-","",BU205*BU$159),"N/A"))</f>
        <v>0</v>
      </c>
      <c r="BV206" s="316">
        <f t="shared" si="139"/>
        <v>0</v>
      </c>
      <c r="BW206" s="316">
        <f t="shared" si="139"/>
        <v>0</v>
      </c>
      <c r="BX206" s="316">
        <f t="shared" si="139"/>
        <v>0</v>
      </c>
    </row>
    <row r="207" spans="1:76" s="7" customFormat="1" ht="11.4" x14ac:dyDescent="0.2">
      <c r="A207" s="738" t="s">
        <v>36</v>
      </c>
      <c r="B207" s="713">
        <f>B31</f>
        <v>0</v>
      </c>
      <c r="C207" s="713" t="str">
        <f>C31</f>
        <v>Non-QALY</v>
      </c>
      <c r="D207" s="709">
        <f>E207/(IF(C31="QALY",Factors!$BU$51,Factors!$BU$50))</f>
        <v>0</v>
      </c>
      <c r="E207" s="711">
        <f>SUM(G208:BX208)</f>
        <v>0</v>
      </c>
      <c r="F207" s="34" t="s">
        <v>325</v>
      </c>
      <c r="G207" s="316">
        <f>G31</f>
        <v>0</v>
      </c>
      <c r="H207" s="316">
        <f t="shared" ref="H207:BS207" si="140">H31</f>
        <v>0</v>
      </c>
      <c r="I207" s="316">
        <f t="shared" si="140"/>
        <v>0</v>
      </c>
      <c r="J207" s="316">
        <f t="shared" si="140"/>
        <v>0</v>
      </c>
      <c r="K207" s="316">
        <f t="shared" si="140"/>
        <v>0</v>
      </c>
      <c r="L207" s="316">
        <f t="shared" si="140"/>
        <v>0</v>
      </c>
      <c r="M207" s="316">
        <f t="shared" si="140"/>
        <v>0</v>
      </c>
      <c r="N207" s="316">
        <f t="shared" si="140"/>
        <v>0</v>
      </c>
      <c r="O207" s="316">
        <f t="shared" si="140"/>
        <v>0</v>
      </c>
      <c r="P207" s="316">
        <f t="shared" si="140"/>
        <v>0</v>
      </c>
      <c r="Q207" s="316">
        <f t="shared" si="140"/>
        <v>0</v>
      </c>
      <c r="R207" s="316">
        <f t="shared" si="140"/>
        <v>0</v>
      </c>
      <c r="S207" s="316">
        <f t="shared" si="140"/>
        <v>0</v>
      </c>
      <c r="T207" s="316">
        <f t="shared" si="140"/>
        <v>0</v>
      </c>
      <c r="U207" s="316">
        <f t="shared" si="140"/>
        <v>0</v>
      </c>
      <c r="V207" s="316">
        <f t="shared" si="140"/>
        <v>0</v>
      </c>
      <c r="W207" s="316">
        <f t="shared" si="140"/>
        <v>0</v>
      </c>
      <c r="X207" s="316">
        <f t="shared" si="140"/>
        <v>0</v>
      </c>
      <c r="Y207" s="316">
        <f t="shared" si="140"/>
        <v>0</v>
      </c>
      <c r="Z207" s="316">
        <f t="shared" si="140"/>
        <v>0</v>
      </c>
      <c r="AA207" s="316">
        <f t="shared" si="140"/>
        <v>0</v>
      </c>
      <c r="AB207" s="316">
        <f t="shared" si="140"/>
        <v>0</v>
      </c>
      <c r="AC207" s="316">
        <f t="shared" si="140"/>
        <v>0</v>
      </c>
      <c r="AD207" s="316">
        <f t="shared" si="140"/>
        <v>0</v>
      </c>
      <c r="AE207" s="316">
        <f t="shared" si="140"/>
        <v>0</v>
      </c>
      <c r="AF207" s="316">
        <f t="shared" si="140"/>
        <v>0</v>
      </c>
      <c r="AG207" s="316">
        <f t="shared" si="140"/>
        <v>0</v>
      </c>
      <c r="AH207" s="316">
        <f t="shared" si="140"/>
        <v>0</v>
      </c>
      <c r="AI207" s="316">
        <f t="shared" si="140"/>
        <v>0</v>
      </c>
      <c r="AJ207" s="316">
        <f t="shared" si="140"/>
        <v>0</v>
      </c>
      <c r="AK207" s="316">
        <f t="shared" si="140"/>
        <v>0</v>
      </c>
      <c r="AL207" s="316">
        <f t="shared" si="140"/>
        <v>0</v>
      </c>
      <c r="AM207" s="316">
        <f t="shared" si="140"/>
        <v>0</v>
      </c>
      <c r="AN207" s="316">
        <f t="shared" si="140"/>
        <v>0</v>
      </c>
      <c r="AO207" s="316">
        <f t="shared" si="140"/>
        <v>0</v>
      </c>
      <c r="AP207" s="316">
        <f t="shared" si="140"/>
        <v>0</v>
      </c>
      <c r="AQ207" s="316">
        <f t="shared" si="140"/>
        <v>0</v>
      </c>
      <c r="AR207" s="316">
        <f t="shared" si="140"/>
        <v>0</v>
      </c>
      <c r="AS207" s="316">
        <f t="shared" si="140"/>
        <v>0</v>
      </c>
      <c r="AT207" s="316">
        <f t="shared" si="140"/>
        <v>0</v>
      </c>
      <c r="AU207" s="316">
        <f t="shared" si="140"/>
        <v>0</v>
      </c>
      <c r="AV207" s="316">
        <f t="shared" si="140"/>
        <v>0</v>
      </c>
      <c r="AW207" s="316">
        <f t="shared" si="140"/>
        <v>0</v>
      </c>
      <c r="AX207" s="316">
        <f t="shared" si="140"/>
        <v>0</v>
      </c>
      <c r="AY207" s="316">
        <f t="shared" si="140"/>
        <v>0</v>
      </c>
      <c r="AZ207" s="316">
        <f t="shared" si="140"/>
        <v>0</v>
      </c>
      <c r="BA207" s="316">
        <f t="shared" si="140"/>
        <v>0</v>
      </c>
      <c r="BB207" s="316">
        <f t="shared" si="140"/>
        <v>0</v>
      </c>
      <c r="BC207" s="316">
        <f t="shared" si="140"/>
        <v>0</v>
      </c>
      <c r="BD207" s="316">
        <f t="shared" si="140"/>
        <v>0</v>
      </c>
      <c r="BE207" s="316">
        <f t="shared" si="140"/>
        <v>0</v>
      </c>
      <c r="BF207" s="316">
        <f t="shared" si="140"/>
        <v>0</v>
      </c>
      <c r="BG207" s="316">
        <f t="shared" si="140"/>
        <v>0</v>
      </c>
      <c r="BH207" s="316">
        <f t="shared" si="140"/>
        <v>0</v>
      </c>
      <c r="BI207" s="316">
        <f t="shared" si="140"/>
        <v>0</v>
      </c>
      <c r="BJ207" s="316">
        <f t="shared" si="140"/>
        <v>0</v>
      </c>
      <c r="BK207" s="316">
        <f t="shared" si="140"/>
        <v>0</v>
      </c>
      <c r="BL207" s="316">
        <f t="shared" si="140"/>
        <v>0</v>
      </c>
      <c r="BM207" s="316">
        <f t="shared" si="140"/>
        <v>0</v>
      </c>
      <c r="BN207" s="316">
        <f t="shared" si="140"/>
        <v>0</v>
      </c>
      <c r="BO207" s="316">
        <f t="shared" si="140"/>
        <v>0</v>
      </c>
      <c r="BP207" s="316">
        <f t="shared" si="140"/>
        <v>0</v>
      </c>
      <c r="BQ207" s="316">
        <f t="shared" si="140"/>
        <v>0</v>
      </c>
      <c r="BR207" s="316">
        <f t="shared" si="140"/>
        <v>0</v>
      </c>
      <c r="BS207" s="316">
        <f t="shared" si="140"/>
        <v>0</v>
      </c>
      <c r="BT207" s="316">
        <f t="shared" ref="BT207:BX207" si="141">BT31</f>
        <v>0</v>
      </c>
      <c r="BU207" s="316">
        <f t="shared" si="141"/>
        <v>0</v>
      </c>
      <c r="BV207" s="316">
        <f t="shared" si="141"/>
        <v>0</v>
      </c>
      <c r="BW207" s="316">
        <f t="shared" si="141"/>
        <v>0</v>
      </c>
      <c r="BX207" s="316">
        <f t="shared" si="141"/>
        <v>0</v>
      </c>
    </row>
    <row r="208" spans="1:76" s="7" customFormat="1" ht="11.4" x14ac:dyDescent="0.2">
      <c r="A208" s="739"/>
      <c r="B208" s="714"/>
      <c r="C208" s="714"/>
      <c r="D208" s="710"/>
      <c r="E208" s="712"/>
      <c r="F208" s="90" t="s">
        <v>324</v>
      </c>
      <c r="G208" s="316">
        <f>IF($C31="","N/A",G207)</f>
        <v>0</v>
      </c>
      <c r="H208" s="316">
        <f>IF($C31="NON-QALY",IF(H$27="-","",H$158*H207),IF($C31="QALY",IF(H$27="-","",H207*H$159),"N/A"))</f>
        <v>0</v>
      </c>
      <c r="I208" s="316">
        <f t="shared" ref="I208:BT208" si="142">IF($C31="NON-QALY",IF(I$27="-","",I$158*I207),IF($C31="QALY",IF(I$27="-","",I207*I$159),"N/A"))</f>
        <v>0</v>
      </c>
      <c r="J208" s="316">
        <f t="shared" si="142"/>
        <v>0</v>
      </c>
      <c r="K208" s="316">
        <f t="shared" si="142"/>
        <v>0</v>
      </c>
      <c r="L208" s="316">
        <f t="shared" si="142"/>
        <v>0</v>
      </c>
      <c r="M208" s="316">
        <f t="shared" si="142"/>
        <v>0</v>
      </c>
      <c r="N208" s="316">
        <f t="shared" si="142"/>
        <v>0</v>
      </c>
      <c r="O208" s="316">
        <f t="shared" si="142"/>
        <v>0</v>
      </c>
      <c r="P208" s="316">
        <f t="shared" si="142"/>
        <v>0</v>
      </c>
      <c r="Q208" s="316">
        <f t="shared" si="142"/>
        <v>0</v>
      </c>
      <c r="R208" s="316">
        <f t="shared" si="142"/>
        <v>0</v>
      </c>
      <c r="S208" s="316">
        <f t="shared" si="142"/>
        <v>0</v>
      </c>
      <c r="T208" s="316">
        <f t="shared" si="142"/>
        <v>0</v>
      </c>
      <c r="U208" s="316">
        <f t="shared" si="142"/>
        <v>0</v>
      </c>
      <c r="V208" s="316">
        <f t="shared" si="142"/>
        <v>0</v>
      </c>
      <c r="W208" s="316">
        <f t="shared" si="142"/>
        <v>0</v>
      </c>
      <c r="X208" s="316">
        <f t="shared" si="142"/>
        <v>0</v>
      </c>
      <c r="Y208" s="316">
        <f t="shared" si="142"/>
        <v>0</v>
      </c>
      <c r="Z208" s="316">
        <f t="shared" si="142"/>
        <v>0</v>
      </c>
      <c r="AA208" s="316">
        <f t="shared" si="142"/>
        <v>0</v>
      </c>
      <c r="AB208" s="316">
        <f t="shared" si="142"/>
        <v>0</v>
      </c>
      <c r="AC208" s="316">
        <f t="shared" si="142"/>
        <v>0</v>
      </c>
      <c r="AD208" s="316">
        <f t="shared" si="142"/>
        <v>0</v>
      </c>
      <c r="AE208" s="316">
        <f t="shared" si="142"/>
        <v>0</v>
      </c>
      <c r="AF208" s="316">
        <f t="shared" si="142"/>
        <v>0</v>
      </c>
      <c r="AG208" s="316">
        <f t="shared" si="142"/>
        <v>0</v>
      </c>
      <c r="AH208" s="316">
        <f t="shared" si="142"/>
        <v>0</v>
      </c>
      <c r="AI208" s="316">
        <f t="shared" si="142"/>
        <v>0</v>
      </c>
      <c r="AJ208" s="316">
        <f t="shared" si="142"/>
        <v>0</v>
      </c>
      <c r="AK208" s="316">
        <f t="shared" si="142"/>
        <v>0</v>
      </c>
      <c r="AL208" s="316">
        <f t="shared" si="142"/>
        <v>0</v>
      </c>
      <c r="AM208" s="316">
        <f t="shared" si="142"/>
        <v>0</v>
      </c>
      <c r="AN208" s="316">
        <f t="shared" si="142"/>
        <v>0</v>
      </c>
      <c r="AO208" s="316">
        <f t="shared" si="142"/>
        <v>0</v>
      </c>
      <c r="AP208" s="316">
        <f t="shared" si="142"/>
        <v>0</v>
      </c>
      <c r="AQ208" s="316">
        <f t="shared" si="142"/>
        <v>0</v>
      </c>
      <c r="AR208" s="316">
        <f t="shared" si="142"/>
        <v>0</v>
      </c>
      <c r="AS208" s="316">
        <f t="shared" si="142"/>
        <v>0</v>
      </c>
      <c r="AT208" s="316">
        <f t="shared" si="142"/>
        <v>0</v>
      </c>
      <c r="AU208" s="316">
        <f t="shared" si="142"/>
        <v>0</v>
      </c>
      <c r="AV208" s="316">
        <f t="shared" si="142"/>
        <v>0</v>
      </c>
      <c r="AW208" s="316">
        <f t="shared" si="142"/>
        <v>0</v>
      </c>
      <c r="AX208" s="316">
        <f t="shared" si="142"/>
        <v>0</v>
      </c>
      <c r="AY208" s="316">
        <f t="shared" si="142"/>
        <v>0</v>
      </c>
      <c r="AZ208" s="316">
        <f t="shared" si="142"/>
        <v>0</v>
      </c>
      <c r="BA208" s="316">
        <f t="shared" si="142"/>
        <v>0</v>
      </c>
      <c r="BB208" s="316">
        <f t="shared" si="142"/>
        <v>0</v>
      </c>
      <c r="BC208" s="316">
        <f t="shared" si="142"/>
        <v>0</v>
      </c>
      <c r="BD208" s="316">
        <f t="shared" si="142"/>
        <v>0</v>
      </c>
      <c r="BE208" s="316">
        <f t="shared" si="142"/>
        <v>0</v>
      </c>
      <c r="BF208" s="316">
        <f t="shared" si="142"/>
        <v>0</v>
      </c>
      <c r="BG208" s="316">
        <f t="shared" si="142"/>
        <v>0</v>
      </c>
      <c r="BH208" s="316">
        <f t="shared" si="142"/>
        <v>0</v>
      </c>
      <c r="BI208" s="316">
        <f t="shared" si="142"/>
        <v>0</v>
      </c>
      <c r="BJ208" s="316">
        <f t="shared" si="142"/>
        <v>0</v>
      </c>
      <c r="BK208" s="316">
        <f t="shared" si="142"/>
        <v>0</v>
      </c>
      <c r="BL208" s="316">
        <f t="shared" si="142"/>
        <v>0</v>
      </c>
      <c r="BM208" s="316">
        <f t="shared" si="142"/>
        <v>0</v>
      </c>
      <c r="BN208" s="316">
        <f t="shared" si="142"/>
        <v>0</v>
      </c>
      <c r="BO208" s="316">
        <f t="shared" si="142"/>
        <v>0</v>
      </c>
      <c r="BP208" s="316">
        <f t="shared" si="142"/>
        <v>0</v>
      </c>
      <c r="BQ208" s="316">
        <f t="shared" si="142"/>
        <v>0</v>
      </c>
      <c r="BR208" s="316">
        <f t="shared" si="142"/>
        <v>0</v>
      </c>
      <c r="BS208" s="316">
        <f t="shared" si="142"/>
        <v>0</v>
      </c>
      <c r="BT208" s="316">
        <f t="shared" si="142"/>
        <v>0</v>
      </c>
      <c r="BU208" s="316">
        <f t="shared" ref="BU208:BX208" si="143">IF($C31="NON-QALY",IF(BU$27="-","",BU$158*BU207),IF($C31="QALY",IF(BU$27="-","",BU207*BU$159),"N/A"))</f>
        <v>0</v>
      </c>
      <c r="BV208" s="316">
        <f t="shared" si="143"/>
        <v>0</v>
      </c>
      <c r="BW208" s="316">
        <f t="shared" si="143"/>
        <v>0</v>
      </c>
      <c r="BX208" s="316">
        <f t="shared" si="143"/>
        <v>0</v>
      </c>
    </row>
    <row r="209" spans="1:76" s="7" customFormat="1" ht="11.4" x14ac:dyDescent="0.2">
      <c r="A209" s="738" t="s">
        <v>37</v>
      </c>
      <c r="B209" s="713">
        <f>B32</f>
        <v>0</v>
      </c>
      <c r="C209" s="713" t="str">
        <f>C32</f>
        <v>Non-QALY</v>
      </c>
      <c r="D209" s="709">
        <f>E209/(IF(C32="QALY",Factors!$BU$51,Factors!$BU$50))</f>
        <v>0</v>
      </c>
      <c r="E209" s="711">
        <f>SUM(G210:BX210)</f>
        <v>0</v>
      </c>
      <c r="F209" s="34" t="s">
        <v>325</v>
      </c>
      <c r="G209" s="316">
        <f>G32</f>
        <v>0</v>
      </c>
      <c r="H209" s="316">
        <f t="shared" ref="H209:BS209" si="144">H32</f>
        <v>0</v>
      </c>
      <c r="I209" s="316">
        <f t="shared" si="144"/>
        <v>0</v>
      </c>
      <c r="J209" s="316">
        <f t="shared" si="144"/>
        <v>0</v>
      </c>
      <c r="K209" s="316">
        <f t="shared" si="144"/>
        <v>0</v>
      </c>
      <c r="L209" s="316">
        <f t="shared" si="144"/>
        <v>0</v>
      </c>
      <c r="M209" s="316">
        <f t="shared" si="144"/>
        <v>0</v>
      </c>
      <c r="N209" s="316">
        <f t="shared" si="144"/>
        <v>0</v>
      </c>
      <c r="O209" s="316">
        <f t="shared" si="144"/>
        <v>0</v>
      </c>
      <c r="P209" s="316">
        <f t="shared" si="144"/>
        <v>0</v>
      </c>
      <c r="Q209" s="316">
        <f t="shared" si="144"/>
        <v>0</v>
      </c>
      <c r="R209" s="316">
        <f t="shared" si="144"/>
        <v>0</v>
      </c>
      <c r="S209" s="316">
        <f t="shared" si="144"/>
        <v>0</v>
      </c>
      <c r="T209" s="316">
        <f t="shared" si="144"/>
        <v>0</v>
      </c>
      <c r="U209" s="316">
        <f t="shared" si="144"/>
        <v>0</v>
      </c>
      <c r="V209" s="316">
        <f t="shared" si="144"/>
        <v>0</v>
      </c>
      <c r="W209" s="316">
        <f t="shared" si="144"/>
        <v>0</v>
      </c>
      <c r="X209" s="316">
        <f t="shared" si="144"/>
        <v>0</v>
      </c>
      <c r="Y209" s="316">
        <f t="shared" si="144"/>
        <v>0</v>
      </c>
      <c r="Z209" s="316">
        <f t="shared" si="144"/>
        <v>0</v>
      </c>
      <c r="AA209" s="316">
        <f t="shared" si="144"/>
        <v>0</v>
      </c>
      <c r="AB209" s="316">
        <f t="shared" si="144"/>
        <v>0</v>
      </c>
      <c r="AC209" s="316">
        <f t="shared" si="144"/>
        <v>0</v>
      </c>
      <c r="AD209" s="316">
        <f t="shared" si="144"/>
        <v>0</v>
      </c>
      <c r="AE209" s="316">
        <f t="shared" si="144"/>
        <v>0</v>
      </c>
      <c r="AF209" s="316">
        <f t="shared" si="144"/>
        <v>0</v>
      </c>
      <c r="AG209" s="316">
        <f t="shared" si="144"/>
        <v>0</v>
      </c>
      <c r="AH209" s="316">
        <f t="shared" si="144"/>
        <v>0</v>
      </c>
      <c r="AI209" s="316">
        <f t="shared" si="144"/>
        <v>0</v>
      </c>
      <c r="AJ209" s="316">
        <f t="shared" si="144"/>
        <v>0</v>
      </c>
      <c r="AK209" s="316">
        <f t="shared" si="144"/>
        <v>0</v>
      </c>
      <c r="AL209" s="316">
        <f t="shared" si="144"/>
        <v>0</v>
      </c>
      <c r="AM209" s="316">
        <f t="shared" si="144"/>
        <v>0</v>
      </c>
      <c r="AN209" s="316">
        <f t="shared" si="144"/>
        <v>0</v>
      </c>
      <c r="AO209" s="316">
        <f t="shared" si="144"/>
        <v>0</v>
      </c>
      <c r="AP209" s="316">
        <f t="shared" si="144"/>
        <v>0</v>
      </c>
      <c r="AQ209" s="316">
        <f t="shared" si="144"/>
        <v>0</v>
      </c>
      <c r="AR209" s="316">
        <f t="shared" si="144"/>
        <v>0</v>
      </c>
      <c r="AS209" s="316">
        <f t="shared" si="144"/>
        <v>0</v>
      </c>
      <c r="AT209" s="316">
        <f t="shared" si="144"/>
        <v>0</v>
      </c>
      <c r="AU209" s="316">
        <f t="shared" si="144"/>
        <v>0</v>
      </c>
      <c r="AV209" s="316">
        <f t="shared" si="144"/>
        <v>0</v>
      </c>
      <c r="AW209" s="316">
        <f t="shared" si="144"/>
        <v>0</v>
      </c>
      <c r="AX209" s="316">
        <f t="shared" si="144"/>
        <v>0</v>
      </c>
      <c r="AY209" s="316">
        <f t="shared" si="144"/>
        <v>0</v>
      </c>
      <c r="AZ209" s="316">
        <f t="shared" si="144"/>
        <v>0</v>
      </c>
      <c r="BA209" s="316">
        <f t="shared" si="144"/>
        <v>0</v>
      </c>
      <c r="BB209" s="316">
        <f t="shared" si="144"/>
        <v>0</v>
      </c>
      <c r="BC209" s="316">
        <f t="shared" si="144"/>
        <v>0</v>
      </c>
      <c r="BD209" s="316">
        <f t="shared" si="144"/>
        <v>0</v>
      </c>
      <c r="BE209" s="316">
        <f t="shared" si="144"/>
        <v>0</v>
      </c>
      <c r="BF209" s="316">
        <f t="shared" si="144"/>
        <v>0</v>
      </c>
      <c r="BG209" s="316">
        <f t="shared" si="144"/>
        <v>0</v>
      </c>
      <c r="BH209" s="316">
        <f t="shared" si="144"/>
        <v>0</v>
      </c>
      <c r="BI209" s="316">
        <f t="shared" si="144"/>
        <v>0</v>
      </c>
      <c r="BJ209" s="316">
        <f t="shared" si="144"/>
        <v>0</v>
      </c>
      <c r="BK209" s="316">
        <f t="shared" si="144"/>
        <v>0</v>
      </c>
      <c r="BL209" s="316">
        <f t="shared" si="144"/>
        <v>0</v>
      </c>
      <c r="BM209" s="316">
        <f t="shared" si="144"/>
        <v>0</v>
      </c>
      <c r="BN209" s="316">
        <f t="shared" si="144"/>
        <v>0</v>
      </c>
      <c r="BO209" s="316">
        <f t="shared" si="144"/>
        <v>0</v>
      </c>
      <c r="BP209" s="316">
        <f t="shared" si="144"/>
        <v>0</v>
      </c>
      <c r="BQ209" s="316">
        <f t="shared" si="144"/>
        <v>0</v>
      </c>
      <c r="BR209" s="316">
        <f t="shared" si="144"/>
        <v>0</v>
      </c>
      <c r="BS209" s="316">
        <f t="shared" si="144"/>
        <v>0</v>
      </c>
      <c r="BT209" s="316">
        <f t="shared" ref="BT209:BX209" si="145">BT32</f>
        <v>0</v>
      </c>
      <c r="BU209" s="316">
        <f t="shared" si="145"/>
        <v>0</v>
      </c>
      <c r="BV209" s="316">
        <f t="shared" si="145"/>
        <v>0</v>
      </c>
      <c r="BW209" s="316">
        <f t="shared" si="145"/>
        <v>0</v>
      </c>
      <c r="BX209" s="316">
        <f t="shared" si="145"/>
        <v>0</v>
      </c>
    </row>
    <row r="210" spans="1:76" s="7" customFormat="1" ht="11.4" x14ac:dyDescent="0.2">
      <c r="A210" s="739"/>
      <c r="B210" s="714"/>
      <c r="C210" s="714"/>
      <c r="D210" s="710"/>
      <c r="E210" s="712"/>
      <c r="F210" s="90" t="s">
        <v>324</v>
      </c>
      <c r="G210" s="316">
        <f>IF($C32="","N/A",G209)</f>
        <v>0</v>
      </c>
      <c r="H210" s="316">
        <f>IF($C32="NON-QALY",IF(H$27="-","",H$158*H209),IF($C32="QALY",IF(H$27="-","",H209*H$159),"N/A"))</f>
        <v>0</v>
      </c>
      <c r="I210" s="316">
        <f t="shared" ref="I210:BT210" si="146">IF($C32="NON-QALY",IF(I$27="-","",I$158*I209),IF($C32="QALY",IF(I$27="-","",I209*I$159),"N/A"))</f>
        <v>0</v>
      </c>
      <c r="J210" s="316">
        <f t="shared" si="146"/>
        <v>0</v>
      </c>
      <c r="K210" s="316">
        <f t="shared" si="146"/>
        <v>0</v>
      </c>
      <c r="L210" s="316">
        <f t="shared" si="146"/>
        <v>0</v>
      </c>
      <c r="M210" s="316">
        <f t="shared" si="146"/>
        <v>0</v>
      </c>
      <c r="N210" s="316">
        <f t="shared" si="146"/>
        <v>0</v>
      </c>
      <c r="O210" s="316">
        <f t="shared" si="146"/>
        <v>0</v>
      </c>
      <c r="P210" s="316">
        <f t="shared" si="146"/>
        <v>0</v>
      </c>
      <c r="Q210" s="316">
        <f t="shared" si="146"/>
        <v>0</v>
      </c>
      <c r="R210" s="316">
        <f t="shared" si="146"/>
        <v>0</v>
      </c>
      <c r="S210" s="316">
        <f t="shared" si="146"/>
        <v>0</v>
      </c>
      <c r="T210" s="316">
        <f t="shared" si="146"/>
        <v>0</v>
      </c>
      <c r="U210" s="316">
        <f t="shared" si="146"/>
        <v>0</v>
      </c>
      <c r="V210" s="316">
        <f t="shared" si="146"/>
        <v>0</v>
      </c>
      <c r="W210" s="316">
        <f t="shared" si="146"/>
        <v>0</v>
      </c>
      <c r="X210" s="316">
        <f t="shared" si="146"/>
        <v>0</v>
      </c>
      <c r="Y210" s="316">
        <f t="shared" si="146"/>
        <v>0</v>
      </c>
      <c r="Z210" s="316">
        <f t="shared" si="146"/>
        <v>0</v>
      </c>
      <c r="AA210" s="316">
        <f t="shared" si="146"/>
        <v>0</v>
      </c>
      <c r="AB210" s="316">
        <f t="shared" si="146"/>
        <v>0</v>
      </c>
      <c r="AC210" s="316">
        <f t="shared" si="146"/>
        <v>0</v>
      </c>
      <c r="AD210" s="316">
        <f t="shared" si="146"/>
        <v>0</v>
      </c>
      <c r="AE210" s="316">
        <f t="shared" si="146"/>
        <v>0</v>
      </c>
      <c r="AF210" s="316">
        <f t="shared" si="146"/>
        <v>0</v>
      </c>
      <c r="AG210" s="316">
        <f t="shared" si="146"/>
        <v>0</v>
      </c>
      <c r="AH210" s="316">
        <f t="shared" si="146"/>
        <v>0</v>
      </c>
      <c r="AI210" s="316">
        <f t="shared" si="146"/>
        <v>0</v>
      </c>
      <c r="AJ210" s="316">
        <f t="shared" si="146"/>
        <v>0</v>
      </c>
      <c r="AK210" s="316">
        <f t="shared" si="146"/>
        <v>0</v>
      </c>
      <c r="AL210" s="316">
        <f t="shared" si="146"/>
        <v>0</v>
      </c>
      <c r="AM210" s="316">
        <f t="shared" si="146"/>
        <v>0</v>
      </c>
      <c r="AN210" s="316">
        <f t="shared" si="146"/>
        <v>0</v>
      </c>
      <c r="AO210" s="316">
        <f t="shared" si="146"/>
        <v>0</v>
      </c>
      <c r="AP210" s="316">
        <f t="shared" si="146"/>
        <v>0</v>
      </c>
      <c r="AQ210" s="316">
        <f t="shared" si="146"/>
        <v>0</v>
      </c>
      <c r="AR210" s="316">
        <f t="shared" si="146"/>
        <v>0</v>
      </c>
      <c r="AS210" s="316">
        <f t="shared" si="146"/>
        <v>0</v>
      </c>
      <c r="AT210" s="316">
        <f t="shared" si="146"/>
        <v>0</v>
      </c>
      <c r="AU210" s="316">
        <f t="shared" si="146"/>
        <v>0</v>
      </c>
      <c r="AV210" s="316">
        <f t="shared" si="146"/>
        <v>0</v>
      </c>
      <c r="AW210" s="316">
        <f t="shared" si="146"/>
        <v>0</v>
      </c>
      <c r="AX210" s="316">
        <f t="shared" si="146"/>
        <v>0</v>
      </c>
      <c r="AY210" s="316">
        <f t="shared" si="146"/>
        <v>0</v>
      </c>
      <c r="AZ210" s="316">
        <f t="shared" si="146"/>
        <v>0</v>
      </c>
      <c r="BA210" s="316">
        <f t="shared" si="146"/>
        <v>0</v>
      </c>
      <c r="BB210" s="316">
        <f t="shared" si="146"/>
        <v>0</v>
      </c>
      <c r="BC210" s="316">
        <f t="shared" si="146"/>
        <v>0</v>
      </c>
      <c r="BD210" s="316">
        <f t="shared" si="146"/>
        <v>0</v>
      </c>
      <c r="BE210" s="316">
        <f t="shared" si="146"/>
        <v>0</v>
      </c>
      <c r="BF210" s="316">
        <f t="shared" si="146"/>
        <v>0</v>
      </c>
      <c r="BG210" s="316">
        <f t="shared" si="146"/>
        <v>0</v>
      </c>
      <c r="BH210" s="316">
        <f t="shared" si="146"/>
        <v>0</v>
      </c>
      <c r="BI210" s="316">
        <f t="shared" si="146"/>
        <v>0</v>
      </c>
      <c r="BJ210" s="316">
        <f t="shared" si="146"/>
        <v>0</v>
      </c>
      <c r="BK210" s="316">
        <f t="shared" si="146"/>
        <v>0</v>
      </c>
      <c r="BL210" s="316">
        <f t="shared" si="146"/>
        <v>0</v>
      </c>
      <c r="BM210" s="316">
        <f t="shared" si="146"/>
        <v>0</v>
      </c>
      <c r="BN210" s="316">
        <f t="shared" si="146"/>
        <v>0</v>
      </c>
      <c r="BO210" s="316">
        <f t="shared" si="146"/>
        <v>0</v>
      </c>
      <c r="BP210" s="316">
        <f t="shared" si="146"/>
        <v>0</v>
      </c>
      <c r="BQ210" s="316">
        <f t="shared" si="146"/>
        <v>0</v>
      </c>
      <c r="BR210" s="316">
        <f t="shared" si="146"/>
        <v>0</v>
      </c>
      <c r="BS210" s="316">
        <f t="shared" si="146"/>
        <v>0</v>
      </c>
      <c r="BT210" s="316">
        <f t="shared" si="146"/>
        <v>0</v>
      </c>
      <c r="BU210" s="316">
        <f t="shared" ref="BU210:BX210" si="147">IF($C32="NON-QALY",IF(BU$27="-","",BU$158*BU209),IF($C32="QALY",IF(BU$27="-","",BU209*BU$159),"N/A"))</f>
        <v>0</v>
      </c>
      <c r="BV210" s="316">
        <f t="shared" si="147"/>
        <v>0</v>
      </c>
      <c r="BW210" s="316">
        <f t="shared" si="147"/>
        <v>0</v>
      </c>
      <c r="BX210" s="316">
        <f t="shared" si="147"/>
        <v>0</v>
      </c>
    </row>
    <row r="211" spans="1:76" s="7" customFormat="1" ht="11.4" x14ac:dyDescent="0.2">
      <c r="A211" s="738" t="s">
        <v>38</v>
      </c>
      <c r="B211" s="713">
        <f>B33</f>
        <v>0</v>
      </c>
      <c r="C211" s="713" t="str">
        <f>C33</f>
        <v>Non-QALY</v>
      </c>
      <c r="D211" s="709">
        <f>E211/(IF(C33="QALY",Factors!$BU$51,Factors!$BU$50))</f>
        <v>0</v>
      </c>
      <c r="E211" s="711">
        <f>SUM(G212:BX212)</f>
        <v>0</v>
      </c>
      <c r="F211" s="34" t="s">
        <v>325</v>
      </c>
      <c r="G211" s="316">
        <f>G33</f>
        <v>0</v>
      </c>
      <c r="H211" s="316">
        <f t="shared" ref="H211:BS211" si="148">H33</f>
        <v>0</v>
      </c>
      <c r="I211" s="316">
        <f t="shared" si="148"/>
        <v>0</v>
      </c>
      <c r="J211" s="316">
        <f t="shared" si="148"/>
        <v>0</v>
      </c>
      <c r="K211" s="316">
        <f t="shared" si="148"/>
        <v>0</v>
      </c>
      <c r="L211" s="316">
        <f t="shared" si="148"/>
        <v>0</v>
      </c>
      <c r="M211" s="316">
        <f t="shared" si="148"/>
        <v>0</v>
      </c>
      <c r="N211" s="316">
        <f t="shared" si="148"/>
        <v>0</v>
      </c>
      <c r="O211" s="316">
        <f t="shared" si="148"/>
        <v>0</v>
      </c>
      <c r="P211" s="316">
        <f t="shared" si="148"/>
        <v>0</v>
      </c>
      <c r="Q211" s="316">
        <f t="shared" si="148"/>
        <v>0</v>
      </c>
      <c r="R211" s="316">
        <f t="shared" si="148"/>
        <v>0</v>
      </c>
      <c r="S211" s="316">
        <f t="shared" si="148"/>
        <v>0</v>
      </c>
      <c r="T211" s="316">
        <f t="shared" si="148"/>
        <v>0</v>
      </c>
      <c r="U211" s="316">
        <f t="shared" si="148"/>
        <v>0</v>
      </c>
      <c r="V211" s="316">
        <f t="shared" si="148"/>
        <v>0</v>
      </c>
      <c r="W211" s="316">
        <f t="shared" si="148"/>
        <v>0</v>
      </c>
      <c r="X211" s="316">
        <f t="shared" si="148"/>
        <v>0</v>
      </c>
      <c r="Y211" s="316">
        <f t="shared" si="148"/>
        <v>0</v>
      </c>
      <c r="Z211" s="316">
        <f t="shared" si="148"/>
        <v>0</v>
      </c>
      <c r="AA211" s="316">
        <f t="shared" si="148"/>
        <v>0</v>
      </c>
      <c r="AB211" s="316">
        <f t="shared" si="148"/>
        <v>0</v>
      </c>
      <c r="AC211" s="316">
        <f t="shared" si="148"/>
        <v>0</v>
      </c>
      <c r="AD211" s="316">
        <f t="shared" si="148"/>
        <v>0</v>
      </c>
      <c r="AE211" s="316">
        <f t="shared" si="148"/>
        <v>0</v>
      </c>
      <c r="AF211" s="316">
        <f t="shared" si="148"/>
        <v>0</v>
      </c>
      <c r="AG211" s="316">
        <f t="shared" si="148"/>
        <v>0</v>
      </c>
      <c r="AH211" s="316">
        <f t="shared" si="148"/>
        <v>0</v>
      </c>
      <c r="AI211" s="316">
        <f t="shared" si="148"/>
        <v>0</v>
      </c>
      <c r="AJ211" s="316">
        <f t="shared" si="148"/>
        <v>0</v>
      </c>
      <c r="AK211" s="316">
        <f t="shared" si="148"/>
        <v>0</v>
      </c>
      <c r="AL211" s="316">
        <f t="shared" si="148"/>
        <v>0</v>
      </c>
      <c r="AM211" s="316">
        <f t="shared" si="148"/>
        <v>0</v>
      </c>
      <c r="AN211" s="316">
        <f t="shared" si="148"/>
        <v>0</v>
      </c>
      <c r="AO211" s="316">
        <f t="shared" si="148"/>
        <v>0</v>
      </c>
      <c r="AP211" s="316">
        <f t="shared" si="148"/>
        <v>0</v>
      </c>
      <c r="AQ211" s="316">
        <f t="shared" si="148"/>
        <v>0</v>
      </c>
      <c r="AR211" s="316">
        <f t="shared" si="148"/>
        <v>0</v>
      </c>
      <c r="AS211" s="316">
        <f t="shared" si="148"/>
        <v>0</v>
      </c>
      <c r="AT211" s="316">
        <f t="shared" si="148"/>
        <v>0</v>
      </c>
      <c r="AU211" s="316">
        <f t="shared" si="148"/>
        <v>0</v>
      </c>
      <c r="AV211" s="316">
        <f t="shared" si="148"/>
        <v>0</v>
      </c>
      <c r="AW211" s="316">
        <f t="shared" si="148"/>
        <v>0</v>
      </c>
      <c r="AX211" s="316">
        <f t="shared" si="148"/>
        <v>0</v>
      </c>
      <c r="AY211" s="316">
        <f t="shared" si="148"/>
        <v>0</v>
      </c>
      <c r="AZ211" s="316">
        <f t="shared" si="148"/>
        <v>0</v>
      </c>
      <c r="BA211" s="316">
        <f t="shared" si="148"/>
        <v>0</v>
      </c>
      <c r="BB211" s="316">
        <f t="shared" si="148"/>
        <v>0</v>
      </c>
      <c r="BC211" s="316">
        <f t="shared" si="148"/>
        <v>0</v>
      </c>
      <c r="BD211" s="316">
        <f t="shared" si="148"/>
        <v>0</v>
      </c>
      <c r="BE211" s="316">
        <f t="shared" si="148"/>
        <v>0</v>
      </c>
      <c r="BF211" s="316">
        <f t="shared" si="148"/>
        <v>0</v>
      </c>
      <c r="BG211" s="316">
        <f t="shared" si="148"/>
        <v>0</v>
      </c>
      <c r="BH211" s="316">
        <f t="shared" si="148"/>
        <v>0</v>
      </c>
      <c r="BI211" s="316">
        <f t="shared" si="148"/>
        <v>0</v>
      </c>
      <c r="BJ211" s="316">
        <f t="shared" si="148"/>
        <v>0</v>
      </c>
      <c r="BK211" s="316">
        <f t="shared" si="148"/>
        <v>0</v>
      </c>
      <c r="BL211" s="316">
        <f t="shared" si="148"/>
        <v>0</v>
      </c>
      <c r="BM211" s="316">
        <f t="shared" si="148"/>
        <v>0</v>
      </c>
      <c r="BN211" s="316">
        <f t="shared" si="148"/>
        <v>0</v>
      </c>
      <c r="BO211" s="316">
        <f t="shared" si="148"/>
        <v>0</v>
      </c>
      <c r="BP211" s="316">
        <f t="shared" si="148"/>
        <v>0</v>
      </c>
      <c r="BQ211" s="316">
        <f t="shared" si="148"/>
        <v>0</v>
      </c>
      <c r="BR211" s="316">
        <f t="shared" si="148"/>
        <v>0</v>
      </c>
      <c r="BS211" s="316">
        <f t="shared" si="148"/>
        <v>0</v>
      </c>
      <c r="BT211" s="316">
        <f t="shared" ref="BT211:BX211" si="149">BT33</f>
        <v>0</v>
      </c>
      <c r="BU211" s="316">
        <f t="shared" si="149"/>
        <v>0</v>
      </c>
      <c r="BV211" s="316">
        <f t="shared" si="149"/>
        <v>0</v>
      </c>
      <c r="BW211" s="316">
        <f t="shared" si="149"/>
        <v>0</v>
      </c>
      <c r="BX211" s="316">
        <f t="shared" si="149"/>
        <v>0</v>
      </c>
    </row>
    <row r="212" spans="1:76" s="7" customFormat="1" ht="11.4" x14ac:dyDescent="0.2">
      <c r="A212" s="739"/>
      <c r="B212" s="714"/>
      <c r="C212" s="714"/>
      <c r="D212" s="710"/>
      <c r="E212" s="712"/>
      <c r="F212" s="90" t="s">
        <v>324</v>
      </c>
      <c r="G212" s="316">
        <f>IF($C33="","N/A",G211)</f>
        <v>0</v>
      </c>
      <c r="H212" s="316">
        <f>IF($C33="NON-QALY",IF(H$27="-","",H$158*H211),IF($C33="QALY",IF(H$27="-","",H211*H$159),"N/A"))</f>
        <v>0</v>
      </c>
      <c r="I212" s="316">
        <f t="shared" ref="I212:BT212" si="150">IF($C33="NON-QALY",IF(I$27="-","",I$158*I211),IF($C33="QALY",IF(I$27="-","",I211*I$159),"N/A"))</f>
        <v>0</v>
      </c>
      <c r="J212" s="316">
        <f t="shared" si="150"/>
        <v>0</v>
      </c>
      <c r="K212" s="316">
        <f t="shared" si="150"/>
        <v>0</v>
      </c>
      <c r="L212" s="316">
        <f t="shared" si="150"/>
        <v>0</v>
      </c>
      <c r="M212" s="316">
        <f t="shared" si="150"/>
        <v>0</v>
      </c>
      <c r="N212" s="316">
        <f t="shared" si="150"/>
        <v>0</v>
      </c>
      <c r="O212" s="316">
        <f t="shared" si="150"/>
        <v>0</v>
      </c>
      <c r="P212" s="316">
        <f t="shared" si="150"/>
        <v>0</v>
      </c>
      <c r="Q212" s="316">
        <f t="shared" si="150"/>
        <v>0</v>
      </c>
      <c r="R212" s="316">
        <f t="shared" si="150"/>
        <v>0</v>
      </c>
      <c r="S212" s="316">
        <f t="shared" si="150"/>
        <v>0</v>
      </c>
      <c r="T212" s="316">
        <f t="shared" si="150"/>
        <v>0</v>
      </c>
      <c r="U212" s="316">
        <f t="shared" si="150"/>
        <v>0</v>
      </c>
      <c r="V212" s="316">
        <f t="shared" si="150"/>
        <v>0</v>
      </c>
      <c r="W212" s="316">
        <f t="shared" si="150"/>
        <v>0</v>
      </c>
      <c r="X212" s="316">
        <f t="shared" si="150"/>
        <v>0</v>
      </c>
      <c r="Y212" s="316">
        <f t="shared" si="150"/>
        <v>0</v>
      </c>
      <c r="Z212" s="316">
        <f t="shared" si="150"/>
        <v>0</v>
      </c>
      <c r="AA212" s="316">
        <f t="shared" si="150"/>
        <v>0</v>
      </c>
      <c r="AB212" s="316">
        <f t="shared" si="150"/>
        <v>0</v>
      </c>
      <c r="AC212" s="316">
        <f t="shared" si="150"/>
        <v>0</v>
      </c>
      <c r="AD212" s="316">
        <f t="shared" si="150"/>
        <v>0</v>
      </c>
      <c r="AE212" s="316">
        <f t="shared" si="150"/>
        <v>0</v>
      </c>
      <c r="AF212" s="316">
        <f t="shared" si="150"/>
        <v>0</v>
      </c>
      <c r="AG212" s="316">
        <f t="shared" si="150"/>
        <v>0</v>
      </c>
      <c r="AH212" s="316">
        <f t="shared" si="150"/>
        <v>0</v>
      </c>
      <c r="AI212" s="316">
        <f t="shared" si="150"/>
        <v>0</v>
      </c>
      <c r="AJ212" s="316">
        <f t="shared" si="150"/>
        <v>0</v>
      </c>
      <c r="AK212" s="316">
        <f t="shared" si="150"/>
        <v>0</v>
      </c>
      <c r="AL212" s="316">
        <f t="shared" si="150"/>
        <v>0</v>
      </c>
      <c r="AM212" s="316">
        <f t="shared" si="150"/>
        <v>0</v>
      </c>
      <c r="AN212" s="316">
        <f t="shared" si="150"/>
        <v>0</v>
      </c>
      <c r="AO212" s="316">
        <f t="shared" si="150"/>
        <v>0</v>
      </c>
      <c r="AP212" s="316">
        <f t="shared" si="150"/>
        <v>0</v>
      </c>
      <c r="AQ212" s="316">
        <f t="shared" si="150"/>
        <v>0</v>
      </c>
      <c r="AR212" s="316">
        <f t="shared" si="150"/>
        <v>0</v>
      </c>
      <c r="AS212" s="316">
        <f t="shared" si="150"/>
        <v>0</v>
      </c>
      <c r="AT212" s="316">
        <f t="shared" si="150"/>
        <v>0</v>
      </c>
      <c r="AU212" s="316">
        <f t="shared" si="150"/>
        <v>0</v>
      </c>
      <c r="AV212" s="316">
        <f t="shared" si="150"/>
        <v>0</v>
      </c>
      <c r="AW212" s="316">
        <f t="shared" si="150"/>
        <v>0</v>
      </c>
      <c r="AX212" s="316">
        <f t="shared" si="150"/>
        <v>0</v>
      </c>
      <c r="AY212" s="316">
        <f t="shared" si="150"/>
        <v>0</v>
      </c>
      <c r="AZ212" s="316">
        <f t="shared" si="150"/>
        <v>0</v>
      </c>
      <c r="BA212" s="316">
        <f t="shared" si="150"/>
        <v>0</v>
      </c>
      <c r="BB212" s="316">
        <f t="shared" si="150"/>
        <v>0</v>
      </c>
      <c r="BC212" s="316">
        <f t="shared" si="150"/>
        <v>0</v>
      </c>
      <c r="BD212" s="316">
        <f t="shared" si="150"/>
        <v>0</v>
      </c>
      <c r="BE212" s="316">
        <f t="shared" si="150"/>
        <v>0</v>
      </c>
      <c r="BF212" s="316">
        <f t="shared" si="150"/>
        <v>0</v>
      </c>
      <c r="BG212" s="316">
        <f t="shared" si="150"/>
        <v>0</v>
      </c>
      <c r="BH212" s="316">
        <f t="shared" si="150"/>
        <v>0</v>
      </c>
      <c r="BI212" s="316">
        <f t="shared" si="150"/>
        <v>0</v>
      </c>
      <c r="BJ212" s="316">
        <f t="shared" si="150"/>
        <v>0</v>
      </c>
      <c r="BK212" s="316">
        <f t="shared" si="150"/>
        <v>0</v>
      </c>
      <c r="BL212" s="316">
        <f t="shared" si="150"/>
        <v>0</v>
      </c>
      <c r="BM212" s="316">
        <f t="shared" si="150"/>
        <v>0</v>
      </c>
      <c r="BN212" s="316">
        <f t="shared" si="150"/>
        <v>0</v>
      </c>
      <c r="BO212" s="316">
        <f t="shared" si="150"/>
        <v>0</v>
      </c>
      <c r="BP212" s="316">
        <f t="shared" si="150"/>
        <v>0</v>
      </c>
      <c r="BQ212" s="316">
        <f t="shared" si="150"/>
        <v>0</v>
      </c>
      <c r="BR212" s="316">
        <f t="shared" si="150"/>
        <v>0</v>
      </c>
      <c r="BS212" s="316">
        <f t="shared" si="150"/>
        <v>0</v>
      </c>
      <c r="BT212" s="316">
        <f t="shared" si="150"/>
        <v>0</v>
      </c>
      <c r="BU212" s="316">
        <f t="shared" ref="BU212:BX212" si="151">IF($C33="NON-QALY",IF(BU$27="-","",BU$158*BU211),IF($C33="QALY",IF(BU$27="-","",BU211*BU$159),"N/A"))</f>
        <v>0</v>
      </c>
      <c r="BV212" s="316">
        <f t="shared" si="151"/>
        <v>0</v>
      </c>
      <c r="BW212" s="316">
        <f t="shared" si="151"/>
        <v>0</v>
      </c>
      <c r="BX212" s="316">
        <f t="shared" si="151"/>
        <v>0</v>
      </c>
    </row>
    <row r="213" spans="1:76" s="7" customFormat="1" ht="11.4" x14ac:dyDescent="0.2">
      <c r="A213" s="738" t="s">
        <v>39</v>
      </c>
      <c r="B213" s="713">
        <f>B34</f>
        <v>0</v>
      </c>
      <c r="C213" s="713" t="str">
        <f>C34</f>
        <v>Non-QALY</v>
      </c>
      <c r="D213" s="709">
        <f>E213/(IF(C34="QALY",Factors!$BU$51,Factors!$BU$50))</f>
        <v>0</v>
      </c>
      <c r="E213" s="711">
        <f t="shared" ref="E213" si="152">SUM(G214:BX214)</f>
        <v>0</v>
      </c>
      <c r="F213" s="34" t="s">
        <v>325</v>
      </c>
      <c r="G213" s="316">
        <f>G34</f>
        <v>0</v>
      </c>
      <c r="H213" s="316">
        <f t="shared" ref="H213:BS213" si="153">H34</f>
        <v>0</v>
      </c>
      <c r="I213" s="316">
        <f t="shared" si="153"/>
        <v>0</v>
      </c>
      <c r="J213" s="316">
        <f t="shared" si="153"/>
        <v>0</v>
      </c>
      <c r="K213" s="316">
        <f t="shared" si="153"/>
        <v>0</v>
      </c>
      <c r="L213" s="316">
        <f t="shared" si="153"/>
        <v>0</v>
      </c>
      <c r="M213" s="316">
        <f t="shared" si="153"/>
        <v>0</v>
      </c>
      <c r="N213" s="316">
        <f t="shared" si="153"/>
        <v>0</v>
      </c>
      <c r="O213" s="316">
        <f t="shared" si="153"/>
        <v>0</v>
      </c>
      <c r="P213" s="316">
        <f t="shared" si="153"/>
        <v>0</v>
      </c>
      <c r="Q213" s="316">
        <f t="shared" si="153"/>
        <v>0</v>
      </c>
      <c r="R213" s="316">
        <f t="shared" si="153"/>
        <v>0</v>
      </c>
      <c r="S213" s="316">
        <f t="shared" si="153"/>
        <v>0</v>
      </c>
      <c r="T213" s="316">
        <f t="shared" si="153"/>
        <v>0</v>
      </c>
      <c r="U213" s="316">
        <f t="shared" si="153"/>
        <v>0</v>
      </c>
      <c r="V213" s="316">
        <f t="shared" si="153"/>
        <v>0</v>
      </c>
      <c r="W213" s="316">
        <f t="shared" si="153"/>
        <v>0</v>
      </c>
      <c r="X213" s="316">
        <f t="shared" si="153"/>
        <v>0</v>
      </c>
      <c r="Y213" s="316">
        <f t="shared" si="153"/>
        <v>0</v>
      </c>
      <c r="Z213" s="316">
        <f t="shared" si="153"/>
        <v>0</v>
      </c>
      <c r="AA213" s="316">
        <f t="shared" si="153"/>
        <v>0</v>
      </c>
      <c r="AB213" s="316">
        <f t="shared" si="153"/>
        <v>0</v>
      </c>
      <c r="AC213" s="316">
        <f t="shared" si="153"/>
        <v>0</v>
      </c>
      <c r="AD213" s="316">
        <f t="shared" si="153"/>
        <v>0</v>
      </c>
      <c r="AE213" s="316">
        <f t="shared" si="153"/>
        <v>0</v>
      </c>
      <c r="AF213" s="316">
        <f t="shared" si="153"/>
        <v>0</v>
      </c>
      <c r="AG213" s="316">
        <f t="shared" si="153"/>
        <v>0</v>
      </c>
      <c r="AH213" s="316">
        <f t="shared" si="153"/>
        <v>0</v>
      </c>
      <c r="AI213" s="316">
        <f t="shared" si="153"/>
        <v>0</v>
      </c>
      <c r="AJ213" s="316">
        <f t="shared" si="153"/>
        <v>0</v>
      </c>
      <c r="AK213" s="316">
        <f t="shared" si="153"/>
        <v>0</v>
      </c>
      <c r="AL213" s="316">
        <f t="shared" si="153"/>
        <v>0</v>
      </c>
      <c r="AM213" s="316">
        <f t="shared" si="153"/>
        <v>0</v>
      </c>
      <c r="AN213" s="316">
        <f t="shared" si="153"/>
        <v>0</v>
      </c>
      <c r="AO213" s="316">
        <f t="shared" si="153"/>
        <v>0</v>
      </c>
      <c r="AP213" s="316">
        <f t="shared" si="153"/>
        <v>0</v>
      </c>
      <c r="AQ213" s="316">
        <f t="shared" si="153"/>
        <v>0</v>
      </c>
      <c r="AR213" s="316">
        <f t="shared" si="153"/>
        <v>0</v>
      </c>
      <c r="AS213" s="316">
        <f t="shared" si="153"/>
        <v>0</v>
      </c>
      <c r="AT213" s="316">
        <f t="shared" si="153"/>
        <v>0</v>
      </c>
      <c r="AU213" s="316">
        <f t="shared" si="153"/>
        <v>0</v>
      </c>
      <c r="AV213" s="316">
        <f t="shared" si="153"/>
        <v>0</v>
      </c>
      <c r="AW213" s="316">
        <f t="shared" si="153"/>
        <v>0</v>
      </c>
      <c r="AX213" s="316">
        <f t="shared" si="153"/>
        <v>0</v>
      </c>
      <c r="AY213" s="316">
        <f t="shared" si="153"/>
        <v>0</v>
      </c>
      <c r="AZ213" s="316">
        <f t="shared" si="153"/>
        <v>0</v>
      </c>
      <c r="BA213" s="316">
        <f t="shared" si="153"/>
        <v>0</v>
      </c>
      <c r="BB213" s="316">
        <f t="shared" si="153"/>
        <v>0</v>
      </c>
      <c r="BC213" s="316">
        <f t="shared" si="153"/>
        <v>0</v>
      </c>
      <c r="BD213" s="316">
        <f t="shared" si="153"/>
        <v>0</v>
      </c>
      <c r="BE213" s="316">
        <f t="shared" si="153"/>
        <v>0</v>
      </c>
      <c r="BF213" s="316">
        <f t="shared" si="153"/>
        <v>0</v>
      </c>
      <c r="BG213" s="316">
        <f t="shared" si="153"/>
        <v>0</v>
      </c>
      <c r="BH213" s="316">
        <f t="shared" si="153"/>
        <v>0</v>
      </c>
      <c r="BI213" s="316">
        <f t="shared" si="153"/>
        <v>0</v>
      </c>
      <c r="BJ213" s="316">
        <f t="shared" si="153"/>
        <v>0</v>
      </c>
      <c r="BK213" s="316">
        <f t="shared" si="153"/>
        <v>0</v>
      </c>
      <c r="BL213" s="316">
        <f t="shared" si="153"/>
        <v>0</v>
      </c>
      <c r="BM213" s="316">
        <f t="shared" si="153"/>
        <v>0</v>
      </c>
      <c r="BN213" s="316">
        <f t="shared" si="153"/>
        <v>0</v>
      </c>
      <c r="BO213" s="316">
        <f t="shared" si="153"/>
        <v>0</v>
      </c>
      <c r="BP213" s="316">
        <f t="shared" si="153"/>
        <v>0</v>
      </c>
      <c r="BQ213" s="316">
        <f t="shared" si="153"/>
        <v>0</v>
      </c>
      <c r="BR213" s="316">
        <f t="shared" si="153"/>
        <v>0</v>
      </c>
      <c r="BS213" s="316">
        <f t="shared" si="153"/>
        <v>0</v>
      </c>
      <c r="BT213" s="316">
        <f t="shared" ref="BT213:BX213" si="154">BT34</f>
        <v>0</v>
      </c>
      <c r="BU213" s="316">
        <f t="shared" si="154"/>
        <v>0</v>
      </c>
      <c r="BV213" s="316">
        <f t="shared" si="154"/>
        <v>0</v>
      </c>
      <c r="BW213" s="316">
        <f t="shared" si="154"/>
        <v>0</v>
      </c>
      <c r="BX213" s="316">
        <f t="shared" si="154"/>
        <v>0</v>
      </c>
    </row>
    <row r="214" spans="1:76" s="7" customFormat="1" ht="11.4" x14ac:dyDescent="0.2">
      <c r="A214" s="739"/>
      <c r="B214" s="714"/>
      <c r="C214" s="714"/>
      <c r="D214" s="710"/>
      <c r="E214" s="712"/>
      <c r="F214" s="90" t="s">
        <v>324</v>
      </c>
      <c r="G214" s="316">
        <f>IF($C34="","N/A",G213)</f>
        <v>0</v>
      </c>
      <c r="H214" s="316">
        <f>IF($C34="NON-QALY",IF(H$27="-","",H$158*H213),IF($C34="QALY",IF(H$27="-","",H213*H$159),"N/A"))</f>
        <v>0</v>
      </c>
      <c r="I214" s="316">
        <f t="shared" ref="I214:BT214" si="155">IF($C34="NON-QALY",IF(I$27="-","",I$158*I213),IF($C34="QALY",IF(I$27="-","",I213*I$159),"N/A"))</f>
        <v>0</v>
      </c>
      <c r="J214" s="316">
        <f t="shared" si="155"/>
        <v>0</v>
      </c>
      <c r="K214" s="316">
        <f t="shared" si="155"/>
        <v>0</v>
      </c>
      <c r="L214" s="316">
        <f t="shared" si="155"/>
        <v>0</v>
      </c>
      <c r="M214" s="316">
        <f t="shared" si="155"/>
        <v>0</v>
      </c>
      <c r="N214" s="316">
        <f t="shared" si="155"/>
        <v>0</v>
      </c>
      <c r="O214" s="316">
        <f t="shared" si="155"/>
        <v>0</v>
      </c>
      <c r="P214" s="316">
        <f t="shared" si="155"/>
        <v>0</v>
      </c>
      <c r="Q214" s="316">
        <f t="shared" si="155"/>
        <v>0</v>
      </c>
      <c r="R214" s="316">
        <f t="shared" si="155"/>
        <v>0</v>
      </c>
      <c r="S214" s="316">
        <f t="shared" si="155"/>
        <v>0</v>
      </c>
      <c r="T214" s="316">
        <f t="shared" si="155"/>
        <v>0</v>
      </c>
      <c r="U214" s="316">
        <f t="shared" si="155"/>
        <v>0</v>
      </c>
      <c r="V214" s="316">
        <f t="shared" si="155"/>
        <v>0</v>
      </c>
      <c r="W214" s="316">
        <f t="shared" si="155"/>
        <v>0</v>
      </c>
      <c r="X214" s="316">
        <f t="shared" si="155"/>
        <v>0</v>
      </c>
      <c r="Y214" s="316">
        <f t="shared" si="155"/>
        <v>0</v>
      </c>
      <c r="Z214" s="316">
        <f t="shared" si="155"/>
        <v>0</v>
      </c>
      <c r="AA214" s="316">
        <f t="shared" si="155"/>
        <v>0</v>
      </c>
      <c r="AB214" s="316">
        <f t="shared" si="155"/>
        <v>0</v>
      </c>
      <c r="AC214" s="316">
        <f t="shared" si="155"/>
        <v>0</v>
      </c>
      <c r="AD214" s="316">
        <f t="shared" si="155"/>
        <v>0</v>
      </c>
      <c r="AE214" s="316">
        <f t="shared" si="155"/>
        <v>0</v>
      </c>
      <c r="AF214" s="316">
        <f t="shared" si="155"/>
        <v>0</v>
      </c>
      <c r="AG214" s="316">
        <f t="shared" si="155"/>
        <v>0</v>
      </c>
      <c r="AH214" s="316">
        <f t="shared" si="155"/>
        <v>0</v>
      </c>
      <c r="AI214" s="316">
        <f t="shared" si="155"/>
        <v>0</v>
      </c>
      <c r="AJ214" s="316">
        <f t="shared" si="155"/>
        <v>0</v>
      </c>
      <c r="AK214" s="316">
        <f t="shared" si="155"/>
        <v>0</v>
      </c>
      <c r="AL214" s="316">
        <f t="shared" si="155"/>
        <v>0</v>
      </c>
      <c r="AM214" s="316">
        <f t="shared" si="155"/>
        <v>0</v>
      </c>
      <c r="AN214" s="316">
        <f t="shared" si="155"/>
        <v>0</v>
      </c>
      <c r="AO214" s="316">
        <f t="shared" si="155"/>
        <v>0</v>
      </c>
      <c r="AP214" s="316">
        <f t="shared" si="155"/>
        <v>0</v>
      </c>
      <c r="AQ214" s="316">
        <f t="shared" si="155"/>
        <v>0</v>
      </c>
      <c r="AR214" s="316">
        <f t="shared" si="155"/>
        <v>0</v>
      </c>
      <c r="AS214" s="316">
        <f t="shared" si="155"/>
        <v>0</v>
      </c>
      <c r="AT214" s="316">
        <f t="shared" si="155"/>
        <v>0</v>
      </c>
      <c r="AU214" s="316">
        <f t="shared" si="155"/>
        <v>0</v>
      </c>
      <c r="AV214" s="316">
        <f t="shared" si="155"/>
        <v>0</v>
      </c>
      <c r="AW214" s="316">
        <f t="shared" si="155"/>
        <v>0</v>
      </c>
      <c r="AX214" s="316">
        <f t="shared" si="155"/>
        <v>0</v>
      </c>
      <c r="AY214" s="316">
        <f t="shared" si="155"/>
        <v>0</v>
      </c>
      <c r="AZ214" s="316">
        <f t="shared" si="155"/>
        <v>0</v>
      </c>
      <c r="BA214" s="316">
        <f t="shared" si="155"/>
        <v>0</v>
      </c>
      <c r="BB214" s="316">
        <f t="shared" si="155"/>
        <v>0</v>
      </c>
      <c r="BC214" s="316">
        <f t="shared" si="155"/>
        <v>0</v>
      </c>
      <c r="BD214" s="316">
        <f t="shared" si="155"/>
        <v>0</v>
      </c>
      <c r="BE214" s="316">
        <f t="shared" si="155"/>
        <v>0</v>
      </c>
      <c r="BF214" s="316">
        <f t="shared" si="155"/>
        <v>0</v>
      </c>
      <c r="BG214" s="316">
        <f t="shared" si="155"/>
        <v>0</v>
      </c>
      <c r="BH214" s="316">
        <f t="shared" si="155"/>
        <v>0</v>
      </c>
      <c r="BI214" s="316">
        <f t="shared" si="155"/>
        <v>0</v>
      </c>
      <c r="BJ214" s="316">
        <f t="shared" si="155"/>
        <v>0</v>
      </c>
      <c r="BK214" s="316">
        <f t="shared" si="155"/>
        <v>0</v>
      </c>
      <c r="BL214" s="316">
        <f t="shared" si="155"/>
        <v>0</v>
      </c>
      <c r="BM214" s="316">
        <f t="shared" si="155"/>
        <v>0</v>
      </c>
      <c r="BN214" s="316">
        <f t="shared" si="155"/>
        <v>0</v>
      </c>
      <c r="BO214" s="316">
        <f t="shared" si="155"/>
        <v>0</v>
      </c>
      <c r="BP214" s="316">
        <f t="shared" si="155"/>
        <v>0</v>
      </c>
      <c r="BQ214" s="316">
        <f t="shared" si="155"/>
        <v>0</v>
      </c>
      <c r="BR214" s="316">
        <f t="shared" si="155"/>
        <v>0</v>
      </c>
      <c r="BS214" s="316">
        <f t="shared" si="155"/>
        <v>0</v>
      </c>
      <c r="BT214" s="316">
        <f t="shared" si="155"/>
        <v>0</v>
      </c>
      <c r="BU214" s="316">
        <f t="shared" ref="BU214:BX214" si="156">IF($C34="NON-QALY",IF(BU$27="-","",BU$158*BU213),IF($C34="QALY",IF(BU$27="-","",BU213*BU$159),"N/A"))</f>
        <v>0</v>
      </c>
      <c r="BV214" s="316">
        <f t="shared" si="156"/>
        <v>0</v>
      </c>
      <c r="BW214" s="316">
        <f t="shared" si="156"/>
        <v>0</v>
      </c>
      <c r="BX214" s="316">
        <f t="shared" si="156"/>
        <v>0</v>
      </c>
    </row>
    <row r="215" spans="1:76" s="7" customFormat="1" ht="11.4" x14ac:dyDescent="0.2">
      <c r="A215" s="738" t="s">
        <v>40</v>
      </c>
      <c r="B215" s="713">
        <f>B35</f>
        <v>0</v>
      </c>
      <c r="C215" s="713" t="str">
        <f>C35</f>
        <v>Non-QALY</v>
      </c>
      <c r="D215" s="709">
        <f>E215/(IF(C35="QALY",Factors!$BU$51,Factors!$BU$50))</f>
        <v>0</v>
      </c>
      <c r="E215" s="711">
        <f t="shared" ref="E215" si="157">SUM(G216:BX216)</f>
        <v>0</v>
      </c>
      <c r="F215" s="34" t="s">
        <v>325</v>
      </c>
      <c r="G215" s="316">
        <f>G35</f>
        <v>0</v>
      </c>
      <c r="H215" s="316">
        <f t="shared" ref="H215:BS215" si="158">H35</f>
        <v>0</v>
      </c>
      <c r="I215" s="316">
        <f t="shared" si="158"/>
        <v>0</v>
      </c>
      <c r="J215" s="316">
        <f t="shared" si="158"/>
        <v>0</v>
      </c>
      <c r="K215" s="316">
        <f t="shared" si="158"/>
        <v>0</v>
      </c>
      <c r="L215" s="316">
        <f t="shared" si="158"/>
        <v>0</v>
      </c>
      <c r="M215" s="316">
        <f t="shared" si="158"/>
        <v>0</v>
      </c>
      <c r="N215" s="316">
        <f t="shared" si="158"/>
        <v>0</v>
      </c>
      <c r="O215" s="316">
        <f t="shared" si="158"/>
        <v>0</v>
      </c>
      <c r="P215" s="316">
        <f t="shared" si="158"/>
        <v>0</v>
      </c>
      <c r="Q215" s="316">
        <f t="shared" si="158"/>
        <v>0</v>
      </c>
      <c r="R215" s="316">
        <f t="shared" si="158"/>
        <v>0</v>
      </c>
      <c r="S215" s="316">
        <f t="shared" si="158"/>
        <v>0</v>
      </c>
      <c r="T215" s="316">
        <f t="shared" si="158"/>
        <v>0</v>
      </c>
      <c r="U215" s="316">
        <f t="shared" si="158"/>
        <v>0</v>
      </c>
      <c r="V215" s="316">
        <f t="shared" si="158"/>
        <v>0</v>
      </c>
      <c r="W215" s="316">
        <f t="shared" si="158"/>
        <v>0</v>
      </c>
      <c r="X215" s="316">
        <f t="shared" si="158"/>
        <v>0</v>
      </c>
      <c r="Y215" s="316">
        <f t="shared" si="158"/>
        <v>0</v>
      </c>
      <c r="Z215" s="316">
        <f t="shared" si="158"/>
        <v>0</v>
      </c>
      <c r="AA215" s="316">
        <f t="shared" si="158"/>
        <v>0</v>
      </c>
      <c r="AB215" s="316">
        <f t="shared" si="158"/>
        <v>0</v>
      </c>
      <c r="AC215" s="316">
        <f t="shared" si="158"/>
        <v>0</v>
      </c>
      <c r="AD215" s="316">
        <f t="shared" si="158"/>
        <v>0</v>
      </c>
      <c r="AE215" s="316">
        <f t="shared" si="158"/>
        <v>0</v>
      </c>
      <c r="AF215" s="316">
        <f t="shared" si="158"/>
        <v>0</v>
      </c>
      <c r="AG215" s="316">
        <f t="shared" si="158"/>
        <v>0</v>
      </c>
      <c r="AH215" s="316">
        <f t="shared" si="158"/>
        <v>0</v>
      </c>
      <c r="AI215" s="316">
        <f t="shared" si="158"/>
        <v>0</v>
      </c>
      <c r="AJ215" s="316">
        <f t="shared" si="158"/>
        <v>0</v>
      </c>
      <c r="AK215" s="316">
        <f t="shared" si="158"/>
        <v>0</v>
      </c>
      <c r="AL215" s="316">
        <f t="shared" si="158"/>
        <v>0</v>
      </c>
      <c r="AM215" s="316">
        <f t="shared" si="158"/>
        <v>0</v>
      </c>
      <c r="AN215" s="316">
        <f t="shared" si="158"/>
        <v>0</v>
      </c>
      <c r="AO215" s="316">
        <f t="shared" si="158"/>
        <v>0</v>
      </c>
      <c r="AP215" s="316">
        <f t="shared" si="158"/>
        <v>0</v>
      </c>
      <c r="AQ215" s="316">
        <f t="shared" si="158"/>
        <v>0</v>
      </c>
      <c r="AR215" s="316">
        <f t="shared" si="158"/>
        <v>0</v>
      </c>
      <c r="AS215" s="316">
        <f t="shared" si="158"/>
        <v>0</v>
      </c>
      <c r="AT215" s="316">
        <f t="shared" si="158"/>
        <v>0</v>
      </c>
      <c r="AU215" s="316">
        <f t="shared" si="158"/>
        <v>0</v>
      </c>
      <c r="AV215" s="316">
        <f t="shared" si="158"/>
        <v>0</v>
      </c>
      <c r="AW215" s="316">
        <f t="shared" si="158"/>
        <v>0</v>
      </c>
      <c r="AX215" s="316">
        <f t="shared" si="158"/>
        <v>0</v>
      </c>
      <c r="AY215" s="316">
        <f t="shared" si="158"/>
        <v>0</v>
      </c>
      <c r="AZ215" s="316">
        <f t="shared" si="158"/>
        <v>0</v>
      </c>
      <c r="BA215" s="316">
        <f t="shared" si="158"/>
        <v>0</v>
      </c>
      <c r="BB215" s="316">
        <f t="shared" si="158"/>
        <v>0</v>
      </c>
      <c r="BC215" s="316">
        <f t="shared" si="158"/>
        <v>0</v>
      </c>
      <c r="BD215" s="316">
        <f t="shared" si="158"/>
        <v>0</v>
      </c>
      <c r="BE215" s="316">
        <f t="shared" si="158"/>
        <v>0</v>
      </c>
      <c r="BF215" s="316">
        <f t="shared" si="158"/>
        <v>0</v>
      </c>
      <c r="BG215" s="316">
        <f t="shared" si="158"/>
        <v>0</v>
      </c>
      <c r="BH215" s="316">
        <f t="shared" si="158"/>
        <v>0</v>
      </c>
      <c r="BI215" s="316">
        <f t="shared" si="158"/>
        <v>0</v>
      </c>
      <c r="BJ215" s="316">
        <f t="shared" si="158"/>
        <v>0</v>
      </c>
      <c r="BK215" s="316">
        <f t="shared" si="158"/>
        <v>0</v>
      </c>
      <c r="BL215" s="316">
        <f t="shared" si="158"/>
        <v>0</v>
      </c>
      <c r="BM215" s="316">
        <f t="shared" si="158"/>
        <v>0</v>
      </c>
      <c r="BN215" s="316">
        <f t="shared" si="158"/>
        <v>0</v>
      </c>
      <c r="BO215" s="316">
        <f t="shared" si="158"/>
        <v>0</v>
      </c>
      <c r="BP215" s="316">
        <f t="shared" si="158"/>
        <v>0</v>
      </c>
      <c r="BQ215" s="316">
        <f t="shared" si="158"/>
        <v>0</v>
      </c>
      <c r="BR215" s="316">
        <f t="shared" si="158"/>
        <v>0</v>
      </c>
      <c r="BS215" s="316">
        <f t="shared" si="158"/>
        <v>0</v>
      </c>
      <c r="BT215" s="316">
        <f t="shared" ref="BT215:BX215" si="159">BT35</f>
        <v>0</v>
      </c>
      <c r="BU215" s="316">
        <f t="shared" si="159"/>
        <v>0</v>
      </c>
      <c r="BV215" s="316">
        <f t="shared" si="159"/>
        <v>0</v>
      </c>
      <c r="BW215" s="316">
        <f t="shared" si="159"/>
        <v>0</v>
      </c>
      <c r="BX215" s="316">
        <f t="shared" si="159"/>
        <v>0</v>
      </c>
    </row>
    <row r="216" spans="1:76" s="7" customFormat="1" ht="11.4" x14ac:dyDescent="0.2">
      <c r="A216" s="739"/>
      <c r="B216" s="714"/>
      <c r="C216" s="714"/>
      <c r="D216" s="710"/>
      <c r="E216" s="712"/>
      <c r="F216" s="90" t="s">
        <v>324</v>
      </c>
      <c r="G216" s="316">
        <f>IF($C35="","N/A",G215)</f>
        <v>0</v>
      </c>
      <c r="H216" s="316">
        <f>IF($C35="NON-QALY",IF(H$27="-","",H$158*H215),IF($C35="QALY",IF(H$27="-","",H215*H$159),"N/A"))</f>
        <v>0</v>
      </c>
      <c r="I216" s="316">
        <f t="shared" ref="I216:BT216" si="160">IF($C35="NON-QALY",IF(I$27="-","",I$158*I215),IF($C35="QALY",IF(I$27="-","",I215*I$159),"N/A"))</f>
        <v>0</v>
      </c>
      <c r="J216" s="316">
        <f t="shared" si="160"/>
        <v>0</v>
      </c>
      <c r="K216" s="316">
        <f t="shared" si="160"/>
        <v>0</v>
      </c>
      <c r="L216" s="316">
        <f t="shared" si="160"/>
        <v>0</v>
      </c>
      <c r="M216" s="316">
        <f t="shared" si="160"/>
        <v>0</v>
      </c>
      <c r="N216" s="316">
        <f t="shared" si="160"/>
        <v>0</v>
      </c>
      <c r="O216" s="316">
        <f t="shared" si="160"/>
        <v>0</v>
      </c>
      <c r="P216" s="316">
        <f t="shared" si="160"/>
        <v>0</v>
      </c>
      <c r="Q216" s="316">
        <f t="shared" si="160"/>
        <v>0</v>
      </c>
      <c r="R216" s="316">
        <f t="shared" si="160"/>
        <v>0</v>
      </c>
      <c r="S216" s="316">
        <f t="shared" si="160"/>
        <v>0</v>
      </c>
      <c r="T216" s="316">
        <f t="shared" si="160"/>
        <v>0</v>
      </c>
      <c r="U216" s="316">
        <f t="shared" si="160"/>
        <v>0</v>
      </c>
      <c r="V216" s="316">
        <f t="shared" si="160"/>
        <v>0</v>
      </c>
      <c r="W216" s="316">
        <f t="shared" si="160"/>
        <v>0</v>
      </c>
      <c r="X216" s="316">
        <f t="shared" si="160"/>
        <v>0</v>
      </c>
      <c r="Y216" s="316">
        <f t="shared" si="160"/>
        <v>0</v>
      </c>
      <c r="Z216" s="316">
        <f t="shared" si="160"/>
        <v>0</v>
      </c>
      <c r="AA216" s="316">
        <f t="shared" si="160"/>
        <v>0</v>
      </c>
      <c r="AB216" s="316">
        <f t="shared" si="160"/>
        <v>0</v>
      </c>
      <c r="AC216" s="316">
        <f t="shared" si="160"/>
        <v>0</v>
      </c>
      <c r="AD216" s="316">
        <f t="shared" si="160"/>
        <v>0</v>
      </c>
      <c r="AE216" s="316">
        <f t="shared" si="160"/>
        <v>0</v>
      </c>
      <c r="AF216" s="316">
        <f t="shared" si="160"/>
        <v>0</v>
      </c>
      <c r="AG216" s="316">
        <f t="shared" si="160"/>
        <v>0</v>
      </c>
      <c r="AH216" s="316">
        <f t="shared" si="160"/>
        <v>0</v>
      </c>
      <c r="AI216" s="316">
        <f t="shared" si="160"/>
        <v>0</v>
      </c>
      <c r="AJ216" s="316">
        <f t="shared" si="160"/>
        <v>0</v>
      </c>
      <c r="AK216" s="316">
        <f t="shared" si="160"/>
        <v>0</v>
      </c>
      <c r="AL216" s="316">
        <f t="shared" si="160"/>
        <v>0</v>
      </c>
      <c r="AM216" s="316">
        <f t="shared" si="160"/>
        <v>0</v>
      </c>
      <c r="AN216" s="316">
        <f t="shared" si="160"/>
        <v>0</v>
      </c>
      <c r="AO216" s="316">
        <f t="shared" si="160"/>
        <v>0</v>
      </c>
      <c r="AP216" s="316">
        <f t="shared" si="160"/>
        <v>0</v>
      </c>
      <c r="AQ216" s="316">
        <f t="shared" si="160"/>
        <v>0</v>
      </c>
      <c r="AR216" s="316">
        <f t="shared" si="160"/>
        <v>0</v>
      </c>
      <c r="AS216" s="316">
        <f t="shared" si="160"/>
        <v>0</v>
      </c>
      <c r="AT216" s="316">
        <f t="shared" si="160"/>
        <v>0</v>
      </c>
      <c r="AU216" s="316">
        <f t="shared" si="160"/>
        <v>0</v>
      </c>
      <c r="AV216" s="316">
        <f t="shared" si="160"/>
        <v>0</v>
      </c>
      <c r="AW216" s="316">
        <f t="shared" si="160"/>
        <v>0</v>
      </c>
      <c r="AX216" s="316">
        <f t="shared" si="160"/>
        <v>0</v>
      </c>
      <c r="AY216" s="316">
        <f t="shared" si="160"/>
        <v>0</v>
      </c>
      <c r="AZ216" s="316">
        <f t="shared" si="160"/>
        <v>0</v>
      </c>
      <c r="BA216" s="316">
        <f t="shared" si="160"/>
        <v>0</v>
      </c>
      <c r="BB216" s="316">
        <f t="shared" si="160"/>
        <v>0</v>
      </c>
      <c r="BC216" s="316">
        <f t="shared" si="160"/>
        <v>0</v>
      </c>
      <c r="BD216" s="316">
        <f t="shared" si="160"/>
        <v>0</v>
      </c>
      <c r="BE216" s="316">
        <f t="shared" si="160"/>
        <v>0</v>
      </c>
      <c r="BF216" s="316">
        <f t="shared" si="160"/>
        <v>0</v>
      </c>
      <c r="BG216" s="316">
        <f t="shared" si="160"/>
        <v>0</v>
      </c>
      <c r="BH216" s="316">
        <f t="shared" si="160"/>
        <v>0</v>
      </c>
      <c r="BI216" s="316">
        <f t="shared" si="160"/>
        <v>0</v>
      </c>
      <c r="BJ216" s="316">
        <f t="shared" si="160"/>
        <v>0</v>
      </c>
      <c r="BK216" s="316">
        <f t="shared" si="160"/>
        <v>0</v>
      </c>
      <c r="BL216" s="316">
        <f t="shared" si="160"/>
        <v>0</v>
      </c>
      <c r="BM216" s="316">
        <f t="shared" si="160"/>
        <v>0</v>
      </c>
      <c r="BN216" s="316">
        <f t="shared" si="160"/>
        <v>0</v>
      </c>
      <c r="BO216" s="316">
        <f t="shared" si="160"/>
        <v>0</v>
      </c>
      <c r="BP216" s="316">
        <f t="shared" si="160"/>
        <v>0</v>
      </c>
      <c r="BQ216" s="316">
        <f t="shared" si="160"/>
        <v>0</v>
      </c>
      <c r="BR216" s="316">
        <f t="shared" si="160"/>
        <v>0</v>
      </c>
      <c r="BS216" s="316">
        <f t="shared" si="160"/>
        <v>0</v>
      </c>
      <c r="BT216" s="316">
        <f t="shared" si="160"/>
        <v>0</v>
      </c>
      <c r="BU216" s="316">
        <f t="shared" ref="BU216:BX216" si="161">IF($C35="NON-QALY",IF(BU$27="-","",BU$158*BU215),IF($C35="QALY",IF(BU$27="-","",BU215*BU$159),"N/A"))</f>
        <v>0</v>
      </c>
      <c r="BV216" s="316">
        <f t="shared" si="161"/>
        <v>0</v>
      </c>
      <c r="BW216" s="316">
        <f t="shared" si="161"/>
        <v>0</v>
      </c>
      <c r="BX216" s="316">
        <f t="shared" si="161"/>
        <v>0</v>
      </c>
    </row>
    <row r="217" spans="1:76" s="7" customFormat="1" ht="11.4" x14ac:dyDescent="0.2">
      <c r="A217" s="738" t="s">
        <v>631</v>
      </c>
      <c r="B217" s="713">
        <f>B36</f>
        <v>0</v>
      </c>
      <c r="C217" s="713" t="str">
        <f>C36</f>
        <v>Non-QALY</v>
      </c>
      <c r="D217" s="709">
        <f>E217/(IF(C36="QALY",Factors!$BU$51,Factors!$BU$50))</f>
        <v>0</v>
      </c>
      <c r="E217" s="711">
        <f t="shared" ref="E217" si="162">SUM(G218:BX218)</f>
        <v>0</v>
      </c>
      <c r="F217" s="34" t="s">
        <v>325</v>
      </c>
      <c r="G217" s="316">
        <f>G36</f>
        <v>0</v>
      </c>
      <c r="H217" s="316">
        <f t="shared" ref="H217:BS217" si="163">H36</f>
        <v>0</v>
      </c>
      <c r="I217" s="316">
        <f t="shared" si="163"/>
        <v>0</v>
      </c>
      <c r="J217" s="316">
        <f t="shared" si="163"/>
        <v>0</v>
      </c>
      <c r="K217" s="316">
        <f t="shared" si="163"/>
        <v>0</v>
      </c>
      <c r="L217" s="316">
        <f t="shared" si="163"/>
        <v>0</v>
      </c>
      <c r="M217" s="316">
        <f t="shared" si="163"/>
        <v>0</v>
      </c>
      <c r="N217" s="316">
        <f t="shared" si="163"/>
        <v>0</v>
      </c>
      <c r="O217" s="316">
        <f t="shared" si="163"/>
        <v>0</v>
      </c>
      <c r="P217" s="316">
        <f t="shared" si="163"/>
        <v>0</v>
      </c>
      <c r="Q217" s="316">
        <f t="shared" si="163"/>
        <v>0</v>
      </c>
      <c r="R217" s="316">
        <f t="shared" si="163"/>
        <v>0</v>
      </c>
      <c r="S217" s="316">
        <f t="shared" si="163"/>
        <v>0</v>
      </c>
      <c r="T217" s="316">
        <f t="shared" si="163"/>
        <v>0</v>
      </c>
      <c r="U217" s="316">
        <f t="shared" si="163"/>
        <v>0</v>
      </c>
      <c r="V217" s="316">
        <f t="shared" si="163"/>
        <v>0</v>
      </c>
      <c r="W217" s="316">
        <f t="shared" si="163"/>
        <v>0</v>
      </c>
      <c r="X217" s="316">
        <f t="shared" si="163"/>
        <v>0</v>
      </c>
      <c r="Y217" s="316">
        <f t="shared" si="163"/>
        <v>0</v>
      </c>
      <c r="Z217" s="316">
        <f t="shared" si="163"/>
        <v>0</v>
      </c>
      <c r="AA217" s="316">
        <f t="shared" si="163"/>
        <v>0</v>
      </c>
      <c r="AB217" s="316">
        <f t="shared" si="163"/>
        <v>0</v>
      </c>
      <c r="AC217" s="316">
        <f t="shared" si="163"/>
        <v>0</v>
      </c>
      <c r="AD217" s="316">
        <f t="shared" si="163"/>
        <v>0</v>
      </c>
      <c r="AE217" s="316">
        <f t="shared" si="163"/>
        <v>0</v>
      </c>
      <c r="AF217" s="316">
        <f t="shared" si="163"/>
        <v>0</v>
      </c>
      <c r="AG217" s="316">
        <f t="shared" si="163"/>
        <v>0</v>
      </c>
      <c r="AH217" s="316">
        <f t="shared" si="163"/>
        <v>0</v>
      </c>
      <c r="AI217" s="316">
        <f t="shared" si="163"/>
        <v>0</v>
      </c>
      <c r="AJ217" s="316">
        <f t="shared" si="163"/>
        <v>0</v>
      </c>
      <c r="AK217" s="316">
        <f t="shared" si="163"/>
        <v>0</v>
      </c>
      <c r="AL217" s="316">
        <f t="shared" si="163"/>
        <v>0</v>
      </c>
      <c r="AM217" s="316">
        <f t="shared" si="163"/>
        <v>0</v>
      </c>
      <c r="AN217" s="316">
        <f t="shared" si="163"/>
        <v>0</v>
      </c>
      <c r="AO217" s="316">
        <f t="shared" si="163"/>
        <v>0</v>
      </c>
      <c r="AP217" s="316">
        <f t="shared" si="163"/>
        <v>0</v>
      </c>
      <c r="AQ217" s="316">
        <f t="shared" si="163"/>
        <v>0</v>
      </c>
      <c r="AR217" s="316">
        <f t="shared" si="163"/>
        <v>0</v>
      </c>
      <c r="AS217" s="316">
        <f t="shared" si="163"/>
        <v>0</v>
      </c>
      <c r="AT217" s="316">
        <f t="shared" si="163"/>
        <v>0</v>
      </c>
      <c r="AU217" s="316">
        <f t="shared" si="163"/>
        <v>0</v>
      </c>
      <c r="AV217" s="316">
        <f t="shared" si="163"/>
        <v>0</v>
      </c>
      <c r="AW217" s="316">
        <f t="shared" si="163"/>
        <v>0</v>
      </c>
      <c r="AX217" s="316">
        <f t="shared" si="163"/>
        <v>0</v>
      </c>
      <c r="AY217" s="316">
        <f t="shared" si="163"/>
        <v>0</v>
      </c>
      <c r="AZ217" s="316">
        <f t="shared" si="163"/>
        <v>0</v>
      </c>
      <c r="BA217" s="316">
        <f t="shared" si="163"/>
        <v>0</v>
      </c>
      <c r="BB217" s="316">
        <f t="shared" si="163"/>
        <v>0</v>
      </c>
      <c r="BC217" s="316">
        <f t="shared" si="163"/>
        <v>0</v>
      </c>
      <c r="BD217" s="316">
        <f t="shared" si="163"/>
        <v>0</v>
      </c>
      <c r="BE217" s="316">
        <f t="shared" si="163"/>
        <v>0</v>
      </c>
      <c r="BF217" s="316">
        <f t="shared" si="163"/>
        <v>0</v>
      </c>
      <c r="BG217" s="316">
        <f t="shared" si="163"/>
        <v>0</v>
      </c>
      <c r="BH217" s="316">
        <f t="shared" si="163"/>
        <v>0</v>
      </c>
      <c r="BI217" s="316">
        <f t="shared" si="163"/>
        <v>0</v>
      </c>
      <c r="BJ217" s="316">
        <f t="shared" si="163"/>
        <v>0</v>
      </c>
      <c r="BK217" s="316">
        <f t="shared" si="163"/>
        <v>0</v>
      </c>
      <c r="BL217" s="316">
        <f t="shared" si="163"/>
        <v>0</v>
      </c>
      <c r="BM217" s="316">
        <f t="shared" si="163"/>
        <v>0</v>
      </c>
      <c r="BN217" s="316">
        <f t="shared" si="163"/>
        <v>0</v>
      </c>
      <c r="BO217" s="316">
        <f t="shared" si="163"/>
        <v>0</v>
      </c>
      <c r="BP217" s="316">
        <f t="shared" si="163"/>
        <v>0</v>
      </c>
      <c r="BQ217" s="316">
        <f t="shared" si="163"/>
        <v>0</v>
      </c>
      <c r="BR217" s="316">
        <f t="shared" si="163"/>
        <v>0</v>
      </c>
      <c r="BS217" s="316">
        <f t="shared" si="163"/>
        <v>0</v>
      </c>
      <c r="BT217" s="316">
        <f t="shared" ref="BT217:BX217" si="164">BT36</f>
        <v>0</v>
      </c>
      <c r="BU217" s="316">
        <f t="shared" si="164"/>
        <v>0</v>
      </c>
      <c r="BV217" s="316">
        <f t="shared" si="164"/>
        <v>0</v>
      </c>
      <c r="BW217" s="316">
        <f t="shared" si="164"/>
        <v>0</v>
      </c>
      <c r="BX217" s="316">
        <f t="shared" si="164"/>
        <v>0</v>
      </c>
    </row>
    <row r="218" spans="1:76" s="7" customFormat="1" ht="11.4" x14ac:dyDescent="0.2">
      <c r="A218" s="739"/>
      <c r="B218" s="714"/>
      <c r="C218" s="714"/>
      <c r="D218" s="710"/>
      <c r="E218" s="712"/>
      <c r="F218" s="90" t="s">
        <v>324</v>
      </c>
      <c r="G218" s="316">
        <f>IF($C36="","N/A",G217)</f>
        <v>0</v>
      </c>
      <c r="H218" s="316">
        <f>IF($C36="NON-QALY",IF(H$27="-","",H$158*H217),IF($C36="QALY",IF(H$27="-","",H217*H$159),"N/A"))</f>
        <v>0</v>
      </c>
      <c r="I218" s="316">
        <f t="shared" ref="I218:BT218" si="165">IF($C36="NON-QALY",IF(I$27="-","",I$158*I217),IF($C36="QALY",IF(I$27="-","",I217*I$159),"N/A"))</f>
        <v>0</v>
      </c>
      <c r="J218" s="316">
        <f t="shared" si="165"/>
        <v>0</v>
      </c>
      <c r="K218" s="316">
        <f t="shared" si="165"/>
        <v>0</v>
      </c>
      <c r="L218" s="316">
        <f t="shared" si="165"/>
        <v>0</v>
      </c>
      <c r="M218" s="316">
        <f t="shared" si="165"/>
        <v>0</v>
      </c>
      <c r="N218" s="316">
        <f t="shared" si="165"/>
        <v>0</v>
      </c>
      <c r="O218" s="316">
        <f t="shared" si="165"/>
        <v>0</v>
      </c>
      <c r="P218" s="316">
        <f t="shared" si="165"/>
        <v>0</v>
      </c>
      <c r="Q218" s="316">
        <f t="shared" si="165"/>
        <v>0</v>
      </c>
      <c r="R218" s="316">
        <f t="shared" si="165"/>
        <v>0</v>
      </c>
      <c r="S218" s="316">
        <f t="shared" si="165"/>
        <v>0</v>
      </c>
      <c r="T218" s="316">
        <f t="shared" si="165"/>
        <v>0</v>
      </c>
      <c r="U218" s="316">
        <f t="shared" si="165"/>
        <v>0</v>
      </c>
      <c r="V218" s="316">
        <f t="shared" si="165"/>
        <v>0</v>
      </c>
      <c r="W218" s="316">
        <f t="shared" si="165"/>
        <v>0</v>
      </c>
      <c r="X218" s="316">
        <f t="shared" si="165"/>
        <v>0</v>
      </c>
      <c r="Y218" s="316">
        <f t="shared" si="165"/>
        <v>0</v>
      </c>
      <c r="Z218" s="316">
        <f t="shared" si="165"/>
        <v>0</v>
      </c>
      <c r="AA218" s="316">
        <f t="shared" si="165"/>
        <v>0</v>
      </c>
      <c r="AB218" s="316">
        <f t="shared" si="165"/>
        <v>0</v>
      </c>
      <c r="AC218" s="316">
        <f t="shared" si="165"/>
        <v>0</v>
      </c>
      <c r="AD218" s="316">
        <f t="shared" si="165"/>
        <v>0</v>
      </c>
      <c r="AE218" s="316">
        <f t="shared" si="165"/>
        <v>0</v>
      </c>
      <c r="AF218" s="316">
        <f t="shared" si="165"/>
        <v>0</v>
      </c>
      <c r="AG218" s="316">
        <f t="shared" si="165"/>
        <v>0</v>
      </c>
      <c r="AH218" s="316">
        <f t="shared" si="165"/>
        <v>0</v>
      </c>
      <c r="AI218" s="316">
        <f t="shared" si="165"/>
        <v>0</v>
      </c>
      <c r="AJ218" s="316">
        <f t="shared" si="165"/>
        <v>0</v>
      </c>
      <c r="AK218" s="316">
        <f t="shared" si="165"/>
        <v>0</v>
      </c>
      <c r="AL218" s="316">
        <f t="shared" si="165"/>
        <v>0</v>
      </c>
      <c r="AM218" s="316">
        <f t="shared" si="165"/>
        <v>0</v>
      </c>
      <c r="AN218" s="316">
        <f t="shared" si="165"/>
        <v>0</v>
      </c>
      <c r="AO218" s="316">
        <f t="shared" si="165"/>
        <v>0</v>
      </c>
      <c r="AP218" s="316">
        <f t="shared" si="165"/>
        <v>0</v>
      </c>
      <c r="AQ218" s="316">
        <f t="shared" si="165"/>
        <v>0</v>
      </c>
      <c r="AR218" s="316">
        <f t="shared" si="165"/>
        <v>0</v>
      </c>
      <c r="AS218" s="316">
        <f t="shared" si="165"/>
        <v>0</v>
      </c>
      <c r="AT218" s="316">
        <f t="shared" si="165"/>
        <v>0</v>
      </c>
      <c r="AU218" s="316">
        <f t="shared" si="165"/>
        <v>0</v>
      </c>
      <c r="AV218" s="316">
        <f t="shared" si="165"/>
        <v>0</v>
      </c>
      <c r="AW218" s="316">
        <f t="shared" si="165"/>
        <v>0</v>
      </c>
      <c r="AX218" s="316">
        <f t="shared" si="165"/>
        <v>0</v>
      </c>
      <c r="AY218" s="316">
        <f t="shared" si="165"/>
        <v>0</v>
      </c>
      <c r="AZ218" s="316">
        <f t="shared" si="165"/>
        <v>0</v>
      </c>
      <c r="BA218" s="316">
        <f t="shared" si="165"/>
        <v>0</v>
      </c>
      <c r="BB218" s="316">
        <f t="shared" si="165"/>
        <v>0</v>
      </c>
      <c r="BC218" s="316">
        <f t="shared" si="165"/>
        <v>0</v>
      </c>
      <c r="BD218" s="316">
        <f t="shared" si="165"/>
        <v>0</v>
      </c>
      <c r="BE218" s="316">
        <f t="shared" si="165"/>
        <v>0</v>
      </c>
      <c r="BF218" s="316">
        <f t="shared" si="165"/>
        <v>0</v>
      </c>
      <c r="BG218" s="316">
        <f t="shared" si="165"/>
        <v>0</v>
      </c>
      <c r="BH218" s="316">
        <f t="shared" si="165"/>
        <v>0</v>
      </c>
      <c r="BI218" s="316">
        <f t="shared" si="165"/>
        <v>0</v>
      </c>
      <c r="BJ218" s="316">
        <f t="shared" si="165"/>
        <v>0</v>
      </c>
      <c r="BK218" s="316">
        <f t="shared" si="165"/>
        <v>0</v>
      </c>
      <c r="BL218" s="316">
        <f t="shared" si="165"/>
        <v>0</v>
      </c>
      <c r="BM218" s="316">
        <f t="shared" si="165"/>
        <v>0</v>
      </c>
      <c r="BN218" s="316">
        <f t="shared" si="165"/>
        <v>0</v>
      </c>
      <c r="BO218" s="316">
        <f t="shared" si="165"/>
        <v>0</v>
      </c>
      <c r="BP218" s="316">
        <f t="shared" si="165"/>
        <v>0</v>
      </c>
      <c r="BQ218" s="316">
        <f t="shared" si="165"/>
        <v>0</v>
      </c>
      <c r="BR218" s="316">
        <f t="shared" si="165"/>
        <v>0</v>
      </c>
      <c r="BS218" s="316">
        <f t="shared" si="165"/>
        <v>0</v>
      </c>
      <c r="BT218" s="316">
        <f t="shared" si="165"/>
        <v>0</v>
      </c>
      <c r="BU218" s="316">
        <f t="shared" ref="BU218:BX218" si="166">IF($C36="NON-QALY",IF(BU$27="-","",BU$158*BU217),IF($C36="QALY",IF(BU$27="-","",BU217*BU$159),"N/A"))</f>
        <v>0</v>
      </c>
      <c r="BV218" s="316">
        <f t="shared" si="166"/>
        <v>0</v>
      </c>
      <c r="BW218" s="316">
        <f t="shared" si="166"/>
        <v>0</v>
      </c>
      <c r="BX218" s="316">
        <f t="shared" si="166"/>
        <v>0</v>
      </c>
    </row>
    <row r="219" spans="1:76" s="7" customFormat="1" ht="11.4" x14ac:dyDescent="0.2">
      <c r="A219" s="738" t="s">
        <v>632</v>
      </c>
      <c r="B219" s="713">
        <f>B37</f>
        <v>0</v>
      </c>
      <c r="C219" s="713" t="str">
        <f>C37</f>
        <v>Non-QALY</v>
      </c>
      <c r="D219" s="709">
        <f>E219/(IF(C37="QALY",Factors!$BU$51,Factors!$BU$50))</f>
        <v>0</v>
      </c>
      <c r="E219" s="711">
        <f t="shared" ref="E219" si="167">SUM(G220:BX220)</f>
        <v>0</v>
      </c>
      <c r="F219" s="34" t="s">
        <v>325</v>
      </c>
      <c r="G219" s="316">
        <f>G37</f>
        <v>0</v>
      </c>
      <c r="H219" s="316">
        <f t="shared" ref="H219:BS219" si="168">H37</f>
        <v>0</v>
      </c>
      <c r="I219" s="316">
        <f t="shared" si="168"/>
        <v>0</v>
      </c>
      <c r="J219" s="316">
        <f t="shared" si="168"/>
        <v>0</v>
      </c>
      <c r="K219" s="316">
        <f t="shared" si="168"/>
        <v>0</v>
      </c>
      <c r="L219" s="316">
        <f t="shared" si="168"/>
        <v>0</v>
      </c>
      <c r="M219" s="316">
        <f t="shared" si="168"/>
        <v>0</v>
      </c>
      <c r="N219" s="316">
        <f t="shared" si="168"/>
        <v>0</v>
      </c>
      <c r="O219" s="316">
        <f t="shared" si="168"/>
        <v>0</v>
      </c>
      <c r="P219" s="316">
        <f t="shared" si="168"/>
        <v>0</v>
      </c>
      <c r="Q219" s="316">
        <f t="shared" si="168"/>
        <v>0</v>
      </c>
      <c r="R219" s="316">
        <f t="shared" si="168"/>
        <v>0</v>
      </c>
      <c r="S219" s="316">
        <f t="shared" si="168"/>
        <v>0</v>
      </c>
      <c r="T219" s="316">
        <f t="shared" si="168"/>
        <v>0</v>
      </c>
      <c r="U219" s="316">
        <f t="shared" si="168"/>
        <v>0</v>
      </c>
      <c r="V219" s="316">
        <f t="shared" si="168"/>
        <v>0</v>
      </c>
      <c r="W219" s="316">
        <f t="shared" si="168"/>
        <v>0</v>
      </c>
      <c r="X219" s="316">
        <f t="shared" si="168"/>
        <v>0</v>
      </c>
      <c r="Y219" s="316">
        <f t="shared" si="168"/>
        <v>0</v>
      </c>
      <c r="Z219" s="316">
        <f t="shared" si="168"/>
        <v>0</v>
      </c>
      <c r="AA219" s="316">
        <f t="shared" si="168"/>
        <v>0</v>
      </c>
      <c r="AB219" s="316">
        <f t="shared" si="168"/>
        <v>0</v>
      </c>
      <c r="AC219" s="316">
        <f t="shared" si="168"/>
        <v>0</v>
      </c>
      <c r="AD219" s="316">
        <f t="shared" si="168"/>
        <v>0</v>
      </c>
      <c r="AE219" s="316">
        <f t="shared" si="168"/>
        <v>0</v>
      </c>
      <c r="AF219" s="316">
        <f t="shared" si="168"/>
        <v>0</v>
      </c>
      <c r="AG219" s="316">
        <f t="shared" si="168"/>
        <v>0</v>
      </c>
      <c r="AH219" s="316">
        <f t="shared" si="168"/>
        <v>0</v>
      </c>
      <c r="AI219" s="316">
        <f t="shared" si="168"/>
        <v>0</v>
      </c>
      <c r="AJ219" s="316">
        <f t="shared" si="168"/>
        <v>0</v>
      </c>
      <c r="AK219" s="316">
        <f t="shared" si="168"/>
        <v>0</v>
      </c>
      <c r="AL219" s="316">
        <f t="shared" si="168"/>
        <v>0</v>
      </c>
      <c r="AM219" s="316">
        <f t="shared" si="168"/>
        <v>0</v>
      </c>
      <c r="AN219" s="316">
        <f t="shared" si="168"/>
        <v>0</v>
      </c>
      <c r="AO219" s="316">
        <f t="shared" si="168"/>
        <v>0</v>
      </c>
      <c r="AP219" s="316">
        <f t="shared" si="168"/>
        <v>0</v>
      </c>
      <c r="AQ219" s="316">
        <f t="shared" si="168"/>
        <v>0</v>
      </c>
      <c r="AR219" s="316">
        <f t="shared" si="168"/>
        <v>0</v>
      </c>
      <c r="AS219" s="316">
        <f t="shared" si="168"/>
        <v>0</v>
      </c>
      <c r="AT219" s="316">
        <f t="shared" si="168"/>
        <v>0</v>
      </c>
      <c r="AU219" s="316">
        <f t="shared" si="168"/>
        <v>0</v>
      </c>
      <c r="AV219" s="316">
        <f t="shared" si="168"/>
        <v>0</v>
      </c>
      <c r="AW219" s="316">
        <f t="shared" si="168"/>
        <v>0</v>
      </c>
      <c r="AX219" s="316">
        <f t="shared" si="168"/>
        <v>0</v>
      </c>
      <c r="AY219" s="316">
        <f t="shared" si="168"/>
        <v>0</v>
      </c>
      <c r="AZ219" s="316">
        <f t="shared" si="168"/>
        <v>0</v>
      </c>
      <c r="BA219" s="316">
        <f t="shared" si="168"/>
        <v>0</v>
      </c>
      <c r="BB219" s="316">
        <f t="shared" si="168"/>
        <v>0</v>
      </c>
      <c r="BC219" s="316">
        <f t="shared" si="168"/>
        <v>0</v>
      </c>
      <c r="BD219" s="316">
        <f t="shared" si="168"/>
        <v>0</v>
      </c>
      <c r="BE219" s="316">
        <f t="shared" si="168"/>
        <v>0</v>
      </c>
      <c r="BF219" s="316">
        <f t="shared" si="168"/>
        <v>0</v>
      </c>
      <c r="BG219" s="316">
        <f t="shared" si="168"/>
        <v>0</v>
      </c>
      <c r="BH219" s="316">
        <f t="shared" si="168"/>
        <v>0</v>
      </c>
      <c r="BI219" s="316">
        <f t="shared" si="168"/>
        <v>0</v>
      </c>
      <c r="BJ219" s="316">
        <f t="shared" si="168"/>
        <v>0</v>
      </c>
      <c r="BK219" s="316">
        <f t="shared" si="168"/>
        <v>0</v>
      </c>
      <c r="BL219" s="316">
        <f t="shared" si="168"/>
        <v>0</v>
      </c>
      <c r="BM219" s="316">
        <f t="shared" si="168"/>
        <v>0</v>
      </c>
      <c r="BN219" s="316">
        <f t="shared" si="168"/>
        <v>0</v>
      </c>
      <c r="BO219" s="316">
        <f t="shared" si="168"/>
        <v>0</v>
      </c>
      <c r="BP219" s="316">
        <f t="shared" si="168"/>
        <v>0</v>
      </c>
      <c r="BQ219" s="316">
        <f t="shared" si="168"/>
        <v>0</v>
      </c>
      <c r="BR219" s="316">
        <f t="shared" si="168"/>
        <v>0</v>
      </c>
      <c r="BS219" s="316">
        <f t="shared" si="168"/>
        <v>0</v>
      </c>
      <c r="BT219" s="316">
        <f t="shared" ref="BT219:BX219" si="169">BT37</f>
        <v>0</v>
      </c>
      <c r="BU219" s="316">
        <f t="shared" si="169"/>
        <v>0</v>
      </c>
      <c r="BV219" s="316">
        <f t="shared" si="169"/>
        <v>0</v>
      </c>
      <c r="BW219" s="316">
        <f t="shared" si="169"/>
        <v>0</v>
      </c>
      <c r="BX219" s="316">
        <f t="shared" si="169"/>
        <v>0</v>
      </c>
    </row>
    <row r="220" spans="1:76" s="7" customFormat="1" ht="11.4" x14ac:dyDescent="0.2">
      <c r="A220" s="739"/>
      <c r="B220" s="714"/>
      <c r="C220" s="714"/>
      <c r="D220" s="710"/>
      <c r="E220" s="712"/>
      <c r="F220" s="90" t="s">
        <v>324</v>
      </c>
      <c r="G220" s="316">
        <f>IF($C37="","N/A",G219)</f>
        <v>0</v>
      </c>
      <c r="H220" s="316">
        <f>IF($C37="NON-QALY",IF(H$27="-","",H$158*H219),IF($C37="QALY",IF(H$27="-","",H219*H$159),"N/A"))</f>
        <v>0</v>
      </c>
      <c r="I220" s="316">
        <f t="shared" ref="I220:BT220" si="170">IF($C37="NON-QALY",IF(I$27="-","",I$158*I219),IF($C37="QALY",IF(I$27="-","",I219*I$159),"N/A"))</f>
        <v>0</v>
      </c>
      <c r="J220" s="316">
        <f t="shared" si="170"/>
        <v>0</v>
      </c>
      <c r="K220" s="316">
        <f t="shared" si="170"/>
        <v>0</v>
      </c>
      <c r="L220" s="316">
        <f t="shared" si="170"/>
        <v>0</v>
      </c>
      <c r="M220" s="316">
        <f t="shared" si="170"/>
        <v>0</v>
      </c>
      <c r="N220" s="316">
        <f t="shared" si="170"/>
        <v>0</v>
      </c>
      <c r="O220" s="316">
        <f t="shared" si="170"/>
        <v>0</v>
      </c>
      <c r="P220" s="316">
        <f t="shared" si="170"/>
        <v>0</v>
      </c>
      <c r="Q220" s="316">
        <f t="shared" si="170"/>
        <v>0</v>
      </c>
      <c r="R220" s="316">
        <f t="shared" si="170"/>
        <v>0</v>
      </c>
      <c r="S220" s="316">
        <f t="shared" si="170"/>
        <v>0</v>
      </c>
      <c r="T220" s="316">
        <f t="shared" si="170"/>
        <v>0</v>
      </c>
      <c r="U220" s="316">
        <f t="shared" si="170"/>
        <v>0</v>
      </c>
      <c r="V220" s="316">
        <f t="shared" si="170"/>
        <v>0</v>
      </c>
      <c r="W220" s="316">
        <f t="shared" si="170"/>
        <v>0</v>
      </c>
      <c r="X220" s="316">
        <f t="shared" si="170"/>
        <v>0</v>
      </c>
      <c r="Y220" s="316">
        <f t="shared" si="170"/>
        <v>0</v>
      </c>
      <c r="Z220" s="316">
        <f t="shared" si="170"/>
        <v>0</v>
      </c>
      <c r="AA220" s="316">
        <f t="shared" si="170"/>
        <v>0</v>
      </c>
      <c r="AB220" s="316">
        <f t="shared" si="170"/>
        <v>0</v>
      </c>
      <c r="AC220" s="316">
        <f t="shared" si="170"/>
        <v>0</v>
      </c>
      <c r="AD220" s="316">
        <f t="shared" si="170"/>
        <v>0</v>
      </c>
      <c r="AE220" s="316">
        <f t="shared" si="170"/>
        <v>0</v>
      </c>
      <c r="AF220" s="316">
        <f t="shared" si="170"/>
        <v>0</v>
      </c>
      <c r="AG220" s="316">
        <f t="shared" si="170"/>
        <v>0</v>
      </c>
      <c r="AH220" s="316">
        <f t="shared" si="170"/>
        <v>0</v>
      </c>
      <c r="AI220" s="316">
        <f t="shared" si="170"/>
        <v>0</v>
      </c>
      <c r="AJ220" s="316">
        <f t="shared" si="170"/>
        <v>0</v>
      </c>
      <c r="AK220" s="316">
        <f t="shared" si="170"/>
        <v>0</v>
      </c>
      <c r="AL220" s="316">
        <f t="shared" si="170"/>
        <v>0</v>
      </c>
      <c r="AM220" s="316">
        <f t="shared" si="170"/>
        <v>0</v>
      </c>
      <c r="AN220" s="316">
        <f t="shared" si="170"/>
        <v>0</v>
      </c>
      <c r="AO220" s="316">
        <f t="shared" si="170"/>
        <v>0</v>
      </c>
      <c r="AP220" s="316">
        <f t="shared" si="170"/>
        <v>0</v>
      </c>
      <c r="AQ220" s="316">
        <f t="shared" si="170"/>
        <v>0</v>
      </c>
      <c r="AR220" s="316">
        <f t="shared" si="170"/>
        <v>0</v>
      </c>
      <c r="AS220" s="316">
        <f t="shared" si="170"/>
        <v>0</v>
      </c>
      <c r="AT220" s="316">
        <f t="shared" si="170"/>
        <v>0</v>
      </c>
      <c r="AU220" s="316">
        <f t="shared" si="170"/>
        <v>0</v>
      </c>
      <c r="AV220" s="316">
        <f t="shared" si="170"/>
        <v>0</v>
      </c>
      <c r="AW220" s="316">
        <f t="shared" si="170"/>
        <v>0</v>
      </c>
      <c r="AX220" s="316">
        <f t="shared" si="170"/>
        <v>0</v>
      </c>
      <c r="AY220" s="316">
        <f t="shared" si="170"/>
        <v>0</v>
      </c>
      <c r="AZ220" s="316">
        <f t="shared" si="170"/>
        <v>0</v>
      </c>
      <c r="BA220" s="316">
        <f t="shared" si="170"/>
        <v>0</v>
      </c>
      <c r="BB220" s="316">
        <f t="shared" si="170"/>
        <v>0</v>
      </c>
      <c r="BC220" s="316">
        <f t="shared" si="170"/>
        <v>0</v>
      </c>
      <c r="BD220" s="316">
        <f t="shared" si="170"/>
        <v>0</v>
      </c>
      <c r="BE220" s="316">
        <f t="shared" si="170"/>
        <v>0</v>
      </c>
      <c r="BF220" s="316">
        <f t="shared" si="170"/>
        <v>0</v>
      </c>
      <c r="BG220" s="316">
        <f t="shared" si="170"/>
        <v>0</v>
      </c>
      <c r="BH220" s="316">
        <f t="shared" si="170"/>
        <v>0</v>
      </c>
      <c r="BI220" s="316">
        <f t="shared" si="170"/>
        <v>0</v>
      </c>
      <c r="BJ220" s="316">
        <f t="shared" si="170"/>
        <v>0</v>
      </c>
      <c r="BK220" s="316">
        <f t="shared" si="170"/>
        <v>0</v>
      </c>
      <c r="BL220" s="316">
        <f t="shared" si="170"/>
        <v>0</v>
      </c>
      <c r="BM220" s="316">
        <f t="shared" si="170"/>
        <v>0</v>
      </c>
      <c r="BN220" s="316">
        <f t="shared" si="170"/>
        <v>0</v>
      </c>
      <c r="BO220" s="316">
        <f t="shared" si="170"/>
        <v>0</v>
      </c>
      <c r="BP220" s="316">
        <f t="shared" si="170"/>
        <v>0</v>
      </c>
      <c r="BQ220" s="316">
        <f t="shared" si="170"/>
        <v>0</v>
      </c>
      <c r="BR220" s="316">
        <f t="shared" si="170"/>
        <v>0</v>
      </c>
      <c r="BS220" s="316">
        <f t="shared" si="170"/>
        <v>0</v>
      </c>
      <c r="BT220" s="316">
        <f t="shared" si="170"/>
        <v>0</v>
      </c>
      <c r="BU220" s="316">
        <f t="shared" ref="BU220:BX220" si="171">IF($C37="NON-QALY",IF(BU$27="-","",BU$158*BU219),IF($C37="QALY",IF(BU$27="-","",BU219*BU$159),"N/A"))</f>
        <v>0</v>
      </c>
      <c r="BV220" s="316">
        <f t="shared" si="171"/>
        <v>0</v>
      </c>
      <c r="BW220" s="316">
        <f t="shared" si="171"/>
        <v>0</v>
      </c>
      <c r="BX220" s="316">
        <f t="shared" si="171"/>
        <v>0</v>
      </c>
    </row>
    <row r="221" spans="1:76" s="7" customFormat="1" ht="11.4" x14ac:dyDescent="0.2">
      <c r="A221" s="738" t="s">
        <v>633</v>
      </c>
      <c r="B221" s="713">
        <f>B38</f>
        <v>0</v>
      </c>
      <c r="C221" s="713" t="str">
        <f>C38</f>
        <v>Non-QALY</v>
      </c>
      <c r="D221" s="709">
        <f>E221/(IF(C38="QALY",Factors!$BU$51,Factors!$BU$50))</f>
        <v>0</v>
      </c>
      <c r="E221" s="711">
        <f t="shared" ref="E221" si="172">SUM(G222:BX222)</f>
        <v>0</v>
      </c>
      <c r="F221" s="34" t="s">
        <v>325</v>
      </c>
      <c r="G221" s="316">
        <f>G38</f>
        <v>0</v>
      </c>
      <c r="H221" s="316">
        <f t="shared" ref="H221:BS221" si="173">H38</f>
        <v>0</v>
      </c>
      <c r="I221" s="316">
        <f t="shared" si="173"/>
        <v>0</v>
      </c>
      <c r="J221" s="316">
        <f t="shared" si="173"/>
        <v>0</v>
      </c>
      <c r="K221" s="316">
        <f t="shared" si="173"/>
        <v>0</v>
      </c>
      <c r="L221" s="316">
        <f t="shared" si="173"/>
        <v>0</v>
      </c>
      <c r="M221" s="316">
        <f t="shared" si="173"/>
        <v>0</v>
      </c>
      <c r="N221" s="316">
        <f t="shared" si="173"/>
        <v>0</v>
      </c>
      <c r="O221" s="316">
        <f t="shared" si="173"/>
        <v>0</v>
      </c>
      <c r="P221" s="316">
        <f t="shared" si="173"/>
        <v>0</v>
      </c>
      <c r="Q221" s="316">
        <f t="shared" si="173"/>
        <v>0</v>
      </c>
      <c r="R221" s="316">
        <f t="shared" si="173"/>
        <v>0</v>
      </c>
      <c r="S221" s="316">
        <f t="shared" si="173"/>
        <v>0</v>
      </c>
      <c r="T221" s="316">
        <f t="shared" si="173"/>
        <v>0</v>
      </c>
      <c r="U221" s="316">
        <f t="shared" si="173"/>
        <v>0</v>
      </c>
      <c r="V221" s="316">
        <f t="shared" si="173"/>
        <v>0</v>
      </c>
      <c r="W221" s="316">
        <f t="shared" si="173"/>
        <v>0</v>
      </c>
      <c r="X221" s="316">
        <f t="shared" si="173"/>
        <v>0</v>
      </c>
      <c r="Y221" s="316">
        <f t="shared" si="173"/>
        <v>0</v>
      </c>
      <c r="Z221" s="316">
        <f t="shared" si="173"/>
        <v>0</v>
      </c>
      <c r="AA221" s="316">
        <f t="shared" si="173"/>
        <v>0</v>
      </c>
      <c r="AB221" s="316">
        <f t="shared" si="173"/>
        <v>0</v>
      </c>
      <c r="AC221" s="316">
        <f t="shared" si="173"/>
        <v>0</v>
      </c>
      <c r="AD221" s="316">
        <f t="shared" si="173"/>
        <v>0</v>
      </c>
      <c r="AE221" s="316">
        <f t="shared" si="173"/>
        <v>0</v>
      </c>
      <c r="AF221" s="316">
        <f t="shared" si="173"/>
        <v>0</v>
      </c>
      <c r="AG221" s="316">
        <f t="shared" si="173"/>
        <v>0</v>
      </c>
      <c r="AH221" s="316">
        <f t="shared" si="173"/>
        <v>0</v>
      </c>
      <c r="AI221" s="316">
        <f t="shared" si="173"/>
        <v>0</v>
      </c>
      <c r="AJ221" s="316">
        <f t="shared" si="173"/>
        <v>0</v>
      </c>
      <c r="AK221" s="316">
        <f t="shared" si="173"/>
        <v>0</v>
      </c>
      <c r="AL221" s="316">
        <f t="shared" si="173"/>
        <v>0</v>
      </c>
      <c r="AM221" s="316">
        <f t="shared" si="173"/>
        <v>0</v>
      </c>
      <c r="AN221" s="316">
        <f t="shared" si="173"/>
        <v>0</v>
      </c>
      <c r="AO221" s="316">
        <f t="shared" si="173"/>
        <v>0</v>
      </c>
      <c r="AP221" s="316">
        <f t="shared" si="173"/>
        <v>0</v>
      </c>
      <c r="AQ221" s="316">
        <f t="shared" si="173"/>
        <v>0</v>
      </c>
      <c r="AR221" s="316">
        <f t="shared" si="173"/>
        <v>0</v>
      </c>
      <c r="AS221" s="316">
        <f t="shared" si="173"/>
        <v>0</v>
      </c>
      <c r="AT221" s="316">
        <f t="shared" si="173"/>
        <v>0</v>
      </c>
      <c r="AU221" s="316">
        <f t="shared" si="173"/>
        <v>0</v>
      </c>
      <c r="AV221" s="316">
        <f t="shared" si="173"/>
        <v>0</v>
      </c>
      <c r="AW221" s="316">
        <f t="shared" si="173"/>
        <v>0</v>
      </c>
      <c r="AX221" s="316">
        <f t="shared" si="173"/>
        <v>0</v>
      </c>
      <c r="AY221" s="316">
        <f t="shared" si="173"/>
        <v>0</v>
      </c>
      <c r="AZ221" s="316">
        <f t="shared" si="173"/>
        <v>0</v>
      </c>
      <c r="BA221" s="316">
        <f t="shared" si="173"/>
        <v>0</v>
      </c>
      <c r="BB221" s="316">
        <f t="shared" si="173"/>
        <v>0</v>
      </c>
      <c r="BC221" s="316">
        <f t="shared" si="173"/>
        <v>0</v>
      </c>
      <c r="BD221" s="316">
        <f t="shared" si="173"/>
        <v>0</v>
      </c>
      <c r="BE221" s="316">
        <f t="shared" si="173"/>
        <v>0</v>
      </c>
      <c r="BF221" s="316">
        <f t="shared" si="173"/>
        <v>0</v>
      </c>
      <c r="BG221" s="316">
        <f t="shared" si="173"/>
        <v>0</v>
      </c>
      <c r="BH221" s="316">
        <f t="shared" si="173"/>
        <v>0</v>
      </c>
      <c r="BI221" s="316">
        <f t="shared" si="173"/>
        <v>0</v>
      </c>
      <c r="BJ221" s="316">
        <f t="shared" si="173"/>
        <v>0</v>
      </c>
      <c r="BK221" s="316">
        <f t="shared" si="173"/>
        <v>0</v>
      </c>
      <c r="BL221" s="316">
        <f t="shared" si="173"/>
        <v>0</v>
      </c>
      <c r="BM221" s="316">
        <f t="shared" si="173"/>
        <v>0</v>
      </c>
      <c r="BN221" s="316">
        <f t="shared" si="173"/>
        <v>0</v>
      </c>
      <c r="BO221" s="316">
        <f t="shared" si="173"/>
        <v>0</v>
      </c>
      <c r="BP221" s="316">
        <f t="shared" si="173"/>
        <v>0</v>
      </c>
      <c r="BQ221" s="316">
        <f t="shared" si="173"/>
        <v>0</v>
      </c>
      <c r="BR221" s="316">
        <f t="shared" si="173"/>
        <v>0</v>
      </c>
      <c r="BS221" s="316">
        <f t="shared" si="173"/>
        <v>0</v>
      </c>
      <c r="BT221" s="316">
        <f t="shared" ref="BT221:BX221" si="174">BT38</f>
        <v>0</v>
      </c>
      <c r="BU221" s="316">
        <f t="shared" si="174"/>
        <v>0</v>
      </c>
      <c r="BV221" s="316">
        <f t="shared" si="174"/>
        <v>0</v>
      </c>
      <c r="BW221" s="316">
        <f t="shared" si="174"/>
        <v>0</v>
      </c>
      <c r="BX221" s="316">
        <f t="shared" si="174"/>
        <v>0</v>
      </c>
    </row>
    <row r="222" spans="1:76" s="7" customFormat="1" ht="11.4" x14ac:dyDescent="0.2">
      <c r="A222" s="739"/>
      <c r="B222" s="714"/>
      <c r="C222" s="714"/>
      <c r="D222" s="710"/>
      <c r="E222" s="712"/>
      <c r="F222" s="90" t="s">
        <v>324</v>
      </c>
      <c r="G222" s="316">
        <f>IF($C38="","N/A",G221)</f>
        <v>0</v>
      </c>
      <c r="H222" s="316">
        <f>IF($C38="NON-QALY",IF(H$27="-","",H$158*H221),IF($C38="QALY",IF(H$27="-","",H221*H$159),"N/A"))</f>
        <v>0</v>
      </c>
      <c r="I222" s="316">
        <f t="shared" ref="I222:BT222" si="175">IF($C38="NON-QALY",IF(I$27="-","",I$158*I221),IF($C38="QALY",IF(I$27="-","",I221*I$159),"N/A"))</f>
        <v>0</v>
      </c>
      <c r="J222" s="316">
        <f t="shared" si="175"/>
        <v>0</v>
      </c>
      <c r="K222" s="316">
        <f t="shared" si="175"/>
        <v>0</v>
      </c>
      <c r="L222" s="316">
        <f t="shared" si="175"/>
        <v>0</v>
      </c>
      <c r="M222" s="316">
        <f t="shared" si="175"/>
        <v>0</v>
      </c>
      <c r="N222" s="316">
        <f t="shared" si="175"/>
        <v>0</v>
      </c>
      <c r="O222" s="316">
        <f t="shared" si="175"/>
        <v>0</v>
      </c>
      <c r="P222" s="316">
        <f t="shared" si="175"/>
        <v>0</v>
      </c>
      <c r="Q222" s="316">
        <f t="shared" si="175"/>
        <v>0</v>
      </c>
      <c r="R222" s="316">
        <f t="shared" si="175"/>
        <v>0</v>
      </c>
      <c r="S222" s="316">
        <f t="shared" si="175"/>
        <v>0</v>
      </c>
      <c r="T222" s="316">
        <f t="shared" si="175"/>
        <v>0</v>
      </c>
      <c r="U222" s="316">
        <f t="shared" si="175"/>
        <v>0</v>
      </c>
      <c r="V222" s="316">
        <f t="shared" si="175"/>
        <v>0</v>
      </c>
      <c r="W222" s="316">
        <f t="shared" si="175"/>
        <v>0</v>
      </c>
      <c r="X222" s="316">
        <f t="shared" si="175"/>
        <v>0</v>
      </c>
      <c r="Y222" s="316">
        <f t="shared" si="175"/>
        <v>0</v>
      </c>
      <c r="Z222" s="316">
        <f t="shared" si="175"/>
        <v>0</v>
      </c>
      <c r="AA222" s="316">
        <f t="shared" si="175"/>
        <v>0</v>
      </c>
      <c r="AB222" s="316">
        <f t="shared" si="175"/>
        <v>0</v>
      </c>
      <c r="AC222" s="316">
        <f t="shared" si="175"/>
        <v>0</v>
      </c>
      <c r="AD222" s="316">
        <f t="shared" si="175"/>
        <v>0</v>
      </c>
      <c r="AE222" s="316">
        <f t="shared" si="175"/>
        <v>0</v>
      </c>
      <c r="AF222" s="316">
        <f t="shared" si="175"/>
        <v>0</v>
      </c>
      <c r="AG222" s="316">
        <f t="shared" si="175"/>
        <v>0</v>
      </c>
      <c r="AH222" s="316">
        <f t="shared" si="175"/>
        <v>0</v>
      </c>
      <c r="AI222" s="316">
        <f t="shared" si="175"/>
        <v>0</v>
      </c>
      <c r="AJ222" s="316">
        <f t="shared" si="175"/>
        <v>0</v>
      </c>
      <c r="AK222" s="316">
        <f t="shared" si="175"/>
        <v>0</v>
      </c>
      <c r="AL222" s="316">
        <f t="shared" si="175"/>
        <v>0</v>
      </c>
      <c r="AM222" s="316">
        <f t="shared" si="175"/>
        <v>0</v>
      </c>
      <c r="AN222" s="316">
        <f t="shared" si="175"/>
        <v>0</v>
      </c>
      <c r="AO222" s="316">
        <f t="shared" si="175"/>
        <v>0</v>
      </c>
      <c r="AP222" s="316">
        <f t="shared" si="175"/>
        <v>0</v>
      </c>
      <c r="AQ222" s="316">
        <f t="shared" si="175"/>
        <v>0</v>
      </c>
      <c r="AR222" s="316">
        <f t="shared" si="175"/>
        <v>0</v>
      </c>
      <c r="AS222" s="316">
        <f t="shared" si="175"/>
        <v>0</v>
      </c>
      <c r="AT222" s="316">
        <f t="shared" si="175"/>
        <v>0</v>
      </c>
      <c r="AU222" s="316">
        <f t="shared" si="175"/>
        <v>0</v>
      </c>
      <c r="AV222" s="316">
        <f t="shared" si="175"/>
        <v>0</v>
      </c>
      <c r="AW222" s="316">
        <f t="shared" si="175"/>
        <v>0</v>
      </c>
      <c r="AX222" s="316">
        <f t="shared" si="175"/>
        <v>0</v>
      </c>
      <c r="AY222" s="316">
        <f t="shared" si="175"/>
        <v>0</v>
      </c>
      <c r="AZ222" s="316">
        <f t="shared" si="175"/>
        <v>0</v>
      </c>
      <c r="BA222" s="316">
        <f t="shared" si="175"/>
        <v>0</v>
      </c>
      <c r="BB222" s="316">
        <f t="shared" si="175"/>
        <v>0</v>
      </c>
      <c r="BC222" s="316">
        <f t="shared" si="175"/>
        <v>0</v>
      </c>
      <c r="BD222" s="316">
        <f t="shared" si="175"/>
        <v>0</v>
      </c>
      <c r="BE222" s="316">
        <f t="shared" si="175"/>
        <v>0</v>
      </c>
      <c r="BF222" s="316">
        <f t="shared" si="175"/>
        <v>0</v>
      </c>
      <c r="BG222" s="316">
        <f t="shared" si="175"/>
        <v>0</v>
      </c>
      <c r="BH222" s="316">
        <f t="shared" si="175"/>
        <v>0</v>
      </c>
      <c r="BI222" s="316">
        <f t="shared" si="175"/>
        <v>0</v>
      </c>
      <c r="BJ222" s="316">
        <f t="shared" si="175"/>
        <v>0</v>
      </c>
      <c r="BK222" s="316">
        <f t="shared" si="175"/>
        <v>0</v>
      </c>
      <c r="BL222" s="316">
        <f t="shared" si="175"/>
        <v>0</v>
      </c>
      <c r="BM222" s="316">
        <f t="shared" si="175"/>
        <v>0</v>
      </c>
      <c r="BN222" s="316">
        <f t="shared" si="175"/>
        <v>0</v>
      </c>
      <c r="BO222" s="316">
        <f t="shared" si="175"/>
        <v>0</v>
      </c>
      <c r="BP222" s="316">
        <f t="shared" si="175"/>
        <v>0</v>
      </c>
      <c r="BQ222" s="316">
        <f t="shared" si="175"/>
        <v>0</v>
      </c>
      <c r="BR222" s="316">
        <f t="shared" si="175"/>
        <v>0</v>
      </c>
      <c r="BS222" s="316">
        <f t="shared" si="175"/>
        <v>0</v>
      </c>
      <c r="BT222" s="316">
        <f t="shared" si="175"/>
        <v>0</v>
      </c>
      <c r="BU222" s="316">
        <f t="shared" ref="BU222:BX222" si="176">IF($C38="NON-QALY",IF(BU$27="-","",BU$158*BU221),IF($C38="QALY",IF(BU$27="-","",BU221*BU$159),"N/A"))</f>
        <v>0</v>
      </c>
      <c r="BV222" s="316">
        <f t="shared" si="176"/>
        <v>0</v>
      </c>
      <c r="BW222" s="316">
        <f t="shared" si="176"/>
        <v>0</v>
      </c>
      <c r="BX222" s="316">
        <f t="shared" si="176"/>
        <v>0</v>
      </c>
    </row>
    <row r="223" spans="1:76" s="7" customFormat="1" ht="11.4" x14ac:dyDescent="0.2">
      <c r="A223" s="738" t="s">
        <v>634</v>
      </c>
      <c r="B223" s="713">
        <f>B39</f>
        <v>0</v>
      </c>
      <c r="C223" s="713" t="str">
        <f>C39</f>
        <v>Non-QALY</v>
      </c>
      <c r="D223" s="709">
        <f>E223/(IF(C39="QALY",Factors!$BU$51,Factors!$BU$50))</f>
        <v>0</v>
      </c>
      <c r="E223" s="711">
        <f t="shared" ref="E223" si="177">SUM(G224:BX224)</f>
        <v>0</v>
      </c>
      <c r="F223" s="34" t="s">
        <v>325</v>
      </c>
      <c r="G223" s="316">
        <f>G39</f>
        <v>0</v>
      </c>
      <c r="H223" s="316">
        <f t="shared" ref="H223:BS223" si="178">H39</f>
        <v>0</v>
      </c>
      <c r="I223" s="316">
        <f t="shared" si="178"/>
        <v>0</v>
      </c>
      <c r="J223" s="316">
        <f t="shared" si="178"/>
        <v>0</v>
      </c>
      <c r="K223" s="316">
        <f t="shared" si="178"/>
        <v>0</v>
      </c>
      <c r="L223" s="316">
        <f t="shared" si="178"/>
        <v>0</v>
      </c>
      <c r="M223" s="316">
        <f t="shared" si="178"/>
        <v>0</v>
      </c>
      <c r="N223" s="316">
        <f t="shared" si="178"/>
        <v>0</v>
      </c>
      <c r="O223" s="316">
        <f t="shared" si="178"/>
        <v>0</v>
      </c>
      <c r="P223" s="316">
        <f t="shared" si="178"/>
        <v>0</v>
      </c>
      <c r="Q223" s="316">
        <f t="shared" si="178"/>
        <v>0</v>
      </c>
      <c r="R223" s="316">
        <f t="shared" si="178"/>
        <v>0</v>
      </c>
      <c r="S223" s="316">
        <f t="shared" si="178"/>
        <v>0</v>
      </c>
      <c r="T223" s="316">
        <f t="shared" si="178"/>
        <v>0</v>
      </c>
      <c r="U223" s="316">
        <f t="shared" si="178"/>
        <v>0</v>
      </c>
      <c r="V223" s="316">
        <f t="shared" si="178"/>
        <v>0</v>
      </c>
      <c r="W223" s="316">
        <f t="shared" si="178"/>
        <v>0</v>
      </c>
      <c r="X223" s="316">
        <f t="shared" si="178"/>
        <v>0</v>
      </c>
      <c r="Y223" s="316">
        <f t="shared" si="178"/>
        <v>0</v>
      </c>
      <c r="Z223" s="316">
        <f t="shared" si="178"/>
        <v>0</v>
      </c>
      <c r="AA223" s="316">
        <f t="shared" si="178"/>
        <v>0</v>
      </c>
      <c r="AB223" s="316">
        <f t="shared" si="178"/>
        <v>0</v>
      </c>
      <c r="AC223" s="316">
        <f t="shared" si="178"/>
        <v>0</v>
      </c>
      <c r="AD223" s="316">
        <f t="shared" si="178"/>
        <v>0</v>
      </c>
      <c r="AE223" s="316">
        <f t="shared" si="178"/>
        <v>0</v>
      </c>
      <c r="AF223" s="316">
        <f t="shared" si="178"/>
        <v>0</v>
      </c>
      <c r="AG223" s="316">
        <f t="shared" si="178"/>
        <v>0</v>
      </c>
      <c r="AH223" s="316">
        <f t="shared" si="178"/>
        <v>0</v>
      </c>
      <c r="AI223" s="316">
        <f t="shared" si="178"/>
        <v>0</v>
      </c>
      <c r="AJ223" s="316">
        <f t="shared" si="178"/>
        <v>0</v>
      </c>
      <c r="AK223" s="316">
        <f t="shared" si="178"/>
        <v>0</v>
      </c>
      <c r="AL223" s="316">
        <f t="shared" si="178"/>
        <v>0</v>
      </c>
      <c r="AM223" s="316">
        <f t="shared" si="178"/>
        <v>0</v>
      </c>
      <c r="AN223" s="316">
        <f t="shared" si="178"/>
        <v>0</v>
      </c>
      <c r="AO223" s="316">
        <f t="shared" si="178"/>
        <v>0</v>
      </c>
      <c r="AP223" s="316">
        <f t="shared" si="178"/>
        <v>0</v>
      </c>
      <c r="AQ223" s="316">
        <f t="shared" si="178"/>
        <v>0</v>
      </c>
      <c r="AR223" s="316">
        <f t="shared" si="178"/>
        <v>0</v>
      </c>
      <c r="AS223" s="316">
        <f t="shared" si="178"/>
        <v>0</v>
      </c>
      <c r="AT223" s="316">
        <f t="shared" si="178"/>
        <v>0</v>
      </c>
      <c r="AU223" s="316">
        <f t="shared" si="178"/>
        <v>0</v>
      </c>
      <c r="AV223" s="316">
        <f t="shared" si="178"/>
        <v>0</v>
      </c>
      <c r="AW223" s="316">
        <f t="shared" si="178"/>
        <v>0</v>
      </c>
      <c r="AX223" s="316">
        <f t="shared" si="178"/>
        <v>0</v>
      </c>
      <c r="AY223" s="316">
        <f t="shared" si="178"/>
        <v>0</v>
      </c>
      <c r="AZ223" s="316">
        <f t="shared" si="178"/>
        <v>0</v>
      </c>
      <c r="BA223" s="316">
        <f t="shared" si="178"/>
        <v>0</v>
      </c>
      <c r="BB223" s="316">
        <f t="shared" si="178"/>
        <v>0</v>
      </c>
      <c r="BC223" s="316">
        <f t="shared" si="178"/>
        <v>0</v>
      </c>
      <c r="BD223" s="316">
        <f t="shared" si="178"/>
        <v>0</v>
      </c>
      <c r="BE223" s="316">
        <f t="shared" si="178"/>
        <v>0</v>
      </c>
      <c r="BF223" s="316">
        <f t="shared" si="178"/>
        <v>0</v>
      </c>
      <c r="BG223" s="316">
        <f t="shared" si="178"/>
        <v>0</v>
      </c>
      <c r="BH223" s="316">
        <f t="shared" si="178"/>
        <v>0</v>
      </c>
      <c r="BI223" s="316">
        <f t="shared" si="178"/>
        <v>0</v>
      </c>
      <c r="BJ223" s="316">
        <f t="shared" si="178"/>
        <v>0</v>
      </c>
      <c r="BK223" s="316">
        <f t="shared" si="178"/>
        <v>0</v>
      </c>
      <c r="BL223" s="316">
        <f t="shared" si="178"/>
        <v>0</v>
      </c>
      <c r="BM223" s="316">
        <f t="shared" si="178"/>
        <v>0</v>
      </c>
      <c r="BN223" s="316">
        <f t="shared" si="178"/>
        <v>0</v>
      </c>
      <c r="BO223" s="316">
        <f t="shared" si="178"/>
        <v>0</v>
      </c>
      <c r="BP223" s="316">
        <f t="shared" si="178"/>
        <v>0</v>
      </c>
      <c r="BQ223" s="316">
        <f t="shared" si="178"/>
        <v>0</v>
      </c>
      <c r="BR223" s="316">
        <f t="shared" si="178"/>
        <v>0</v>
      </c>
      <c r="BS223" s="316">
        <f t="shared" si="178"/>
        <v>0</v>
      </c>
      <c r="BT223" s="316">
        <f t="shared" ref="BT223:BX223" si="179">BT39</f>
        <v>0</v>
      </c>
      <c r="BU223" s="316">
        <f t="shared" si="179"/>
        <v>0</v>
      </c>
      <c r="BV223" s="316">
        <f t="shared" si="179"/>
        <v>0</v>
      </c>
      <c r="BW223" s="316">
        <f t="shared" si="179"/>
        <v>0</v>
      </c>
      <c r="BX223" s="316">
        <f t="shared" si="179"/>
        <v>0</v>
      </c>
    </row>
    <row r="224" spans="1:76" s="7" customFormat="1" ht="11.4" x14ac:dyDescent="0.2">
      <c r="A224" s="739"/>
      <c r="B224" s="714"/>
      <c r="C224" s="714"/>
      <c r="D224" s="710"/>
      <c r="E224" s="712"/>
      <c r="F224" s="90" t="s">
        <v>324</v>
      </c>
      <c r="G224" s="316">
        <f>IF($C39="","N/A",G223)</f>
        <v>0</v>
      </c>
      <c r="H224" s="316">
        <f>IF($C39="NON-QALY",IF(H$27="-","",H$158*H223),IF($C39="QALY",IF(H$27="-","",H223*H$159),"N/A"))</f>
        <v>0</v>
      </c>
      <c r="I224" s="316">
        <f t="shared" ref="I224:BT224" si="180">IF($C39="NON-QALY",IF(I$27="-","",I$158*I223),IF($C39="QALY",IF(I$27="-","",I223*I$159),"N/A"))</f>
        <v>0</v>
      </c>
      <c r="J224" s="316">
        <f t="shared" si="180"/>
        <v>0</v>
      </c>
      <c r="K224" s="316">
        <f t="shared" si="180"/>
        <v>0</v>
      </c>
      <c r="L224" s="316">
        <f t="shared" si="180"/>
        <v>0</v>
      </c>
      <c r="M224" s="316">
        <f t="shared" si="180"/>
        <v>0</v>
      </c>
      <c r="N224" s="316">
        <f t="shared" si="180"/>
        <v>0</v>
      </c>
      <c r="O224" s="316">
        <f t="shared" si="180"/>
        <v>0</v>
      </c>
      <c r="P224" s="316">
        <f t="shared" si="180"/>
        <v>0</v>
      </c>
      <c r="Q224" s="316">
        <f t="shared" si="180"/>
        <v>0</v>
      </c>
      <c r="R224" s="316">
        <f t="shared" si="180"/>
        <v>0</v>
      </c>
      <c r="S224" s="316">
        <f t="shared" si="180"/>
        <v>0</v>
      </c>
      <c r="T224" s="316">
        <f t="shared" si="180"/>
        <v>0</v>
      </c>
      <c r="U224" s="316">
        <f t="shared" si="180"/>
        <v>0</v>
      </c>
      <c r="V224" s="316">
        <f t="shared" si="180"/>
        <v>0</v>
      </c>
      <c r="W224" s="316">
        <f t="shared" si="180"/>
        <v>0</v>
      </c>
      <c r="X224" s="316">
        <f t="shared" si="180"/>
        <v>0</v>
      </c>
      <c r="Y224" s="316">
        <f t="shared" si="180"/>
        <v>0</v>
      </c>
      <c r="Z224" s="316">
        <f t="shared" si="180"/>
        <v>0</v>
      </c>
      <c r="AA224" s="316">
        <f t="shared" si="180"/>
        <v>0</v>
      </c>
      <c r="AB224" s="316">
        <f t="shared" si="180"/>
        <v>0</v>
      </c>
      <c r="AC224" s="316">
        <f t="shared" si="180"/>
        <v>0</v>
      </c>
      <c r="AD224" s="316">
        <f t="shared" si="180"/>
        <v>0</v>
      </c>
      <c r="AE224" s="316">
        <f t="shared" si="180"/>
        <v>0</v>
      </c>
      <c r="AF224" s="316">
        <f t="shared" si="180"/>
        <v>0</v>
      </c>
      <c r="AG224" s="316">
        <f t="shared" si="180"/>
        <v>0</v>
      </c>
      <c r="AH224" s="316">
        <f t="shared" si="180"/>
        <v>0</v>
      </c>
      <c r="AI224" s="316">
        <f t="shared" si="180"/>
        <v>0</v>
      </c>
      <c r="AJ224" s="316">
        <f t="shared" si="180"/>
        <v>0</v>
      </c>
      <c r="AK224" s="316">
        <f t="shared" si="180"/>
        <v>0</v>
      </c>
      <c r="AL224" s="316">
        <f t="shared" si="180"/>
        <v>0</v>
      </c>
      <c r="AM224" s="316">
        <f t="shared" si="180"/>
        <v>0</v>
      </c>
      <c r="AN224" s="316">
        <f t="shared" si="180"/>
        <v>0</v>
      </c>
      <c r="AO224" s="316">
        <f t="shared" si="180"/>
        <v>0</v>
      </c>
      <c r="AP224" s="316">
        <f t="shared" si="180"/>
        <v>0</v>
      </c>
      <c r="AQ224" s="316">
        <f t="shared" si="180"/>
        <v>0</v>
      </c>
      <c r="AR224" s="316">
        <f t="shared" si="180"/>
        <v>0</v>
      </c>
      <c r="AS224" s="316">
        <f t="shared" si="180"/>
        <v>0</v>
      </c>
      <c r="AT224" s="316">
        <f t="shared" si="180"/>
        <v>0</v>
      </c>
      <c r="AU224" s="316">
        <f t="shared" si="180"/>
        <v>0</v>
      </c>
      <c r="AV224" s="316">
        <f t="shared" si="180"/>
        <v>0</v>
      </c>
      <c r="AW224" s="316">
        <f t="shared" si="180"/>
        <v>0</v>
      </c>
      <c r="AX224" s="316">
        <f t="shared" si="180"/>
        <v>0</v>
      </c>
      <c r="AY224" s="316">
        <f t="shared" si="180"/>
        <v>0</v>
      </c>
      <c r="AZ224" s="316">
        <f t="shared" si="180"/>
        <v>0</v>
      </c>
      <c r="BA224" s="316">
        <f t="shared" si="180"/>
        <v>0</v>
      </c>
      <c r="BB224" s="316">
        <f t="shared" si="180"/>
        <v>0</v>
      </c>
      <c r="BC224" s="316">
        <f t="shared" si="180"/>
        <v>0</v>
      </c>
      <c r="BD224" s="316">
        <f t="shared" si="180"/>
        <v>0</v>
      </c>
      <c r="BE224" s="316">
        <f t="shared" si="180"/>
        <v>0</v>
      </c>
      <c r="BF224" s="316">
        <f t="shared" si="180"/>
        <v>0</v>
      </c>
      <c r="BG224" s="316">
        <f t="shared" si="180"/>
        <v>0</v>
      </c>
      <c r="BH224" s="316">
        <f t="shared" si="180"/>
        <v>0</v>
      </c>
      <c r="BI224" s="316">
        <f t="shared" si="180"/>
        <v>0</v>
      </c>
      <c r="BJ224" s="316">
        <f t="shared" si="180"/>
        <v>0</v>
      </c>
      <c r="BK224" s="316">
        <f t="shared" si="180"/>
        <v>0</v>
      </c>
      <c r="BL224" s="316">
        <f t="shared" si="180"/>
        <v>0</v>
      </c>
      <c r="BM224" s="316">
        <f t="shared" si="180"/>
        <v>0</v>
      </c>
      <c r="BN224" s="316">
        <f t="shared" si="180"/>
        <v>0</v>
      </c>
      <c r="BO224" s="316">
        <f t="shared" si="180"/>
        <v>0</v>
      </c>
      <c r="BP224" s="316">
        <f t="shared" si="180"/>
        <v>0</v>
      </c>
      <c r="BQ224" s="316">
        <f t="shared" si="180"/>
        <v>0</v>
      </c>
      <c r="BR224" s="316">
        <f t="shared" si="180"/>
        <v>0</v>
      </c>
      <c r="BS224" s="316">
        <f t="shared" si="180"/>
        <v>0</v>
      </c>
      <c r="BT224" s="316">
        <f t="shared" si="180"/>
        <v>0</v>
      </c>
      <c r="BU224" s="316">
        <f t="shared" ref="BU224:BX224" si="181">IF($C39="NON-QALY",IF(BU$27="-","",BU$158*BU223),IF($C39="QALY",IF(BU$27="-","",BU223*BU$159),"N/A"))</f>
        <v>0</v>
      </c>
      <c r="BV224" s="316">
        <f t="shared" si="181"/>
        <v>0</v>
      </c>
      <c r="BW224" s="316">
        <f t="shared" si="181"/>
        <v>0</v>
      </c>
      <c r="BX224" s="316">
        <f t="shared" si="181"/>
        <v>0</v>
      </c>
    </row>
    <row r="225" spans="1:76" s="7" customFormat="1" ht="11.4" x14ac:dyDescent="0.2">
      <c r="A225" s="738" t="s">
        <v>635</v>
      </c>
      <c r="B225" s="713">
        <f>B40</f>
        <v>0</v>
      </c>
      <c r="C225" s="713" t="str">
        <f>C40</f>
        <v>Non-QALY</v>
      </c>
      <c r="D225" s="709">
        <f>E225/(IF(C40="QALY",Factors!$BU$51,Factors!$BU$50))</f>
        <v>0</v>
      </c>
      <c r="E225" s="711">
        <f t="shared" ref="E225" si="182">SUM(G226:BX226)</f>
        <v>0</v>
      </c>
      <c r="F225" s="34" t="s">
        <v>325</v>
      </c>
      <c r="G225" s="316">
        <f>G40</f>
        <v>0</v>
      </c>
      <c r="H225" s="316">
        <f t="shared" ref="H225:BS225" si="183">H40</f>
        <v>0</v>
      </c>
      <c r="I225" s="316">
        <f t="shared" si="183"/>
        <v>0</v>
      </c>
      <c r="J225" s="316">
        <f t="shared" si="183"/>
        <v>0</v>
      </c>
      <c r="K225" s="316">
        <f t="shared" si="183"/>
        <v>0</v>
      </c>
      <c r="L225" s="316">
        <f t="shared" si="183"/>
        <v>0</v>
      </c>
      <c r="M225" s="316">
        <f t="shared" si="183"/>
        <v>0</v>
      </c>
      <c r="N225" s="316">
        <f t="shared" si="183"/>
        <v>0</v>
      </c>
      <c r="O225" s="316">
        <f t="shared" si="183"/>
        <v>0</v>
      </c>
      <c r="P225" s="316">
        <f t="shared" si="183"/>
        <v>0</v>
      </c>
      <c r="Q225" s="316">
        <f t="shared" si="183"/>
        <v>0</v>
      </c>
      <c r="R225" s="316">
        <f t="shared" si="183"/>
        <v>0</v>
      </c>
      <c r="S225" s="316">
        <f t="shared" si="183"/>
        <v>0</v>
      </c>
      <c r="T225" s="316">
        <f t="shared" si="183"/>
        <v>0</v>
      </c>
      <c r="U225" s="316">
        <f t="shared" si="183"/>
        <v>0</v>
      </c>
      <c r="V225" s="316">
        <f t="shared" si="183"/>
        <v>0</v>
      </c>
      <c r="W225" s="316">
        <f t="shared" si="183"/>
        <v>0</v>
      </c>
      <c r="X225" s="316">
        <f t="shared" si="183"/>
        <v>0</v>
      </c>
      <c r="Y225" s="316">
        <f t="shared" si="183"/>
        <v>0</v>
      </c>
      <c r="Z225" s="316">
        <f t="shared" si="183"/>
        <v>0</v>
      </c>
      <c r="AA225" s="316">
        <f t="shared" si="183"/>
        <v>0</v>
      </c>
      <c r="AB225" s="316">
        <f t="shared" si="183"/>
        <v>0</v>
      </c>
      <c r="AC225" s="316">
        <f t="shared" si="183"/>
        <v>0</v>
      </c>
      <c r="AD225" s="316">
        <f t="shared" si="183"/>
        <v>0</v>
      </c>
      <c r="AE225" s="316">
        <f t="shared" si="183"/>
        <v>0</v>
      </c>
      <c r="AF225" s="316">
        <f t="shared" si="183"/>
        <v>0</v>
      </c>
      <c r="AG225" s="316">
        <f t="shared" si="183"/>
        <v>0</v>
      </c>
      <c r="AH225" s="316">
        <f t="shared" si="183"/>
        <v>0</v>
      </c>
      <c r="AI225" s="316">
        <f t="shared" si="183"/>
        <v>0</v>
      </c>
      <c r="AJ225" s="316">
        <f t="shared" si="183"/>
        <v>0</v>
      </c>
      <c r="AK225" s="316">
        <f t="shared" si="183"/>
        <v>0</v>
      </c>
      <c r="AL225" s="316">
        <f t="shared" si="183"/>
        <v>0</v>
      </c>
      <c r="AM225" s="316">
        <f t="shared" si="183"/>
        <v>0</v>
      </c>
      <c r="AN225" s="316">
        <f t="shared" si="183"/>
        <v>0</v>
      </c>
      <c r="AO225" s="316">
        <f t="shared" si="183"/>
        <v>0</v>
      </c>
      <c r="AP225" s="316">
        <f t="shared" si="183"/>
        <v>0</v>
      </c>
      <c r="AQ225" s="316">
        <f t="shared" si="183"/>
        <v>0</v>
      </c>
      <c r="AR225" s="316">
        <f t="shared" si="183"/>
        <v>0</v>
      </c>
      <c r="AS225" s="316">
        <f t="shared" si="183"/>
        <v>0</v>
      </c>
      <c r="AT225" s="316">
        <f t="shared" si="183"/>
        <v>0</v>
      </c>
      <c r="AU225" s="316">
        <f t="shared" si="183"/>
        <v>0</v>
      </c>
      <c r="AV225" s="316">
        <f t="shared" si="183"/>
        <v>0</v>
      </c>
      <c r="AW225" s="316">
        <f t="shared" si="183"/>
        <v>0</v>
      </c>
      <c r="AX225" s="316">
        <f t="shared" si="183"/>
        <v>0</v>
      </c>
      <c r="AY225" s="316">
        <f t="shared" si="183"/>
        <v>0</v>
      </c>
      <c r="AZ225" s="316">
        <f t="shared" si="183"/>
        <v>0</v>
      </c>
      <c r="BA225" s="316">
        <f t="shared" si="183"/>
        <v>0</v>
      </c>
      <c r="BB225" s="316">
        <f t="shared" si="183"/>
        <v>0</v>
      </c>
      <c r="BC225" s="316">
        <f t="shared" si="183"/>
        <v>0</v>
      </c>
      <c r="BD225" s="316">
        <f t="shared" si="183"/>
        <v>0</v>
      </c>
      <c r="BE225" s="316">
        <f t="shared" si="183"/>
        <v>0</v>
      </c>
      <c r="BF225" s="316">
        <f t="shared" si="183"/>
        <v>0</v>
      </c>
      <c r="BG225" s="316">
        <f t="shared" si="183"/>
        <v>0</v>
      </c>
      <c r="BH225" s="316">
        <f t="shared" si="183"/>
        <v>0</v>
      </c>
      <c r="BI225" s="316">
        <f t="shared" si="183"/>
        <v>0</v>
      </c>
      <c r="BJ225" s="316">
        <f t="shared" si="183"/>
        <v>0</v>
      </c>
      <c r="BK225" s="316">
        <f t="shared" si="183"/>
        <v>0</v>
      </c>
      <c r="BL225" s="316">
        <f t="shared" si="183"/>
        <v>0</v>
      </c>
      <c r="BM225" s="316">
        <f t="shared" si="183"/>
        <v>0</v>
      </c>
      <c r="BN225" s="316">
        <f t="shared" si="183"/>
        <v>0</v>
      </c>
      <c r="BO225" s="316">
        <f t="shared" si="183"/>
        <v>0</v>
      </c>
      <c r="BP225" s="316">
        <f t="shared" si="183"/>
        <v>0</v>
      </c>
      <c r="BQ225" s="316">
        <f t="shared" si="183"/>
        <v>0</v>
      </c>
      <c r="BR225" s="316">
        <f t="shared" si="183"/>
        <v>0</v>
      </c>
      <c r="BS225" s="316">
        <f t="shared" si="183"/>
        <v>0</v>
      </c>
      <c r="BT225" s="316">
        <f t="shared" ref="BT225:BX225" si="184">BT40</f>
        <v>0</v>
      </c>
      <c r="BU225" s="316">
        <f t="shared" si="184"/>
        <v>0</v>
      </c>
      <c r="BV225" s="316">
        <f t="shared" si="184"/>
        <v>0</v>
      </c>
      <c r="BW225" s="316">
        <f t="shared" si="184"/>
        <v>0</v>
      </c>
      <c r="BX225" s="316">
        <f t="shared" si="184"/>
        <v>0</v>
      </c>
    </row>
    <row r="226" spans="1:76" s="7" customFormat="1" ht="11.4" x14ac:dyDescent="0.2">
      <c r="A226" s="739"/>
      <c r="B226" s="714"/>
      <c r="C226" s="714"/>
      <c r="D226" s="710"/>
      <c r="E226" s="712"/>
      <c r="F226" s="90" t="s">
        <v>324</v>
      </c>
      <c r="G226" s="316">
        <f>IF($C40="","N/A",G225)</f>
        <v>0</v>
      </c>
      <c r="H226" s="316">
        <f>IF($C40="NON-QALY",IF(H$27="-","",H$158*H225),IF($C40="QALY",IF(H$27="-","",H225*H$159),"N/A"))</f>
        <v>0</v>
      </c>
      <c r="I226" s="316">
        <f t="shared" ref="I226:BT226" si="185">IF($C40="NON-QALY",IF(I$27="-","",I$158*I225),IF($C40="QALY",IF(I$27="-","",I225*I$159),"N/A"))</f>
        <v>0</v>
      </c>
      <c r="J226" s="316">
        <f t="shared" si="185"/>
        <v>0</v>
      </c>
      <c r="K226" s="316">
        <f t="shared" si="185"/>
        <v>0</v>
      </c>
      <c r="L226" s="316">
        <f t="shared" si="185"/>
        <v>0</v>
      </c>
      <c r="M226" s="316">
        <f t="shared" si="185"/>
        <v>0</v>
      </c>
      <c r="N226" s="316">
        <f t="shared" si="185"/>
        <v>0</v>
      </c>
      <c r="O226" s="316">
        <f t="shared" si="185"/>
        <v>0</v>
      </c>
      <c r="P226" s="316">
        <f t="shared" si="185"/>
        <v>0</v>
      </c>
      <c r="Q226" s="316">
        <f t="shared" si="185"/>
        <v>0</v>
      </c>
      <c r="R226" s="316">
        <f t="shared" si="185"/>
        <v>0</v>
      </c>
      <c r="S226" s="316">
        <f t="shared" si="185"/>
        <v>0</v>
      </c>
      <c r="T226" s="316">
        <f t="shared" si="185"/>
        <v>0</v>
      </c>
      <c r="U226" s="316">
        <f t="shared" si="185"/>
        <v>0</v>
      </c>
      <c r="V226" s="316">
        <f t="shared" si="185"/>
        <v>0</v>
      </c>
      <c r="W226" s="316">
        <f t="shared" si="185"/>
        <v>0</v>
      </c>
      <c r="X226" s="316">
        <f t="shared" si="185"/>
        <v>0</v>
      </c>
      <c r="Y226" s="316">
        <f t="shared" si="185"/>
        <v>0</v>
      </c>
      <c r="Z226" s="316">
        <f t="shared" si="185"/>
        <v>0</v>
      </c>
      <c r="AA226" s="316">
        <f t="shared" si="185"/>
        <v>0</v>
      </c>
      <c r="AB226" s="316">
        <f t="shared" si="185"/>
        <v>0</v>
      </c>
      <c r="AC226" s="316">
        <f t="shared" si="185"/>
        <v>0</v>
      </c>
      <c r="AD226" s="316">
        <f t="shared" si="185"/>
        <v>0</v>
      </c>
      <c r="AE226" s="316">
        <f t="shared" si="185"/>
        <v>0</v>
      </c>
      <c r="AF226" s="316">
        <f t="shared" si="185"/>
        <v>0</v>
      </c>
      <c r="AG226" s="316">
        <f t="shared" si="185"/>
        <v>0</v>
      </c>
      <c r="AH226" s="316">
        <f t="shared" si="185"/>
        <v>0</v>
      </c>
      <c r="AI226" s="316">
        <f t="shared" si="185"/>
        <v>0</v>
      </c>
      <c r="AJ226" s="316">
        <f t="shared" si="185"/>
        <v>0</v>
      </c>
      <c r="AK226" s="316">
        <f t="shared" si="185"/>
        <v>0</v>
      </c>
      <c r="AL226" s="316">
        <f t="shared" si="185"/>
        <v>0</v>
      </c>
      <c r="AM226" s="316">
        <f t="shared" si="185"/>
        <v>0</v>
      </c>
      <c r="AN226" s="316">
        <f t="shared" si="185"/>
        <v>0</v>
      </c>
      <c r="AO226" s="316">
        <f t="shared" si="185"/>
        <v>0</v>
      </c>
      <c r="AP226" s="316">
        <f t="shared" si="185"/>
        <v>0</v>
      </c>
      <c r="AQ226" s="316">
        <f t="shared" si="185"/>
        <v>0</v>
      </c>
      <c r="AR226" s="316">
        <f t="shared" si="185"/>
        <v>0</v>
      </c>
      <c r="AS226" s="316">
        <f t="shared" si="185"/>
        <v>0</v>
      </c>
      <c r="AT226" s="316">
        <f t="shared" si="185"/>
        <v>0</v>
      </c>
      <c r="AU226" s="316">
        <f t="shared" si="185"/>
        <v>0</v>
      </c>
      <c r="AV226" s="316">
        <f t="shared" si="185"/>
        <v>0</v>
      </c>
      <c r="AW226" s="316">
        <f t="shared" si="185"/>
        <v>0</v>
      </c>
      <c r="AX226" s="316">
        <f t="shared" si="185"/>
        <v>0</v>
      </c>
      <c r="AY226" s="316">
        <f t="shared" si="185"/>
        <v>0</v>
      </c>
      <c r="AZ226" s="316">
        <f t="shared" si="185"/>
        <v>0</v>
      </c>
      <c r="BA226" s="316">
        <f t="shared" si="185"/>
        <v>0</v>
      </c>
      <c r="BB226" s="316">
        <f t="shared" si="185"/>
        <v>0</v>
      </c>
      <c r="BC226" s="316">
        <f t="shared" si="185"/>
        <v>0</v>
      </c>
      <c r="BD226" s="316">
        <f t="shared" si="185"/>
        <v>0</v>
      </c>
      <c r="BE226" s="316">
        <f t="shared" si="185"/>
        <v>0</v>
      </c>
      <c r="BF226" s="316">
        <f t="shared" si="185"/>
        <v>0</v>
      </c>
      <c r="BG226" s="316">
        <f t="shared" si="185"/>
        <v>0</v>
      </c>
      <c r="BH226" s="316">
        <f t="shared" si="185"/>
        <v>0</v>
      </c>
      <c r="BI226" s="316">
        <f t="shared" si="185"/>
        <v>0</v>
      </c>
      <c r="BJ226" s="316">
        <f t="shared" si="185"/>
        <v>0</v>
      </c>
      <c r="BK226" s="316">
        <f t="shared" si="185"/>
        <v>0</v>
      </c>
      <c r="BL226" s="316">
        <f t="shared" si="185"/>
        <v>0</v>
      </c>
      <c r="BM226" s="316">
        <f t="shared" si="185"/>
        <v>0</v>
      </c>
      <c r="BN226" s="316">
        <f t="shared" si="185"/>
        <v>0</v>
      </c>
      <c r="BO226" s="316">
        <f t="shared" si="185"/>
        <v>0</v>
      </c>
      <c r="BP226" s="316">
        <f t="shared" si="185"/>
        <v>0</v>
      </c>
      <c r="BQ226" s="316">
        <f t="shared" si="185"/>
        <v>0</v>
      </c>
      <c r="BR226" s="316">
        <f t="shared" si="185"/>
        <v>0</v>
      </c>
      <c r="BS226" s="316">
        <f t="shared" si="185"/>
        <v>0</v>
      </c>
      <c r="BT226" s="316">
        <f t="shared" si="185"/>
        <v>0</v>
      </c>
      <c r="BU226" s="316">
        <f t="shared" ref="BU226:BX226" si="186">IF($C40="NON-QALY",IF(BU$27="-","",BU$158*BU225),IF($C40="QALY",IF(BU$27="-","",BU225*BU$159),"N/A"))</f>
        <v>0</v>
      </c>
      <c r="BV226" s="316">
        <f t="shared" si="186"/>
        <v>0</v>
      </c>
      <c r="BW226" s="316">
        <f t="shared" si="186"/>
        <v>0</v>
      </c>
      <c r="BX226" s="316">
        <f t="shared" si="186"/>
        <v>0</v>
      </c>
    </row>
    <row r="227" spans="1:76" s="7" customFormat="1" ht="11.4" x14ac:dyDescent="0.2">
      <c r="A227" s="738" t="s">
        <v>636</v>
      </c>
      <c r="B227" s="713">
        <f>B41</f>
        <v>0</v>
      </c>
      <c r="C227" s="713" t="str">
        <f>C41</f>
        <v>Non-QALY</v>
      </c>
      <c r="D227" s="709">
        <f>E227/(IF(C41="QALY",Factors!$BU$51,Factors!$BU$50))</f>
        <v>0</v>
      </c>
      <c r="E227" s="711">
        <f t="shared" ref="E227" si="187">SUM(G228:BX228)</f>
        <v>0</v>
      </c>
      <c r="F227" s="34" t="s">
        <v>325</v>
      </c>
      <c r="G227" s="316">
        <f>G41</f>
        <v>0</v>
      </c>
      <c r="H227" s="316">
        <f t="shared" ref="H227:BS227" si="188">H41</f>
        <v>0</v>
      </c>
      <c r="I227" s="316">
        <f t="shared" si="188"/>
        <v>0</v>
      </c>
      <c r="J227" s="316">
        <f t="shared" si="188"/>
        <v>0</v>
      </c>
      <c r="K227" s="316">
        <f t="shared" si="188"/>
        <v>0</v>
      </c>
      <c r="L227" s="316">
        <f t="shared" si="188"/>
        <v>0</v>
      </c>
      <c r="M227" s="316">
        <f t="shared" si="188"/>
        <v>0</v>
      </c>
      <c r="N227" s="316">
        <f t="shared" si="188"/>
        <v>0</v>
      </c>
      <c r="O227" s="316">
        <f t="shared" si="188"/>
        <v>0</v>
      </c>
      <c r="P227" s="316">
        <f t="shared" si="188"/>
        <v>0</v>
      </c>
      <c r="Q227" s="316">
        <f t="shared" si="188"/>
        <v>0</v>
      </c>
      <c r="R227" s="316">
        <f t="shared" si="188"/>
        <v>0</v>
      </c>
      <c r="S227" s="316">
        <f t="shared" si="188"/>
        <v>0</v>
      </c>
      <c r="T227" s="316">
        <f t="shared" si="188"/>
        <v>0</v>
      </c>
      <c r="U227" s="316">
        <f t="shared" si="188"/>
        <v>0</v>
      </c>
      <c r="V227" s="316">
        <f t="shared" si="188"/>
        <v>0</v>
      </c>
      <c r="W227" s="316">
        <f t="shared" si="188"/>
        <v>0</v>
      </c>
      <c r="X227" s="316">
        <f t="shared" si="188"/>
        <v>0</v>
      </c>
      <c r="Y227" s="316">
        <f t="shared" si="188"/>
        <v>0</v>
      </c>
      <c r="Z227" s="316">
        <f t="shared" si="188"/>
        <v>0</v>
      </c>
      <c r="AA227" s="316">
        <f t="shared" si="188"/>
        <v>0</v>
      </c>
      <c r="AB227" s="316">
        <f t="shared" si="188"/>
        <v>0</v>
      </c>
      <c r="AC227" s="316">
        <f t="shared" si="188"/>
        <v>0</v>
      </c>
      <c r="AD227" s="316">
        <f t="shared" si="188"/>
        <v>0</v>
      </c>
      <c r="AE227" s="316">
        <f t="shared" si="188"/>
        <v>0</v>
      </c>
      <c r="AF227" s="316">
        <f t="shared" si="188"/>
        <v>0</v>
      </c>
      <c r="AG227" s="316">
        <f t="shared" si="188"/>
        <v>0</v>
      </c>
      <c r="AH227" s="316">
        <f t="shared" si="188"/>
        <v>0</v>
      </c>
      <c r="AI227" s="316">
        <f t="shared" si="188"/>
        <v>0</v>
      </c>
      <c r="AJ227" s="316">
        <f t="shared" si="188"/>
        <v>0</v>
      </c>
      <c r="AK227" s="316">
        <f t="shared" si="188"/>
        <v>0</v>
      </c>
      <c r="AL227" s="316">
        <f t="shared" si="188"/>
        <v>0</v>
      </c>
      <c r="AM227" s="316">
        <f t="shared" si="188"/>
        <v>0</v>
      </c>
      <c r="AN227" s="316">
        <f t="shared" si="188"/>
        <v>0</v>
      </c>
      <c r="AO227" s="316">
        <f t="shared" si="188"/>
        <v>0</v>
      </c>
      <c r="AP227" s="316">
        <f t="shared" si="188"/>
        <v>0</v>
      </c>
      <c r="AQ227" s="316">
        <f t="shared" si="188"/>
        <v>0</v>
      </c>
      <c r="AR227" s="316">
        <f t="shared" si="188"/>
        <v>0</v>
      </c>
      <c r="AS227" s="316">
        <f t="shared" si="188"/>
        <v>0</v>
      </c>
      <c r="AT227" s="316">
        <f t="shared" si="188"/>
        <v>0</v>
      </c>
      <c r="AU227" s="316">
        <f t="shared" si="188"/>
        <v>0</v>
      </c>
      <c r="AV227" s="316">
        <f t="shared" si="188"/>
        <v>0</v>
      </c>
      <c r="AW227" s="316">
        <f t="shared" si="188"/>
        <v>0</v>
      </c>
      <c r="AX227" s="316">
        <f t="shared" si="188"/>
        <v>0</v>
      </c>
      <c r="AY227" s="316">
        <f t="shared" si="188"/>
        <v>0</v>
      </c>
      <c r="AZ227" s="316">
        <f t="shared" si="188"/>
        <v>0</v>
      </c>
      <c r="BA227" s="316">
        <f t="shared" si="188"/>
        <v>0</v>
      </c>
      <c r="BB227" s="316">
        <f t="shared" si="188"/>
        <v>0</v>
      </c>
      <c r="BC227" s="316">
        <f t="shared" si="188"/>
        <v>0</v>
      </c>
      <c r="BD227" s="316">
        <f t="shared" si="188"/>
        <v>0</v>
      </c>
      <c r="BE227" s="316">
        <f t="shared" si="188"/>
        <v>0</v>
      </c>
      <c r="BF227" s="316">
        <f t="shared" si="188"/>
        <v>0</v>
      </c>
      <c r="BG227" s="316">
        <f t="shared" si="188"/>
        <v>0</v>
      </c>
      <c r="BH227" s="316">
        <f t="shared" si="188"/>
        <v>0</v>
      </c>
      <c r="BI227" s="316">
        <f t="shared" si="188"/>
        <v>0</v>
      </c>
      <c r="BJ227" s="316">
        <f t="shared" si="188"/>
        <v>0</v>
      </c>
      <c r="BK227" s="316">
        <f t="shared" si="188"/>
        <v>0</v>
      </c>
      <c r="BL227" s="316">
        <f t="shared" si="188"/>
        <v>0</v>
      </c>
      <c r="BM227" s="316">
        <f t="shared" si="188"/>
        <v>0</v>
      </c>
      <c r="BN227" s="316">
        <f t="shared" si="188"/>
        <v>0</v>
      </c>
      <c r="BO227" s="316">
        <f t="shared" si="188"/>
        <v>0</v>
      </c>
      <c r="BP227" s="316">
        <f t="shared" si="188"/>
        <v>0</v>
      </c>
      <c r="BQ227" s="316">
        <f t="shared" si="188"/>
        <v>0</v>
      </c>
      <c r="BR227" s="316">
        <f t="shared" si="188"/>
        <v>0</v>
      </c>
      <c r="BS227" s="316">
        <f t="shared" si="188"/>
        <v>0</v>
      </c>
      <c r="BT227" s="316">
        <f t="shared" ref="BT227:BX227" si="189">BT41</f>
        <v>0</v>
      </c>
      <c r="BU227" s="316">
        <f t="shared" si="189"/>
        <v>0</v>
      </c>
      <c r="BV227" s="316">
        <f t="shared" si="189"/>
        <v>0</v>
      </c>
      <c r="BW227" s="316">
        <f t="shared" si="189"/>
        <v>0</v>
      </c>
      <c r="BX227" s="316">
        <f t="shared" si="189"/>
        <v>0</v>
      </c>
    </row>
    <row r="228" spans="1:76" s="7" customFormat="1" ht="11.4" x14ac:dyDescent="0.2">
      <c r="A228" s="739"/>
      <c r="B228" s="714"/>
      <c r="C228" s="714"/>
      <c r="D228" s="710"/>
      <c r="E228" s="712"/>
      <c r="F228" s="90" t="s">
        <v>324</v>
      </c>
      <c r="G228" s="316">
        <f>IF($C41="","N/A",G227)</f>
        <v>0</v>
      </c>
      <c r="H228" s="316">
        <f>IF($C41="NON-QALY",IF(H$27="-","",H$158*H227),IF($C41="QALY",IF(H$27="-","",H227*H$159),"N/A"))</f>
        <v>0</v>
      </c>
      <c r="I228" s="316">
        <f t="shared" ref="I228:BT228" si="190">IF($C41="NON-QALY",IF(I$27="-","",I$158*I227),IF($C41="QALY",IF(I$27="-","",I227*I$159),"N/A"))</f>
        <v>0</v>
      </c>
      <c r="J228" s="316">
        <f t="shared" si="190"/>
        <v>0</v>
      </c>
      <c r="K228" s="316">
        <f t="shared" si="190"/>
        <v>0</v>
      </c>
      <c r="L228" s="316">
        <f t="shared" si="190"/>
        <v>0</v>
      </c>
      <c r="M228" s="316">
        <f t="shared" si="190"/>
        <v>0</v>
      </c>
      <c r="N228" s="316">
        <f t="shared" si="190"/>
        <v>0</v>
      </c>
      <c r="O228" s="316">
        <f t="shared" si="190"/>
        <v>0</v>
      </c>
      <c r="P228" s="316">
        <f t="shared" si="190"/>
        <v>0</v>
      </c>
      <c r="Q228" s="316">
        <f t="shared" si="190"/>
        <v>0</v>
      </c>
      <c r="R228" s="316">
        <f t="shared" si="190"/>
        <v>0</v>
      </c>
      <c r="S228" s="316">
        <f t="shared" si="190"/>
        <v>0</v>
      </c>
      <c r="T228" s="316">
        <f t="shared" si="190"/>
        <v>0</v>
      </c>
      <c r="U228" s="316">
        <f t="shared" si="190"/>
        <v>0</v>
      </c>
      <c r="V228" s="316">
        <f t="shared" si="190"/>
        <v>0</v>
      </c>
      <c r="W228" s="316">
        <f t="shared" si="190"/>
        <v>0</v>
      </c>
      <c r="X228" s="316">
        <f t="shared" si="190"/>
        <v>0</v>
      </c>
      <c r="Y228" s="316">
        <f t="shared" si="190"/>
        <v>0</v>
      </c>
      <c r="Z228" s="316">
        <f t="shared" si="190"/>
        <v>0</v>
      </c>
      <c r="AA228" s="316">
        <f t="shared" si="190"/>
        <v>0</v>
      </c>
      <c r="AB228" s="316">
        <f t="shared" si="190"/>
        <v>0</v>
      </c>
      <c r="AC228" s="316">
        <f t="shared" si="190"/>
        <v>0</v>
      </c>
      <c r="AD228" s="316">
        <f t="shared" si="190"/>
        <v>0</v>
      </c>
      <c r="AE228" s="316">
        <f t="shared" si="190"/>
        <v>0</v>
      </c>
      <c r="AF228" s="316">
        <f t="shared" si="190"/>
        <v>0</v>
      </c>
      <c r="AG228" s="316">
        <f t="shared" si="190"/>
        <v>0</v>
      </c>
      <c r="AH228" s="316">
        <f t="shared" si="190"/>
        <v>0</v>
      </c>
      <c r="AI228" s="316">
        <f t="shared" si="190"/>
        <v>0</v>
      </c>
      <c r="AJ228" s="316">
        <f t="shared" si="190"/>
        <v>0</v>
      </c>
      <c r="AK228" s="316">
        <f t="shared" si="190"/>
        <v>0</v>
      </c>
      <c r="AL228" s="316">
        <f t="shared" si="190"/>
        <v>0</v>
      </c>
      <c r="AM228" s="316">
        <f t="shared" si="190"/>
        <v>0</v>
      </c>
      <c r="AN228" s="316">
        <f t="shared" si="190"/>
        <v>0</v>
      </c>
      <c r="AO228" s="316">
        <f t="shared" si="190"/>
        <v>0</v>
      </c>
      <c r="AP228" s="316">
        <f t="shared" si="190"/>
        <v>0</v>
      </c>
      <c r="AQ228" s="316">
        <f t="shared" si="190"/>
        <v>0</v>
      </c>
      <c r="AR228" s="316">
        <f t="shared" si="190"/>
        <v>0</v>
      </c>
      <c r="AS228" s="316">
        <f t="shared" si="190"/>
        <v>0</v>
      </c>
      <c r="AT228" s="316">
        <f t="shared" si="190"/>
        <v>0</v>
      </c>
      <c r="AU228" s="316">
        <f t="shared" si="190"/>
        <v>0</v>
      </c>
      <c r="AV228" s="316">
        <f t="shared" si="190"/>
        <v>0</v>
      </c>
      <c r="AW228" s="316">
        <f t="shared" si="190"/>
        <v>0</v>
      </c>
      <c r="AX228" s="316">
        <f t="shared" si="190"/>
        <v>0</v>
      </c>
      <c r="AY228" s="316">
        <f t="shared" si="190"/>
        <v>0</v>
      </c>
      <c r="AZ228" s="316">
        <f t="shared" si="190"/>
        <v>0</v>
      </c>
      <c r="BA228" s="316">
        <f t="shared" si="190"/>
        <v>0</v>
      </c>
      <c r="BB228" s="316">
        <f t="shared" si="190"/>
        <v>0</v>
      </c>
      <c r="BC228" s="316">
        <f t="shared" si="190"/>
        <v>0</v>
      </c>
      <c r="BD228" s="316">
        <f t="shared" si="190"/>
        <v>0</v>
      </c>
      <c r="BE228" s="316">
        <f t="shared" si="190"/>
        <v>0</v>
      </c>
      <c r="BF228" s="316">
        <f t="shared" si="190"/>
        <v>0</v>
      </c>
      <c r="BG228" s="316">
        <f t="shared" si="190"/>
        <v>0</v>
      </c>
      <c r="BH228" s="316">
        <f t="shared" si="190"/>
        <v>0</v>
      </c>
      <c r="BI228" s="316">
        <f t="shared" si="190"/>
        <v>0</v>
      </c>
      <c r="BJ228" s="316">
        <f t="shared" si="190"/>
        <v>0</v>
      </c>
      <c r="BK228" s="316">
        <f t="shared" si="190"/>
        <v>0</v>
      </c>
      <c r="BL228" s="316">
        <f t="shared" si="190"/>
        <v>0</v>
      </c>
      <c r="BM228" s="316">
        <f t="shared" si="190"/>
        <v>0</v>
      </c>
      <c r="BN228" s="316">
        <f t="shared" si="190"/>
        <v>0</v>
      </c>
      <c r="BO228" s="316">
        <f t="shared" si="190"/>
        <v>0</v>
      </c>
      <c r="BP228" s="316">
        <f t="shared" si="190"/>
        <v>0</v>
      </c>
      <c r="BQ228" s="316">
        <f t="shared" si="190"/>
        <v>0</v>
      </c>
      <c r="BR228" s="316">
        <f t="shared" si="190"/>
        <v>0</v>
      </c>
      <c r="BS228" s="316">
        <f t="shared" si="190"/>
        <v>0</v>
      </c>
      <c r="BT228" s="316">
        <f t="shared" si="190"/>
        <v>0</v>
      </c>
      <c r="BU228" s="316">
        <f t="shared" ref="BU228:BX228" si="191">IF($C41="NON-QALY",IF(BU$27="-","",BU$158*BU227),IF($C41="QALY",IF(BU$27="-","",BU227*BU$159),"N/A"))</f>
        <v>0</v>
      </c>
      <c r="BV228" s="316">
        <f t="shared" si="191"/>
        <v>0</v>
      </c>
      <c r="BW228" s="316">
        <f t="shared" si="191"/>
        <v>0</v>
      </c>
      <c r="BX228" s="316">
        <f t="shared" si="191"/>
        <v>0</v>
      </c>
    </row>
    <row r="229" spans="1:76" s="7" customFormat="1" ht="11.4" x14ac:dyDescent="0.2">
      <c r="A229" s="738" t="s">
        <v>637</v>
      </c>
      <c r="B229" s="713">
        <f>B42</f>
        <v>0</v>
      </c>
      <c r="C229" s="713" t="str">
        <f>C42</f>
        <v>Non-QALY</v>
      </c>
      <c r="D229" s="709">
        <f>E229/(IF(C42="QALY",Factors!$BU$51,Factors!$BU$50))</f>
        <v>0</v>
      </c>
      <c r="E229" s="711">
        <f t="shared" ref="E229" si="192">SUM(G230:BX230)</f>
        <v>0</v>
      </c>
      <c r="F229" s="34" t="s">
        <v>325</v>
      </c>
      <c r="G229" s="316">
        <f>G42</f>
        <v>0</v>
      </c>
      <c r="H229" s="316">
        <f t="shared" ref="H229:BS229" si="193">H42</f>
        <v>0</v>
      </c>
      <c r="I229" s="316">
        <f t="shared" si="193"/>
        <v>0</v>
      </c>
      <c r="J229" s="316">
        <f t="shared" si="193"/>
        <v>0</v>
      </c>
      <c r="K229" s="316">
        <f t="shared" si="193"/>
        <v>0</v>
      </c>
      <c r="L229" s="316">
        <f t="shared" si="193"/>
        <v>0</v>
      </c>
      <c r="M229" s="316">
        <f t="shared" si="193"/>
        <v>0</v>
      </c>
      <c r="N229" s="316">
        <f t="shared" si="193"/>
        <v>0</v>
      </c>
      <c r="O229" s="316">
        <f t="shared" si="193"/>
        <v>0</v>
      </c>
      <c r="P229" s="316">
        <f t="shared" si="193"/>
        <v>0</v>
      </c>
      <c r="Q229" s="316">
        <f t="shared" si="193"/>
        <v>0</v>
      </c>
      <c r="R229" s="316">
        <f t="shared" si="193"/>
        <v>0</v>
      </c>
      <c r="S229" s="316">
        <f t="shared" si="193"/>
        <v>0</v>
      </c>
      <c r="T229" s="316">
        <f t="shared" si="193"/>
        <v>0</v>
      </c>
      <c r="U229" s="316">
        <f t="shared" si="193"/>
        <v>0</v>
      </c>
      <c r="V229" s="316">
        <f t="shared" si="193"/>
        <v>0</v>
      </c>
      <c r="W229" s="316">
        <f t="shared" si="193"/>
        <v>0</v>
      </c>
      <c r="X229" s="316">
        <f t="shared" si="193"/>
        <v>0</v>
      </c>
      <c r="Y229" s="316">
        <f t="shared" si="193"/>
        <v>0</v>
      </c>
      <c r="Z229" s="316">
        <f t="shared" si="193"/>
        <v>0</v>
      </c>
      <c r="AA229" s="316">
        <f t="shared" si="193"/>
        <v>0</v>
      </c>
      <c r="AB229" s="316">
        <f t="shared" si="193"/>
        <v>0</v>
      </c>
      <c r="AC229" s="316">
        <f t="shared" si="193"/>
        <v>0</v>
      </c>
      <c r="AD229" s="316">
        <f t="shared" si="193"/>
        <v>0</v>
      </c>
      <c r="AE229" s="316">
        <f t="shared" si="193"/>
        <v>0</v>
      </c>
      <c r="AF229" s="316">
        <f t="shared" si="193"/>
        <v>0</v>
      </c>
      <c r="AG229" s="316">
        <f t="shared" si="193"/>
        <v>0</v>
      </c>
      <c r="AH229" s="316">
        <f t="shared" si="193"/>
        <v>0</v>
      </c>
      <c r="AI229" s="316">
        <f t="shared" si="193"/>
        <v>0</v>
      </c>
      <c r="AJ229" s="316">
        <f t="shared" si="193"/>
        <v>0</v>
      </c>
      <c r="AK229" s="316">
        <f t="shared" si="193"/>
        <v>0</v>
      </c>
      <c r="AL229" s="316">
        <f t="shared" si="193"/>
        <v>0</v>
      </c>
      <c r="AM229" s="316">
        <f t="shared" si="193"/>
        <v>0</v>
      </c>
      <c r="AN229" s="316">
        <f t="shared" si="193"/>
        <v>0</v>
      </c>
      <c r="AO229" s="316">
        <f t="shared" si="193"/>
        <v>0</v>
      </c>
      <c r="AP229" s="316">
        <f t="shared" si="193"/>
        <v>0</v>
      </c>
      <c r="AQ229" s="316">
        <f t="shared" si="193"/>
        <v>0</v>
      </c>
      <c r="AR229" s="316">
        <f t="shared" si="193"/>
        <v>0</v>
      </c>
      <c r="AS229" s="316">
        <f t="shared" si="193"/>
        <v>0</v>
      </c>
      <c r="AT229" s="316">
        <f t="shared" si="193"/>
        <v>0</v>
      </c>
      <c r="AU229" s="316">
        <f t="shared" si="193"/>
        <v>0</v>
      </c>
      <c r="AV229" s="316">
        <f t="shared" si="193"/>
        <v>0</v>
      </c>
      <c r="AW229" s="316">
        <f t="shared" si="193"/>
        <v>0</v>
      </c>
      <c r="AX229" s="316">
        <f t="shared" si="193"/>
        <v>0</v>
      </c>
      <c r="AY229" s="316">
        <f t="shared" si="193"/>
        <v>0</v>
      </c>
      <c r="AZ229" s="316">
        <f t="shared" si="193"/>
        <v>0</v>
      </c>
      <c r="BA229" s="316">
        <f t="shared" si="193"/>
        <v>0</v>
      </c>
      <c r="BB229" s="316">
        <f t="shared" si="193"/>
        <v>0</v>
      </c>
      <c r="BC229" s="316">
        <f t="shared" si="193"/>
        <v>0</v>
      </c>
      <c r="BD229" s="316">
        <f t="shared" si="193"/>
        <v>0</v>
      </c>
      <c r="BE229" s="316">
        <f t="shared" si="193"/>
        <v>0</v>
      </c>
      <c r="BF229" s="316">
        <f t="shared" si="193"/>
        <v>0</v>
      </c>
      <c r="BG229" s="316">
        <f t="shared" si="193"/>
        <v>0</v>
      </c>
      <c r="BH229" s="316">
        <f t="shared" si="193"/>
        <v>0</v>
      </c>
      <c r="BI229" s="316">
        <f t="shared" si="193"/>
        <v>0</v>
      </c>
      <c r="BJ229" s="316">
        <f t="shared" si="193"/>
        <v>0</v>
      </c>
      <c r="BK229" s="316">
        <f t="shared" si="193"/>
        <v>0</v>
      </c>
      <c r="BL229" s="316">
        <f t="shared" si="193"/>
        <v>0</v>
      </c>
      <c r="BM229" s="316">
        <f t="shared" si="193"/>
        <v>0</v>
      </c>
      <c r="BN229" s="316">
        <f t="shared" si="193"/>
        <v>0</v>
      </c>
      <c r="BO229" s="316">
        <f t="shared" si="193"/>
        <v>0</v>
      </c>
      <c r="BP229" s="316">
        <f t="shared" si="193"/>
        <v>0</v>
      </c>
      <c r="BQ229" s="316">
        <f t="shared" si="193"/>
        <v>0</v>
      </c>
      <c r="BR229" s="316">
        <f t="shared" si="193"/>
        <v>0</v>
      </c>
      <c r="BS229" s="316">
        <f t="shared" si="193"/>
        <v>0</v>
      </c>
      <c r="BT229" s="316">
        <f t="shared" ref="BT229:BX229" si="194">BT42</f>
        <v>0</v>
      </c>
      <c r="BU229" s="316">
        <f t="shared" si="194"/>
        <v>0</v>
      </c>
      <c r="BV229" s="316">
        <f t="shared" si="194"/>
        <v>0</v>
      </c>
      <c r="BW229" s="316">
        <f t="shared" si="194"/>
        <v>0</v>
      </c>
      <c r="BX229" s="316">
        <f t="shared" si="194"/>
        <v>0</v>
      </c>
    </row>
    <row r="230" spans="1:76" s="7" customFormat="1" ht="11.4" x14ac:dyDescent="0.2">
      <c r="A230" s="739"/>
      <c r="B230" s="714"/>
      <c r="C230" s="714"/>
      <c r="D230" s="710"/>
      <c r="E230" s="712"/>
      <c r="F230" s="90" t="s">
        <v>324</v>
      </c>
      <c r="G230" s="316">
        <f>IF($C42="","N/A",G229)</f>
        <v>0</v>
      </c>
      <c r="H230" s="316">
        <f t="shared" ref="H230:BS230" si="195">IF($C42="NON-QALY",IF(H$27="-","",H$158*H229),IF($C42="QALY",IF(H$27="-","",H229*H$159),"N/A"))</f>
        <v>0</v>
      </c>
      <c r="I230" s="316">
        <f t="shared" si="195"/>
        <v>0</v>
      </c>
      <c r="J230" s="316">
        <f t="shared" si="195"/>
        <v>0</v>
      </c>
      <c r="K230" s="316">
        <f t="shared" si="195"/>
        <v>0</v>
      </c>
      <c r="L230" s="316">
        <f t="shared" si="195"/>
        <v>0</v>
      </c>
      <c r="M230" s="316">
        <f t="shared" si="195"/>
        <v>0</v>
      </c>
      <c r="N230" s="316">
        <f t="shared" si="195"/>
        <v>0</v>
      </c>
      <c r="O230" s="316">
        <f t="shared" si="195"/>
        <v>0</v>
      </c>
      <c r="P230" s="316">
        <f t="shared" si="195"/>
        <v>0</v>
      </c>
      <c r="Q230" s="316">
        <f t="shared" si="195"/>
        <v>0</v>
      </c>
      <c r="R230" s="316">
        <f t="shared" si="195"/>
        <v>0</v>
      </c>
      <c r="S230" s="316">
        <f t="shared" si="195"/>
        <v>0</v>
      </c>
      <c r="T230" s="316">
        <f t="shared" si="195"/>
        <v>0</v>
      </c>
      <c r="U230" s="316">
        <f t="shared" si="195"/>
        <v>0</v>
      </c>
      <c r="V230" s="316">
        <f t="shared" si="195"/>
        <v>0</v>
      </c>
      <c r="W230" s="316">
        <f t="shared" si="195"/>
        <v>0</v>
      </c>
      <c r="X230" s="316">
        <f t="shared" si="195"/>
        <v>0</v>
      </c>
      <c r="Y230" s="316">
        <f t="shared" si="195"/>
        <v>0</v>
      </c>
      <c r="Z230" s="316">
        <f t="shared" si="195"/>
        <v>0</v>
      </c>
      <c r="AA230" s="316">
        <f t="shared" si="195"/>
        <v>0</v>
      </c>
      <c r="AB230" s="316">
        <f t="shared" si="195"/>
        <v>0</v>
      </c>
      <c r="AC230" s="316">
        <f t="shared" si="195"/>
        <v>0</v>
      </c>
      <c r="AD230" s="316">
        <f t="shared" si="195"/>
        <v>0</v>
      </c>
      <c r="AE230" s="316">
        <f t="shared" si="195"/>
        <v>0</v>
      </c>
      <c r="AF230" s="316">
        <f t="shared" si="195"/>
        <v>0</v>
      </c>
      <c r="AG230" s="316">
        <f t="shared" si="195"/>
        <v>0</v>
      </c>
      <c r="AH230" s="316">
        <f t="shared" si="195"/>
        <v>0</v>
      </c>
      <c r="AI230" s="316">
        <f t="shared" si="195"/>
        <v>0</v>
      </c>
      <c r="AJ230" s="316">
        <f t="shared" si="195"/>
        <v>0</v>
      </c>
      <c r="AK230" s="316">
        <f t="shared" si="195"/>
        <v>0</v>
      </c>
      <c r="AL230" s="316">
        <f t="shared" si="195"/>
        <v>0</v>
      </c>
      <c r="AM230" s="316">
        <f t="shared" si="195"/>
        <v>0</v>
      </c>
      <c r="AN230" s="316">
        <f t="shared" si="195"/>
        <v>0</v>
      </c>
      <c r="AO230" s="316">
        <f t="shared" si="195"/>
        <v>0</v>
      </c>
      <c r="AP230" s="316">
        <f t="shared" si="195"/>
        <v>0</v>
      </c>
      <c r="AQ230" s="316">
        <f t="shared" si="195"/>
        <v>0</v>
      </c>
      <c r="AR230" s="316">
        <f t="shared" si="195"/>
        <v>0</v>
      </c>
      <c r="AS230" s="316">
        <f t="shared" si="195"/>
        <v>0</v>
      </c>
      <c r="AT230" s="316">
        <f t="shared" si="195"/>
        <v>0</v>
      </c>
      <c r="AU230" s="316">
        <f t="shared" si="195"/>
        <v>0</v>
      </c>
      <c r="AV230" s="316">
        <f t="shared" si="195"/>
        <v>0</v>
      </c>
      <c r="AW230" s="316">
        <f t="shared" si="195"/>
        <v>0</v>
      </c>
      <c r="AX230" s="316">
        <f t="shared" si="195"/>
        <v>0</v>
      </c>
      <c r="AY230" s="316">
        <f t="shared" si="195"/>
        <v>0</v>
      </c>
      <c r="AZ230" s="316">
        <f t="shared" si="195"/>
        <v>0</v>
      </c>
      <c r="BA230" s="316">
        <f t="shared" si="195"/>
        <v>0</v>
      </c>
      <c r="BB230" s="316">
        <f t="shared" si="195"/>
        <v>0</v>
      </c>
      <c r="BC230" s="316">
        <f t="shared" si="195"/>
        <v>0</v>
      </c>
      <c r="BD230" s="316">
        <f t="shared" si="195"/>
        <v>0</v>
      </c>
      <c r="BE230" s="316">
        <f t="shared" si="195"/>
        <v>0</v>
      </c>
      <c r="BF230" s="316">
        <f t="shared" si="195"/>
        <v>0</v>
      </c>
      <c r="BG230" s="316">
        <f t="shared" si="195"/>
        <v>0</v>
      </c>
      <c r="BH230" s="316">
        <f t="shared" si="195"/>
        <v>0</v>
      </c>
      <c r="BI230" s="316">
        <f t="shared" si="195"/>
        <v>0</v>
      </c>
      <c r="BJ230" s="316">
        <f t="shared" si="195"/>
        <v>0</v>
      </c>
      <c r="BK230" s="316">
        <f t="shared" si="195"/>
        <v>0</v>
      </c>
      <c r="BL230" s="316">
        <f t="shared" si="195"/>
        <v>0</v>
      </c>
      <c r="BM230" s="316">
        <f t="shared" si="195"/>
        <v>0</v>
      </c>
      <c r="BN230" s="316">
        <f t="shared" si="195"/>
        <v>0</v>
      </c>
      <c r="BO230" s="316">
        <f t="shared" si="195"/>
        <v>0</v>
      </c>
      <c r="BP230" s="316">
        <f t="shared" si="195"/>
        <v>0</v>
      </c>
      <c r="BQ230" s="316">
        <f t="shared" si="195"/>
        <v>0</v>
      </c>
      <c r="BR230" s="316">
        <f t="shared" si="195"/>
        <v>0</v>
      </c>
      <c r="BS230" s="316">
        <f t="shared" si="195"/>
        <v>0</v>
      </c>
      <c r="BT230" s="316">
        <f t="shared" ref="BT230:BX230" si="196">IF($C42="NON-QALY",IF(BT$27="-","",BT$158*BT229),IF($C42="QALY",IF(BT$27="-","",BT229*BT$159),"N/A"))</f>
        <v>0</v>
      </c>
      <c r="BU230" s="316">
        <f t="shared" si="196"/>
        <v>0</v>
      </c>
      <c r="BV230" s="316">
        <f t="shared" si="196"/>
        <v>0</v>
      </c>
      <c r="BW230" s="316">
        <f t="shared" si="196"/>
        <v>0</v>
      </c>
      <c r="BX230" s="316">
        <f t="shared" si="196"/>
        <v>0</v>
      </c>
    </row>
    <row r="231" spans="1:76" s="31" customFormat="1" ht="12" customHeight="1" x14ac:dyDescent="0.2">
      <c r="C231" s="490" t="s">
        <v>55</v>
      </c>
      <c r="D231" s="317">
        <f>SUM(D201:D230)</f>
        <v>0</v>
      </c>
      <c r="E231" s="317">
        <f>SUM(E201:E230)</f>
        <v>0</v>
      </c>
      <c r="F231" s="35">
        <f>SUM(G231:BX231)</f>
        <v>0</v>
      </c>
      <c r="G231" s="317">
        <f>SUM(G230,G228,G226,G224,G222,G220,G218,G216,G214,G212,G210,G208,G206,G204,G202)</f>
        <v>0</v>
      </c>
      <c r="H231" s="317">
        <f t="shared" ref="H231:BS231" si="197">SUM(H230,H228,H226,H224,H222,H220,H218,H216,H214,H212,H210,H208,H206,H204,H202)</f>
        <v>0</v>
      </c>
      <c r="I231" s="317">
        <f t="shared" si="197"/>
        <v>0</v>
      </c>
      <c r="J231" s="317">
        <f t="shared" si="197"/>
        <v>0</v>
      </c>
      <c r="K231" s="317">
        <f t="shared" si="197"/>
        <v>0</v>
      </c>
      <c r="L231" s="317">
        <f t="shared" si="197"/>
        <v>0</v>
      </c>
      <c r="M231" s="317">
        <f t="shared" si="197"/>
        <v>0</v>
      </c>
      <c r="N231" s="317">
        <f t="shared" si="197"/>
        <v>0</v>
      </c>
      <c r="O231" s="317">
        <f t="shared" si="197"/>
        <v>0</v>
      </c>
      <c r="P231" s="317">
        <f t="shared" si="197"/>
        <v>0</v>
      </c>
      <c r="Q231" s="317">
        <f t="shared" si="197"/>
        <v>0</v>
      </c>
      <c r="R231" s="317">
        <f t="shared" si="197"/>
        <v>0</v>
      </c>
      <c r="S231" s="317">
        <f t="shared" si="197"/>
        <v>0</v>
      </c>
      <c r="T231" s="317">
        <f t="shared" si="197"/>
        <v>0</v>
      </c>
      <c r="U231" s="317">
        <f t="shared" si="197"/>
        <v>0</v>
      </c>
      <c r="V231" s="317">
        <f t="shared" si="197"/>
        <v>0</v>
      </c>
      <c r="W231" s="317">
        <f t="shared" si="197"/>
        <v>0</v>
      </c>
      <c r="X231" s="317">
        <f t="shared" si="197"/>
        <v>0</v>
      </c>
      <c r="Y231" s="317">
        <f t="shared" si="197"/>
        <v>0</v>
      </c>
      <c r="Z231" s="317">
        <f t="shared" si="197"/>
        <v>0</v>
      </c>
      <c r="AA231" s="317">
        <f t="shared" si="197"/>
        <v>0</v>
      </c>
      <c r="AB231" s="317">
        <f t="shared" si="197"/>
        <v>0</v>
      </c>
      <c r="AC231" s="317">
        <f t="shared" si="197"/>
        <v>0</v>
      </c>
      <c r="AD231" s="317">
        <f t="shared" si="197"/>
        <v>0</v>
      </c>
      <c r="AE231" s="317">
        <f t="shared" si="197"/>
        <v>0</v>
      </c>
      <c r="AF231" s="317">
        <f t="shared" si="197"/>
        <v>0</v>
      </c>
      <c r="AG231" s="317">
        <f t="shared" si="197"/>
        <v>0</v>
      </c>
      <c r="AH231" s="317">
        <f t="shared" si="197"/>
        <v>0</v>
      </c>
      <c r="AI231" s="317">
        <f t="shared" si="197"/>
        <v>0</v>
      </c>
      <c r="AJ231" s="317">
        <f t="shared" si="197"/>
        <v>0</v>
      </c>
      <c r="AK231" s="317">
        <f t="shared" si="197"/>
        <v>0</v>
      </c>
      <c r="AL231" s="317">
        <f t="shared" si="197"/>
        <v>0</v>
      </c>
      <c r="AM231" s="317">
        <f t="shared" si="197"/>
        <v>0</v>
      </c>
      <c r="AN231" s="317">
        <f t="shared" si="197"/>
        <v>0</v>
      </c>
      <c r="AO231" s="317">
        <f t="shared" si="197"/>
        <v>0</v>
      </c>
      <c r="AP231" s="317">
        <f t="shared" si="197"/>
        <v>0</v>
      </c>
      <c r="AQ231" s="317">
        <f t="shared" si="197"/>
        <v>0</v>
      </c>
      <c r="AR231" s="317">
        <f t="shared" si="197"/>
        <v>0</v>
      </c>
      <c r="AS231" s="317">
        <f t="shared" si="197"/>
        <v>0</v>
      </c>
      <c r="AT231" s="317">
        <f t="shared" si="197"/>
        <v>0</v>
      </c>
      <c r="AU231" s="317">
        <f t="shared" si="197"/>
        <v>0</v>
      </c>
      <c r="AV231" s="317">
        <f t="shared" si="197"/>
        <v>0</v>
      </c>
      <c r="AW231" s="317">
        <f t="shared" si="197"/>
        <v>0</v>
      </c>
      <c r="AX231" s="317">
        <f t="shared" si="197"/>
        <v>0</v>
      </c>
      <c r="AY231" s="317">
        <f t="shared" si="197"/>
        <v>0</v>
      </c>
      <c r="AZ231" s="317">
        <f t="shared" si="197"/>
        <v>0</v>
      </c>
      <c r="BA231" s="317">
        <f t="shared" si="197"/>
        <v>0</v>
      </c>
      <c r="BB231" s="317">
        <f t="shared" si="197"/>
        <v>0</v>
      </c>
      <c r="BC231" s="317">
        <f t="shared" si="197"/>
        <v>0</v>
      </c>
      <c r="BD231" s="317">
        <f t="shared" si="197"/>
        <v>0</v>
      </c>
      <c r="BE231" s="317">
        <f t="shared" si="197"/>
        <v>0</v>
      </c>
      <c r="BF231" s="317">
        <f t="shared" si="197"/>
        <v>0</v>
      </c>
      <c r="BG231" s="317">
        <f t="shared" si="197"/>
        <v>0</v>
      </c>
      <c r="BH231" s="317">
        <f t="shared" si="197"/>
        <v>0</v>
      </c>
      <c r="BI231" s="317">
        <f t="shared" si="197"/>
        <v>0</v>
      </c>
      <c r="BJ231" s="317">
        <f t="shared" si="197"/>
        <v>0</v>
      </c>
      <c r="BK231" s="317">
        <f t="shared" si="197"/>
        <v>0</v>
      </c>
      <c r="BL231" s="317">
        <f t="shared" si="197"/>
        <v>0</v>
      </c>
      <c r="BM231" s="317">
        <f t="shared" si="197"/>
        <v>0</v>
      </c>
      <c r="BN231" s="317">
        <f t="shared" si="197"/>
        <v>0</v>
      </c>
      <c r="BO231" s="317">
        <f t="shared" si="197"/>
        <v>0</v>
      </c>
      <c r="BP231" s="317">
        <f t="shared" si="197"/>
        <v>0</v>
      </c>
      <c r="BQ231" s="317">
        <f t="shared" si="197"/>
        <v>0</v>
      </c>
      <c r="BR231" s="317">
        <f t="shared" si="197"/>
        <v>0</v>
      </c>
      <c r="BS231" s="317">
        <f t="shared" si="197"/>
        <v>0</v>
      </c>
      <c r="BT231" s="317">
        <f t="shared" ref="BT231:BX231" si="198">SUM(BT230,BT228,BT226,BT224,BT222,BT220,BT218,BT216,BT214,BT212,BT210,BT208,BT206,BT204,BT202)</f>
        <v>0</v>
      </c>
      <c r="BU231" s="317">
        <f t="shared" si="198"/>
        <v>0</v>
      </c>
      <c r="BV231" s="317">
        <f t="shared" si="198"/>
        <v>0</v>
      </c>
      <c r="BW231" s="317">
        <f t="shared" si="198"/>
        <v>0</v>
      </c>
      <c r="BX231" s="317">
        <f t="shared" si="198"/>
        <v>0</v>
      </c>
    </row>
    <row r="232" spans="1:76" s="7" customFormat="1" ht="11.4" x14ac:dyDescent="0.2">
      <c r="D232" s="318"/>
      <c r="E232" s="318"/>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64"/>
      <c r="AE232" s="264"/>
      <c r="AF232" s="264"/>
      <c r="AG232" s="264"/>
      <c r="AH232" s="264"/>
      <c r="AI232" s="264"/>
      <c r="AJ232" s="264"/>
      <c r="AK232" s="264"/>
      <c r="AL232" s="264"/>
      <c r="AM232" s="264"/>
      <c r="AN232" s="264"/>
      <c r="AO232" s="264"/>
      <c r="AP232" s="264"/>
      <c r="AQ232" s="264"/>
      <c r="AR232" s="264"/>
      <c r="AS232" s="264"/>
      <c r="AT232" s="264"/>
      <c r="AU232" s="264"/>
      <c r="AV232" s="264"/>
      <c r="AW232" s="264"/>
      <c r="AX232" s="264"/>
      <c r="AY232" s="264"/>
      <c r="AZ232" s="264"/>
      <c r="BA232" s="264"/>
      <c r="BB232" s="264"/>
      <c r="BC232" s="264"/>
      <c r="BD232" s="264"/>
      <c r="BE232" s="264"/>
      <c r="BF232" s="264"/>
      <c r="BG232" s="264"/>
      <c r="BH232" s="264"/>
      <c r="BI232" s="264"/>
      <c r="BJ232" s="264"/>
      <c r="BK232" s="264"/>
      <c r="BL232" s="264"/>
      <c r="BM232" s="264"/>
      <c r="BN232" s="264"/>
      <c r="BO232" s="264"/>
      <c r="BP232" s="264"/>
      <c r="BQ232" s="264"/>
      <c r="BR232" s="264"/>
      <c r="BS232" s="264"/>
      <c r="BT232" s="264"/>
      <c r="BU232" s="264"/>
      <c r="BV232" s="264"/>
      <c r="BW232" s="264"/>
      <c r="BX232" s="264"/>
    </row>
    <row r="233" spans="1:76" s="7" customFormat="1" x14ac:dyDescent="0.2">
      <c r="A233" s="735" t="str">
        <f>A47</f>
        <v xml:space="preserve">Option 2 - </v>
      </c>
      <c r="B233" s="735"/>
      <c r="C233" s="735"/>
      <c r="D233" s="735"/>
      <c r="E233" s="318"/>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64"/>
      <c r="AE233" s="264"/>
      <c r="AF233" s="264"/>
      <c r="AG233" s="264"/>
      <c r="AH233" s="264"/>
      <c r="AI233" s="264"/>
      <c r="AJ233" s="264"/>
      <c r="AK233" s="264"/>
      <c r="AL233" s="264"/>
      <c r="AM233" s="264"/>
      <c r="AN233" s="264"/>
      <c r="AO233" s="264"/>
      <c r="AP233" s="264"/>
      <c r="AQ233" s="264"/>
      <c r="AR233" s="264"/>
      <c r="AS233" s="264"/>
      <c r="AT233" s="264"/>
      <c r="AU233" s="264"/>
      <c r="AV233" s="264"/>
      <c r="AW233" s="264"/>
      <c r="AX233" s="264"/>
      <c r="AY233" s="264"/>
      <c r="AZ233" s="264"/>
      <c r="BA233" s="264"/>
      <c r="BB233" s="264"/>
      <c r="BC233" s="264"/>
      <c r="BD233" s="264"/>
      <c r="BE233" s="264"/>
      <c r="BF233" s="264"/>
      <c r="BG233" s="264"/>
      <c r="BH233" s="264"/>
      <c r="BI233" s="264"/>
      <c r="BJ233" s="264"/>
      <c r="BK233" s="264"/>
      <c r="BL233" s="264"/>
      <c r="BM233" s="264"/>
      <c r="BN233" s="264"/>
      <c r="BO233" s="264"/>
      <c r="BP233" s="264"/>
      <c r="BQ233" s="264"/>
      <c r="BR233" s="264"/>
      <c r="BS233" s="264"/>
      <c r="BT233" s="264"/>
      <c r="BU233" s="264"/>
      <c r="BV233" s="264"/>
      <c r="BW233" s="264"/>
      <c r="BX233" s="264"/>
    </row>
    <row r="234" spans="1:76" s="7" customFormat="1" ht="11.4" x14ac:dyDescent="0.2">
      <c r="A234" s="738" t="s">
        <v>33</v>
      </c>
      <c r="B234" s="713">
        <f>B50</f>
        <v>0</v>
      </c>
      <c r="C234" s="713" t="str">
        <f>C50</f>
        <v>Non-QALY</v>
      </c>
      <c r="D234" s="709">
        <f>E234/(IF(C50="QALY",Factors!$BU$59,Factors!$BU$58))</f>
        <v>0</v>
      </c>
      <c r="E234" s="709">
        <f>SUM(G235:BX235)</f>
        <v>0</v>
      </c>
      <c r="F234" s="34" t="s">
        <v>325</v>
      </c>
      <c r="G234" s="316">
        <f t="shared" ref="G234:H234" si="199">G50</f>
        <v>0</v>
      </c>
      <c r="H234" s="316">
        <f t="shared" si="199"/>
        <v>0</v>
      </c>
      <c r="I234" s="316">
        <f t="shared" ref="I234:BT234" si="200">I50</f>
        <v>0</v>
      </c>
      <c r="J234" s="316">
        <f t="shared" si="200"/>
        <v>0</v>
      </c>
      <c r="K234" s="316">
        <f t="shared" si="200"/>
        <v>0</v>
      </c>
      <c r="L234" s="316">
        <f t="shared" si="200"/>
        <v>0</v>
      </c>
      <c r="M234" s="316">
        <f t="shared" si="200"/>
        <v>0</v>
      </c>
      <c r="N234" s="316">
        <f t="shared" si="200"/>
        <v>0</v>
      </c>
      <c r="O234" s="316">
        <f t="shared" si="200"/>
        <v>0</v>
      </c>
      <c r="P234" s="316">
        <f t="shared" si="200"/>
        <v>0</v>
      </c>
      <c r="Q234" s="316">
        <f t="shared" si="200"/>
        <v>0</v>
      </c>
      <c r="R234" s="316">
        <f t="shared" si="200"/>
        <v>0</v>
      </c>
      <c r="S234" s="316">
        <f t="shared" si="200"/>
        <v>0</v>
      </c>
      <c r="T234" s="316">
        <f t="shared" si="200"/>
        <v>0</v>
      </c>
      <c r="U234" s="316">
        <f t="shared" si="200"/>
        <v>0</v>
      </c>
      <c r="V234" s="316">
        <f t="shared" si="200"/>
        <v>0</v>
      </c>
      <c r="W234" s="316">
        <f t="shared" si="200"/>
        <v>0</v>
      </c>
      <c r="X234" s="316">
        <f t="shared" si="200"/>
        <v>0</v>
      </c>
      <c r="Y234" s="316">
        <f t="shared" si="200"/>
        <v>0</v>
      </c>
      <c r="Z234" s="316">
        <f t="shared" si="200"/>
        <v>0</v>
      </c>
      <c r="AA234" s="316">
        <f t="shared" si="200"/>
        <v>0</v>
      </c>
      <c r="AB234" s="316">
        <f t="shared" si="200"/>
        <v>0</v>
      </c>
      <c r="AC234" s="316">
        <f t="shared" si="200"/>
        <v>0</v>
      </c>
      <c r="AD234" s="316">
        <f t="shared" si="200"/>
        <v>0</v>
      </c>
      <c r="AE234" s="316">
        <f t="shared" si="200"/>
        <v>0</v>
      </c>
      <c r="AF234" s="316">
        <f t="shared" si="200"/>
        <v>0</v>
      </c>
      <c r="AG234" s="316">
        <f t="shared" si="200"/>
        <v>0</v>
      </c>
      <c r="AH234" s="316">
        <f t="shared" si="200"/>
        <v>0</v>
      </c>
      <c r="AI234" s="316">
        <f t="shared" si="200"/>
        <v>0</v>
      </c>
      <c r="AJ234" s="316">
        <f t="shared" si="200"/>
        <v>0</v>
      </c>
      <c r="AK234" s="316">
        <f t="shared" si="200"/>
        <v>0</v>
      </c>
      <c r="AL234" s="316">
        <f t="shared" si="200"/>
        <v>0</v>
      </c>
      <c r="AM234" s="316">
        <f t="shared" si="200"/>
        <v>0</v>
      </c>
      <c r="AN234" s="316">
        <f t="shared" si="200"/>
        <v>0</v>
      </c>
      <c r="AO234" s="316">
        <f t="shared" si="200"/>
        <v>0</v>
      </c>
      <c r="AP234" s="316">
        <f t="shared" si="200"/>
        <v>0</v>
      </c>
      <c r="AQ234" s="316">
        <f t="shared" si="200"/>
        <v>0</v>
      </c>
      <c r="AR234" s="316">
        <f t="shared" si="200"/>
        <v>0</v>
      </c>
      <c r="AS234" s="316">
        <f t="shared" si="200"/>
        <v>0</v>
      </c>
      <c r="AT234" s="316">
        <f t="shared" si="200"/>
        <v>0</v>
      </c>
      <c r="AU234" s="316">
        <f t="shared" si="200"/>
        <v>0</v>
      </c>
      <c r="AV234" s="316">
        <f t="shared" si="200"/>
        <v>0</v>
      </c>
      <c r="AW234" s="316">
        <f t="shared" si="200"/>
        <v>0</v>
      </c>
      <c r="AX234" s="316">
        <f t="shared" si="200"/>
        <v>0</v>
      </c>
      <c r="AY234" s="316">
        <f t="shared" si="200"/>
        <v>0</v>
      </c>
      <c r="AZ234" s="316">
        <f t="shared" si="200"/>
        <v>0</v>
      </c>
      <c r="BA234" s="316">
        <f t="shared" si="200"/>
        <v>0</v>
      </c>
      <c r="BB234" s="316">
        <f t="shared" si="200"/>
        <v>0</v>
      </c>
      <c r="BC234" s="316">
        <f t="shared" si="200"/>
        <v>0</v>
      </c>
      <c r="BD234" s="316">
        <f t="shared" si="200"/>
        <v>0</v>
      </c>
      <c r="BE234" s="316">
        <f t="shared" si="200"/>
        <v>0</v>
      </c>
      <c r="BF234" s="316">
        <f t="shared" si="200"/>
        <v>0</v>
      </c>
      <c r="BG234" s="316">
        <f t="shared" si="200"/>
        <v>0</v>
      </c>
      <c r="BH234" s="316">
        <f t="shared" si="200"/>
        <v>0</v>
      </c>
      <c r="BI234" s="316">
        <f t="shared" si="200"/>
        <v>0</v>
      </c>
      <c r="BJ234" s="316">
        <f t="shared" si="200"/>
        <v>0</v>
      </c>
      <c r="BK234" s="316">
        <f t="shared" si="200"/>
        <v>0</v>
      </c>
      <c r="BL234" s="316">
        <f t="shared" si="200"/>
        <v>0</v>
      </c>
      <c r="BM234" s="316">
        <f t="shared" si="200"/>
        <v>0</v>
      </c>
      <c r="BN234" s="316">
        <f t="shared" si="200"/>
        <v>0</v>
      </c>
      <c r="BO234" s="316">
        <f t="shared" si="200"/>
        <v>0</v>
      </c>
      <c r="BP234" s="316">
        <f t="shared" si="200"/>
        <v>0</v>
      </c>
      <c r="BQ234" s="316">
        <f t="shared" si="200"/>
        <v>0</v>
      </c>
      <c r="BR234" s="316">
        <f t="shared" si="200"/>
        <v>0</v>
      </c>
      <c r="BS234" s="316">
        <f t="shared" si="200"/>
        <v>0</v>
      </c>
      <c r="BT234" s="316">
        <f t="shared" si="200"/>
        <v>0</v>
      </c>
      <c r="BU234" s="316">
        <f t="shared" ref="BU234:BX234" si="201">BU50</f>
        <v>0</v>
      </c>
      <c r="BV234" s="316">
        <f t="shared" si="201"/>
        <v>0</v>
      </c>
      <c r="BW234" s="316">
        <f t="shared" si="201"/>
        <v>0</v>
      </c>
      <c r="BX234" s="316">
        <f t="shared" si="201"/>
        <v>0</v>
      </c>
    </row>
    <row r="235" spans="1:76" s="7" customFormat="1" ht="11.4" x14ac:dyDescent="0.2">
      <c r="A235" s="739"/>
      <c r="B235" s="714"/>
      <c r="C235" s="714"/>
      <c r="D235" s="710"/>
      <c r="E235" s="710"/>
      <c r="F235" s="90" t="s">
        <v>324</v>
      </c>
      <c r="G235" s="316">
        <f>IF($C50="","N/A",G234)</f>
        <v>0</v>
      </c>
      <c r="H235" s="316">
        <f t="shared" ref="H235:BS235" si="202">IF($C50="NON-QALY",IF(H$49="-","",H$158*H234),IF($C50="QALY",IF(H$49="-","",H234*H$159),"N/A"))</f>
        <v>0</v>
      </c>
      <c r="I235" s="316">
        <f t="shared" si="202"/>
        <v>0</v>
      </c>
      <c r="J235" s="316">
        <f t="shared" si="202"/>
        <v>0</v>
      </c>
      <c r="K235" s="316">
        <f t="shared" si="202"/>
        <v>0</v>
      </c>
      <c r="L235" s="316">
        <f t="shared" si="202"/>
        <v>0</v>
      </c>
      <c r="M235" s="316">
        <f t="shared" si="202"/>
        <v>0</v>
      </c>
      <c r="N235" s="316">
        <f t="shared" si="202"/>
        <v>0</v>
      </c>
      <c r="O235" s="316">
        <f t="shared" si="202"/>
        <v>0</v>
      </c>
      <c r="P235" s="316">
        <f t="shared" si="202"/>
        <v>0</v>
      </c>
      <c r="Q235" s="316">
        <f t="shared" si="202"/>
        <v>0</v>
      </c>
      <c r="R235" s="316">
        <f t="shared" si="202"/>
        <v>0</v>
      </c>
      <c r="S235" s="316">
        <f t="shared" si="202"/>
        <v>0</v>
      </c>
      <c r="T235" s="316">
        <f t="shared" si="202"/>
        <v>0</v>
      </c>
      <c r="U235" s="316">
        <f t="shared" si="202"/>
        <v>0</v>
      </c>
      <c r="V235" s="316">
        <f t="shared" si="202"/>
        <v>0</v>
      </c>
      <c r="W235" s="316">
        <f t="shared" si="202"/>
        <v>0</v>
      </c>
      <c r="X235" s="316">
        <f t="shared" si="202"/>
        <v>0</v>
      </c>
      <c r="Y235" s="316">
        <f t="shared" si="202"/>
        <v>0</v>
      </c>
      <c r="Z235" s="316">
        <f t="shared" si="202"/>
        <v>0</v>
      </c>
      <c r="AA235" s="316">
        <f t="shared" si="202"/>
        <v>0</v>
      </c>
      <c r="AB235" s="316">
        <f t="shared" si="202"/>
        <v>0</v>
      </c>
      <c r="AC235" s="316">
        <f t="shared" si="202"/>
        <v>0</v>
      </c>
      <c r="AD235" s="316">
        <f t="shared" si="202"/>
        <v>0</v>
      </c>
      <c r="AE235" s="316">
        <f t="shared" si="202"/>
        <v>0</v>
      </c>
      <c r="AF235" s="316">
        <f t="shared" si="202"/>
        <v>0</v>
      </c>
      <c r="AG235" s="316">
        <f t="shared" si="202"/>
        <v>0</v>
      </c>
      <c r="AH235" s="316">
        <f t="shared" si="202"/>
        <v>0</v>
      </c>
      <c r="AI235" s="316">
        <f t="shared" si="202"/>
        <v>0</v>
      </c>
      <c r="AJ235" s="316">
        <f t="shared" si="202"/>
        <v>0</v>
      </c>
      <c r="AK235" s="316">
        <f t="shared" si="202"/>
        <v>0</v>
      </c>
      <c r="AL235" s="316">
        <f t="shared" si="202"/>
        <v>0</v>
      </c>
      <c r="AM235" s="316">
        <f t="shared" si="202"/>
        <v>0</v>
      </c>
      <c r="AN235" s="316">
        <f t="shared" si="202"/>
        <v>0</v>
      </c>
      <c r="AO235" s="316">
        <f t="shared" si="202"/>
        <v>0</v>
      </c>
      <c r="AP235" s="316">
        <f t="shared" si="202"/>
        <v>0</v>
      </c>
      <c r="AQ235" s="316">
        <f t="shared" si="202"/>
        <v>0</v>
      </c>
      <c r="AR235" s="316">
        <f t="shared" si="202"/>
        <v>0</v>
      </c>
      <c r="AS235" s="316">
        <f t="shared" si="202"/>
        <v>0</v>
      </c>
      <c r="AT235" s="316">
        <f t="shared" si="202"/>
        <v>0</v>
      </c>
      <c r="AU235" s="316">
        <f t="shared" si="202"/>
        <v>0</v>
      </c>
      <c r="AV235" s="316">
        <f t="shared" si="202"/>
        <v>0</v>
      </c>
      <c r="AW235" s="316">
        <f t="shared" si="202"/>
        <v>0</v>
      </c>
      <c r="AX235" s="316">
        <f t="shared" si="202"/>
        <v>0</v>
      </c>
      <c r="AY235" s="316">
        <f t="shared" si="202"/>
        <v>0</v>
      </c>
      <c r="AZ235" s="316">
        <f t="shared" si="202"/>
        <v>0</v>
      </c>
      <c r="BA235" s="316">
        <f t="shared" si="202"/>
        <v>0</v>
      </c>
      <c r="BB235" s="316">
        <f t="shared" si="202"/>
        <v>0</v>
      </c>
      <c r="BC235" s="316">
        <f t="shared" si="202"/>
        <v>0</v>
      </c>
      <c r="BD235" s="316">
        <f t="shared" si="202"/>
        <v>0</v>
      </c>
      <c r="BE235" s="316">
        <f t="shared" si="202"/>
        <v>0</v>
      </c>
      <c r="BF235" s="316">
        <f t="shared" si="202"/>
        <v>0</v>
      </c>
      <c r="BG235" s="316">
        <f t="shared" si="202"/>
        <v>0</v>
      </c>
      <c r="BH235" s="316">
        <f t="shared" si="202"/>
        <v>0</v>
      </c>
      <c r="BI235" s="316">
        <f t="shared" si="202"/>
        <v>0</v>
      </c>
      <c r="BJ235" s="316">
        <f t="shared" si="202"/>
        <v>0</v>
      </c>
      <c r="BK235" s="316">
        <f t="shared" si="202"/>
        <v>0</v>
      </c>
      <c r="BL235" s="316">
        <f t="shared" si="202"/>
        <v>0</v>
      </c>
      <c r="BM235" s="316">
        <f t="shared" si="202"/>
        <v>0</v>
      </c>
      <c r="BN235" s="316">
        <f t="shared" si="202"/>
        <v>0</v>
      </c>
      <c r="BO235" s="316">
        <f t="shared" si="202"/>
        <v>0</v>
      </c>
      <c r="BP235" s="316">
        <f t="shared" si="202"/>
        <v>0</v>
      </c>
      <c r="BQ235" s="316">
        <f t="shared" si="202"/>
        <v>0</v>
      </c>
      <c r="BR235" s="316">
        <f t="shared" si="202"/>
        <v>0</v>
      </c>
      <c r="BS235" s="316">
        <f t="shared" si="202"/>
        <v>0</v>
      </c>
      <c r="BT235" s="316">
        <f t="shared" ref="BT235:BX235" si="203">IF($C50="NON-QALY",IF(BT$49="-","",BT$158*BT234),IF($C50="QALY",IF(BT$49="-","",BT234*BT$159),"N/A"))</f>
        <v>0</v>
      </c>
      <c r="BU235" s="316">
        <f t="shared" si="203"/>
        <v>0</v>
      </c>
      <c r="BV235" s="316">
        <f t="shared" si="203"/>
        <v>0</v>
      </c>
      <c r="BW235" s="316">
        <f t="shared" si="203"/>
        <v>0</v>
      </c>
      <c r="BX235" s="316">
        <f t="shared" si="203"/>
        <v>0</v>
      </c>
    </row>
    <row r="236" spans="1:76" s="7" customFormat="1" ht="11.4" x14ac:dyDescent="0.2">
      <c r="A236" s="738" t="s">
        <v>34</v>
      </c>
      <c r="B236" s="713">
        <f>B51</f>
        <v>0</v>
      </c>
      <c r="C236" s="713" t="str">
        <f>C51</f>
        <v>Non-QALY</v>
      </c>
      <c r="D236" s="709">
        <f>E236/(IF(C51="QALY",Factors!$BU$59,Factors!$BU$58))</f>
        <v>0</v>
      </c>
      <c r="E236" s="709">
        <f t="shared" ref="E236" si="204">SUM(G237:BX237)</f>
        <v>0</v>
      </c>
      <c r="F236" s="34" t="s">
        <v>325</v>
      </c>
      <c r="G236" s="316">
        <f>G51</f>
        <v>0</v>
      </c>
      <c r="H236" s="316">
        <f t="shared" ref="H236:BS236" si="205">H51</f>
        <v>0</v>
      </c>
      <c r="I236" s="316">
        <f t="shared" si="205"/>
        <v>0</v>
      </c>
      <c r="J236" s="316">
        <f t="shared" si="205"/>
        <v>0</v>
      </c>
      <c r="K236" s="316">
        <f t="shared" si="205"/>
        <v>0</v>
      </c>
      <c r="L236" s="316">
        <f t="shared" si="205"/>
        <v>0</v>
      </c>
      <c r="M236" s="316">
        <f t="shared" si="205"/>
        <v>0</v>
      </c>
      <c r="N236" s="316">
        <f t="shared" si="205"/>
        <v>0</v>
      </c>
      <c r="O236" s="316">
        <f t="shared" si="205"/>
        <v>0</v>
      </c>
      <c r="P236" s="316">
        <f t="shared" si="205"/>
        <v>0</v>
      </c>
      <c r="Q236" s="316">
        <f t="shared" si="205"/>
        <v>0</v>
      </c>
      <c r="R236" s="316">
        <f t="shared" si="205"/>
        <v>0</v>
      </c>
      <c r="S236" s="316">
        <f t="shared" si="205"/>
        <v>0</v>
      </c>
      <c r="T236" s="316">
        <f t="shared" si="205"/>
        <v>0</v>
      </c>
      <c r="U236" s="316">
        <f t="shared" si="205"/>
        <v>0</v>
      </c>
      <c r="V236" s="316">
        <f t="shared" si="205"/>
        <v>0</v>
      </c>
      <c r="W236" s="316">
        <f t="shared" si="205"/>
        <v>0</v>
      </c>
      <c r="X236" s="316">
        <f t="shared" si="205"/>
        <v>0</v>
      </c>
      <c r="Y236" s="316">
        <f t="shared" si="205"/>
        <v>0</v>
      </c>
      <c r="Z236" s="316">
        <f t="shared" si="205"/>
        <v>0</v>
      </c>
      <c r="AA236" s="316">
        <f t="shared" si="205"/>
        <v>0</v>
      </c>
      <c r="AB236" s="316">
        <f t="shared" si="205"/>
        <v>0</v>
      </c>
      <c r="AC236" s="316">
        <f t="shared" si="205"/>
        <v>0</v>
      </c>
      <c r="AD236" s="316">
        <f t="shared" si="205"/>
        <v>0</v>
      </c>
      <c r="AE236" s="316">
        <f t="shared" si="205"/>
        <v>0</v>
      </c>
      <c r="AF236" s="316">
        <f t="shared" si="205"/>
        <v>0</v>
      </c>
      <c r="AG236" s="316">
        <f t="shared" si="205"/>
        <v>0</v>
      </c>
      <c r="AH236" s="316">
        <f t="shared" si="205"/>
        <v>0</v>
      </c>
      <c r="AI236" s="316">
        <f t="shared" si="205"/>
        <v>0</v>
      </c>
      <c r="AJ236" s="316">
        <f t="shared" si="205"/>
        <v>0</v>
      </c>
      <c r="AK236" s="316">
        <f t="shared" si="205"/>
        <v>0</v>
      </c>
      <c r="AL236" s="316">
        <f t="shared" si="205"/>
        <v>0</v>
      </c>
      <c r="AM236" s="316">
        <f t="shared" si="205"/>
        <v>0</v>
      </c>
      <c r="AN236" s="316">
        <f t="shared" si="205"/>
        <v>0</v>
      </c>
      <c r="AO236" s="316">
        <f t="shared" si="205"/>
        <v>0</v>
      </c>
      <c r="AP236" s="316">
        <f t="shared" si="205"/>
        <v>0</v>
      </c>
      <c r="AQ236" s="316">
        <f t="shared" si="205"/>
        <v>0</v>
      </c>
      <c r="AR236" s="316">
        <f t="shared" si="205"/>
        <v>0</v>
      </c>
      <c r="AS236" s="316">
        <f t="shared" si="205"/>
        <v>0</v>
      </c>
      <c r="AT236" s="316">
        <f t="shared" si="205"/>
        <v>0</v>
      </c>
      <c r="AU236" s="316">
        <f t="shared" si="205"/>
        <v>0</v>
      </c>
      <c r="AV236" s="316">
        <f t="shared" si="205"/>
        <v>0</v>
      </c>
      <c r="AW236" s="316">
        <f t="shared" si="205"/>
        <v>0</v>
      </c>
      <c r="AX236" s="316">
        <f t="shared" si="205"/>
        <v>0</v>
      </c>
      <c r="AY236" s="316">
        <f t="shared" si="205"/>
        <v>0</v>
      </c>
      <c r="AZ236" s="316">
        <f t="shared" si="205"/>
        <v>0</v>
      </c>
      <c r="BA236" s="316">
        <f t="shared" si="205"/>
        <v>0</v>
      </c>
      <c r="BB236" s="316">
        <f t="shared" si="205"/>
        <v>0</v>
      </c>
      <c r="BC236" s="316">
        <f t="shared" si="205"/>
        <v>0</v>
      </c>
      <c r="BD236" s="316">
        <f t="shared" si="205"/>
        <v>0</v>
      </c>
      <c r="BE236" s="316">
        <f t="shared" si="205"/>
        <v>0</v>
      </c>
      <c r="BF236" s="316">
        <f t="shared" si="205"/>
        <v>0</v>
      </c>
      <c r="BG236" s="316">
        <f t="shared" si="205"/>
        <v>0</v>
      </c>
      <c r="BH236" s="316">
        <f t="shared" si="205"/>
        <v>0</v>
      </c>
      <c r="BI236" s="316">
        <f t="shared" si="205"/>
        <v>0</v>
      </c>
      <c r="BJ236" s="316">
        <f t="shared" si="205"/>
        <v>0</v>
      </c>
      <c r="BK236" s="316">
        <f t="shared" si="205"/>
        <v>0</v>
      </c>
      <c r="BL236" s="316">
        <f t="shared" si="205"/>
        <v>0</v>
      </c>
      <c r="BM236" s="316">
        <f t="shared" si="205"/>
        <v>0</v>
      </c>
      <c r="BN236" s="316">
        <f t="shared" si="205"/>
        <v>0</v>
      </c>
      <c r="BO236" s="316">
        <f t="shared" si="205"/>
        <v>0</v>
      </c>
      <c r="BP236" s="316">
        <f t="shared" si="205"/>
        <v>0</v>
      </c>
      <c r="BQ236" s="316">
        <f t="shared" si="205"/>
        <v>0</v>
      </c>
      <c r="BR236" s="316">
        <f t="shared" si="205"/>
        <v>0</v>
      </c>
      <c r="BS236" s="316">
        <f t="shared" si="205"/>
        <v>0</v>
      </c>
      <c r="BT236" s="316">
        <f t="shared" ref="BT236:BX236" si="206">BT51</f>
        <v>0</v>
      </c>
      <c r="BU236" s="316">
        <f t="shared" si="206"/>
        <v>0</v>
      </c>
      <c r="BV236" s="316">
        <f t="shared" si="206"/>
        <v>0</v>
      </c>
      <c r="BW236" s="316">
        <f t="shared" si="206"/>
        <v>0</v>
      </c>
      <c r="BX236" s="316">
        <f t="shared" si="206"/>
        <v>0</v>
      </c>
    </row>
    <row r="237" spans="1:76" s="7" customFormat="1" ht="11.4" x14ac:dyDescent="0.2">
      <c r="A237" s="739"/>
      <c r="B237" s="714"/>
      <c r="C237" s="714"/>
      <c r="D237" s="710"/>
      <c r="E237" s="710"/>
      <c r="F237" s="90" t="s">
        <v>324</v>
      </c>
      <c r="G237" s="316">
        <f>IF($C51="","N/A",G236)</f>
        <v>0</v>
      </c>
      <c r="H237" s="316">
        <f>IF($C51="NON-QALY",IF(H$49="-","",H$158*H236),IF($C51="QALY",IF(H$49="-","",H236*H$159),"N/A"))</f>
        <v>0</v>
      </c>
      <c r="I237" s="316">
        <f t="shared" ref="I237:BT237" si="207">IF($C51="NON-QALY",IF(I$49="-","",I$158*I236),IF($C51="QALY",IF(I$49="-","",I236*I$159),"N/A"))</f>
        <v>0</v>
      </c>
      <c r="J237" s="316">
        <f t="shared" si="207"/>
        <v>0</v>
      </c>
      <c r="K237" s="316">
        <f t="shared" si="207"/>
        <v>0</v>
      </c>
      <c r="L237" s="316">
        <f t="shared" si="207"/>
        <v>0</v>
      </c>
      <c r="M237" s="316">
        <f t="shared" si="207"/>
        <v>0</v>
      </c>
      <c r="N237" s="316">
        <f t="shared" si="207"/>
        <v>0</v>
      </c>
      <c r="O237" s="316">
        <f t="shared" si="207"/>
        <v>0</v>
      </c>
      <c r="P237" s="316">
        <f t="shared" si="207"/>
        <v>0</v>
      </c>
      <c r="Q237" s="316">
        <f t="shared" si="207"/>
        <v>0</v>
      </c>
      <c r="R237" s="316">
        <f t="shared" si="207"/>
        <v>0</v>
      </c>
      <c r="S237" s="316">
        <f t="shared" si="207"/>
        <v>0</v>
      </c>
      <c r="T237" s="316">
        <f t="shared" si="207"/>
        <v>0</v>
      </c>
      <c r="U237" s="316">
        <f t="shared" si="207"/>
        <v>0</v>
      </c>
      <c r="V237" s="316">
        <f t="shared" si="207"/>
        <v>0</v>
      </c>
      <c r="W237" s="316">
        <f t="shared" si="207"/>
        <v>0</v>
      </c>
      <c r="X237" s="316">
        <f t="shared" si="207"/>
        <v>0</v>
      </c>
      <c r="Y237" s="316">
        <f t="shared" si="207"/>
        <v>0</v>
      </c>
      <c r="Z237" s="316">
        <f t="shared" si="207"/>
        <v>0</v>
      </c>
      <c r="AA237" s="316">
        <f t="shared" si="207"/>
        <v>0</v>
      </c>
      <c r="AB237" s="316">
        <f t="shared" si="207"/>
        <v>0</v>
      </c>
      <c r="AC237" s="316">
        <f t="shared" si="207"/>
        <v>0</v>
      </c>
      <c r="AD237" s="316">
        <f t="shared" si="207"/>
        <v>0</v>
      </c>
      <c r="AE237" s="316">
        <f t="shared" si="207"/>
        <v>0</v>
      </c>
      <c r="AF237" s="316">
        <f t="shared" si="207"/>
        <v>0</v>
      </c>
      <c r="AG237" s="316">
        <f t="shared" si="207"/>
        <v>0</v>
      </c>
      <c r="AH237" s="316">
        <f t="shared" si="207"/>
        <v>0</v>
      </c>
      <c r="AI237" s="316">
        <f t="shared" si="207"/>
        <v>0</v>
      </c>
      <c r="AJ237" s="316">
        <f t="shared" si="207"/>
        <v>0</v>
      </c>
      <c r="AK237" s="316">
        <f t="shared" si="207"/>
        <v>0</v>
      </c>
      <c r="AL237" s="316">
        <f t="shared" si="207"/>
        <v>0</v>
      </c>
      <c r="AM237" s="316">
        <f t="shared" si="207"/>
        <v>0</v>
      </c>
      <c r="AN237" s="316">
        <f t="shared" si="207"/>
        <v>0</v>
      </c>
      <c r="AO237" s="316">
        <f t="shared" si="207"/>
        <v>0</v>
      </c>
      <c r="AP237" s="316">
        <f t="shared" si="207"/>
        <v>0</v>
      </c>
      <c r="AQ237" s="316">
        <f t="shared" si="207"/>
        <v>0</v>
      </c>
      <c r="AR237" s="316">
        <f t="shared" si="207"/>
        <v>0</v>
      </c>
      <c r="AS237" s="316">
        <f t="shared" si="207"/>
        <v>0</v>
      </c>
      <c r="AT237" s="316">
        <f t="shared" si="207"/>
        <v>0</v>
      </c>
      <c r="AU237" s="316">
        <f t="shared" si="207"/>
        <v>0</v>
      </c>
      <c r="AV237" s="316">
        <f t="shared" si="207"/>
        <v>0</v>
      </c>
      <c r="AW237" s="316">
        <f t="shared" si="207"/>
        <v>0</v>
      </c>
      <c r="AX237" s="316">
        <f t="shared" si="207"/>
        <v>0</v>
      </c>
      <c r="AY237" s="316">
        <f t="shared" si="207"/>
        <v>0</v>
      </c>
      <c r="AZ237" s="316">
        <f t="shared" si="207"/>
        <v>0</v>
      </c>
      <c r="BA237" s="316">
        <f t="shared" si="207"/>
        <v>0</v>
      </c>
      <c r="BB237" s="316">
        <f t="shared" si="207"/>
        <v>0</v>
      </c>
      <c r="BC237" s="316">
        <f t="shared" si="207"/>
        <v>0</v>
      </c>
      <c r="BD237" s="316">
        <f t="shared" si="207"/>
        <v>0</v>
      </c>
      <c r="BE237" s="316">
        <f t="shared" si="207"/>
        <v>0</v>
      </c>
      <c r="BF237" s="316">
        <f t="shared" si="207"/>
        <v>0</v>
      </c>
      <c r="BG237" s="316">
        <f t="shared" si="207"/>
        <v>0</v>
      </c>
      <c r="BH237" s="316">
        <f t="shared" si="207"/>
        <v>0</v>
      </c>
      <c r="BI237" s="316">
        <f t="shared" si="207"/>
        <v>0</v>
      </c>
      <c r="BJ237" s="316">
        <f t="shared" si="207"/>
        <v>0</v>
      </c>
      <c r="BK237" s="316">
        <f t="shared" si="207"/>
        <v>0</v>
      </c>
      <c r="BL237" s="316">
        <f t="shared" si="207"/>
        <v>0</v>
      </c>
      <c r="BM237" s="316">
        <f t="shared" si="207"/>
        <v>0</v>
      </c>
      <c r="BN237" s="316">
        <f t="shared" si="207"/>
        <v>0</v>
      </c>
      <c r="BO237" s="316">
        <f t="shared" si="207"/>
        <v>0</v>
      </c>
      <c r="BP237" s="316">
        <f t="shared" si="207"/>
        <v>0</v>
      </c>
      <c r="BQ237" s="316">
        <f t="shared" si="207"/>
        <v>0</v>
      </c>
      <c r="BR237" s="316">
        <f t="shared" si="207"/>
        <v>0</v>
      </c>
      <c r="BS237" s="316">
        <f t="shared" si="207"/>
        <v>0</v>
      </c>
      <c r="BT237" s="316">
        <f t="shared" si="207"/>
        <v>0</v>
      </c>
      <c r="BU237" s="316">
        <f t="shared" ref="BU237:BX237" si="208">IF($C51="NON-QALY",IF(BU$49="-","",BU$158*BU236),IF($C51="QALY",IF(BU$49="-","",BU236*BU$159),"N/A"))</f>
        <v>0</v>
      </c>
      <c r="BV237" s="316">
        <f t="shared" si="208"/>
        <v>0</v>
      </c>
      <c r="BW237" s="316">
        <f t="shared" si="208"/>
        <v>0</v>
      </c>
      <c r="BX237" s="316">
        <f t="shared" si="208"/>
        <v>0</v>
      </c>
    </row>
    <row r="238" spans="1:76" s="7" customFormat="1" ht="11.4" x14ac:dyDescent="0.2">
      <c r="A238" s="738" t="s">
        <v>35</v>
      </c>
      <c r="B238" s="713">
        <f>B52</f>
        <v>0</v>
      </c>
      <c r="C238" s="713" t="str">
        <f>C52</f>
        <v>Non-QALY</v>
      </c>
      <c r="D238" s="709">
        <f>E238/(IF(C52="QALY",Factors!$BU$59,Factors!$BU$58))</f>
        <v>0</v>
      </c>
      <c r="E238" s="709">
        <f t="shared" ref="E238" si="209">SUM(G239:BX239)</f>
        <v>0</v>
      </c>
      <c r="F238" s="34" t="s">
        <v>325</v>
      </c>
      <c r="G238" s="316">
        <f>G52</f>
        <v>0</v>
      </c>
      <c r="H238" s="316">
        <f t="shared" ref="H238:BS238" si="210">H52</f>
        <v>0</v>
      </c>
      <c r="I238" s="316">
        <f t="shared" si="210"/>
        <v>0</v>
      </c>
      <c r="J238" s="316">
        <f t="shared" si="210"/>
        <v>0</v>
      </c>
      <c r="K238" s="316">
        <f t="shared" si="210"/>
        <v>0</v>
      </c>
      <c r="L238" s="316">
        <f t="shared" si="210"/>
        <v>0</v>
      </c>
      <c r="M238" s="316">
        <f t="shared" si="210"/>
        <v>0</v>
      </c>
      <c r="N238" s="316">
        <f t="shared" si="210"/>
        <v>0</v>
      </c>
      <c r="O238" s="316">
        <f t="shared" si="210"/>
        <v>0</v>
      </c>
      <c r="P238" s="316">
        <f t="shared" si="210"/>
        <v>0</v>
      </c>
      <c r="Q238" s="316">
        <f t="shared" si="210"/>
        <v>0</v>
      </c>
      <c r="R238" s="316">
        <f t="shared" si="210"/>
        <v>0</v>
      </c>
      <c r="S238" s="316">
        <f t="shared" si="210"/>
        <v>0</v>
      </c>
      <c r="T238" s="316">
        <f t="shared" si="210"/>
        <v>0</v>
      </c>
      <c r="U238" s="316">
        <f t="shared" si="210"/>
        <v>0</v>
      </c>
      <c r="V238" s="316">
        <f t="shared" si="210"/>
        <v>0</v>
      </c>
      <c r="W238" s="316">
        <f t="shared" si="210"/>
        <v>0</v>
      </c>
      <c r="X238" s="316">
        <f t="shared" si="210"/>
        <v>0</v>
      </c>
      <c r="Y238" s="316">
        <f t="shared" si="210"/>
        <v>0</v>
      </c>
      <c r="Z238" s="316">
        <f t="shared" si="210"/>
        <v>0</v>
      </c>
      <c r="AA238" s="316">
        <f t="shared" si="210"/>
        <v>0</v>
      </c>
      <c r="AB238" s="316">
        <f t="shared" si="210"/>
        <v>0</v>
      </c>
      <c r="AC238" s="316">
        <f t="shared" si="210"/>
        <v>0</v>
      </c>
      <c r="AD238" s="316">
        <f t="shared" si="210"/>
        <v>0</v>
      </c>
      <c r="AE238" s="316">
        <f t="shared" si="210"/>
        <v>0</v>
      </c>
      <c r="AF238" s="316">
        <f t="shared" si="210"/>
        <v>0</v>
      </c>
      <c r="AG238" s="316">
        <f t="shared" si="210"/>
        <v>0</v>
      </c>
      <c r="AH238" s="316">
        <f t="shared" si="210"/>
        <v>0</v>
      </c>
      <c r="AI238" s="316">
        <f t="shared" si="210"/>
        <v>0</v>
      </c>
      <c r="AJ238" s="316">
        <f t="shared" si="210"/>
        <v>0</v>
      </c>
      <c r="AK238" s="316">
        <f t="shared" si="210"/>
        <v>0</v>
      </c>
      <c r="AL238" s="316">
        <f t="shared" si="210"/>
        <v>0</v>
      </c>
      <c r="AM238" s="316">
        <f t="shared" si="210"/>
        <v>0</v>
      </c>
      <c r="AN238" s="316">
        <f t="shared" si="210"/>
        <v>0</v>
      </c>
      <c r="AO238" s="316">
        <f t="shared" si="210"/>
        <v>0</v>
      </c>
      <c r="AP238" s="316">
        <f t="shared" si="210"/>
        <v>0</v>
      </c>
      <c r="AQ238" s="316">
        <f t="shared" si="210"/>
        <v>0</v>
      </c>
      <c r="AR238" s="316">
        <f t="shared" si="210"/>
        <v>0</v>
      </c>
      <c r="AS238" s="316">
        <f t="shared" si="210"/>
        <v>0</v>
      </c>
      <c r="AT238" s="316">
        <f t="shared" si="210"/>
        <v>0</v>
      </c>
      <c r="AU238" s="316">
        <f t="shared" si="210"/>
        <v>0</v>
      </c>
      <c r="AV238" s="316">
        <f t="shared" si="210"/>
        <v>0</v>
      </c>
      <c r="AW238" s="316">
        <f t="shared" si="210"/>
        <v>0</v>
      </c>
      <c r="AX238" s="316">
        <f t="shared" si="210"/>
        <v>0</v>
      </c>
      <c r="AY238" s="316">
        <f t="shared" si="210"/>
        <v>0</v>
      </c>
      <c r="AZ238" s="316">
        <f t="shared" si="210"/>
        <v>0</v>
      </c>
      <c r="BA238" s="316">
        <f t="shared" si="210"/>
        <v>0</v>
      </c>
      <c r="BB238" s="316">
        <f t="shared" si="210"/>
        <v>0</v>
      </c>
      <c r="BC238" s="316">
        <f t="shared" si="210"/>
        <v>0</v>
      </c>
      <c r="BD238" s="316">
        <f t="shared" si="210"/>
        <v>0</v>
      </c>
      <c r="BE238" s="316">
        <f t="shared" si="210"/>
        <v>0</v>
      </c>
      <c r="BF238" s="316">
        <f t="shared" si="210"/>
        <v>0</v>
      </c>
      <c r="BG238" s="316">
        <f t="shared" si="210"/>
        <v>0</v>
      </c>
      <c r="BH238" s="316">
        <f t="shared" si="210"/>
        <v>0</v>
      </c>
      <c r="BI238" s="316">
        <f t="shared" si="210"/>
        <v>0</v>
      </c>
      <c r="BJ238" s="316">
        <f t="shared" si="210"/>
        <v>0</v>
      </c>
      <c r="BK238" s="316">
        <f t="shared" si="210"/>
        <v>0</v>
      </c>
      <c r="BL238" s="316">
        <f t="shared" si="210"/>
        <v>0</v>
      </c>
      <c r="BM238" s="316">
        <f t="shared" si="210"/>
        <v>0</v>
      </c>
      <c r="BN238" s="316">
        <f t="shared" si="210"/>
        <v>0</v>
      </c>
      <c r="BO238" s="316">
        <f t="shared" si="210"/>
        <v>0</v>
      </c>
      <c r="BP238" s="316">
        <f t="shared" si="210"/>
        <v>0</v>
      </c>
      <c r="BQ238" s="316">
        <f t="shared" si="210"/>
        <v>0</v>
      </c>
      <c r="BR238" s="316">
        <f t="shared" si="210"/>
        <v>0</v>
      </c>
      <c r="BS238" s="316">
        <f t="shared" si="210"/>
        <v>0</v>
      </c>
      <c r="BT238" s="316">
        <f t="shared" ref="BT238:BX238" si="211">BT52</f>
        <v>0</v>
      </c>
      <c r="BU238" s="316">
        <f t="shared" si="211"/>
        <v>0</v>
      </c>
      <c r="BV238" s="316">
        <f t="shared" si="211"/>
        <v>0</v>
      </c>
      <c r="BW238" s="316">
        <f t="shared" si="211"/>
        <v>0</v>
      </c>
      <c r="BX238" s="316">
        <f t="shared" si="211"/>
        <v>0</v>
      </c>
    </row>
    <row r="239" spans="1:76" s="7" customFormat="1" ht="11.4" x14ac:dyDescent="0.2">
      <c r="A239" s="739"/>
      <c r="B239" s="714"/>
      <c r="C239" s="714"/>
      <c r="D239" s="710"/>
      <c r="E239" s="710"/>
      <c r="F239" s="90" t="s">
        <v>324</v>
      </c>
      <c r="G239" s="316">
        <f>IF($C52="","N/A",G238)</f>
        <v>0</v>
      </c>
      <c r="H239" s="316">
        <f>IF($C52="NON-QALY",IF(H$49="-","",H$158*H238),IF($C52="QALY",IF(H$49="-","",H238*H$159),"N/A"))</f>
        <v>0</v>
      </c>
      <c r="I239" s="316">
        <f t="shared" ref="I239:BT239" si="212">IF($C52="NON-QALY",IF(I$49="-","",I$158*I238),IF($C52="QALY",IF(I$49="-","",I238*I$159),"N/A"))</f>
        <v>0</v>
      </c>
      <c r="J239" s="316">
        <f t="shared" si="212"/>
        <v>0</v>
      </c>
      <c r="K239" s="316">
        <f t="shared" si="212"/>
        <v>0</v>
      </c>
      <c r="L239" s="316">
        <f t="shared" si="212"/>
        <v>0</v>
      </c>
      <c r="M239" s="316">
        <f t="shared" si="212"/>
        <v>0</v>
      </c>
      <c r="N239" s="316">
        <f t="shared" si="212"/>
        <v>0</v>
      </c>
      <c r="O239" s="316">
        <f t="shared" si="212"/>
        <v>0</v>
      </c>
      <c r="P239" s="316">
        <f t="shared" si="212"/>
        <v>0</v>
      </c>
      <c r="Q239" s="316">
        <f t="shared" si="212"/>
        <v>0</v>
      </c>
      <c r="R239" s="316">
        <f t="shared" si="212"/>
        <v>0</v>
      </c>
      <c r="S239" s="316">
        <f t="shared" si="212"/>
        <v>0</v>
      </c>
      <c r="T239" s="316">
        <f t="shared" si="212"/>
        <v>0</v>
      </c>
      <c r="U239" s="316">
        <f t="shared" si="212"/>
        <v>0</v>
      </c>
      <c r="V239" s="316">
        <f t="shared" si="212"/>
        <v>0</v>
      </c>
      <c r="W239" s="316">
        <f t="shared" si="212"/>
        <v>0</v>
      </c>
      <c r="X239" s="316">
        <f t="shared" si="212"/>
        <v>0</v>
      </c>
      <c r="Y239" s="316">
        <f t="shared" si="212"/>
        <v>0</v>
      </c>
      <c r="Z239" s="316">
        <f t="shared" si="212"/>
        <v>0</v>
      </c>
      <c r="AA239" s="316">
        <f t="shared" si="212"/>
        <v>0</v>
      </c>
      <c r="AB239" s="316">
        <f t="shared" si="212"/>
        <v>0</v>
      </c>
      <c r="AC239" s="316">
        <f t="shared" si="212"/>
        <v>0</v>
      </c>
      <c r="AD239" s="316">
        <f t="shared" si="212"/>
        <v>0</v>
      </c>
      <c r="AE239" s="316">
        <f t="shared" si="212"/>
        <v>0</v>
      </c>
      <c r="AF239" s="316">
        <f t="shared" si="212"/>
        <v>0</v>
      </c>
      <c r="AG239" s="316">
        <f t="shared" si="212"/>
        <v>0</v>
      </c>
      <c r="AH239" s="316">
        <f t="shared" si="212"/>
        <v>0</v>
      </c>
      <c r="AI239" s="316">
        <f t="shared" si="212"/>
        <v>0</v>
      </c>
      <c r="AJ239" s="316">
        <f t="shared" si="212"/>
        <v>0</v>
      </c>
      <c r="AK239" s="316">
        <f t="shared" si="212"/>
        <v>0</v>
      </c>
      <c r="AL239" s="316">
        <f t="shared" si="212"/>
        <v>0</v>
      </c>
      <c r="AM239" s="316">
        <f t="shared" si="212"/>
        <v>0</v>
      </c>
      <c r="AN239" s="316">
        <f t="shared" si="212"/>
        <v>0</v>
      </c>
      <c r="AO239" s="316">
        <f t="shared" si="212"/>
        <v>0</v>
      </c>
      <c r="AP239" s="316">
        <f t="shared" si="212"/>
        <v>0</v>
      </c>
      <c r="AQ239" s="316">
        <f t="shared" si="212"/>
        <v>0</v>
      </c>
      <c r="AR239" s="316">
        <f t="shared" si="212"/>
        <v>0</v>
      </c>
      <c r="AS239" s="316">
        <f t="shared" si="212"/>
        <v>0</v>
      </c>
      <c r="AT239" s="316">
        <f t="shared" si="212"/>
        <v>0</v>
      </c>
      <c r="AU239" s="316">
        <f t="shared" si="212"/>
        <v>0</v>
      </c>
      <c r="AV239" s="316">
        <f t="shared" si="212"/>
        <v>0</v>
      </c>
      <c r="AW239" s="316">
        <f t="shared" si="212"/>
        <v>0</v>
      </c>
      <c r="AX239" s="316">
        <f t="shared" si="212"/>
        <v>0</v>
      </c>
      <c r="AY239" s="316">
        <f t="shared" si="212"/>
        <v>0</v>
      </c>
      <c r="AZ239" s="316">
        <f t="shared" si="212"/>
        <v>0</v>
      </c>
      <c r="BA239" s="316">
        <f t="shared" si="212"/>
        <v>0</v>
      </c>
      <c r="BB239" s="316">
        <f t="shared" si="212"/>
        <v>0</v>
      </c>
      <c r="BC239" s="316">
        <f t="shared" si="212"/>
        <v>0</v>
      </c>
      <c r="BD239" s="316">
        <f t="shared" si="212"/>
        <v>0</v>
      </c>
      <c r="BE239" s="316">
        <f t="shared" si="212"/>
        <v>0</v>
      </c>
      <c r="BF239" s="316">
        <f t="shared" si="212"/>
        <v>0</v>
      </c>
      <c r="BG239" s="316">
        <f t="shared" si="212"/>
        <v>0</v>
      </c>
      <c r="BH239" s="316">
        <f t="shared" si="212"/>
        <v>0</v>
      </c>
      <c r="BI239" s="316">
        <f t="shared" si="212"/>
        <v>0</v>
      </c>
      <c r="BJ239" s="316">
        <f t="shared" si="212"/>
        <v>0</v>
      </c>
      <c r="BK239" s="316">
        <f t="shared" si="212"/>
        <v>0</v>
      </c>
      <c r="BL239" s="316">
        <f t="shared" si="212"/>
        <v>0</v>
      </c>
      <c r="BM239" s="316">
        <f t="shared" si="212"/>
        <v>0</v>
      </c>
      <c r="BN239" s="316">
        <f t="shared" si="212"/>
        <v>0</v>
      </c>
      <c r="BO239" s="316">
        <f t="shared" si="212"/>
        <v>0</v>
      </c>
      <c r="BP239" s="316">
        <f t="shared" si="212"/>
        <v>0</v>
      </c>
      <c r="BQ239" s="316">
        <f t="shared" si="212"/>
        <v>0</v>
      </c>
      <c r="BR239" s="316">
        <f t="shared" si="212"/>
        <v>0</v>
      </c>
      <c r="BS239" s="316">
        <f t="shared" si="212"/>
        <v>0</v>
      </c>
      <c r="BT239" s="316">
        <f t="shared" si="212"/>
        <v>0</v>
      </c>
      <c r="BU239" s="316">
        <f t="shared" ref="BU239:BX239" si="213">IF($C52="NON-QALY",IF(BU$49="-","",BU$158*BU238),IF($C52="QALY",IF(BU$49="-","",BU238*BU$159),"N/A"))</f>
        <v>0</v>
      </c>
      <c r="BV239" s="316">
        <f t="shared" si="213"/>
        <v>0</v>
      </c>
      <c r="BW239" s="316">
        <f t="shared" si="213"/>
        <v>0</v>
      </c>
      <c r="BX239" s="316">
        <f t="shared" si="213"/>
        <v>0</v>
      </c>
    </row>
    <row r="240" spans="1:76" s="7" customFormat="1" ht="11.4" x14ac:dyDescent="0.2">
      <c r="A240" s="738" t="s">
        <v>36</v>
      </c>
      <c r="B240" s="713">
        <f>B53</f>
        <v>0</v>
      </c>
      <c r="C240" s="713" t="str">
        <f>C53</f>
        <v>Non-QALY</v>
      </c>
      <c r="D240" s="709">
        <f>E240/(IF(C53="QALY",Factors!$BU$59,Factors!$BU$58))</f>
        <v>0</v>
      </c>
      <c r="E240" s="709">
        <f t="shared" ref="E240" si="214">SUM(G241:BX241)</f>
        <v>0</v>
      </c>
      <c r="F240" s="34" t="s">
        <v>325</v>
      </c>
      <c r="G240" s="316">
        <f>G53</f>
        <v>0</v>
      </c>
      <c r="H240" s="316">
        <f t="shared" ref="H240:BS240" si="215">H53</f>
        <v>0</v>
      </c>
      <c r="I240" s="316">
        <f t="shared" si="215"/>
        <v>0</v>
      </c>
      <c r="J240" s="316">
        <f t="shared" si="215"/>
        <v>0</v>
      </c>
      <c r="K240" s="316">
        <f t="shared" si="215"/>
        <v>0</v>
      </c>
      <c r="L240" s="316">
        <f t="shared" si="215"/>
        <v>0</v>
      </c>
      <c r="M240" s="316">
        <f t="shared" si="215"/>
        <v>0</v>
      </c>
      <c r="N240" s="316">
        <f t="shared" si="215"/>
        <v>0</v>
      </c>
      <c r="O240" s="316">
        <f t="shared" si="215"/>
        <v>0</v>
      </c>
      <c r="P240" s="316">
        <f t="shared" si="215"/>
        <v>0</v>
      </c>
      <c r="Q240" s="316">
        <f t="shared" si="215"/>
        <v>0</v>
      </c>
      <c r="R240" s="316">
        <f t="shared" si="215"/>
        <v>0</v>
      </c>
      <c r="S240" s="316">
        <f t="shared" si="215"/>
        <v>0</v>
      </c>
      <c r="T240" s="316">
        <f t="shared" si="215"/>
        <v>0</v>
      </c>
      <c r="U240" s="316">
        <f t="shared" si="215"/>
        <v>0</v>
      </c>
      <c r="V240" s="316">
        <f t="shared" si="215"/>
        <v>0</v>
      </c>
      <c r="W240" s="316">
        <f t="shared" si="215"/>
        <v>0</v>
      </c>
      <c r="X240" s="316">
        <f t="shared" si="215"/>
        <v>0</v>
      </c>
      <c r="Y240" s="316">
        <f t="shared" si="215"/>
        <v>0</v>
      </c>
      <c r="Z240" s="316">
        <f t="shared" si="215"/>
        <v>0</v>
      </c>
      <c r="AA240" s="316">
        <f t="shared" si="215"/>
        <v>0</v>
      </c>
      <c r="AB240" s="316">
        <f t="shared" si="215"/>
        <v>0</v>
      </c>
      <c r="AC240" s="316">
        <f t="shared" si="215"/>
        <v>0</v>
      </c>
      <c r="AD240" s="316">
        <f t="shared" si="215"/>
        <v>0</v>
      </c>
      <c r="AE240" s="316">
        <f t="shared" si="215"/>
        <v>0</v>
      </c>
      <c r="AF240" s="316">
        <f t="shared" si="215"/>
        <v>0</v>
      </c>
      <c r="AG240" s="316">
        <f t="shared" si="215"/>
        <v>0</v>
      </c>
      <c r="AH240" s="316">
        <f t="shared" si="215"/>
        <v>0</v>
      </c>
      <c r="AI240" s="316">
        <f t="shared" si="215"/>
        <v>0</v>
      </c>
      <c r="AJ240" s="316">
        <f t="shared" si="215"/>
        <v>0</v>
      </c>
      <c r="AK240" s="316">
        <f t="shared" si="215"/>
        <v>0</v>
      </c>
      <c r="AL240" s="316">
        <f t="shared" si="215"/>
        <v>0</v>
      </c>
      <c r="AM240" s="316">
        <f t="shared" si="215"/>
        <v>0</v>
      </c>
      <c r="AN240" s="316">
        <f t="shared" si="215"/>
        <v>0</v>
      </c>
      <c r="AO240" s="316">
        <f t="shared" si="215"/>
        <v>0</v>
      </c>
      <c r="AP240" s="316">
        <f t="shared" si="215"/>
        <v>0</v>
      </c>
      <c r="AQ240" s="316">
        <f t="shared" si="215"/>
        <v>0</v>
      </c>
      <c r="AR240" s="316">
        <f t="shared" si="215"/>
        <v>0</v>
      </c>
      <c r="AS240" s="316">
        <f t="shared" si="215"/>
        <v>0</v>
      </c>
      <c r="AT240" s="316">
        <f t="shared" si="215"/>
        <v>0</v>
      </c>
      <c r="AU240" s="316">
        <f t="shared" si="215"/>
        <v>0</v>
      </c>
      <c r="AV240" s="316">
        <f t="shared" si="215"/>
        <v>0</v>
      </c>
      <c r="AW240" s="316">
        <f t="shared" si="215"/>
        <v>0</v>
      </c>
      <c r="AX240" s="316">
        <f t="shared" si="215"/>
        <v>0</v>
      </c>
      <c r="AY240" s="316">
        <f t="shared" si="215"/>
        <v>0</v>
      </c>
      <c r="AZ240" s="316">
        <f t="shared" si="215"/>
        <v>0</v>
      </c>
      <c r="BA240" s="316">
        <f t="shared" si="215"/>
        <v>0</v>
      </c>
      <c r="BB240" s="316">
        <f t="shared" si="215"/>
        <v>0</v>
      </c>
      <c r="BC240" s="316">
        <f t="shared" si="215"/>
        <v>0</v>
      </c>
      <c r="BD240" s="316">
        <f t="shared" si="215"/>
        <v>0</v>
      </c>
      <c r="BE240" s="316">
        <f t="shared" si="215"/>
        <v>0</v>
      </c>
      <c r="BF240" s="316">
        <f t="shared" si="215"/>
        <v>0</v>
      </c>
      <c r="BG240" s="316">
        <f t="shared" si="215"/>
        <v>0</v>
      </c>
      <c r="BH240" s="316">
        <f t="shared" si="215"/>
        <v>0</v>
      </c>
      <c r="BI240" s="316">
        <f t="shared" si="215"/>
        <v>0</v>
      </c>
      <c r="BJ240" s="316">
        <f t="shared" si="215"/>
        <v>0</v>
      </c>
      <c r="BK240" s="316">
        <f t="shared" si="215"/>
        <v>0</v>
      </c>
      <c r="BL240" s="316">
        <f t="shared" si="215"/>
        <v>0</v>
      </c>
      <c r="BM240" s="316">
        <f t="shared" si="215"/>
        <v>0</v>
      </c>
      <c r="BN240" s="316">
        <f t="shared" si="215"/>
        <v>0</v>
      </c>
      <c r="BO240" s="316">
        <f t="shared" si="215"/>
        <v>0</v>
      </c>
      <c r="BP240" s="316">
        <f t="shared" si="215"/>
        <v>0</v>
      </c>
      <c r="BQ240" s="316">
        <f t="shared" si="215"/>
        <v>0</v>
      </c>
      <c r="BR240" s="316">
        <f t="shared" si="215"/>
        <v>0</v>
      </c>
      <c r="BS240" s="316">
        <f t="shared" si="215"/>
        <v>0</v>
      </c>
      <c r="BT240" s="316">
        <f t="shared" ref="BT240:BX240" si="216">BT53</f>
        <v>0</v>
      </c>
      <c r="BU240" s="316">
        <f t="shared" si="216"/>
        <v>0</v>
      </c>
      <c r="BV240" s="316">
        <f t="shared" si="216"/>
        <v>0</v>
      </c>
      <c r="BW240" s="316">
        <f t="shared" si="216"/>
        <v>0</v>
      </c>
      <c r="BX240" s="316">
        <f t="shared" si="216"/>
        <v>0</v>
      </c>
    </row>
    <row r="241" spans="1:76" s="7" customFormat="1" ht="11.4" x14ac:dyDescent="0.2">
      <c r="A241" s="739"/>
      <c r="B241" s="714"/>
      <c r="C241" s="714"/>
      <c r="D241" s="710"/>
      <c r="E241" s="710"/>
      <c r="F241" s="90" t="s">
        <v>324</v>
      </c>
      <c r="G241" s="316">
        <f>IF($C53="","N/A",G240)</f>
        <v>0</v>
      </c>
      <c r="H241" s="316">
        <f>IF($C53="NON-QALY",IF(H$49="-","",H$158*H240),IF($C53="QALY",IF(H$49="-","",H240*H$159),"N/A"))</f>
        <v>0</v>
      </c>
      <c r="I241" s="316">
        <f t="shared" ref="I241:BT241" si="217">IF($C53="NON-QALY",IF(I$49="-","",I$158*I240),IF($C53="QALY",IF(I$49="-","",I240*I$159),"N/A"))</f>
        <v>0</v>
      </c>
      <c r="J241" s="316">
        <f t="shared" si="217"/>
        <v>0</v>
      </c>
      <c r="K241" s="316">
        <f t="shared" si="217"/>
        <v>0</v>
      </c>
      <c r="L241" s="316">
        <f t="shared" si="217"/>
        <v>0</v>
      </c>
      <c r="M241" s="316">
        <f t="shared" si="217"/>
        <v>0</v>
      </c>
      <c r="N241" s="316">
        <f t="shared" si="217"/>
        <v>0</v>
      </c>
      <c r="O241" s="316">
        <f t="shared" si="217"/>
        <v>0</v>
      </c>
      <c r="P241" s="316">
        <f t="shared" si="217"/>
        <v>0</v>
      </c>
      <c r="Q241" s="316">
        <f t="shared" si="217"/>
        <v>0</v>
      </c>
      <c r="R241" s="316">
        <f t="shared" si="217"/>
        <v>0</v>
      </c>
      <c r="S241" s="316">
        <f t="shared" si="217"/>
        <v>0</v>
      </c>
      <c r="T241" s="316">
        <f t="shared" si="217"/>
        <v>0</v>
      </c>
      <c r="U241" s="316">
        <f t="shared" si="217"/>
        <v>0</v>
      </c>
      <c r="V241" s="316">
        <f t="shared" si="217"/>
        <v>0</v>
      </c>
      <c r="W241" s="316">
        <f t="shared" si="217"/>
        <v>0</v>
      </c>
      <c r="X241" s="316">
        <f t="shared" si="217"/>
        <v>0</v>
      </c>
      <c r="Y241" s="316">
        <f t="shared" si="217"/>
        <v>0</v>
      </c>
      <c r="Z241" s="316">
        <f t="shared" si="217"/>
        <v>0</v>
      </c>
      <c r="AA241" s="316">
        <f t="shared" si="217"/>
        <v>0</v>
      </c>
      <c r="AB241" s="316">
        <f t="shared" si="217"/>
        <v>0</v>
      </c>
      <c r="AC241" s="316">
        <f t="shared" si="217"/>
        <v>0</v>
      </c>
      <c r="AD241" s="316">
        <f t="shared" si="217"/>
        <v>0</v>
      </c>
      <c r="AE241" s="316">
        <f t="shared" si="217"/>
        <v>0</v>
      </c>
      <c r="AF241" s="316">
        <f t="shared" si="217"/>
        <v>0</v>
      </c>
      <c r="AG241" s="316">
        <f t="shared" si="217"/>
        <v>0</v>
      </c>
      <c r="AH241" s="316">
        <f t="shared" si="217"/>
        <v>0</v>
      </c>
      <c r="AI241" s="316">
        <f t="shared" si="217"/>
        <v>0</v>
      </c>
      <c r="AJ241" s="316">
        <f t="shared" si="217"/>
        <v>0</v>
      </c>
      <c r="AK241" s="316">
        <f t="shared" si="217"/>
        <v>0</v>
      </c>
      <c r="AL241" s="316">
        <f t="shared" si="217"/>
        <v>0</v>
      </c>
      <c r="AM241" s="316">
        <f t="shared" si="217"/>
        <v>0</v>
      </c>
      <c r="AN241" s="316">
        <f t="shared" si="217"/>
        <v>0</v>
      </c>
      <c r="AO241" s="316">
        <f t="shared" si="217"/>
        <v>0</v>
      </c>
      <c r="AP241" s="316">
        <f t="shared" si="217"/>
        <v>0</v>
      </c>
      <c r="AQ241" s="316">
        <f t="shared" si="217"/>
        <v>0</v>
      </c>
      <c r="AR241" s="316">
        <f t="shared" si="217"/>
        <v>0</v>
      </c>
      <c r="AS241" s="316">
        <f t="shared" si="217"/>
        <v>0</v>
      </c>
      <c r="AT241" s="316">
        <f t="shared" si="217"/>
        <v>0</v>
      </c>
      <c r="AU241" s="316">
        <f t="shared" si="217"/>
        <v>0</v>
      </c>
      <c r="AV241" s="316">
        <f t="shared" si="217"/>
        <v>0</v>
      </c>
      <c r="AW241" s="316">
        <f t="shared" si="217"/>
        <v>0</v>
      </c>
      <c r="AX241" s="316">
        <f t="shared" si="217"/>
        <v>0</v>
      </c>
      <c r="AY241" s="316">
        <f t="shared" si="217"/>
        <v>0</v>
      </c>
      <c r="AZ241" s="316">
        <f t="shared" si="217"/>
        <v>0</v>
      </c>
      <c r="BA241" s="316">
        <f t="shared" si="217"/>
        <v>0</v>
      </c>
      <c r="BB241" s="316">
        <f t="shared" si="217"/>
        <v>0</v>
      </c>
      <c r="BC241" s="316">
        <f t="shared" si="217"/>
        <v>0</v>
      </c>
      <c r="BD241" s="316">
        <f t="shared" si="217"/>
        <v>0</v>
      </c>
      <c r="BE241" s="316">
        <f t="shared" si="217"/>
        <v>0</v>
      </c>
      <c r="BF241" s="316">
        <f t="shared" si="217"/>
        <v>0</v>
      </c>
      <c r="BG241" s="316">
        <f t="shared" si="217"/>
        <v>0</v>
      </c>
      <c r="BH241" s="316">
        <f t="shared" si="217"/>
        <v>0</v>
      </c>
      <c r="BI241" s="316">
        <f t="shared" si="217"/>
        <v>0</v>
      </c>
      <c r="BJ241" s="316">
        <f t="shared" si="217"/>
        <v>0</v>
      </c>
      <c r="BK241" s="316">
        <f t="shared" si="217"/>
        <v>0</v>
      </c>
      <c r="BL241" s="316">
        <f t="shared" si="217"/>
        <v>0</v>
      </c>
      <c r="BM241" s="316">
        <f t="shared" si="217"/>
        <v>0</v>
      </c>
      <c r="BN241" s="316">
        <f t="shared" si="217"/>
        <v>0</v>
      </c>
      <c r="BO241" s="316">
        <f t="shared" si="217"/>
        <v>0</v>
      </c>
      <c r="BP241" s="316">
        <f t="shared" si="217"/>
        <v>0</v>
      </c>
      <c r="BQ241" s="316">
        <f t="shared" si="217"/>
        <v>0</v>
      </c>
      <c r="BR241" s="316">
        <f t="shared" si="217"/>
        <v>0</v>
      </c>
      <c r="BS241" s="316">
        <f t="shared" si="217"/>
        <v>0</v>
      </c>
      <c r="BT241" s="316">
        <f t="shared" si="217"/>
        <v>0</v>
      </c>
      <c r="BU241" s="316">
        <f t="shared" ref="BU241:BX241" si="218">IF($C53="NON-QALY",IF(BU$49="-","",BU$158*BU240),IF($C53="QALY",IF(BU$49="-","",BU240*BU$159),"N/A"))</f>
        <v>0</v>
      </c>
      <c r="BV241" s="316">
        <f t="shared" si="218"/>
        <v>0</v>
      </c>
      <c r="BW241" s="316">
        <f t="shared" si="218"/>
        <v>0</v>
      </c>
      <c r="BX241" s="316">
        <f t="shared" si="218"/>
        <v>0</v>
      </c>
    </row>
    <row r="242" spans="1:76" s="7" customFormat="1" ht="11.4" x14ac:dyDescent="0.2">
      <c r="A242" s="738" t="s">
        <v>37</v>
      </c>
      <c r="B242" s="713">
        <f>B54</f>
        <v>0</v>
      </c>
      <c r="C242" s="713" t="str">
        <f>C54</f>
        <v>Non-QALY</v>
      </c>
      <c r="D242" s="709">
        <f>E242/(IF(C54="QALY",Factors!$BU$59,Factors!$BU$58))</f>
        <v>0</v>
      </c>
      <c r="E242" s="709">
        <f t="shared" ref="E242" si="219">SUM(G243:BX243)</f>
        <v>0</v>
      </c>
      <c r="F242" s="34" t="s">
        <v>325</v>
      </c>
      <c r="G242" s="316">
        <f>G54</f>
        <v>0</v>
      </c>
      <c r="H242" s="316">
        <f t="shared" ref="H242:BS242" si="220">H54</f>
        <v>0</v>
      </c>
      <c r="I242" s="316">
        <f t="shared" si="220"/>
        <v>0</v>
      </c>
      <c r="J242" s="316">
        <f t="shared" si="220"/>
        <v>0</v>
      </c>
      <c r="K242" s="316">
        <f t="shared" si="220"/>
        <v>0</v>
      </c>
      <c r="L242" s="316">
        <f t="shared" si="220"/>
        <v>0</v>
      </c>
      <c r="M242" s="316">
        <f t="shared" si="220"/>
        <v>0</v>
      </c>
      <c r="N242" s="316">
        <f t="shared" si="220"/>
        <v>0</v>
      </c>
      <c r="O242" s="316">
        <f t="shared" si="220"/>
        <v>0</v>
      </c>
      <c r="P242" s="316">
        <f t="shared" si="220"/>
        <v>0</v>
      </c>
      <c r="Q242" s="316">
        <f t="shared" si="220"/>
        <v>0</v>
      </c>
      <c r="R242" s="316">
        <f t="shared" si="220"/>
        <v>0</v>
      </c>
      <c r="S242" s="316">
        <f t="shared" si="220"/>
        <v>0</v>
      </c>
      <c r="T242" s="316">
        <f t="shared" si="220"/>
        <v>0</v>
      </c>
      <c r="U242" s="316">
        <f t="shared" si="220"/>
        <v>0</v>
      </c>
      <c r="V242" s="316">
        <f t="shared" si="220"/>
        <v>0</v>
      </c>
      <c r="W242" s="316">
        <f t="shared" si="220"/>
        <v>0</v>
      </c>
      <c r="X242" s="316">
        <f t="shared" si="220"/>
        <v>0</v>
      </c>
      <c r="Y242" s="316">
        <f t="shared" si="220"/>
        <v>0</v>
      </c>
      <c r="Z242" s="316">
        <f t="shared" si="220"/>
        <v>0</v>
      </c>
      <c r="AA242" s="316">
        <f t="shared" si="220"/>
        <v>0</v>
      </c>
      <c r="AB242" s="316">
        <f t="shared" si="220"/>
        <v>0</v>
      </c>
      <c r="AC242" s="316">
        <f t="shared" si="220"/>
        <v>0</v>
      </c>
      <c r="AD242" s="316">
        <f t="shared" si="220"/>
        <v>0</v>
      </c>
      <c r="AE242" s="316">
        <f t="shared" si="220"/>
        <v>0</v>
      </c>
      <c r="AF242" s="316">
        <f t="shared" si="220"/>
        <v>0</v>
      </c>
      <c r="AG242" s="316">
        <f t="shared" si="220"/>
        <v>0</v>
      </c>
      <c r="AH242" s="316">
        <f t="shared" si="220"/>
        <v>0</v>
      </c>
      <c r="AI242" s="316">
        <f t="shared" si="220"/>
        <v>0</v>
      </c>
      <c r="AJ242" s="316">
        <f t="shared" si="220"/>
        <v>0</v>
      </c>
      <c r="AK242" s="316">
        <f t="shared" si="220"/>
        <v>0</v>
      </c>
      <c r="AL242" s="316">
        <f t="shared" si="220"/>
        <v>0</v>
      </c>
      <c r="AM242" s="316">
        <f t="shared" si="220"/>
        <v>0</v>
      </c>
      <c r="AN242" s="316">
        <f t="shared" si="220"/>
        <v>0</v>
      </c>
      <c r="AO242" s="316">
        <f t="shared" si="220"/>
        <v>0</v>
      </c>
      <c r="AP242" s="316">
        <f t="shared" si="220"/>
        <v>0</v>
      </c>
      <c r="AQ242" s="316">
        <f t="shared" si="220"/>
        <v>0</v>
      </c>
      <c r="AR242" s="316">
        <f t="shared" si="220"/>
        <v>0</v>
      </c>
      <c r="AS242" s="316">
        <f t="shared" si="220"/>
        <v>0</v>
      </c>
      <c r="AT242" s="316">
        <f t="shared" si="220"/>
        <v>0</v>
      </c>
      <c r="AU242" s="316">
        <f t="shared" si="220"/>
        <v>0</v>
      </c>
      <c r="AV242" s="316">
        <f t="shared" si="220"/>
        <v>0</v>
      </c>
      <c r="AW242" s="316">
        <f t="shared" si="220"/>
        <v>0</v>
      </c>
      <c r="AX242" s="316">
        <f t="shared" si="220"/>
        <v>0</v>
      </c>
      <c r="AY242" s="316">
        <f t="shared" si="220"/>
        <v>0</v>
      </c>
      <c r="AZ242" s="316">
        <f t="shared" si="220"/>
        <v>0</v>
      </c>
      <c r="BA242" s="316">
        <f t="shared" si="220"/>
        <v>0</v>
      </c>
      <c r="BB242" s="316">
        <f t="shared" si="220"/>
        <v>0</v>
      </c>
      <c r="BC242" s="316">
        <f t="shared" si="220"/>
        <v>0</v>
      </c>
      <c r="BD242" s="316">
        <f t="shared" si="220"/>
        <v>0</v>
      </c>
      <c r="BE242" s="316">
        <f t="shared" si="220"/>
        <v>0</v>
      </c>
      <c r="BF242" s="316">
        <f t="shared" si="220"/>
        <v>0</v>
      </c>
      <c r="BG242" s="316">
        <f t="shared" si="220"/>
        <v>0</v>
      </c>
      <c r="BH242" s="316">
        <f t="shared" si="220"/>
        <v>0</v>
      </c>
      <c r="BI242" s="316">
        <f t="shared" si="220"/>
        <v>0</v>
      </c>
      <c r="BJ242" s="316">
        <f t="shared" si="220"/>
        <v>0</v>
      </c>
      <c r="BK242" s="316">
        <f t="shared" si="220"/>
        <v>0</v>
      </c>
      <c r="BL242" s="316">
        <f t="shared" si="220"/>
        <v>0</v>
      </c>
      <c r="BM242" s="316">
        <f t="shared" si="220"/>
        <v>0</v>
      </c>
      <c r="BN242" s="316">
        <f t="shared" si="220"/>
        <v>0</v>
      </c>
      <c r="BO242" s="316">
        <f t="shared" si="220"/>
        <v>0</v>
      </c>
      <c r="BP242" s="316">
        <f t="shared" si="220"/>
        <v>0</v>
      </c>
      <c r="BQ242" s="316">
        <f t="shared" si="220"/>
        <v>0</v>
      </c>
      <c r="BR242" s="316">
        <f t="shared" si="220"/>
        <v>0</v>
      </c>
      <c r="BS242" s="316">
        <f t="shared" si="220"/>
        <v>0</v>
      </c>
      <c r="BT242" s="316">
        <f t="shared" ref="BT242:BX242" si="221">BT54</f>
        <v>0</v>
      </c>
      <c r="BU242" s="316">
        <f t="shared" si="221"/>
        <v>0</v>
      </c>
      <c r="BV242" s="316">
        <f t="shared" si="221"/>
        <v>0</v>
      </c>
      <c r="BW242" s="316">
        <f t="shared" si="221"/>
        <v>0</v>
      </c>
      <c r="BX242" s="316">
        <f t="shared" si="221"/>
        <v>0</v>
      </c>
    </row>
    <row r="243" spans="1:76" s="7" customFormat="1" ht="11.4" x14ac:dyDescent="0.2">
      <c r="A243" s="739"/>
      <c r="B243" s="714"/>
      <c r="C243" s="714"/>
      <c r="D243" s="710"/>
      <c r="E243" s="710"/>
      <c r="F243" s="90" t="s">
        <v>324</v>
      </c>
      <c r="G243" s="316">
        <f>IF($C54="","N/A",G242)</f>
        <v>0</v>
      </c>
      <c r="H243" s="316">
        <f>IF($C54="NON-QALY",IF(H$49="-","",H$158*H242),IF($C54="QALY",IF(H$49="-","",H242*H$159),"N/A"))</f>
        <v>0</v>
      </c>
      <c r="I243" s="316">
        <f t="shared" ref="I243:BT243" si="222">IF($C54="NON-QALY",IF(I$49="-","",I$158*I242),IF($C54="QALY",IF(I$49="-","",I242*I$159),"N/A"))</f>
        <v>0</v>
      </c>
      <c r="J243" s="316">
        <f t="shared" si="222"/>
        <v>0</v>
      </c>
      <c r="K243" s="316">
        <f t="shared" si="222"/>
        <v>0</v>
      </c>
      <c r="L243" s="316">
        <f t="shared" si="222"/>
        <v>0</v>
      </c>
      <c r="M243" s="316">
        <f t="shared" si="222"/>
        <v>0</v>
      </c>
      <c r="N243" s="316">
        <f t="shared" si="222"/>
        <v>0</v>
      </c>
      <c r="O243" s="316">
        <f t="shared" si="222"/>
        <v>0</v>
      </c>
      <c r="P243" s="316">
        <f t="shared" si="222"/>
        <v>0</v>
      </c>
      <c r="Q243" s="316">
        <f t="shared" si="222"/>
        <v>0</v>
      </c>
      <c r="R243" s="316">
        <f t="shared" si="222"/>
        <v>0</v>
      </c>
      <c r="S243" s="316">
        <f t="shared" si="222"/>
        <v>0</v>
      </c>
      <c r="T243" s="316">
        <f t="shared" si="222"/>
        <v>0</v>
      </c>
      <c r="U243" s="316">
        <f t="shared" si="222"/>
        <v>0</v>
      </c>
      <c r="V243" s="316">
        <f t="shared" si="222"/>
        <v>0</v>
      </c>
      <c r="W243" s="316">
        <f t="shared" si="222"/>
        <v>0</v>
      </c>
      <c r="X243" s="316">
        <f t="shared" si="222"/>
        <v>0</v>
      </c>
      <c r="Y243" s="316">
        <f t="shared" si="222"/>
        <v>0</v>
      </c>
      <c r="Z243" s="316">
        <f t="shared" si="222"/>
        <v>0</v>
      </c>
      <c r="AA243" s="316">
        <f t="shared" si="222"/>
        <v>0</v>
      </c>
      <c r="AB243" s="316">
        <f t="shared" si="222"/>
        <v>0</v>
      </c>
      <c r="AC243" s="316">
        <f t="shared" si="222"/>
        <v>0</v>
      </c>
      <c r="AD243" s="316">
        <f t="shared" si="222"/>
        <v>0</v>
      </c>
      <c r="AE243" s="316">
        <f t="shared" si="222"/>
        <v>0</v>
      </c>
      <c r="AF243" s="316">
        <f t="shared" si="222"/>
        <v>0</v>
      </c>
      <c r="AG243" s="316">
        <f t="shared" si="222"/>
        <v>0</v>
      </c>
      <c r="AH243" s="316">
        <f t="shared" si="222"/>
        <v>0</v>
      </c>
      <c r="AI243" s="316">
        <f t="shared" si="222"/>
        <v>0</v>
      </c>
      <c r="AJ243" s="316">
        <f t="shared" si="222"/>
        <v>0</v>
      </c>
      <c r="AK243" s="316">
        <f t="shared" si="222"/>
        <v>0</v>
      </c>
      <c r="AL243" s="316">
        <f t="shared" si="222"/>
        <v>0</v>
      </c>
      <c r="AM243" s="316">
        <f t="shared" si="222"/>
        <v>0</v>
      </c>
      <c r="AN243" s="316">
        <f t="shared" si="222"/>
        <v>0</v>
      </c>
      <c r="AO243" s="316">
        <f t="shared" si="222"/>
        <v>0</v>
      </c>
      <c r="AP243" s="316">
        <f t="shared" si="222"/>
        <v>0</v>
      </c>
      <c r="AQ243" s="316">
        <f t="shared" si="222"/>
        <v>0</v>
      </c>
      <c r="AR243" s="316">
        <f t="shared" si="222"/>
        <v>0</v>
      </c>
      <c r="AS243" s="316">
        <f t="shared" si="222"/>
        <v>0</v>
      </c>
      <c r="AT243" s="316">
        <f t="shared" si="222"/>
        <v>0</v>
      </c>
      <c r="AU243" s="316">
        <f t="shared" si="222"/>
        <v>0</v>
      </c>
      <c r="AV243" s="316">
        <f t="shared" si="222"/>
        <v>0</v>
      </c>
      <c r="AW243" s="316">
        <f t="shared" si="222"/>
        <v>0</v>
      </c>
      <c r="AX243" s="316">
        <f t="shared" si="222"/>
        <v>0</v>
      </c>
      <c r="AY243" s="316">
        <f t="shared" si="222"/>
        <v>0</v>
      </c>
      <c r="AZ243" s="316">
        <f t="shared" si="222"/>
        <v>0</v>
      </c>
      <c r="BA243" s="316">
        <f t="shared" si="222"/>
        <v>0</v>
      </c>
      <c r="BB243" s="316">
        <f t="shared" si="222"/>
        <v>0</v>
      </c>
      <c r="BC243" s="316">
        <f t="shared" si="222"/>
        <v>0</v>
      </c>
      <c r="BD243" s="316">
        <f t="shared" si="222"/>
        <v>0</v>
      </c>
      <c r="BE243" s="316">
        <f t="shared" si="222"/>
        <v>0</v>
      </c>
      <c r="BF243" s="316">
        <f t="shared" si="222"/>
        <v>0</v>
      </c>
      <c r="BG243" s="316">
        <f t="shared" si="222"/>
        <v>0</v>
      </c>
      <c r="BH243" s="316">
        <f t="shared" si="222"/>
        <v>0</v>
      </c>
      <c r="BI243" s="316">
        <f t="shared" si="222"/>
        <v>0</v>
      </c>
      <c r="BJ243" s="316">
        <f t="shared" si="222"/>
        <v>0</v>
      </c>
      <c r="BK243" s="316">
        <f t="shared" si="222"/>
        <v>0</v>
      </c>
      <c r="BL243" s="316">
        <f t="shared" si="222"/>
        <v>0</v>
      </c>
      <c r="BM243" s="316">
        <f t="shared" si="222"/>
        <v>0</v>
      </c>
      <c r="BN243" s="316">
        <f t="shared" si="222"/>
        <v>0</v>
      </c>
      <c r="BO243" s="316">
        <f t="shared" si="222"/>
        <v>0</v>
      </c>
      <c r="BP243" s="316">
        <f t="shared" si="222"/>
        <v>0</v>
      </c>
      <c r="BQ243" s="316">
        <f t="shared" si="222"/>
        <v>0</v>
      </c>
      <c r="BR243" s="316">
        <f t="shared" si="222"/>
        <v>0</v>
      </c>
      <c r="BS243" s="316">
        <f t="shared" si="222"/>
        <v>0</v>
      </c>
      <c r="BT243" s="316">
        <f t="shared" si="222"/>
        <v>0</v>
      </c>
      <c r="BU243" s="316">
        <f t="shared" ref="BU243:BX243" si="223">IF($C54="NON-QALY",IF(BU$49="-","",BU$158*BU242),IF($C54="QALY",IF(BU$49="-","",BU242*BU$159),"N/A"))</f>
        <v>0</v>
      </c>
      <c r="BV243" s="316">
        <f t="shared" si="223"/>
        <v>0</v>
      </c>
      <c r="BW243" s="316">
        <f t="shared" si="223"/>
        <v>0</v>
      </c>
      <c r="BX243" s="316">
        <f t="shared" si="223"/>
        <v>0</v>
      </c>
    </row>
    <row r="244" spans="1:76" s="7" customFormat="1" ht="11.4" x14ac:dyDescent="0.2">
      <c r="A244" s="738" t="s">
        <v>38</v>
      </c>
      <c r="B244" s="713">
        <f>B55</f>
        <v>0</v>
      </c>
      <c r="C244" s="713" t="str">
        <f>C55</f>
        <v>Non-QALY</v>
      </c>
      <c r="D244" s="709">
        <f>E244/(IF(C55="QALY",Factors!$BU$59,Factors!$BU$58))</f>
        <v>0</v>
      </c>
      <c r="E244" s="709">
        <f t="shared" ref="E244" si="224">SUM(G245:BX245)</f>
        <v>0</v>
      </c>
      <c r="F244" s="34" t="s">
        <v>325</v>
      </c>
      <c r="G244" s="316">
        <f>G55</f>
        <v>0</v>
      </c>
      <c r="H244" s="316">
        <f t="shared" ref="H244:BS244" si="225">H55</f>
        <v>0</v>
      </c>
      <c r="I244" s="316">
        <f t="shared" si="225"/>
        <v>0</v>
      </c>
      <c r="J244" s="316">
        <f t="shared" si="225"/>
        <v>0</v>
      </c>
      <c r="K244" s="316">
        <f t="shared" si="225"/>
        <v>0</v>
      </c>
      <c r="L244" s="316">
        <f t="shared" si="225"/>
        <v>0</v>
      </c>
      <c r="M244" s="316">
        <f t="shared" si="225"/>
        <v>0</v>
      </c>
      <c r="N244" s="316">
        <f t="shared" si="225"/>
        <v>0</v>
      </c>
      <c r="O244" s="316">
        <f t="shared" si="225"/>
        <v>0</v>
      </c>
      <c r="P244" s="316">
        <f t="shared" si="225"/>
        <v>0</v>
      </c>
      <c r="Q244" s="316">
        <f t="shared" si="225"/>
        <v>0</v>
      </c>
      <c r="R244" s="316">
        <f t="shared" si="225"/>
        <v>0</v>
      </c>
      <c r="S244" s="316">
        <f t="shared" si="225"/>
        <v>0</v>
      </c>
      <c r="T244" s="316">
        <f t="shared" si="225"/>
        <v>0</v>
      </c>
      <c r="U244" s="316">
        <f t="shared" si="225"/>
        <v>0</v>
      </c>
      <c r="V244" s="316">
        <f t="shared" si="225"/>
        <v>0</v>
      </c>
      <c r="W244" s="316">
        <f t="shared" si="225"/>
        <v>0</v>
      </c>
      <c r="X244" s="316">
        <f t="shared" si="225"/>
        <v>0</v>
      </c>
      <c r="Y244" s="316">
        <f t="shared" si="225"/>
        <v>0</v>
      </c>
      <c r="Z244" s="316">
        <f t="shared" si="225"/>
        <v>0</v>
      </c>
      <c r="AA244" s="316">
        <f t="shared" si="225"/>
        <v>0</v>
      </c>
      <c r="AB244" s="316">
        <f t="shared" si="225"/>
        <v>0</v>
      </c>
      <c r="AC244" s="316">
        <f t="shared" si="225"/>
        <v>0</v>
      </c>
      <c r="AD244" s="316">
        <f t="shared" si="225"/>
        <v>0</v>
      </c>
      <c r="AE244" s="316">
        <f t="shared" si="225"/>
        <v>0</v>
      </c>
      <c r="AF244" s="316">
        <f t="shared" si="225"/>
        <v>0</v>
      </c>
      <c r="AG244" s="316">
        <f t="shared" si="225"/>
        <v>0</v>
      </c>
      <c r="AH244" s="316">
        <f t="shared" si="225"/>
        <v>0</v>
      </c>
      <c r="AI244" s="316">
        <f t="shared" si="225"/>
        <v>0</v>
      </c>
      <c r="AJ244" s="316">
        <f t="shared" si="225"/>
        <v>0</v>
      </c>
      <c r="AK244" s="316">
        <f t="shared" si="225"/>
        <v>0</v>
      </c>
      <c r="AL244" s="316">
        <f t="shared" si="225"/>
        <v>0</v>
      </c>
      <c r="AM244" s="316">
        <f t="shared" si="225"/>
        <v>0</v>
      </c>
      <c r="AN244" s="316">
        <f t="shared" si="225"/>
        <v>0</v>
      </c>
      <c r="AO244" s="316">
        <f t="shared" si="225"/>
        <v>0</v>
      </c>
      <c r="AP244" s="316">
        <f t="shared" si="225"/>
        <v>0</v>
      </c>
      <c r="AQ244" s="316">
        <f t="shared" si="225"/>
        <v>0</v>
      </c>
      <c r="AR244" s="316">
        <f t="shared" si="225"/>
        <v>0</v>
      </c>
      <c r="AS244" s="316">
        <f t="shared" si="225"/>
        <v>0</v>
      </c>
      <c r="AT244" s="316">
        <f t="shared" si="225"/>
        <v>0</v>
      </c>
      <c r="AU244" s="316">
        <f t="shared" si="225"/>
        <v>0</v>
      </c>
      <c r="AV244" s="316">
        <f t="shared" si="225"/>
        <v>0</v>
      </c>
      <c r="AW244" s="316">
        <f t="shared" si="225"/>
        <v>0</v>
      </c>
      <c r="AX244" s="316">
        <f t="shared" si="225"/>
        <v>0</v>
      </c>
      <c r="AY244" s="316">
        <f t="shared" si="225"/>
        <v>0</v>
      </c>
      <c r="AZ244" s="316">
        <f t="shared" si="225"/>
        <v>0</v>
      </c>
      <c r="BA244" s="316">
        <f t="shared" si="225"/>
        <v>0</v>
      </c>
      <c r="BB244" s="316">
        <f t="shared" si="225"/>
        <v>0</v>
      </c>
      <c r="BC244" s="316">
        <f t="shared" si="225"/>
        <v>0</v>
      </c>
      <c r="BD244" s="316">
        <f t="shared" si="225"/>
        <v>0</v>
      </c>
      <c r="BE244" s="316">
        <f t="shared" si="225"/>
        <v>0</v>
      </c>
      <c r="BF244" s="316">
        <f t="shared" si="225"/>
        <v>0</v>
      </c>
      <c r="BG244" s="316">
        <f t="shared" si="225"/>
        <v>0</v>
      </c>
      <c r="BH244" s="316">
        <f t="shared" si="225"/>
        <v>0</v>
      </c>
      <c r="BI244" s="316">
        <f t="shared" si="225"/>
        <v>0</v>
      </c>
      <c r="BJ244" s="316">
        <f t="shared" si="225"/>
        <v>0</v>
      </c>
      <c r="BK244" s="316">
        <f t="shared" si="225"/>
        <v>0</v>
      </c>
      <c r="BL244" s="316">
        <f t="shared" si="225"/>
        <v>0</v>
      </c>
      <c r="BM244" s="316">
        <f t="shared" si="225"/>
        <v>0</v>
      </c>
      <c r="BN244" s="316">
        <f t="shared" si="225"/>
        <v>0</v>
      </c>
      <c r="BO244" s="316">
        <f t="shared" si="225"/>
        <v>0</v>
      </c>
      <c r="BP244" s="316">
        <f t="shared" si="225"/>
        <v>0</v>
      </c>
      <c r="BQ244" s="316">
        <f t="shared" si="225"/>
        <v>0</v>
      </c>
      <c r="BR244" s="316">
        <f t="shared" si="225"/>
        <v>0</v>
      </c>
      <c r="BS244" s="316">
        <f t="shared" si="225"/>
        <v>0</v>
      </c>
      <c r="BT244" s="316">
        <f t="shared" ref="BT244:BX244" si="226">BT55</f>
        <v>0</v>
      </c>
      <c r="BU244" s="316">
        <f t="shared" si="226"/>
        <v>0</v>
      </c>
      <c r="BV244" s="316">
        <f t="shared" si="226"/>
        <v>0</v>
      </c>
      <c r="BW244" s="316">
        <f t="shared" si="226"/>
        <v>0</v>
      </c>
      <c r="BX244" s="316">
        <f t="shared" si="226"/>
        <v>0</v>
      </c>
    </row>
    <row r="245" spans="1:76" s="7" customFormat="1" ht="11.4" x14ac:dyDescent="0.2">
      <c r="A245" s="739"/>
      <c r="B245" s="714"/>
      <c r="C245" s="714"/>
      <c r="D245" s="710"/>
      <c r="E245" s="710"/>
      <c r="F245" s="90" t="s">
        <v>324</v>
      </c>
      <c r="G245" s="316">
        <f>IF($C55="","N/A",G244)</f>
        <v>0</v>
      </c>
      <c r="H245" s="316">
        <f>IF($C55="NON-QALY",IF(H$49="-","",H$158*H244),IF($C55="QALY",IF(H$49="-","",H244*H$159),"N/A"))</f>
        <v>0</v>
      </c>
      <c r="I245" s="316">
        <f t="shared" ref="I245:BT245" si="227">IF($C55="NON-QALY",IF(I$49="-","",I$158*I244),IF($C55="QALY",IF(I$49="-","",I244*I$159),"N/A"))</f>
        <v>0</v>
      </c>
      <c r="J245" s="316">
        <f t="shared" si="227"/>
        <v>0</v>
      </c>
      <c r="K245" s="316">
        <f t="shared" si="227"/>
        <v>0</v>
      </c>
      <c r="L245" s="316">
        <f t="shared" si="227"/>
        <v>0</v>
      </c>
      <c r="M245" s="316">
        <f t="shared" si="227"/>
        <v>0</v>
      </c>
      <c r="N245" s="316">
        <f t="shared" si="227"/>
        <v>0</v>
      </c>
      <c r="O245" s="316">
        <f t="shared" si="227"/>
        <v>0</v>
      </c>
      <c r="P245" s="316">
        <f t="shared" si="227"/>
        <v>0</v>
      </c>
      <c r="Q245" s="316">
        <f t="shared" si="227"/>
        <v>0</v>
      </c>
      <c r="R245" s="316">
        <f t="shared" si="227"/>
        <v>0</v>
      </c>
      <c r="S245" s="316">
        <f t="shared" si="227"/>
        <v>0</v>
      </c>
      <c r="T245" s="316">
        <f t="shared" si="227"/>
        <v>0</v>
      </c>
      <c r="U245" s="316">
        <f t="shared" si="227"/>
        <v>0</v>
      </c>
      <c r="V245" s="316">
        <f t="shared" si="227"/>
        <v>0</v>
      </c>
      <c r="W245" s="316">
        <f t="shared" si="227"/>
        <v>0</v>
      </c>
      <c r="X245" s="316">
        <f t="shared" si="227"/>
        <v>0</v>
      </c>
      <c r="Y245" s="316">
        <f t="shared" si="227"/>
        <v>0</v>
      </c>
      <c r="Z245" s="316">
        <f t="shared" si="227"/>
        <v>0</v>
      </c>
      <c r="AA245" s="316">
        <f t="shared" si="227"/>
        <v>0</v>
      </c>
      <c r="AB245" s="316">
        <f t="shared" si="227"/>
        <v>0</v>
      </c>
      <c r="AC245" s="316">
        <f t="shared" si="227"/>
        <v>0</v>
      </c>
      <c r="AD245" s="316">
        <f t="shared" si="227"/>
        <v>0</v>
      </c>
      <c r="AE245" s="316">
        <f t="shared" si="227"/>
        <v>0</v>
      </c>
      <c r="AF245" s="316">
        <f t="shared" si="227"/>
        <v>0</v>
      </c>
      <c r="AG245" s="316">
        <f t="shared" si="227"/>
        <v>0</v>
      </c>
      <c r="AH245" s="316">
        <f t="shared" si="227"/>
        <v>0</v>
      </c>
      <c r="AI245" s="316">
        <f t="shared" si="227"/>
        <v>0</v>
      </c>
      <c r="AJ245" s="316">
        <f t="shared" si="227"/>
        <v>0</v>
      </c>
      <c r="AK245" s="316">
        <f t="shared" si="227"/>
        <v>0</v>
      </c>
      <c r="AL245" s="316">
        <f t="shared" si="227"/>
        <v>0</v>
      </c>
      <c r="AM245" s="316">
        <f t="shared" si="227"/>
        <v>0</v>
      </c>
      <c r="AN245" s="316">
        <f t="shared" si="227"/>
        <v>0</v>
      </c>
      <c r="AO245" s="316">
        <f t="shared" si="227"/>
        <v>0</v>
      </c>
      <c r="AP245" s="316">
        <f t="shared" si="227"/>
        <v>0</v>
      </c>
      <c r="AQ245" s="316">
        <f t="shared" si="227"/>
        <v>0</v>
      </c>
      <c r="AR245" s="316">
        <f t="shared" si="227"/>
        <v>0</v>
      </c>
      <c r="AS245" s="316">
        <f t="shared" si="227"/>
        <v>0</v>
      </c>
      <c r="AT245" s="316">
        <f t="shared" si="227"/>
        <v>0</v>
      </c>
      <c r="AU245" s="316">
        <f t="shared" si="227"/>
        <v>0</v>
      </c>
      <c r="AV245" s="316">
        <f t="shared" si="227"/>
        <v>0</v>
      </c>
      <c r="AW245" s="316">
        <f t="shared" si="227"/>
        <v>0</v>
      </c>
      <c r="AX245" s="316">
        <f t="shared" si="227"/>
        <v>0</v>
      </c>
      <c r="AY245" s="316">
        <f t="shared" si="227"/>
        <v>0</v>
      </c>
      <c r="AZ245" s="316">
        <f t="shared" si="227"/>
        <v>0</v>
      </c>
      <c r="BA245" s="316">
        <f t="shared" si="227"/>
        <v>0</v>
      </c>
      <c r="BB245" s="316">
        <f t="shared" si="227"/>
        <v>0</v>
      </c>
      <c r="BC245" s="316">
        <f t="shared" si="227"/>
        <v>0</v>
      </c>
      <c r="BD245" s="316">
        <f t="shared" si="227"/>
        <v>0</v>
      </c>
      <c r="BE245" s="316">
        <f t="shared" si="227"/>
        <v>0</v>
      </c>
      <c r="BF245" s="316">
        <f t="shared" si="227"/>
        <v>0</v>
      </c>
      <c r="BG245" s="316">
        <f t="shared" si="227"/>
        <v>0</v>
      </c>
      <c r="BH245" s="316">
        <f t="shared" si="227"/>
        <v>0</v>
      </c>
      <c r="BI245" s="316">
        <f t="shared" si="227"/>
        <v>0</v>
      </c>
      <c r="BJ245" s="316">
        <f t="shared" si="227"/>
        <v>0</v>
      </c>
      <c r="BK245" s="316">
        <f t="shared" si="227"/>
        <v>0</v>
      </c>
      <c r="BL245" s="316">
        <f t="shared" si="227"/>
        <v>0</v>
      </c>
      <c r="BM245" s="316">
        <f t="shared" si="227"/>
        <v>0</v>
      </c>
      <c r="BN245" s="316">
        <f t="shared" si="227"/>
        <v>0</v>
      </c>
      <c r="BO245" s="316">
        <f t="shared" si="227"/>
        <v>0</v>
      </c>
      <c r="BP245" s="316">
        <f t="shared" si="227"/>
        <v>0</v>
      </c>
      <c r="BQ245" s="316">
        <f t="shared" si="227"/>
        <v>0</v>
      </c>
      <c r="BR245" s="316">
        <f t="shared" si="227"/>
        <v>0</v>
      </c>
      <c r="BS245" s="316">
        <f t="shared" si="227"/>
        <v>0</v>
      </c>
      <c r="BT245" s="316">
        <f t="shared" si="227"/>
        <v>0</v>
      </c>
      <c r="BU245" s="316">
        <f t="shared" ref="BU245:BX245" si="228">IF($C55="NON-QALY",IF(BU$49="-","",BU$158*BU244),IF($C55="QALY",IF(BU$49="-","",BU244*BU$159),"N/A"))</f>
        <v>0</v>
      </c>
      <c r="BV245" s="316">
        <f t="shared" si="228"/>
        <v>0</v>
      </c>
      <c r="BW245" s="316">
        <f t="shared" si="228"/>
        <v>0</v>
      </c>
      <c r="BX245" s="316">
        <f t="shared" si="228"/>
        <v>0</v>
      </c>
    </row>
    <row r="246" spans="1:76" s="7" customFormat="1" ht="11.4" x14ac:dyDescent="0.2">
      <c r="A246" s="738" t="s">
        <v>39</v>
      </c>
      <c r="B246" s="713">
        <f>B56</f>
        <v>0</v>
      </c>
      <c r="C246" s="713" t="str">
        <f>C56</f>
        <v>Non-QALY</v>
      </c>
      <c r="D246" s="709">
        <f>E246/(IF(C56="QALY",Factors!$BU$59,Factors!$BU$58))</f>
        <v>0</v>
      </c>
      <c r="E246" s="709">
        <f t="shared" ref="E246" si="229">SUM(G247:BX247)</f>
        <v>0</v>
      </c>
      <c r="F246" s="34" t="s">
        <v>325</v>
      </c>
      <c r="G246" s="316">
        <f>G56</f>
        <v>0</v>
      </c>
      <c r="H246" s="316">
        <f t="shared" ref="H246:BS246" si="230">H56</f>
        <v>0</v>
      </c>
      <c r="I246" s="316">
        <f t="shared" si="230"/>
        <v>0</v>
      </c>
      <c r="J246" s="316">
        <f t="shared" si="230"/>
        <v>0</v>
      </c>
      <c r="K246" s="316">
        <f t="shared" si="230"/>
        <v>0</v>
      </c>
      <c r="L246" s="316">
        <f t="shared" si="230"/>
        <v>0</v>
      </c>
      <c r="M246" s="316">
        <f t="shared" si="230"/>
        <v>0</v>
      </c>
      <c r="N246" s="316">
        <f t="shared" si="230"/>
        <v>0</v>
      </c>
      <c r="O246" s="316">
        <f t="shared" si="230"/>
        <v>0</v>
      </c>
      <c r="P246" s="316">
        <f t="shared" si="230"/>
        <v>0</v>
      </c>
      <c r="Q246" s="316">
        <f t="shared" si="230"/>
        <v>0</v>
      </c>
      <c r="R246" s="316">
        <f t="shared" si="230"/>
        <v>0</v>
      </c>
      <c r="S246" s="316">
        <f t="shared" si="230"/>
        <v>0</v>
      </c>
      <c r="T246" s="316">
        <f t="shared" si="230"/>
        <v>0</v>
      </c>
      <c r="U246" s="316">
        <f t="shared" si="230"/>
        <v>0</v>
      </c>
      <c r="V246" s="316">
        <f t="shared" si="230"/>
        <v>0</v>
      </c>
      <c r="W246" s="316">
        <f t="shared" si="230"/>
        <v>0</v>
      </c>
      <c r="X246" s="316">
        <f t="shared" si="230"/>
        <v>0</v>
      </c>
      <c r="Y246" s="316">
        <f t="shared" si="230"/>
        <v>0</v>
      </c>
      <c r="Z246" s="316">
        <f t="shared" si="230"/>
        <v>0</v>
      </c>
      <c r="AA246" s="316">
        <f t="shared" si="230"/>
        <v>0</v>
      </c>
      <c r="AB246" s="316">
        <f t="shared" si="230"/>
        <v>0</v>
      </c>
      <c r="AC246" s="316">
        <f t="shared" si="230"/>
        <v>0</v>
      </c>
      <c r="AD246" s="316">
        <f t="shared" si="230"/>
        <v>0</v>
      </c>
      <c r="AE246" s="316">
        <f t="shared" si="230"/>
        <v>0</v>
      </c>
      <c r="AF246" s="316">
        <f t="shared" si="230"/>
        <v>0</v>
      </c>
      <c r="AG246" s="316">
        <f t="shared" si="230"/>
        <v>0</v>
      </c>
      <c r="AH246" s="316">
        <f t="shared" si="230"/>
        <v>0</v>
      </c>
      <c r="AI246" s="316">
        <f t="shared" si="230"/>
        <v>0</v>
      </c>
      <c r="AJ246" s="316">
        <f t="shared" si="230"/>
        <v>0</v>
      </c>
      <c r="AK246" s="316">
        <f t="shared" si="230"/>
        <v>0</v>
      </c>
      <c r="AL246" s="316">
        <f t="shared" si="230"/>
        <v>0</v>
      </c>
      <c r="AM246" s="316">
        <f t="shared" si="230"/>
        <v>0</v>
      </c>
      <c r="AN246" s="316">
        <f t="shared" si="230"/>
        <v>0</v>
      </c>
      <c r="AO246" s="316">
        <f t="shared" si="230"/>
        <v>0</v>
      </c>
      <c r="AP246" s="316">
        <f t="shared" si="230"/>
        <v>0</v>
      </c>
      <c r="AQ246" s="316">
        <f t="shared" si="230"/>
        <v>0</v>
      </c>
      <c r="AR246" s="316">
        <f t="shared" si="230"/>
        <v>0</v>
      </c>
      <c r="AS246" s="316">
        <f t="shared" si="230"/>
        <v>0</v>
      </c>
      <c r="AT246" s="316">
        <f t="shared" si="230"/>
        <v>0</v>
      </c>
      <c r="AU246" s="316">
        <f t="shared" si="230"/>
        <v>0</v>
      </c>
      <c r="AV246" s="316">
        <f t="shared" si="230"/>
        <v>0</v>
      </c>
      <c r="AW246" s="316">
        <f t="shared" si="230"/>
        <v>0</v>
      </c>
      <c r="AX246" s="316">
        <f t="shared" si="230"/>
        <v>0</v>
      </c>
      <c r="AY246" s="316">
        <f t="shared" si="230"/>
        <v>0</v>
      </c>
      <c r="AZ246" s="316">
        <f t="shared" si="230"/>
        <v>0</v>
      </c>
      <c r="BA246" s="316">
        <f t="shared" si="230"/>
        <v>0</v>
      </c>
      <c r="BB246" s="316">
        <f t="shared" si="230"/>
        <v>0</v>
      </c>
      <c r="BC246" s="316">
        <f t="shared" si="230"/>
        <v>0</v>
      </c>
      <c r="BD246" s="316">
        <f t="shared" si="230"/>
        <v>0</v>
      </c>
      <c r="BE246" s="316">
        <f t="shared" si="230"/>
        <v>0</v>
      </c>
      <c r="BF246" s="316">
        <f t="shared" si="230"/>
        <v>0</v>
      </c>
      <c r="BG246" s="316">
        <f t="shared" si="230"/>
        <v>0</v>
      </c>
      <c r="BH246" s="316">
        <f t="shared" si="230"/>
        <v>0</v>
      </c>
      <c r="BI246" s="316">
        <f t="shared" si="230"/>
        <v>0</v>
      </c>
      <c r="BJ246" s="316">
        <f t="shared" si="230"/>
        <v>0</v>
      </c>
      <c r="BK246" s="316">
        <f t="shared" si="230"/>
        <v>0</v>
      </c>
      <c r="BL246" s="316">
        <f t="shared" si="230"/>
        <v>0</v>
      </c>
      <c r="BM246" s="316">
        <f t="shared" si="230"/>
        <v>0</v>
      </c>
      <c r="BN246" s="316">
        <f t="shared" si="230"/>
        <v>0</v>
      </c>
      <c r="BO246" s="316">
        <f t="shared" si="230"/>
        <v>0</v>
      </c>
      <c r="BP246" s="316">
        <f t="shared" si="230"/>
        <v>0</v>
      </c>
      <c r="BQ246" s="316">
        <f t="shared" si="230"/>
        <v>0</v>
      </c>
      <c r="BR246" s="316">
        <f t="shared" si="230"/>
        <v>0</v>
      </c>
      <c r="BS246" s="316">
        <f t="shared" si="230"/>
        <v>0</v>
      </c>
      <c r="BT246" s="316">
        <f t="shared" ref="BT246:BX246" si="231">BT56</f>
        <v>0</v>
      </c>
      <c r="BU246" s="316">
        <f t="shared" si="231"/>
        <v>0</v>
      </c>
      <c r="BV246" s="316">
        <f t="shared" si="231"/>
        <v>0</v>
      </c>
      <c r="BW246" s="316">
        <f t="shared" si="231"/>
        <v>0</v>
      </c>
      <c r="BX246" s="316">
        <f t="shared" si="231"/>
        <v>0</v>
      </c>
    </row>
    <row r="247" spans="1:76" s="7" customFormat="1" ht="11.4" x14ac:dyDescent="0.2">
      <c r="A247" s="739"/>
      <c r="B247" s="714"/>
      <c r="C247" s="714"/>
      <c r="D247" s="710"/>
      <c r="E247" s="710"/>
      <c r="F247" s="90" t="s">
        <v>324</v>
      </c>
      <c r="G247" s="316">
        <f>IF($C56="","N/A",G246)</f>
        <v>0</v>
      </c>
      <c r="H247" s="316">
        <f>IF($C56="NON-QALY",IF(H$49="-","",H$158*H246),IF($C56="QALY",IF(H$49="-","",H246*H$159),"N/A"))</f>
        <v>0</v>
      </c>
      <c r="I247" s="316">
        <f t="shared" ref="I247:BT247" si="232">IF($C56="NON-QALY",IF(I$49="-","",I$158*I246),IF($C56="QALY",IF(I$49="-","",I246*I$159),"N/A"))</f>
        <v>0</v>
      </c>
      <c r="J247" s="316">
        <f t="shared" si="232"/>
        <v>0</v>
      </c>
      <c r="K247" s="316">
        <f t="shared" si="232"/>
        <v>0</v>
      </c>
      <c r="L247" s="316">
        <f t="shared" si="232"/>
        <v>0</v>
      </c>
      <c r="M247" s="316">
        <f t="shared" si="232"/>
        <v>0</v>
      </c>
      <c r="N247" s="316">
        <f t="shared" si="232"/>
        <v>0</v>
      </c>
      <c r="O247" s="316">
        <f t="shared" si="232"/>
        <v>0</v>
      </c>
      <c r="P247" s="316">
        <f t="shared" si="232"/>
        <v>0</v>
      </c>
      <c r="Q247" s="316">
        <f t="shared" si="232"/>
        <v>0</v>
      </c>
      <c r="R247" s="316">
        <f t="shared" si="232"/>
        <v>0</v>
      </c>
      <c r="S247" s="316">
        <f t="shared" si="232"/>
        <v>0</v>
      </c>
      <c r="T247" s="316">
        <f t="shared" si="232"/>
        <v>0</v>
      </c>
      <c r="U247" s="316">
        <f t="shared" si="232"/>
        <v>0</v>
      </c>
      <c r="V247" s="316">
        <f t="shared" si="232"/>
        <v>0</v>
      </c>
      <c r="W247" s="316">
        <f t="shared" si="232"/>
        <v>0</v>
      </c>
      <c r="X247" s="316">
        <f t="shared" si="232"/>
        <v>0</v>
      </c>
      <c r="Y247" s="316">
        <f t="shared" si="232"/>
        <v>0</v>
      </c>
      <c r="Z247" s="316">
        <f t="shared" si="232"/>
        <v>0</v>
      </c>
      <c r="AA247" s="316">
        <f t="shared" si="232"/>
        <v>0</v>
      </c>
      <c r="AB247" s="316">
        <f t="shared" si="232"/>
        <v>0</v>
      </c>
      <c r="AC247" s="316">
        <f t="shared" si="232"/>
        <v>0</v>
      </c>
      <c r="AD247" s="316">
        <f t="shared" si="232"/>
        <v>0</v>
      </c>
      <c r="AE247" s="316">
        <f t="shared" si="232"/>
        <v>0</v>
      </c>
      <c r="AF247" s="316">
        <f t="shared" si="232"/>
        <v>0</v>
      </c>
      <c r="AG247" s="316">
        <f t="shared" si="232"/>
        <v>0</v>
      </c>
      <c r="AH247" s="316">
        <f t="shared" si="232"/>
        <v>0</v>
      </c>
      <c r="AI247" s="316">
        <f t="shared" si="232"/>
        <v>0</v>
      </c>
      <c r="AJ247" s="316">
        <f t="shared" si="232"/>
        <v>0</v>
      </c>
      <c r="AK247" s="316">
        <f t="shared" si="232"/>
        <v>0</v>
      </c>
      <c r="AL247" s="316">
        <f t="shared" si="232"/>
        <v>0</v>
      </c>
      <c r="AM247" s="316">
        <f t="shared" si="232"/>
        <v>0</v>
      </c>
      <c r="AN247" s="316">
        <f t="shared" si="232"/>
        <v>0</v>
      </c>
      <c r="AO247" s="316">
        <f t="shared" si="232"/>
        <v>0</v>
      </c>
      <c r="AP247" s="316">
        <f t="shared" si="232"/>
        <v>0</v>
      </c>
      <c r="AQ247" s="316">
        <f t="shared" si="232"/>
        <v>0</v>
      </c>
      <c r="AR247" s="316">
        <f t="shared" si="232"/>
        <v>0</v>
      </c>
      <c r="AS247" s="316">
        <f t="shared" si="232"/>
        <v>0</v>
      </c>
      <c r="AT247" s="316">
        <f t="shared" si="232"/>
        <v>0</v>
      </c>
      <c r="AU247" s="316">
        <f t="shared" si="232"/>
        <v>0</v>
      </c>
      <c r="AV247" s="316">
        <f t="shared" si="232"/>
        <v>0</v>
      </c>
      <c r="AW247" s="316">
        <f t="shared" si="232"/>
        <v>0</v>
      </c>
      <c r="AX247" s="316">
        <f t="shared" si="232"/>
        <v>0</v>
      </c>
      <c r="AY247" s="316">
        <f t="shared" si="232"/>
        <v>0</v>
      </c>
      <c r="AZ247" s="316">
        <f t="shared" si="232"/>
        <v>0</v>
      </c>
      <c r="BA247" s="316">
        <f t="shared" si="232"/>
        <v>0</v>
      </c>
      <c r="BB247" s="316">
        <f t="shared" si="232"/>
        <v>0</v>
      </c>
      <c r="BC247" s="316">
        <f t="shared" si="232"/>
        <v>0</v>
      </c>
      <c r="BD247" s="316">
        <f t="shared" si="232"/>
        <v>0</v>
      </c>
      <c r="BE247" s="316">
        <f t="shared" si="232"/>
        <v>0</v>
      </c>
      <c r="BF247" s="316">
        <f t="shared" si="232"/>
        <v>0</v>
      </c>
      <c r="BG247" s="316">
        <f t="shared" si="232"/>
        <v>0</v>
      </c>
      <c r="BH247" s="316">
        <f t="shared" si="232"/>
        <v>0</v>
      </c>
      <c r="BI247" s="316">
        <f t="shared" si="232"/>
        <v>0</v>
      </c>
      <c r="BJ247" s="316">
        <f t="shared" si="232"/>
        <v>0</v>
      </c>
      <c r="BK247" s="316">
        <f t="shared" si="232"/>
        <v>0</v>
      </c>
      <c r="BL247" s="316">
        <f t="shared" si="232"/>
        <v>0</v>
      </c>
      <c r="BM247" s="316">
        <f t="shared" si="232"/>
        <v>0</v>
      </c>
      <c r="BN247" s="316">
        <f t="shared" si="232"/>
        <v>0</v>
      </c>
      <c r="BO247" s="316">
        <f t="shared" si="232"/>
        <v>0</v>
      </c>
      <c r="BP247" s="316">
        <f t="shared" si="232"/>
        <v>0</v>
      </c>
      <c r="BQ247" s="316">
        <f t="shared" si="232"/>
        <v>0</v>
      </c>
      <c r="BR247" s="316">
        <f t="shared" si="232"/>
        <v>0</v>
      </c>
      <c r="BS247" s="316">
        <f t="shared" si="232"/>
        <v>0</v>
      </c>
      <c r="BT247" s="316">
        <f t="shared" si="232"/>
        <v>0</v>
      </c>
      <c r="BU247" s="316">
        <f t="shared" ref="BU247:BX247" si="233">IF($C56="NON-QALY",IF(BU$49="-","",BU$158*BU246),IF($C56="QALY",IF(BU$49="-","",BU246*BU$159),"N/A"))</f>
        <v>0</v>
      </c>
      <c r="BV247" s="316">
        <f t="shared" si="233"/>
        <v>0</v>
      </c>
      <c r="BW247" s="316">
        <f t="shared" si="233"/>
        <v>0</v>
      </c>
      <c r="BX247" s="316">
        <f t="shared" si="233"/>
        <v>0</v>
      </c>
    </row>
    <row r="248" spans="1:76" s="7" customFormat="1" ht="11.4" x14ac:dyDescent="0.2">
      <c r="A248" s="738" t="s">
        <v>40</v>
      </c>
      <c r="B248" s="713">
        <f>B57</f>
        <v>0</v>
      </c>
      <c r="C248" s="713" t="str">
        <f>C57</f>
        <v>Non-QALY</v>
      </c>
      <c r="D248" s="709">
        <f>E248/(IF(C57="QALY",Factors!$BU$59,Factors!$BU$58))</f>
        <v>0</v>
      </c>
      <c r="E248" s="709">
        <f t="shared" ref="E248" si="234">SUM(G249:BX249)</f>
        <v>0</v>
      </c>
      <c r="F248" s="34" t="s">
        <v>325</v>
      </c>
      <c r="G248" s="316">
        <f>G57</f>
        <v>0</v>
      </c>
      <c r="H248" s="316">
        <f t="shared" ref="H248:BS248" si="235">H57</f>
        <v>0</v>
      </c>
      <c r="I248" s="316">
        <f t="shared" si="235"/>
        <v>0</v>
      </c>
      <c r="J248" s="316">
        <f t="shared" si="235"/>
        <v>0</v>
      </c>
      <c r="K248" s="316">
        <f t="shared" si="235"/>
        <v>0</v>
      </c>
      <c r="L248" s="316">
        <f t="shared" si="235"/>
        <v>0</v>
      </c>
      <c r="M248" s="316">
        <f t="shared" si="235"/>
        <v>0</v>
      </c>
      <c r="N248" s="316">
        <f t="shared" si="235"/>
        <v>0</v>
      </c>
      <c r="O248" s="316">
        <f t="shared" si="235"/>
        <v>0</v>
      </c>
      <c r="P248" s="316">
        <f t="shared" si="235"/>
        <v>0</v>
      </c>
      <c r="Q248" s="316">
        <f t="shared" si="235"/>
        <v>0</v>
      </c>
      <c r="R248" s="316">
        <f t="shared" si="235"/>
        <v>0</v>
      </c>
      <c r="S248" s="316">
        <f t="shared" si="235"/>
        <v>0</v>
      </c>
      <c r="T248" s="316">
        <f t="shared" si="235"/>
        <v>0</v>
      </c>
      <c r="U248" s="316">
        <f t="shared" si="235"/>
        <v>0</v>
      </c>
      <c r="V248" s="316">
        <f t="shared" si="235"/>
        <v>0</v>
      </c>
      <c r="W248" s="316">
        <f t="shared" si="235"/>
        <v>0</v>
      </c>
      <c r="X248" s="316">
        <f t="shared" si="235"/>
        <v>0</v>
      </c>
      <c r="Y248" s="316">
        <f t="shared" si="235"/>
        <v>0</v>
      </c>
      <c r="Z248" s="316">
        <f t="shared" si="235"/>
        <v>0</v>
      </c>
      <c r="AA248" s="316">
        <f t="shared" si="235"/>
        <v>0</v>
      </c>
      <c r="AB248" s="316">
        <f t="shared" si="235"/>
        <v>0</v>
      </c>
      <c r="AC248" s="316">
        <f t="shared" si="235"/>
        <v>0</v>
      </c>
      <c r="AD248" s="316">
        <f t="shared" si="235"/>
        <v>0</v>
      </c>
      <c r="AE248" s="316">
        <f t="shared" si="235"/>
        <v>0</v>
      </c>
      <c r="AF248" s="316">
        <f t="shared" si="235"/>
        <v>0</v>
      </c>
      <c r="AG248" s="316">
        <f t="shared" si="235"/>
        <v>0</v>
      </c>
      <c r="AH248" s="316">
        <f t="shared" si="235"/>
        <v>0</v>
      </c>
      <c r="AI248" s="316">
        <f t="shared" si="235"/>
        <v>0</v>
      </c>
      <c r="AJ248" s="316">
        <f t="shared" si="235"/>
        <v>0</v>
      </c>
      <c r="AK248" s="316">
        <f t="shared" si="235"/>
        <v>0</v>
      </c>
      <c r="AL248" s="316">
        <f t="shared" si="235"/>
        <v>0</v>
      </c>
      <c r="AM248" s="316">
        <f t="shared" si="235"/>
        <v>0</v>
      </c>
      <c r="AN248" s="316">
        <f t="shared" si="235"/>
        <v>0</v>
      </c>
      <c r="AO248" s="316">
        <f t="shared" si="235"/>
        <v>0</v>
      </c>
      <c r="AP248" s="316">
        <f t="shared" si="235"/>
        <v>0</v>
      </c>
      <c r="AQ248" s="316">
        <f t="shared" si="235"/>
        <v>0</v>
      </c>
      <c r="AR248" s="316">
        <f t="shared" si="235"/>
        <v>0</v>
      </c>
      <c r="AS248" s="316">
        <f t="shared" si="235"/>
        <v>0</v>
      </c>
      <c r="AT248" s="316">
        <f t="shared" si="235"/>
        <v>0</v>
      </c>
      <c r="AU248" s="316">
        <f t="shared" si="235"/>
        <v>0</v>
      </c>
      <c r="AV248" s="316">
        <f t="shared" si="235"/>
        <v>0</v>
      </c>
      <c r="AW248" s="316">
        <f t="shared" si="235"/>
        <v>0</v>
      </c>
      <c r="AX248" s="316">
        <f t="shared" si="235"/>
        <v>0</v>
      </c>
      <c r="AY248" s="316">
        <f t="shared" si="235"/>
        <v>0</v>
      </c>
      <c r="AZ248" s="316">
        <f t="shared" si="235"/>
        <v>0</v>
      </c>
      <c r="BA248" s="316">
        <f t="shared" si="235"/>
        <v>0</v>
      </c>
      <c r="BB248" s="316">
        <f t="shared" si="235"/>
        <v>0</v>
      </c>
      <c r="BC248" s="316">
        <f t="shared" si="235"/>
        <v>0</v>
      </c>
      <c r="BD248" s="316">
        <f t="shared" si="235"/>
        <v>0</v>
      </c>
      <c r="BE248" s="316">
        <f t="shared" si="235"/>
        <v>0</v>
      </c>
      <c r="BF248" s="316">
        <f t="shared" si="235"/>
        <v>0</v>
      </c>
      <c r="BG248" s="316">
        <f t="shared" si="235"/>
        <v>0</v>
      </c>
      <c r="BH248" s="316">
        <f t="shared" si="235"/>
        <v>0</v>
      </c>
      <c r="BI248" s="316">
        <f t="shared" si="235"/>
        <v>0</v>
      </c>
      <c r="BJ248" s="316">
        <f t="shared" si="235"/>
        <v>0</v>
      </c>
      <c r="BK248" s="316">
        <f t="shared" si="235"/>
        <v>0</v>
      </c>
      <c r="BL248" s="316">
        <f t="shared" si="235"/>
        <v>0</v>
      </c>
      <c r="BM248" s="316">
        <f t="shared" si="235"/>
        <v>0</v>
      </c>
      <c r="BN248" s="316">
        <f t="shared" si="235"/>
        <v>0</v>
      </c>
      <c r="BO248" s="316">
        <f t="shared" si="235"/>
        <v>0</v>
      </c>
      <c r="BP248" s="316">
        <f t="shared" si="235"/>
        <v>0</v>
      </c>
      <c r="BQ248" s="316">
        <f t="shared" si="235"/>
        <v>0</v>
      </c>
      <c r="BR248" s="316">
        <f t="shared" si="235"/>
        <v>0</v>
      </c>
      <c r="BS248" s="316">
        <f t="shared" si="235"/>
        <v>0</v>
      </c>
      <c r="BT248" s="316">
        <f t="shared" ref="BT248:BX248" si="236">BT57</f>
        <v>0</v>
      </c>
      <c r="BU248" s="316">
        <f t="shared" si="236"/>
        <v>0</v>
      </c>
      <c r="BV248" s="316">
        <f t="shared" si="236"/>
        <v>0</v>
      </c>
      <c r="BW248" s="316">
        <f t="shared" si="236"/>
        <v>0</v>
      </c>
      <c r="BX248" s="316">
        <f t="shared" si="236"/>
        <v>0</v>
      </c>
    </row>
    <row r="249" spans="1:76" s="7" customFormat="1" ht="11.4" x14ac:dyDescent="0.2">
      <c r="A249" s="739"/>
      <c r="B249" s="714"/>
      <c r="C249" s="714"/>
      <c r="D249" s="710"/>
      <c r="E249" s="710"/>
      <c r="F249" s="90" t="s">
        <v>324</v>
      </c>
      <c r="G249" s="316">
        <f>IF($C57="","N/A",G248)</f>
        <v>0</v>
      </c>
      <c r="H249" s="316">
        <f>IF($C57="NON-QALY",IF(H$49="-","",H$158*H248),IF($C57="QALY",IF(H$49="-","",H248*H$159),"N/A"))</f>
        <v>0</v>
      </c>
      <c r="I249" s="316">
        <f t="shared" ref="I249:BT249" si="237">IF($C57="NON-QALY",IF(I$49="-","",I$158*I248),IF($C57="QALY",IF(I$49="-","",I248*I$159),"N/A"))</f>
        <v>0</v>
      </c>
      <c r="J249" s="316">
        <f t="shared" si="237"/>
        <v>0</v>
      </c>
      <c r="K249" s="316">
        <f t="shared" si="237"/>
        <v>0</v>
      </c>
      <c r="L249" s="316">
        <f t="shared" si="237"/>
        <v>0</v>
      </c>
      <c r="M249" s="316">
        <f t="shared" si="237"/>
        <v>0</v>
      </c>
      <c r="N249" s="316">
        <f t="shared" si="237"/>
        <v>0</v>
      </c>
      <c r="O249" s="316">
        <f t="shared" si="237"/>
        <v>0</v>
      </c>
      <c r="P249" s="316">
        <f t="shared" si="237"/>
        <v>0</v>
      </c>
      <c r="Q249" s="316">
        <f t="shared" si="237"/>
        <v>0</v>
      </c>
      <c r="R249" s="316">
        <f t="shared" si="237"/>
        <v>0</v>
      </c>
      <c r="S249" s="316">
        <f t="shared" si="237"/>
        <v>0</v>
      </c>
      <c r="T249" s="316">
        <f t="shared" si="237"/>
        <v>0</v>
      </c>
      <c r="U249" s="316">
        <f t="shared" si="237"/>
        <v>0</v>
      </c>
      <c r="V249" s="316">
        <f t="shared" si="237"/>
        <v>0</v>
      </c>
      <c r="W249" s="316">
        <f t="shared" si="237"/>
        <v>0</v>
      </c>
      <c r="X249" s="316">
        <f t="shared" si="237"/>
        <v>0</v>
      </c>
      <c r="Y249" s="316">
        <f t="shared" si="237"/>
        <v>0</v>
      </c>
      <c r="Z249" s="316">
        <f t="shared" si="237"/>
        <v>0</v>
      </c>
      <c r="AA249" s="316">
        <f t="shared" si="237"/>
        <v>0</v>
      </c>
      <c r="AB249" s="316">
        <f t="shared" si="237"/>
        <v>0</v>
      </c>
      <c r="AC249" s="316">
        <f t="shared" si="237"/>
        <v>0</v>
      </c>
      <c r="AD249" s="316">
        <f t="shared" si="237"/>
        <v>0</v>
      </c>
      <c r="AE249" s="316">
        <f t="shared" si="237"/>
        <v>0</v>
      </c>
      <c r="AF249" s="316">
        <f t="shared" si="237"/>
        <v>0</v>
      </c>
      <c r="AG249" s="316">
        <f t="shared" si="237"/>
        <v>0</v>
      </c>
      <c r="AH249" s="316">
        <f t="shared" si="237"/>
        <v>0</v>
      </c>
      <c r="AI249" s="316">
        <f t="shared" si="237"/>
        <v>0</v>
      </c>
      <c r="AJ249" s="316">
        <f t="shared" si="237"/>
        <v>0</v>
      </c>
      <c r="AK249" s="316">
        <f t="shared" si="237"/>
        <v>0</v>
      </c>
      <c r="AL249" s="316">
        <f t="shared" si="237"/>
        <v>0</v>
      </c>
      <c r="AM249" s="316">
        <f t="shared" si="237"/>
        <v>0</v>
      </c>
      <c r="AN249" s="316">
        <f t="shared" si="237"/>
        <v>0</v>
      </c>
      <c r="AO249" s="316">
        <f t="shared" si="237"/>
        <v>0</v>
      </c>
      <c r="AP249" s="316">
        <f t="shared" si="237"/>
        <v>0</v>
      </c>
      <c r="AQ249" s="316">
        <f t="shared" si="237"/>
        <v>0</v>
      </c>
      <c r="AR249" s="316">
        <f t="shared" si="237"/>
        <v>0</v>
      </c>
      <c r="AS249" s="316">
        <f t="shared" si="237"/>
        <v>0</v>
      </c>
      <c r="AT249" s="316">
        <f t="shared" si="237"/>
        <v>0</v>
      </c>
      <c r="AU249" s="316">
        <f t="shared" si="237"/>
        <v>0</v>
      </c>
      <c r="AV249" s="316">
        <f t="shared" si="237"/>
        <v>0</v>
      </c>
      <c r="AW249" s="316">
        <f t="shared" si="237"/>
        <v>0</v>
      </c>
      <c r="AX249" s="316">
        <f t="shared" si="237"/>
        <v>0</v>
      </c>
      <c r="AY249" s="316">
        <f t="shared" si="237"/>
        <v>0</v>
      </c>
      <c r="AZ249" s="316">
        <f t="shared" si="237"/>
        <v>0</v>
      </c>
      <c r="BA249" s="316">
        <f t="shared" si="237"/>
        <v>0</v>
      </c>
      <c r="BB249" s="316">
        <f t="shared" si="237"/>
        <v>0</v>
      </c>
      <c r="BC249" s="316">
        <f t="shared" si="237"/>
        <v>0</v>
      </c>
      <c r="BD249" s="316">
        <f t="shared" si="237"/>
        <v>0</v>
      </c>
      <c r="BE249" s="316">
        <f t="shared" si="237"/>
        <v>0</v>
      </c>
      <c r="BF249" s="316">
        <f t="shared" si="237"/>
        <v>0</v>
      </c>
      <c r="BG249" s="316">
        <f t="shared" si="237"/>
        <v>0</v>
      </c>
      <c r="BH249" s="316">
        <f t="shared" si="237"/>
        <v>0</v>
      </c>
      <c r="BI249" s="316">
        <f t="shared" si="237"/>
        <v>0</v>
      </c>
      <c r="BJ249" s="316">
        <f t="shared" si="237"/>
        <v>0</v>
      </c>
      <c r="BK249" s="316">
        <f t="shared" si="237"/>
        <v>0</v>
      </c>
      <c r="BL249" s="316">
        <f t="shared" si="237"/>
        <v>0</v>
      </c>
      <c r="BM249" s="316">
        <f t="shared" si="237"/>
        <v>0</v>
      </c>
      <c r="BN249" s="316">
        <f t="shared" si="237"/>
        <v>0</v>
      </c>
      <c r="BO249" s="316">
        <f t="shared" si="237"/>
        <v>0</v>
      </c>
      <c r="BP249" s="316">
        <f t="shared" si="237"/>
        <v>0</v>
      </c>
      <c r="BQ249" s="316">
        <f t="shared" si="237"/>
        <v>0</v>
      </c>
      <c r="BR249" s="316">
        <f t="shared" si="237"/>
        <v>0</v>
      </c>
      <c r="BS249" s="316">
        <f t="shared" si="237"/>
        <v>0</v>
      </c>
      <c r="BT249" s="316">
        <f t="shared" si="237"/>
        <v>0</v>
      </c>
      <c r="BU249" s="316">
        <f t="shared" ref="BU249:BX249" si="238">IF($C57="NON-QALY",IF(BU$49="-","",BU$158*BU248),IF($C57="QALY",IF(BU$49="-","",BU248*BU$159),"N/A"))</f>
        <v>0</v>
      </c>
      <c r="BV249" s="316">
        <f t="shared" si="238"/>
        <v>0</v>
      </c>
      <c r="BW249" s="316">
        <f t="shared" si="238"/>
        <v>0</v>
      </c>
      <c r="BX249" s="316">
        <f t="shared" si="238"/>
        <v>0</v>
      </c>
    </row>
    <row r="250" spans="1:76" s="7" customFormat="1" ht="11.4" x14ac:dyDescent="0.2">
      <c r="A250" s="738" t="s">
        <v>631</v>
      </c>
      <c r="B250" s="713">
        <f>B58</f>
        <v>0</v>
      </c>
      <c r="C250" s="713" t="str">
        <f>C58</f>
        <v>Non-QALY</v>
      </c>
      <c r="D250" s="709">
        <f>E250/(IF(C58="QALY",Factors!$BU$59,Factors!$BU$58))</f>
        <v>0</v>
      </c>
      <c r="E250" s="709">
        <f t="shared" ref="E250" si="239">SUM(G251:BX251)</f>
        <v>0</v>
      </c>
      <c r="F250" s="34" t="s">
        <v>325</v>
      </c>
      <c r="G250" s="316">
        <f>G58</f>
        <v>0</v>
      </c>
      <c r="H250" s="316">
        <f t="shared" ref="H250:BS250" si="240">H58</f>
        <v>0</v>
      </c>
      <c r="I250" s="316">
        <f t="shared" si="240"/>
        <v>0</v>
      </c>
      <c r="J250" s="316">
        <f t="shared" si="240"/>
        <v>0</v>
      </c>
      <c r="K250" s="316">
        <f t="shared" si="240"/>
        <v>0</v>
      </c>
      <c r="L250" s="316">
        <f t="shared" si="240"/>
        <v>0</v>
      </c>
      <c r="M250" s="316">
        <f t="shared" si="240"/>
        <v>0</v>
      </c>
      <c r="N250" s="316">
        <f t="shared" si="240"/>
        <v>0</v>
      </c>
      <c r="O250" s="316">
        <f t="shared" si="240"/>
        <v>0</v>
      </c>
      <c r="P250" s="316">
        <f t="shared" si="240"/>
        <v>0</v>
      </c>
      <c r="Q250" s="316">
        <f t="shared" si="240"/>
        <v>0</v>
      </c>
      <c r="R250" s="316">
        <f t="shared" si="240"/>
        <v>0</v>
      </c>
      <c r="S250" s="316">
        <f t="shared" si="240"/>
        <v>0</v>
      </c>
      <c r="T250" s="316">
        <f t="shared" si="240"/>
        <v>0</v>
      </c>
      <c r="U250" s="316">
        <f t="shared" si="240"/>
        <v>0</v>
      </c>
      <c r="V250" s="316">
        <f t="shared" si="240"/>
        <v>0</v>
      </c>
      <c r="W250" s="316">
        <f t="shared" si="240"/>
        <v>0</v>
      </c>
      <c r="X250" s="316">
        <f t="shared" si="240"/>
        <v>0</v>
      </c>
      <c r="Y250" s="316">
        <f t="shared" si="240"/>
        <v>0</v>
      </c>
      <c r="Z250" s="316">
        <f t="shared" si="240"/>
        <v>0</v>
      </c>
      <c r="AA250" s="316">
        <f t="shared" si="240"/>
        <v>0</v>
      </c>
      <c r="AB250" s="316">
        <f t="shared" si="240"/>
        <v>0</v>
      </c>
      <c r="AC250" s="316">
        <f t="shared" si="240"/>
        <v>0</v>
      </c>
      <c r="AD250" s="316">
        <f t="shared" si="240"/>
        <v>0</v>
      </c>
      <c r="AE250" s="316">
        <f t="shared" si="240"/>
        <v>0</v>
      </c>
      <c r="AF250" s="316">
        <f t="shared" si="240"/>
        <v>0</v>
      </c>
      <c r="AG250" s="316">
        <f t="shared" si="240"/>
        <v>0</v>
      </c>
      <c r="AH250" s="316">
        <f t="shared" si="240"/>
        <v>0</v>
      </c>
      <c r="AI250" s="316">
        <f t="shared" si="240"/>
        <v>0</v>
      </c>
      <c r="AJ250" s="316">
        <f t="shared" si="240"/>
        <v>0</v>
      </c>
      <c r="AK250" s="316">
        <f t="shared" si="240"/>
        <v>0</v>
      </c>
      <c r="AL250" s="316">
        <f t="shared" si="240"/>
        <v>0</v>
      </c>
      <c r="AM250" s="316">
        <f t="shared" si="240"/>
        <v>0</v>
      </c>
      <c r="AN250" s="316">
        <f t="shared" si="240"/>
        <v>0</v>
      </c>
      <c r="AO250" s="316">
        <f t="shared" si="240"/>
        <v>0</v>
      </c>
      <c r="AP250" s="316">
        <f t="shared" si="240"/>
        <v>0</v>
      </c>
      <c r="AQ250" s="316">
        <f t="shared" si="240"/>
        <v>0</v>
      </c>
      <c r="AR250" s="316">
        <f t="shared" si="240"/>
        <v>0</v>
      </c>
      <c r="AS250" s="316">
        <f t="shared" si="240"/>
        <v>0</v>
      </c>
      <c r="AT250" s="316">
        <f t="shared" si="240"/>
        <v>0</v>
      </c>
      <c r="AU250" s="316">
        <f t="shared" si="240"/>
        <v>0</v>
      </c>
      <c r="AV250" s="316">
        <f t="shared" si="240"/>
        <v>0</v>
      </c>
      <c r="AW250" s="316">
        <f t="shared" si="240"/>
        <v>0</v>
      </c>
      <c r="AX250" s="316">
        <f t="shared" si="240"/>
        <v>0</v>
      </c>
      <c r="AY250" s="316">
        <f t="shared" si="240"/>
        <v>0</v>
      </c>
      <c r="AZ250" s="316">
        <f t="shared" si="240"/>
        <v>0</v>
      </c>
      <c r="BA250" s="316">
        <f t="shared" si="240"/>
        <v>0</v>
      </c>
      <c r="BB250" s="316">
        <f t="shared" si="240"/>
        <v>0</v>
      </c>
      <c r="BC250" s="316">
        <f t="shared" si="240"/>
        <v>0</v>
      </c>
      <c r="BD250" s="316">
        <f t="shared" si="240"/>
        <v>0</v>
      </c>
      <c r="BE250" s="316">
        <f t="shared" si="240"/>
        <v>0</v>
      </c>
      <c r="BF250" s="316">
        <f t="shared" si="240"/>
        <v>0</v>
      </c>
      <c r="BG250" s="316">
        <f t="shared" si="240"/>
        <v>0</v>
      </c>
      <c r="BH250" s="316">
        <f t="shared" si="240"/>
        <v>0</v>
      </c>
      <c r="BI250" s="316">
        <f t="shared" si="240"/>
        <v>0</v>
      </c>
      <c r="BJ250" s="316">
        <f t="shared" si="240"/>
        <v>0</v>
      </c>
      <c r="BK250" s="316">
        <f t="shared" si="240"/>
        <v>0</v>
      </c>
      <c r="BL250" s="316">
        <f t="shared" si="240"/>
        <v>0</v>
      </c>
      <c r="BM250" s="316">
        <f t="shared" si="240"/>
        <v>0</v>
      </c>
      <c r="BN250" s="316">
        <f t="shared" si="240"/>
        <v>0</v>
      </c>
      <c r="BO250" s="316">
        <f t="shared" si="240"/>
        <v>0</v>
      </c>
      <c r="BP250" s="316">
        <f t="shared" si="240"/>
        <v>0</v>
      </c>
      <c r="BQ250" s="316">
        <f t="shared" si="240"/>
        <v>0</v>
      </c>
      <c r="BR250" s="316">
        <f t="shared" si="240"/>
        <v>0</v>
      </c>
      <c r="BS250" s="316">
        <f t="shared" si="240"/>
        <v>0</v>
      </c>
      <c r="BT250" s="316">
        <f t="shared" ref="BT250:BX250" si="241">BT58</f>
        <v>0</v>
      </c>
      <c r="BU250" s="316">
        <f t="shared" si="241"/>
        <v>0</v>
      </c>
      <c r="BV250" s="316">
        <f t="shared" si="241"/>
        <v>0</v>
      </c>
      <c r="BW250" s="316">
        <f t="shared" si="241"/>
        <v>0</v>
      </c>
      <c r="BX250" s="316">
        <f t="shared" si="241"/>
        <v>0</v>
      </c>
    </row>
    <row r="251" spans="1:76" s="7" customFormat="1" ht="11.4" x14ac:dyDescent="0.2">
      <c r="A251" s="739"/>
      <c r="B251" s="714"/>
      <c r="C251" s="714"/>
      <c r="D251" s="710"/>
      <c r="E251" s="710"/>
      <c r="F251" s="90" t="s">
        <v>324</v>
      </c>
      <c r="G251" s="316">
        <f>IF($C58="","N/A",G250)</f>
        <v>0</v>
      </c>
      <c r="H251" s="316">
        <f>IF($C58="NON-QALY",IF(H$49="-","",H$158*H250),IF($C58="QALY",IF(H$49="-","",H250*H$159),"N/A"))</f>
        <v>0</v>
      </c>
      <c r="I251" s="316">
        <f t="shared" ref="I251:BT251" si="242">IF($C58="NON-QALY",IF(I$49="-","",I$158*I250),IF($C58="QALY",IF(I$49="-","",I250*I$159),"N/A"))</f>
        <v>0</v>
      </c>
      <c r="J251" s="316">
        <f t="shared" si="242"/>
        <v>0</v>
      </c>
      <c r="K251" s="316">
        <f t="shared" si="242"/>
        <v>0</v>
      </c>
      <c r="L251" s="316">
        <f t="shared" si="242"/>
        <v>0</v>
      </c>
      <c r="M251" s="316">
        <f t="shared" si="242"/>
        <v>0</v>
      </c>
      <c r="N251" s="316">
        <f t="shared" si="242"/>
        <v>0</v>
      </c>
      <c r="O251" s="316">
        <f t="shared" si="242"/>
        <v>0</v>
      </c>
      <c r="P251" s="316">
        <f t="shared" si="242"/>
        <v>0</v>
      </c>
      <c r="Q251" s="316">
        <f t="shared" si="242"/>
        <v>0</v>
      </c>
      <c r="R251" s="316">
        <f t="shared" si="242"/>
        <v>0</v>
      </c>
      <c r="S251" s="316">
        <f t="shared" si="242"/>
        <v>0</v>
      </c>
      <c r="T251" s="316">
        <f t="shared" si="242"/>
        <v>0</v>
      </c>
      <c r="U251" s="316">
        <f t="shared" si="242"/>
        <v>0</v>
      </c>
      <c r="V251" s="316">
        <f t="shared" si="242"/>
        <v>0</v>
      </c>
      <c r="W251" s="316">
        <f t="shared" si="242"/>
        <v>0</v>
      </c>
      <c r="X251" s="316">
        <f t="shared" si="242"/>
        <v>0</v>
      </c>
      <c r="Y251" s="316">
        <f t="shared" si="242"/>
        <v>0</v>
      </c>
      <c r="Z251" s="316">
        <f t="shared" si="242"/>
        <v>0</v>
      </c>
      <c r="AA251" s="316">
        <f t="shared" si="242"/>
        <v>0</v>
      </c>
      <c r="AB251" s="316">
        <f t="shared" si="242"/>
        <v>0</v>
      </c>
      <c r="AC251" s="316">
        <f t="shared" si="242"/>
        <v>0</v>
      </c>
      <c r="AD251" s="316">
        <f t="shared" si="242"/>
        <v>0</v>
      </c>
      <c r="AE251" s="316">
        <f t="shared" si="242"/>
        <v>0</v>
      </c>
      <c r="AF251" s="316">
        <f t="shared" si="242"/>
        <v>0</v>
      </c>
      <c r="AG251" s="316">
        <f t="shared" si="242"/>
        <v>0</v>
      </c>
      <c r="AH251" s="316">
        <f t="shared" si="242"/>
        <v>0</v>
      </c>
      <c r="AI251" s="316">
        <f t="shared" si="242"/>
        <v>0</v>
      </c>
      <c r="AJ251" s="316">
        <f t="shared" si="242"/>
        <v>0</v>
      </c>
      <c r="AK251" s="316">
        <f t="shared" si="242"/>
        <v>0</v>
      </c>
      <c r="AL251" s="316">
        <f t="shared" si="242"/>
        <v>0</v>
      </c>
      <c r="AM251" s="316">
        <f t="shared" si="242"/>
        <v>0</v>
      </c>
      <c r="AN251" s="316">
        <f t="shared" si="242"/>
        <v>0</v>
      </c>
      <c r="AO251" s="316">
        <f t="shared" si="242"/>
        <v>0</v>
      </c>
      <c r="AP251" s="316">
        <f t="shared" si="242"/>
        <v>0</v>
      </c>
      <c r="AQ251" s="316">
        <f t="shared" si="242"/>
        <v>0</v>
      </c>
      <c r="AR251" s="316">
        <f t="shared" si="242"/>
        <v>0</v>
      </c>
      <c r="AS251" s="316">
        <f t="shared" si="242"/>
        <v>0</v>
      </c>
      <c r="AT251" s="316">
        <f t="shared" si="242"/>
        <v>0</v>
      </c>
      <c r="AU251" s="316">
        <f t="shared" si="242"/>
        <v>0</v>
      </c>
      <c r="AV251" s="316">
        <f t="shared" si="242"/>
        <v>0</v>
      </c>
      <c r="AW251" s="316">
        <f t="shared" si="242"/>
        <v>0</v>
      </c>
      <c r="AX251" s="316">
        <f t="shared" si="242"/>
        <v>0</v>
      </c>
      <c r="AY251" s="316">
        <f t="shared" si="242"/>
        <v>0</v>
      </c>
      <c r="AZ251" s="316">
        <f t="shared" si="242"/>
        <v>0</v>
      </c>
      <c r="BA251" s="316">
        <f t="shared" si="242"/>
        <v>0</v>
      </c>
      <c r="BB251" s="316">
        <f t="shared" si="242"/>
        <v>0</v>
      </c>
      <c r="BC251" s="316">
        <f t="shared" si="242"/>
        <v>0</v>
      </c>
      <c r="BD251" s="316">
        <f t="shared" si="242"/>
        <v>0</v>
      </c>
      <c r="BE251" s="316">
        <f t="shared" si="242"/>
        <v>0</v>
      </c>
      <c r="BF251" s="316">
        <f t="shared" si="242"/>
        <v>0</v>
      </c>
      <c r="BG251" s="316">
        <f t="shared" si="242"/>
        <v>0</v>
      </c>
      <c r="BH251" s="316">
        <f t="shared" si="242"/>
        <v>0</v>
      </c>
      <c r="BI251" s="316">
        <f t="shared" si="242"/>
        <v>0</v>
      </c>
      <c r="BJ251" s="316">
        <f t="shared" si="242"/>
        <v>0</v>
      </c>
      <c r="BK251" s="316">
        <f t="shared" si="242"/>
        <v>0</v>
      </c>
      <c r="BL251" s="316">
        <f t="shared" si="242"/>
        <v>0</v>
      </c>
      <c r="BM251" s="316">
        <f t="shared" si="242"/>
        <v>0</v>
      </c>
      <c r="BN251" s="316">
        <f t="shared" si="242"/>
        <v>0</v>
      </c>
      <c r="BO251" s="316">
        <f t="shared" si="242"/>
        <v>0</v>
      </c>
      <c r="BP251" s="316">
        <f t="shared" si="242"/>
        <v>0</v>
      </c>
      <c r="BQ251" s="316">
        <f t="shared" si="242"/>
        <v>0</v>
      </c>
      <c r="BR251" s="316">
        <f t="shared" si="242"/>
        <v>0</v>
      </c>
      <c r="BS251" s="316">
        <f t="shared" si="242"/>
        <v>0</v>
      </c>
      <c r="BT251" s="316">
        <f t="shared" si="242"/>
        <v>0</v>
      </c>
      <c r="BU251" s="316">
        <f t="shared" ref="BU251:BX251" si="243">IF($C58="NON-QALY",IF(BU$49="-","",BU$158*BU250),IF($C58="QALY",IF(BU$49="-","",BU250*BU$159),"N/A"))</f>
        <v>0</v>
      </c>
      <c r="BV251" s="316">
        <f t="shared" si="243"/>
        <v>0</v>
      </c>
      <c r="BW251" s="316">
        <f t="shared" si="243"/>
        <v>0</v>
      </c>
      <c r="BX251" s="316">
        <f t="shared" si="243"/>
        <v>0</v>
      </c>
    </row>
    <row r="252" spans="1:76" s="7" customFormat="1" ht="11.4" x14ac:dyDescent="0.2">
      <c r="A252" s="738" t="s">
        <v>632</v>
      </c>
      <c r="B252" s="713">
        <f>B59</f>
        <v>0</v>
      </c>
      <c r="C252" s="713" t="str">
        <f>C59</f>
        <v>Non-QALY</v>
      </c>
      <c r="D252" s="709">
        <f>E252/(IF(C59="QALY",Factors!$BU$59,Factors!$BU$58))</f>
        <v>0</v>
      </c>
      <c r="E252" s="709">
        <f t="shared" ref="E252" si="244">SUM(G253:BX253)</f>
        <v>0</v>
      </c>
      <c r="F252" s="34" t="s">
        <v>325</v>
      </c>
      <c r="G252" s="316">
        <f>G59</f>
        <v>0</v>
      </c>
      <c r="H252" s="316">
        <f t="shared" ref="H252:BS252" si="245">H59</f>
        <v>0</v>
      </c>
      <c r="I252" s="316">
        <f t="shared" si="245"/>
        <v>0</v>
      </c>
      <c r="J252" s="316">
        <f t="shared" si="245"/>
        <v>0</v>
      </c>
      <c r="K252" s="316">
        <f t="shared" si="245"/>
        <v>0</v>
      </c>
      <c r="L252" s="316">
        <f t="shared" si="245"/>
        <v>0</v>
      </c>
      <c r="M252" s="316">
        <f t="shared" si="245"/>
        <v>0</v>
      </c>
      <c r="N252" s="316">
        <f t="shared" si="245"/>
        <v>0</v>
      </c>
      <c r="O252" s="316">
        <f t="shared" si="245"/>
        <v>0</v>
      </c>
      <c r="P252" s="316">
        <f t="shared" si="245"/>
        <v>0</v>
      </c>
      <c r="Q252" s="316">
        <f t="shared" si="245"/>
        <v>0</v>
      </c>
      <c r="R252" s="316">
        <f t="shared" si="245"/>
        <v>0</v>
      </c>
      <c r="S252" s="316">
        <f t="shared" si="245"/>
        <v>0</v>
      </c>
      <c r="T252" s="316">
        <f t="shared" si="245"/>
        <v>0</v>
      </c>
      <c r="U252" s="316">
        <f t="shared" si="245"/>
        <v>0</v>
      </c>
      <c r="V252" s="316">
        <f t="shared" si="245"/>
        <v>0</v>
      </c>
      <c r="W252" s="316">
        <f t="shared" si="245"/>
        <v>0</v>
      </c>
      <c r="X252" s="316">
        <f t="shared" si="245"/>
        <v>0</v>
      </c>
      <c r="Y252" s="316">
        <f t="shared" si="245"/>
        <v>0</v>
      </c>
      <c r="Z252" s="316">
        <f t="shared" si="245"/>
        <v>0</v>
      </c>
      <c r="AA252" s="316">
        <f t="shared" si="245"/>
        <v>0</v>
      </c>
      <c r="AB252" s="316">
        <f t="shared" si="245"/>
        <v>0</v>
      </c>
      <c r="AC252" s="316">
        <f t="shared" si="245"/>
        <v>0</v>
      </c>
      <c r="AD252" s="316">
        <f t="shared" si="245"/>
        <v>0</v>
      </c>
      <c r="AE252" s="316">
        <f t="shared" si="245"/>
        <v>0</v>
      </c>
      <c r="AF252" s="316">
        <f t="shared" si="245"/>
        <v>0</v>
      </c>
      <c r="AG252" s="316">
        <f t="shared" si="245"/>
        <v>0</v>
      </c>
      <c r="AH252" s="316">
        <f t="shared" si="245"/>
        <v>0</v>
      </c>
      <c r="AI252" s="316">
        <f t="shared" si="245"/>
        <v>0</v>
      </c>
      <c r="AJ252" s="316">
        <f t="shared" si="245"/>
        <v>0</v>
      </c>
      <c r="AK252" s="316">
        <f t="shared" si="245"/>
        <v>0</v>
      </c>
      <c r="AL252" s="316">
        <f t="shared" si="245"/>
        <v>0</v>
      </c>
      <c r="AM252" s="316">
        <f t="shared" si="245"/>
        <v>0</v>
      </c>
      <c r="AN252" s="316">
        <f t="shared" si="245"/>
        <v>0</v>
      </c>
      <c r="AO252" s="316">
        <f t="shared" si="245"/>
        <v>0</v>
      </c>
      <c r="AP252" s="316">
        <f t="shared" si="245"/>
        <v>0</v>
      </c>
      <c r="AQ252" s="316">
        <f t="shared" si="245"/>
        <v>0</v>
      </c>
      <c r="AR252" s="316">
        <f t="shared" si="245"/>
        <v>0</v>
      </c>
      <c r="AS252" s="316">
        <f t="shared" si="245"/>
        <v>0</v>
      </c>
      <c r="AT252" s="316">
        <f t="shared" si="245"/>
        <v>0</v>
      </c>
      <c r="AU252" s="316">
        <f t="shared" si="245"/>
        <v>0</v>
      </c>
      <c r="AV252" s="316">
        <f t="shared" si="245"/>
        <v>0</v>
      </c>
      <c r="AW252" s="316">
        <f t="shared" si="245"/>
        <v>0</v>
      </c>
      <c r="AX252" s="316">
        <f t="shared" si="245"/>
        <v>0</v>
      </c>
      <c r="AY252" s="316">
        <f t="shared" si="245"/>
        <v>0</v>
      </c>
      <c r="AZ252" s="316">
        <f t="shared" si="245"/>
        <v>0</v>
      </c>
      <c r="BA252" s="316">
        <f t="shared" si="245"/>
        <v>0</v>
      </c>
      <c r="BB252" s="316">
        <f t="shared" si="245"/>
        <v>0</v>
      </c>
      <c r="BC252" s="316">
        <f t="shared" si="245"/>
        <v>0</v>
      </c>
      <c r="BD252" s="316">
        <f t="shared" si="245"/>
        <v>0</v>
      </c>
      <c r="BE252" s="316">
        <f t="shared" si="245"/>
        <v>0</v>
      </c>
      <c r="BF252" s="316">
        <f t="shared" si="245"/>
        <v>0</v>
      </c>
      <c r="BG252" s="316">
        <f t="shared" si="245"/>
        <v>0</v>
      </c>
      <c r="BH252" s="316">
        <f t="shared" si="245"/>
        <v>0</v>
      </c>
      <c r="BI252" s="316">
        <f t="shared" si="245"/>
        <v>0</v>
      </c>
      <c r="BJ252" s="316">
        <f t="shared" si="245"/>
        <v>0</v>
      </c>
      <c r="BK252" s="316">
        <f t="shared" si="245"/>
        <v>0</v>
      </c>
      <c r="BL252" s="316">
        <f t="shared" si="245"/>
        <v>0</v>
      </c>
      <c r="BM252" s="316">
        <f t="shared" si="245"/>
        <v>0</v>
      </c>
      <c r="BN252" s="316">
        <f t="shared" si="245"/>
        <v>0</v>
      </c>
      <c r="BO252" s="316">
        <f t="shared" si="245"/>
        <v>0</v>
      </c>
      <c r="BP252" s="316">
        <f t="shared" si="245"/>
        <v>0</v>
      </c>
      <c r="BQ252" s="316">
        <f t="shared" si="245"/>
        <v>0</v>
      </c>
      <c r="BR252" s="316">
        <f t="shared" si="245"/>
        <v>0</v>
      </c>
      <c r="BS252" s="316">
        <f t="shared" si="245"/>
        <v>0</v>
      </c>
      <c r="BT252" s="316">
        <f t="shared" ref="BT252:BX252" si="246">BT59</f>
        <v>0</v>
      </c>
      <c r="BU252" s="316">
        <f t="shared" si="246"/>
        <v>0</v>
      </c>
      <c r="BV252" s="316">
        <f t="shared" si="246"/>
        <v>0</v>
      </c>
      <c r="BW252" s="316">
        <f t="shared" si="246"/>
        <v>0</v>
      </c>
      <c r="BX252" s="316">
        <f t="shared" si="246"/>
        <v>0</v>
      </c>
    </row>
    <row r="253" spans="1:76" s="7" customFormat="1" ht="11.4" x14ac:dyDescent="0.2">
      <c r="A253" s="739"/>
      <c r="B253" s="714"/>
      <c r="C253" s="714"/>
      <c r="D253" s="710"/>
      <c r="E253" s="710"/>
      <c r="F253" s="90" t="s">
        <v>324</v>
      </c>
      <c r="G253" s="316">
        <f>IF($C59="","N/A",G252)</f>
        <v>0</v>
      </c>
      <c r="H253" s="316">
        <f>IF($C59="NON-QALY",IF(H$49="-","",H$158*H252),IF($C59="QALY",IF(H$49="-","",H252*H$159),"N/A"))</f>
        <v>0</v>
      </c>
      <c r="I253" s="316">
        <f t="shared" ref="I253:BT253" si="247">IF($C59="NON-QALY",IF(I$49="-","",I$158*I252),IF($C59="QALY",IF(I$49="-","",I252*I$159),"N/A"))</f>
        <v>0</v>
      </c>
      <c r="J253" s="316">
        <f t="shared" si="247"/>
        <v>0</v>
      </c>
      <c r="K253" s="316">
        <f t="shared" si="247"/>
        <v>0</v>
      </c>
      <c r="L253" s="316">
        <f t="shared" si="247"/>
        <v>0</v>
      </c>
      <c r="M253" s="316">
        <f t="shared" si="247"/>
        <v>0</v>
      </c>
      <c r="N253" s="316">
        <f t="shared" si="247"/>
        <v>0</v>
      </c>
      <c r="O253" s="316">
        <f t="shared" si="247"/>
        <v>0</v>
      </c>
      <c r="P253" s="316">
        <f t="shared" si="247"/>
        <v>0</v>
      </c>
      <c r="Q253" s="316">
        <f t="shared" si="247"/>
        <v>0</v>
      </c>
      <c r="R253" s="316">
        <f t="shared" si="247"/>
        <v>0</v>
      </c>
      <c r="S253" s="316">
        <f t="shared" si="247"/>
        <v>0</v>
      </c>
      <c r="T253" s="316">
        <f t="shared" si="247"/>
        <v>0</v>
      </c>
      <c r="U253" s="316">
        <f t="shared" si="247"/>
        <v>0</v>
      </c>
      <c r="V253" s="316">
        <f t="shared" si="247"/>
        <v>0</v>
      </c>
      <c r="W253" s="316">
        <f t="shared" si="247"/>
        <v>0</v>
      </c>
      <c r="X253" s="316">
        <f t="shared" si="247"/>
        <v>0</v>
      </c>
      <c r="Y253" s="316">
        <f t="shared" si="247"/>
        <v>0</v>
      </c>
      <c r="Z253" s="316">
        <f t="shared" si="247"/>
        <v>0</v>
      </c>
      <c r="AA253" s="316">
        <f t="shared" si="247"/>
        <v>0</v>
      </c>
      <c r="AB253" s="316">
        <f t="shared" si="247"/>
        <v>0</v>
      </c>
      <c r="AC253" s="316">
        <f t="shared" si="247"/>
        <v>0</v>
      </c>
      <c r="AD253" s="316">
        <f t="shared" si="247"/>
        <v>0</v>
      </c>
      <c r="AE253" s="316">
        <f t="shared" si="247"/>
        <v>0</v>
      </c>
      <c r="AF253" s="316">
        <f t="shared" si="247"/>
        <v>0</v>
      </c>
      <c r="AG253" s="316">
        <f t="shared" si="247"/>
        <v>0</v>
      </c>
      <c r="AH253" s="316">
        <f t="shared" si="247"/>
        <v>0</v>
      </c>
      <c r="AI253" s="316">
        <f t="shared" si="247"/>
        <v>0</v>
      </c>
      <c r="AJ253" s="316">
        <f t="shared" si="247"/>
        <v>0</v>
      </c>
      <c r="AK253" s="316">
        <f t="shared" si="247"/>
        <v>0</v>
      </c>
      <c r="AL253" s="316">
        <f t="shared" si="247"/>
        <v>0</v>
      </c>
      <c r="AM253" s="316">
        <f t="shared" si="247"/>
        <v>0</v>
      </c>
      <c r="AN253" s="316">
        <f t="shared" si="247"/>
        <v>0</v>
      </c>
      <c r="AO253" s="316">
        <f t="shared" si="247"/>
        <v>0</v>
      </c>
      <c r="AP253" s="316">
        <f t="shared" si="247"/>
        <v>0</v>
      </c>
      <c r="AQ253" s="316">
        <f t="shared" si="247"/>
        <v>0</v>
      </c>
      <c r="AR253" s="316">
        <f t="shared" si="247"/>
        <v>0</v>
      </c>
      <c r="AS253" s="316">
        <f t="shared" si="247"/>
        <v>0</v>
      </c>
      <c r="AT253" s="316">
        <f t="shared" si="247"/>
        <v>0</v>
      </c>
      <c r="AU253" s="316">
        <f t="shared" si="247"/>
        <v>0</v>
      </c>
      <c r="AV253" s="316">
        <f t="shared" si="247"/>
        <v>0</v>
      </c>
      <c r="AW253" s="316">
        <f t="shared" si="247"/>
        <v>0</v>
      </c>
      <c r="AX253" s="316">
        <f t="shared" si="247"/>
        <v>0</v>
      </c>
      <c r="AY253" s="316">
        <f t="shared" si="247"/>
        <v>0</v>
      </c>
      <c r="AZ253" s="316">
        <f t="shared" si="247"/>
        <v>0</v>
      </c>
      <c r="BA253" s="316">
        <f t="shared" si="247"/>
        <v>0</v>
      </c>
      <c r="BB253" s="316">
        <f t="shared" si="247"/>
        <v>0</v>
      </c>
      <c r="BC253" s="316">
        <f t="shared" si="247"/>
        <v>0</v>
      </c>
      <c r="BD253" s="316">
        <f t="shared" si="247"/>
        <v>0</v>
      </c>
      <c r="BE253" s="316">
        <f t="shared" si="247"/>
        <v>0</v>
      </c>
      <c r="BF253" s="316">
        <f t="shared" si="247"/>
        <v>0</v>
      </c>
      <c r="BG253" s="316">
        <f t="shared" si="247"/>
        <v>0</v>
      </c>
      <c r="BH253" s="316">
        <f t="shared" si="247"/>
        <v>0</v>
      </c>
      <c r="BI253" s="316">
        <f t="shared" si="247"/>
        <v>0</v>
      </c>
      <c r="BJ253" s="316">
        <f t="shared" si="247"/>
        <v>0</v>
      </c>
      <c r="BK253" s="316">
        <f t="shared" si="247"/>
        <v>0</v>
      </c>
      <c r="BL253" s="316">
        <f t="shared" si="247"/>
        <v>0</v>
      </c>
      <c r="BM253" s="316">
        <f t="shared" si="247"/>
        <v>0</v>
      </c>
      <c r="BN253" s="316">
        <f t="shared" si="247"/>
        <v>0</v>
      </c>
      <c r="BO253" s="316">
        <f t="shared" si="247"/>
        <v>0</v>
      </c>
      <c r="BP253" s="316">
        <f t="shared" si="247"/>
        <v>0</v>
      </c>
      <c r="BQ253" s="316">
        <f t="shared" si="247"/>
        <v>0</v>
      </c>
      <c r="BR253" s="316">
        <f t="shared" si="247"/>
        <v>0</v>
      </c>
      <c r="BS253" s="316">
        <f t="shared" si="247"/>
        <v>0</v>
      </c>
      <c r="BT253" s="316">
        <f t="shared" si="247"/>
        <v>0</v>
      </c>
      <c r="BU253" s="316">
        <f t="shared" ref="BU253:BX253" si="248">IF($C59="NON-QALY",IF(BU$49="-","",BU$158*BU252),IF($C59="QALY",IF(BU$49="-","",BU252*BU$159),"N/A"))</f>
        <v>0</v>
      </c>
      <c r="BV253" s="316">
        <f t="shared" si="248"/>
        <v>0</v>
      </c>
      <c r="BW253" s="316">
        <f t="shared" si="248"/>
        <v>0</v>
      </c>
      <c r="BX253" s="316">
        <f t="shared" si="248"/>
        <v>0</v>
      </c>
    </row>
    <row r="254" spans="1:76" s="7" customFormat="1" ht="11.4" x14ac:dyDescent="0.2">
      <c r="A254" s="738" t="s">
        <v>633</v>
      </c>
      <c r="B254" s="713">
        <f>B60</f>
        <v>0</v>
      </c>
      <c r="C254" s="713" t="str">
        <f>C60</f>
        <v>Non-QALY</v>
      </c>
      <c r="D254" s="709">
        <f>E254/(IF(C60="QALY",Factors!$BU$59,Factors!$BU$58))</f>
        <v>0</v>
      </c>
      <c r="E254" s="709">
        <f t="shared" ref="E254" si="249">SUM(G255:BX255)</f>
        <v>0</v>
      </c>
      <c r="F254" s="34" t="s">
        <v>325</v>
      </c>
      <c r="G254" s="316">
        <f>G60</f>
        <v>0</v>
      </c>
      <c r="H254" s="316">
        <f t="shared" ref="H254:BS254" si="250">H60</f>
        <v>0</v>
      </c>
      <c r="I254" s="316">
        <f t="shared" si="250"/>
        <v>0</v>
      </c>
      <c r="J254" s="316">
        <f t="shared" si="250"/>
        <v>0</v>
      </c>
      <c r="K254" s="316">
        <f t="shared" si="250"/>
        <v>0</v>
      </c>
      <c r="L254" s="316">
        <f t="shared" si="250"/>
        <v>0</v>
      </c>
      <c r="M254" s="316">
        <f t="shared" si="250"/>
        <v>0</v>
      </c>
      <c r="N254" s="316">
        <f t="shared" si="250"/>
        <v>0</v>
      </c>
      <c r="O254" s="316">
        <f t="shared" si="250"/>
        <v>0</v>
      </c>
      <c r="P254" s="316">
        <f t="shared" si="250"/>
        <v>0</v>
      </c>
      <c r="Q254" s="316">
        <f t="shared" si="250"/>
        <v>0</v>
      </c>
      <c r="R254" s="316">
        <f t="shared" si="250"/>
        <v>0</v>
      </c>
      <c r="S254" s="316">
        <f t="shared" si="250"/>
        <v>0</v>
      </c>
      <c r="T254" s="316">
        <f t="shared" si="250"/>
        <v>0</v>
      </c>
      <c r="U254" s="316">
        <f t="shared" si="250"/>
        <v>0</v>
      </c>
      <c r="V254" s="316">
        <f t="shared" si="250"/>
        <v>0</v>
      </c>
      <c r="W254" s="316">
        <f t="shared" si="250"/>
        <v>0</v>
      </c>
      <c r="X254" s="316">
        <f t="shared" si="250"/>
        <v>0</v>
      </c>
      <c r="Y254" s="316">
        <f t="shared" si="250"/>
        <v>0</v>
      </c>
      <c r="Z254" s="316">
        <f t="shared" si="250"/>
        <v>0</v>
      </c>
      <c r="AA254" s="316">
        <f t="shared" si="250"/>
        <v>0</v>
      </c>
      <c r="AB254" s="316">
        <f t="shared" si="250"/>
        <v>0</v>
      </c>
      <c r="AC254" s="316">
        <f t="shared" si="250"/>
        <v>0</v>
      </c>
      <c r="AD254" s="316">
        <f t="shared" si="250"/>
        <v>0</v>
      </c>
      <c r="AE254" s="316">
        <f t="shared" si="250"/>
        <v>0</v>
      </c>
      <c r="AF254" s="316">
        <f t="shared" si="250"/>
        <v>0</v>
      </c>
      <c r="AG254" s="316">
        <f t="shared" si="250"/>
        <v>0</v>
      </c>
      <c r="AH254" s="316">
        <f t="shared" si="250"/>
        <v>0</v>
      </c>
      <c r="AI254" s="316">
        <f t="shared" si="250"/>
        <v>0</v>
      </c>
      <c r="AJ254" s="316">
        <f t="shared" si="250"/>
        <v>0</v>
      </c>
      <c r="AK254" s="316">
        <f t="shared" si="250"/>
        <v>0</v>
      </c>
      <c r="AL254" s="316">
        <f t="shared" si="250"/>
        <v>0</v>
      </c>
      <c r="AM254" s="316">
        <f t="shared" si="250"/>
        <v>0</v>
      </c>
      <c r="AN254" s="316">
        <f t="shared" si="250"/>
        <v>0</v>
      </c>
      <c r="AO254" s="316">
        <f t="shared" si="250"/>
        <v>0</v>
      </c>
      <c r="AP254" s="316">
        <f t="shared" si="250"/>
        <v>0</v>
      </c>
      <c r="AQ254" s="316">
        <f t="shared" si="250"/>
        <v>0</v>
      </c>
      <c r="AR254" s="316">
        <f t="shared" si="250"/>
        <v>0</v>
      </c>
      <c r="AS254" s="316">
        <f t="shared" si="250"/>
        <v>0</v>
      </c>
      <c r="AT254" s="316">
        <f t="shared" si="250"/>
        <v>0</v>
      </c>
      <c r="AU254" s="316">
        <f t="shared" si="250"/>
        <v>0</v>
      </c>
      <c r="AV254" s="316">
        <f t="shared" si="250"/>
        <v>0</v>
      </c>
      <c r="AW254" s="316">
        <f t="shared" si="250"/>
        <v>0</v>
      </c>
      <c r="AX254" s="316">
        <f t="shared" si="250"/>
        <v>0</v>
      </c>
      <c r="AY254" s="316">
        <f t="shared" si="250"/>
        <v>0</v>
      </c>
      <c r="AZ254" s="316">
        <f t="shared" si="250"/>
        <v>0</v>
      </c>
      <c r="BA254" s="316">
        <f t="shared" si="250"/>
        <v>0</v>
      </c>
      <c r="BB254" s="316">
        <f t="shared" si="250"/>
        <v>0</v>
      </c>
      <c r="BC254" s="316">
        <f t="shared" si="250"/>
        <v>0</v>
      </c>
      <c r="BD254" s="316">
        <f t="shared" si="250"/>
        <v>0</v>
      </c>
      <c r="BE254" s="316">
        <f t="shared" si="250"/>
        <v>0</v>
      </c>
      <c r="BF254" s="316">
        <f t="shared" si="250"/>
        <v>0</v>
      </c>
      <c r="BG254" s="316">
        <f t="shared" si="250"/>
        <v>0</v>
      </c>
      <c r="BH254" s="316">
        <f t="shared" si="250"/>
        <v>0</v>
      </c>
      <c r="BI254" s="316">
        <f t="shared" si="250"/>
        <v>0</v>
      </c>
      <c r="BJ254" s="316">
        <f t="shared" si="250"/>
        <v>0</v>
      </c>
      <c r="BK254" s="316">
        <f t="shared" si="250"/>
        <v>0</v>
      </c>
      <c r="BL254" s="316">
        <f t="shared" si="250"/>
        <v>0</v>
      </c>
      <c r="BM254" s="316">
        <f t="shared" si="250"/>
        <v>0</v>
      </c>
      <c r="BN254" s="316">
        <f t="shared" si="250"/>
        <v>0</v>
      </c>
      <c r="BO254" s="316">
        <f t="shared" si="250"/>
        <v>0</v>
      </c>
      <c r="BP254" s="316">
        <f t="shared" si="250"/>
        <v>0</v>
      </c>
      <c r="BQ254" s="316">
        <f t="shared" si="250"/>
        <v>0</v>
      </c>
      <c r="BR254" s="316">
        <f t="shared" si="250"/>
        <v>0</v>
      </c>
      <c r="BS254" s="316">
        <f t="shared" si="250"/>
        <v>0</v>
      </c>
      <c r="BT254" s="316">
        <f t="shared" ref="BT254:BX254" si="251">BT60</f>
        <v>0</v>
      </c>
      <c r="BU254" s="316">
        <f t="shared" si="251"/>
        <v>0</v>
      </c>
      <c r="BV254" s="316">
        <f t="shared" si="251"/>
        <v>0</v>
      </c>
      <c r="BW254" s="316">
        <f t="shared" si="251"/>
        <v>0</v>
      </c>
      <c r="BX254" s="316">
        <f t="shared" si="251"/>
        <v>0</v>
      </c>
    </row>
    <row r="255" spans="1:76" s="7" customFormat="1" ht="11.4" x14ac:dyDescent="0.2">
      <c r="A255" s="739"/>
      <c r="B255" s="714"/>
      <c r="C255" s="714"/>
      <c r="D255" s="710"/>
      <c r="E255" s="710"/>
      <c r="F255" s="90" t="s">
        <v>324</v>
      </c>
      <c r="G255" s="316">
        <f>IF($C60="","N/A",G254)</f>
        <v>0</v>
      </c>
      <c r="H255" s="316">
        <f>IF($C60="NON-QALY",IF(H$49="-","",H$158*H254),IF($C60="QALY",IF(H$49="-","",H254*H$159),"N/A"))</f>
        <v>0</v>
      </c>
      <c r="I255" s="316">
        <f t="shared" ref="I255:BT255" si="252">IF($C60="NON-QALY",IF(I$49="-","",I$158*I254),IF($C60="QALY",IF(I$49="-","",I254*I$159),"N/A"))</f>
        <v>0</v>
      </c>
      <c r="J255" s="316">
        <f t="shared" si="252"/>
        <v>0</v>
      </c>
      <c r="K255" s="316">
        <f t="shared" si="252"/>
        <v>0</v>
      </c>
      <c r="L255" s="316">
        <f t="shared" si="252"/>
        <v>0</v>
      </c>
      <c r="M255" s="316">
        <f t="shared" si="252"/>
        <v>0</v>
      </c>
      <c r="N255" s="316">
        <f t="shared" si="252"/>
        <v>0</v>
      </c>
      <c r="O255" s="316">
        <f t="shared" si="252"/>
        <v>0</v>
      </c>
      <c r="P255" s="316">
        <f t="shared" si="252"/>
        <v>0</v>
      </c>
      <c r="Q255" s="316">
        <f t="shared" si="252"/>
        <v>0</v>
      </c>
      <c r="R255" s="316">
        <f t="shared" si="252"/>
        <v>0</v>
      </c>
      <c r="S255" s="316">
        <f t="shared" si="252"/>
        <v>0</v>
      </c>
      <c r="T255" s="316">
        <f t="shared" si="252"/>
        <v>0</v>
      </c>
      <c r="U255" s="316">
        <f t="shared" si="252"/>
        <v>0</v>
      </c>
      <c r="V255" s="316">
        <f t="shared" si="252"/>
        <v>0</v>
      </c>
      <c r="W255" s="316">
        <f t="shared" si="252"/>
        <v>0</v>
      </c>
      <c r="X255" s="316">
        <f t="shared" si="252"/>
        <v>0</v>
      </c>
      <c r="Y255" s="316">
        <f t="shared" si="252"/>
        <v>0</v>
      </c>
      <c r="Z255" s="316">
        <f t="shared" si="252"/>
        <v>0</v>
      </c>
      <c r="AA255" s="316">
        <f t="shared" si="252"/>
        <v>0</v>
      </c>
      <c r="AB255" s="316">
        <f t="shared" si="252"/>
        <v>0</v>
      </c>
      <c r="AC255" s="316">
        <f t="shared" si="252"/>
        <v>0</v>
      </c>
      <c r="AD255" s="316">
        <f t="shared" si="252"/>
        <v>0</v>
      </c>
      <c r="AE255" s="316">
        <f t="shared" si="252"/>
        <v>0</v>
      </c>
      <c r="AF255" s="316">
        <f t="shared" si="252"/>
        <v>0</v>
      </c>
      <c r="AG255" s="316">
        <f t="shared" si="252"/>
        <v>0</v>
      </c>
      <c r="AH255" s="316">
        <f t="shared" si="252"/>
        <v>0</v>
      </c>
      <c r="AI255" s="316">
        <f t="shared" si="252"/>
        <v>0</v>
      </c>
      <c r="AJ255" s="316">
        <f t="shared" si="252"/>
        <v>0</v>
      </c>
      <c r="AK255" s="316">
        <f t="shared" si="252"/>
        <v>0</v>
      </c>
      <c r="AL255" s="316">
        <f t="shared" si="252"/>
        <v>0</v>
      </c>
      <c r="AM255" s="316">
        <f t="shared" si="252"/>
        <v>0</v>
      </c>
      <c r="AN255" s="316">
        <f t="shared" si="252"/>
        <v>0</v>
      </c>
      <c r="AO255" s="316">
        <f t="shared" si="252"/>
        <v>0</v>
      </c>
      <c r="AP255" s="316">
        <f t="shared" si="252"/>
        <v>0</v>
      </c>
      <c r="AQ255" s="316">
        <f t="shared" si="252"/>
        <v>0</v>
      </c>
      <c r="AR255" s="316">
        <f t="shared" si="252"/>
        <v>0</v>
      </c>
      <c r="AS255" s="316">
        <f t="shared" si="252"/>
        <v>0</v>
      </c>
      <c r="AT255" s="316">
        <f t="shared" si="252"/>
        <v>0</v>
      </c>
      <c r="AU255" s="316">
        <f t="shared" si="252"/>
        <v>0</v>
      </c>
      <c r="AV255" s="316">
        <f t="shared" si="252"/>
        <v>0</v>
      </c>
      <c r="AW255" s="316">
        <f t="shared" si="252"/>
        <v>0</v>
      </c>
      <c r="AX255" s="316">
        <f t="shared" si="252"/>
        <v>0</v>
      </c>
      <c r="AY255" s="316">
        <f t="shared" si="252"/>
        <v>0</v>
      </c>
      <c r="AZ255" s="316">
        <f t="shared" si="252"/>
        <v>0</v>
      </c>
      <c r="BA255" s="316">
        <f t="shared" si="252"/>
        <v>0</v>
      </c>
      <c r="BB255" s="316">
        <f t="shared" si="252"/>
        <v>0</v>
      </c>
      <c r="BC255" s="316">
        <f t="shared" si="252"/>
        <v>0</v>
      </c>
      <c r="BD255" s="316">
        <f t="shared" si="252"/>
        <v>0</v>
      </c>
      <c r="BE255" s="316">
        <f t="shared" si="252"/>
        <v>0</v>
      </c>
      <c r="BF255" s="316">
        <f t="shared" si="252"/>
        <v>0</v>
      </c>
      <c r="BG255" s="316">
        <f t="shared" si="252"/>
        <v>0</v>
      </c>
      <c r="BH255" s="316">
        <f t="shared" si="252"/>
        <v>0</v>
      </c>
      <c r="BI255" s="316">
        <f t="shared" si="252"/>
        <v>0</v>
      </c>
      <c r="BJ255" s="316">
        <f t="shared" si="252"/>
        <v>0</v>
      </c>
      <c r="BK255" s="316">
        <f t="shared" si="252"/>
        <v>0</v>
      </c>
      <c r="BL255" s="316">
        <f t="shared" si="252"/>
        <v>0</v>
      </c>
      <c r="BM255" s="316">
        <f t="shared" si="252"/>
        <v>0</v>
      </c>
      <c r="BN255" s="316">
        <f t="shared" si="252"/>
        <v>0</v>
      </c>
      <c r="BO255" s="316">
        <f t="shared" si="252"/>
        <v>0</v>
      </c>
      <c r="BP255" s="316">
        <f t="shared" si="252"/>
        <v>0</v>
      </c>
      <c r="BQ255" s="316">
        <f t="shared" si="252"/>
        <v>0</v>
      </c>
      <c r="BR255" s="316">
        <f t="shared" si="252"/>
        <v>0</v>
      </c>
      <c r="BS255" s="316">
        <f t="shared" si="252"/>
        <v>0</v>
      </c>
      <c r="BT255" s="316">
        <f t="shared" si="252"/>
        <v>0</v>
      </c>
      <c r="BU255" s="316">
        <f t="shared" ref="BU255:BX255" si="253">IF($C60="NON-QALY",IF(BU$49="-","",BU$158*BU254),IF($C60="QALY",IF(BU$49="-","",BU254*BU$159),"N/A"))</f>
        <v>0</v>
      </c>
      <c r="BV255" s="316">
        <f t="shared" si="253"/>
        <v>0</v>
      </c>
      <c r="BW255" s="316">
        <f t="shared" si="253"/>
        <v>0</v>
      </c>
      <c r="BX255" s="316">
        <f t="shared" si="253"/>
        <v>0</v>
      </c>
    </row>
    <row r="256" spans="1:76" s="7" customFormat="1" ht="11.4" x14ac:dyDescent="0.2">
      <c r="A256" s="738" t="s">
        <v>634</v>
      </c>
      <c r="B256" s="713">
        <f>B61</f>
        <v>0</v>
      </c>
      <c r="C256" s="713" t="str">
        <f>C61</f>
        <v>Non-QALY</v>
      </c>
      <c r="D256" s="709">
        <f>E256/(IF(C61="QALY",Factors!$BU$59,Factors!$BU$58))</f>
        <v>0</v>
      </c>
      <c r="E256" s="709">
        <f t="shared" ref="E256" si="254">SUM(G257:BX257)</f>
        <v>0</v>
      </c>
      <c r="F256" s="34" t="s">
        <v>325</v>
      </c>
      <c r="G256" s="316">
        <f>G61</f>
        <v>0</v>
      </c>
      <c r="H256" s="316">
        <f t="shared" ref="H256:BS256" si="255">H61</f>
        <v>0</v>
      </c>
      <c r="I256" s="316">
        <f t="shared" si="255"/>
        <v>0</v>
      </c>
      <c r="J256" s="316">
        <f t="shared" si="255"/>
        <v>0</v>
      </c>
      <c r="K256" s="316">
        <f t="shared" si="255"/>
        <v>0</v>
      </c>
      <c r="L256" s="316">
        <f t="shared" si="255"/>
        <v>0</v>
      </c>
      <c r="M256" s="316">
        <f t="shared" si="255"/>
        <v>0</v>
      </c>
      <c r="N256" s="316">
        <f t="shared" si="255"/>
        <v>0</v>
      </c>
      <c r="O256" s="316">
        <f t="shared" si="255"/>
        <v>0</v>
      </c>
      <c r="P256" s="316">
        <f t="shared" si="255"/>
        <v>0</v>
      </c>
      <c r="Q256" s="316">
        <f t="shared" si="255"/>
        <v>0</v>
      </c>
      <c r="R256" s="316">
        <f t="shared" si="255"/>
        <v>0</v>
      </c>
      <c r="S256" s="316">
        <f t="shared" si="255"/>
        <v>0</v>
      </c>
      <c r="T256" s="316">
        <f t="shared" si="255"/>
        <v>0</v>
      </c>
      <c r="U256" s="316">
        <f t="shared" si="255"/>
        <v>0</v>
      </c>
      <c r="V256" s="316">
        <f t="shared" si="255"/>
        <v>0</v>
      </c>
      <c r="W256" s="316">
        <f t="shared" si="255"/>
        <v>0</v>
      </c>
      <c r="X256" s="316">
        <f t="shared" si="255"/>
        <v>0</v>
      </c>
      <c r="Y256" s="316">
        <f t="shared" si="255"/>
        <v>0</v>
      </c>
      <c r="Z256" s="316">
        <f t="shared" si="255"/>
        <v>0</v>
      </c>
      <c r="AA256" s="316">
        <f t="shared" si="255"/>
        <v>0</v>
      </c>
      <c r="AB256" s="316">
        <f t="shared" si="255"/>
        <v>0</v>
      </c>
      <c r="AC256" s="316">
        <f t="shared" si="255"/>
        <v>0</v>
      </c>
      <c r="AD256" s="316">
        <f t="shared" si="255"/>
        <v>0</v>
      </c>
      <c r="AE256" s="316">
        <f t="shared" si="255"/>
        <v>0</v>
      </c>
      <c r="AF256" s="316">
        <f t="shared" si="255"/>
        <v>0</v>
      </c>
      <c r="AG256" s="316">
        <f t="shared" si="255"/>
        <v>0</v>
      </c>
      <c r="AH256" s="316">
        <f t="shared" si="255"/>
        <v>0</v>
      </c>
      <c r="AI256" s="316">
        <f t="shared" si="255"/>
        <v>0</v>
      </c>
      <c r="AJ256" s="316">
        <f t="shared" si="255"/>
        <v>0</v>
      </c>
      <c r="AK256" s="316">
        <f t="shared" si="255"/>
        <v>0</v>
      </c>
      <c r="AL256" s="316">
        <f t="shared" si="255"/>
        <v>0</v>
      </c>
      <c r="AM256" s="316">
        <f t="shared" si="255"/>
        <v>0</v>
      </c>
      <c r="AN256" s="316">
        <f t="shared" si="255"/>
        <v>0</v>
      </c>
      <c r="AO256" s="316">
        <f t="shared" si="255"/>
        <v>0</v>
      </c>
      <c r="AP256" s="316">
        <f t="shared" si="255"/>
        <v>0</v>
      </c>
      <c r="AQ256" s="316">
        <f t="shared" si="255"/>
        <v>0</v>
      </c>
      <c r="AR256" s="316">
        <f t="shared" si="255"/>
        <v>0</v>
      </c>
      <c r="AS256" s="316">
        <f t="shared" si="255"/>
        <v>0</v>
      </c>
      <c r="AT256" s="316">
        <f t="shared" si="255"/>
        <v>0</v>
      </c>
      <c r="AU256" s="316">
        <f t="shared" si="255"/>
        <v>0</v>
      </c>
      <c r="AV256" s="316">
        <f t="shared" si="255"/>
        <v>0</v>
      </c>
      <c r="AW256" s="316">
        <f t="shared" si="255"/>
        <v>0</v>
      </c>
      <c r="AX256" s="316">
        <f t="shared" si="255"/>
        <v>0</v>
      </c>
      <c r="AY256" s="316">
        <f t="shared" si="255"/>
        <v>0</v>
      </c>
      <c r="AZ256" s="316">
        <f t="shared" si="255"/>
        <v>0</v>
      </c>
      <c r="BA256" s="316">
        <f t="shared" si="255"/>
        <v>0</v>
      </c>
      <c r="BB256" s="316">
        <f t="shared" si="255"/>
        <v>0</v>
      </c>
      <c r="BC256" s="316">
        <f t="shared" si="255"/>
        <v>0</v>
      </c>
      <c r="BD256" s="316">
        <f t="shared" si="255"/>
        <v>0</v>
      </c>
      <c r="BE256" s="316">
        <f t="shared" si="255"/>
        <v>0</v>
      </c>
      <c r="BF256" s="316">
        <f t="shared" si="255"/>
        <v>0</v>
      </c>
      <c r="BG256" s="316">
        <f t="shared" si="255"/>
        <v>0</v>
      </c>
      <c r="BH256" s="316">
        <f t="shared" si="255"/>
        <v>0</v>
      </c>
      <c r="BI256" s="316">
        <f t="shared" si="255"/>
        <v>0</v>
      </c>
      <c r="BJ256" s="316">
        <f t="shared" si="255"/>
        <v>0</v>
      </c>
      <c r="BK256" s="316">
        <f t="shared" si="255"/>
        <v>0</v>
      </c>
      <c r="BL256" s="316">
        <f t="shared" si="255"/>
        <v>0</v>
      </c>
      <c r="BM256" s="316">
        <f t="shared" si="255"/>
        <v>0</v>
      </c>
      <c r="BN256" s="316">
        <f t="shared" si="255"/>
        <v>0</v>
      </c>
      <c r="BO256" s="316">
        <f t="shared" si="255"/>
        <v>0</v>
      </c>
      <c r="BP256" s="316">
        <f t="shared" si="255"/>
        <v>0</v>
      </c>
      <c r="BQ256" s="316">
        <f t="shared" si="255"/>
        <v>0</v>
      </c>
      <c r="BR256" s="316">
        <f t="shared" si="255"/>
        <v>0</v>
      </c>
      <c r="BS256" s="316">
        <f t="shared" si="255"/>
        <v>0</v>
      </c>
      <c r="BT256" s="316">
        <f t="shared" ref="BT256:BX256" si="256">BT61</f>
        <v>0</v>
      </c>
      <c r="BU256" s="316">
        <f t="shared" si="256"/>
        <v>0</v>
      </c>
      <c r="BV256" s="316">
        <f t="shared" si="256"/>
        <v>0</v>
      </c>
      <c r="BW256" s="316">
        <f t="shared" si="256"/>
        <v>0</v>
      </c>
      <c r="BX256" s="316">
        <f t="shared" si="256"/>
        <v>0</v>
      </c>
    </row>
    <row r="257" spans="1:76" s="7" customFormat="1" ht="11.4" x14ac:dyDescent="0.2">
      <c r="A257" s="739"/>
      <c r="B257" s="714"/>
      <c r="C257" s="714"/>
      <c r="D257" s="710"/>
      <c r="E257" s="710"/>
      <c r="F257" s="90" t="s">
        <v>324</v>
      </c>
      <c r="G257" s="316">
        <f>IF($C61="","N/A",G256)</f>
        <v>0</v>
      </c>
      <c r="H257" s="316">
        <f>IF($C61="NON-QALY",IF(H$49="-","",H$158*H256),IF($C61="QALY",IF(H$49="-","",H256*H$159),"N/A"))</f>
        <v>0</v>
      </c>
      <c r="I257" s="316">
        <f t="shared" ref="I257:BT257" si="257">IF($C61="NON-QALY",IF(I$49="-","",I$158*I256),IF($C61="QALY",IF(I$49="-","",I256*I$159),"N/A"))</f>
        <v>0</v>
      </c>
      <c r="J257" s="316">
        <f t="shared" si="257"/>
        <v>0</v>
      </c>
      <c r="K257" s="316">
        <f t="shared" si="257"/>
        <v>0</v>
      </c>
      <c r="L257" s="316">
        <f t="shared" si="257"/>
        <v>0</v>
      </c>
      <c r="M257" s="316">
        <f t="shared" si="257"/>
        <v>0</v>
      </c>
      <c r="N257" s="316">
        <f t="shared" si="257"/>
        <v>0</v>
      </c>
      <c r="O257" s="316">
        <f t="shared" si="257"/>
        <v>0</v>
      </c>
      <c r="P257" s="316">
        <f t="shared" si="257"/>
        <v>0</v>
      </c>
      <c r="Q257" s="316">
        <f t="shared" si="257"/>
        <v>0</v>
      </c>
      <c r="R257" s="316">
        <f t="shared" si="257"/>
        <v>0</v>
      </c>
      <c r="S257" s="316">
        <f t="shared" si="257"/>
        <v>0</v>
      </c>
      <c r="T257" s="316">
        <f t="shared" si="257"/>
        <v>0</v>
      </c>
      <c r="U257" s="316">
        <f t="shared" si="257"/>
        <v>0</v>
      </c>
      <c r="V257" s="316">
        <f t="shared" si="257"/>
        <v>0</v>
      </c>
      <c r="W257" s="316">
        <f t="shared" si="257"/>
        <v>0</v>
      </c>
      <c r="X257" s="316">
        <f t="shared" si="257"/>
        <v>0</v>
      </c>
      <c r="Y257" s="316">
        <f t="shared" si="257"/>
        <v>0</v>
      </c>
      <c r="Z257" s="316">
        <f t="shared" si="257"/>
        <v>0</v>
      </c>
      <c r="AA257" s="316">
        <f t="shared" si="257"/>
        <v>0</v>
      </c>
      <c r="AB257" s="316">
        <f t="shared" si="257"/>
        <v>0</v>
      </c>
      <c r="AC257" s="316">
        <f t="shared" si="257"/>
        <v>0</v>
      </c>
      <c r="AD257" s="316">
        <f t="shared" si="257"/>
        <v>0</v>
      </c>
      <c r="AE257" s="316">
        <f t="shared" si="257"/>
        <v>0</v>
      </c>
      <c r="AF257" s="316">
        <f t="shared" si="257"/>
        <v>0</v>
      </c>
      <c r="AG257" s="316">
        <f t="shared" si="257"/>
        <v>0</v>
      </c>
      <c r="AH257" s="316">
        <f t="shared" si="257"/>
        <v>0</v>
      </c>
      <c r="AI257" s="316">
        <f t="shared" si="257"/>
        <v>0</v>
      </c>
      <c r="AJ257" s="316">
        <f t="shared" si="257"/>
        <v>0</v>
      </c>
      <c r="AK257" s="316">
        <f t="shared" si="257"/>
        <v>0</v>
      </c>
      <c r="AL257" s="316">
        <f t="shared" si="257"/>
        <v>0</v>
      </c>
      <c r="AM257" s="316">
        <f t="shared" si="257"/>
        <v>0</v>
      </c>
      <c r="AN257" s="316">
        <f t="shared" si="257"/>
        <v>0</v>
      </c>
      <c r="AO257" s="316">
        <f t="shared" si="257"/>
        <v>0</v>
      </c>
      <c r="AP257" s="316">
        <f t="shared" si="257"/>
        <v>0</v>
      </c>
      <c r="AQ257" s="316">
        <f t="shared" si="257"/>
        <v>0</v>
      </c>
      <c r="AR257" s="316">
        <f t="shared" si="257"/>
        <v>0</v>
      </c>
      <c r="AS257" s="316">
        <f t="shared" si="257"/>
        <v>0</v>
      </c>
      <c r="AT257" s="316">
        <f t="shared" si="257"/>
        <v>0</v>
      </c>
      <c r="AU257" s="316">
        <f t="shared" si="257"/>
        <v>0</v>
      </c>
      <c r="AV257" s="316">
        <f t="shared" si="257"/>
        <v>0</v>
      </c>
      <c r="AW257" s="316">
        <f t="shared" si="257"/>
        <v>0</v>
      </c>
      <c r="AX257" s="316">
        <f t="shared" si="257"/>
        <v>0</v>
      </c>
      <c r="AY257" s="316">
        <f t="shared" si="257"/>
        <v>0</v>
      </c>
      <c r="AZ257" s="316">
        <f t="shared" si="257"/>
        <v>0</v>
      </c>
      <c r="BA257" s="316">
        <f t="shared" si="257"/>
        <v>0</v>
      </c>
      <c r="BB257" s="316">
        <f t="shared" si="257"/>
        <v>0</v>
      </c>
      <c r="BC257" s="316">
        <f t="shared" si="257"/>
        <v>0</v>
      </c>
      <c r="BD257" s="316">
        <f t="shared" si="257"/>
        <v>0</v>
      </c>
      <c r="BE257" s="316">
        <f t="shared" si="257"/>
        <v>0</v>
      </c>
      <c r="BF257" s="316">
        <f t="shared" si="257"/>
        <v>0</v>
      </c>
      <c r="BG257" s="316">
        <f t="shared" si="257"/>
        <v>0</v>
      </c>
      <c r="BH257" s="316">
        <f t="shared" si="257"/>
        <v>0</v>
      </c>
      <c r="BI257" s="316">
        <f t="shared" si="257"/>
        <v>0</v>
      </c>
      <c r="BJ257" s="316">
        <f t="shared" si="257"/>
        <v>0</v>
      </c>
      <c r="BK257" s="316">
        <f t="shared" si="257"/>
        <v>0</v>
      </c>
      <c r="BL257" s="316">
        <f t="shared" si="257"/>
        <v>0</v>
      </c>
      <c r="BM257" s="316">
        <f t="shared" si="257"/>
        <v>0</v>
      </c>
      <c r="BN257" s="316">
        <f t="shared" si="257"/>
        <v>0</v>
      </c>
      <c r="BO257" s="316">
        <f t="shared" si="257"/>
        <v>0</v>
      </c>
      <c r="BP257" s="316">
        <f t="shared" si="257"/>
        <v>0</v>
      </c>
      <c r="BQ257" s="316">
        <f t="shared" si="257"/>
        <v>0</v>
      </c>
      <c r="BR257" s="316">
        <f t="shared" si="257"/>
        <v>0</v>
      </c>
      <c r="BS257" s="316">
        <f t="shared" si="257"/>
        <v>0</v>
      </c>
      <c r="BT257" s="316">
        <f t="shared" si="257"/>
        <v>0</v>
      </c>
      <c r="BU257" s="316">
        <f t="shared" ref="BU257:BX257" si="258">IF($C61="NON-QALY",IF(BU$49="-","",BU$158*BU256),IF($C61="QALY",IF(BU$49="-","",BU256*BU$159),"N/A"))</f>
        <v>0</v>
      </c>
      <c r="BV257" s="316">
        <f t="shared" si="258"/>
        <v>0</v>
      </c>
      <c r="BW257" s="316">
        <f t="shared" si="258"/>
        <v>0</v>
      </c>
      <c r="BX257" s="316">
        <f t="shared" si="258"/>
        <v>0</v>
      </c>
    </row>
    <row r="258" spans="1:76" s="7" customFormat="1" ht="11.4" x14ac:dyDescent="0.2">
      <c r="A258" s="738" t="s">
        <v>635</v>
      </c>
      <c r="B258" s="713">
        <f>B62</f>
        <v>0</v>
      </c>
      <c r="C258" s="713" t="str">
        <f>C62</f>
        <v>Non-QALY</v>
      </c>
      <c r="D258" s="709">
        <f>E258/(IF(C62="QALY",Factors!$BU$59,Factors!$BU$58))</f>
        <v>0</v>
      </c>
      <c r="E258" s="709">
        <f t="shared" ref="E258" si="259">SUM(G259:BX259)</f>
        <v>0</v>
      </c>
      <c r="F258" s="34" t="s">
        <v>325</v>
      </c>
      <c r="G258" s="316">
        <f>G62</f>
        <v>0</v>
      </c>
      <c r="H258" s="316">
        <f t="shared" ref="H258:BS258" si="260">H62</f>
        <v>0</v>
      </c>
      <c r="I258" s="316">
        <f t="shared" si="260"/>
        <v>0</v>
      </c>
      <c r="J258" s="316">
        <f t="shared" si="260"/>
        <v>0</v>
      </c>
      <c r="K258" s="316">
        <f t="shared" si="260"/>
        <v>0</v>
      </c>
      <c r="L258" s="316">
        <f t="shared" si="260"/>
        <v>0</v>
      </c>
      <c r="M258" s="316">
        <f t="shared" si="260"/>
        <v>0</v>
      </c>
      <c r="N258" s="316">
        <f t="shared" si="260"/>
        <v>0</v>
      </c>
      <c r="O258" s="316">
        <f t="shared" si="260"/>
        <v>0</v>
      </c>
      <c r="P258" s="316">
        <f t="shared" si="260"/>
        <v>0</v>
      </c>
      <c r="Q258" s="316">
        <f t="shared" si="260"/>
        <v>0</v>
      </c>
      <c r="R258" s="316">
        <f t="shared" si="260"/>
        <v>0</v>
      </c>
      <c r="S258" s="316">
        <f t="shared" si="260"/>
        <v>0</v>
      </c>
      <c r="T258" s="316">
        <f t="shared" si="260"/>
        <v>0</v>
      </c>
      <c r="U258" s="316">
        <f t="shared" si="260"/>
        <v>0</v>
      </c>
      <c r="V258" s="316">
        <f t="shared" si="260"/>
        <v>0</v>
      </c>
      <c r="W258" s="316">
        <f t="shared" si="260"/>
        <v>0</v>
      </c>
      <c r="X258" s="316">
        <f t="shared" si="260"/>
        <v>0</v>
      </c>
      <c r="Y258" s="316">
        <f t="shared" si="260"/>
        <v>0</v>
      </c>
      <c r="Z258" s="316">
        <f t="shared" si="260"/>
        <v>0</v>
      </c>
      <c r="AA258" s="316">
        <f t="shared" si="260"/>
        <v>0</v>
      </c>
      <c r="AB258" s="316">
        <f t="shared" si="260"/>
        <v>0</v>
      </c>
      <c r="AC258" s="316">
        <f t="shared" si="260"/>
        <v>0</v>
      </c>
      <c r="AD258" s="316">
        <f t="shared" si="260"/>
        <v>0</v>
      </c>
      <c r="AE258" s="316">
        <f t="shared" si="260"/>
        <v>0</v>
      </c>
      <c r="AF258" s="316">
        <f t="shared" si="260"/>
        <v>0</v>
      </c>
      <c r="AG258" s="316">
        <f t="shared" si="260"/>
        <v>0</v>
      </c>
      <c r="AH258" s="316">
        <f t="shared" si="260"/>
        <v>0</v>
      </c>
      <c r="AI258" s="316">
        <f t="shared" si="260"/>
        <v>0</v>
      </c>
      <c r="AJ258" s="316">
        <f t="shared" si="260"/>
        <v>0</v>
      </c>
      <c r="AK258" s="316">
        <f t="shared" si="260"/>
        <v>0</v>
      </c>
      <c r="AL258" s="316">
        <f t="shared" si="260"/>
        <v>0</v>
      </c>
      <c r="AM258" s="316">
        <f t="shared" si="260"/>
        <v>0</v>
      </c>
      <c r="AN258" s="316">
        <f t="shared" si="260"/>
        <v>0</v>
      </c>
      <c r="AO258" s="316">
        <f t="shared" si="260"/>
        <v>0</v>
      </c>
      <c r="AP258" s="316">
        <f t="shared" si="260"/>
        <v>0</v>
      </c>
      <c r="AQ258" s="316">
        <f t="shared" si="260"/>
        <v>0</v>
      </c>
      <c r="AR258" s="316">
        <f t="shared" si="260"/>
        <v>0</v>
      </c>
      <c r="AS258" s="316">
        <f t="shared" si="260"/>
        <v>0</v>
      </c>
      <c r="AT258" s="316">
        <f t="shared" si="260"/>
        <v>0</v>
      </c>
      <c r="AU258" s="316">
        <f t="shared" si="260"/>
        <v>0</v>
      </c>
      <c r="AV258" s="316">
        <f t="shared" si="260"/>
        <v>0</v>
      </c>
      <c r="AW258" s="316">
        <f t="shared" si="260"/>
        <v>0</v>
      </c>
      <c r="AX258" s="316">
        <f t="shared" si="260"/>
        <v>0</v>
      </c>
      <c r="AY258" s="316">
        <f t="shared" si="260"/>
        <v>0</v>
      </c>
      <c r="AZ258" s="316">
        <f t="shared" si="260"/>
        <v>0</v>
      </c>
      <c r="BA258" s="316">
        <f t="shared" si="260"/>
        <v>0</v>
      </c>
      <c r="BB258" s="316">
        <f t="shared" si="260"/>
        <v>0</v>
      </c>
      <c r="BC258" s="316">
        <f t="shared" si="260"/>
        <v>0</v>
      </c>
      <c r="BD258" s="316">
        <f t="shared" si="260"/>
        <v>0</v>
      </c>
      <c r="BE258" s="316">
        <f t="shared" si="260"/>
        <v>0</v>
      </c>
      <c r="BF258" s="316">
        <f t="shared" si="260"/>
        <v>0</v>
      </c>
      <c r="BG258" s="316">
        <f t="shared" si="260"/>
        <v>0</v>
      </c>
      <c r="BH258" s="316">
        <f t="shared" si="260"/>
        <v>0</v>
      </c>
      <c r="BI258" s="316">
        <f t="shared" si="260"/>
        <v>0</v>
      </c>
      <c r="BJ258" s="316">
        <f t="shared" si="260"/>
        <v>0</v>
      </c>
      <c r="BK258" s="316">
        <f t="shared" si="260"/>
        <v>0</v>
      </c>
      <c r="BL258" s="316">
        <f t="shared" si="260"/>
        <v>0</v>
      </c>
      <c r="BM258" s="316">
        <f t="shared" si="260"/>
        <v>0</v>
      </c>
      <c r="BN258" s="316">
        <f t="shared" si="260"/>
        <v>0</v>
      </c>
      <c r="BO258" s="316">
        <f t="shared" si="260"/>
        <v>0</v>
      </c>
      <c r="BP258" s="316">
        <f t="shared" si="260"/>
        <v>0</v>
      </c>
      <c r="BQ258" s="316">
        <f t="shared" si="260"/>
        <v>0</v>
      </c>
      <c r="BR258" s="316">
        <f t="shared" si="260"/>
        <v>0</v>
      </c>
      <c r="BS258" s="316">
        <f t="shared" si="260"/>
        <v>0</v>
      </c>
      <c r="BT258" s="316">
        <f t="shared" ref="BT258:BX258" si="261">BT62</f>
        <v>0</v>
      </c>
      <c r="BU258" s="316">
        <f t="shared" si="261"/>
        <v>0</v>
      </c>
      <c r="BV258" s="316">
        <f t="shared" si="261"/>
        <v>0</v>
      </c>
      <c r="BW258" s="316">
        <f t="shared" si="261"/>
        <v>0</v>
      </c>
      <c r="BX258" s="316">
        <f t="shared" si="261"/>
        <v>0</v>
      </c>
    </row>
    <row r="259" spans="1:76" s="7" customFormat="1" ht="11.4" x14ac:dyDescent="0.2">
      <c r="A259" s="739"/>
      <c r="B259" s="714"/>
      <c r="C259" s="714"/>
      <c r="D259" s="710"/>
      <c r="E259" s="710"/>
      <c r="F259" s="90" t="s">
        <v>324</v>
      </c>
      <c r="G259" s="316">
        <f>IF($C62="","N/A",G258)</f>
        <v>0</v>
      </c>
      <c r="H259" s="316">
        <f>IF($C62="NON-QALY",IF(H$49="-","",H$158*H258),IF($C62="QALY",IF(H$49="-","",H258*H$159),"N/A"))</f>
        <v>0</v>
      </c>
      <c r="I259" s="316">
        <f t="shared" ref="I259:BT259" si="262">IF($C62="NON-QALY",IF(I$49="-","",I$158*I258),IF($C62="QALY",IF(I$49="-","",I258*I$159),"N/A"))</f>
        <v>0</v>
      </c>
      <c r="J259" s="316">
        <f t="shared" si="262"/>
        <v>0</v>
      </c>
      <c r="K259" s="316">
        <f t="shared" si="262"/>
        <v>0</v>
      </c>
      <c r="L259" s="316">
        <f t="shared" si="262"/>
        <v>0</v>
      </c>
      <c r="M259" s="316">
        <f t="shared" si="262"/>
        <v>0</v>
      </c>
      <c r="N259" s="316">
        <f t="shared" si="262"/>
        <v>0</v>
      </c>
      <c r="O259" s="316">
        <f t="shared" si="262"/>
        <v>0</v>
      </c>
      <c r="P259" s="316">
        <f t="shared" si="262"/>
        <v>0</v>
      </c>
      <c r="Q259" s="316">
        <f t="shared" si="262"/>
        <v>0</v>
      </c>
      <c r="R259" s="316">
        <f t="shared" si="262"/>
        <v>0</v>
      </c>
      <c r="S259" s="316">
        <f t="shared" si="262"/>
        <v>0</v>
      </c>
      <c r="T259" s="316">
        <f t="shared" si="262"/>
        <v>0</v>
      </c>
      <c r="U259" s="316">
        <f t="shared" si="262"/>
        <v>0</v>
      </c>
      <c r="V259" s="316">
        <f t="shared" si="262"/>
        <v>0</v>
      </c>
      <c r="W259" s="316">
        <f t="shared" si="262"/>
        <v>0</v>
      </c>
      <c r="X259" s="316">
        <f t="shared" si="262"/>
        <v>0</v>
      </c>
      <c r="Y259" s="316">
        <f t="shared" si="262"/>
        <v>0</v>
      </c>
      <c r="Z259" s="316">
        <f t="shared" si="262"/>
        <v>0</v>
      </c>
      <c r="AA259" s="316">
        <f t="shared" si="262"/>
        <v>0</v>
      </c>
      <c r="AB259" s="316">
        <f t="shared" si="262"/>
        <v>0</v>
      </c>
      <c r="AC259" s="316">
        <f t="shared" si="262"/>
        <v>0</v>
      </c>
      <c r="AD259" s="316">
        <f t="shared" si="262"/>
        <v>0</v>
      </c>
      <c r="AE259" s="316">
        <f t="shared" si="262"/>
        <v>0</v>
      </c>
      <c r="AF259" s="316">
        <f t="shared" si="262"/>
        <v>0</v>
      </c>
      <c r="AG259" s="316">
        <f t="shared" si="262"/>
        <v>0</v>
      </c>
      <c r="AH259" s="316">
        <f t="shared" si="262"/>
        <v>0</v>
      </c>
      <c r="AI259" s="316">
        <f t="shared" si="262"/>
        <v>0</v>
      </c>
      <c r="AJ259" s="316">
        <f t="shared" si="262"/>
        <v>0</v>
      </c>
      <c r="AK259" s="316">
        <f t="shared" si="262"/>
        <v>0</v>
      </c>
      <c r="AL259" s="316">
        <f t="shared" si="262"/>
        <v>0</v>
      </c>
      <c r="AM259" s="316">
        <f t="shared" si="262"/>
        <v>0</v>
      </c>
      <c r="AN259" s="316">
        <f t="shared" si="262"/>
        <v>0</v>
      </c>
      <c r="AO259" s="316">
        <f t="shared" si="262"/>
        <v>0</v>
      </c>
      <c r="AP259" s="316">
        <f t="shared" si="262"/>
        <v>0</v>
      </c>
      <c r="AQ259" s="316">
        <f t="shared" si="262"/>
        <v>0</v>
      </c>
      <c r="AR259" s="316">
        <f t="shared" si="262"/>
        <v>0</v>
      </c>
      <c r="AS259" s="316">
        <f t="shared" si="262"/>
        <v>0</v>
      </c>
      <c r="AT259" s="316">
        <f t="shared" si="262"/>
        <v>0</v>
      </c>
      <c r="AU259" s="316">
        <f t="shared" si="262"/>
        <v>0</v>
      </c>
      <c r="AV259" s="316">
        <f t="shared" si="262"/>
        <v>0</v>
      </c>
      <c r="AW259" s="316">
        <f t="shared" si="262"/>
        <v>0</v>
      </c>
      <c r="AX259" s="316">
        <f t="shared" si="262"/>
        <v>0</v>
      </c>
      <c r="AY259" s="316">
        <f t="shared" si="262"/>
        <v>0</v>
      </c>
      <c r="AZ259" s="316">
        <f t="shared" si="262"/>
        <v>0</v>
      </c>
      <c r="BA259" s="316">
        <f t="shared" si="262"/>
        <v>0</v>
      </c>
      <c r="BB259" s="316">
        <f t="shared" si="262"/>
        <v>0</v>
      </c>
      <c r="BC259" s="316">
        <f t="shared" si="262"/>
        <v>0</v>
      </c>
      <c r="BD259" s="316">
        <f t="shared" si="262"/>
        <v>0</v>
      </c>
      <c r="BE259" s="316">
        <f t="shared" si="262"/>
        <v>0</v>
      </c>
      <c r="BF259" s="316">
        <f t="shared" si="262"/>
        <v>0</v>
      </c>
      <c r="BG259" s="316">
        <f t="shared" si="262"/>
        <v>0</v>
      </c>
      <c r="BH259" s="316">
        <f t="shared" si="262"/>
        <v>0</v>
      </c>
      <c r="BI259" s="316">
        <f t="shared" si="262"/>
        <v>0</v>
      </c>
      <c r="BJ259" s="316">
        <f t="shared" si="262"/>
        <v>0</v>
      </c>
      <c r="BK259" s="316">
        <f t="shared" si="262"/>
        <v>0</v>
      </c>
      <c r="BL259" s="316">
        <f t="shared" si="262"/>
        <v>0</v>
      </c>
      <c r="BM259" s="316">
        <f t="shared" si="262"/>
        <v>0</v>
      </c>
      <c r="BN259" s="316">
        <f t="shared" si="262"/>
        <v>0</v>
      </c>
      <c r="BO259" s="316">
        <f t="shared" si="262"/>
        <v>0</v>
      </c>
      <c r="BP259" s="316">
        <f t="shared" si="262"/>
        <v>0</v>
      </c>
      <c r="BQ259" s="316">
        <f t="shared" si="262"/>
        <v>0</v>
      </c>
      <c r="BR259" s="316">
        <f t="shared" si="262"/>
        <v>0</v>
      </c>
      <c r="BS259" s="316">
        <f t="shared" si="262"/>
        <v>0</v>
      </c>
      <c r="BT259" s="316">
        <f t="shared" si="262"/>
        <v>0</v>
      </c>
      <c r="BU259" s="316">
        <f t="shared" ref="BU259:BX259" si="263">IF($C62="NON-QALY",IF(BU$49="-","",BU$158*BU258),IF($C62="QALY",IF(BU$49="-","",BU258*BU$159),"N/A"))</f>
        <v>0</v>
      </c>
      <c r="BV259" s="316">
        <f t="shared" si="263"/>
        <v>0</v>
      </c>
      <c r="BW259" s="316">
        <f t="shared" si="263"/>
        <v>0</v>
      </c>
      <c r="BX259" s="316">
        <f t="shared" si="263"/>
        <v>0</v>
      </c>
    </row>
    <row r="260" spans="1:76" s="7" customFormat="1" ht="11.4" x14ac:dyDescent="0.2">
      <c r="A260" s="738" t="s">
        <v>636</v>
      </c>
      <c r="B260" s="713">
        <f>B63</f>
        <v>0</v>
      </c>
      <c r="C260" s="713" t="str">
        <f>C63</f>
        <v>Non-QALY</v>
      </c>
      <c r="D260" s="709">
        <f>E260/(IF(C63="QALY",Factors!$BU$59,Factors!$BU$58))</f>
        <v>0</v>
      </c>
      <c r="E260" s="709">
        <f t="shared" ref="E260" si="264">SUM(G261:BX261)</f>
        <v>0</v>
      </c>
      <c r="F260" s="34" t="s">
        <v>325</v>
      </c>
      <c r="G260" s="316">
        <f>G63</f>
        <v>0</v>
      </c>
      <c r="H260" s="316">
        <f t="shared" ref="H260:BS260" si="265">H63</f>
        <v>0</v>
      </c>
      <c r="I260" s="316">
        <f t="shared" si="265"/>
        <v>0</v>
      </c>
      <c r="J260" s="316">
        <f t="shared" si="265"/>
        <v>0</v>
      </c>
      <c r="K260" s="316">
        <f t="shared" si="265"/>
        <v>0</v>
      </c>
      <c r="L260" s="316">
        <f t="shared" si="265"/>
        <v>0</v>
      </c>
      <c r="M260" s="316">
        <f t="shared" si="265"/>
        <v>0</v>
      </c>
      <c r="N260" s="316">
        <f t="shared" si="265"/>
        <v>0</v>
      </c>
      <c r="O260" s="316">
        <f t="shared" si="265"/>
        <v>0</v>
      </c>
      <c r="P260" s="316">
        <f t="shared" si="265"/>
        <v>0</v>
      </c>
      <c r="Q260" s="316">
        <f t="shared" si="265"/>
        <v>0</v>
      </c>
      <c r="R260" s="316">
        <f t="shared" si="265"/>
        <v>0</v>
      </c>
      <c r="S260" s="316">
        <f t="shared" si="265"/>
        <v>0</v>
      </c>
      <c r="T260" s="316">
        <f t="shared" si="265"/>
        <v>0</v>
      </c>
      <c r="U260" s="316">
        <f t="shared" si="265"/>
        <v>0</v>
      </c>
      <c r="V260" s="316">
        <f t="shared" si="265"/>
        <v>0</v>
      </c>
      <c r="W260" s="316">
        <f t="shared" si="265"/>
        <v>0</v>
      </c>
      <c r="X260" s="316">
        <f t="shared" si="265"/>
        <v>0</v>
      </c>
      <c r="Y260" s="316">
        <f t="shared" si="265"/>
        <v>0</v>
      </c>
      <c r="Z260" s="316">
        <f t="shared" si="265"/>
        <v>0</v>
      </c>
      <c r="AA260" s="316">
        <f t="shared" si="265"/>
        <v>0</v>
      </c>
      <c r="AB260" s="316">
        <f t="shared" si="265"/>
        <v>0</v>
      </c>
      <c r="AC260" s="316">
        <f t="shared" si="265"/>
        <v>0</v>
      </c>
      <c r="AD260" s="316">
        <f t="shared" si="265"/>
        <v>0</v>
      </c>
      <c r="AE260" s="316">
        <f t="shared" si="265"/>
        <v>0</v>
      </c>
      <c r="AF260" s="316">
        <f t="shared" si="265"/>
        <v>0</v>
      </c>
      <c r="AG260" s="316">
        <f t="shared" si="265"/>
        <v>0</v>
      </c>
      <c r="AH260" s="316">
        <f t="shared" si="265"/>
        <v>0</v>
      </c>
      <c r="AI260" s="316">
        <f t="shared" si="265"/>
        <v>0</v>
      </c>
      <c r="AJ260" s="316">
        <f t="shared" si="265"/>
        <v>0</v>
      </c>
      <c r="AK260" s="316">
        <f t="shared" si="265"/>
        <v>0</v>
      </c>
      <c r="AL260" s="316">
        <f t="shared" si="265"/>
        <v>0</v>
      </c>
      <c r="AM260" s="316">
        <f t="shared" si="265"/>
        <v>0</v>
      </c>
      <c r="AN260" s="316">
        <f t="shared" si="265"/>
        <v>0</v>
      </c>
      <c r="AO260" s="316">
        <f t="shared" si="265"/>
        <v>0</v>
      </c>
      <c r="AP260" s="316">
        <f t="shared" si="265"/>
        <v>0</v>
      </c>
      <c r="AQ260" s="316">
        <f t="shared" si="265"/>
        <v>0</v>
      </c>
      <c r="AR260" s="316">
        <f t="shared" si="265"/>
        <v>0</v>
      </c>
      <c r="AS260" s="316">
        <f t="shared" si="265"/>
        <v>0</v>
      </c>
      <c r="AT260" s="316">
        <f t="shared" si="265"/>
        <v>0</v>
      </c>
      <c r="AU260" s="316">
        <f t="shared" si="265"/>
        <v>0</v>
      </c>
      <c r="AV260" s="316">
        <f t="shared" si="265"/>
        <v>0</v>
      </c>
      <c r="AW260" s="316">
        <f t="shared" si="265"/>
        <v>0</v>
      </c>
      <c r="AX260" s="316">
        <f t="shared" si="265"/>
        <v>0</v>
      </c>
      <c r="AY260" s="316">
        <f t="shared" si="265"/>
        <v>0</v>
      </c>
      <c r="AZ260" s="316">
        <f t="shared" si="265"/>
        <v>0</v>
      </c>
      <c r="BA260" s="316">
        <f t="shared" si="265"/>
        <v>0</v>
      </c>
      <c r="BB260" s="316">
        <f t="shared" si="265"/>
        <v>0</v>
      </c>
      <c r="BC260" s="316">
        <f t="shared" si="265"/>
        <v>0</v>
      </c>
      <c r="BD260" s="316">
        <f t="shared" si="265"/>
        <v>0</v>
      </c>
      <c r="BE260" s="316">
        <f t="shared" si="265"/>
        <v>0</v>
      </c>
      <c r="BF260" s="316">
        <f t="shared" si="265"/>
        <v>0</v>
      </c>
      <c r="BG260" s="316">
        <f t="shared" si="265"/>
        <v>0</v>
      </c>
      <c r="BH260" s="316">
        <f t="shared" si="265"/>
        <v>0</v>
      </c>
      <c r="BI260" s="316">
        <f t="shared" si="265"/>
        <v>0</v>
      </c>
      <c r="BJ260" s="316">
        <f t="shared" si="265"/>
        <v>0</v>
      </c>
      <c r="BK260" s="316">
        <f t="shared" si="265"/>
        <v>0</v>
      </c>
      <c r="BL260" s="316">
        <f t="shared" si="265"/>
        <v>0</v>
      </c>
      <c r="BM260" s="316">
        <f t="shared" si="265"/>
        <v>0</v>
      </c>
      <c r="BN260" s="316">
        <f t="shared" si="265"/>
        <v>0</v>
      </c>
      <c r="BO260" s="316">
        <f t="shared" si="265"/>
        <v>0</v>
      </c>
      <c r="BP260" s="316">
        <f t="shared" si="265"/>
        <v>0</v>
      </c>
      <c r="BQ260" s="316">
        <f t="shared" si="265"/>
        <v>0</v>
      </c>
      <c r="BR260" s="316">
        <f t="shared" si="265"/>
        <v>0</v>
      </c>
      <c r="BS260" s="316">
        <f t="shared" si="265"/>
        <v>0</v>
      </c>
      <c r="BT260" s="316">
        <f t="shared" ref="BT260:BX260" si="266">BT63</f>
        <v>0</v>
      </c>
      <c r="BU260" s="316">
        <f t="shared" si="266"/>
        <v>0</v>
      </c>
      <c r="BV260" s="316">
        <f t="shared" si="266"/>
        <v>0</v>
      </c>
      <c r="BW260" s="316">
        <f t="shared" si="266"/>
        <v>0</v>
      </c>
      <c r="BX260" s="316">
        <f t="shared" si="266"/>
        <v>0</v>
      </c>
    </row>
    <row r="261" spans="1:76" s="7" customFormat="1" ht="11.4" x14ac:dyDescent="0.2">
      <c r="A261" s="739"/>
      <c r="B261" s="714"/>
      <c r="C261" s="714"/>
      <c r="D261" s="710"/>
      <c r="E261" s="710"/>
      <c r="F261" s="90" t="s">
        <v>324</v>
      </c>
      <c r="G261" s="316">
        <f>IF($C63="","N/A",G260)</f>
        <v>0</v>
      </c>
      <c r="H261" s="316">
        <f>IF($C63="NON-QALY",IF(H$49="-","",H$158*H260),IF($C63="QALY",IF(H$49="-","",H260*H$159),"N/A"))</f>
        <v>0</v>
      </c>
      <c r="I261" s="316">
        <f t="shared" ref="I261:BT261" si="267">IF($C63="NON-QALY",IF(I$49="-","",I$158*I260),IF($C63="QALY",IF(I$49="-","",I260*I$159),"N/A"))</f>
        <v>0</v>
      </c>
      <c r="J261" s="316">
        <f t="shared" si="267"/>
        <v>0</v>
      </c>
      <c r="K261" s="316">
        <f t="shared" si="267"/>
        <v>0</v>
      </c>
      <c r="L261" s="316">
        <f t="shared" si="267"/>
        <v>0</v>
      </c>
      <c r="M261" s="316">
        <f t="shared" si="267"/>
        <v>0</v>
      </c>
      <c r="N261" s="316">
        <f t="shared" si="267"/>
        <v>0</v>
      </c>
      <c r="O261" s="316">
        <f t="shared" si="267"/>
        <v>0</v>
      </c>
      <c r="P261" s="316">
        <f t="shared" si="267"/>
        <v>0</v>
      </c>
      <c r="Q261" s="316">
        <f t="shared" si="267"/>
        <v>0</v>
      </c>
      <c r="R261" s="316">
        <f t="shared" si="267"/>
        <v>0</v>
      </c>
      <c r="S261" s="316">
        <f t="shared" si="267"/>
        <v>0</v>
      </c>
      <c r="T261" s="316">
        <f t="shared" si="267"/>
        <v>0</v>
      </c>
      <c r="U261" s="316">
        <f t="shared" si="267"/>
        <v>0</v>
      </c>
      <c r="V261" s="316">
        <f t="shared" si="267"/>
        <v>0</v>
      </c>
      <c r="W261" s="316">
        <f t="shared" si="267"/>
        <v>0</v>
      </c>
      <c r="X261" s="316">
        <f t="shared" si="267"/>
        <v>0</v>
      </c>
      <c r="Y261" s="316">
        <f t="shared" si="267"/>
        <v>0</v>
      </c>
      <c r="Z261" s="316">
        <f t="shared" si="267"/>
        <v>0</v>
      </c>
      <c r="AA261" s="316">
        <f t="shared" si="267"/>
        <v>0</v>
      </c>
      <c r="AB261" s="316">
        <f t="shared" si="267"/>
        <v>0</v>
      </c>
      <c r="AC261" s="316">
        <f t="shared" si="267"/>
        <v>0</v>
      </c>
      <c r="AD261" s="316">
        <f t="shared" si="267"/>
        <v>0</v>
      </c>
      <c r="AE261" s="316">
        <f t="shared" si="267"/>
        <v>0</v>
      </c>
      <c r="AF261" s="316">
        <f t="shared" si="267"/>
        <v>0</v>
      </c>
      <c r="AG261" s="316">
        <f t="shared" si="267"/>
        <v>0</v>
      </c>
      <c r="AH261" s="316">
        <f t="shared" si="267"/>
        <v>0</v>
      </c>
      <c r="AI261" s="316">
        <f t="shared" si="267"/>
        <v>0</v>
      </c>
      <c r="AJ261" s="316">
        <f t="shared" si="267"/>
        <v>0</v>
      </c>
      <c r="AK261" s="316">
        <f t="shared" si="267"/>
        <v>0</v>
      </c>
      <c r="AL261" s="316">
        <f t="shared" si="267"/>
        <v>0</v>
      </c>
      <c r="AM261" s="316">
        <f t="shared" si="267"/>
        <v>0</v>
      </c>
      <c r="AN261" s="316">
        <f t="shared" si="267"/>
        <v>0</v>
      </c>
      <c r="AO261" s="316">
        <f t="shared" si="267"/>
        <v>0</v>
      </c>
      <c r="AP261" s="316">
        <f t="shared" si="267"/>
        <v>0</v>
      </c>
      <c r="AQ261" s="316">
        <f t="shared" si="267"/>
        <v>0</v>
      </c>
      <c r="AR261" s="316">
        <f t="shared" si="267"/>
        <v>0</v>
      </c>
      <c r="AS261" s="316">
        <f t="shared" si="267"/>
        <v>0</v>
      </c>
      <c r="AT261" s="316">
        <f t="shared" si="267"/>
        <v>0</v>
      </c>
      <c r="AU261" s="316">
        <f t="shared" si="267"/>
        <v>0</v>
      </c>
      <c r="AV261" s="316">
        <f t="shared" si="267"/>
        <v>0</v>
      </c>
      <c r="AW261" s="316">
        <f t="shared" si="267"/>
        <v>0</v>
      </c>
      <c r="AX261" s="316">
        <f t="shared" si="267"/>
        <v>0</v>
      </c>
      <c r="AY261" s="316">
        <f t="shared" si="267"/>
        <v>0</v>
      </c>
      <c r="AZ261" s="316">
        <f t="shared" si="267"/>
        <v>0</v>
      </c>
      <c r="BA261" s="316">
        <f t="shared" si="267"/>
        <v>0</v>
      </c>
      <c r="BB261" s="316">
        <f t="shared" si="267"/>
        <v>0</v>
      </c>
      <c r="BC261" s="316">
        <f t="shared" si="267"/>
        <v>0</v>
      </c>
      <c r="BD261" s="316">
        <f t="shared" si="267"/>
        <v>0</v>
      </c>
      <c r="BE261" s="316">
        <f t="shared" si="267"/>
        <v>0</v>
      </c>
      <c r="BF261" s="316">
        <f t="shared" si="267"/>
        <v>0</v>
      </c>
      <c r="BG261" s="316">
        <f t="shared" si="267"/>
        <v>0</v>
      </c>
      <c r="BH261" s="316">
        <f t="shared" si="267"/>
        <v>0</v>
      </c>
      <c r="BI261" s="316">
        <f t="shared" si="267"/>
        <v>0</v>
      </c>
      <c r="BJ261" s="316">
        <f t="shared" si="267"/>
        <v>0</v>
      </c>
      <c r="BK261" s="316">
        <f t="shared" si="267"/>
        <v>0</v>
      </c>
      <c r="BL261" s="316">
        <f t="shared" si="267"/>
        <v>0</v>
      </c>
      <c r="BM261" s="316">
        <f t="shared" si="267"/>
        <v>0</v>
      </c>
      <c r="BN261" s="316">
        <f t="shared" si="267"/>
        <v>0</v>
      </c>
      <c r="BO261" s="316">
        <f t="shared" si="267"/>
        <v>0</v>
      </c>
      <c r="BP261" s="316">
        <f t="shared" si="267"/>
        <v>0</v>
      </c>
      <c r="BQ261" s="316">
        <f t="shared" si="267"/>
        <v>0</v>
      </c>
      <c r="BR261" s="316">
        <f t="shared" si="267"/>
        <v>0</v>
      </c>
      <c r="BS261" s="316">
        <f t="shared" si="267"/>
        <v>0</v>
      </c>
      <c r="BT261" s="316">
        <f t="shared" si="267"/>
        <v>0</v>
      </c>
      <c r="BU261" s="316">
        <f t="shared" ref="BU261:BX261" si="268">IF($C63="NON-QALY",IF(BU$49="-","",BU$158*BU260),IF($C63="QALY",IF(BU$49="-","",BU260*BU$159),"N/A"))</f>
        <v>0</v>
      </c>
      <c r="BV261" s="316">
        <f t="shared" si="268"/>
        <v>0</v>
      </c>
      <c r="BW261" s="316">
        <f t="shared" si="268"/>
        <v>0</v>
      </c>
      <c r="BX261" s="316">
        <f t="shared" si="268"/>
        <v>0</v>
      </c>
    </row>
    <row r="262" spans="1:76" s="7" customFormat="1" ht="11.4" x14ac:dyDescent="0.2">
      <c r="A262" s="738" t="s">
        <v>637</v>
      </c>
      <c r="B262" s="713">
        <f>B64</f>
        <v>0</v>
      </c>
      <c r="C262" s="713" t="str">
        <f>C64</f>
        <v>Non-QALY</v>
      </c>
      <c r="D262" s="709">
        <f>E262/(IF(C64="QALY",Factors!$BU$59,Factors!$BU$58))</f>
        <v>0</v>
      </c>
      <c r="E262" s="709">
        <f t="shared" ref="E262" si="269">SUM(G263:BX263)</f>
        <v>0</v>
      </c>
      <c r="F262" s="34" t="s">
        <v>325</v>
      </c>
      <c r="G262" s="316">
        <f>G64</f>
        <v>0</v>
      </c>
      <c r="H262" s="316">
        <f t="shared" ref="H262:BS262" si="270">H64</f>
        <v>0</v>
      </c>
      <c r="I262" s="316">
        <f t="shared" si="270"/>
        <v>0</v>
      </c>
      <c r="J262" s="316">
        <f t="shared" si="270"/>
        <v>0</v>
      </c>
      <c r="K262" s="316">
        <f t="shared" si="270"/>
        <v>0</v>
      </c>
      <c r="L262" s="316">
        <f t="shared" si="270"/>
        <v>0</v>
      </c>
      <c r="M262" s="316">
        <f t="shared" si="270"/>
        <v>0</v>
      </c>
      <c r="N262" s="316">
        <f t="shared" si="270"/>
        <v>0</v>
      </c>
      <c r="O262" s="316">
        <f t="shared" si="270"/>
        <v>0</v>
      </c>
      <c r="P262" s="316">
        <f t="shared" si="270"/>
        <v>0</v>
      </c>
      <c r="Q262" s="316">
        <f t="shared" si="270"/>
        <v>0</v>
      </c>
      <c r="R262" s="316">
        <f t="shared" si="270"/>
        <v>0</v>
      </c>
      <c r="S262" s="316">
        <f t="shared" si="270"/>
        <v>0</v>
      </c>
      <c r="T262" s="316">
        <f t="shared" si="270"/>
        <v>0</v>
      </c>
      <c r="U262" s="316">
        <f t="shared" si="270"/>
        <v>0</v>
      </c>
      <c r="V262" s="316">
        <f t="shared" si="270"/>
        <v>0</v>
      </c>
      <c r="W262" s="316">
        <f t="shared" si="270"/>
        <v>0</v>
      </c>
      <c r="X262" s="316">
        <f t="shared" si="270"/>
        <v>0</v>
      </c>
      <c r="Y262" s="316">
        <f t="shared" si="270"/>
        <v>0</v>
      </c>
      <c r="Z262" s="316">
        <f t="shared" si="270"/>
        <v>0</v>
      </c>
      <c r="AA262" s="316">
        <f t="shared" si="270"/>
        <v>0</v>
      </c>
      <c r="AB262" s="316">
        <f t="shared" si="270"/>
        <v>0</v>
      </c>
      <c r="AC262" s="316">
        <f t="shared" si="270"/>
        <v>0</v>
      </c>
      <c r="AD262" s="316">
        <f t="shared" si="270"/>
        <v>0</v>
      </c>
      <c r="AE262" s="316">
        <f t="shared" si="270"/>
        <v>0</v>
      </c>
      <c r="AF262" s="316">
        <f t="shared" si="270"/>
        <v>0</v>
      </c>
      <c r="AG262" s="316">
        <f t="shared" si="270"/>
        <v>0</v>
      </c>
      <c r="AH262" s="316">
        <f t="shared" si="270"/>
        <v>0</v>
      </c>
      <c r="AI262" s="316">
        <f t="shared" si="270"/>
        <v>0</v>
      </c>
      <c r="AJ262" s="316">
        <f t="shared" si="270"/>
        <v>0</v>
      </c>
      <c r="AK262" s="316">
        <f t="shared" si="270"/>
        <v>0</v>
      </c>
      <c r="AL262" s="316">
        <f t="shared" si="270"/>
        <v>0</v>
      </c>
      <c r="AM262" s="316">
        <f t="shared" si="270"/>
        <v>0</v>
      </c>
      <c r="AN262" s="316">
        <f t="shared" si="270"/>
        <v>0</v>
      </c>
      <c r="AO262" s="316">
        <f t="shared" si="270"/>
        <v>0</v>
      </c>
      <c r="AP262" s="316">
        <f t="shared" si="270"/>
        <v>0</v>
      </c>
      <c r="AQ262" s="316">
        <f t="shared" si="270"/>
        <v>0</v>
      </c>
      <c r="AR262" s="316">
        <f t="shared" si="270"/>
        <v>0</v>
      </c>
      <c r="AS262" s="316">
        <f t="shared" si="270"/>
        <v>0</v>
      </c>
      <c r="AT262" s="316">
        <f t="shared" si="270"/>
        <v>0</v>
      </c>
      <c r="AU262" s="316">
        <f t="shared" si="270"/>
        <v>0</v>
      </c>
      <c r="AV262" s="316">
        <f t="shared" si="270"/>
        <v>0</v>
      </c>
      <c r="AW262" s="316">
        <f t="shared" si="270"/>
        <v>0</v>
      </c>
      <c r="AX262" s="316">
        <f t="shared" si="270"/>
        <v>0</v>
      </c>
      <c r="AY262" s="316">
        <f t="shared" si="270"/>
        <v>0</v>
      </c>
      <c r="AZ262" s="316">
        <f t="shared" si="270"/>
        <v>0</v>
      </c>
      <c r="BA262" s="316">
        <f t="shared" si="270"/>
        <v>0</v>
      </c>
      <c r="BB262" s="316">
        <f t="shared" si="270"/>
        <v>0</v>
      </c>
      <c r="BC262" s="316">
        <f t="shared" si="270"/>
        <v>0</v>
      </c>
      <c r="BD262" s="316">
        <f t="shared" si="270"/>
        <v>0</v>
      </c>
      <c r="BE262" s="316">
        <f t="shared" si="270"/>
        <v>0</v>
      </c>
      <c r="BF262" s="316">
        <f t="shared" si="270"/>
        <v>0</v>
      </c>
      <c r="BG262" s="316">
        <f t="shared" si="270"/>
        <v>0</v>
      </c>
      <c r="BH262" s="316">
        <f t="shared" si="270"/>
        <v>0</v>
      </c>
      <c r="BI262" s="316">
        <f t="shared" si="270"/>
        <v>0</v>
      </c>
      <c r="BJ262" s="316">
        <f t="shared" si="270"/>
        <v>0</v>
      </c>
      <c r="BK262" s="316">
        <f t="shared" si="270"/>
        <v>0</v>
      </c>
      <c r="BL262" s="316">
        <f t="shared" si="270"/>
        <v>0</v>
      </c>
      <c r="BM262" s="316">
        <f t="shared" si="270"/>
        <v>0</v>
      </c>
      <c r="BN262" s="316">
        <f t="shared" si="270"/>
        <v>0</v>
      </c>
      <c r="BO262" s="316">
        <f t="shared" si="270"/>
        <v>0</v>
      </c>
      <c r="BP262" s="316">
        <f t="shared" si="270"/>
        <v>0</v>
      </c>
      <c r="BQ262" s="316">
        <f t="shared" si="270"/>
        <v>0</v>
      </c>
      <c r="BR262" s="316">
        <f t="shared" si="270"/>
        <v>0</v>
      </c>
      <c r="BS262" s="316">
        <f t="shared" si="270"/>
        <v>0</v>
      </c>
      <c r="BT262" s="316">
        <f t="shared" ref="BT262:BX262" si="271">BT64</f>
        <v>0</v>
      </c>
      <c r="BU262" s="316">
        <f t="shared" si="271"/>
        <v>0</v>
      </c>
      <c r="BV262" s="316">
        <f t="shared" si="271"/>
        <v>0</v>
      </c>
      <c r="BW262" s="316">
        <f t="shared" si="271"/>
        <v>0</v>
      </c>
      <c r="BX262" s="316">
        <f t="shared" si="271"/>
        <v>0</v>
      </c>
    </row>
    <row r="263" spans="1:76" s="7" customFormat="1" ht="11.4" x14ac:dyDescent="0.2">
      <c r="A263" s="739"/>
      <c r="B263" s="714"/>
      <c r="C263" s="714"/>
      <c r="D263" s="710"/>
      <c r="E263" s="710"/>
      <c r="F263" s="90" t="s">
        <v>324</v>
      </c>
      <c r="G263" s="316">
        <f>IF($C64="","N/A",G262)</f>
        <v>0</v>
      </c>
      <c r="H263" s="316">
        <f>IF($C64="NON-QALY",IF(H$49="-","",H$158*H262),IF($C64="QALY",IF(H$49="-","",H262*H$159),"N/A"))</f>
        <v>0</v>
      </c>
      <c r="I263" s="316">
        <f t="shared" ref="I263:BT263" si="272">IF($C64="NON-QALY",IF(I$49="-","",I$158*I262),IF($C64="QALY",IF(I$49="-","",I262*I$159),"N/A"))</f>
        <v>0</v>
      </c>
      <c r="J263" s="316">
        <f t="shared" si="272"/>
        <v>0</v>
      </c>
      <c r="K263" s="316">
        <f t="shared" si="272"/>
        <v>0</v>
      </c>
      <c r="L263" s="316">
        <f t="shared" si="272"/>
        <v>0</v>
      </c>
      <c r="M263" s="316">
        <f t="shared" si="272"/>
        <v>0</v>
      </c>
      <c r="N263" s="316">
        <f t="shared" si="272"/>
        <v>0</v>
      </c>
      <c r="O263" s="316">
        <f t="shared" si="272"/>
        <v>0</v>
      </c>
      <c r="P263" s="316">
        <f t="shared" si="272"/>
        <v>0</v>
      </c>
      <c r="Q263" s="316">
        <f t="shared" si="272"/>
        <v>0</v>
      </c>
      <c r="R263" s="316">
        <f t="shared" si="272"/>
        <v>0</v>
      </c>
      <c r="S263" s="316">
        <f t="shared" si="272"/>
        <v>0</v>
      </c>
      <c r="T263" s="316">
        <f t="shared" si="272"/>
        <v>0</v>
      </c>
      <c r="U263" s="316">
        <f t="shared" si="272"/>
        <v>0</v>
      </c>
      <c r="V263" s="316">
        <f t="shared" si="272"/>
        <v>0</v>
      </c>
      <c r="W263" s="316">
        <f t="shared" si="272"/>
        <v>0</v>
      </c>
      <c r="X263" s="316">
        <f t="shared" si="272"/>
        <v>0</v>
      </c>
      <c r="Y263" s="316">
        <f t="shared" si="272"/>
        <v>0</v>
      </c>
      <c r="Z263" s="316">
        <f t="shared" si="272"/>
        <v>0</v>
      </c>
      <c r="AA263" s="316">
        <f t="shared" si="272"/>
        <v>0</v>
      </c>
      <c r="AB263" s="316">
        <f t="shared" si="272"/>
        <v>0</v>
      </c>
      <c r="AC263" s="316">
        <f t="shared" si="272"/>
        <v>0</v>
      </c>
      <c r="AD263" s="316">
        <f t="shared" si="272"/>
        <v>0</v>
      </c>
      <c r="AE263" s="316">
        <f t="shared" si="272"/>
        <v>0</v>
      </c>
      <c r="AF263" s="316">
        <f t="shared" si="272"/>
        <v>0</v>
      </c>
      <c r="AG263" s="316">
        <f t="shared" si="272"/>
        <v>0</v>
      </c>
      <c r="AH263" s="316">
        <f t="shared" si="272"/>
        <v>0</v>
      </c>
      <c r="AI263" s="316">
        <f t="shared" si="272"/>
        <v>0</v>
      </c>
      <c r="AJ263" s="316">
        <f t="shared" si="272"/>
        <v>0</v>
      </c>
      <c r="AK263" s="316">
        <f t="shared" si="272"/>
        <v>0</v>
      </c>
      <c r="AL263" s="316">
        <f t="shared" si="272"/>
        <v>0</v>
      </c>
      <c r="AM263" s="316">
        <f t="shared" si="272"/>
        <v>0</v>
      </c>
      <c r="AN263" s="316">
        <f t="shared" si="272"/>
        <v>0</v>
      </c>
      <c r="AO263" s="316">
        <f t="shared" si="272"/>
        <v>0</v>
      </c>
      <c r="AP263" s="316">
        <f t="shared" si="272"/>
        <v>0</v>
      </c>
      <c r="AQ263" s="316">
        <f t="shared" si="272"/>
        <v>0</v>
      </c>
      <c r="AR263" s="316">
        <f t="shared" si="272"/>
        <v>0</v>
      </c>
      <c r="AS263" s="316">
        <f t="shared" si="272"/>
        <v>0</v>
      </c>
      <c r="AT263" s="316">
        <f t="shared" si="272"/>
        <v>0</v>
      </c>
      <c r="AU263" s="316">
        <f t="shared" si="272"/>
        <v>0</v>
      </c>
      <c r="AV263" s="316">
        <f t="shared" si="272"/>
        <v>0</v>
      </c>
      <c r="AW263" s="316">
        <f t="shared" si="272"/>
        <v>0</v>
      </c>
      <c r="AX263" s="316">
        <f t="shared" si="272"/>
        <v>0</v>
      </c>
      <c r="AY263" s="316">
        <f t="shared" si="272"/>
        <v>0</v>
      </c>
      <c r="AZ263" s="316">
        <f t="shared" si="272"/>
        <v>0</v>
      </c>
      <c r="BA263" s="316">
        <f t="shared" si="272"/>
        <v>0</v>
      </c>
      <c r="BB263" s="316">
        <f t="shared" si="272"/>
        <v>0</v>
      </c>
      <c r="BC263" s="316">
        <f t="shared" si="272"/>
        <v>0</v>
      </c>
      <c r="BD263" s="316">
        <f t="shared" si="272"/>
        <v>0</v>
      </c>
      <c r="BE263" s="316">
        <f t="shared" si="272"/>
        <v>0</v>
      </c>
      <c r="BF263" s="316">
        <f t="shared" si="272"/>
        <v>0</v>
      </c>
      <c r="BG263" s="316">
        <f t="shared" si="272"/>
        <v>0</v>
      </c>
      <c r="BH263" s="316">
        <f t="shared" si="272"/>
        <v>0</v>
      </c>
      <c r="BI263" s="316">
        <f t="shared" si="272"/>
        <v>0</v>
      </c>
      <c r="BJ263" s="316">
        <f t="shared" si="272"/>
        <v>0</v>
      </c>
      <c r="BK263" s="316">
        <f t="shared" si="272"/>
        <v>0</v>
      </c>
      <c r="BL263" s="316">
        <f t="shared" si="272"/>
        <v>0</v>
      </c>
      <c r="BM263" s="316">
        <f t="shared" si="272"/>
        <v>0</v>
      </c>
      <c r="BN263" s="316">
        <f t="shared" si="272"/>
        <v>0</v>
      </c>
      <c r="BO263" s="316">
        <f t="shared" si="272"/>
        <v>0</v>
      </c>
      <c r="BP263" s="316">
        <f t="shared" si="272"/>
        <v>0</v>
      </c>
      <c r="BQ263" s="316">
        <f t="shared" si="272"/>
        <v>0</v>
      </c>
      <c r="BR263" s="316">
        <f t="shared" si="272"/>
        <v>0</v>
      </c>
      <c r="BS263" s="316">
        <f t="shared" si="272"/>
        <v>0</v>
      </c>
      <c r="BT263" s="316">
        <f t="shared" si="272"/>
        <v>0</v>
      </c>
      <c r="BU263" s="316">
        <f t="shared" ref="BU263:BX263" si="273">IF($C64="NON-QALY",IF(BU$49="-","",BU$158*BU262),IF($C64="QALY",IF(BU$49="-","",BU262*BU$159),"N/A"))</f>
        <v>0</v>
      </c>
      <c r="BV263" s="316">
        <f t="shared" si="273"/>
        <v>0</v>
      </c>
      <c r="BW263" s="316">
        <f t="shared" si="273"/>
        <v>0</v>
      </c>
      <c r="BX263" s="316">
        <f t="shared" si="273"/>
        <v>0</v>
      </c>
    </row>
    <row r="264" spans="1:76" s="31" customFormat="1" ht="12" customHeight="1" x14ac:dyDescent="0.2">
      <c r="C264" s="490" t="s">
        <v>55</v>
      </c>
      <c r="D264" s="317">
        <f>SUM(D234:D263)</f>
        <v>0</v>
      </c>
      <c r="E264" s="317">
        <f>SUM(E234:E263)</f>
        <v>0</v>
      </c>
      <c r="F264" s="35">
        <f>SUM(G264:BX264)</f>
        <v>0</v>
      </c>
      <c r="G264" s="317">
        <f>SUM(G263,G261,G259,G257,G255,G253,G251,G249,G247,G245,G243,G241,G239,G237,G235)</f>
        <v>0</v>
      </c>
      <c r="H264" s="317">
        <f t="shared" ref="H264:BS264" si="274">SUM(H263,H261,H259,H257,H255,H253,H251,H249,H247,H245,H243,H241,H239,H237,H235)</f>
        <v>0</v>
      </c>
      <c r="I264" s="317">
        <f t="shared" si="274"/>
        <v>0</v>
      </c>
      <c r="J264" s="317">
        <f t="shared" si="274"/>
        <v>0</v>
      </c>
      <c r="K264" s="317">
        <f t="shared" si="274"/>
        <v>0</v>
      </c>
      <c r="L264" s="317">
        <f t="shared" si="274"/>
        <v>0</v>
      </c>
      <c r="M264" s="317">
        <f t="shared" si="274"/>
        <v>0</v>
      </c>
      <c r="N264" s="317">
        <f t="shared" si="274"/>
        <v>0</v>
      </c>
      <c r="O264" s="317">
        <f t="shared" si="274"/>
        <v>0</v>
      </c>
      <c r="P264" s="317">
        <f t="shared" si="274"/>
        <v>0</v>
      </c>
      <c r="Q264" s="317">
        <f t="shared" si="274"/>
        <v>0</v>
      </c>
      <c r="R264" s="317">
        <f t="shared" si="274"/>
        <v>0</v>
      </c>
      <c r="S264" s="317">
        <f t="shared" si="274"/>
        <v>0</v>
      </c>
      <c r="T264" s="317">
        <f t="shared" si="274"/>
        <v>0</v>
      </c>
      <c r="U264" s="317">
        <f t="shared" si="274"/>
        <v>0</v>
      </c>
      <c r="V264" s="317">
        <f t="shared" si="274"/>
        <v>0</v>
      </c>
      <c r="W264" s="317">
        <f t="shared" si="274"/>
        <v>0</v>
      </c>
      <c r="X264" s="317">
        <f t="shared" si="274"/>
        <v>0</v>
      </c>
      <c r="Y264" s="317">
        <f t="shared" si="274"/>
        <v>0</v>
      </c>
      <c r="Z264" s="317">
        <f t="shared" si="274"/>
        <v>0</v>
      </c>
      <c r="AA264" s="317">
        <f t="shared" si="274"/>
        <v>0</v>
      </c>
      <c r="AB264" s="317">
        <f t="shared" si="274"/>
        <v>0</v>
      </c>
      <c r="AC264" s="317">
        <f t="shared" si="274"/>
        <v>0</v>
      </c>
      <c r="AD264" s="317">
        <f t="shared" si="274"/>
        <v>0</v>
      </c>
      <c r="AE264" s="317">
        <f t="shared" si="274"/>
        <v>0</v>
      </c>
      <c r="AF264" s="317">
        <f t="shared" si="274"/>
        <v>0</v>
      </c>
      <c r="AG264" s="317">
        <f t="shared" si="274"/>
        <v>0</v>
      </c>
      <c r="AH264" s="317">
        <f t="shared" si="274"/>
        <v>0</v>
      </c>
      <c r="AI264" s="317">
        <f t="shared" si="274"/>
        <v>0</v>
      </c>
      <c r="AJ264" s="317">
        <f t="shared" si="274"/>
        <v>0</v>
      </c>
      <c r="AK264" s="317">
        <f t="shared" si="274"/>
        <v>0</v>
      </c>
      <c r="AL264" s="317">
        <f t="shared" si="274"/>
        <v>0</v>
      </c>
      <c r="AM264" s="317">
        <f t="shared" si="274"/>
        <v>0</v>
      </c>
      <c r="AN264" s="317">
        <f t="shared" si="274"/>
        <v>0</v>
      </c>
      <c r="AO264" s="317">
        <f t="shared" si="274"/>
        <v>0</v>
      </c>
      <c r="AP264" s="317">
        <f t="shared" si="274"/>
        <v>0</v>
      </c>
      <c r="AQ264" s="317">
        <f t="shared" si="274"/>
        <v>0</v>
      </c>
      <c r="AR264" s="317">
        <f t="shared" si="274"/>
        <v>0</v>
      </c>
      <c r="AS264" s="317">
        <f t="shared" si="274"/>
        <v>0</v>
      </c>
      <c r="AT264" s="317">
        <f t="shared" si="274"/>
        <v>0</v>
      </c>
      <c r="AU264" s="317">
        <f t="shared" si="274"/>
        <v>0</v>
      </c>
      <c r="AV264" s="317">
        <f t="shared" si="274"/>
        <v>0</v>
      </c>
      <c r="AW264" s="317">
        <f t="shared" si="274"/>
        <v>0</v>
      </c>
      <c r="AX264" s="317">
        <f t="shared" si="274"/>
        <v>0</v>
      </c>
      <c r="AY264" s="317">
        <f t="shared" si="274"/>
        <v>0</v>
      </c>
      <c r="AZ264" s="317">
        <f t="shared" si="274"/>
        <v>0</v>
      </c>
      <c r="BA264" s="317">
        <f t="shared" si="274"/>
        <v>0</v>
      </c>
      <c r="BB264" s="317">
        <f t="shared" si="274"/>
        <v>0</v>
      </c>
      <c r="BC264" s="317">
        <f t="shared" si="274"/>
        <v>0</v>
      </c>
      <c r="BD264" s="317">
        <f t="shared" si="274"/>
        <v>0</v>
      </c>
      <c r="BE264" s="317">
        <f t="shared" si="274"/>
        <v>0</v>
      </c>
      <c r="BF264" s="317">
        <f t="shared" si="274"/>
        <v>0</v>
      </c>
      <c r="BG264" s="317">
        <f t="shared" si="274"/>
        <v>0</v>
      </c>
      <c r="BH264" s="317">
        <f t="shared" si="274"/>
        <v>0</v>
      </c>
      <c r="BI264" s="317">
        <f t="shared" si="274"/>
        <v>0</v>
      </c>
      <c r="BJ264" s="317">
        <f t="shared" si="274"/>
        <v>0</v>
      </c>
      <c r="BK264" s="317">
        <f t="shared" si="274"/>
        <v>0</v>
      </c>
      <c r="BL264" s="317">
        <f t="shared" si="274"/>
        <v>0</v>
      </c>
      <c r="BM264" s="317">
        <f t="shared" si="274"/>
        <v>0</v>
      </c>
      <c r="BN264" s="317">
        <f t="shared" si="274"/>
        <v>0</v>
      </c>
      <c r="BO264" s="317">
        <f t="shared" si="274"/>
        <v>0</v>
      </c>
      <c r="BP264" s="317">
        <f t="shared" si="274"/>
        <v>0</v>
      </c>
      <c r="BQ264" s="317">
        <f t="shared" si="274"/>
        <v>0</v>
      </c>
      <c r="BR264" s="317">
        <f t="shared" si="274"/>
        <v>0</v>
      </c>
      <c r="BS264" s="317">
        <f t="shared" si="274"/>
        <v>0</v>
      </c>
      <c r="BT264" s="317">
        <f t="shared" ref="BT264:BX264" si="275">SUM(BT263,BT261,BT259,BT257,BT255,BT253,BT251,BT249,BT247,BT245,BT243,BT241,BT239,BT237,BT235)</f>
        <v>0</v>
      </c>
      <c r="BU264" s="317">
        <f t="shared" si="275"/>
        <v>0</v>
      </c>
      <c r="BV264" s="317">
        <f t="shared" si="275"/>
        <v>0</v>
      </c>
      <c r="BW264" s="317">
        <f t="shared" si="275"/>
        <v>0</v>
      </c>
      <c r="BX264" s="317">
        <f t="shared" si="275"/>
        <v>0</v>
      </c>
    </row>
    <row r="265" spans="1:76" s="7" customFormat="1" ht="11.4" x14ac:dyDescent="0.2">
      <c r="D265" s="318"/>
      <c r="E265" s="318"/>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4"/>
      <c r="AD265" s="264"/>
      <c r="AE265" s="264"/>
      <c r="AF265" s="264"/>
      <c r="AG265" s="264"/>
      <c r="AH265" s="264"/>
      <c r="AI265" s="264"/>
      <c r="AJ265" s="264"/>
      <c r="AK265" s="264"/>
      <c r="AL265" s="264"/>
      <c r="AM265" s="264"/>
      <c r="AN265" s="264"/>
      <c r="AO265" s="264"/>
      <c r="AP265" s="264"/>
      <c r="AQ265" s="264"/>
      <c r="AR265" s="264"/>
      <c r="AS265" s="264"/>
      <c r="AT265" s="264"/>
      <c r="AU265" s="264"/>
      <c r="AV265" s="264"/>
      <c r="AW265" s="264"/>
      <c r="AX265" s="264"/>
      <c r="AY265" s="264"/>
      <c r="AZ265" s="264"/>
      <c r="BA265" s="264"/>
      <c r="BB265" s="264"/>
      <c r="BC265" s="264"/>
      <c r="BD265" s="264"/>
      <c r="BE265" s="264"/>
      <c r="BF265" s="264"/>
      <c r="BG265" s="264"/>
      <c r="BH265" s="264"/>
      <c r="BI265" s="264"/>
      <c r="BJ265" s="264"/>
      <c r="BK265" s="264"/>
      <c r="BL265" s="264"/>
      <c r="BM265" s="264"/>
      <c r="BN265" s="264"/>
      <c r="BO265" s="264"/>
      <c r="BP265" s="264"/>
      <c r="BQ265" s="264"/>
      <c r="BR265" s="264"/>
      <c r="BS265" s="264"/>
      <c r="BT265" s="264"/>
      <c r="BU265" s="264"/>
      <c r="BV265" s="264"/>
      <c r="BW265" s="264"/>
      <c r="BX265" s="264"/>
    </row>
    <row r="266" spans="1:76" s="7" customFormat="1" x14ac:dyDescent="0.2">
      <c r="A266" s="735" t="str">
        <f>A69</f>
        <v xml:space="preserve">Option 3 - </v>
      </c>
      <c r="B266" s="735"/>
      <c r="C266" s="735"/>
      <c r="D266" s="735"/>
      <c r="E266" s="318"/>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4"/>
      <c r="AD266" s="264"/>
      <c r="AE266" s="264"/>
      <c r="AF266" s="264"/>
      <c r="AG266" s="264"/>
      <c r="AH266" s="264"/>
      <c r="AI266" s="264"/>
      <c r="AJ266" s="264"/>
      <c r="AK266" s="264"/>
      <c r="AL266" s="264"/>
      <c r="AM266" s="264"/>
      <c r="AN266" s="264"/>
      <c r="AO266" s="264"/>
      <c r="AP266" s="264"/>
      <c r="AQ266" s="264"/>
      <c r="AR266" s="264"/>
      <c r="AS266" s="264"/>
      <c r="AT266" s="264"/>
      <c r="AU266" s="264"/>
      <c r="AV266" s="264"/>
      <c r="AW266" s="264"/>
      <c r="AX266" s="264"/>
      <c r="AY266" s="264"/>
      <c r="AZ266" s="264"/>
      <c r="BA266" s="264"/>
      <c r="BB266" s="264"/>
      <c r="BC266" s="264"/>
      <c r="BD266" s="264"/>
      <c r="BE266" s="264"/>
      <c r="BF266" s="264"/>
      <c r="BG266" s="264"/>
      <c r="BH266" s="264"/>
      <c r="BI266" s="264"/>
      <c r="BJ266" s="264"/>
      <c r="BK266" s="264"/>
      <c r="BL266" s="264"/>
      <c r="BM266" s="264"/>
      <c r="BN266" s="264"/>
      <c r="BO266" s="264"/>
      <c r="BP266" s="264"/>
      <c r="BQ266" s="264"/>
      <c r="BR266" s="264"/>
      <c r="BS266" s="264"/>
      <c r="BT266" s="264"/>
      <c r="BU266" s="264"/>
      <c r="BV266" s="264"/>
      <c r="BW266" s="264"/>
      <c r="BX266" s="264"/>
    </row>
    <row r="267" spans="1:76" s="7" customFormat="1" ht="11.4" x14ac:dyDescent="0.2">
      <c r="A267" s="738" t="s">
        <v>33</v>
      </c>
      <c r="B267" s="713">
        <f>B72</f>
        <v>0</v>
      </c>
      <c r="C267" s="713" t="str">
        <f>C72</f>
        <v>Non-QALY</v>
      </c>
      <c r="D267" s="709">
        <f>E267/(IF(C72="QALY",Factors!$BU$67,Factors!$BU$66))</f>
        <v>0</v>
      </c>
      <c r="E267" s="709">
        <f>SUM(G268:BX268)</f>
        <v>0</v>
      </c>
      <c r="F267" s="34" t="s">
        <v>325</v>
      </c>
      <c r="G267" s="316">
        <f t="shared" ref="G267:H267" si="276">G72</f>
        <v>0</v>
      </c>
      <c r="H267" s="316">
        <f t="shared" si="276"/>
        <v>0</v>
      </c>
      <c r="I267" s="316">
        <f t="shared" ref="I267:BT267" si="277">I72</f>
        <v>0</v>
      </c>
      <c r="J267" s="316">
        <f t="shared" si="277"/>
        <v>0</v>
      </c>
      <c r="K267" s="316">
        <f t="shared" si="277"/>
        <v>0</v>
      </c>
      <c r="L267" s="316">
        <f t="shared" si="277"/>
        <v>0</v>
      </c>
      <c r="M267" s="316">
        <f t="shared" si="277"/>
        <v>0</v>
      </c>
      <c r="N267" s="316">
        <f t="shared" si="277"/>
        <v>0</v>
      </c>
      <c r="O267" s="316">
        <f t="shared" si="277"/>
        <v>0</v>
      </c>
      <c r="P267" s="316">
        <f t="shared" si="277"/>
        <v>0</v>
      </c>
      <c r="Q267" s="316">
        <f t="shared" si="277"/>
        <v>0</v>
      </c>
      <c r="R267" s="316">
        <f t="shared" si="277"/>
        <v>0</v>
      </c>
      <c r="S267" s="316">
        <f t="shared" si="277"/>
        <v>0</v>
      </c>
      <c r="T267" s="316">
        <f t="shared" si="277"/>
        <v>0</v>
      </c>
      <c r="U267" s="316">
        <f t="shared" si="277"/>
        <v>0</v>
      </c>
      <c r="V267" s="316">
        <f t="shared" si="277"/>
        <v>0</v>
      </c>
      <c r="W267" s="316">
        <f t="shared" si="277"/>
        <v>0</v>
      </c>
      <c r="X267" s="316">
        <f t="shared" si="277"/>
        <v>0</v>
      </c>
      <c r="Y267" s="316">
        <f t="shared" si="277"/>
        <v>0</v>
      </c>
      <c r="Z267" s="316">
        <f t="shared" si="277"/>
        <v>0</v>
      </c>
      <c r="AA267" s="316">
        <f t="shared" si="277"/>
        <v>0</v>
      </c>
      <c r="AB267" s="316">
        <f t="shared" si="277"/>
        <v>0</v>
      </c>
      <c r="AC267" s="316">
        <f t="shared" si="277"/>
        <v>0</v>
      </c>
      <c r="AD267" s="316">
        <f t="shared" si="277"/>
        <v>0</v>
      </c>
      <c r="AE267" s="316">
        <f t="shared" si="277"/>
        <v>0</v>
      </c>
      <c r="AF267" s="316">
        <f t="shared" si="277"/>
        <v>0</v>
      </c>
      <c r="AG267" s="316">
        <f t="shared" si="277"/>
        <v>0</v>
      </c>
      <c r="AH267" s="316">
        <f t="shared" si="277"/>
        <v>0</v>
      </c>
      <c r="AI267" s="316">
        <f t="shared" si="277"/>
        <v>0</v>
      </c>
      <c r="AJ267" s="316">
        <f t="shared" si="277"/>
        <v>0</v>
      </c>
      <c r="AK267" s="316">
        <f t="shared" si="277"/>
        <v>0</v>
      </c>
      <c r="AL267" s="316">
        <f t="shared" si="277"/>
        <v>0</v>
      </c>
      <c r="AM267" s="316">
        <f t="shared" si="277"/>
        <v>0</v>
      </c>
      <c r="AN267" s="316">
        <f t="shared" si="277"/>
        <v>0</v>
      </c>
      <c r="AO267" s="316">
        <f t="shared" si="277"/>
        <v>0</v>
      </c>
      <c r="AP267" s="316">
        <f t="shared" si="277"/>
        <v>0</v>
      </c>
      <c r="AQ267" s="316">
        <f t="shared" si="277"/>
        <v>0</v>
      </c>
      <c r="AR267" s="316">
        <f t="shared" si="277"/>
        <v>0</v>
      </c>
      <c r="AS267" s="316">
        <f t="shared" si="277"/>
        <v>0</v>
      </c>
      <c r="AT267" s="316">
        <f t="shared" si="277"/>
        <v>0</v>
      </c>
      <c r="AU267" s="316">
        <f t="shared" si="277"/>
        <v>0</v>
      </c>
      <c r="AV267" s="316">
        <f t="shared" si="277"/>
        <v>0</v>
      </c>
      <c r="AW267" s="316">
        <f t="shared" si="277"/>
        <v>0</v>
      </c>
      <c r="AX267" s="316">
        <f t="shared" si="277"/>
        <v>0</v>
      </c>
      <c r="AY267" s="316">
        <f t="shared" si="277"/>
        <v>0</v>
      </c>
      <c r="AZ267" s="316">
        <f t="shared" si="277"/>
        <v>0</v>
      </c>
      <c r="BA267" s="316">
        <f t="shared" si="277"/>
        <v>0</v>
      </c>
      <c r="BB267" s="316">
        <f t="shared" si="277"/>
        <v>0</v>
      </c>
      <c r="BC267" s="316">
        <f t="shared" si="277"/>
        <v>0</v>
      </c>
      <c r="BD267" s="316">
        <f t="shared" si="277"/>
        <v>0</v>
      </c>
      <c r="BE267" s="316">
        <f t="shared" si="277"/>
        <v>0</v>
      </c>
      <c r="BF267" s="316">
        <f t="shared" si="277"/>
        <v>0</v>
      </c>
      <c r="BG267" s="316">
        <f t="shared" si="277"/>
        <v>0</v>
      </c>
      <c r="BH267" s="316">
        <f t="shared" si="277"/>
        <v>0</v>
      </c>
      <c r="BI267" s="316">
        <f t="shared" si="277"/>
        <v>0</v>
      </c>
      <c r="BJ267" s="316">
        <f t="shared" si="277"/>
        <v>0</v>
      </c>
      <c r="BK267" s="316">
        <f t="shared" si="277"/>
        <v>0</v>
      </c>
      <c r="BL267" s="316">
        <f t="shared" si="277"/>
        <v>0</v>
      </c>
      <c r="BM267" s="316">
        <f t="shared" si="277"/>
        <v>0</v>
      </c>
      <c r="BN267" s="316">
        <f t="shared" si="277"/>
        <v>0</v>
      </c>
      <c r="BO267" s="316">
        <f t="shared" si="277"/>
        <v>0</v>
      </c>
      <c r="BP267" s="316">
        <f t="shared" si="277"/>
        <v>0</v>
      </c>
      <c r="BQ267" s="316">
        <f t="shared" si="277"/>
        <v>0</v>
      </c>
      <c r="BR267" s="316">
        <f t="shared" si="277"/>
        <v>0</v>
      </c>
      <c r="BS267" s="316">
        <f t="shared" si="277"/>
        <v>0</v>
      </c>
      <c r="BT267" s="316">
        <f t="shared" si="277"/>
        <v>0</v>
      </c>
      <c r="BU267" s="316">
        <f t="shared" ref="BU267:BX267" si="278">BU72</f>
        <v>0</v>
      </c>
      <c r="BV267" s="316">
        <f t="shared" si="278"/>
        <v>0</v>
      </c>
      <c r="BW267" s="316">
        <f t="shared" si="278"/>
        <v>0</v>
      </c>
      <c r="BX267" s="316">
        <f t="shared" si="278"/>
        <v>0</v>
      </c>
    </row>
    <row r="268" spans="1:76" s="7" customFormat="1" ht="11.4" x14ac:dyDescent="0.2">
      <c r="A268" s="739"/>
      <c r="B268" s="714"/>
      <c r="C268" s="714"/>
      <c r="D268" s="710"/>
      <c r="E268" s="710"/>
      <c r="F268" s="90" t="s">
        <v>324</v>
      </c>
      <c r="G268" s="316">
        <f>IF($C72="","N/A",G267)</f>
        <v>0</v>
      </c>
      <c r="H268" s="316">
        <f t="shared" ref="H268:BS268" si="279">IF($C72="NON-QALY",IF(H$71="-","",H$158*H267),IF($C72="QALY",IF(H$71="-","",H267*H$159),"N/A"))</f>
        <v>0</v>
      </c>
      <c r="I268" s="316">
        <f t="shared" si="279"/>
        <v>0</v>
      </c>
      <c r="J268" s="316">
        <f t="shared" si="279"/>
        <v>0</v>
      </c>
      <c r="K268" s="316">
        <f t="shared" si="279"/>
        <v>0</v>
      </c>
      <c r="L268" s="316">
        <f t="shared" si="279"/>
        <v>0</v>
      </c>
      <c r="M268" s="316">
        <f t="shared" si="279"/>
        <v>0</v>
      </c>
      <c r="N268" s="316">
        <f t="shared" si="279"/>
        <v>0</v>
      </c>
      <c r="O268" s="316">
        <f t="shared" si="279"/>
        <v>0</v>
      </c>
      <c r="P268" s="316">
        <f t="shared" si="279"/>
        <v>0</v>
      </c>
      <c r="Q268" s="316">
        <f t="shared" si="279"/>
        <v>0</v>
      </c>
      <c r="R268" s="316">
        <f t="shared" si="279"/>
        <v>0</v>
      </c>
      <c r="S268" s="316">
        <f t="shared" si="279"/>
        <v>0</v>
      </c>
      <c r="T268" s="316">
        <f t="shared" si="279"/>
        <v>0</v>
      </c>
      <c r="U268" s="316">
        <f t="shared" si="279"/>
        <v>0</v>
      </c>
      <c r="V268" s="316">
        <f t="shared" si="279"/>
        <v>0</v>
      </c>
      <c r="W268" s="316">
        <f t="shared" si="279"/>
        <v>0</v>
      </c>
      <c r="X268" s="316">
        <f t="shared" si="279"/>
        <v>0</v>
      </c>
      <c r="Y268" s="316">
        <f t="shared" si="279"/>
        <v>0</v>
      </c>
      <c r="Z268" s="316">
        <f t="shared" si="279"/>
        <v>0</v>
      </c>
      <c r="AA268" s="316">
        <f t="shared" si="279"/>
        <v>0</v>
      </c>
      <c r="AB268" s="316">
        <f t="shared" si="279"/>
        <v>0</v>
      </c>
      <c r="AC268" s="316">
        <f t="shared" si="279"/>
        <v>0</v>
      </c>
      <c r="AD268" s="316">
        <f t="shared" si="279"/>
        <v>0</v>
      </c>
      <c r="AE268" s="316">
        <f t="shared" si="279"/>
        <v>0</v>
      </c>
      <c r="AF268" s="316">
        <f t="shared" si="279"/>
        <v>0</v>
      </c>
      <c r="AG268" s="316">
        <f t="shared" si="279"/>
        <v>0</v>
      </c>
      <c r="AH268" s="316">
        <f t="shared" si="279"/>
        <v>0</v>
      </c>
      <c r="AI268" s="316">
        <f t="shared" si="279"/>
        <v>0</v>
      </c>
      <c r="AJ268" s="316">
        <f t="shared" si="279"/>
        <v>0</v>
      </c>
      <c r="AK268" s="316">
        <f t="shared" si="279"/>
        <v>0</v>
      </c>
      <c r="AL268" s="316">
        <f t="shared" si="279"/>
        <v>0</v>
      </c>
      <c r="AM268" s="316">
        <f t="shared" si="279"/>
        <v>0</v>
      </c>
      <c r="AN268" s="316">
        <f t="shared" si="279"/>
        <v>0</v>
      </c>
      <c r="AO268" s="316">
        <f t="shared" si="279"/>
        <v>0</v>
      </c>
      <c r="AP268" s="316">
        <f t="shared" si="279"/>
        <v>0</v>
      </c>
      <c r="AQ268" s="316">
        <f t="shared" si="279"/>
        <v>0</v>
      </c>
      <c r="AR268" s="316">
        <f t="shared" si="279"/>
        <v>0</v>
      </c>
      <c r="AS268" s="316">
        <f t="shared" si="279"/>
        <v>0</v>
      </c>
      <c r="AT268" s="316">
        <f t="shared" si="279"/>
        <v>0</v>
      </c>
      <c r="AU268" s="316">
        <f t="shared" si="279"/>
        <v>0</v>
      </c>
      <c r="AV268" s="316">
        <f t="shared" si="279"/>
        <v>0</v>
      </c>
      <c r="AW268" s="316">
        <f t="shared" si="279"/>
        <v>0</v>
      </c>
      <c r="AX268" s="316">
        <f t="shared" si="279"/>
        <v>0</v>
      </c>
      <c r="AY268" s="316">
        <f t="shared" si="279"/>
        <v>0</v>
      </c>
      <c r="AZ268" s="316">
        <f t="shared" si="279"/>
        <v>0</v>
      </c>
      <c r="BA268" s="316">
        <f t="shared" si="279"/>
        <v>0</v>
      </c>
      <c r="BB268" s="316">
        <f t="shared" si="279"/>
        <v>0</v>
      </c>
      <c r="BC268" s="316">
        <f t="shared" si="279"/>
        <v>0</v>
      </c>
      <c r="BD268" s="316">
        <f t="shared" si="279"/>
        <v>0</v>
      </c>
      <c r="BE268" s="316">
        <f t="shared" si="279"/>
        <v>0</v>
      </c>
      <c r="BF268" s="316">
        <f t="shared" si="279"/>
        <v>0</v>
      </c>
      <c r="BG268" s="316">
        <f t="shared" si="279"/>
        <v>0</v>
      </c>
      <c r="BH268" s="316">
        <f t="shared" si="279"/>
        <v>0</v>
      </c>
      <c r="BI268" s="316">
        <f t="shared" si="279"/>
        <v>0</v>
      </c>
      <c r="BJ268" s="316">
        <f t="shared" si="279"/>
        <v>0</v>
      </c>
      <c r="BK268" s="316">
        <f t="shared" si="279"/>
        <v>0</v>
      </c>
      <c r="BL268" s="316">
        <f t="shared" si="279"/>
        <v>0</v>
      </c>
      <c r="BM268" s="316">
        <f t="shared" si="279"/>
        <v>0</v>
      </c>
      <c r="BN268" s="316">
        <f t="shared" si="279"/>
        <v>0</v>
      </c>
      <c r="BO268" s="316">
        <f t="shared" si="279"/>
        <v>0</v>
      </c>
      <c r="BP268" s="316">
        <f t="shared" si="279"/>
        <v>0</v>
      </c>
      <c r="BQ268" s="316">
        <f t="shared" si="279"/>
        <v>0</v>
      </c>
      <c r="BR268" s="316">
        <f t="shared" si="279"/>
        <v>0</v>
      </c>
      <c r="BS268" s="316">
        <f t="shared" si="279"/>
        <v>0</v>
      </c>
      <c r="BT268" s="316">
        <f t="shared" ref="BT268:BX268" si="280">IF($C72="NON-QALY",IF(BT$71="-","",BT$158*BT267),IF($C72="QALY",IF(BT$71="-","",BT267*BT$159),"N/A"))</f>
        <v>0</v>
      </c>
      <c r="BU268" s="316">
        <f t="shared" si="280"/>
        <v>0</v>
      </c>
      <c r="BV268" s="316">
        <f t="shared" si="280"/>
        <v>0</v>
      </c>
      <c r="BW268" s="316">
        <f t="shared" si="280"/>
        <v>0</v>
      </c>
      <c r="BX268" s="316">
        <f t="shared" si="280"/>
        <v>0</v>
      </c>
    </row>
    <row r="269" spans="1:76" s="7" customFormat="1" ht="11.4" x14ac:dyDescent="0.2">
      <c r="A269" s="738" t="s">
        <v>34</v>
      </c>
      <c r="B269" s="713">
        <f>B73</f>
        <v>0</v>
      </c>
      <c r="C269" s="713" t="str">
        <f>C73</f>
        <v>Non-QALY</v>
      </c>
      <c r="D269" s="709">
        <f>E269/(IF(C73="QALY",Factors!$BU$67,Factors!$BU$66))</f>
        <v>0</v>
      </c>
      <c r="E269" s="709">
        <f t="shared" ref="E269" si="281">SUM(G270:BX270)</f>
        <v>0</v>
      </c>
      <c r="F269" s="34" t="s">
        <v>325</v>
      </c>
      <c r="G269" s="316">
        <f>G73</f>
        <v>0</v>
      </c>
      <c r="H269" s="316">
        <f t="shared" ref="H269:BS269" si="282">H73</f>
        <v>0</v>
      </c>
      <c r="I269" s="316">
        <f t="shared" si="282"/>
        <v>0</v>
      </c>
      <c r="J269" s="316">
        <f t="shared" si="282"/>
        <v>0</v>
      </c>
      <c r="K269" s="316">
        <f t="shared" si="282"/>
        <v>0</v>
      </c>
      <c r="L269" s="316">
        <f t="shared" si="282"/>
        <v>0</v>
      </c>
      <c r="M269" s="316">
        <f t="shared" si="282"/>
        <v>0</v>
      </c>
      <c r="N269" s="316">
        <f t="shared" si="282"/>
        <v>0</v>
      </c>
      <c r="O269" s="316">
        <f t="shared" si="282"/>
        <v>0</v>
      </c>
      <c r="P269" s="316">
        <f t="shared" si="282"/>
        <v>0</v>
      </c>
      <c r="Q269" s="316">
        <f t="shared" si="282"/>
        <v>0</v>
      </c>
      <c r="R269" s="316">
        <f t="shared" si="282"/>
        <v>0</v>
      </c>
      <c r="S269" s="316">
        <f t="shared" si="282"/>
        <v>0</v>
      </c>
      <c r="T269" s="316">
        <f t="shared" si="282"/>
        <v>0</v>
      </c>
      <c r="U269" s="316">
        <f t="shared" si="282"/>
        <v>0</v>
      </c>
      <c r="V269" s="316">
        <f t="shared" si="282"/>
        <v>0</v>
      </c>
      <c r="W269" s="316">
        <f t="shared" si="282"/>
        <v>0</v>
      </c>
      <c r="X269" s="316">
        <f t="shared" si="282"/>
        <v>0</v>
      </c>
      <c r="Y269" s="316">
        <f t="shared" si="282"/>
        <v>0</v>
      </c>
      <c r="Z269" s="316">
        <f t="shared" si="282"/>
        <v>0</v>
      </c>
      <c r="AA269" s="316">
        <f t="shared" si="282"/>
        <v>0</v>
      </c>
      <c r="AB269" s="316">
        <f t="shared" si="282"/>
        <v>0</v>
      </c>
      <c r="AC269" s="316">
        <f t="shared" si="282"/>
        <v>0</v>
      </c>
      <c r="AD269" s="316">
        <f t="shared" si="282"/>
        <v>0</v>
      </c>
      <c r="AE269" s="316">
        <f t="shared" si="282"/>
        <v>0</v>
      </c>
      <c r="AF269" s="316">
        <f t="shared" si="282"/>
        <v>0</v>
      </c>
      <c r="AG269" s="316">
        <f t="shared" si="282"/>
        <v>0</v>
      </c>
      <c r="AH269" s="316">
        <f t="shared" si="282"/>
        <v>0</v>
      </c>
      <c r="AI269" s="316">
        <f t="shared" si="282"/>
        <v>0</v>
      </c>
      <c r="AJ269" s="316">
        <f t="shared" si="282"/>
        <v>0</v>
      </c>
      <c r="AK269" s="316">
        <f t="shared" si="282"/>
        <v>0</v>
      </c>
      <c r="AL269" s="316">
        <f t="shared" si="282"/>
        <v>0</v>
      </c>
      <c r="AM269" s="316">
        <f t="shared" si="282"/>
        <v>0</v>
      </c>
      <c r="AN269" s="316">
        <f t="shared" si="282"/>
        <v>0</v>
      </c>
      <c r="AO269" s="316">
        <f t="shared" si="282"/>
        <v>0</v>
      </c>
      <c r="AP269" s="316">
        <f t="shared" si="282"/>
        <v>0</v>
      </c>
      <c r="AQ269" s="316">
        <f t="shared" si="282"/>
        <v>0</v>
      </c>
      <c r="AR269" s="316">
        <f t="shared" si="282"/>
        <v>0</v>
      </c>
      <c r="AS269" s="316">
        <f t="shared" si="282"/>
        <v>0</v>
      </c>
      <c r="AT269" s="316">
        <f t="shared" si="282"/>
        <v>0</v>
      </c>
      <c r="AU269" s="316">
        <f t="shared" si="282"/>
        <v>0</v>
      </c>
      <c r="AV269" s="316">
        <f t="shared" si="282"/>
        <v>0</v>
      </c>
      <c r="AW269" s="316">
        <f t="shared" si="282"/>
        <v>0</v>
      </c>
      <c r="AX269" s="316">
        <f t="shared" si="282"/>
        <v>0</v>
      </c>
      <c r="AY269" s="316">
        <f t="shared" si="282"/>
        <v>0</v>
      </c>
      <c r="AZ269" s="316">
        <f t="shared" si="282"/>
        <v>0</v>
      </c>
      <c r="BA269" s="316">
        <f t="shared" si="282"/>
        <v>0</v>
      </c>
      <c r="BB269" s="316">
        <f t="shared" si="282"/>
        <v>0</v>
      </c>
      <c r="BC269" s="316">
        <f t="shared" si="282"/>
        <v>0</v>
      </c>
      <c r="BD269" s="316">
        <f t="shared" si="282"/>
        <v>0</v>
      </c>
      <c r="BE269" s="316">
        <f t="shared" si="282"/>
        <v>0</v>
      </c>
      <c r="BF269" s="316">
        <f t="shared" si="282"/>
        <v>0</v>
      </c>
      <c r="BG269" s="316">
        <f t="shared" si="282"/>
        <v>0</v>
      </c>
      <c r="BH269" s="316">
        <f t="shared" si="282"/>
        <v>0</v>
      </c>
      <c r="BI269" s="316">
        <f t="shared" si="282"/>
        <v>0</v>
      </c>
      <c r="BJ269" s="316">
        <f t="shared" si="282"/>
        <v>0</v>
      </c>
      <c r="BK269" s="316">
        <f t="shared" si="282"/>
        <v>0</v>
      </c>
      <c r="BL269" s="316">
        <f t="shared" si="282"/>
        <v>0</v>
      </c>
      <c r="BM269" s="316">
        <f t="shared" si="282"/>
        <v>0</v>
      </c>
      <c r="BN269" s="316">
        <f t="shared" si="282"/>
        <v>0</v>
      </c>
      <c r="BO269" s="316">
        <f t="shared" si="282"/>
        <v>0</v>
      </c>
      <c r="BP269" s="316">
        <f t="shared" si="282"/>
        <v>0</v>
      </c>
      <c r="BQ269" s="316">
        <f t="shared" si="282"/>
        <v>0</v>
      </c>
      <c r="BR269" s="316">
        <f t="shared" si="282"/>
        <v>0</v>
      </c>
      <c r="BS269" s="316">
        <f t="shared" si="282"/>
        <v>0</v>
      </c>
      <c r="BT269" s="316">
        <f t="shared" ref="BT269:BX269" si="283">BT73</f>
        <v>0</v>
      </c>
      <c r="BU269" s="316">
        <f t="shared" si="283"/>
        <v>0</v>
      </c>
      <c r="BV269" s="316">
        <f t="shared" si="283"/>
        <v>0</v>
      </c>
      <c r="BW269" s="316">
        <f t="shared" si="283"/>
        <v>0</v>
      </c>
      <c r="BX269" s="316">
        <f t="shared" si="283"/>
        <v>0</v>
      </c>
    </row>
    <row r="270" spans="1:76" s="7" customFormat="1" ht="11.4" x14ac:dyDescent="0.2">
      <c r="A270" s="739"/>
      <c r="B270" s="714"/>
      <c r="C270" s="714"/>
      <c r="D270" s="710"/>
      <c r="E270" s="710"/>
      <c r="F270" s="90" t="s">
        <v>324</v>
      </c>
      <c r="G270" s="316">
        <f>IF($C73="","N/A",G269)</f>
        <v>0</v>
      </c>
      <c r="H270" s="316">
        <f>IF($C73="NON-QALY",IF(H$71="-","",H$158*H269),IF($C73="QALY",IF(H$71="-","",H269*H$159),"N/A"))</f>
        <v>0</v>
      </c>
      <c r="I270" s="316">
        <f t="shared" ref="I270:BT270" si="284">IF($C73="NON-QALY",IF(I$71="-","",I$158*I269),IF($C73="QALY",IF(I$71="-","",I269*I$159),"N/A"))</f>
        <v>0</v>
      </c>
      <c r="J270" s="316">
        <f t="shared" si="284"/>
        <v>0</v>
      </c>
      <c r="K270" s="316">
        <f t="shared" si="284"/>
        <v>0</v>
      </c>
      <c r="L270" s="316">
        <f t="shared" si="284"/>
        <v>0</v>
      </c>
      <c r="M270" s="316">
        <f t="shared" si="284"/>
        <v>0</v>
      </c>
      <c r="N270" s="316">
        <f t="shared" si="284"/>
        <v>0</v>
      </c>
      <c r="O270" s="316">
        <f t="shared" si="284"/>
        <v>0</v>
      </c>
      <c r="P270" s="316">
        <f t="shared" si="284"/>
        <v>0</v>
      </c>
      <c r="Q270" s="316">
        <f t="shared" si="284"/>
        <v>0</v>
      </c>
      <c r="R270" s="316">
        <f t="shared" si="284"/>
        <v>0</v>
      </c>
      <c r="S270" s="316">
        <f t="shared" si="284"/>
        <v>0</v>
      </c>
      <c r="T270" s="316">
        <f t="shared" si="284"/>
        <v>0</v>
      </c>
      <c r="U270" s="316">
        <f t="shared" si="284"/>
        <v>0</v>
      </c>
      <c r="V270" s="316">
        <f t="shared" si="284"/>
        <v>0</v>
      </c>
      <c r="W270" s="316">
        <f t="shared" si="284"/>
        <v>0</v>
      </c>
      <c r="X270" s="316">
        <f t="shared" si="284"/>
        <v>0</v>
      </c>
      <c r="Y270" s="316">
        <f t="shared" si="284"/>
        <v>0</v>
      </c>
      <c r="Z270" s="316">
        <f t="shared" si="284"/>
        <v>0</v>
      </c>
      <c r="AA270" s="316">
        <f t="shared" si="284"/>
        <v>0</v>
      </c>
      <c r="AB270" s="316">
        <f t="shared" si="284"/>
        <v>0</v>
      </c>
      <c r="AC270" s="316">
        <f t="shared" si="284"/>
        <v>0</v>
      </c>
      <c r="AD270" s="316">
        <f t="shared" si="284"/>
        <v>0</v>
      </c>
      <c r="AE270" s="316">
        <f t="shared" si="284"/>
        <v>0</v>
      </c>
      <c r="AF270" s="316">
        <f t="shared" si="284"/>
        <v>0</v>
      </c>
      <c r="AG270" s="316">
        <f t="shared" si="284"/>
        <v>0</v>
      </c>
      <c r="AH270" s="316">
        <f t="shared" si="284"/>
        <v>0</v>
      </c>
      <c r="AI270" s="316">
        <f t="shared" si="284"/>
        <v>0</v>
      </c>
      <c r="AJ270" s="316">
        <f t="shared" si="284"/>
        <v>0</v>
      </c>
      <c r="AK270" s="316">
        <f t="shared" si="284"/>
        <v>0</v>
      </c>
      <c r="AL270" s="316">
        <f t="shared" si="284"/>
        <v>0</v>
      </c>
      <c r="AM270" s="316">
        <f t="shared" si="284"/>
        <v>0</v>
      </c>
      <c r="AN270" s="316">
        <f t="shared" si="284"/>
        <v>0</v>
      </c>
      <c r="AO270" s="316">
        <f t="shared" si="284"/>
        <v>0</v>
      </c>
      <c r="AP270" s="316">
        <f t="shared" si="284"/>
        <v>0</v>
      </c>
      <c r="AQ270" s="316">
        <f t="shared" si="284"/>
        <v>0</v>
      </c>
      <c r="AR270" s="316">
        <f t="shared" si="284"/>
        <v>0</v>
      </c>
      <c r="AS270" s="316">
        <f t="shared" si="284"/>
        <v>0</v>
      </c>
      <c r="AT270" s="316">
        <f t="shared" si="284"/>
        <v>0</v>
      </c>
      <c r="AU270" s="316">
        <f t="shared" si="284"/>
        <v>0</v>
      </c>
      <c r="AV270" s="316">
        <f t="shared" si="284"/>
        <v>0</v>
      </c>
      <c r="AW270" s="316">
        <f t="shared" si="284"/>
        <v>0</v>
      </c>
      <c r="AX270" s="316">
        <f t="shared" si="284"/>
        <v>0</v>
      </c>
      <c r="AY270" s="316">
        <f t="shared" si="284"/>
        <v>0</v>
      </c>
      <c r="AZ270" s="316">
        <f t="shared" si="284"/>
        <v>0</v>
      </c>
      <c r="BA270" s="316">
        <f t="shared" si="284"/>
        <v>0</v>
      </c>
      <c r="BB270" s="316">
        <f t="shared" si="284"/>
        <v>0</v>
      </c>
      <c r="BC270" s="316">
        <f t="shared" si="284"/>
        <v>0</v>
      </c>
      <c r="BD270" s="316">
        <f t="shared" si="284"/>
        <v>0</v>
      </c>
      <c r="BE270" s="316">
        <f t="shared" si="284"/>
        <v>0</v>
      </c>
      <c r="BF270" s="316">
        <f t="shared" si="284"/>
        <v>0</v>
      </c>
      <c r="BG270" s="316">
        <f t="shared" si="284"/>
        <v>0</v>
      </c>
      <c r="BH270" s="316">
        <f t="shared" si="284"/>
        <v>0</v>
      </c>
      <c r="BI270" s="316">
        <f t="shared" si="284"/>
        <v>0</v>
      </c>
      <c r="BJ270" s="316">
        <f t="shared" si="284"/>
        <v>0</v>
      </c>
      <c r="BK270" s="316">
        <f t="shared" si="284"/>
        <v>0</v>
      </c>
      <c r="BL270" s="316">
        <f t="shared" si="284"/>
        <v>0</v>
      </c>
      <c r="BM270" s="316">
        <f t="shared" si="284"/>
        <v>0</v>
      </c>
      <c r="BN270" s="316">
        <f t="shared" si="284"/>
        <v>0</v>
      </c>
      <c r="BO270" s="316">
        <f t="shared" si="284"/>
        <v>0</v>
      </c>
      <c r="BP270" s="316">
        <f t="shared" si="284"/>
        <v>0</v>
      </c>
      <c r="BQ270" s="316">
        <f t="shared" si="284"/>
        <v>0</v>
      </c>
      <c r="BR270" s="316">
        <f t="shared" si="284"/>
        <v>0</v>
      </c>
      <c r="BS270" s="316">
        <f t="shared" si="284"/>
        <v>0</v>
      </c>
      <c r="BT270" s="316">
        <f t="shared" si="284"/>
        <v>0</v>
      </c>
      <c r="BU270" s="316">
        <f t="shared" ref="BU270:BX270" si="285">IF($C73="NON-QALY",IF(BU$71="-","",BU$158*BU269),IF($C73="QALY",IF(BU$71="-","",BU269*BU$159),"N/A"))</f>
        <v>0</v>
      </c>
      <c r="BV270" s="316">
        <f t="shared" si="285"/>
        <v>0</v>
      </c>
      <c r="BW270" s="316">
        <f t="shared" si="285"/>
        <v>0</v>
      </c>
      <c r="BX270" s="316">
        <f t="shared" si="285"/>
        <v>0</v>
      </c>
    </row>
    <row r="271" spans="1:76" s="7" customFormat="1" ht="11.4" x14ac:dyDescent="0.2">
      <c r="A271" s="738" t="s">
        <v>35</v>
      </c>
      <c r="B271" s="713">
        <f>B74</f>
        <v>0</v>
      </c>
      <c r="C271" s="713" t="str">
        <f>C74</f>
        <v>Non-QALY</v>
      </c>
      <c r="D271" s="709">
        <f>E271/(IF(C74="QALY",Factors!$BU$67,Factors!$BU$66))</f>
        <v>0</v>
      </c>
      <c r="E271" s="709">
        <f t="shared" ref="E271" si="286">SUM(G272:BX272)</f>
        <v>0</v>
      </c>
      <c r="F271" s="34" t="s">
        <v>325</v>
      </c>
      <c r="G271" s="316">
        <f>G74</f>
        <v>0</v>
      </c>
      <c r="H271" s="316">
        <f t="shared" ref="H271:BS271" si="287">H74</f>
        <v>0</v>
      </c>
      <c r="I271" s="316">
        <f t="shared" si="287"/>
        <v>0</v>
      </c>
      <c r="J271" s="316">
        <f t="shared" si="287"/>
        <v>0</v>
      </c>
      <c r="K271" s="316">
        <f t="shared" si="287"/>
        <v>0</v>
      </c>
      <c r="L271" s="316">
        <f t="shared" si="287"/>
        <v>0</v>
      </c>
      <c r="M271" s="316">
        <f t="shared" si="287"/>
        <v>0</v>
      </c>
      <c r="N271" s="316">
        <f t="shared" si="287"/>
        <v>0</v>
      </c>
      <c r="O271" s="316">
        <f t="shared" si="287"/>
        <v>0</v>
      </c>
      <c r="P271" s="316">
        <f t="shared" si="287"/>
        <v>0</v>
      </c>
      <c r="Q271" s="316">
        <f t="shared" si="287"/>
        <v>0</v>
      </c>
      <c r="R271" s="316">
        <f t="shared" si="287"/>
        <v>0</v>
      </c>
      <c r="S271" s="316">
        <f t="shared" si="287"/>
        <v>0</v>
      </c>
      <c r="T271" s="316">
        <f t="shared" si="287"/>
        <v>0</v>
      </c>
      <c r="U271" s="316">
        <f t="shared" si="287"/>
        <v>0</v>
      </c>
      <c r="V271" s="316">
        <f t="shared" si="287"/>
        <v>0</v>
      </c>
      <c r="W271" s="316">
        <f t="shared" si="287"/>
        <v>0</v>
      </c>
      <c r="X271" s="316">
        <f t="shared" si="287"/>
        <v>0</v>
      </c>
      <c r="Y271" s="316">
        <f t="shared" si="287"/>
        <v>0</v>
      </c>
      <c r="Z271" s="316">
        <f t="shared" si="287"/>
        <v>0</v>
      </c>
      <c r="AA271" s="316">
        <f t="shared" si="287"/>
        <v>0</v>
      </c>
      <c r="AB271" s="316">
        <f t="shared" si="287"/>
        <v>0</v>
      </c>
      <c r="AC271" s="316">
        <f t="shared" si="287"/>
        <v>0</v>
      </c>
      <c r="AD271" s="316">
        <f t="shared" si="287"/>
        <v>0</v>
      </c>
      <c r="AE271" s="316">
        <f t="shared" si="287"/>
        <v>0</v>
      </c>
      <c r="AF271" s="316">
        <f t="shared" si="287"/>
        <v>0</v>
      </c>
      <c r="AG271" s="316">
        <f t="shared" si="287"/>
        <v>0</v>
      </c>
      <c r="AH271" s="316">
        <f t="shared" si="287"/>
        <v>0</v>
      </c>
      <c r="AI271" s="316">
        <f t="shared" si="287"/>
        <v>0</v>
      </c>
      <c r="AJ271" s="316">
        <f t="shared" si="287"/>
        <v>0</v>
      </c>
      <c r="AK271" s="316">
        <f t="shared" si="287"/>
        <v>0</v>
      </c>
      <c r="AL271" s="316">
        <f t="shared" si="287"/>
        <v>0</v>
      </c>
      <c r="AM271" s="316">
        <f t="shared" si="287"/>
        <v>0</v>
      </c>
      <c r="AN271" s="316">
        <f t="shared" si="287"/>
        <v>0</v>
      </c>
      <c r="AO271" s="316">
        <f t="shared" si="287"/>
        <v>0</v>
      </c>
      <c r="AP271" s="316">
        <f t="shared" si="287"/>
        <v>0</v>
      </c>
      <c r="AQ271" s="316">
        <f t="shared" si="287"/>
        <v>0</v>
      </c>
      <c r="AR271" s="316">
        <f t="shared" si="287"/>
        <v>0</v>
      </c>
      <c r="AS271" s="316">
        <f t="shared" si="287"/>
        <v>0</v>
      </c>
      <c r="AT271" s="316">
        <f t="shared" si="287"/>
        <v>0</v>
      </c>
      <c r="AU271" s="316">
        <f t="shared" si="287"/>
        <v>0</v>
      </c>
      <c r="AV271" s="316">
        <f t="shared" si="287"/>
        <v>0</v>
      </c>
      <c r="AW271" s="316">
        <f t="shared" si="287"/>
        <v>0</v>
      </c>
      <c r="AX271" s="316">
        <f t="shared" si="287"/>
        <v>0</v>
      </c>
      <c r="AY271" s="316">
        <f t="shared" si="287"/>
        <v>0</v>
      </c>
      <c r="AZ271" s="316">
        <f t="shared" si="287"/>
        <v>0</v>
      </c>
      <c r="BA271" s="316">
        <f t="shared" si="287"/>
        <v>0</v>
      </c>
      <c r="BB271" s="316">
        <f t="shared" si="287"/>
        <v>0</v>
      </c>
      <c r="BC271" s="316">
        <f t="shared" si="287"/>
        <v>0</v>
      </c>
      <c r="BD271" s="316">
        <f t="shared" si="287"/>
        <v>0</v>
      </c>
      <c r="BE271" s="316">
        <f t="shared" si="287"/>
        <v>0</v>
      </c>
      <c r="BF271" s="316">
        <f t="shared" si="287"/>
        <v>0</v>
      </c>
      <c r="BG271" s="316">
        <f t="shared" si="287"/>
        <v>0</v>
      </c>
      <c r="BH271" s="316">
        <f t="shared" si="287"/>
        <v>0</v>
      </c>
      <c r="BI271" s="316">
        <f t="shared" si="287"/>
        <v>0</v>
      </c>
      <c r="BJ271" s="316">
        <f t="shared" si="287"/>
        <v>0</v>
      </c>
      <c r="BK271" s="316">
        <f t="shared" si="287"/>
        <v>0</v>
      </c>
      <c r="BL271" s="316">
        <f t="shared" si="287"/>
        <v>0</v>
      </c>
      <c r="BM271" s="316">
        <f t="shared" si="287"/>
        <v>0</v>
      </c>
      <c r="BN271" s="316">
        <f t="shared" si="287"/>
        <v>0</v>
      </c>
      <c r="BO271" s="316">
        <f t="shared" si="287"/>
        <v>0</v>
      </c>
      <c r="BP271" s="316">
        <f t="shared" si="287"/>
        <v>0</v>
      </c>
      <c r="BQ271" s="316">
        <f t="shared" si="287"/>
        <v>0</v>
      </c>
      <c r="BR271" s="316">
        <f t="shared" si="287"/>
        <v>0</v>
      </c>
      <c r="BS271" s="316">
        <f t="shared" si="287"/>
        <v>0</v>
      </c>
      <c r="BT271" s="316">
        <f t="shared" ref="BT271:BX271" si="288">BT74</f>
        <v>0</v>
      </c>
      <c r="BU271" s="316">
        <f t="shared" si="288"/>
        <v>0</v>
      </c>
      <c r="BV271" s="316">
        <f t="shared" si="288"/>
        <v>0</v>
      </c>
      <c r="BW271" s="316">
        <f t="shared" si="288"/>
        <v>0</v>
      </c>
      <c r="BX271" s="316">
        <f t="shared" si="288"/>
        <v>0</v>
      </c>
    </row>
    <row r="272" spans="1:76" s="7" customFormat="1" ht="11.4" x14ac:dyDescent="0.2">
      <c r="A272" s="739"/>
      <c r="B272" s="714"/>
      <c r="C272" s="714"/>
      <c r="D272" s="710"/>
      <c r="E272" s="710"/>
      <c r="F272" s="90" t="s">
        <v>324</v>
      </c>
      <c r="G272" s="316">
        <f>IF($C74="","N/A",G271)</f>
        <v>0</v>
      </c>
      <c r="H272" s="316">
        <f>IF($C74="NON-QALY",IF(H$71="-","",H$158*H271),IF($C74="QALY",IF(H$71="-","",H271*H$159),"N/A"))</f>
        <v>0</v>
      </c>
      <c r="I272" s="316">
        <f t="shared" ref="I272:BT272" si="289">IF($C74="NON-QALY",IF(I$71="-","",I$158*I271),IF($C74="QALY",IF(I$71="-","",I271*I$159),"N/A"))</f>
        <v>0</v>
      </c>
      <c r="J272" s="316">
        <f t="shared" si="289"/>
        <v>0</v>
      </c>
      <c r="K272" s="316">
        <f t="shared" si="289"/>
        <v>0</v>
      </c>
      <c r="L272" s="316">
        <f t="shared" si="289"/>
        <v>0</v>
      </c>
      <c r="M272" s="316">
        <f t="shared" si="289"/>
        <v>0</v>
      </c>
      <c r="N272" s="316">
        <f t="shared" si="289"/>
        <v>0</v>
      </c>
      <c r="O272" s="316">
        <f t="shared" si="289"/>
        <v>0</v>
      </c>
      <c r="P272" s="316">
        <f t="shared" si="289"/>
        <v>0</v>
      </c>
      <c r="Q272" s="316">
        <f t="shared" si="289"/>
        <v>0</v>
      </c>
      <c r="R272" s="316">
        <f t="shared" si="289"/>
        <v>0</v>
      </c>
      <c r="S272" s="316">
        <f t="shared" si="289"/>
        <v>0</v>
      </c>
      <c r="T272" s="316">
        <f t="shared" si="289"/>
        <v>0</v>
      </c>
      <c r="U272" s="316">
        <f t="shared" si="289"/>
        <v>0</v>
      </c>
      <c r="V272" s="316">
        <f t="shared" si="289"/>
        <v>0</v>
      </c>
      <c r="W272" s="316">
        <f t="shared" si="289"/>
        <v>0</v>
      </c>
      <c r="X272" s="316">
        <f t="shared" si="289"/>
        <v>0</v>
      </c>
      <c r="Y272" s="316">
        <f t="shared" si="289"/>
        <v>0</v>
      </c>
      <c r="Z272" s="316">
        <f t="shared" si="289"/>
        <v>0</v>
      </c>
      <c r="AA272" s="316">
        <f t="shared" si="289"/>
        <v>0</v>
      </c>
      <c r="AB272" s="316">
        <f t="shared" si="289"/>
        <v>0</v>
      </c>
      <c r="AC272" s="316">
        <f t="shared" si="289"/>
        <v>0</v>
      </c>
      <c r="AD272" s="316">
        <f t="shared" si="289"/>
        <v>0</v>
      </c>
      <c r="AE272" s="316">
        <f t="shared" si="289"/>
        <v>0</v>
      </c>
      <c r="AF272" s="316">
        <f t="shared" si="289"/>
        <v>0</v>
      </c>
      <c r="AG272" s="316">
        <f t="shared" si="289"/>
        <v>0</v>
      </c>
      <c r="AH272" s="316">
        <f t="shared" si="289"/>
        <v>0</v>
      </c>
      <c r="AI272" s="316">
        <f t="shared" si="289"/>
        <v>0</v>
      </c>
      <c r="AJ272" s="316">
        <f t="shared" si="289"/>
        <v>0</v>
      </c>
      <c r="AK272" s="316">
        <f t="shared" si="289"/>
        <v>0</v>
      </c>
      <c r="AL272" s="316">
        <f t="shared" si="289"/>
        <v>0</v>
      </c>
      <c r="AM272" s="316">
        <f t="shared" si="289"/>
        <v>0</v>
      </c>
      <c r="AN272" s="316">
        <f t="shared" si="289"/>
        <v>0</v>
      </c>
      <c r="AO272" s="316">
        <f t="shared" si="289"/>
        <v>0</v>
      </c>
      <c r="AP272" s="316">
        <f t="shared" si="289"/>
        <v>0</v>
      </c>
      <c r="AQ272" s="316">
        <f t="shared" si="289"/>
        <v>0</v>
      </c>
      <c r="AR272" s="316">
        <f t="shared" si="289"/>
        <v>0</v>
      </c>
      <c r="AS272" s="316">
        <f t="shared" si="289"/>
        <v>0</v>
      </c>
      <c r="AT272" s="316">
        <f t="shared" si="289"/>
        <v>0</v>
      </c>
      <c r="AU272" s="316">
        <f t="shared" si="289"/>
        <v>0</v>
      </c>
      <c r="AV272" s="316">
        <f t="shared" si="289"/>
        <v>0</v>
      </c>
      <c r="AW272" s="316">
        <f t="shared" si="289"/>
        <v>0</v>
      </c>
      <c r="AX272" s="316">
        <f t="shared" si="289"/>
        <v>0</v>
      </c>
      <c r="AY272" s="316">
        <f t="shared" si="289"/>
        <v>0</v>
      </c>
      <c r="AZ272" s="316">
        <f t="shared" si="289"/>
        <v>0</v>
      </c>
      <c r="BA272" s="316">
        <f t="shared" si="289"/>
        <v>0</v>
      </c>
      <c r="BB272" s="316">
        <f t="shared" si="289"/>
        <v>0</v>
      </c>
      <c r="BC272" s="316">
        <f t="shared" si="289"/>
        <v>0</v>
      </c>
      <c r="BD272" s="316">
        <f t="shared" si="289"/>
        <v>0</v>
      </c>
      <c r="BE272" s="316">
        <f t="shared" si="289"/>
        <v>0</v>
      </c>
      <c r="BF272" s="316">
        <f t="shared" si="289"/>
        <v>0</v>
      </c>
      <c r="BG272" s="316">
        <f t="shared" si="289"/>
        <v>0</v>
      </c>
      <c r="BH272" s="316">
        <f t="shared" si="289"/>
        <v>0</v>
      </c>
      <c r="BI272" s="316">
        <f t="shared" si="289"/>
        <v>0</v>
      </c>
      <c r="BJ272" s="316">
        <f t="shared" si="289"/>
        <v>0</v>
      </c>
      <c r="BK272" s="316">
        <f t="shared" si="289"/>
        <v>0</v>
      </c>
      <c r="BL272" s="316">
        <f t="shared" si="289"/>
        <v>0</v>
      </c>
      <c r="BM272" s="316">
        <f t="shared" si="289"/>
        <v>0</v>
      </c>
      <c r="BN272" s="316">
        <f t="shared" si="289"/>
        <v>0</v>
      </c>
      <c r="BO272" s="316">
        <f t="shared" si="289"/>
        <v>0</v>
      </c>
      <c r="BP272" s="316">
        <f t="shared" si="289"/>
        <v>0</v>
      </c>
      <c r="BQ272" s="316">
        <f t="shared" si="289"/>
        <v>0</v>
      </c>
      <c r="BR272" s="316">
        <f t="shared" si="289"/>
        <v>0</v>
      </c>
      <c r="BS272" s="316">
        <f t="shared" si="289"/>
        <v>0</v>
      </c>
      <c r="BT272" s="316">
        <f t="shared" si="289"/>
        <v>0</v>
      </c>
      <c r="BU272" s="316">
        <f t="shared" ref="BU272:BX272" si="290">IF($C74="NON-QALY",IF(BU$71="-","",BU$158*BU271),IF($C74="QALY",IF(BU$71="-","",BU271*BU$159),"N/A"))</f>
        <v>0</v>
      </c>
      <c r="BV272" s="316">
        <f t="shared" si="290"/>
        <v>0</v>
      </c>
      <c r="BW272" s="316">
        <f t="shared" si="290"/>
        <v>0</v>
      </c>
      <c r="BX272" s="316">
        <f t="shared" si="290"/>
        <v>0</v>
      </c>
    </row>
    <row r="273" spans="1:76" s="7" customFormat="1" ht="11.4" x14ac:dyDescent="0.2">
      <c r="A273" s="738" t="s">
        <v>36</v>
      </c>
      <c r="B273" s="713">
        <f>B75</f>
        <v>0</v>
      </c>
      <c r="C273" s="713" t="str">
        <f>C75</f>
        <v>Non-QALY</v>
      </c>
      <c r="D273" s="709">
        <f>E273/(IF(C75="QALY",Factors!$BU$67,Factors!$BU$66))</f>
        <v>0</v>
      </c>
      <c r="E273" s="709">
        <f t="shared" ref="E273" si="291">SUM(G274:BX274)</f>
        <v>0</v>
      </c>
      <c r="F273" s="34" t="s">
        <v>325</v>
      </c>
      <c r="G273" s="316">
        <f>G75</f>
        <v>0</v>
      </c>
      <c r="H273" s="316">
        <f t="shared" ref="H273:BS273" si="292">H75</f>
        <v>0</v>
      </c>
      <c r="I273" s="316">
        <f t="shared" si="292"/>
        <v>0</v>
      </c>
      <c r="J273" s="316">
        <f t="shared" si="292"/>
        <v>0</v>
      </c>
      <c r="K273" s="316">
        <f t="shared" si="292"/>
        <v>0</v>
      </c>
      <c r="L273" s="316">
        <f t="shared" si="292"/>
        <v>0</v>
      </c>
      <c r="M273" s="316">
        <f t="shared" si="292"/>
        <v>0</v>
      </c>
      <c r="N273" s="316">
        <f t="shared" si="292"/>
        <v>0</v>
      </c>
      <c r="O273" s="316">
        <f t="shared" si="292"/>
        <v>0</v>
      </c>
      <c r="P273" s="316">
        <f t="shared" si="292"/>
        <v>0</v>
      </c>
      <c r="Q273" s="316">
        <f t="shared" si="292"/>
        <v>0</v>
      </c>
      <c r="R273" s="316">
        <f t="shared" si="292"/>
        <v>0</v>
      </c>
      <c r="S273" s="316">
        <f t="shared" si="292"/>
        <v>0</v>
      </c>
      <c r="T273" s="316">
        <f t="shared" si="292"/>
        <v>0</v>
      </c>
      <c r="U273" s="316">
        <f t="shared" si="292"/>
        <v>0</v>
      </c>
      <c r="V273" s="316">
        <f t="shared" si="292"/>
        <v>0</v>
      </c>
      <c r="W273" s="316">
        <f t="shared" si="292"/>
        <v>0</v>
      </c>
      <c r="X273" s="316">
        <f t="shared" si="292"/>
        <v>0</v>
      </c>
      <c r="Y273" s="316">
        <f t="shared" si="292"/>
        <v>0</v>
      </c>
      <c r="Z273" s="316">
        <f t="shared" si="292"/>
        <v>0</v>
      </c>
      <c r="AA273" s="316">
        <f t="shared" si="292"/>
        <v>0</v>
      </c>
      <c r="AB273" s="316">
        <f t="shared" si="292"/>
        <v>0</v>
      </c>
      <c r="AC273" s="316">
        <f t="shared" si="292"/>
        <v>0</v>
      </c>
      <c r="AD273" s="316">
        <f t="shared" si="292"/>
        <v>0</v>
      </c>
      <c r="AE273" s="316">
        <f t="shared" si="292"/>
        <v>0</v>
      </c>
      <c r="AF273" s="316">
        <f t="shared" si="292"/>
        <v>0</v>
      </c>
      <c r="AG273" s="316">
        <f t="shared" si="292"/>
        <v>0</v>
      </c>
      <c r="AH273" s="316">
        <f t="shared" si="292"/>
        <v>0</v>
      </c>
      <c r="AI273" s="316">
        <f t="shared" si="292"/>
        <v>0</v>
      </c>
      <c r="AJ273" s="316">
        <f t="shared" si="292"/>
        <v>0</v>
      </c>
      <c r="AK273" s="316">
        <f t="shared" si="292"/>
        <v>0</v>
      </c>
      <c r="AL273" s="316">
        <f t="shared" si="292"/>
        <v>0</v>
      </c>
      <c r="AM273" s="316">
        <f t="shared" si="292"/>
        <v>0</v>
      </c>
      <c r="AN273" s="316">
        <f t="shared" si="292"/>
        <v>0</v>
      </c>
      <c r="AO273" s="316">
        <f t="shared" si="292"/>
        <v>0</v>
      </c>
      <c r="AP273" s="316">
        <f t="shared" si="292"/>
        <v>0</v>
      </c>
      <c r="AQ273" s="316">
        <f t="shared" si="292"/>
        <v>0</v>
      </c>
      <c r="AR273" s="316">
        <f t="shared" si="292"/>
        <v>0</v>
      </c>
      <c r="AS273" s="316">
        <f t="shared" si="292"/>
        <v>0</v>
      </c>
      <c r="AT273" s="316">
        <f t="shared" si="292"/>
        <v>0</v>
      </c>
      <c r="AU273" s="316">
        <f t="shared" si="292"/>
        <v>0</v>
      </c>
      <c r="AV273" s="316">
        <f t="shared" si="292"/>
        <v>0</v>
      </c>
      <c r="AW273" s="316">
        <f t="shared" si="292"/>
        <v>0</v>
      </c>
      <c r="AX273" s="316">
        <f t="shared" si="292"/>
        <v>0</v>
      </c>
      <c r="AY273" s="316">
        <f t="shared" si="292"/>
        <v>0</v>
      </c>
      <c r="AZ273" s="316">
        <f t="shared" si="292"/>
        <v>0</v>
      </c>
      <c r="BA273" s="316">
        <f t="shared" si="292"/>
        <v>0</v>
      </c>
      <c r="BB273" s="316">
        <f t="shared" si="292"/>
        <v>0</v>
      </c>
      <c r="BC273" s="316">
        <f t="shared" si="292"/>
        <v>0</v>
      </c>
      <c r="BD273" s="316">
        <f t="shared" si="292"/>
        <v>0</v>
      </c>
      <c r="BE273" s="316">
        <f t="shared" si="292"/>
        <v>0</v>
      </c>
      <c r="BF273" s="316">
        <f t="shared" si="292"/>
        <v>0</v>
      </c>
      <c r="BG273" s="316">
        <f t="shared" si="292"/>
        <v>0</v>
      </c>
      <c r="BH273" s="316">
        <f t="shared" si="292"/>
        <v>0</v>
      </c>
      <c r="BI273" s="316">
        <f t="shared" si="292"/>
        <v>0</v>
      </c>
      <c r="BJ273" s="316">
        <f t="shared" si="292"/>
        <v>0</v>
      </c>
      <c r="BK273" s="316">
        <f t="shared" si="292"/>
        <v>0</v>
      </c>
      <c r="BL273" s="316">
        <f t="shared" si="292"/>
        <v>0</v>
      </c>
      <c r="BM273" s="316">
        <f t="shared" si="292"/>
        <v>0</v>
      </c>
      <c r="BN273" s="316">
        <f t="shared" si="292"/>
        <v>0</v>
      </c>
      <c r="BO273" s="316">
        <f t="shared" si="292"/>
        <v>0</v>
      </c>
      <c r="BP273" s="316">
        <f t="shared" si="292"/>
        <v>0</v>
      </c>
      <c r="BQ273" s="316">
        <f t="shared" si="292"/>
        <v>0</v>
      </c>
      <c r="BR273" s="316">
        <f t="shared" si="292"/>
        <v>0</v>
      </c>
      <c r="BS273" s="316">
        <f t="shared" si="292"/>
        <v>0</v>
      </c>
      <c r="BT273" s="316">
        <f t="shared" ref="BT273:BX273" si="293">BT75</f>
        <v>0</v>
      </c>
      <c r="BU273" s="316">
        <f t="shared" si="293"/>
        <v>0</v>
      </c>
      <c r="BV273" s="316">
        <f t="shared" si="293"/>
        <v>0</v>
      </c>
      <c r="BW273" s="316">
        <f t="shared" si="293"/>
        <v>0</v>
      </c>
      <c r="BX273" s="316">
        <f t="shared" si="293"/>
        <v>0</v>
      </c>
    </row>
    <row r="274" spans="1:76" s="7" customFormat="1" ht="11.4" x14ac:dyDescent="0.2">
      <c r="A274" s="739"/>
      <c r="B274" s="714"/>
      <c r="C274" s="714"/>
      <c r="D274" s="710"/>
      <c r="E274" s="710"/>
      <c r="F274" s="90" t="s">
        <v>324</v>
      </c>
      <c r="G274" s="316">
        <f>IF($C75="","N/A",G273)</f>
        <v>0</v>
      </c>
      <c r="H274" s="316">
        <f>IF($C75="NON-QALY",IF(H$71="-","",H$158*H273),IF($C75="QALY",IF(H$71="-","",H273*H$159),"N/A"))</f>
        <v>0</v>
      </c>
      <c r="I274" s="316">
        <f t="shared" ref="I274:BT274" si="294">IF($C75="NON-QALY",IF(I$71="-","",I$158*I273),IF($C75="QALY",IF(I$71="-","",I273*I$159),"N/A"))</f>
        <v>0</v>
      </c>
      <c r="J274" s="316">
        <f t="shared" si="294"/>
        <v>0</v>
      </c>
      <c r="K274" s="316">
        <f t="shared" si="294"/>
        <v>0</v>
      </c>
      <c r="L274" s="316">
        <f t="shared" si="294"/>
        <v>0</v>
      </c>
      <c r="M274" s="316">
        <f t="shared" si="294"/>
        <v>0</v>
      </c>
      <c r="N274" s="316">
        <f t="shared" si="294"/>
        <v>0</v>
      </c>
      <c r="O274" s="316">
        <f t="shared" si="294"/>
        <v>0</v>
      </c>
      <c r="P274" s="316">
        <f t="shared" si="294"/>
        <v>0</v>
      </c>
      <c r="Q274" s="316">
        <f t="shared" si="294"/>
        <v>0</v>
      </c>
      <c r="R274" s="316">
        <f t="shared" si="294"/>
        <v>0</v>
      </c>
      <c r="S274" s="316">
        <f t="shared" si="294"/>
        <v>0</v>
      </c>
      <c r="T274" s="316">
        <f t="shared" si="294"/>
        <v>0</v>
      </c>
      <c r="U274" s="316">
        <f t="shared" si="294"/>
        <v>0</v>
      </c>
      <c r="V274" s="316">
        <f t="shared" si="294"/>
        <v>0</v>
      </c>
      <c r="W274" s="316">
        <f t="shared" si="294"/>
        <v>0</v>
      </c>
      <c r="X274" s="316">
        <f t="shared" si="294"/>
        <v>0</v>
      </c>
      <c r="Y274" s="316">
        <f t="shared" si="294"/>
        <v>0</v>
      </c>
      <c r="Z274" s="316">
        <f t="shared" si="294"/>
        <v>0</v>
      </c>
      <c r="AA274" s="316">
        <f t="shared" si="294"/>
        <v>0</v>
      </c>
      <c r="AB274" s="316">
        <f t="shared" si="294"/>
        <v>0</v>
      </c>
      <c r="AC274" s="316">
        <f t="shared" si="294"/>
        <v>0</v>
      </c>
      <c r="AD274" s="316">
        <f t="shared" si="294"/>
        <v>0</v>
      </c>
      <c r="AE274" s="316">
        <f t="shared" si="294"/>
        <v>0</v>
      </c>
      <c r="AF274" s="316">
        <f t="shared" si="294"/>
        <v>0</v>
      </c>
      <c r="AG274" s="316">
        <f t="shared" si="294"/>
        <v>0</v>
      </c>
      <c r="AH274" s="316">
        <f t="shared" si="294"/>
        <v>0</v>
      </c>
      <c r="AI274" s="316">
        <f t="shared" si="294"/>
        <v>0</v>
      </c>
      <c r="AJ274" s="316">
        <f t="shared" si="294"/>
        <v>0</v>
      </c>
      <c r="AK274" s="316">
        <f t="shared" si="294"/>
        <v>0</v>
      </c>
      <c r="AL274" s="316">
        <f t="shared" si="294"/>
        <v>0</v>
      </c>
      <c r="AM274" s="316">
        <f t="shared" si="294"/>
        <v>0</v>
      </c>
      <c r="AN274" s="316">
        <f t="shared" si="294"/>
        <v>0</v>
      </c>
      <c r="AO274" s="316">
        <f t="shared" si="294"/>
        <v>0</v>
      </c>
      <c r="AP274" s="316">
        <f t="shared" si="294"/>
        <v>0</v>
      </c>
      <c r="AQ274" s="316">
        <f t="shared" si="294"/>
        <v>0</v>
      </c>
      <c r="AR274" s="316">
        <f t="shared" si="294"/>
        <v>0</v>
      </c>
      <c r="AS274" s="316">
        <f t="shared" si="294"/>
        <v>0</v>
      </c>
      <c r="AT274" s="316">
        <f t="shared" si="294"/>
        <v>0</v>
      </c>
      <c r="AU274" s="316">
        <f t="shared" si="294"/>
        <v>0</v>
      </c>
      <c r="AV274" s="316">
        <f t="shared" si="294"/>
        <v>0</v>
      </c>
      <c r="AW274" s="316">
        <f t="shared" si="294"/>
        <v>0</v>
      </c>
      <c r="AX274" s="316">
        <f t="shared" si="294"/>
        <v>0</v>
      </c>
      <c r="AY274" s="316">
        <f t="shared" si="294"/>
        <v>0</v>
      </c>
      <c r="AZ274" s="316">
        <f t="shared" si="294"/>
        <v>0</v>
      </c>
      <c r="BA274" s="316">
        <f t="shared" si="294"/>
        <v>0</v>
      </c>
      <c r="BB274" s="316">
        <f t="shared" si="294"/>
        <v>0</v>
      </c>
      <c r="BC274" s="316">
        <f t="shared" si="294"/>
        <v>0</v>
      </c>
      <c r="BD274" s="316">
        <f t="shared" si="294"/>
        <v>0</v>
      </c>
      <c r="BE274" s="316">
        <f t="shared" si="294"/>
        <v>0</v>
      </c>
      <c r="BF274" s="316">
        <f t="shared" si="294"/>
        <v>0</v>
      </c>
      <c r="BG274" s="316">
        <f t="shared" si="294"/>
        <v>0</v>
      </c>
      <c r="BH274" s="316">
        <f t="shared" si="294"/>
        <v>0</v>
      </c>
      <c r="BI274" s="316">
        <f t="shared" si="294"/>
        <v>0</v>
      </c>
      <c r="BJ274" s="316">
        <f t="shared" si="294"/>
        <v>0</v>
      </c>
      <c r="BK274" s="316">
        <f t="shared" si="294"/>
        <v>0</v>
      </c>
      <c r="BL274" s="316">
        <f t="shared" si="294"/>
        <v>0</v>
      </c>
      <c r="BM274" s="316">
        <f t="shared" si="294"/>
        <v>0</v>
      </c>
      <c r="BN274" s="316">
        <f t="shared" si="294"/>
        <v>0</v>
      </c>
      <c r="BO274" s="316">
        <f t="shared" si="294"/>
        <v>0</v>
      </c>
      <c r="BP274" s="316">
        <f t="shared" si="294"/>
        <v>0</v>
      </c>
      <c r="BQ274" s="316">
        <f t="shared" si="294"/>
        <v>0</v>
      </c>
      <c r="BR274" s="316">
        <f t="shared" si="294"/>
        <v>0</v>
      </c>
      <c r="BS274" s="316">
        <f t="shared" si="294"/>
        <v>0</v>
      </c>
      <c r="BT274" s="316">
        <f t="shared" si="294"/>
        <v>0</v>
      </c>
      <c r="BU274" s="316">
        <f t="shared" ref="BU274:BX274" si="295">IF($C75="NON-QALY",IF(BU$71="-","",BU$158*BU273),IF($C75="QALY",IF(BU$71="-","",BU273*BU$159),"N/A"))</f>
        <v>0</v>
      </c>
      <c r="BV274" s="316">
        <f t="shared" si="295"/>
        <v>0</v>
      </c>
      <c r="BW274" s="316">
        <f t="shared" si="295"/>
        <v>0</v>
      </c>
      <c r="BX274" s="316">
        <f t="shared" si="295"/>
        <v>0</v>
      </c>
    </row>
    <row r="275" spans="1:76" s="7" customFormat="1" ht="11.4" x14ac:dyDescent="0.2">
      <c r="A275" s="738" t="s">
        <v>37</v>
      </c>
      <c r="B275" s="713">
        <f>B76</f>
        <v>0</v>
      </c>
      <c r="C275" s="713" t="str">
        <f>C76</f>
        <v>Non-QALY</v>
      </c>
      <c r="D275" s="709">
        <f>E275/(IF(C76="QALY",Factors!$BU$67,Factors!$BU$66))</f>
        <v>0</v>
      </c>
      <c r="E275" s="709">
        <f t="shared" ref="E275" si="296">SUM(G276:BX276)</f>
        <v>0</v>
      </c>
      <c r="F275" s="34" t="s">
        <v>325</v>
      </c>
      <c r="G275" s="316">
        <f>G76</f>
        <v>0</v>
      </c>
      <c r="H275" s="316">
        <f t="shared" ref="H275:BS275" si="297">H76</f>
        <v>0</v>
      </c>
      <c r="I275" s="316">
        <f t="shared" si="297"/>
        <v>0</v>
      </c>
      <c r="J275" s="316">
        <f t="shared" si="297"/>
        <v>0</v>
      </c>
      <c r="K275" s="316">
        <f t="shared" si="297"/>
        <v>0</v>
      </c>
      <c r="L275" s="316">
        <f t="shared" si="297"/>
        <v>0</v>
      </c>
      <c r="M275" s="316">
        <f t="shared" si="297"/>
        <v>0</v>
      </c>
      <c r="N275" s="316">
        <f t="shared" si="297"/>
        <v>0</v>
      </c>
      <c r="O275" s="316">
        <f t="shared" si="297"/>
        <v>0</v>
      </c>
      <c r="P275" s="316">
        <f t="shared" si="297"/>
        <v>0</v>
      </c>
      <c r="Q275" s="316">
        <f t="shared" si="297"/>
        <v>0</v>
      </c>
      <c r="R275" s="316">
        <f t="shared" si="297"/>
        <v>0</v>
      </c>
      <c r="S275" s="316">
        <f t="shared" si="297"/>
        <v>0</v>
      </c>
      <c r="T275" s="316">
        <f t="shared" si="297"/>
        <v>0</v>
      </c>
      <c r="U275" s="316">
        <f t="shared" si="297"/>
        <v>0</v>
      </c>
      <c r="V275" s="316">
        <f t="shared" si="297"/>
        <v>0</v>
      </c>
      <c r="W275" s="316">
        <f t="shared" si="297"/>
        <v>0</v>
      </c>
      <c r="X275" s="316">
        <f t="shared" si="297"/>
        <v>0</v>
      </c>
      <c r="Y275" s="316">
        <f t="shared" si="297"/>
        <v>0</v>
      </c>
      <c r="Z275" s="316">
        <f t="shared" si="297"/>
        <v>0</v>
      </c>
      <c r="AA275" s="316">
        <f t="shared" si="297"/>
        <v>0</v>
      </c>
      <c r="AB275" s="316">
        <f t="shared" si="297"/>
        <v>0</v>
      </c>
      <c r="AC275" s="316">
        <f t="shared" si="297"/>
        <v>0</v>
      </c>
      <c r="AD275" s="316">
        <f t="shared" si="297"/>
        <v>0</v>
      </c>
      <c r="AE275" s="316">
        <f t="shared" si="297"/>
        <v>0</v>
      </c>
      <c r="AF275" s="316">
        <f t="shared" si="297"/>
        <v>0</v>
      </c>
      <c r="AG275" s="316">
        <f t="shared" si="297"/>
        <v>0</v>
      </c>
      <c r="AH275" s="316">
        <f t="shared" si="297"/>
        <v>0</v>
      </c>
      <c r="AI275" s="316">
        <f t="shared" si="297"/>
        <v>0</v>
      </c>
      <c r="AJ275" s="316">
        <f t="shared" si="297"/>
        <v>0</v>
      </c>
      <c r="AK275" s="316">
        <f t="shared" si="297"/>
        <v>0</v>
      </c>
      <c r="AL275" s="316">
        <f t="shared" si="297"/>
        <v>0</v>
      </c>
      <c r="AM275" s="316">
        <f t="shared" si="297"/>
        <v>0</v>
      </c>
      <c r="AN275" s="316">
        <f t="shared" si="297"/>
        <v>0</v>
      </c>
      <c r="AO275" s="316">
        <f t="shared" si="297"/>
        <v>0</v>
      </c>
      <c r="AP275" s="316">
        <f t="shared" si="297"/>
        <v>0</v>
      </c>
      <c r="AQ275" s="316">
        <f t="shared" si="297"/>
        <v>0</v>
      </c>
      <c r="AR275" s="316">
        <f t="shared" si="297"/>
        <v>0</v>
      </c>
      <c r="AS275" s="316">
        <f t="shared" si="297"/>
        <v>0</v>
      </c>
      <c r="AT275" s="316">
        <f t="shared" si="297"/>
        <v>0</v>
      </c>
      <c r="AU275" s="316">
        <f t="shared" si="297"/>
        <v>0</v>
      </c>
      <c r="AV275" s="316">
        <f t="shared" si="297"/>
        <v>0</v>
      </c>
      <c r="AW275" s="316">
        <f t="shared" si="297"/>
        <v>0</v>
      </c>
      <c r="AX275" s="316">
        <f t="shared" si="297"/>
        <v>0</v>
      </c>
      <c r="AY275" s="316">
        <f t="shared" si="297"/>
        <v>0</v>
      </c>
      <c r="AZ275" s="316">
        <f t="shared" si="297"/>
        <v>0</v>
      </c>
      <c r="BA275" s="316">
        <f t="shared" si="297"/>
        <v>0</v>
      </c>
      <c r="BB275" s="316">
        <f t="shared" si="297"/>
        <v>0</v>
      </c>
      <c r="BC275" s="316">
        <f t="shared" si="297"/>
        <v>0</v>
      </c>
      <c r="BD275" s="316">
        <f t="shared" si="297"/>
        <v>0</v>
      </c>
      <c r="BE275" s="316">
        <f t="shared" si="297"/>
        <v>0</v>
      </c>
      <c r="BF275" s="316">
        <f t="shared" si="297"/>
        <v>0</v>
      </c>
      <c r="BG275" s="316">
        <f t="shared" si="297"/>
        <v>0</v>
      </c>
      <c r="BH275" s="316">
        <f t="shared" si="297"/>
        <v>0</v>
      </c>
      <c r="BI275" s="316">
        <f t="shared" si="297"/>
        <v>0</v>
      </c>
      <c r="BJ275" s="316">
        <f t="shared" si="297"/>
        <v>0</v>
      </c>
      <c r="BK275" s="316">
        <f t="shared" si="297"/>
        <v>0</v>
      </c>
      <c r="BL275" s="316">
        <f t="shared" si="297"/>
        <v>0</v>
      </c>
      <c r="BM275" s="316">
        <f t="shared" si="297"/>
        <v>0</v>
      </c>
      <c r="BN275" s="316">
        <f t="shared" si="297"/>
        <v>0</v>
      </c>
      <c r="BO275" s="316">
        <f t="shared" si="297"/>
        <v>0</v>
      </c>
      <c r="BP275" s="316">
        <f t="shared" si="297"/>
        <v>0</v>
      </c>
      <c r="BQ275" s="316">
        <f t="shared" si="297"/>
        <v>0</v>
      </c>
      <c r="BR275" s="316">
        <f t="shared" si="297"/>
        <v>0</v>
      </c>
      <c r="BS275" s="316">
        <f t="shared" si="297"/>
        <v>0</v>
      </c>
      <c r="BT275" s="316">
        <f t="shared" ref="BT275:BX275" si="298">BT76</f>
        <v>0</v>
      </c>
      <c r="BU275" s="316">
        <f t="shared" si="298"/>
        <v>0</v>
      </c>
      <c r="BV275" s="316">
        <f t="shared" si="298"/>
        <v>0</v>
      </c>
      <c r="BW275" s="316">
        <f t="shared" si="298"/>
        <v>0</v>
      </c>
      <c r="BX275" s="316">
        <f t="shared" si="298"/>
        <v>0</v>
      </c>
    </row>
    <row r="276" spans="1:76" s="7" customFormat="1" ht="11.4" x14ac:dyDescent="0.2">
      <c r="A276" s="739"/>
      <c r="B276" s="714"/>
      <c r="C276" s="714"/>
      <c r="D276" s="710"/>
      <c r="E276" s="710"/>
      <c r="F276" s="90" t="s">
        <v>324</v>
      </c>
      <c r="G276" s="316">
        <f>IF($C76="","N/A",G275)</f>
        <v>0</v>
      </c>
      <c r="H276" s="316">
        <f>IF($C76="NON-QALY",IF(H$71="-","",H$158*H275),IF($C76="QALY",IF(H$71="-","",H275*H$159),"N/A"))</f>
        <v>0</v>
      </c>
      <c r="I276" s="316">
        <f t="shared" ref="I276:BT276" si="299">IF($C76="NON-QALY",IF(I$71="-","",I$158*I275),IF($C76="QALY",IF(I$71="-","",I275*I$159),"N/A"))</f>
        <v>0</v>
      </c>
      <c r="J276" s="316">
        <f t="shared" si="299"/>
        <v>0</v>
      </c>
      <c r="K276" s="316">
        <f t="shared" si="299"/>
        <v>0</v>
      </c>
      <c r="L276" s="316">
        <f t="shared" si="299"/>
        <v>0</v>
      </c>
      <c r="M276" s="316">
        <f t="shared" si="299"/>
        <v>0</v>
      </c>
      <c r="N276" s="316">
        <f t="shared" si="299"/>
        <v>0</v>
      </c>
      <c r="O276" s="316">
        <f t="shared" si="299"/>
        <v>0</v>
      </c>
      <c r="P276" s="316">
        <f t="shared" si="299"/>
        <v>0</v>
      </c>
      <c r="Q276" s="316">
        <f t="shared" si="299"/>
        <v>0</v>
      </c>
      <c r="R276" s="316">
        <f t="shared" si="299"/>
        <v>0</v>
      </c>
      <c r="S276" s="316">
        <f t="shared" si="299"/>
        <v>0</v>
      </c>
      <c r="T276" s="316">
        <f t="shared" si="299"/>
        <v>0</v>
      </c>
      <c r="U276" s="316">
        <f t="shared" si="299"/>
        <v>0</v>
      </c>
      <c r="V276" s="316">
        <f t="shared" si="299"/>
        <v>0</v>
      </c>
      <c r="W276" s="316">
        <f t="shared" si="299"/>
        <v>0</v>
      </c>
      <c r="X276" s="316">
        <f t="shared" si="299"/>
        <v>0</v>
      </c>
      <c r="Y276" s="316">
        <f t="shared" si="299"/>
        <v>0</v>
      </c>
      <c r="Z276" s="316">
        <f t="shared" si="299"/>
        <v>0</v>
      </c>
      <c r="AA276" s="316">
        <f t="shared" si="299"/>
        <v>0</v>
      </c>
      <c r="AB276" s="316">
        <f t="shared" si="299"/>
        <v>0</v>
      </c>
      <c r="AC276" s="316">
        <f t="shared" si="299"/>
        <v>0</v>
      </c>
      <c r="AD276" s="316">
        <f t="shared" si="299"/>
        <v>0</v>
      </c>
      <c r="AE276" s="316">
        <f t="shared" si="299"/>
        <v>0</v>
      </c>
      <c r="AF276" s="316">
        <f t="shared" si="299"/>
        <v>0</v>
      </c>
      <c r="AG276" s="316">
        <f t="shared" si="299"/>
        <v>0</v>
      </c>
      <c r="AH276" s="316">
        <f t="shared" si="299"/>
        <v>0</v>
      </c>
      <c r="AI276" s="316">
        <f t="shared" si="299"/>
        <v>0</v>
      </c>
      <c r="AJ276" s="316">
        <f t="shared" si="299"/>
        <v>0</v>
      </c>
      <c r="AK276" s="316">
        <f t="shared" si="299"/>
        <v>0</v>
      </c>
      <c r="AL276" s="316">
        <f t="shared" si="299"/>
        <v>0</v>
      </c>
      <c r="AM276" s="316">
        <f t="shared" si="299"/>
        <v>0</v>
      </c>
      <c r="AN276" s="316">
        <f t="shared" si="299"/>
        <v>0</v>
      </c>
      <c r="AO276" s="316">
        <f t="shared" si="299"/>
        <v>0</v>
      </c>
      <c r="AP276" s="316">
        <f t="shared" si="299"/>
        <v>0</v>
      </c>
      <c r="AQ276" s="316">
        <f t="shared" si="299"/>
        <v>0</v>
      </c>
      <c r="AR276" s="316">
        <f t="shared" si="299"/>
        <v>0</v>
      </c>
      <c r="AS276" s="316">
        <f t="shared" si="299"/>
        <v>0</v>
      </c>
      <c r="AT276" s="316">
        <f t="shared" si="299"/>
        <v>0</v>
      </c>
      <c r="AU276" s="316">
        <f t="shared" si="299"/>
        <v>0</v>
      </c>
      <c r="AV276" s="316">
        <f t="shared" si="299"/>
        <v>0</v>
      </c>
      <c r="AW276" s="316">
        <f t="shared" si="299"/>
        <v>0</v>
      </c>
      <c r="AX276" s="316">
        <f t="shared" si="299"/>
        <v>0</v>
      </c>
      <c r="AY276" s="316">
        <f t="shared" si="299"/>
        <v>0</v>
      </c>
      <c r="AZ276" s="316">
        <f t="shared" si="299"/>
        <v>0</v>
      </c>
      <c r="BA276" s="316">
        <f t="shared" si="299"/>
        <v>0</v>
      </c>
      <c r="BB276" s="316">
        <f t="shared" si="299"/>
        <v>0</v>
      </c>
      <c r="BC276" s="316">
        <f t="shared" si="299"/>
        <v>0</v>
      </c>
      <c r="BD276" s="316">
        <f t="shared" si="299"/>
        <v>0</v>
      </c>
      <c r="BE276" s="316">
        <f t="shared" si="299"/>
        <v>0</v>
      </c>
      <c r="BF276" s="316">
        <f t="shared" si="299"/>
        <v>0</v>
      </c>
      <c r="BG276" s="316">
        <f t="shared" si="299"/>
        <v>0</v>
      </c>
      <c r="BH276" s="316">
        <f t="shared" si="299"/>
        <v>0</v>
      </c>
      <c r="BI276" s="316">
        <f t="shared" si="299"/>
        <v>0</v>
      </c>
      <c r="BJ276" s="316">
        <f t="shared" si="299"/>
        <v>0</v>
      </c>
      <c r="BK276" s="316">
        <f t="shared" si="299"/>
        <v>0</v>
      </c>
      <c r="BL276" s="316">
        <f t="shared" si="299"/>
        <v>0</v>
      </c>
      <c r="BM276" s="316">
        <f t="shared" si="299"/>
        <v>0</v>
      </c>
      <c r="BN276" s="316">
        <f t="shared" si="299"/>
        <v>0</v>
      </c>
      <c r="BO276" s="316">
        <f t="shared" si="299"/>
        <v>0</v>
      </c>
      <c r="BP276" s="316">
        <f t="shared" si="299"/>
        <v>0</v>
      </c>
      <c r="BQ276" s="316">
        <f t="shared" si="299"/>
        <v>0</v>
      </c>
      <c r="BR276" s="316">
        <f t="shared" si="299"/>
        <v>0</v>
      </c>
      <c r="BS276" s="316">
        <f t="shared" si="299"/>
        <v>0</v>
      </c>
      <c r="BT276" s="316">
        <f t="shared" si="299"/>
        <v>0</v>
      </c>
      <c r="BU276" s="316">
        <f t="shared" ref="BU276:BX276" si="300">IF($C76="NON-QALY",IF(BU$71="-","",BU$158*BU275),IF($C76="QALY",IF(BU$71="-","",BU275*BU$159),"N/A"))</f>
        <v>0</v>
      </c>
      <c r="BV276" s="316">
        <f t="shared" si="300"/>
        <v>0</v>
      </c>
      <c r="BW276" s="316">
        <f t="shared" si="300"/>
        <v>0</v>
      </c>
      <c r="BX276" s="316">
        <f t="shared" si="300"/>
        <v>0</v>
      </c>
    </row>
    <row r="277" spans="1:76" s="7" customFormat="1" ht="11.4" x14ac:dyDescent="0.2">
      <c r="A277" s="738" t="s">
        <v>38</v>
      </c>
      <c r="B277" s="713">
        <f>B77</f>
        <v>0</v>
      </c>
      <c r="C277" s="713" t="str">
        <f>C77</f>
        <v>Non-QALY</v>
      </c>
      <c r="D277" s="709">
        <f>E277/(IF(C77="QALY",Factors!$BU$67,Factors!$BU$66))</f>
        <v>0</v>
      </c>
      <c r="E277" s="709">
        <f t="shared" ref="E277" si="301">SUM(G278:BX278)</f>
        <v>0</v>
      </c>
      <c r="F277" s="34" t="s">
        <v>325</v>
      </c>
      <c r="G277" s="316">
        <f>G77</f>
        <v>0</v>
      </c>
      <c r="H277" s="316">
        <f t="shared" ref="H277:BS277" si="302">H77</f>
        <v>0</v>
      </c>
      <c r="I277" s="316">
        <f t="shared" si="302"/>
        <v>0</v>
      </c>
      <c r="J277" s="316">
        <f t="shared" si="302"/>
        <v>0</v>
      </c>
      <c r="K277" s="316">
        <f t="shared" si="302"/>
        <v>0</v>
      </c>
      <c r="L277" s="316">
        <f t="shared" si="302"/>
        <v>0</v>
      </c>
      <c r="M277" s="316">
        <f t="shared" si="302"/>
        <v>0</v>
      </c>
      <c r="N277" s="316">
        <f t="shared" si="302"/>
        <v>0</v>
      </c>
      <c r="O277" s="316">
        <f t="shared" si="302"/>
        <v>0</v>
      </c>
      <c r="P277" s="316">
        <f t="shared" si="302"/>
        <v>0</v>
      </c>
      <c r="Q277" s="316">
        <f t="shared" si="302"/>
        <v>0</v>
      </c>
      <c r="R277" s="316">
        <f t="shared" si="302"/>
        <v>0</v>
      </c>
      <c r="S277" s="316">
        <f t="shared" si="302"/>
        <v>0</v>
      </c>
      <c r="T277" s="316">
        <f t="shared" si="302"/>
        <v>0</v>
      </c>
      <c r="U277" s="316">
        <f t="shared" si="302"/>
        <v>0</v>
      </c>
      <c r="V277" s="316">
        <f t="shared" si="302"/>
        <v>0</v>
      </c>
      <c r="W277" s="316">
        <f t="shared" si="302"/>
        <v>0</v>
      </c>
      <c r="X277" s="316">
        <f t="shared" si="302"/>
        <v>0</v>
      </c>
      <c r="Y277" s="316">
        <f t="shared" si="302"/>
        <v>0</v>
      </c>
      <c r="Z277" s="316">
        <f t="shared" si="302"/>
        <v>0</v>
      </c>
      <c r="AA277" s="316">
        <f t="shared" si="302"/>
        <v>0</v>
      </c>
      <c r="AB277" s="316">
        <f t="shared" si="302"/>
        <v>0</v>
      </c>
      <c r="AC277" s="316">
        <f t="shared" si="302"/>
        <v>0</v>
      </c>
      <c r="AD277" s="316">
        <f t="shared" si="302"/>
        <v>0</v>
      </c>
      <c r="AE277" s="316">
        <f t="shared" si="302"/>
        <v>0</v>
      </c>
      <c r="AF277" s="316">
        <f t="shared" si="302"/>
        <v>0</v>
      </c>
      <c r="AG277" s="316">
        <f t="shared" si="302"/>
        <v>0</v>
      </c>
      <c r="AH277" s="316">
        <f t="shared" si="302"/>
        <v>0</v>
      </c>
      <c r="AI277" s="316">
        <f t="shared" si="302"/>
        <v>0</v>
      </c>
      <c r="AJ277" s="316">
        <f t="shared" si="302"/>
        <v>0</v>
      </c>
      <c r="AK277" s="316">
        <f t="shared" si="302"/>
        <v>0</v>
      </c>
      <c r="AL277" s="316">
        <f t="shared" si="302"/>
        <v>0</v>
      </c>
      <c r="AM277" s="316">
        <f t="shared" si="302"/>
        <v>0</v>
      </c>
      <c r="AN277" s="316">
        <f t="shared" si="302"/>
        <v>0</v>
      </c>
      <c r="AO277" s="316">
        <f t="shared" si="302"/>
        <v>0</v>
      </c>
      <c r="AP277" s="316">
        <f t="shared" si="302"/>
        <v>0</v>
      </c>
      <c r="AQ277" s="316">
        <f t="shared" si="302"/>
        <v>0</v>
      </c>
      <c r="AR277" s="316">
        <f t="shared" si="302"/>
        <v>0</v>
      </c>
      <c r="AS277" s="316">
        <f t="shared" si="302"/>
        <v>0</v>
      </c>
      <c r="AT277" s="316">
        <f t="shared" si="302"/>
        <v>0</v>
      </c>
      <c r="AU277" s="316">
        <f t="shared" si="302"/>
        <v>0</v>
      </c>
      <c r="AV277" s="316">
        <f t="shared" si="302"/>
        <v>0</v>
      </c>
      <c r="AW277" s="316">
        <f t="shared" si="302"/>
        <v>0</v>
      </c>
      <c r="AX277" s="316">
        <f t="shared" si="302"/>
        <v>0</v>
      </c>
      <c r="AY277" s="316">
        <f t="shared" si="302"/>
        <v>0</v>
      </c>
      <c r="AZ277" s="316">
        <f t="shared" si="302"/>
        <v>0</v>
      </c>
      <c r="BA277" s="316">
        <f t="shared" si="302"/>
        <v>0</v>
      </c>
      <c r="BB277" s="316">
        <f t="shared" si="302"/>
        <v>0</v>
      </c>
      <c r="BC277" s="316">
        <f t="shared" si="302"/>
        <v>0</v>
      </c>
      <c r="BD277" s="316">
        <f t="shared" si="302"/>
        <v>0</v>
      </c>
      <c r="BE277" s="316">
        <f t="shared" si="302"/>
        <v>0</v>
      </c>
      <c r="BF277" s="316">
        <f t="shared" si="302"/>
        <v>0</v>
      </c>
      <c r="BG277" s="316">
        <f t="shared" si="302"/>
        <v>0</v>
      </c>
      <c r="BH277" s="316">
        <f t="shared" si="302"/>
        <v>0</v>
      </c>
      <c r="BI277" s="316">
        <f t="shared" si="302"/>
        <v>0</v>
      </c>
      <c r="BJ277" s="316">
        <f t="shared" si="302"/>
        <v>0</v>
      </c>
      <c r="BK277" s="316">
        <f t="shared" si="302"/>
        <v>0</v>
      </c>
      <c r="BL277" s="316">
        <f t="shared" si="302"/>
        <v>0</v>
      </c>
      <c r="BM277" s="316">
        <f t="shared" si="302"/>
        <v>0</v>
      </c>
      <c r="BN277" s="316">
        <f t="shared" si="302"/>
        <v>0</v>
      </c>
      <c r="BO277" s="316">
        <f t="shared" si="302"/>
        <v>0</v>
      </c>
      <c r="BP277" s="316">
        <f t="shared" si="302"/>
        <v>0</v>
      </c>
      <c r="BQ277" s="316">
        <f t="shared" si="302"/>
        <v>0</v>
      </c>
      <c r="BR277" s="316">
        <f t="shared" si="302"/>
        <v>0</v>
      </c>
      <c r="BS277" s="316">
        <f t="shared" si="302"/>
        <v>0</v>
      </c>
      <c r="BT277" s="316">
        <f t="shared" ref="BT277:BX277" si="303">BT77</f>
        <v>0</v>
      </c>
      <c r="BU277" s="316">
        <f t="shared" si="303"/>
        <v>0</v>
      </c>
      <c r="BV277" s="316">
        <f t="shared" si="303"/>
        <v>0</v>
      </c>
      <c r="BW277" s="316">
        <f t="shared" si="303"/>
        <v>0</v>
      </c>
      <c r="BX277" s="316">
        <f t="shared" si="303"/>
        <v>0</v>
      </c>
    </row>
    <row r="278" spans="1:76" s="7" customFormat="1" ht="11.4" x14ac:dyDescent="0.2">
      <c r="A278" s="739"/>
      <c r="B278" s="714"/>
      <c r="C278" s="714"/>
      <c r="D278" s="710"/>
      <c r="E278" s="710"/>
      <c r="F278" s="90" t="s">
        <v>324</v>
      </c>
      <c r="G278" s="316">
        <f>IF($C77="","N/A",G277)</f>
        <v>0</v>
      </c>
      <c r="H278" s="316">
        <f>IF($C77="NON-QALY",IF(H$71="-","",H$158*H277),IF($C77="QALY",IF(H$71="-","",H277*H$159),"N/A"))</f>
        <v>0</v>
      </c>
      <c r="I278" s="316">
        <f t="shared" ref="I278:BT278" si="304">IF($C77="NON-QALY",IF(I$71="-","",I$158*I277),IF($C77="QALY",IF(I$71="-","",I277*I$159),"N/A"))</f>
        <v>0</v>
      </c>
      <c r="J278" s="316">
        <f t="shared" si="304"/>
        <v>0</v>
      </c>
      <c r="K278" s="316">
        <f t="shared" si="304"/>
        <v>0</v>
      </c>
      <c r="L278" s="316">
        <f t="shared" si="304"/>
        <v>0</v>
      </c>
      <c r="M278" s="316">
        <f t="shared" si="304"/>
        <v>0</v>
      </c>
      <c r="N278" s="316">
        <f t="shared" si="304"/>
        <v>0</v>
      </c>
      <c r="O278" s="316">
        <f t="shared" si="304"/>
        <v>0</v>
      </c>
      <c r="P278" s="316">
        <f t="shared" si="304"/>
        <v>0</v>
      </c>
      <c r="Q278" s="316">
        <f t="shared" si="304"/>
        <v>0</v>
      </c>
      <c r="R278" s="316">
        <f t="shared" si="304"/>
        <v>0</v>
      </c>
      <c r="S278" s="316">
        <f t="shared" si="304"/>
        <v>0</v>
      </c>
      <c r="T278" s="316">
        <f t="shared" si="304"/>
        <v>0</v>
      </c>
      <c r="U278" s="316">
        <f t="shared" si="304"/>
        <v>0</v>
      </c>
      <c r="V278" s="316">
        <f t="shared" si="304"/>
        <v>0</v>
      </c>
      <c r="W278" s="316">
        <f t="shared" si="304"/>
        <v>0</v>
      </c>
      <c r="X278" s="316">
        <f t="shared" si="304"/>
        <v>0</v>
      </c>
      <c r="Y278" s="316">
        <f t="shared" si="304"/>
        <v>0</v>
      </c>
      <c r="Z278" s="316">
        <f t="shared" si="304"/>
        <v>0</v>
      </c>
      <c r="AA278" s="316">
        <f t="shared" si="304"/>
        <v>0</v>
      </c>
      <c r="AB278" s="316">
        <f t="shared" si="304"/>
        <v>0</v>
      </c>
      <c r="AC278" s="316">
        <f t="shared" si="304"/>
        <v>0</v>
      </c>
      <c r="AD278" s="316">
        <f t="shared" si="304"/>
        <v>0</v>
      </c>
      <c r="AE278" s="316">
        <f t="shared" si="304"/>
        <v>0</v>
      </c>
      <c r="AF278" s="316">
        <f t="shared" si="304"/>
        <v>0</v>
      </c>
      <c r="AG278" s="316">
        <f t="shared" si="304"/>
        <v>0</v>
      </c>
      <c r="AH278" s="316">
        <f t="shared" si="304"/>
        <v>0</v>
      </c>
      <c r="AI278" s="316">
        <f t="shared" si="304"/>
        <v>0</v>
      </c>
      <c r="AJ278" s="316">
        <f t="shared" si="304"/>
        <v>0</v>
      </c>
      <c r="AK278" s="316">
        <f t="shared" si="304"/>
        <v>0</v>
      </c>
      <c r="AL278" s="316">
        <f t="shared" si="304"/>
        <v>0</v>
      </c>
      <c r="AM278" s="316">
        <f t="shared" si="304"/>
        <v>0</v>
      </c>
      <c r="AN278" s="316">
        <f t="shared" si="304"/>
        <v>0</v>
      </c>
      <c r="AO278" s="316">
        <f t="shared" si="304"/>
        <v>0</v>
      </c>
      <c r="AP278" s="316">
        <f t="shared" si="304"/>
        <v>0</v>
      </c>
      <c r="AQ278" s="316">
        <f t="shared" si="304"/>
        <v>0</v>
      </c>
      <c r="AR278" s="316">
        <f t="shared" si="304"/>
        <v>0</v>
      </c>
      <c r="AS278" s="316">
        <f t="shared" si="304"/>
        <v>0</v>
      </c>
      <c r="AT278" s="316">
        <f t="shared" si="304"/>
        <v>0</v>
      </c>
      <c r="AU278" s="316">
        <f t="shared" si="304"/>
        <v>0</v>
      </c>
      <c r="AV278" s="316">
        <f t="shared" si="304"/>
        <v>0</v>
      </c>
      <c r="AW278" s="316">
        <f t="shared" si="304"/>
        <v>0</v>
      </c>
      <c r="AX278" s="316">
        <f t="shared" si="304"/>
        <v>0</v>
      </c>
      <c r="AY278" s="316">
        <f t="shared" si="304"/>
        <v>0</v>
      </c>
      <c r="AZ278" s="316">
        <f t="shared" si="304"/>
        <v>0</v>
      </c>
      <c r="BA278" s="316">
        <f t="shared" si="304"/>
        <v>0</v>
      </c>
      <c r="BB278" s="316">
        <f t="shared" si="304"/>
        <v>0</v>
      </c>
      <c r="BC278" s="316">
        <f t="shared" si="304"/>
        <v>0</v>
      </c>
      <c r="BD278" s="316">
        <f t="shared" si="304"/>
        <v>0</v>
      </c>
      <c r="BE278" s="316">
        <f t="shared" si="304"/>
        <v>0</v>
      </c>
      <c r="BF278" s="316">
        <f t="shared" si="304"/>
        <v>0</v>
      </c>
      <c r="BG278" s="316">
        <f t="shared" si="304"/>
        <v>0</v>
      </c>
      <c r="BH278" s="316">
        <f t="shared" si="304"/>
        <v>0</v>
      </c>
      <c r="BI278" s="316">
        <f t="shared" si="304"/>
        <v>0</v>
      </c>
      <c r="BJ278" s="316">
        <f t="shared" si="304"/>
        <v>0</v>
      </c>
      <c r="BK278" s="316">
        <f t="shared" si="304"/>
        <v>0</v>
      </c>
      <c r="BL278" s="316">
        <f t="shared" si="304"/>
        <v>0</v>
      </c>
      <c r="BM278" s="316">
        <f t="shared" si="304"/>
        <v>0</v>
      </c>
      <c r="BN278" s="316">
        <f t="shared" si="304"/>
        <v>0</v>
      </c>
      <c r="BO278" s="316">
        <f t="shared" si="304"/>
        <v>0</v>
      </c>
      <c r="BP278" s="316">
        <f t="shared" si="304"/>
        <v>0</v>
      </c>
      <c r="BQ278" s="316">
        <f t="shared" si="304"/>
        <v>0</v>
      </c>
      <c r="BR278" s="316">
        <f t="shared" si="304"/>
        <v>0</v>
      </c>
      <c r="BS278" s="316">
        <f t="shared" si="304"/>
        <v>0</v>
      </c>
      <c r="BT278" s="316">
        <f t="shared" si="304"/>
        <v>0</v>
      </c>
      <c r="BU278" s="316">
        <f t="shared" ref="BU278:BX278" si="305">IF($C77="NON-QALY",IF(BU$71="-","",BU$158*BU277),IF($C77="QALY",IF(BU$71="-","",BU277*BU$159),"N/A"))</f>
        <v>0</v>
      </c>
      <c r="BV278" s="316">
        <f t="shared" si="305"/>
        <v>0</v>
      </c>
      <c r="BW278" s="316">
        <f t="shared" si="305"/>
        <v>0</v>
      </c>
      <c r="BX278" s="316">
        <f t="shared" si="305"/>
        <v>0</v>
      </c>
    </row>
    <row r="279" spans="1:76" s="7" customFormat="1" ht="11.4" x14ac:dyDescent="0.2">
      <c r="A279" s="738" t="s">
        <v>39</v>
      </c>
      <c r="B279" s="713">
        <f>B78</f>
        <v>0</v>
      </c>
      <c r="C279" s="713" t="str">
        <f>C78</f>
        <v>Non-QALY</v>
      </c>
      <c r="D279" s="709">
        <f>E279/(IF(C78="QALY",Factors!$BU$67,Factors!$BU$66))</f>
        <v>0</v>
      </c>
      <c r="E279" s="709">
        <f t="shared" ref="E279" si="306">SUM(G280:BX280)</f>
        <v>0</v>
      </c>
      <c r="F279" s="34" t="s">
        <v>325</v>
      </c>
      <c r="G279" s="316">
        <f>G78</f>
        <v>0</v>
      </c>
      <c r="H279" s="316">
        <f t="shared" ref="H279:BS279" si="307">H78</f>
        <v>0</v>
      </c>
      <c r="I279" s="316">
        <f t="shared" si="307"/>
        <v>0</v>
      </c>
      <c r="J279" s="316">
        <f t="shared" si="307"/>
        <v>0</v>
      </c>
      <c r="K279" s="316">
        <f t="shared" si="307"/>
        <v>0</v>
      </c>
      <c r="L279" s="316">
        <f t="shared" si="307"/>
        <v>0</v>
      </c>
      <c r="M279" s="316">
        <f t="shared" si="307"/>
        <v>0</v>
      </c>
      <c r="N279" s="316">
        <f t="shared" si="307"/>
        <v>0</v>
      </c>
      <c r="O279" s="316">
        <f t="shared" si="307"/>
        <v>0</v>
      </c>
      <c r="P279" s="316">
        <f t="shared" si="307"/>
        <v>0</v>
      </c>
      <c r="Q279" s="316">
        <f t="shared" si="307"/>
        <v>0</v>
      </c>
      <c r="R279" s="316">
        <f t="shared" si="307"/>
        <v>0</v>
      </c>
      <c r="S279" s="316">
        <f t="shared" si="307"/>
        <v>0</v>
      </c>
      <c r="T279" s="316">
        <f t="shared" si="307"/>
        <v>0</v>
      </c>
      <c r="U279" s="316">
        <f t="shared" si="307"/>
        <v>0</v>
      </c>
      <c r="V279" s="316">
        <f t="shared" si="307"/>
        <v>0</v>
      </c>
      <c r="W279" s="316">
        <f t="shared" si="307"/>
        <v>0</v>
      </c>
      <c r="X279" s="316">
        <f t="shared" si="307"/>
        <v>0</v>
      </c>
      <c r="Y279" s="316">
        <f t="shared" si="307"/>
        <v>0</v>
      </c>
      <c r="Z279" s="316">
        <f t="shared" si="307"/>
        <v>0</v>
      </c>
      <c r="AA279" s="316">
        <f t="shared" si="307"/>
        <v>0</v>
      </c>
      <c r="AB279" s="316">
        <f t="shared" si="307"/>
        <v>0</v>
      </c>
      <c r="AC279" s="316">
        <f t="shared" si="307"/>
        <v>0</v>
      </c>
      <c r="AD279" s="316">
        <f t="shared" si="307"/>
        <v>0</v>
      </c>
      <c r="AE279" s="316">
        <f t="shared" si="307"/>
        <v>0</v>
      </c>
      <c r="AF279" s="316">
        <f t="shared" si="307"/>
        <v>0</v>
      </c>
      <c r="AG279" s="316">
        <f t="shared" si="307"/>
        <v>0</v>
      </c>
      <c r="AH279" s="316">
        <f t="shared" si="307"/>
        <v>0</v>
      </c>
      <c r="AI279" s="316">
        <f t="shared" si="307"/>
        <v>0</v>
      </c>
      <c r="AJ279" s="316">
        <f t="shared" si="307"/>
        <v>0</v>
      </c>
      <c r="AK279" s="316">
        <f t="shared" si="307"/>
        <v>0</v>
      </c>
      <c r="AL279" s="316">
        <f t="shared" si="307"/>
        <v>0</v>
      </c>
      <c r="AM279" s="316">
        <f t="shared" si="307"/>
        <v>0</v>
      </c>
      <c r="AN279" s="316">
        <f t="shared" si="307"/>
        <v>0</v>
      </c>
      <c r="AO279" s="316">
        <f t="shared" si="307"/>
        <v>0</v>
      </c>
      <c r="AP279" s="316">
        <f t="shared" si="307"/>
        <v>0</v>
      </c>
      <c r="AQ279" s="316">
        <f t="shared" si="307"/>
        <v>0</v>
      </c>
      <c r="AR279" s="316">
        <f t="shared" si="307"/>
        <v>0</v>
      </c>
      <c r="AS279" s="316">
        <f t="shared" si="307"/>
        <v>0</v>
      </c>
      <c r="AT279" s="316">
        <f t="shared" si="307"/>
        <v>0</v>
      </c>
      <c r="AU279" s="316">
        <f t="shared" si="307"/>
        <v>0</v>
      </c>
      <c r="AV279" s="316">
        <f t="shared" si="307"/>
        <v>0</v>
      </c>
      <c r="AW279" s="316">
        <f t="shared" si="307"/>
        <v>0</v>
      </c>
      <c r="AX279" s="316">
        <f t="shared" si="307"/>
        <v>0</v>
      </c>
      <c r="AY279" s="316">
        <f t="shared" si="307"/>
        <v>0</v>
      </c>
      <c r="AZ279" s="316">
        <f t="shared" si="307"/>
        <v>0</v>
      </c>
      <c r="BA279" s="316">
        <f t="shared" si="307"/>
        <v>0</v>
      </c>
      <c r="BB279" s="316">
        <f t="shared" si="307"/>
        <v>0</v>
      </c>
      <c r="BC279" s="316">
        <f t="shared" si="307"/>
        <v>0</v>
      </c>
      <c r="BD279" s="316">
        <f t="shared" si="307"/>
        <v>0</v>
      </c>
      <c r="BE279" s="316">
        <f t="shared" si="307"/>
        <v>0</v>
      </c>
      <c r="BF279" s="316">
        <f t="shared" si="307"/>
        <v>0</v>
      </c>
      <c r="BG279" s="316">
        <f t="shared" si="307"/>
        <v>0</v>
      </c>
      <c r="BH279" s="316">
        <f t="shared" si="307"/>
        <v>0</v>
      </c>
      <c r="BI279" s="316">
        <f t="shared" si="307"/>
        <v>0</v>
      </c>
      <c r="BJ279" s="316">
        <f t="shared" si="307"/>
        <v>0</v>
      </c>
      <c r="BK279" s="316">
        <f t="shared" si="307"/>
        <v>0</v>
      </c>
      <c r="BL279" s="316">
        <f t="shared" si="307"/>
        <v>0</v>
      </c>
      <c r="BM279" s="316">
        <f t="shared" si="307"/>
        <v>0</v>
      </c>
      <c r="BN279" s="316">
        <f t="shared" si="307"/>
        <v>0</v>
      </c>
      <c r="BO279" s="316">
        <f t="shared" si="307"/>
        <v>0</v>
      </c>
      <c r="BP279" s="316">
        <f t="shared" si="307"/>
        <v>0</v>
      </c>
      <c r="BQ279" s="316">
        <f t="shared" si="307"/>
        <v>0</v>
      </c>
      <c r="BR279" s="316">
        <f t="shared" si="307"/>
        <v>0</v>
      </c>
      <c r="BS279" s="316">
        <f t="shared" si="307"/>
        <v>0</v>
      </c>
      <c r="BT279" s="316">
        <f t="shared" ref="BT279:BX279" si="308">BT78</f>
        <v>0</v>
      </c>
      <c r="BU279" s="316">
        <f t="shared" si="308"/>
        <v>0</v>
      </c>
      <c r="BV279" s="316">
        <f t="shared" si="308"/>
        <v>0</v>
      </c>
      <c r="BW279" s="316">
        <f t="shared" si="308"/>
        <v>0</v>
      </c>
      <c r="BX279" s="316">
        <f t="shared" si="308"/>
        <v>0</v>
      </c>
    </row>
    <row r="280" spans="1:76" s="7" customFormat="1" ht="11.4" x14ac:dyDescent="0.2">
      <c r="A280" s="739"/>
      <c r="B280" s="714"/>
      <c r="C280" s="714"/>
      <c r="D280" s="710"/>
      <c r="E280" s="710"/>
      <c r="F280" s="90" t="s">
        <v>324</v>
      </c>
      <c r="G280" s="316">
        <f>IF($C78="","N/A",G279)</f>
        <v>0</v>
      </c>
      <c r="H280" s="316">
        <f>IF($C78="NON-QALY",IF(H$71="-","",H$158*H279),IF($C78="QALY",IF(H$71="-","",H279*H$159),"N/A"))</f>
        <v>0</v>
      </c>
      <c r="I280" s="316">
        <f t="shared" ref="I280:BT280" si="309">IF($C78="NON-QALY",IF(I$71="-","",I$158*I279),IF($C78="QALY",IF(I$71="-","",I279*I$159),"N/A"))</f>
        <v>0</v>
      </c>
      <c r="J280" s="316">
        <f t="shared" si="309"/>
        <v>0</v>
      </c>
      <c r="K280" s="316">
        <f t="shared" si="309"/>
        <v>0</v>
      </c>
      <c r="L280" s="316">
        <f t="shared" si="309"/>
        <v>0</v>
      </c>
      <c r="M280" s="316">
        <f t="shared" si="309"/>
        <v>0</v>
      </c>
      <c r="N280" s="316">
        <f t="shared" si="309"/>
        <v>0</v>
      </c>
      <c r="O280" s="316">
        <f t="shared" si="309"/>
        <v>0</v>
      </c>
      <c r="P280" s="316">
        <f t="shared" si="309"/>
        <v>0</v>
      </c>
      <c r="Q280" s="316">
        <f t="shared" si="309"/>
        <v>0</v>
      </c>
      <c r="R280" s="316">
        <f t="shared" si="309"/>
        <v>0</v>
      </c>
      <c r="S280" s="316">
        <f t="shared" si="309"/>
        <v>0</v>
      </c>
      <c r="T280" s="316">
        <f t="shared" si="309"/>
        <v>0</v>
      </c>
      <c r="U280" s="316">
        <f t="shared" si="309"/>
        <v>0</v>
      </c>
      <c r="V280" s="316">
        <f t="shared" si="309"/>
        <v>0</v>
      </c>
      <c r="W280" s="316">
        <f t="shared" si="309"/>
        <v>0</v>
      </c>
      <c r="X280" s="316">
        <f t="shared" si="309"/>
        <v>0</v>
      </c>
      <c r="Y280" s="316">
        <f t="shared" si="309"/>
        <v>0</v>
      </c>
      <c r="Z280" s="316">
        <f t="shared" si="309"/>
        <v>0</v>
      </c>
      <c r="AA280" s="316">
        <f t="shared" si="309"/>
        <v>0</v>
      </c>
      <c r="AB280" s="316">
        <f t="shared" si="309"/>
        <v>0</v>
      </c>
      <c r="AC280" s="316">
        <f t="shared" si="309"/>
        <v>0</v>
      </c>
      <c r="AD280" s="316">
        <f t="shared" si="309"/>
        <v>0</v>
      </c>
      <c r="AE280" s="316">
        <f t="shared" si="309"/>
        <v>0</v>
      </c>
      <c r="AF280" s="316">
        <f t="shared" si="309"/>
        <v>0</v>
      </c>
      <c r="AG280" s="316">
        <f t="shared" si="309"/>
        <v>0</v>
      </c>
      <c r="AH280" s="316">
        <f t="shared" si="309"/>
        <v>0</v>
      </c>
      <c r="AI280" s="316">
        <f t="shared" si="309"/>
        <v>0</v>
      </c>
      <c r="AJ280" s="316">
        <f t="shared" si="309"/>
        <v>0</v>
      </c>
      <c r="AK280" s="316">
        <f t="shared" si="309"/>
        <v>0</v>
      </c>
      <c r="AL280" s="316">
        <f t="shared" si="309"/>
        <v>0</v>
      </c>
      <c r="AM280" s="316">
        <f t="shared" si="309"/>
        <v>0</v>
      </c>
      <c r="AN280" s="316">
        <f t="shared" si="309"/>
        <v>0</v>
      </c>
      <c r="AO280" s="316">
        <f t="shared" si="309"/>
        <v>0</v>
      </c>
      <c r="AP280" s="316">
        <f t="shared" si="309"/>
        <v>0</v>
      </c>
      <c r="AQ280" s="316">
        <f t="shared" si="309"/>
        <v>0</v>
      </c>
      <c r="AR280" s="316">
        <f t="shared" si="309"/>
        <v>0</v>
      </c>
      <c r="AS280" s="316">
        <f t="shared" si="309"/>
        <v>0</v>
      </c>
      <c r="AT280" s="316">
        <f t="shared" si="309"/>
        <v>0</v>
      </c>
      <c r="AU280" s="316">
        <f t="shared" si="309"/>
        <v>0</v>
      </c>
      <c r="AV280" s="316">
        <f t="shared" si="309"/>
        <v>0</v>
      </c>
      <c r="AW280" s="316">
        <f t="shared" si="309"/>
        <v>0</v>
      </c>
      <c r="AX280" s="316">
        <f t="shared" si="309"/>
        <v>0</v>
      </c>
      <c r="AY280" s="316">
        <f t="shared" si="309"/>
        <v>0</v>
      </c>
      <c r="AZ280" s="316">
        <f t="shared" si="309"/>
        <v>0</v>
      </c>
      <c r="BA280" s="316">
        <f t="shared" si="309"/>
        <v>0</v>
      </c>
      <c r="BB280" s="316">
        <f t="shared" si="309"/>
        <v>0</v>
      </c>
      <c r="BC280" s="316">
        <f t="shared" si="309"/>
        <v>0</v>
      </c>
      <c r="BD280" s="316">
        <f t="shared" si="309"/>
        <v>0</v>
      </c>
      <c r="BE280" s="316">
        <f t="shared" si="309"/>
        <v>0</v>
      </c>
      <c r="BF280" s="316">
        <f t="shared" si="309"/>
        <v>0</v>
      </c>
      <c r="BG280" s="316">
        <f t="shared" si="309"/>
        <v>0</v>
      </c>
      <c r="BH280" s="316">
        <f t="shared" si="309"/>
        <v>0</v>
      </c>
      <c r="BI280" s="316">
        <f t="shared" si="309"/>
        <v>0</v>
      </c>
      <c r="BJ280" s="316">
        <f t="shared" si="309"/>
        <v>0</v>
      </c>
      <c r="BK280" s="316">
        <f t="shared" si="309"/>
        <v>0</v>
      </c>
      <c r="BL280" s="316">
        <f t="shared" si="309"/>
        <v>0</v>
      </c>
      <c r="BM280" s="316">
        <f t="shared" si="309"/>
        <v>0</v>
      </c>
      <c r="BN280" s="316">
        <f t="shared" si="309"/>
        <v>0</v>
      </c>
      <c r="BO280" s="316">
        <f t="shared" si="309"/>
        <v>0</v>
      </c>
      <c r="BP280" s="316">
        <f t="shared" si="309"/>
        <v>0</v>
      </c>
      <c r="BQ280" s="316">
        <f t="shared" si="309"/>
        <v>0</v>
      </c>
      <c r="BR280" s="316">
        <f t="shared" si="309"/>
        <v>0</v>
      </c>
      <c r="BS280" s="316">
        <f t="shared" si="309"/>
        <v>0</v>
      </c>
      <c r="BT280" s="316">
        <f t="shared" si="309"/>
        <v>0</v>
      </c>
      <c r="BU280" s="316">
        <f t="shared" ref="BU280:BX280" si="310">IF($C78="NON-QALY",IF(BU$71="-","",BU$158*BU279),IF($C78="QALY",IF(BU$71="-","",BU279*BU$159),"N/A"))</f>
        <v>0</v>
      </c>
      <c r="BV280" s="316">
        <f t="shared" si="310"/>
        <v>0</v>
      </c>
      <c r="BW280" s="316">
        <f t="shared" si="310"/>
        <v>0</v>
      </c>
      <c r="BX280" s="316">
        <f t="shared" si="310"/>
        <v>0</v>
      </c>
    </row>
    <row r="281" spans="1:76" s="7" customFormat="1" ht="11.4" x14ac:dyDescent="0.2">
      <c r="A281" s="738" t="s">
        <v>40</v>
      </c>
      <c r="B281" s="713">
        <f>B79</f>
        <v>0</v>
      </c>
      <c r="C281" s="713" t="str">
        <f>C79</f>
        <v>Non-QALY</v>
      </c>
      <c r="D281" s="709">
        <f>E281/(IF(C79="QALY",Factors!$BU$67,Factors!$BU$66))</f>
        <v>0</v>
      </c>
      <c r="E281" s="709">
        <f t="shared" ref="E281" si="311">SUM(G282:BX282)</f>
        <v>0</v>
      </c>
      <c r="F281" s="34" t="s">
        <v>325</v>
      </c>
      <c r="G281" s="316">
        <f>G79</f>
        <v>0</v>
      </c>
      <c r="H281" s="316">
        <f t="shared" ref="H281:BS281" si="312">H79</f>
        <v>0</v>
      </c>
      <c r="I281" s="316">
        <f t="shared" si="312"/>
        <v>0</v>
      </c>
      <c r="J281" s="316">
        <f t="shared" si="312"/>
        <v>0</v>
      </c>
      <c r="K281" s="316">
        <f t="shared" si="312"/>
        <v>0</v>
      </c>
      <c r="L281" s="316">
        <f t="shared" si="312"/>
        <v>0</v>
      </c>
      <c r="M281" s="316">
        <f t="shared" si="312"/>
        <v>0</v>
      </c>
      <c r="N281" s="316">
        <f t="shared" si="312"/>
        <v>0</v>
      </c>
      <c r="O281" s="316">
        <f t="shared" si="312"/>
        <v>0</v>
      </c>
      <c r="P281" s="316">
        <f t="shared" si="312"/>
        <v>0</v>
      </c>
      <c r="Q281" s="316">
        <f t="shared" si="312"/>
        <v>0</v>
      </c>
      <c r="R281" s="316">
        <f t="shared" si="312"/>
        <v>0</v>
      </c>
      <c r="S281" s="316">
        <f t="shared" si="312"/>
        <v>0</v>
      </c>
      <c r="T281" s="316">
        <f t="shared" si="312"/>
        <v>0</v>
      </c>
      <c r="U281" s="316">
        <f t="shared" si="312"/>
        <v>0</v>
      </c>
      <c r="V281" s="316">
        <f t="shared" si="312"/>
        <v>0</v>
      </c>
      <c r="W281" s="316">
        <f t="shared" si="312"/>
        <v>0</v>
      </c>
      <c r="X281" s="316">
        <f t="shared" si="312"/>
        <v>0</v>
      </c>
      <c r="Y281" s="316">
        <f t="shared" si="312"/>
        <v>0</v>
      </c>
      <c r="Z281" s="316">
        <f t="shared" si="312"/>
        <v>0</v>
      </c>
      <c r="AA281" s="316">
        <f t="shared" si="312"/>
        <v>0</v>
      </c>
      <c r="AB281" s="316">
        <f t="shared" si="312"/>
        <v>0</v>
      </c>
      <c r="AC281" s="316">
        <f t="shared" si="312"/>
        <v>0</v>
      </c>
      <c r="AD281" s="316">
        <f t="shared" si="312"/>
        <v>0</v>
      </c>
      <c r="AE281" s="316">
        <f t="shared" si="312"/>
        <v>0</v>
      </c>
      <c r="AF281" s="316">
        <f t="shared" si="312"/>
        <v>0</v>
      </c>
      <c r="AG281" s="316">
        <f t="shared" si="312"/>
        <v>0</v>
      </c>
      <c r="AH281" s="316">
        <f t="shared" si="312"/>
        <v>0</v>
      </c>
      <c r="AI281" s="316">
        <f t="shared" si="312"/>
        <v>0</v>
      </c>
      <c r="AJ281" s="316">
        <f t="shared" si="312"/>
        <v>0</v>
      </c>
      <c r="AK281" s="316">
        <f t="shared" si="312"/>
        <v>0</v>
      </c>
      <c r="AL281" s="316">
        <f t="shared" si="312"/>
        <v>0</v>
      </c>
      <c r="AM281" s="316">
        <f t="shared" si="312"/>
        <v>0</v>
      </c>
      <c r="AN281" s="316">
        <f t="shared" si="312"/>
        <v>0</v>
      </c>
      <c r="AO281" s="316">
        <f t="shared" si="312"/>
        <v>0</v>
      </c>
      <c r="AP281" s="316">
        <f t="shared" si="312"/>
        <v>0</v>
      </c>
      <c r="AQ281" s="316">
        <f t="shared" si="312"/>
        <v>0</v>
      </c>
      <c r="AR281" s="316">
        <f t="shared" si="312"/>
        <v>0</v>
      </c>
      <c r="AS281" s="316">
        <f t="shared" si="312"/>
        <v>0</v>
      </c>
      <c r="AT281" s="316">
        <f t="shared" si="312"/>
        <v>0</v>
      </c>
      <c r="AU281" s="316">
        <f t="shared" si="312"/>
        <v>0</v>
      </c>
      <c r="AV281" s="316">
        <f t="shared" si="312"/>
        <v>0</v>
      </c>
      <c r="AW281" s="316">
        <f t="shared" si="312"/>
        <v>0</v>
      </c>
      <c r="AX281" s="316">
        <f t="shared" si="312"/>
        <v>0</v>
      </c>
      <c r="AY281" s="316">
        <f t="shared" si="312"/>
        <v>0</v>
      </c>
      <c r="AZ281" s="316">
        <f t="shared" si="312"/>
        <v>0</v>
      </c>
      <c r="BA281" s="316">
        <f t="shared" si="312"/>
        <v>0</v>
      </c>
      <c r="BB281" s="316">
        <f t="shared" si="312"/>
        <v>0</v>
      </c>
      <c r="BC281" s="316">
        <f t="shared" si="312"/>
        <v>0</v>
      </c>
      <c r="BD281" s="316">
        <f t="shared" si="312"/>
        <v>0</v>
      </c>
      <c r="BE281" s="316">
        <f t="shared" si="312"/>
        <v>0</v>
      </c>
      <c r="BF281" s="316">
        <f t="shared" si="312"/>
        <v>0</v>
      </c>
      <c r="BG281" s="316">
        <f t="shared" si="312"/>
        <v>0</v>
      </c>
      <c r="BH281" s="316">
        <f t="shared" si="312"/>
        <v>0</v>
      </c>
      <c r="BI281" s="316">
        <f t="shared" si="312"/>
        <v>0</v>
      </c>
      <c r="BJ281" s="316">
        <f t="shared" si="312"/>
        <v>0</v>
      </c>
      <c r="BK281" s="316">
        <f t="shared" si="312"/>
        <v>0</v>
      </c>
      <c r="BL281" s="316">
        <f t="shared" si="312"/>
        <v>0</v>
      </c>
      <c r="BM281" s="316">
        <f t="shared" si="312"/>
        <v>0</v>
      </c>
      <c r="BN281" s="316">
        <f t="shared" si="312"/>
        <v>0</v>
      </c>
      <c r="BO281" s="316">
        <f t="shared" si="312"/>
        <v>0</v>
      </c>
      <c r="BP281" s="316">
        <f t="shared" si="312"/>
        <v>0</v>
      </c>
      <c r="BQ281" s="316">
        <f t="shared" si="312"/>
        <v>0</v>
      </c>
      <c r="BR281" s="316">
        <f t="shared" si="312"/>
        <v>0</v>
      </c>
      <c r="BS281" s="316">
        <f t="shared" si="312"/>
        <v>0</v>
      </c>
      <c r="BT281" s="316">
        <f t="shared" ref="BT281:BX281" si="313">BT79</f>
        <v>0</v>
      </c>
      <c r="BU281" s="316">
        <f t="shared" si="313"/>
        <v>0</v>
      </c>
      <c r="BV281" s="316">
        <f t="shared" si="313"/>
        <v>0</v>
      </c>
      <c r="BW281" s="316">
        <f t="shared" si="313"/>
        <v>0</v>
      </c>
      <c r="BX281" s="316">
        <f t="shared" si="313"/>
        <v>0</v>
      </c>
    </row>
    <row r="282" spans="1:76" s="7" customFormat="1" ht="11.4" x14ac:dyDescent="0.2">
      <c r="A282" s="739"/>
      <c r="B282" s="714"/>
      <c r="C282" s="714"/>
      <c r="D282" s="710"/>
      <c r="E282" s="710"/>
      <c r="F282" s="90" t="s">
        <v>324</v>
      </c>
      <c r="G282" s="316">
        <f>IF($C79="","N/A",G281)</f>
        <v>0</v>
      </c>
      <c r="H282" s="316">
        <f>IF($C79="NON-QALY",IF(H$71="-","",H$158*H281),IF($C79="QALY",IF(H$71="-","",H281*H$159),"N/A"))</f>
        <v>0</v>
      </c>
      <c r="I282" s="316">
        <f t="shared" ref="I282:BT282" si="314">IF($C79="NON-QALY",IF(I$71="-","",I$158*I281),IF($C79="QALY",IF(I$71="-","",I281*I$159),"N/A"))</f>
        <v>0</v>
      </c>
      <c r="J282" s="316">
        <f t="shared" si="314"/>
        <v>0</v>
      </c>
      <c r="K282" s="316">
        <f t="shared" si="314"/>
        <v>0</v>
      </c>
      <c r="L282" s="316">
        <f t="shared" si="314"/>
        <v>0</v>
      </c>
      <c r="M282" s="316">
        <f t="shared" si="314"/>
        <v>0</v>
      </c>
      <c r="N282" s="316">
        <f t="shared" si="314"/>
        <v>0</v>
      </c>
      <c r="O282" s="316">
        <f t="shared" si="314"/>
        <v>0</v>
      </c>
      <c r="P282" s="316">
        <f t="shared" si="314"/>
        <v>0</v>
      </c>
      <c r="Q282" s="316">
        <f t="shared" si="314"/>
        <v>0</v>
      </c>
      <c r="R282" s="316">
        <f t="shared" si="314"/>
        <v>0</v>
      </c>
      <c r="S282" s="316">
        <f t="shared" si="314"/>
        <v>0</v>
      </c>
      <c r="T282" s="316">
        <f t="shared" si="314"/>
        <v>0</v>
      </c>
      <c r="U282" s="316">
        <f t="shared" si="314"/>
        <v>0</v>
      </c>
      <c r="V282" s="316">
        <f t="shared" si="314"/>
        <v>0</v>
      </c>
      <c r="W282" s="316">
        <f t="shared" si="314"/>
        <v>0</v>
      </c>
      <c r="X282" s="316">
        <f t="shared" si="314"/>
        <v>0</v>
      </c>
      <c r="Y282" s="316">
        <f t="shared" si="314"/>
        <v>0</v>
      </c>
      <c r="Z282" s="316">
        <f t="shared" si="314"/>
        <v>0</v>
      </c>
      <c r="AA282" s="316">
        <f t="shared" si="314"/>
        <v>0</v>
      </c>
      <c r="AB282" s="316">
        <f t="shared" si="314"/>
        <v>0</v>
      </c>
      <c r="AC282" s="316">
        <f t="shared" si="314"/>
        <v>0</v>
      </c>
      <c r="AD282" s="316">
        <f t="shared" si="314"/>
        <v>0</v>
      </c>
      <c r="AE282" s="316">
        <f t="shared" si="314"/>
        <v>0</v>
      </c>
      <c r="AF282" s="316">
        <f t="shared" si="314"/>
        <v>0</v>
      </c>
      <c r="AG282" s="316">
        <f t="shared" si="314"/>
        <v>0</v>
      </c>
      <c r="AH282" s="316">
        <f t="shared" si="314"/>
        <v>0</v>
      </c>
      <c r="AI282" s="316">
        <f t="shared" si="314"/>
        <v>0</v>
      </c>
      <c r="AJ282" s="316">
        <f t="shared" si="314"/>
        <v>0</v>
      </c>
      <c r="AK282" s="316">
        <f t="shared" si="314"/>
        <v>0</v>
      </c>
      <c r="AL282" s="316">
        <f t="shared" si="314"/>
        <v>0</v>
      </c>
      <c r="AM282" s="316">
        <f t="shared" si="314"/>
        <v>0</v>
      </c>
      <c r="AN282" s="316">
        <f t="shared" si="314"/>
        <v>0</v>
      </c>
      <c r="AO282" s="316">
        <f t="shared" si="314"/>
        <v>0</v>
      </c>
      <c r="AP282" s="316">
        <f t="shared" si="314"/>
        <v>0</v>
      </c>
      <c r="AQ282" s="316">
        <f t="shared" si="314"/>
        <v>0</v>
      </c>
      <c r="AR282" s="316">
        <f t="shared" si="314"/>
        <v>0</v>
      </c>
      <c r="AS282" s="316">
        <f t="shared" si="314"/>
        <v>0</v>
      </c>
      <c r="AT282" s="316">
        <f t="shared" si="314"/>
        <v>0</v>
      </c>
      <c r="AU282" s="316">
        <f t="shared" si="314"/>
        <v>0</v>
      </c>
      <c r="AV282" s="316">
        <f t="shared" si="314"/>
        <v>0</v>
      </c>
      <c r="AW282" s="316">
        <f t="shared" si="314"/>
        <v>0</v>
      </c>
      <c r="AX282" s="316">
        <f t="shared" si="314"/>
        <v>0</v>
      </c>
      <c r="AY282" s="316">
        <f t="shared" si="314"/>
        <v>0</v>
      </c>
      <c r="AZ282" s="316">
        <f t="shared" si="314"/>
        <v>0</v>
      </c>
      <c r="BA282" s="316">
        <f t="shared" si="314"/>
        <v>0</v>
      </c>
      <c r="BB282" s="316">
        <f t="shared" si="314"/>
        <v>0</v>
      </c>
      <c r="BC282" s="316">
        <f t="shared" si="314"/>
        <v>0</v>
      </c>
      <c r="BD282" s="316">
        <f t="shared" si="314"/>
        <v>0</v>
      </c>
      <c r="BE282" s="316">
        <f t="shared" si="314"/>
        <v>0</v>
      </c>
      <c r="BF282" s="316">
        <f t="shared" si="314"/>
        <v>0</v>
      </c>
      <c r="BG282" s="316">
        <f t="shared" si="314"/>
        <v>0</v>
      </c>
      <c r="BH282" s="316">
        <f t="shared" si="314"/>
        <v>0</v>
      </c>
      <c r="BI282" s="316">
        <f t="shared" si="314"/>
        <v>0</v>
      </c>
      <c r="BJ282" s="316">
        <f t="shared" si="314"/>
        <v>0</v>
      </c>
      <c r="BK282" s="316">
        <f t="shared" si="314"/>
        <v>0</v>
      </c>
      <c r="BL282" s="316">
        <f t="shared" si="314"/>
        <v>0</v>
      </c>
      <c r="BM282" s="316">
        <f t="shared" si="314"/>
        <v>0</v>
      </c>
      <c r="BN282" s="316">
        <f t="shared" si="314"/>
        <v>0</v>
      </c>
      <c r="BO282" s="316">
        <f t="shared" si="314"/>
        <v>0</v>
      </c>
      <c r="BP282" s="316">
        <f t="shared" si="314"/>
        <v>0</v>
      </c>
      <c r="BQ282" s="316">
        <f t="shared" si="314"/>
        <v>0</v>
      </c>
      <c r="BR282" s="316">
        <f t="shared" si="314"/>
        <v>0</v>
      </c>
      <c r="BS282" s="316">
        <f t="shared" si="314"/>
        <v>0</v>
      </c>
      <c r="BT282" s="316">
        <f t="shared" si="314"/>
        <v>0</v>
      </c>
      <c r="BU282" s="316">
        <f t="shared" ref="BU282:BX282" si="315">IF($C79="NON-QALY",IF(BU$71="-","",BU$158*BU281),IF($C79="QALY",IF(BU$71="-","",BU281*BU$159),"N/A"))</f>
        <v>0</v>
      </c>
      <c r="BV282" s="316">
        <f t="shared" si="315"/>
        <v>0</v>
      </c>
      <c r="BW282" s="316">
        <f t="shared" si="315"/>
        <v>0</v>
      </c>
      <c r="BX282" s="316">
        <f t="shared" si="315"/>
        <v>0</v>
      </c>
    </row>
    <row r="283" spans="1:76" s="7" customFormat="1" ht="11.4" x14ac:dyDescent="0.2">
      <c r="A283" s="738" t="s">
        <v>631</v>
      </c>
      <c r="B283" s="713">
        <f>B80</f>
        <v>0</v>
      </c>
      <c r="C283" s="713" t="str">
        <f>C80</f>
        <v>Non-QALY</v>
      </c>
      <c r="D283" s="709">
        <f>E283/(IF(C80="QALY",Factors!$BU$67,Factors!$BU$66))</f>
        <v>0</v>
      </c>
      <c r="E283" s="709">
        <f t="shared" ref="E283" si="316">SUM(G284:BX284)</f>
        <v>0</v>
      </c>
      <c r="F283" s="34" t="s">
        <v>325</v>
      </c>
      <c r="G283" s="316">
        <f>G80</f>
        <v>0</v>
      </c>
      <c r="H283" s="316">
        <f t="shared" ref="H283:BS283" si="317">H80</f>
        <v>0</v>
      </c>
      <c r="I283" s="316">
        <f t="shared" si="317"/>
        <v>0</v>
      </c>
      <c r="J283" s="316">
        <f t="shared" si="317"/>
        <v>0</v>
      </c>
      <c r="K283" s="316">
        <f t="shared" si="317"/>
        <v>0</v>
      </c>
      <c r="L283" s="316">
        <f t="shared" si="317"/>
        <v>0</v>
      </c>
      <c r="M283" s="316">
        <f t="shared" si="317"/>
        <v>0</v>
      </c>
      <c r="N283" s="316">
        <f t="shared" si="317"/>
        <v>0</v>
      </c>
      <c r="O283" s="316">
        <f t="shared" si="317"/>
        <v>0</v>
      </c>
      <c r="P283" s="316">
        <f t="shared" si="317"/>
        <v>0</v>
      </c>
      <c r="Q283" s="316">
        <f t="shared" si="317"/>
        <v>0</v>
      </c>
      <c r="R283" s="316">
        <f t="shared" si="317"/>
        <v>0</v>
      </c>
      <c r="S283" s="316">
        <f t="shared" si="317"/>
        <v>0</v>
      </c>
      <c r="T283" s="316">
        <f t="shared" si="317"/>
        <v>0</v>
      </c>
      <c r="U283" s="316">
        <f t="shared" si="317"/>
        <v>0</v>
      </c>
      <c r="V283" s="316">
        <f t="shared" si="317"/>
        <v>0</v>
      </c>
      <c r="W283" s="316">
        <f t="shared" si="317"/>
        <v>0</v>
      </c>
      <c r="X283" s="316">
        <f t="shared" si="317"/>
        <v>0</v>
      </c>
      <c r="Y283" s="316">
        <f t="shared" si="317"/>
        <v>0</v>
      </c>
      <c r="Z283" s="316">
        <f t="shared" si="317"/>
        <v>0</v>
      </c>
      <c r="AA283" s="316">
        <f t="shared" si="317"/>
        <v>0</v>
      </c>
      <c r="AB283" s="316">
        <f t="shared" si="317"/>
        <v>0</v>
      </c>
      <c r="AC283" s="316">
        <f t="shared" si="317"/>
        <v>0</v>
      </c>
      <c r="AD283" s="316">
        <f t="shared" si="317"/>
        <v>0</v>
      </c>
      <c r="AE283" s="316">
        <f t="shared" si="317"/>
        <v>0</v>
      </c>
      <c r="AF283" s="316">
        <f t="shared" si="317"/>
        <v>0</v>
      </c>
      <c r="AG283" s="316">
        <f t="shared" si="317"/>
        <v>0</v>
      </c>
      <c r="AH283" s="316">
        <f t="shared" si="317"/>
        <v>0</v>
      </c>
      <c r="AI283" s="316">
        <f t="shared" si="317"/>
        <v>0</v>
      </c>
      <c r="AJ283" s="316">
        <f t="shared" si="317"/>
        <v>0</v>
      </c>
      <c r="AK283" s="316">
        <f t="shared" si="317"/>
        <v>0</v>
      </c>
      <c r="AL283" s="316">
        <f t="shared" si="317"/>
        <v>0</v>
      </c>
      <c r="AM283" s="316">
        <f t="shared" si="317"/>
        <v>0</v>
      </c>
      <c r="AN283" s="316">
        <f t="shared" si="317"/>
        <v>0</v>
      </c>
      <c r="AO283" s="316">
        <f t="shared" si="317"/>
        <v>0</v>
      </c>
      <c r="AP283" s="316">
        <f t="shared" si="317"/>
        <v>0</v>
      </c>
      <c r="AQ283" s="316">
        <f t="shared" si="317"/>
        <v>0</v>
      </c>
      <c r="AR283" s="316">
        <f t="shared" si="317"/>
        <v>0</v>
      </c>
      <c r="AS283" s="316">
        <f t="shared" si="317"/>
        <v>0</v>
      </c>
      <c r="AT283" s="316">
        <f t="shared" si="317"/>
        <v>0</v>
      </c>
      <c r="AU283" s="316">
        <f t="shared" si="317"/>
        <v>0</v>
      </c>
      <c r="AV283" s="316">
        <f t="shared" si="317"/>
        <v>0</v>
      </c>
      <c r="AW283" s="316">
        <f t="shared" si="317"/>
        <v>0</v>
      </c>
      <c r="AX283" s="316">
        <f t="shared" si="317"/>
        <v>0</v>
      </c>
      <c r="AY283" s="316">
        <f t="shared" si="317"/>
        <v>0</v>
      </c>
      <c r="AZ283" s="316">
        <f t="shared" si="317"/>
        <v>0</v>
      </c>
      <c r="BA283" s="316">
        <f t="shared" si="317"/>
        <v>0</v>
      </c>
      <c r="BB283" s="316">
        <f t="shared" si="317"/>
        <v>0</v>
      </c>
      <c r="BC283" s="316">
        <f t="shared" si="317"/>
        <v>0</v>
      </c>
      <c r="BD283" s="316">
        <f t="shared" si="317"/>
        <v>0</v>
      </c>
      <c r="BE283" s="316">
        <f t="shared" si="317"/>
        <v>0</v>
      </c>
      <c r="BF283" s="316">
        <f t="shared" si="317"/>
        <v>0</v>
      </c>
      <c r="BG283" s="316">
        <f t="shared" si="317"/>
        <v>0</v>
      </c>
      <c r="BH283" s="316">
        <f t="shared" si="317"/>
        <v>0</v>
      </c>
      <c r="BI283" s="316">
        <f t="shared" si="317"/>
        <v>0</v>
      </c>
      <c r="BJ283" s="316">
        <f t="shared" si="317"/>
        <v>0</v>
      </c>
      <c r="BK283" s="316">
        <f t="shared" si="317"/>
        <v>0</v>
      </c>
      <c r="BL283" s="316">
        <f t="shared" si="317"/>
        <v>0</v>
      </c>
      <c r="BM283" s="316">
        <f t="shared" si="317"/>
        <v>0</v>
      </c>
      <c r="BN283" s="316">
        <f t="shared" si="317"/>
        <v>0</v>
      </c>
      <c r="BO283" s="316">
        <f t="shared" si="317"/>
        <v>0</v>
      </c>
      <c r="BP283" s="316">
        <f t="shared" si="317"/>
        <v>0</v>
      </c>
      <c r="BQ283" s="316">
        <f t="shared" si="317"/>
        <v>0</v>
      </c>
      <c r="BR283" s="316">
        <f t="shared" si="317"/>
        <v>0</v>
      </c>
      <c r="BS283" s="316">
        <f t="shared" si="317"/>
        <v>0</v>
      </c>
      <c r="BT283" s="316">
        <f t="shared" ref="BT283:BX283" si="318">BT80</f>
        <v>0</v>
      </c>
      <c r="BU283" s="316">
        <f t="shared" si="318"/>
        <v>0</v>
      </c>
      <c r="BV283" s="316">
        <f t="shared" si="318"/>
        <v>0</v>
      </c>
      <c r="BW283" s="316">
        <f t="shared" si="318"/>
        <v>0</v>
      </c>
      <c r="BX283" s="316">
        <f t="shared" si="318"/>
        <v>0</v>
      </c>
    </row>
    <row r="284" spans="1:76" s="7" customFormat="1" ht="11.4" x14ac:dyDescent="0.2">
      <c r="A284" s="739"/>
      <c r="B284" s="714"/>
      <c r="C284" s="714"/>
      <c r="D284" s="710"/>
      <c r="E284" s="710"/>
      <c r="F284" s="90" t="s">
        <v>324</v>
      </c>
      <c r="G284" s="316">
        <f>IF($C80="","N/A",G283)</f>
        <v>0</v>
      </c>
      <c r="H284" s="316">
        <f>IF($C80="NON-QALY",IF(H$71="-","",H$158*H283),IF($C80="QALY",IF(H$71="-","",H283*H$159),"N/A"))</f>
        <v>0</v>
      </c>
      <c r="I284" s="316">
        <f t="shared" ref="I284:BT284" si="319">IF($C80="NON-QALY",IF(I$71="-","",I$158*I283),IF($C80="QALY",IF(I$71="-","",I283*I$159),"N/A"))</f>
        <v>0</v>
      </c>
      <c r="J284" s="316">
        <f t="shared" si="319"/>
        <v>0</v>
      </c>
      <c r="K284" s="316">
        <f t="shared" si="319"/>
        <v>0</v>
      </c>
      <c r="L284" s="316">
        <f t="shared" si="319"/>
        <v>0</v>
      </c>
      <c r="M284" s="316">
        <f t="shared" si="319"/>
        <v>0</v>
      </c>
      <c r="N284" s="316">
        <f t="shared" si="319"/>
        <v>0</v>
      </c>
      <c r="O284" s="316">
        <f t="shared" si="319"/>
        <v>0</v>
      </c>
      <c r="P284" s="316">
        <f t="shared" si="319"/>
        <v>0</v>
      </c>
      <c r="Q284" s="316">
        <f t="shared" si="319"/>
        <v>0</v>
      </c>
      <c r="R284" s="316">
        <f t="shared" si="319"/>
        <v>0</v>
      </c>
      <c r="S284" s="316">
        <f t="shared" si="319"/>
        <v>0</v>
      </c>
      <c r="T284" s="316">
        <f t="shared" si="319"/>
        <v>0</v>
      </c>
      <c r="U284" s="316">
        <f t="shared" si="319"/>
        <v>0</v>
      </c>
      <c r="V284" s="316">
        <f t="shared" si="319"/>
        <v>0</v>
      </c>
      <c r="W284" s="316">
        <f t="shared" si="319"/>
        <v>0</v>
      </c>
      <c r="X284" s="316">
        <f t="shared" si="319"/>
        <v>0</v>
      </c>
      <c r="Y284" s="316">
        <f t="shared" si="319"/>
        <v>0</v>
      </c>
      <c r="Z284" s="316">
        <f t="shared" si="319"/>
        <v>0</v>
      </c>
      <c r="AA284" s="316">
        <f t="shared" si="319"/>
        <v>0</v>
      </c>
      <c r="AB284" s="316">
        <f t="shared" si="319"/>
        <v>0</v>
      </c>
      <c r="AC284" s="316">
        <f t="shared" si="319"/>
        <v>0</v>
      </c>
      <c r="AD284" s="316">
        <f t="shared" si="319"/>
        <v>0</v>
      </c>
      <c r="AE284" s="316">
        <f t="shared" si="319"/>
        <v>0</v>
      </c>
      <c r="AF284" s="316">
        <f t="shared" si="319"/>
        <v>0</v>
      </c>
      <c r="AG284" s="316">
        <f t="shared" si="319"/>
        <v>0</v>
      </c>
      <c r="AH284" s="316">
        <f t="shared" si="319"/>
        <v>0</v>
      </c>
      <c r="AI284" s="316">
        <f t="shared" si="319"/>
        <v>0</v>
      </c>
      <c r="AJ284" s="316">
        <f t="shared" si="319"/>
        <v>0</v>
      </c>
      <c r="AK284" s="316">
        <f t="shared" si="319"/>
        <v>0</v>
      </c>
      <c r="AL284" s="316">
        <f t="shared" si="319"/>
        <v>0</v>
      </c>
      <c r="AM284" s="316">
        <f t="shared" si="319"/>
        <v>0</v>
      </c>
      <c r="AN284" s="316">
        <f t="shared" si="319"/>
        <v>0</v>
      </c>
      <c r="AO284" s="316">
        <f t="shared" si="319"/>
        <v>0</v>
      </c>
      <c r="AP284" s="316">
        <f t="shared" si="319"/>
        <v>0</v>
      </c>
      <c r="AQ284" s="316">
        <f t="shared" si="319"/>
        <v>0</v>
      </c>
      <c r="AR284" s="316">
        <f t="shared" si="319"/>
        <v>0</v>
      </c>
      <c r="AS284" s="316">
        <f t="shared" si="319"/>
        <v>0</v>
      </c>
      <c r="AT284" s="316">
        <f t="shared" si="319"/>
        <v>0</v>
      </c>
      <c r="AU284" s="316">
        <f t="shared" si="319"/>
        <v>0</v>
      </c>
      <c r="AV284" s="316">
        <f t="shared" si="319"/>
        <v>0</v>
      </c>
      <c r="AW284" s="316">
        <f t="shared" si="319"/>
        <v>0</v>
      </c>
      <c r="AX284" s="316">
        <f t="shared" si="319"/>
        <v>0</v>
      </c>
      <c r="AY284" s="316">
        <f t="shared" si="319"/>
        <v>0</v>
      </c>
      <c r="AZ284" s="316">
        <f t="shared" si="319"/>
        <v>0</v>
      </c>
      <c r="BA284" s="316">
        <f t="shared" si="319"/>
        <v>0</v>
      </c>
      <c r="BB284" s="316">
        <f t="shared" si="319"/>
        <v>0</v>
      </c>
      <c r="BC284" s="316">
        <f t="shared" si="319"/>
        <v>0</v>
      </c>
      <c r="BD284" s="316">
        <f t="shared" si="319"/>
        <v>0</v>
      </c>
      <c r="BE284" s="316">
        <f t="shared" si="319"/>
        <v>0</v>
      </c>
      <c r="BF284" s="316">
        <f t="shared" si="319"/>
        <v>0</v>
      </c>
      <c r="BG284" s="316">
        <f t="shared" si="319"/>
        <v>0</v>
      </c>
      <c r="BH284" s="316">
        <f t="shared" si="319"/>
        <v>0</v>
      </c>
      <c r="BI284" s="316">
        <f t="shared" si="319"/>
        <v>0</v>
      </c>
      <c r="BJ284" s="316">
        <f t="shared" si="319"/>
        <v>0</v>
      </c>
      <c r="BK284" s="316">
        <f t="shared" si="319"/>
        <v>0</v>
      </c>
      <c r="BL284" s="316">
        <f t="shared" si="319"/>
        <v>0</v>
      </c>
      <c r="BM284" s="316">
        <f t="shared" si="319"/>
        <v>0</v>
      </c>
      <c r="BN284" s="316">
        <f t="shared" si="319"/>
        <v>0</v>
      </c>
      <c r="BO284" s="316">
        <f t="shared" si="319"/>
        <v>0</v>
      </c>
      <c r="BP284" s="316">
        <f t="shared" si="319"/>
        <v>0</v>
      </c>
      <c r="BQ284" s="316">
        <f t="shared" si="319"/>
        <v>0</v>
      </c>
      <c r="BR284" s="316">
        <f t="shared" si="319"/>
        <v>0</v>
      </c>
      <c r="BS284" s="316">
        <f t="shared" si="319"/>
        <v>0</v>
      </c>
      <c r="BT284" s="316">
        <f t="shared" si="319"/>
        <v>0</v>
      </c>
      <c r="BU284" s="316">
        <f t="shared" ref="BU284:BX284" si="320">IF($C80="NON-QALY",IF(BU$71="-","",BU$158*BU283),IF($C80="QALY",IF(BU$71="-","",BU283*BU$159),"N/A"))</f>
        <v>0</v>
      </c>
      <c r="BV284" s="316">
        <f t="shared" si="320"/>
        <v>0</v>
      </c>
      <c r="BW284" s="316">
        <f t="shared" si="320"/>
        <v>0</v>
      </c>
      <c r="BX284" s="316">
        <f t="shared" si="320"/>
        <v>0</v>
      </c>
    </row>
    <row r="285" spans="1:76" s="7" customFormat="1" ht="11.4" x14ac:dyDescent="0.2">
      <c r="A285" s="738" t="s">
        <v>632</v>
      </c>
      <c r="B285" s="713">
        <f>B81</f>
        <v>0</v>
      </c>
      <c r="C285" s="713" t="str">
        <f>C81</f>
        <v>Non-QALY</v>
      </c>
      <c r="D285" s="709">
        <f>E285/(IF(C81="QALY",Factors!$BU$67,Factors!$BU$66))</f>
        <v>0</v>
      </c>
      <c r="E285" s="709">
        <f t="shared" ref="E285" si="321">SUM(G286:BX286)</f>
        <v>0</v>
      </c>
      <c r="F285" s="34" t="s">
        <v>325</v>
      </c>
      <c r="G285" s="316">
        <f>G81</f>
        <v>0</v>
      </c>
      <c r="H285" s="316">
        <f t="shared" ref="H285:BS285" si="322">H81</f>
        <v>0</v>
      </c>
      <c r="I285" s="316">
        <f t="shared" si="322"/>
        <v>0</v>
      </c>
      <c r="J285" s="316">
        <f t="shared" si="322"/>
        <v>0</v>
      </c>
      <c r="K285" s="316">
        <f t="shared" si="322"/>
        <v>0</v>
      </c>
      <c r="L285" s="316">
        <f t="shared" si="322"/>
        <v>0</v>
      </c>
      <c r="M285" s="316">
        <f t="shared" si="322"/>
        <v>0</v>
      </c>
      <c r="N285" s="316">
        <f t="shared" si="322"/>
        <v>0</v>
      </c>
      <c r="O285" s="316">
        <f t="shared" si="322"/>
        <v>0</v>
      </c>
      <c r="P285" s="316">
        <f t="shared" si="322"/>
        <v>0</v>
      </c>
      <c r="Q285" s="316">
        <f t="shared" si="322"/>
        <v>0</v>
      </c>
      <c r="R285" s="316">
        <f t="shared" si="322"/>
        <v>0</v>
      </c>
      <c r="S285" s="316">
        <f t="shared" si="322"/>
        <v>0</v>
      </c>
      <c r="T285" s="316">
        <f t="shared" si="322"/>
        <v>0</v>
      </c>
      <c r="U285" s="316">
        <f t="shared" si="322"/>
        <v>0</v>
      </c>
      <c r="V285" s="316">
        <f t="shared" si="322"/>
        <v>0</v>
      </c>
      <c r="W285" s="316">
        <f t="shared" si="322"/>
        <v>0</v>
      </c>
      <c r="X285" s="316">
        <f t="shared" si="322"/>
        <v>0</v>
      </c>
      <c r="Y285" s="316">
        <f t="shared" si="322"/>
        <v>0</v>
      </c>
      <c r="Z285" s="316">
        <f t="shared" si="322"/>
        <v>0</v>
      </c>
      <c r="AA285" s="316">
        <f t="shared" si="322"/>
        <v>0</v>
      </c>
      <c r="AB285" s="316">
        <f t="shared" si="322"/>
        <v>0</v>
      </c>
      <c r="AC285" s="316">
        <f t="shared" si="322"/>
        <v>0</v>
      </c>
      <c r="AD285" s="316">
        <f t="shared" si="322"/>
        <v>0</v>
      </c>
      <c r="AE285" s="316">
        <f t="shared" si="322"/>
        <v>0</v>
      </c>
      <c r="AF285" s="316">
        <f t="shared" si="322"/>
        <v>0</v>
      </c>
      <c r="AG285" s="316">
        <f t="shared" si="322"/>
        <v>0</v>
      </c>
      <c r="AH285" s="316">
        <f t="shared" si="322"/>
        <v>0</v>
      </c>
      <c r="AI285" s="316">
        <f t="shared" si="322"/>
        <v>0</v>
      </c>
      <c r="AJ285" s="316">
        <f t="shared" si="322"/>
        <v>0</v>
      </c>
      <c r="AK285" s="316">
        <f t="shared" si="322"/>
        <v>0</v>
      </c>
      <c r="AL285" s="316">
        <f t="shared" si="322"/>
        <v>0</v>
      </c>
      <c r="AM285" s="316">
        <f t="shared" si="322"/>
        <v>0</v>
      </c>
      <c r="AN285" s="316">
        <f t="shared" si="322"/>
        <v>0</v>
      </c>
      <c r="AO285" s="316">
        <f t="shared" si="322"/>
        <v>0</v>
      </c>
      <c r="AP285" s="316">
        <f t="shared" si="322"/>
        <v>0</v>
      </c>
      <c r="AQ285" s="316">
        <f t="shared" si="322"/>
        <v>0</v>
      </c>
      <c r="AR285" s="316">
        <f t="shared" si="322"/>
        <v>0</v>
      </c>
      <c r="AS285" s="316">
        <f t="shared" si="322"/>
        <v>0</v>
      </c>
      <c r="AT285" s="316">
        <f t="shared" si="322"/>
        <v>0</v>
      </c>
      <c r="AU285" s="316">
        <f t="shared" si="322"/>
        <v>0</v>
      </c>
      <c r="AV285" s="316">
        <f t="shared" si="322"/>
        <v>0</v>
      </c>
      <c r="AW285" s="316">
        <f t="shared" si="322"/>
        <v>0</v>
      </c>
      <c r="AX285" s="316">
        <f t="shared" si="322"/>
        <v>0</v>
      </c>
      <c r="AY285" s="316">
        <f t="shared" si="322"/>
        <v>0</v>
      </c>
      <c r="AZ285" s="316">
        <f t="shared" si="322"/>
        <v>0</v>
      </c>
      <c r="BA285" s="316">
        <f t="shared" si="322"/>
        <v>0</v>
      </c>
      <c r="BB285" s="316">
        <f t="shared" si="322"/>
        <v>0</v>
      </c>
      <c r="BC285" s="316">
        <f t="shared" si="322"/>
        <v>0</v>
      </c>
      <c r="BD285" s="316">
        <f t="shared" si="322"/>
        <v>0</v>
      </c>
      <c r="BE285" s="316">
        <f t="shared" si="322"/>
        <v>0</v>
      </c>
      <c r="BF285" s="316">
        <f t="shared" si="322"/>
        <v>0</v>
      </c>
      <c r="BG285" s="316">
        <f t="shared" si="322"/>
        <v>0</v>
      </c>
      <c r="BH285" s="316">
        <f t="shared" si="322"/>
        <v>0</v>
      </c>
      <c r="BI285" s="316">
        <f t="shared" si="322"/>
        <v>0</v>
      </c>
      <c r="BJ285" s="316">
        <f t="shared" si="322"/>
        <v>0</v>
      </c>
      <c r="BK285" s="316">
        <f t="shared" si="322"/>
        <v>0</v>
      </c>
      <c r="BL285" s="316">
        <f t="shared" si="322"/>
        <v>0</v>
      </c>
      <c r="BM285" s="316">
        <f t="shared" si="322"/>
        <v>0</v>
      </c>
      <c r="BN285" s="316">
        <f t="shared" si="322"/>
        <v>0</v>
      </c>
      <c r="BO285" s="316">
        <f t="shared" si="322"/>
        <v>0</v>
      </c>
      <c r="BP285" s="316">
        <f t="shared" si="322"/>
        <v>0</v>
      </c>
      <c r="BQ285" s="316">
        <f t="shared" si="322"/>
        <v>0</v>
      </c>
      <c r="BR285" s="316">
        <f t="shared" si="322"/>
        <v>0</v>
      </c>
      <c r="BS285" s="316">
        <f t="shared" si="322"/>
        <v>0</v>
      </c>
      <c r="BT285" s="316">
        <f t="shared" ref="BT285:BX285" si="323">BT81</f>
        <v>0</v>
      </c>
      <c r="BU285" s="316">
        <f t="shared" si="323"/>
        <v>0</v>
      </c>
      <c r="BV285" s="316">
        <f t="shared" si="323"/>
        <v>0</v>
      </c>
      <c r="BW285" s="316">
        <f t="shared" si="323"/>
        <v>0</v>
      </c>
      <c r="BX285" s="316">
        <f t="shared" si="323"/>
        <v>0</v>
      </c>
    </row>
    <row r="286" spans="1:76" s="7" customFormat="1" ht="11.4" x14ac:dyDescent="0.2">
      <c r="A286" s="739"/>
      <c r="B286" s="714"/>
      <c r="C286" s="714"/>
      <c r="D286" s="710"/>
      <c r="E286" s="710"/>
      <c r="F286" s="90" t="s">
        <v>324</v>
      </c>
      <c r="G286" s="316">
        <f>IF($C81="","N/A",G285)</f>
        <v>0</v>
      </c>
      <c r="H286" s="316">
        <f>IF($C81="NON-QALY",IF(H$71="-","",H$158*H285),IF($C81="QALY",IF(H$71="-","",H285*H$159),"N/A"))</f>
        <v>0</v>
      </c>
      <c r="I286" s="316">
        <f t="shared" ref="I286:BT286" si="324">IF($C81="NON-QALY",IF(I$71="-","",I$158*I285),IF($C81="QALY",IF(I$71="-","",I285*I$159),"N/A"))</f>
        <v>0</v>
      </c>
      <c r="J286" s="316">
        <f t="shared" si="324"/>
        <v>0</v>
      </c>
      <c r="K286" s="316">
        <f t="shared" si="324"/>
        <v>0</v>
      </c>
      <c r="L286" s="316">
        <f t="shared" si="324"/>
        <v>0</v>
      </c>
      <c r="M286" s="316">
        <f t="shared" si="324"/>
        <v>0</v>
      </c>
      <c r="N286" s="316">
        <f t="shared" si="324"/>
        <v>0</v>
      </c>
      <c r="O286" s="316">
        <f t="shared" si="324"/>
        <v>0</v>
      </c>
      <c r="P286" s="316">
        <f t="shared" si="324"/>
        <v>0</v>
      </c>
      <c r="Q286" s="316">
        <f t="shared" si="324"/>
        <v>0</v>
      </c>
      <c r="R286" s="316">
        <f t="shared" si="324"/>
        <v>0</v>
      </c>
      <c r="S286" s="316">
        <f t="shared" si="324"/>
        <v>0</v>
      </c>
      <c r="T286" s="316">
        <f t="shared" si="324"/>
        <v>0</v>
      </c>
      <c r="U286" s="316">
        <f t="shared" si="324"/>
        <v>0</v>
      </c>
      <c r="V286" s="316">
        <f t="shared" si="324"/>
        <v>0</v>
      </c>
      <c r="W286" s="316">
        <f t="shared" si="324"/>
        <v>0</v>
      </c>
      <c r="X286" s="316">
        <f t="shared" si="324"/>
        <v>0</v>
      </c>
      <c r="Y286" s="316">
        <f t="shared" si="324"/>
        <v>0</v>
      </c>
      <c r="Z286" s="316">
        <f t="shared" si="324"/>
        <v>0</v>
      </c>
      <c r="AA286" s="316">
        <f t="shared" si="324"/>
        <v>0</v>
      </c>
      <c r="AB286" s="316">
        <f t="shared" si="324"/>
        <v>0</v>
      </c>
      <c r="AC286" s="316">
        <f t="shared" si="324"/>
        <v>0</v>
      </c>
      <c r="AD286" s="316">
        <f t="shared" si="324"/>
        <v>0</v>
      </c>
      <c r="AE286" s="316">
        <f t="shared" si="324"/>
        <v>0</v>
      </c>
      <c r="AF286" s="316">
        <f t="shared" si="324"/>
        <v>0</v>
      </c>
      <c r="AG286" s="316">
        <f t="shared" si="324"/>
        <v>0</v>
      </c>
      <c r="AH286" s="316">
        <f t="shared" si="324"/>
        <v>0</v>
      </c>
      <c r="AI286" s="316">
        <f t="shared" si="324"/>
        <v>0</v>
      </c>
      <c r="AJ286" s="316">
        <f t="shared" si="324"/>
        <v>0</v>
      </c>
      <c r="AK286" s="316">
        <f t="shared" si="324"/>
        <v>0</v>
      </c>
      <c r="AL286" s="316">
        <f t="shared" si="324"/>
        <v>0</v>
      </c>
      <c r="AM286" s="316">
        <f t="shared" si="324"/>
        <v>0</v>
      </c>
      <c r="AN286" s="316">
        <f t="shared" si="324"/>
        <v>0</v>
      </c>
      <c r="AO286" s="316">
        <f t="shared" si="324"/>
        <v>0</v>
      </c>
      <c r="AP286" s="316">
        <f t="shared" si="324"/>
        <v>0</v>
      </c>
      <c r="AQ286" s="316">
        <f t="shared" si="324"/>
        <v>0</v>
      </c>
      <c r="AR286" s="316">
        <f t="shared" si="324"/>
        <v>0</v>
      </c>
      <c r="AS286" s="316">
        <f t="shared" si="324"/>
        <v>0</v>
      </c>
      <c r="AT286" s="316">
        <f t="shared" si="324"/>
        <v>0</v>
      </c>
      <c r="AU286" s="316">
        <f t="shared" si="324"/>
        <v>0</v>
      </c>
      <c r="AV286" s="316">
        <f t="shared" si="324"/>
        <v>0</v>
      </c>
      <c r="AW286" s="316">
        <f t="shared" si="324"/>
        <v>0</v>
      </c>
      <c r="AX286" s="316">
        <f t="shared" si="324"/>
        <v>0</v>
      </c>
      <c r="AY286" s="316">
        <f t="shared" si="324"/>
        <v>0</v>
      </c>
      <c r="AZ286" s="316">
        <f t="shared" si="324"/>
        <v>0</v>
      </c>
      <c r="BA286" s="316">
        <f t="shared" si="324"/>
        <v>0</v>
      </c>
      <c r="BB286" s="316">
        <f t="shared" si="324"/>
        <v>0</v>
      </c>
      <c r="BC286" s="316">
        <f t="shared" si="324"/>
        <v>0</v>
      </c>
      <c r="BD286" s="316">
        <f t="shared" si="324"/>
        <v>0</v>
      </c>
      <c r="BE286" s="316">
        <f t="shared" si="324"/>
        <v>0</v>
      </c>
      <c r="BF286" s="316">
        <f t="shared" si="324"/>
        <v>0</v>
      </c>
      <c r="BG286" s="316">
        <f t="shared" si="324"/>
        <v>0</v>
      </c>
      <c r="BH286" s="316">
        <f t="shared" si="324"/>
        <v>0</v>
      </c>
      <c r="BI286" s="316">
        <f t="shared" si="324"/>
        <v>0</v>
      </c>
      <c r="BJ286" s="316">
        <f t="shared" si="324"/>
        <v>0</v>
      </c>
      <c r="BK286" s="316">
        <f t="shared" si="324"/>
        <v>0</v>
      </c>
      <c r="BL286" s="316">
        <f t="shared" si="324"/>
        <v>0</v>
      </c>
      <c r="BM286" s="316">
        <f t="shared" si="324"/>
        <v>0</v>
      </c>
      <c r="BN286" s="316">
        <f t="shared" si="324"/>
        <v>0</v>
      </c>
      <c r="BO286" s="316">
        <f t="shared" si="324"/>
        <v>0</v>
      </c>
      <c r="BP286" s="316">
        <f t="shared" si="324"/>
        <v>0</v>
      </c>
      <c r="BQ286" s="316">
        <f t="shared" si="324"/>
        <v>0</v>
      </c>
      <c r="BR286" s="316">
        <f t="shared" si="324"/>
        <v>0</v>
      </c>
      <c r="BS286" s="316">
        <f t="shared" si="324"/>
        <v>0</v>
      </c>
      <c r="BT286" s="316">
        <f t="shared" si="324"/>
        <v>0</v>
      </c>
      <c r="BU286" s="316">
        <f t="shared" ref="BU286:BX286" si="325">IF($C81="NON-QALY",IF(BU$71="-","",BU$158*BU285),IF($C81="QALY",IF(BU$71="-","",BU285*BU$159),"N/A"))</f>
        <v>0</v>
      </c>
      <c r="BV286" s="316">
        <f t="shared" si="325"/>
        <v>0</v>
      </c>
      <c r="BW286" s="316">
        <f t="shared" si="325"/>
        <v>0</v>
      </c>
      <c r="BX286" s="316">
        <f t="shared" si="325"/>
        <v>0</v>
      </c>
    </row>
    <row r="287" spans="1:76" s="7" customFormat="1" ht="11.4" x14ac:dyDescent="0.2">
      <c r="A287" s="738" t="s">
        <v>633</v>
      </c>
      <c r="B287" s="713">
        <f>B82</f>
        <v>0</v>
      </c>
      <c r="C287" s="713" t="str">
        <f>C82</f>
        <v>Non-QALY</v>
      </c>
      <c r="D287" s="709">
        <f>E287/(IF(C82="QALY",Factors!$BU$67,Factors!$BU$66))</f>
        <v>0</v>
      </c>
      <c r="E287" s="709">
        <f t="shared" ref="E287" si="326">SUM(G288:BX288)</f>
        <v>0</v>
      </c>
      <c r="F287" s="34" t="s">
        <v>325</v>
      </c>
      <c r="G287" s="316">
        <f>G82</f>
        <v>0</v>
      </c>
      <c r="H287" s="316">
        <f t="shared" ref="H287:BS287" si="327">H82</f>
        <v>0</v>
      </c>
      <c r="I287" s="316">
        <f t="shared" si="327"/>
        <v>0</v>
      </c>
      <c r="J287" s="316">
        <f t="shared" si="327"/>
        <v>0</v>
      </c>
      <c r="K287" s="316">
        <f t="shared" si="327"/>
        <v>0</v>
      </c>
      <c r="L287" s="316">
        <f t="shared" si="327"/>
        <v>0</v>
      </c>
      <c r="M287" s="316">
        <f t="shared" si="327"/>
        <v>0</v>
      </c>
      <c r="N287" s="316">
        <f t="shared" si="327"/>
        <v>0</v>
      </c>
      <c r="O287" s="316">
        <f t="shared" si="327"/>
        <v>0</v>
      </c>
      <c r="P287" s="316">
        <f t="shared" si="327"/>
        <v>0</v>
      </c>
      <c r="Q287" s="316">
        <f t="shared" si="327"/>
        <v>0</v>
      </c>
      <c r="R287" s="316">
        <f t="shared" si="327"/>
        <v>0</v>
      </c>
      <c r="S287" s="316">
        <f t="shared" si="327"/>
        <v>0</v>
      </c>
      <c r="T287" s="316">
        <f t="shared" si="327"/>
        <v>0</v>
      </c>
      <c r="U287" s="316">
        <f t="shared" si="327"/>
        <v>0</v>
      </c>
      <c r="V287" s="316">
        <f t="shared" si="327"/>
        <v>0</v>
      </c>
      <c r="W287" s="316">
        <f t="shared" si="327"/>
        <v>0</v>
      </c>
      <c r="X287" s="316">
        <f t="shared" si="327"/>
        <v>0</v>
      </c>
      <c r="Y287" s="316">
        <f t="shared" si="327"/>
        <v>0</v>
      </c>
      <c r="Z287" s="316">
        <f t="shared" si="327"/>
        <v>0</v>
      </c>
      <c r="AA287" s="316">
        <f t="shared" si="327"/>
        <v>0</v>
      </c>
      <c r="AB287" s="316">
        <f t="shared" si="327"/>
        <v>0</v>
      </c>
      <c r="AC287" s="316">
        <f t="shared" si="327"/>
        <v>0</v>
      </c>
      <c r="AD287" s="316">
        <f t="shared" si="327"/>
        <v>0</v>
      </c>
      <c r="AE287" s="316">
        <f t="shared" si="327"/>
        <v>0</v>
      </c>
      <c r="AF287" s="316">
        <f t="shared" si="327"/>
        <v>0</v>
      </c>
      <c r="AG287" s="316">
        <f t="shared" si="327"/>
        <v>0</v>
      </c>
      <c r="AH287" s="316">
        <f t="shared" si="327"/>
        <v>0</v>
      </c>
      <c r="AI287" s="316">
        <f t="shared" si="327"/>
        <v>0</v>
      </c>
      <c r="AJ287" s="316">
        <f t="shared" si="327"/>
        <v>0</v>
      </c>
      <c r="AK287" s="316">
        <f t="shared" si="327"/>
        <v>0</v>
      </c>
      <c r="AL287" s="316">
        <f t="shared" si="327"/>
        <v>0</v>
      </c>
      <c r="AM287" s="316">
        <f t="shared" si="327"/>
        <v>0</v>
      </c>
      <c r="AN287" s="316">
        <f t="shared" si="327"/>
        <v>0</v>
      </c>
      <c r="AO287" s="316">
        <f t="shared" si="327"/>
        <v>0</v>
      </c>
      <c r="AP287" s="316">
        <f t="shared" si="327"/>
        <v>0</v>
      </c>
      <c r="AQ287" s="316">
        <f t="shared" si="327"/>
        <v>0</v>
      </c>
      <c r="AR287" s="316">
        <f t="shared" si="327"/>
        <v>0</v>
      </c>
      <c r="AS287" s="316">
        <f t="shared" si="327"/>
        <v>0</v>
      </c>
      <c r="AT287" s="316">
        <f t="shared" si="327"/>
        <v>0</v>
      </c>
      <c r="AU287" s="316">
        <f t="shared" si="327"/>
        <v>0</v>
      </c>
      <c r="AV287" s="316">
        <f t="shared" si="327"/>
        <v>0</v>
      </c>
      <c r="AW287" s="316">
        <f t="shared" si="327"/>
        <v>0</v>
      </c>
      <c r="AX287" s="316">
        <f t="shared" si="327"/>
        <v>0</v>
      </c>
      <c r="AY287" s="316">
        <f t="shared" si="327"/>
        <v>0</v>
      </c>
      <c r="AZ287" s="316">
        <f t="shared" si="327"/>
        <v>0</v>
      </c>
      <c r="BA287" s="316">
        <f t="shared" si="327"/>
        <v>0</v>
      </c>
      <c r="BB287" s="316">
        <f t="shared" si="327"/>
        <v>0</v>
      </c>
      <c r="BC287" s="316">
        <f t="shared" si="327"/>
        <v>0</v>
      </c>
      <c r="BD287" s="316">
        <f t="shared" si="327"/>
        <v>0</v>
      </c>
      <c r="BE287" s="316">
        <f t="shared" si="327"/>
        <v>0</v>
      </c>
      <c r="BF287" s="316">
        <f t="shared" si="327"/>
        <v>0</v>
      </c>
      <c r="BG287" s="316">
        <f t="shared" si="327"/>
        <v>0</v>
      </c>
      <c r="BH287" s="316">
        <f t="shared" si="327"/>
        <v>0</v>
      </c>
      <c r="BI287" s="316">
        <f t="shared" si="327"/>
        <v>0</v>
      </c>
      <c r="BJ287" s="316">
        <f t="shared" si="327"/>
        <v>0</v>
      </c>
      <c r="BK287" s="316">
        <f t="shared" si="327"/>
        <v>0</v>
      </c>
      <c r="BL287" s="316">
        <f t="shared" si="327"/>
        <v>0</v>
      </c>
      <c r="BM287" s="316">
        <f t="shared" si="327"/>
        <v>0</v>
      </c>
      <c r="BN287" s="316">
        <f t="shared" si="327"/>
        <v>0</v>
      </c>
      <c r="BO287" s="316">
        <f t="shared" si="327"/>
        <v>0</v>
      </c>
      <c r="BP287" s="316">
        <f t="shared" si="327"/>
        <v>0</v>
      </c>
      <c r="BQ287" s="316">
        <f t="shared" si="327"/>
        <v>0</v>
      </c>
      <c r="BR287" s="316">
        <f t="shared" si="327"/>
        <v>0</v>
      </c>
      <c r="BS287" s="316">
        <f t="shared" si="327"/>
        <v>0</v>
      </c>
      <c r="BT287" s="316">
        <f t="shared" ref="BT287:BX287" si="328">BT82</f>
        <v>0</v>
      </c>
      <c r="BU287" s="316">
        <f t="shared" si="328"/>
        <v>0</v>
      </c>
      <c r="BV287" s="316">
        <f t="shared" si="328"/>
        <v>0</v>
      </c>
      <c r="BW287" s="316">
        <f t="shared" si="328"/>
        <v>0</v>
      </c>
      <c r="BX287" s="316">
        <f t="shared" si="328"/>
        <v>0</v>
      </c>
    </row>
    <row r="288" spans="1:76" s="7" customFormat="1" ht="11.4" x14ac:dyDescent="0.2">
      <c r="A288" s="739"/>
      <c r="B288" s="714"/>
      <c r="C288" s="714"/>
      <c r="D288" s="710"/>
      <c r="E288" s="710"/>
      <c r="F288" s="90" t="s">
        <v>324</v>
      </c>
      <c r="G288" s="316">
        <f>IF($C82="","N/A",G287)</f>
        <v>0</v>
      </c>
      <c r="H288" s="316">
        <f>IF($C82="NON-QALY",IF(H$71="-","",H$158*H287),IF($C82="QALY",IF(H$71="-","",H287*H$159),"N/A"))</f>
        <v>0</v>
      </c>
      <c r="I288" s="316">
        <f t="shared" ref="I288:BT288" si="329">IF($C82="NON-QALY",IF(I$71="-","",I$158*I287),IF($C82="QALY",IF(I$71="-","",I287*I$159),"N/A"))</f>
        <v>0</v>
      </c>
      <c r="J288" s="316">
        <f t="shared" si="329"/>
        <v>0</v>
      </c>
      <c r="K288" s="316">
        <f t="shared" si="329"/>
        <v>0</v>
      </c>
      <c r="L288" s="316">
        <f t="shared" si="329"/>
        <v>0</v>
      </c>
      <c r="M288" s="316">
        <f t="shared" si="329"/>
        <v>0</v>
      </c>
      <c r="N288" s="316">
        <f t="shared" si="329"/>
        <v>0</v>
      </c>
      <c r="O288" s="316">
        <f t="shared" si="329"/>
        <v>0</v>
      </c>
      <c r="P288" s="316">
        <f t="shared" si="329"/>
        <v>0</v>
      </c>
      <c r="Q288" s="316">
        <f t="shared" si="329"/>
        <v>0</v>
      </c>
      <c r="R288" s="316">
        <f t="shared" si="329"/>
        <v>0</v>
      </c>
      <c r="S288" s="316">
        <f t="shared" si="329"/>
        <v>0</v>
      </c>
      <c r="T288" s="316">
        <f t="shared" si="329"/>
        <v>0</v>
      </c>
      <c r="U288" s="316">
        <f t="shared" si="329"/>
        <v>0</v>
      </c>
      <c r="V288" s="316">
        <f t="shared" si="329"/>
        <v>0</v>
      </c>
      <c r="W288" s="316">
        <f t="shared" si="329"/>
        <v>0</v>
      </c>
      <c r="X288" s="316">
        <f t="shared" si="329"/>
        <v>0</v>
      </c>
      <c r="Y288" s="316">
        <f t="shared" si="329"/>
        <v>0</v>
      </c>
      <c r="Z288" s="316">
        <f t="shared" si="329"/>
        <v>0</v>
      </c>
      <c r="AA288" s="316">
        <f t="shared" si="329"/>
        <v>0</v>
      </c>
      <c r="AB288" s="316">
        <f t="shared" si="329"/>
        <v>0</v>
      </c>
      <c r="AC288" s="316">
        <f t="shared" si="329"/>
        <v>0</v>
      </c>
      <c r="AD288" s="316">
        <f t="shared" si="329"/>
        <v>0</v>
      </c>
      <c r="AE288" s="316">
        <f t="shared" si="329"/>
        <v>0</v>
      </c>
      <c r="AF288" s="316">
        <f t="shared" si="329"/>
        <v>0</v>
      </c>
      <c r="AG288" s="316">
        <f t="shared" si="329"/>
        <v>0</v>
      </c>
      <c r="AH288" s="316">
        <f t="shared" si="329"/>
        <v>0</v>
      </c>
      <c r="AI288" s="316">
        <f t="shared" si="329"/>
        <v>0</v>
      </c>
      <c r="AJ288" s="316">
        <f t="shared" si="329"/>
        <v>0</v>
      </c>
      <c r="AK288" s="316">
        <f t="shared" si="329"/>
        <v>0</v>
      </c>
      <c r="AL288" s="316">
        <f t="shared" si="329"/>
        <v>0</v>
      </c>
      <c r="AM288" s="316">
        <f t="shared" si="329"/>
        <v>0</v>
      </c>
      <c r="AN288" s="316">
        <f t="shared" si="329"/>
        <v>0</v>
      </c>
      <c r="AO288" s="316">
        <f t="shared" si="329"/>
        <v>0</v>
      </c>
      <c r="AP288" s="316">
        <f t="shared" si="329"/>
        <v>0</v>
      </c>
      <c r="AQ288" s="316">
        <f t="shared" si="329"/>
        <v>0</v>
      </c>
      <c r="AR288" s="316">
        <f t="shared" si="329"/>
        <v>0</v>
      </c>
      <c r="AS288" s="316">
        <f t="shared" si="329"/>
        <v>0</v>
      </c>
      <c r="AT288" s="316">
        <f t="shared" si="329"/>
        <v>0</v>
      </c>
      <c r="AU288" s="316">
        <f t="shared" si="329"/>
        <v>0</v>
      </c>
      <c r="AV288" s="316">
        <f t="shared" si="329"/>
        <v>0</v>
      </c>
      <c r="AW288" s="316">
        <f t="shared" si="329"/>
        <v>0</v>
      </c>
      <c r="AX288" s="316">
        <f t="shared" si="329"/>
        <v>0</v>
      </c>
      <c r="AY288" s="316">
        <f t="shared" si="329"/>
        <v>0</v>
      </c>
      <c r="AZ288" s="316">
        <f t="shared" si="329"/>
        <v>0</v>
      </c>
      <c r="BA288" s="316">
        <f t="shared" si="329"/>
        <v>0</v>
      </c>
      <c r="BB288" s="316">
        <f t="shared" si="329"/>
        <v>0</v>
      </c>
      <c r="BC288" s="316">
        <f t="shared" si="329"/>
        <v>0</v>
      </c>
      <c r="BD288" s="316">
        <f t="shared" si="329"/>
        <v>0</v>
      </c>
      <c r="BE288" s="316">
        <f t="shared" si="329"/>
        <v>0</v>
      </c>
      <c r="BF288" s="316">
        <f t="shared" si="329"/>
        <v>0</v>
      </c>
      <c r="BG288" s="316">
        <f t="shared" si="329"/>
        <v>0</v>
      </c>
      <c r="BH288" s="316">
        <f t="shared" si="329"/>
        <v>0</v>
      </c>
      <c r="BI288" s="316">
        <f t="shared" si="329"/>
        <v>0</v>
      </c>
      <c r="BJ288" s="316">
        <f t="shared" si="329"/>
        <v>0</v>
      </c>
      <c r="BK288" s="316">
        <f t="shared" si="329"/>
        <v>0</v>
      </c>
      <c r="BL288" s="316">
        <f t="shared" si="329"/>
        <v>0</v>
      </c>
      <c r="BM288" s="316">
        <f t="shared" si="329"/>
        <v>0</v>
      </c>
      <c r="BN288" s="316">
        <f t="shared" si="329"/>
        <v>0</v>
      </c>
      <c r="BO288" s="316">
        <f t="shared" si="329"/>
        <v>0</v>
      </c>
      <c r="BP288" s="316">
        <f t="shared" si="329"/>
        <v>0</v>
      </c>
      <c r="BQ288" s="316">
        <f t="shared" si="329"/>
        <v>0</v>
      </c>
      <c r="BR288" s="316">
        <f t="shared" si="329"/>
        <v>0</v>
      </c>
      <c r="BS288" s="316">
        <f t="shared" si="329"/>
        <v>0</v>
      </c>
      <c r="BT288" s="316">
        <f t="shared" si="329"/>
        <v>0</v>
      </c>
      <c r="BU288" s="316">
        <f t="shared" ref="BU288:BX288" si="330">IF($C82="NON-QALY",IF(BU$71="-","",BU$158*BU287),IF($C82="QALY",IF(BU$71="-","",BU287*BU$159),"N/A"))</f>
        <v>0</v>
      </c>
      <c r="BV288" s="316">
        <f t="shared" si="330"/>
        <v>0</v>
      </c>
      <c r="BW288" s="316">
        <f t="shared" si="330"/>
        <v>0</v>
      </c>
      <c r="BX288" s="316">
        <f t="shared" si="330"/>
        <v>0</v>
      </c>
    </row>
    <row r="289" spans="1:76" s="7" customFormat="1" ht="11.4" x14ac:dyDescent="0.2">
      <c r="A289" s="738" t="s">
        <v>634</v>
      </c>
      <c r="B289" s="713">
        <f>B83</f>
        <v>0</v>
      </c>
      <c r="C289" s="713" t="str">
        <f>C83</f>
        <v>Non-QALY</v>
      </c>
      <c r="D289" s="709">
        <f>E289/(IF(C83="QALY",Factors!$BU$67,Factors!$BU$66))</f>
        <v>0</v>
      </c>
      <c r="E289" s="709">
        <f t="shared" ref="E289" si="331">SUM(G290:BX290)</f>
        <v>0</v>
      </c>
      <c r="F289" s="34" t="s">
        <v>325</v>
      </c>
      <c r="G289" s="316">
        <f>G83</f>
        <v>0</v>
      </c>
      <c r="H289" s="316">
        <f t="shared" ref="H289:BS289" si="332">H83</f>
        <v>0</v>
      </c>
      <c r="I289" s="316">
        <f t="shared" si="332"/>
        <v>0</v>
      </c>
      <c r="J289" s="316">
        <f t="shared" si="332"/>
        <v>0</v>
      </c>
      <c r="K289" s="316">
        <f t="shared" si="332"/>
        <v>0</v>
      </c>
      <c r="L289" s="316">
        <f t="shared" si="332"/>
        <v>0</v>
      </c>
      <c r="M289" s="316">
        <f t="shared" si="332"/>
        <v>0</v>
      </c>
      <c r="N289" s="316">
        <f t="shared" si="332"/>
        <v>0</v>
      </c>
      <c r="O289" s="316">
        <f t="shared" si="332"/>
        <v>0</v>
      </c>
      <c r="P289" s="316">
        <f t="shared" si="332"/>
        <v>0</v>
      </c>
      <c r="Q289" s="316">
        <f t="shared" si="332"/>
        <v>0</v>
      </c>
      <c r="R289" s="316">
        <f t="shared" si="332"/>
        <v>0</v>
      </c>
      <c r="S289" s="316">
        <f t="shared" si="332"/>
        <v>0</v>
      </c>
      <c r="T289" s="316">
        <f t="shared" si="332"/>
        <v>0</v>
      </c>
      <c r="U289" s="316">
        <f t="shared" si="332"/>
        <v>0</v>
      </c>
      <c r="V289" s="316">
        <f t="shared" si="332"/>
        <v>0</v>
      </c>
      <c r="W289" s="316">
        <f t="shared" si="332"/>
        <v>0</v>
      </c>
      <c r="X289" s="316">
        <f t="shared" si="332"/>
        <v>0</v>
      </c>
      <c r="Y289" s="316">
        <f t="shared" si="332"/>
        <v>0</v>
      </c>
      <c r="Z289" s="316">
        <f t="shared" si="332"/>
        <v>0</v>
      </c>
      <c r="AA289" s="316">
        <f t="shared" si="332"/>
        <v>0</v>
      </c>
      <c r="AB289" s="316">
        <f t="shared" si="332"/>
        <v>0</v>
      </c>
      <c r="AC289" s="316">
        <f t="shared" si="332"/>
        <v>0</v>
      </c>
      <c r="AD289" s="316">
        <f t="shared" si="332"/>
        <v>0</v>
      </c>
      <c r="AE289" s="316">
        <f t="shared" si="332"/>
        <v>0</v>
      </c>
      <c r="AF289" s="316">
        <f t="shared" si="332"/>
        <v>0</v>
      </c>
      <c r="AG289" s="316">
        <f t="shared" si="332"/>
        <v>0</v>
      </c>
      <c r="AH289" s="316">
        <f t="shared" si="332"/>
        <v>0</v>
      </c>
      <c r="AI289" s="316">
        <f t="shared" si="332"/>
        <v>0</v>
      </c>
      <c r="AJ289" s="316">
        <f t="shared" si="332"/>
        <v>0</v>
      </c>
      <c r="AK289" s="316">
        <f t="shared" si="332"/>
        <v>0</v>
      </c>
      <c r="AL289" s="316">
        <f t="shared" si="332"/>
        <v>0</v>
      </c>
      <c r="AM289" s="316">
        <f t="shared" si="332"/>
        <v>0</v>
      </c>
      <c r="AN289" s="316">
        <f t="shared" si="332"/>
        <v>0</v>
      </c>
      <c r="AO289" s="316">
        <f t="shared" si="332"/>
        <v>0</v>
      </c>
      <c r="AP289" s="316">
        <f t="shared" si="332"/>
        <v>0</v>
      </c>
      <c r="AQ289" s="316">
        <f t="shared" si="332"/>
        <v>0</v>
      </c>
      <c r="AR289" s="316">
        <f t="shared" si="332"/>
        <v>0</v>
      </c>
      <c r="AS289" s="316">
        <f t="shared" si="332"/>
        <v>0</v>
      </c>
      <c r="AT289" s="316">
        <f t="shared" si="332"/>
        <v>0</v>
      </c>
      <c r="AU289" s="316">
        <f t="shared" si="332"/>
        <v>0</v>
      </c>
      <c r="AV289" s="316">
        <f t="shared" si="332"/>
        <v>0</v>
      </c>
      <c r="AW289" s="316">
        <f t="shared" si="332"/>
        <v>0</v>
      </c>
      <c r="AX289" s="316">
        <f t="shared" si="332"/>
        <v>0</v>
      </c>
      <c r="AY289" s="316">
        <f t="shared" si="332"/>
        <v>0</v>
      </c>
      <c r="AZ289" s="316">
        <f t="shared" si="332"/>
        <v>0</v>
      </c>
      <c r="BA289" s="316">
        <f t="shared" si="332"/>
        <v>0</v>
      </c>
      <c r="BB289" s="316">
        <f t="shared" si="332"/>
        <v>0</v>
      </c>
      <c r="BC289" s="316">
        <f t="shared" si="332"/>
        <v>0</v>
      </c>
      <c r="BD289" s="316">
        <f t="shared" si="332"/>
        <v>0</v>
      </c>
      <c r="BE289" s="316">
        <f t="shared" si="332"/>
        <v>0</v>
      </c>
      <c r="BF289" s="316">
        <f t="shared" si="332"/>
        <v>0</v>
      </c>
      <c r="BG289" s="316">
        <f t="shared" si="332"/>
        <v>0</v>
      </c>
      <c r="BH289" s="316">
        <f t="shared" si="332"/>
        <v>0</v>
      </c>
      <c r="BI289" s="316">
        <f t="shared" si="332"/>
        <v>0</v>
      </c>
      <c r="BJ289" s="316">
        <f t="shared" si="332"/>
        <v>0</v>
      </c>
      <c r="BK289" s="316">
        <f t="shared" si="332"/>
        <v>0</v>
      </c>
      <c r="BL289" s="316">
        <f t="shared" si="332"/>
        <v>0</v>
      </c>
      <c r="BM289" s="316">
        <f t="shared" si="332"/>
        <v>0</v>
      </c>
      <c r="BN289" s="316">
        <f t="shared" si="332"/>
        <v>0</v>
      </c>
      <c r="BO289" s="316">
        <f t="shared" si="332"/>
        <v>0</v>
      </c>
      <c r="BP289" s="316">
        <f t="shared" si="332"/>
        <v>0</v>
      </c>
      <c r="BQ289" s="316">
        <f t="shared" si="332"/>
        <v>0</v>
      </c>
      <c r="BR289" s="316">
        <f t="shared" si="332"/>
        <v>0</v>
      </c>
      <c r="BS289" s="316">
        <f t="shared" si="332"/>
        <v>0</v>
      </c>
      <c r="BT289" s="316">
        <f t="shared" ref="BT289:BX289" si="333">BT83</f>
        <v>0</v>
      </c>
      <c r="BU289" s="316">
        <f t="shared" si="333"/>
        <v>0</v>
      </c>
      <c r="BV289" s="316">
        <f t="shared" si="333"/>
        <v>0</v>
      </c>
      <c r="BW289" s="316">
        <f t="shared" si="333"/>
        <v>0</v>
      </c>
      <c r="BX289" s="316">
        <f t="shared" si="333"/>
        <v>0</v>
      </c>
    </row>
    <row r="290" spans="1:76" s="7" customFormat="1" ht="11.4" x14ac:dyDescent="0.2">
      <c r="A290" s="739"/>
      <c r="B290" s="714"/>
      <c r="C290" s="714"/>
      <c r="D290" s="710"/>
      <c r="E290" s="710"/>
      <c r="F290" s="90" t="s">
        <v>324</v>
      </c>
      <c r="G290" s="316">
        <f>IF($C83="","N/A",G289)</f>
        <v>0</v>
      </c>
      <c r="H290" s="316">
        <f>IF($C83="NON-QALY",IF(H$71="-","",H$158*H289),IF($C83="QALY",IF(H$71="-","",H289*H$159),"N/A"))</f>
        <v>0</v>
      </c>
      <c r="I290" s="316">
        <f t="shared" ref="I290:BT290" si="334">IF($C83="NON-QALY",IF(I$71="-","",I$158*I289),IF($C83="QALY",IF(I$71="-","",I289*I$159),"N/A"))</f>
        <v>0</v>
      </c>
      <c r="J290" s="316">
        <f t="shared" si="334"/>
        <v>0</v>
      </c>
      <c r="K290" s="316">
        <f t="shared" si="334"/>
        <v>0</v>
      </c>
      <c r="L290" s="316">
        <f t="shared" si="334"/>
        <v>0</v>
      </c>
      <c r="M290" s="316">
        <f t="shared" si="334"/>
        <v>0</v>
      </c>
      <c r="N290" s="316">
        <f t="shared" si="334"/>
        <v>0</v>
      </c>
      <c r="O290" s="316">
        <f t="shared" si="334"/>
        <v>0</v>
      </c>
      <c r="P290" s="316">
        <f t="shared" si="334"/>
        <v>0</v>
      </c>
      <c r="Q290" s="316">
        <f t="shared" si="334"/>
        <v>0</v>
      </c>
      <c r="R290" s="316">
        <f t="shared" si="334"/>
        <v>0</v>
      </c>
      <c r="S290" s="316">
        <f t="shared" si="334"/>
        <v>0</v>
      </c>
      <c r="T290" s="316">
        <f t="shared" si="334"/>
        <v>0</v>
      </c>
      <c r="U290" s="316">
        <f t="shared" si="334"/>
        <v>0</v>
      </c>
      <c r="V290" s="316">
        <f t="shared" si="334"/>
        <v>0</v>
      </c>
      <c r="W290" s="316">
        <f t="shared" si="334"/>
        <v>0</v>
      </c>
      <c r="X290" s="316">
        <f t="shared" si="334"/>
        <v>0</v>
      </c>
      <c r="Y290" s="316">
        <f t="shared" si="334"/>
        <v>0</v>
      </c>
      <c r="Z290" s="316">
        <f t="shared" si="334"/>
        <v>0</v>
      </c>
      <c r="AA290" s="316">
        <f t="shared" si="334"/>
        <v>0</v>
      </c>
      <c r="AB290" s="316">
        <f t="shared" si="334"/>
        <v>0</v>
      </c>
      <c r="AC290" s="316">
        <f t="shared" si="334"/>
        <v>0</v>
      </c>
      <c r="AD290" s="316">
        <f t="shared" si="334"/>
        <v>0</v>
      </c>
      <c r="AE290" s="316">
        <f t="shared" si="334"/>
        <v>0</v>
      </c>
      <c r="AF290" s="316">
        <f t="shared" si="334"/>
        <v>0</v>
      </c>
      <c r="AG290" s="316">
        <f t="shared" si="334"/>
        <v>0</v>
      </c>
      <c r="AH290" s="316">
        <f t="shared" si="334"/>
        <v>0</v>
      </c>
      <c r="AI290" s="316">
        <f t="shared" si="334"/>
        <v>0</v>
      </c>
      <c r="AJ290" s="316">
        <f t="shared" si="334"/>
        <v>0</v>
      </c>
      <c r="AK290" s="316">
        <f t="shared" si="334"/>
        <v>0</v>
      </c>
      <c r="AL290" s="316">
        <f t="shared" si="334"/>
        <v>0</v>
      </c>
      <c r="AM290" s="316">
        <f t="shared" si="334"/>
        <v>0</v>
      </c>
      <c r="AN290" s="316">
        <f t="shared" si="334"/>
        <v>0</v>
      </c>
      <c r="AO290" s="316">
        <f t="shared" si="334"/>
        <v>0</v>
      </c>
      <c r="AP290" s="316">
        <f t="shared" si="334"/>
        <v>0</v>
      </c>
      <c r="AQ290" s="316">
        <f t="shared" si="334"/>
        <v>0</v>
      </c>
      <c r="AR290" s="316">
        <f t="shared" si="334"/>
        <v>0</v>
      </c>
      <c r="AS290" s="316">
        <f t="shared" si="334"/>
        <v>0</v>
      </c>
      <c r="AT290" s="316">
        <f t="shared" si="334"/>
        <v>0</v>
      </c>
      <c r="AU290" s="316">
        <f t="shared" si="334"/>
        <v>0</v>
      </c>
      <c r="AV290" s="316">
        <f t="shared" si="334"/>
        <v>0</v>
      </c>
      <c r="AW290" s="316">
        <f t="shared" si="334"/>
        <v>0</v>
      </c>
      <c r="AX290" s="316">
        <f t="shared" si="334"/>
        <v>0</v>
      </c>
      <c r="AY290" s="316">
        <f t="shared" si="334"/>
        <v>0</v>
      </c>
      <c r="AZ290" s="316">
        <f t="shared" si="334"/>
        <v>0</v>
      </c>
      <c r="BA290" s="316">
        <f t="shared" si="334"/>
        <v>0</v>
      </c>
      <c r="BB290" s="316">
        <f t="shared" si="334"/>
        <v>0</v>
      </c>
      <c r="BC290" s="316">
        <f t="shared" si="334"/>
        <v>0</v>
      </c>
      <c r="BD290" s="316">
        <f t="shared" si="334"/>
        <v>0</v>
      </c>
      <c r="BE290" s="316">
        <f t="shared" si="334"/>
        <v>0</v>
      </c>
      <c r="BF290" s="316">
        <f t="shared" si="334"/>
        <v>0</v>
      </c>
      <c r="BG290" s="316">
        <f t="shared" si="334"/>
        <v>0</v>
      </c>
      <c r="BH290" s="316">
        <f t="shared" si="334"/>
        <v>0</v>
      </c>
      <c r="BI290" s="316">
        <f t="shared" si="334"/>
        <v>0</v>
      </c>
      <c r="BJ290" s="316">
        <f t="shared" si="334"/>
        <v>0</v>
      </c>
      <c r="BK290" s="316">
        <f t="shared" si="334"/>
        <v>0</v>
      </c>
      <c r="BL290" s="316">
        <f t="shared" si="334"/>
        <v>0</v>
      </c>
      <c r="BM290" s="316">
        <f t="shared" si="334"/>
        <v>0</v>
      </c>
      <c r="BN290" s="316">
        <f t="shared" si="334"/>
        <v>0</v>
      </c>
      <c r="BO290" s="316">
        <f t="shared" si="334"/>
        <v>0</v>
      </c>
      <c r="BP290" s="316">
        <f t="shared" si="334"/>
        <v>0</v>
      </c>
      <c r="BQ290" s="316">
        <f t="shared" si="334"/>
        <v>0</v>
      </c>
      <c r="BR290" s="316">
        <f t="shared" si="334"/>
        <v>0</v>
      </c>
      <c r="BS290" s="316">
        <f t="shared" si="334"/>
        <v>0</v>
      </c>
      <c r="BT290" s="316">
        <f t="shared" si="334"/>
        <v>0</v>
      </c>
      <c r="BU290" s="316">
        <f t="shared" ref="BU290:BX290" si="335">IF($C83="NON-QALY",IF(BU$71="-","",BU$158*BU289),IF($C83="QALY",IF(BU$71="-","",BU289*BU$159),"N/A"))</f>
        <v>0</v>
      </c>
      <c r="BV290" s="316">
        <f t="shared" si="335"/>
        <v>0</v>
      </c>
      <c r="BW290" s="316">
        <f t="shared" si="335"/>
        <v>0</v>
      </c>
      <c r="BX290" s="316">
        <f t="shared" si="335"/>
        <v>0</v>
      </c>
    </row>
    <row r="291" spans="1:76" s="7" customFormat="1" ht="11.4" x14ac:dyDescent="0.2">
      <c r="A291" s="738" t="s">
        <v>635</v>
      </c>
      <c r="B291" s="713">
        <f>B84</f>
        <v>0</v>
      </c>
      <c r="C291" s="713" t="str">
        <f>C84</f>
        <v>Non-QALY</v>
      </c>
      <c r="D291" s="709">
        <f>E291/(IF(C84="QALY",Factors!$BU$67,Factors!$BU$66))</f>
        <v>0</v>
      </c>
      <c r="E291" s="709">
        <f t="shared" ref="E291" si="336">SUM(G292:BX292)</f>
        <v>0</v>
      </c>
      <c r="F291" s="34" t="s">
        <v>325</v>
      </c>
      <c r="G291" s="316">
        <f>G84</f>
        <v>0</v>
      </c>
      <c r="H291" s="316">
        <f t="shared" ref="H291:BS291" si="337">H84</f>
        <v>0</v>
      </c>
      <c r="I291" s="316">
        <f t="shared" si="337"/>
        <v>0</v>
      </c>
      <c r="J291" s="316">
        <f t="shared" si="337"/>
        <v>0</v>
      </c>
      <c r="K291" s="316">
        <f t="shared" si="337"/>
        <v>0</v>
      </c>
      <c r="L291" s="316">
        <f t="shared" si="337"/>
        <v>0</v>
      </c>
      <c r="M291" s="316">
        <f t="shared" si="337"/>
        <v>0</v>
      </c>
      <c r="N291" s="316">
        <f t="shared" si="337"/>
        <v>0</v>
      </c>
      <c r="O291" s="316">
        <f t="shared" si="337"/>
        <v>0</v>
      </c>
      <c r="P291" s="316">
        <f t="shared" si="337"/>
        <v>0</v>
      </c>
      <c r="Q291" s="316">
        <f t="shared" si="337"/>
        <v>0</v>
      </c>
      <c r="R291" s="316">
        <f t="shared" si="337"/>
        <v>0</v>
      </c>
      <c r="S291" s="316">
        <f t="shared" si="337"/>
        <v>0</v>
      </c>
      <c r="T291" s="316">
        <f t="shared" si="337"/>
        <v>0</v>
      </c>
      <c r="U291" s="316">
        <f t="shared" si="337"/>
        <v>0</v>
      </c>
      <c r="V291" s="316">
        <f t="shared" si="337"/>
        <v>0</v>
      </c>
      <c r="W291" s="316">
        <f t="shared" si="337"/>
        <v>0</v>
      </c>
      <c r="X291" s="316">
        <f t="shared" si="337"/>
        <v>0</v>
      </c>
      <c r="Y291" s="316">
        <f t="shared" si="337"/>
        <v>0</v>
      </c>
      <c r="Z291" s="316">
        <f t="shared" si="337"/>
        <v>0</v>
      </c>
      <c r="AA291" s="316">
        <f t="shared" si="337"/>
        <v>0</v>
      </c>
      <c r="AB291" s="316">
        <f t="shared" si="337"/>
        <v>0</v>
      </c>
      <c r="AC291" s="316">
        <f t="shared" si="337"/>
        <v>0</v>
      </c>
      <c r="AD291" s="316">
        <f t="shared" si="337"/>
        <v>0</v>
      </c>
      <c r="AE291" s="316">
        <f t="shared" si="337"/>
        <v>0</v>
      </c>
      <c r="AF291" s="316">
        <f t="shared" si="337"/>
        <v>0</v>
      </c>
      <c r="AG291" s="316">
        <f t="shared" si="337"/>
        <v>0</v>
      </c>
      <c r="AH291" s="316">
        <f t="shared" si="337"/>
        <v>0</v>
      </c>
      <c r="AI291" s="316">
        <f t="shared" si="337"/>
        <v>0</v>
      </c>
      <c r="AJ291" s="316">
        <f t="shared" si="337"/>
        <v>0</v>
      </c>
      <c r="AK291" s="316">
        <f t="shared" si="337"/>
        <v>0</v>
      </c>
      <c r="AL291" s="316">
        <f t="shared" si="337"/>
        <v>0</v>
      </c>
      <c r="AM291" s="316">
        <f t="shared" si="337"/>
        <v>0</v>
      </c>
      <c r="AN291" s="316">
        <f t="shared" si="337"/>
        <v>0</v>
      </c>
      <c r="AO291" s="316">
        <f t="shared" si="337"/>
        <v>0</v>
      </c>
      <c r="AP291" s="316">
        <f t="shared" si="337"/>
        <v>0</v>
      </c>
      <c r="AQ291" s="316">
        <f t="shared" si="337"/>
        <v>0</v>
      </c>
      <c r="AR291" s="316">
        <f t="shared" si="337"/>
        <v>0</v>
      </c>
      <c r="AS291" s="316">
        <f t="shared" si="337"/>
        <v>0</v>
      </c>
      <c r="AT291" s="316">
        <f t="shared" si="337"/>
        <v>0</v>
      </c>
      <c r="AU291" s="316">
        <f t="shared" si="337"/>
        <v>0</v>
      </c>
      <c r="AV291" s="316">
        <f t="shared" si="337"/>
        <v>0</v>
      </c>
      <c r="AW291" s="316">
        <f t="shared" si="337"/>
        <v>0</v>
      </c>
      <c r="AX291" s="316">
        <f t="shared" si="337"/>
        <v>0</v>
      </c>
      <c r="AY291" s="316">
        <f t="shared" si="337"/>
        <v>0</v>
      </c>
      <c r="AZ291" s="316">
        <f t="shared" si="337"/>
        <v>0</v>
      </c>
      <c r="BA291" s="316">
        <f t="shared" si="337"/>
        <v>0</v>
      </c>
      <c r="BB291" s="316">
        <f t="shared" si="337"/>
        <v>0</v>
      </c>
      <c r="BC291" s="316">
        <f t="shared" si="337"/>
        <v>0</v>
      </c>
      <c r="BD291" s="316">
        <f t="shared" si="337"/>
        <v>0</v>
      </c>
      <c r="BE291" s="316">
        <f t="shared" si="337"/>
        <v>0</v>
      </c>
      <c r="BF291" s="316">
        <f t="shared" si="337"/>
        <v>0</v>
      </c>
      <c r="BG291" s="316">
        <f t="shared" si="337"/>
        <v>0</v>
      </c>
      <c r="BH291" s="316">
        <f t="shared" si="337"/>
        <v>0</v>
      </c>
      <c r="BI291" s="316">
        <f t="shared" si="337"/>
        <v>0</v>
      </c>
      <c r="BJ291" s="316">
        <f t="shared" si="337"/>
        <v>0</v>
      </c>
      <c r="BK291" s="316">
        <f t="shared" si="337"/>
        <v>0</v>
      </c>
      <c r="BL291" s="316">
        <f t="shared" si="337"/>
        <v>0</v>
      </c>
      <c r="BM291" s="316">
        <f t="shared" si="337"/>
        <v>0</v>
      </c>
      <c r="BN291" s="316">
        <f t="shared" si="337"/>
        <v>0</v>
      </c>
      <c r="BO291" s="316">
        <f t="shared" si="337"/>
        <v>0</v>
      </c>
      <c r="BP291" s="316">
        <f t="shared" si="337"/>
        <v>0</v>
      </c>
      <c r="BQ291" s="316">
        <f t="shared" si="337"/>
        <v>0</v>
      </c>
      <c r="BR291" s="316">
        <f t="shared" si="337"/>
        <v>0</v>
      </c>
      <c r="BS291" s="316">
        <f t="shared" si="337"/>
        <v>0</v>
      </c>
      <c r="BT291" s="316">
        <f t="shared" ref="BT291:BX291" si="338">BT84</f>
        <v>0</v>
      </c>
      <c r="BU291" s="316">
        <f t="shared" si="338"/>
        <v>0</v>
      </c>
      <c r="BV291" s="316">
        <f t="shared" si="338"/>
        <v>0</v>
      </c>
      <c r="BW291" s="316">
        <f t="shared" si="338"/>
        <v>0</v>
      </c>
      <c r="BX291" s="316">
        <f t="shared" si="338"/>
        <v>0</v>
      </c>
    </row>
    <row r="292" spans="1:76" s="7" customFormat="1" ht="11.4" x14ac:dyDescent="0.2">
      <c r="A292" s="739"/>
      <c r="B292" s="714"/>
      <c r="C292" s="714"/>
      <c r="D292" s="710"/>
      <c r="E292" s="710"/>
      <c r="F292" s="90" t="s">
        <v>324</v>
      </c>
      <c r="G292" s="316">
        <f>IF($C84="","N/A",G291)</f>
        <v>0</v>
      </c>
      <c r="H292" s="316">
        <f>IF($C84="NON-QALY",IF(H$71="-","",H$158*H291),IF($C84="QALY",IF(H$71="-","",H291*H$159),"N/A"))</f>
        <v>0</v>
      </c>
      <c r="I292" s="316">
        <f t="shared" ref="I292:BT292" si="339">IF($C84="NON-QALY",IF(I$71="-","",I$158*I291),IF($C84="QALY",IF(I$71="-","",I291*I$159),"N/A"))</f>
        <v>0</v>
      </c>
      <c r="J292" s="316">
        <f t="shared" si="339"/>
        <v>0</v>
      </c>
      <c r="K292" s="316">
        <f t="shared" si="339"/>
        <v>0</v>
      </c>
      <c r="L292" s="316">
        <f t="shared" si="339"/>
        <v>0</v>
      </c>
      <c r="M292" s="316">
        <f t="shared" si="339"/>
        <v>0</v>
      </c>
      <c r="N292" s="316">
        <f t="shared" si="339"/>
        <v>0</v>
      </c>
      <c r="O292" s="316">
        <f t="shared" si="339"/>
        <v>0</v>
      </c>
      <c r="P292" s="316">
        <f t="shared" si="339"/>
        <v>0</v>
      </c>
      <c r="Q292" s="316">
        <f t="shared" si="339"/>
        <v>0</v>
      </c>
      <c r="R292" s="316">
        <f t="shared" si="339"/>
        <v>0</v>
      </c>
      <c r="S292" s="316">
        <f t="shared" si="339"/>
        <v>0</v>
      </c>
      <c r="T292" s="316">
        <f t="shared" si="339"/>
        <v>0</v>
      </c>
      <c r="U292" s="316">
        <f t="shared" si="339"/>
        <v>0</v>
      </c>
      <c r="V292" s="316">
        <f t="shared" si="339"/>
        <v>0</v>
      </c>
      <c r="W292" s="316">
        <f t="shared" si="339"/>
        <v>0</v>
      </c>
      <c r="X292" s="316">
        <f t="shared" si="339"/>
        <v>0</v>
      </c>
      <c r="Y292" s="316">
        <f t="shared" si="339"/>
        <v>0</v>
      </c>
      <c r="Z292" s="316">
        <f t="shared" si="339"/>
        <v>0</v>
      </c>
      <c r="AA292" s="316">
        <f t="shared" si="339"/>
        <v>0</v>
      </c>
      <c r="AB292" s="316">
        <f t="shared" si="339"/>
        <v>0</v>
      </c>
      <c r="AC292" s="316">
        <f t="shared" si="339"/>
        <v>0</v>
      </c>
      <c r="AD292" s="316">
        <f t="shared" si="339"/>
        <v>0</v>
      </c>
      <c r="AE292" s="316">
        <f t="shared" si="339"/>
        <v>0</v>
      </c>
      <c r="AF292" s="316">
        <f t="shared" si="339"/>
        <v>0</v>
      </c>
      <c r="AG292" s="316">
        <f t="shared" si="339"/>
        <v>0</v>
      </c>
      <c r="AH292" s="316">
        <f t="shared" si="339"/>
        <v>0</v>
      </c>
      <c r="AI292" s="316">
        <f t="shared" si="339"/>
        <v>0</v>
      </c>
      <c r="AJ292" s="316">
        <f t="shared" si="339"/>
        <v>0</v>
      </c>
      <c r="AK292" s="316">
        <f t="shared" si="339"/>
        <v>0</v>
      </c>
      <c r="AL292" s="316">
        <f t="shared" si="339"/>
        <v>0</v>
      </c>
      <c r="AM292" s="316">
        <f t="shared" si="339"/>
        <v>0</v>
      </c>
      <c r="AN292" s="316">
        <f t="shared" si="339"/>
        <v>0</v>
      </c>
      <c r="AO292" s="316">
        <f t="shared" si="339"/>
        <v>0</v>
      </c>
      <c r="AP292" s="316">
        <f t="shared" si="339"/>
        <v>0</v>
      </c>
      <c r="AQ292" s="316">
        <f t="shared" si="339"/>
        <v>0</v>
      </c>
      <c r="AR292" s="316">
        <f t="shared" si="339"/>
        <v>0</v>
      </c>
      <c r="AS292" s="316">
        <f t="shared" si="339"/>
        <v>0</v>
      </c>
      <c r="AT292" s="316">
        <f t="shared" si="339"/>
        <v>0</v>
      </c>
      <c r="AU292" s="316">
        <f t="shared" si="339"/>
        <v>0</v>
      </c>
      <c r="AV292" s="316">
        <f t="shared" si="339"/>
        <v>0</v>
      </c>
      <c r="AW292" s="316">
        <f t="shared" si="339"/>
        <v>0</v>
      </c>
      <c r="AX292" s="316">
        <f t="shared" si="339"/>
        <v>0</v>
      </c>
      <c r="AY292" s="316">
        <f t="shared" si="339"/>
        <v>0</v>
      </c>
      <c r="AZ292" s="316">
        <f t="shared" si="339"/>
        <v>0</v>
      </c>
      <c r="BA292" s="316">
        <f t="shared" si="339"/>
        <v>0</v>
      </c>
      <c r="BB292" s="316">
        <f t="shared" si="339"/>
        <v>0</v>
      </c>
      <c r="BC292" s="316">
        <f t="shared" si="339"/>
        <v>0</v>
      </c>
      <c r="BD292" s="316">
        <f t="shared" si="339"/>
        <v>0</v>
      </c>
      <c r="BE292" s="316">
        <f t="shared" si="339"/>
        <v>0</v>
      </c>
      <c r="BF292" s="316">
        <f t="shared" si="339"/>
        <v>0</v>
      </c>
      <c r="BG292" s="316">
        <f t="shared" si="339"/>
        <v>0</v>
      </c>
      <c r="BH292" s="316">
        <f t="shared" si="339"/>
        <v>0</v>
      </c>
      <c r="BI292" s="316">
        <f t="shared" si="339"/>
        <v>0</v>
      </c>
      <c r="BJ292" s="316">
        <f t="shared" si="339"/>
        <v>0</v>
      </c>
      <c r="BK292" s="316">
        <f t="shared" si="339"/>
        <v>0</v>
      </c>
      <c r="BL292" s="316">
        <f t="shared" si="339"/>
        <v>0</v>
      </c>
      <c r="BM292" s="316">
        <f t="shared" si="339"/>
        <v>0</v>
      </c>
      <c r="BN292" s="316">
        <f t="shared" si="339"/>
        <v>0</v>
      </c>
      <c r="BO292" s="316">
        <f t="shared" si="339"/>
        <v>0</v>
      </c>
      <c r="BP292" s="316">
        <f t="shared" si="339"/>
        <v>0</v>
      </c>
      <c r="BQ292" s="316">
        <f t="shared" si="339"/>
        <v>0</v>
      </c>
      <c r="BR292" s="316">
        <f t="shared" si="339"/>
        <v>0</v>
      </c>
      <c r="BS292" s="316">
        <f t="shared" si="339"/>
        <v>0</v>
      </c>
      <c r="BT292" s="316">
        <f t="shared" si="339"/>
        <v>0</v>
      </c>
      <c r="BU292" s="316">
        <f t="shared" ref="BU292:BX292" si="340">IF($C84="NON-QALY",IF(BU$71="-","",BU$158*BU291),IF($C84="QALY",IF(BU$71="-","",BU291*BU$159),"N/A"))</f>
        <v>0</v>
      </c>
      <c r="BV292" s="316">
        <f t="shared" si="340"/>
        <v>0</v>
      </c>
      <c r="BW292" s="316">
        <f t="shared" si="340"/>
        <v>0</v>
      </c>
      <c r="BX292" s="316">
        <f t="shared" si="340"/>
        <v>0</v>
      </c>
    </row>
    <row r="293" spans="1:76" s="7" customFormat="1" ht="11.4" x14ac:dyDescent="0.2">
      <c r="A293" s="738" t="s">
        <v>636</v>
      </c>
      <c r="B293" s="713">
        <f>B85</f>
        <v>0</v>
      </c>
      <c r="C293" s="713" t="str">
        <f>C85</f>
        <v>Non-QALY</v>
      </c>
      <c r="D293" s="709">
        <f>E293/(IF(C85="QALY",Factors!$BU$67,Factors!$BU$66))</f>
        <v>0</v>
      </c>
      <c r="E293" s="709">
        <f t="shared" ref="E293" si="341">SUM(G294:BX294)</f>
        <v>0</v>
      </c>
      <c r="F293" s="34" t="s">
        <v>325</v>
      </c>
      <c r="G293" s="316">
        <f>G85</f>
        <v>0</v>
      </c>
      <c r="H293" s="316">
        <f t="shared" ref="H293:BS293" si="342">H85</f>
        <v>0</v>
      </c>
      <c r="I293" s="316">
        <f t="shared" si="342"/>
        <v>0</v>
      </c>
      <c r="J293" s="316">
        <f t="shared" si="342"/>
        <v>0</v>
      </c>
      <c r="K293" s="316">
        <f t="shared" si="342"/>
        <v>0</v>
      </c>
      <c r="L293" s="316">
        <f t="shared" si="342"/>
        <v>0</v>
      </c>
      <c r="M293" s="316">
        <f t="shared" si="342"/>
        <v>0</v>
      </c>
      <c r="N293" s="316">
        <f t="shared" si="342"/>
        <v>0</v>
      </c>
      <c r="O293" s="316">
        <f t="shared" si="342"/>
        <v>0</v>
      </c>
      <c r="P293" s="316">
        <f t="shared" si="342"/>
        <v>0</v>
      </c>
      <c r="Q293" s="316">
        <f t="shared" si="342"/>
        <v>0</v>
      </c>
      <c r="R293" s="316">
        <f t="shared" si="342"/>
        <v>0</v>
      </c>
      <c r="S293" s="316">
        <f t="shared" si="342"/>
        <v>0</v>
      </c>
      <c r="T293" s="316">
        <f t="shared" si="342"/>
        <v>0</v>
      </c>
      <c r="U293" s="316">
        <f t="shared" si="342"/>
        <v>0</v>
      </c>
      <c r="V293" s="316">
        <f t="shared" si="342"/>
        <v>0</v>
      </c>
      <c r="W293" s="316">
        <f t="shared" si="342"/>
        <v>0</v>
      </c>
      <c r="X293" s="316">
        <f t="shared" si="342"/>
        <v>0</v>
      </c>
      <c r="Y293" s="316">
        <f t="shared" si="342"/>
        <v>0</v>
      </c>
      <c r="Z293" s="316">
        <f t="shared" si="342"/>
        <v>0</v>
      </c>
      <c r="AA293" s="316">
        <f t="shared" si="342"/>
        <v>0</v>
      </c>
      <c r="AB293" s="316">
        <f t="shared" si="342"/>
        <v>0</v>
      </c>
      <c r="AC293" s="316">
        <f t="shared" si="342"/>
        <v>0</v>
      </c>
      <c r="AD293" s="316">
        <f t="shared" si="342"/>
        <v>0</v>
      </c>
      <c r="AE293" s="316">
        <f t="shared" si="342"/>
        <v>0</v>
      </c>
      <c r="AF293" s="316">
        <f t="shared" si="342"/>
        <v>0</v>
      </c>
      <c r="AG293" s="316">
        <f t="shared" si="342"/>
        <v>0</v>
      </c>
      <c r="AH293" s="316">
        <f t="shared" si="342"/>
        <v>0</v>
      </c>
      <c r="AI293" s="316">
        <f t="shared" si="342"/>
        <v>0</v>
      </c>
      <c r="AJ293" s="316">
        <f t="shared" si="342"/>
        <v>0</v>
      </c>
      <c r="AK293" s="316">
        <f t="shared" si="342"/>
        <v>0</v>
      </c>
      <c r="AL293" s="316">
        <f t="shared" si="342"/>
        <v>0</v>
      </c>
      <c r="AM293" s="316">
        <f t="shared" si="342"/>
        <v>0</v>
      </c>
      <c r="AN293" s="316">
        <f t="shared" si="342"/>
        <v>0</v>
      </c>
      <c r="AO293" s="316">
        <f t="shared" si="342"/>
        <v>0</v>
      </c>
      <c r="AP293" s="316">
        <f t="shared" si="342"/>
        <v>0</v>
      </c>
      <c r="AQ293" s="316">
        <f t="shared" si="342"/>
        <v>0</v>
      </c>
      <c r="AR293" s="316">
        <f t="shared" si="342"/>
        <v>0</v>
      </c>
      <c r="AS293" s="316">
        <f t="shared" si="342"/>
        <v>0</v>
      </c>
      <c r="AT293" s="316">
        <f t="shared" si="342"/>
        <v>0</v>
      </c>
      <c r="AU293" s="316">
        <f t="shared" si="342"/>
        <v>0</v>
      </c>
      <c r="AV293" s="316">
        <f t="shared" si="342"/>
        <v>0</v>
      </c>
      <c r="AW293" s="316">
        <f t="shared" si="342"/>
        <v>0</v>
      </c>
      <c r="AX293" s="316">
        <f t="shared" si="342"/>
        <v>0</v>
      </c>
      <c r="AY293" s="316">
        <f t="shared" si="342"/>
        <v>0</v>
      </c>
      <c r="AZ293" s="316">
        <f t="shared" si="342"/>
        <v>0</v>
      </c>
      <c r="BA293" s="316">
        <f t="shared" si="342"/>
        <v>0</v>
      </c>
      <c r="BB293" s="316">
        <f t="shared" si="342"/>
        <v>0</v>
      </c>
      <c r="BC293" s="316">
        <f t="shared" si="342"/>
        <v>0</v>
      </c>
      <c r="BD293" s="316">
        <f t="shared" si="342"/>
        <v>0</v>
      </c>
      <c r="BE293" s="316">
        <f t="shared" si="342"/>
        <v>0</v>
      </c>
      <c r="BF293" s="316">
        <f t="shared" si="342"/>
        <v>0</v>
      </c>
      <c r="BG293" s="316">
        <f t="shared" si="342"/>
        <v>0</v>
      </c>
      <c r="BH293" s="316">
        <f t="shared" si="342"/>
        <v>0</v>
      </c>
      <c r="BI293" s="316">
        <f t="shared" si="342"/>
        <v>0</v>
      </c>
      <c r="BJ293" s="316">
        <f t="shared" si="342"/>
        <v>0</v>
      </c>
      <c r="BK293" s="316">
        <f t="shared" si="342"/>
        <v>0</v>
      </c>
      <c r="BL293" s="316">
        <f t="shared" si="342"/>
        <v>0</v>
      </c>
      <c r="BM293" s="316">
        <f t="shared" si="342"/>
        <v>0</v>
      </c>
      <c r="BN293" s="316">
        <f t="shared" si="342"/>
        <v>0</v>
      </c>
      <c r="BO293" s="316">
        <f t="shared" si="342"/>
        <v>0</v>
      </c>
      <c r="BP293" s="316">
        <f t="shared" si="342"/>
        <v>0</v>
      </c>
      <c r="BQ293" s="316">
        <f t="shared" si="342"/>
        <v>0</v>
      </c>
      <c r="BR293" s="316">
        <f t="shared" si="342"/>
        <v>0</v>
      </c>
      <c r="BS293" s="316">
        <f t="shared" si="342"/>
        <v>0</v>
      </c>
      <c r="BT293" s="316">
        <f t="shared" ref="BT293:BX293" si="343">BT85</f>
        <v>0</v>
      </c>
      <c r="BU293" s="316">
        <f t="shared" si="343"/>
        <v>0</v>
      </c>
      <c r="BV293" s="316">
        <f t="shared" si="343"/>
        <v>0</v>
      </c>
      <c r="BW293" s="316">
        <f t="shared" si="343"/>
        <v>0</v>
      </c>
      <c r="BX293" s="316">
        <f t="shared" si="343"/>
        <v>0</v>
      </c>
    </row>
    <row r="294" spans="1:76" s="7" customFormat="1" ht="11.4" x14ac:dyDescent="0.2">
      <c r="A294" s="739"/>
      <c r="B294" s="714"/>
      <c r="C294" s="714"/>
      <c r="D294" s="710"/>
      <c r="E294" s="710"/>
      <c r="F294" s="90" t="s">
        <v>324</v>
      </c>
      <c r="G294" s="316">
        <f>IF($C85="","N/A",G293)</f>
        <v>0</v>
      </c>
      <c r="H294" s="316">
        <f>IF($C85="NON-QALY",IF(H$71="-","",H$158*H293),IF($C85="QALY",IF(H$71="-","",H293*H$159),"N/A"))</f>
        <v>0</v>
      </c>
      <c r="I294" s="316">
        <f t="shared" ref="I294:BT294" si="344">IF($C85="NON-QALY",IF(I$71="-","",I$158*I293),IF($C85="QALY",IF(I$71="-","",I293*I$159),"N/A"))</f>
        <v>0</v>
      </c>
      <c r="J294" s="316">
        <f t="shared" si="344"/>
        <v>0</v>
      </c>
      <c r="K294" s="316">
        <f t="shared" si="344"/>
        <v>0</v>
      </c>
      <c r="L294" s="316">
        <f t="shared" si="344"/>
        <v>0</v>
      </c>
      <c r="M294" s="316">
        <f t="shared" si="344"/>
        <v>0</v>
      </c>
      <c r="N294" s="316">
        <f t="shared" si="344"/>
        <v>0</v>
      </c>
      <c r="O294" s="316">
        <f t="shared" si="344"/>
        <v>0</v>
      </c>
      <c r="P294" s="316">
        <f t="shared" si="344"/>
        <v>0</v>
      </c>
      <c r="Q294" s="316">
        <f t="shared" si="344"/>
        <v>0</v>
      </c>
      <c r="R294" s="316">
        <f t="shared" si="344"/>
        <v>0</v>
      </c>
      <c r="S294" s="316">
        <f t="shared" si="344"/>
        <v>0</v>
      </c>
      <c r="T294" s="316">
        <f t="shared" si="344"/>
        <v>0</v>
      </c>
      <c r="U294" s="316">
        <f t="shared" si="344"/>
        <v>0</v>
      </c>
      <c r="V294" s="316">
        <f t="shared" si="344"/>
        <v>0</v>
      </c>
      <c r="W294" s="316">
        <f t="shared" si="344"/>
        <v>0</v>
      </c>
      <c r="X294" s="316">
        <f t="shared" si="344"/>
        <v>0</v>
      </c>
      <c r="Y294" s="316">
        <f t="shared" si="344"/>
        <v>0</v>
      </c>
      <c r="Z294" s="316">
        <f t="shared" si="344"/>
        <v>0</v>
      </c>
      <c r="AA294" s="316">
        <f t="shared" si="344"/>
        <v>0</v>
      </c>
      <c r="AB294" s="316">
        <f t="shared" si="344"/>
        <v>0</v>
      </c>
      <c r="AC294" s="316">
        <f t="shared" si="344"/>
        <v>0</v>
      </c>
      <c r="AD294" s="316">
        <f t="shared" si="344"/>
        <v>0</v>
      </c>
      <c r="AE294" s="316">
        <f t="shared" si="344"/>
        <v>0</v>
      </c>
      <c r="AF294" s="316">
        <f t="shared" si="344"/>
        <v>0</v>
      </c>
      <c r="AG294" s="316">
        <f t="shared" si="344"/>
        <v>0</v>
      </c>
      <c r="AH294" s="316">
        <f t="shared" si="344"/>
        <v>0</v>
      </c>
      <c r="AI294" s="316">
        <f t="shared" si="344"/>
        <v>0</v>
      </c>
      <c r="AJ294" s="316">
        <f t="shared" si="344"/>
        <v>0</v>
      </c>
      <c r="AK294" s="316">
        <f t="shared" si="344"/>
        <v>0</v>
      </c>
      <c r="AL294" s="316">
        <f t="shared" si="344"/>
        <v>0</v>
      </c>
      <c r="AM294" s="316">
        <f t="shared" si="344"/>
        <v>0</v>
      </c>
      <c r="AN294" s="316">
        <f t="shared" si="344"/>
        <v>0</v>
      </c>
      <c r="AO294" s="316">
        <f t="shared" si="344"/>
        <v>0</v>
      </c>
      <c r="AP294" s="316">
        <f t="shared" si="344"/>
        <v>0</v>
      </c>
      <c r="AQ294" s="316">
        <f t="shared" si="344"/>
        <v>0</v>
      </c>
      <c r="AR294" s="316">
        <f t="shared" si="344"/>
        <v>0</v>
      </c>
      <c r="AS294" s="316">
        <f t="shared" si="344"/>
        <v>0</v>
      </c>
      <c r="AT294" s="316">
        <f t="shared" si="344"/>
        <v>0</v>
      </c>
      <c r="AU294" s="316">
        <f t="shared" si="344"/>
        <v>0</v>
      </c>
      <c r="AV294" s="316">
        <f t="shared" si="344"/>
        <v>0</v>
      </c>
      <c r="AW294" s="316">
        <f t="shared" si="344"/>
        <v>0</v>
      </c>
      <c r="AX294" s="316">
        <f t="shared" si="344"/>
        <v>0</v>
      </c>
      <c r="AY294" s="316">
        <f t="shared" si="344"/>
        <v>0</v>
      </c>
      <c r="AZ294" s="316">
        <f t="shared" si="344"/>
        <v>0</v>
      </c>
      <c r="BA294" s="316">
        <f t="shared" si="344"/>
        <v>0</v>
      </c>
      <c r="BB294" s="316">
        <f t="shared" si="344"/>
        <v>0</v>
      </c>
      <c r="BC294" s="316">
        <f t="shared" si="344"/>
        <v>0</v>
      </c>
      <c r="BD294" s="316">
        <f t="shared" si="344"/>
        <v>0</v>
      </c>
      <c r="BE294" s="316">
        <f t="shared" si="344"/>
        <v>0</v>
      </c>
      <c r="BF294" s="316">
        <f t="shared" si="344"/>
        <v>0</v>
      </c>
      <c r="BG294" s="316">
        <f t="shared" si="344"/>
        <v>0</v>
      </c>
      <c r="BH294" s="316">
        <f t="shared" si="344"/>
        <v>0</v>
      </c>
      <c r="BI294" s="316">
        <f t="shared" si="344"/>
        <v>0</v>
      </c>
      <c r="BJ294" s="316">
        <f t="shared" si="344"/>
        <v>0</v>
      </c>
      <c r="BK294" s="316">
        <f t="shared" si="344"/>
        <v>0</v>
      </c>
      <c r="BL294" s="316">
        <f t="shared" si="344"/>
        <v>0</v>
      </c>
      <c r="BM294" s="316">
        <f t="shared" si="344"/>
        <v>0</v>
      </c>
      <c r="BN294" s="316">
        <f t="shared" si="344"/>
        <v>0</v>
      </c>
      <c r="BO294" s="316">
        <f t="shared" si="344"/>
        <v>0</v>
      </c>
      <c r="BP294" s="316">
        <f t="shared" si="344"/>
        <v>0</v>
      </c>
      <c r="BQ294" s="316">
        <f t="shared" si="344"/>
        <v>0</v>
      </c>
      <c r="BR294" s="316">
        <f t="shared" si="344"/>
        <v>0</v>
      </c>
      <c r="BS294" s="316">
        <f t="shared" si="344"/>
        <v>0</v>
      </c>
      <c r="BT294" s="316">
        <f t="shared" si="344"/>
        <v>0</v>
      </c>
      <c r="BU294" s="316">
        <f t="shared" ref="BU294:BX294" si="345">IF($C85="NON-QALY",IF(BU$71="-","",BU$158*BU293),IF($C85="QALY",IF(BU$71="-","",BU293*BU$159),"N/A"))</f>
        <v>0</v>
      </c>
      <c r="BV294" s="316">
        <f t="shared" si="345"/>
        <v>0</v>
      </c>
      <c r="BW294" s="316">
        <f t="shared" si="345"/>
        <v>0</v>
      </c>
      <c r="BX294" s="316">
        <f t="shared" si="345"/>
        <v>0</v>
      </c>
    </row>
    <row r="295" spans="1:76" s="7" customFormat="1" ht="11.4" x14ac:dyDescent="0.2">
      <c r="A295" s="738" t="s">
        <v>637</v>
      </c>
      <c r="B295" s="713">
        <f>B86</f>
        <v>0</v>
      </c>
      <c r="C295" s="713" t="str">
        <f>C86</f>
        <v>Non-QALY</v>
      </c>
      <c r="D295" s="709">
        <f>E295/(IF(C86="QALY",Factors!$BU$67,Factors!$BU$66))</f>
        <v>0</v>
      </c>
      <c r="E295" s="709">
        <f t="shared" ref="E295" si="346">SUM(G296:BX296)</f>
        <v>0</v>
      </c>
      <c r="F295" s="34" t="s">
        <v>325</v>
      </c>
      <c r="G295" s="316">
        <f>G86</f>
        <v>0</v>
      </c>
      <c r="H295" s="316">
        <f t="shared" ref="H295:BS295" si="347">H86</f>
        <v>0</v>
      </c>
      <c r="I295" s="316">
        <f t="shared" si="347"/>
        <v>0</v>
      </c>
      <c r="J295" s="316">
        <f t="shared" si="347"/>
        <v>0</v>
      </c>
      <c r="K295" s="316">
        <f t="shared" si="347"/>
        <v>0</v>
      </c>
      <c r="L295" s="316">
        <f t="shared" si="347"/>
        <v>0</v>
      </c>
      <c r="M295" s="316">
        <f t="shared" si="347"/>
        <v>0</v>
      </c>
      <c r="N295" s="316">
        <f t="shared" si="347"/>
        <v>0</v>
      </c>
      <c r="O295" s="316">
        <f t="shared" si="347"/>
        <v>0</v>
      </c>
      <c r="P295" s="316">
        <f t="shared" si="347"/>
        <v>0</v>
      </c>
      <c r="Q295" s="316">
        <f t="shared" si="347"/>
        <v>0</v>
      </c>
      <c r="R295" s="316">
        <f t="shared" si="347"/>
        <v>0</v>
      </c>
      <c r="S295" s="316">
        <f t="shared" si="347"/>
        <v>0</v>
      </c>
      <c r="T295" s="316">
        <f t="shared" si="347"/>
        <v>0</v>
      </c>
      <c r="U295" s="316">
        <f t="shared" si="347"/>
        <v>0</v>
      </c>
      <c r="V295" s="316">
        <f t="shared" si="347"/>
        <v>0</v>
      </c>
      <c r="W295" s="316">
        <f t="shared" si="347"/>
        <v>0</v>
      </c>
      <c r="X295" s="316">
        <f t="shared" si="347"/>
        <v>0</v>
      </c>
      <c r="Y295" s="316">
        <f t="shared" si="347"/>
        <v>0</v>
      </c>
      <c r="Z295" s="316">
        <f t="shared" si="347"/>
        <v>0</v>
      </c>
      <c r="AA295" s="316">
        <f t="shared" si="347"/>
        <v>0</v>
      </c>
      <c r="AB295" s="316">
        <f t="shared" si="347"/>
        <v>0</v>
      </c>
      <c r="AC295" s="316">
        <f t="shared" si="347"/>
        <v>0</v>
      </c>
      <c r="AD295" s="316">
        <f t="shared" si="347"/>
        <v>0</v>
      </c>
      <c r="AE295" s="316">
        <f t="shared" si="347"/>
        <v>0</v>
      </c>
      <c r="AF295" s="316">
        <f t="shared" si="347"/>
        <v>0</v>
      </c>
      <c r="AG295" s="316">
        <f t="shared" si="347"/>
        <v>0</v>
      </c>
      <c r="AH295" s="316">
        <f t="shared" si="347"/>
        <v>0</v>
      </c>
      <c r="AI295" s="316">
        <f t="shared" si="347"/>
        <v>0</v>
      </c>
      <c r="AJ295" s="316">
        <f t="shared" si="347"/>
        <v>0</v>
      </c>
      <c r="AK295" s="316">
        <f t="shared" si="347"/>
        <v>0</v>
      </c>
      <c r="AL295" s="316">
        <f t="shared" si="347"/>
        <v>0</v>
      </c>
      <c r="AM295" s="316">
        <f t="shared" si="347"/>
        <v>0</v>
      </c>
      <c r="AN295" s="316">
        <f t="shared" si="347"/>
        <v>0</v>
      </c>
      <c r="AO295" s="316">
        <f t="shared" si="347"/>
        <v>0</v>
      </c>
      <c r="AP295" s="316">
        <f t="shared" si="347"/>
        <v>0</v>
      </c>
      <c r="AQ295" s="316">
        <f t="shared" si="347"/>
        <v>0</v>
      </c>
      <c r="AR295" s="316">
        <f t="shared" si="347"/>
        <v>0</v>
      </c>
      <c r="AS295" s="316">
        <f t="shared" si="347"/>
        <v>0</v>
      </c>
      <c r="AT295" s="316">
        <f t="shared" si="347"/>
        <v>0</v>
      </c>
      <c r="AU295" s="316">
        <f t="shared" si="347"/>
        <v>0</v>
      </c>
      <c r="AV295" s="316">
        <f t="shared" si="347"/>
        <v>0</v>
      </c>
      <c r="AW295" s="316">
        <f t="shared" si="347"/>
        <v>0</v>
      </c>
      <c r="AX295" s="316">
        <f t="shared" si="347"/>
        <v>0</v>
      </c>
      <c r="AY295" s="316">
        <f t="shared" si="347"/>
        <v>0</v>
      </c>
      <c r="AZ295" s="316">
        <f t="shared" si="347"/>
        <v>0</v>
      </c>
      <c r="BA295" s="316">
        <f t="shared" si="347"/>
        <v>0</v>
      </c>
      <c r="BB295" s="316">
        <f t="shared" si="347"/>
        <v>0</v>
      </c>
      <c r="BC295" s="316">
        <f t="shared" si="347"/>
        <v>0</v>
      </c>
      <c r="BD295" s="316">
        <f t="shared" si="347"/>
        <v>0</v>
      </c>
      <c r="BE295" s="316">
        <f t="shared" si="347"/>
        <v>0</v>
      </c>
      <c r="BF295" s="316">
        <f t="shared" si="347"/>
        <v>0</v>
      </c>
      <c r="BG295" s="316">
        <f t="shared" si="347"/>
        <v>0</v>
      </c>
      <c r="BH295" s="316">
        <f t="shared" si="347"/>
        <v>0</v>
      </c>
      <c r="BI295" s="316">
        <f t="shared" si="347"/>
        <v>0</v>
      </c>
      <c r="BJ295" s="316">
        <f t="shared" si="347"/>
        <v>0</v>
      </c>
      <c r="BK295" s="316">
        <f t="shared" si="347"/>
        <v>0</v>
      </c>
      <c r="BL295" s="316">
        <f t="shared" si="347"/>
        <v>0</v>
      </c>
      <c r="BM295" s="316">
        <f t="shared" si="347"/>
        <v>0</v>
      </c>
      <c r="BN295" s="316">
        <f t="shared" si="347"/>
        <v>0</v>
      </c>
      <c r="BO295" s="316">
        <f t="shared" si="347"/>
        <v>0</v>
      </c>
      <c r="BP295" s="316">
        <f t="shared" si="347"/>
        <v>0</v>
      </c>
      <c r="BQ295" s="316">
        <f t="shared" si="347"/>
        <v>0</v>
      </c>
      <c r="BR295" s="316">
        <f t="shared" si="347"/>
        <v>0</v>
      </c>
      <c r="BS295" s="316">
        <f t="shared" si="347"/>
        <v>0</v>
      </c>
      <c r="BT295" s="316">
        <f t="shared" ref="BT295:BX295" si="348">BT86</f>
        <v>0</v>
      </c>
      <c r="BU295" s="316">
        <f t="shared" si="348"/>
        <v>0</v>
      </c>
      <c r="BV295" s="316">
        <f t="shared" si="348"/>
        <v>0</v>
      </c>
      <c r="BW295" s="316">
        <f t="shared" si="348"/>
        <v>0</v>
      </c>
      <c r="BX295" s="316">
        <f t="shared" si="348"/>
        <v>0</v>
      </c>
    </row>
    <row r="296" spans="1:76" s="7" customFormat="1" ht="11.4" x14ac:dyDescent="0.2">
      <c r="A296" s="739"/>
      <c r="B296" s="714"/>
      <c r="C296" s="714"/>
      <c r="D296" s="710"/>
      <c r="E296" s="710"/>
      <c r="F296" s="90" t="s">
        <v>324</v>
      </c>
      <c r="G296" s="316">
        <f>IF($C86="","N/A",G295)</f>
        <v>0</v>
      </c>
      <c r="H296" s="316">
        <f>IF($C86="NON-QALY",IF(H$71="-","",H$158*H295),IF($C86="QALY",IF(H$71="-","",H295*H$159),"N/A"))</f>
        <v>0</v>
      </c>
      <c r="I296" s="316">
        <f t="shared" ref="I296:BT296" si="349">IF($C86="NON-QALY",IF(I$71="-","",I$158*I295),IF($C86="QALY",IF(I$71="-","",I295*I$159),"N/A"))</f>
        <v>0</v>
      </c>
      <c r="J296" s="316">
        <f t="shared" si="349"/>
        <v>0</v>
      </c>
      <c r="K296" s="316">
        <f t="shared" si="349"/>
        <v>0</v>
      </c>
      <c r="L296" s="316">
        <f t="shared" si="349"/>
        <v>0</v>
      </c>
      <c r="M296" s="316">
        <f t="shared" si="349"/>
        <v>0</v>
      </c>
      <c r="N296" s="316">
        <f t="shared" si="349"/>
        <v>0</v>
      </c>
      <c r="O296" s="316">
        <f t="shared" si="349"/>
        <v>0</v>
      </c>
      <c r="P296" s="316">
        <f t="shared" si="349"/>
        <v>0</v>
      </c>
      <c r="Q296" s="316">
        <f t="shared" si="349"/>
        <v>0</v>
      </c>
      <c r="R296" s="316">
        <f t="shared" si="349"/>
        <v>0</v>
      </c>
      <c r="S296" s="316">
        <f t="shared" si="349"/>
        <v>0</v>
      </c>
      <c r="T296" s="316">
        <f t="shared" si="349"/>
        <v>0</v>
      </c>
      <c r="U296" s="316">
        <f t="shared" si="349"/>
        <v>0</v>
      </c>
      <c r="V296" s="316">
        <f t="shared" si="349"/>
        <v>0</v>
      </c>
      <c r="W296" s="316">
        <f t="shared" si="349"/>
        <v>0</v>
      </c>
      <c r="X296" s="316">
        <f t="shared" si="349"/>
        <v>0</v>
      </c>
      <c r="Y296" s="316">
        <f t="shared" si="349"/>
        <v>0</v>
      </c>
      <c r="Z296" s="316">
        <f t="shared" si="349"/>
        <v>0</v>
      </c>
      <c r="AA296" s="316">
        <f t="shared" si="349"/>
        <v>0</v>
      </c>
      <c r="AB296" s="316">
        <f t="shared" si="349"/>
        <v>0</v>
      </c>
      <c r="AC296" s="316">
        <f t="shared" si="349"/>
        <v>0</v>
      </c>
      <c r="AD296" s="316">
        <f t="shared" si="349"/>
        <v>0</v>
      </c>
      <c r="AE296" s="316">
        <f t="shared" si="349"/>
        <v>0</v>
      </c>
      <c r="AF296" s="316">
        <f t="shared" si="349"/>
        <v>0</v>
      </c>
      <c r="AG296" s="316">
        <f t="shared" si="349"/>
        <v>0</v>
      </c>
      <c r="AH296" s="316">
        <f t="shared" si="349"/>
        <v>0</v>
      </c>
      <c r="AI296" s="316">
        <f t="shared" si="349"/>
        <v>0</v>
      </c>
      <c r="AJ296" s="316">
        <f t="shared" si="349"/>
        <v>0</v>
      </c>
      <c r="AK296" s="316">
        <f t="shared" si="349"/>
        <v>0</v>
      </c>
      <c r="AL296" s="316">
        <f t="shared" si="349"/>
        <v>0</v>
      </c>
      <c r="AM296" s="316">
        <f t="shared" si="349"/>
        <v>0</v>
      </c>
      <c r="AN296" s="316">
        <f t="shared" si="349"/>
        <v>0</v>
      </c>
      <c r="AO296" s="316">
        <f t="shared" si="349"/>
        <v>0</v>
      </c>
      <c r="AP296" s="316">
        <f t="shared" si="349"/>
        <v>0</v>
      </c>
      <c r="AQ296" s="316">
        <f t="shared" si="349"/>
        <v>0</v>
      </c>
      <c r="AR296" s="316">
        <f t="shared" si="349"/>
        <v>0</v>
      </c>
      <c r="AS296" s="316">
        <f t="shared" si="349"/>
        <v>0</v>
      </c>
      <c r="AT296" s="316">
        <f t="shared" si="349"/>
        <v>0</v>
      </c>
      <c r="AU296" s="316">
        <f t="shared" si="349"/>
        <v>0</v>
      </c>
      <c r="AV296" s="316">
        <f t="shared" si="349"/>
        <v>0</v>
      </c>
      <c r="AW296" s="316">
        <f t="shared" si="349"/>
        <v>0</v>
      </c>
      <c r="AX296" s="316">
        <f t="shared" si="349"/>
        <v>0</v>
      </c>
      <c r="AY296" s="316">
        <f t="shared" si="349"/>
        <v>0</v>
      </c>
      <c r="AZ296" s="316">
        <f t="shared" si="349"/>
        <v>0</v>
      </c>
      <c r="BA296" s="316">
        <f t="shared" si="349"/>
        <v>0</v>
      </c>
      <c r="BB296" s="316">
        <f t="shared" si="349"/>
        <v>0</v>
      </c>
      <c r="BC296" s="316">
        <f t="shared" si="349"/>
        <v>0</v>
      </c>
      <c r="BD296" s="316">
        <f t="shared" si="349"/>
        <v>0</v>
      </c>
      <c r="BE296" s="316">
        <f t="shared" si="349"/>
        <v>0</v>
      </c>
      <c r="BF296" s="316">
        <f t="shared" si="349"/>
        <v>0</v>
      </c>
      <c r="BG296" s="316">
        <f t="shared" si="349"/>
        <v>0</v>
      </c>
      <c r="BH296" s="316">
        <f t="shared" si="349"/>
        <v>0</v>
      </c>
      <c r="BI296" s="316">
        <f t="shared" si="349"/>
        <v>0</v>
      </c>
      <c r="BJ296" s="316">
        <f t="shared" si="349"/>
        <v>0</v>
      </c>
      <c r="BK296" s="316">
        <f t="shared" si="349"/>
        <v>0</v>
      </c>
      <c r="BL296" s="316">
        <f t="shared" si="349"/>
        <v>0</v>
      </c>
      <c r="BM296" s="316">
        <f t="shared" si="349"/>
        <v>0</v>
      </c>
      <c r="BN296" s="316">
        <f t="shared" si="349"/>
        <v>0</v>
      </c>
      <c r="BO296" s="316">
        <f t="shared" si="349"/>
        <v>0</v>
      </c>
      <c r="BP296" s="316">
        <f t="shared" si="349"/>
        <v>0</v>
      </c>
      <c r="BQ296" s="316">
        <f t="shared" si="349"/>
        <v>0</v>
      </c>
      <c r="BR296" s="316">
        <f t="shared" si="349"/>
        <v>0</v>
      </c>
      <c r="BS296" s="316">
        <f t="shared" si="349"/>
        <v>0</v>
      </c>
      <c r="BT296" s="316">
        <f t="shared" si="349"/>
        <v>0</v>
      </c>
      <c r="BU296" s="316">
        <f t="shared" ref="BU296:BX296" si="350">IF($C86="NON-QALY",IF(BU$71="-","",BU$158*BU295),IF($C86="QALY",IF(BU$71="-","",BU295*BU$159),"N/A"))</f>
        <v>0</v>
      </c>
      <c r="BV296" s="316">
        <f t="shared" si="350"/>
        <v>0</v>
      </c>
      <c r="BW296" s="316">
        <f t="shared" si="350"/>
        <v>0</v>
      </c>
      <c r="BX296" s="316">
        <f t="shared" si="350"/>
        <v>0</v>
      </c>
    </row>
    <row r="297" spans="1:76" s="31" customFormat="1" ht="12" customHeight="1" x14ac:dyDescent="0.2">
      <c r="C297" s="490" t="s">
        <v>55</v>
      </c>
      <c r="D297" s="317">
        <f>SUM(D267:D296)</f>
        <v>0</v>
      </c>
      <c r="E297" s="317">
        <f>SUM(E267:E296)</f>
        <v>0</v>
      </c>
      <c r="F297" s="35">
        <f>SUM(G297:BX297)</f>
        <v>0</v>
      </c>
      <c r="G297" s="317">
        <f>SUM(G296,G294,G292,G290,G288,G286,G284,G282,G280,G278,G276,G274,G272,G270,G268)</f>
        <v>0</v>
      </c>
      <c r="H297" s="317">
        <f t="shared" ref="H297:BS297" si="351">SUM(H296,H294,H292,H290,H288,H286,H284,H282,H280,H278,H276,H274,H272,H270,H268)</f>
        <v>0</v>
      </c>
      <c r="I297" s="317">
        <f t="shared" si="351"/>
        <v>0</v>
      </c>
      <c r="J297" s="317">
        <f t="shared" si="351"/>
        <v>0</v>
      </c>
      <c r="K297" s="317">
        <f t="shared" si="351"/>
        <v>0</v>
      </c>
      <c r="L297" s="317">
        <f t="shared" si="351"/>
        <v>0</v>
      </c>
      <c r="M297" s="317">
        <f t="shared" si="351"/>
        <v>0</v>
      </c>
      <c r="N297" s="317">
        <f t="shared" si="351"/>
        <v>0</v>
      </c>
      <c r="O297" s="317">
        <f t="shared" si="351"/>
        <v>0</v>
      </c>
      <c r="P297" s="317">
        <f t="shared" si="351"/>
        <v>0</v>
      </c>
      <c r="Q297" s="317">
        <f t="shared" si="351"/>
        <v>0</v>
      </c>
      <c r="R297" s="317">
        <f t="shared" si="351"/>
        <v>0</v>
      </c>
      <c r="S297" s="317">
        <f t="shared" si="351"/>
        <v>0</v>
      </c>
      <c r="T297" s="317">
        <f t="shared" si="351"/>
        <v>0</v>
      </c>
      <c r="U297" s="317">
        <f t="shared" si="351"/>
        <v>0</v>
      </c>
      <c r="V297" s="317">
        <f t="shared" si="351"/>
        <v>0</v>
      </c>
      <c r="W297" s="317">
        <f t="shared" si="351"/>
        <v>0</v>
      </c>
      <c r="X297" s="317">
        <f t="shared" si="351"/>
        <v>0</v>
      </c>
      <c r="Y297" s="317">
        <f t="shared" si="351"/>
        <v>0</v>
      </c>
      <c r="Z297" s="317">
        <f t="shared" si="351"/>
        <v>0</v>
      </c>
      <c r="AA297" s="317">
        <f t="shared" si="351"/>
        <v>0</v>
      </c>
      <c r="AB297" s="317">
        <f t="shared" si="351"/>
        <v>0</v>
      </c>
      <c r="AC297" s="317">
        <f t="shared" si="351"/>
        <v>0</v>
      </c>
      <c r="AD297" s="317">
        <f t="shared" si="351"/>
        <v>0</v>
      </c>
      <c r="AE297" s="317">
        <f t="shared" si="351"/>
        <v>0</v>
      </c>
      <c r="AF297" s="317">
        <f t="shared" si="351"/>
        <v>0</v>
      </c>
      <c r="AG297" s="317">
        <f t="shared" si="351"/>
        <v>0</v>
      </c>
      <c r="AH297" s="317">
        <f t="shared" si="351"/>
        <v>0</v>
      </c>
      <c r="AI297" s="317">
        <f t="shared" si="351"/>
        <v>0</v>
      </c>
      <c r="AJ297" s="317">
        <f t="shared" si="351"/>
        <v>0</v>
      </c>
      <c r="AK297" s="317">
        <f t="shared" si="351"/>
        <v>0</v>
      </c>
      <c r="AL297" s="317">
        <f t="shared" si="351"/>
        <v>0</v>
      </c>
      <c r="AM297" s="317">
        <f t="shared" si="351"/>
        <v>0</v>
      </c>
      <c r="AN297" s="317">
        <f t="shared" si="351"/>
        <v>0</v>
      </c>
      <c r="AO297" s="317">
        <f t="shared" si="351"/>
        <v>0</v>
      </c>
      <c r="AP297" s="317">
        <f t="shared" si="351"/>
        <v>0</v>
      </c>
      <c r="AQ297" s="317">
        <f t="shared" si="351"/>
        <v>0</v>
      </c>
      <c r="AR297" s="317">
        <f t="shared" si="351"/>
        <v>0</v>
      </c>
      <c r="AS297" s="317">
        <f t="shared" si="351"/>
        <v>0</v>
      </c>
      <c r="AT297" s="317">
        <f t="shared" si="351"/>
        <v>0</v>
      </c>
      <c r="AU297" s="317">
        <f t="shared" si="351"/>
        <v>0</v>
      </c>
      <c r="AV297" s="317">
        <f t="shared" si="351"/>
        <v>0</v>
      </c>
      <c r="AW297" s="317">
        <f t="shared" si="351"/>
        <v>0</v>
      </c>
      <c r="AX297" s="317">
        <f t="shared" si="351"/>
        <v>0</v>
      </c>
      <c r="AY297" s="317">
        <f t="shared" si="351"/>
        <v>0</v>
      </c>
      <c r="AZ297" s="317">
        <f t="shared" si="351"/>
        <v>0</v>
      </c>
      <c r="BA297" s="317">
        <f t="shared" si="351"/>
        <v>0</v>
      </c>
      <c r="BB297" s="317">
        <f t="shared" si="351"/>
        <v>0</v>
      </c>
      <c r="BC297" s="317">
        <f t="shared" si="351"/>
        <v>0</v>
      </c>
      <c r="BD297" s="317">
        <f t="shared" si="351"/>
        <v>0</v>
      </c>
      <c r="BE297" s="317">
        <f t="shared" si="351"/>
        <v>0</v>
      </c>
      <c r="BF297" s="317">
        <f t="shared" si="351"/>
        <v>0</v>
      </c>
      <c r="BG297" s="317">
        <f t="shared" si="351"/>
        <v>0</v>
      </c>
      <c r="BH297" s="317">
        <f t="shared" si="351"/>
        <v>0</v>
      </c>
      <c r="BI297" s="317">
        <f t="shared" si="351"/>
        <v>0</v>
      </c>
      <c r="BJ297" s="317">
        <f t="shared" si="351"/>
        <v>0</v>
      </c>
      <c r="BK297" s="317">
        <f t="shared" si="351"/>
        <v>0</v>
      </c>
      <c r="BL297" s="317">
        <f t="shared" si="351"/>
        <v>0</v>
      </c>
      <c r="BM297" s="317">
        <f t="shared" si="351"/>
        <v>0</v>
      </c>
      <c r="BN297" s="317">
        <f t="shared" si="351"/>
        <v>0</v>
      </c>
      <c r="BO297" s="317">
        <f t="shared" si="351"/>
        <v>0</v>
      </c>
      <c r="BP297" s="317">
        <f t="shared" si="351"/>
        <v>0</v>
      </c>
      <c r="BQ297" s="317">
        <f t="shared" si="351"/>
        <v>0</v>
      </c>
      <c r="BR297" s="317">
        <f t="shared" si="351"/>
        <v>0</v>
      </c>
      <c r="BS297" s="317">
        <f t="shared" si="351"/>
        <v>0</v>
      </c>
      <c r="BT297" s="317">
        <f t="shared" ref="BT297:BX297" si="352">SUM(BT296,BT294,BT292,BT290,BT288,BT286,BT284,BT282,BT280,BT278,BT276,BT274,BT272,BT270,BT268)</f>
        <v>0</v>
      </c>
      <c r="BU297" s="317">
        <f t="shared" si="352"/>
        <v>0</v>
      </c>
      <c r="BV297" s="317">
        <f t="shared" si="352"/>
        <v>0</v>
      </c>
      <c r="BW297" s="317">
        <f t="shared" si="352"/>
        <v>0</v>
      </c>
      <c r="BX297" s="317">
        <f t="shared" si="352"/>
        <v>0</v>
      </c>
    </row>
    <row r="298" spans="1:76" s="7" customFormat="1" ht="11.4" x14ac:dyDescent="0.2">
      <c r="D298" s="318"/>
      <c r="E298" s="318"/>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c r="AD298" s="264"/>
      <c r="AE298" s="264"/>
      <c r="AF298" s="264"/>
      <c r="AG298" s="264"/>
      <c r="AH298" s="264"/>
      <c r="AI298" s="264"/>
      <c r="AJ298" s="264"/>
      <c r="AK298" s="264"/>
      <c r="AL298" s="264"/>
      <c r="AM298" s="264"/>
      <c r="AN298" s="264"/>
      <c r="AO298" s="264"/>
      <c r="AP298" s="264"/>
      <c r="AQ298" s="264"/>
      <c r="AR298" s="264"/>
      <c r="AS298" s="264"/>
      <c r="AT298" s="264"/>
      <c r="AU298" s="264"/>
      <c r="AV298" s="264"/>
      <c r="AW298" s="264"/>
      <c r="AX298" s="264"/>
      <c r="AY298" s="264"/>
      <c r="AZ298" s="264"/>
      <c r="BA298" s="264"/>
      <c r="BB298" s="264"/>
      <c r="BC298" s="264"/>
      <c r="BD298" s="264"/>
      <c r="BE298" s="264"/>
      <c r="BF298" s="264"/>
      <c r="BG298" s="264"/>
      <c r="BH298" s="264"/>
      <c r="BI298" s="264"/>
      <c r="BJ298" s="264"/>
      <c r="BK298" s="264"/>
      <c r="BL298" s="264"/>
      <c r="BM298" s="264"/>
      <c r="BN298" s="264"/>
      <c r="BO298" s="264"/>
      <c r="BP298" s="264"/>
      <c r="BQ298" s="264"/>
      <c r="BR298" s="264"/>
      <c r="BS298" s="264"/>
      <c r="BT298" s="264"/>
      <c r="BU298" s="264"/>
      <c r="BV298" s="264"/>
      <c r="BW298" s="264"/>
      <c r="BX298" s="264"/>
    </row>
    <row r="299" spans="1:76" s="7" customFormat="1" x14ac:dyDescent="0.2">
      <c r="A299" s="735" t="str">
        <f>A91</f>
        <v xml:space="preserve">Option 4 - </v>
      </c>
      <c r="B299" s="735"/>
      <c r="C299" s="735"/>
      <c r="D299" s="735"/>
      <c r="E299" s="318"/>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264"/>
      <c r="AE299" s="264"/>
      <c r="AF299" s="264"/>
      <c r="AG299" s="264"/>
      <c r="AH299" s="264"/>
      <c r="AI299" s="264"/>
      <c r="AJ299" s="264"/>
      <c r="AK299" s="264"/>
      <c r="AL299" s="264"/>
      <c r="AM299" s="264"/>
      <c r="AN299" s="264"/>
      <c r="AO299" s="264"/>
      <c r="AP299" s="264"/>
      <c r="AQ299" s="264"/>
      <c r="AR299" s="264"/>
      <c r="AS299" s="264"/>
      <c r="AT299" s="264"/>
      <c r="AU299" s="264"/>
      <c r="AV299" s="264"/>
      <c r="AW299" s="264"/>
      <c r="AX299" s="264"/>
      <c r="AY299" s="264"/>
      <c r="AZ299" s="264"/>
      <c r="BA299" s="264"/>
      <c r="BB299" s="264"/>
      <c r="BC299" s="264"/>
      <c r="BD299" s="264"/>
      <c r="BE299" s="264"/>
      <c r="BF299" s="264"/>
      <c r="BG299" s="264"/>
      <c r="BH299" s="264"/>
      <c r="BI299" s="264"/>
      <c r="BJ299" s="264"/>
      <c r="BK299" s="264"/>
      <c r="BL299" s="264"/>
      <c r="BM299" s="264"/>
      <c r="BN299" s="264"/>
      <c r="BO299" s="264"/>
      <c r="BP299" s="264"/>
      <c r="BQ299" s="264"/>
      <c r="BR299" s="264"/>
      <c r="BS299" s="264"/>
      <c r="BT299" s="264"/>
      <c r="BU299" s="264"/>
      <c r="BV299" s="264"/>
      <c r="BW299" s="264"/>
      <c r="BX299" s="264"/>
    </row>
    <row r="300" spans="1:76" s="7" customFormat="1" ht="11.4" x14ac:dyDescent="0.2">
      <c r="A300" s="738" t="s">
        <v>33</v>
      </c>
      <c r="B300" s="713">
        <f>B94</f>
        <v>0</v>
      </c>
      <c r="C300" s="713" t="str">
        <f>C94</f>
        <v>Non-QALY</v>
      </c>
      <c r="D300" s="709">
        <f>E300/(IF(C94="QALY",Factors!$BU$75,Factors!$BU$74))</f>
        <v>0</v>
      </c>
      <c r="E300" s="709">
        <f>SUM(G301:BX301)</f>
        <v>0</v>
      </c>
      <c r="F300" s="34" t="s">
        <v>325</v>
      </c>
      <c r="G300" s="316">
        <f t="shared" ref="G300:H300" si="353">G94</f>
        <v>0</v>
      </c>
      <c r="H300" s="316">
        <f t="shared" si="353"/>
        <v>0</v>
      </c>
      <c r="I300" s="316">
        <f t="shared" ref="I300:BT300" si="354">I94</f>
        <v>0</v>
      </c>
      <c r="J300" s="316">
        <f t="shared" si="354"/>
        <v>0</v>
      </c>
      <c r="K300" s="316">
        <f t="shared" si="354"/>
        <v>0</v>
      </c>
      <c r="L300" s="316">
        <f t="shared" si="354"/>
        <v>0</v>
      </c>
      <c r="M300" s="316">
        <f t="shared" si="354"/>
        <v>0</v>
      </c>
      <c r="N300" s="316">
        <f t="shared" si="354"/>
        <v>0</v>
      </c>
      <c r="O300" s="316">
        <f t="shared" si="354"/>
        <v>0</v>
      </c>
      <c r="P300" s="316">
        <f t="shared" si="354"/>
        <v>0</v>
      </c>
      <c r="Q300" s="316">
        <f t="shared" si="354"/>
        <v>0</v>
      </c>
      <c r="R300" s="316">
        <f t="shared" si="354"/>
        <v>0</v>
      </c>
      <c r="S300" s="316">
        <f t="shared" si="354"/>
        <v>0</v>
      </c>
      <c r="T300" s="316">
        <f t="shared" si="354"/>
        <v>0</v>
      </c>
      <c r="U300" s="316">
        <f t="shared" si="354"/>
        <v>0</v>
      </c>
      <c r="V300" s="316">
        <f t="shared" si="354"/>
        <v>0</v>
      </c>
      <c r="W300" s="316">
        <f t="shared" si="354"/>
        <v>0</v>
      </c>
      <c r="X300" s="316">
        <f t="shared" si="354"/>
        <v>0</v>
      </c>
      <c r="Y300" s="316">
        <f t="shared" si="354"/>
        <v>0</v>
      </c>
      <c r="Z300" s="316">
        <f t="shared" si="354"/>
        <v>0</v>
      </c>
      <c r="AA300" s="316">
        <f t="shared" si="354"/>
        <v>0</v>
      </c>
      <c r="AB300" s="316">
        <f t="shared" si="354"/>
        <v>0</v>
      </c>
      <c r="AC300" s="316">
        <f t="shared" si="354"/>
        <v>0</v>
      </c>
      <c r="AD300" s="316">
        <f t="shared" si="354"/>
        <v>0</v>
      </c>
      <c r="AE300" s="316">
        <f t="shared" si="354"/>
        <v>0</v>
      </c>
      <c r="AF300" s="316">
        <f t="shared" si="354"/>
        <v>0</v>
      </c>
      <c r="AG300" s="316">
        <f t="shared" si="354"/>
        <v>0</v>
      </c>
      <c r="AH300" s="316">
        <f t="shared" si="354"/>
        <v>0</v>
      </c>
      <c r="AI300" s="316">
        <f t="shared" si="354"/>
        <v>0</v>
      </c>
      <c r="AJ300" s="316">
        <f t="shared" si="354"/>
        <v>0</v>
      </c>
      <c r="AK300" s="316">
        <f t="shared" si="354"/>
        <v>0</v>
      </c>
      <c r="AL300" s="316">
        <f t="shared" si="354"/>
        <v>0</v>
      </c>
      <c r="AM300" s="316">
        <f t="shared" si="354"/>
        <v>0</v>
      </c>
      <c r="AN300" s="316">
        <f t="shared" si="354"/>
        <v>0</v>
      </c>
      <c r="AO300" s="316">
        <f t="shared" si="354"/>
        <v>0</v>
      </c>
      <c r="AP300" s="316">
        <f t="shared" si="354"/>
        <v>0</v>
      </c>
      <c r="AQ300" s="316">
        <f t="shared" si="354"/>
        <v>0</v>
      </c>
      <c r="AR300" s="316">
        <f t="shared" si="354"/>
        <v>0</v>
      </c>
      <c r="AS300" s="316">
        <f t="shared" si="354"/>
        <v>0</v>
      </c>
      <c r="AT300" s="316">
        <f t="shared" si="354"/>
        <v>0</v>
      </c>
      <c r="AU300" s="316">
        <f t="shared" si="354"/>
        <v>0</v>
      </c>
      <c r="AV300" s="316">
        <f t="shared" si="354"/>
        <v>0</v>
      </c>
      <c r="AW300" s="316">
        <f t="shared" si="354"/>
        <v>0</v>
      </c>
      <c r="AX300" s="316">
        <f t="shared" si="354"/>
        <v>0</v>
      </c>
      <c r="AY300" s="316">
        <f t="shared" si="354"/>
        <v>0</v>
      </c>
      <c r="AZ300" s="316">
        <f t="shared" si="354"/>
        <v>0</v>
      </c>
      <c r="BA300" s="316">
        <f t="shared" si="354"/>
        <v>0</v>
      </c>
      <c r="BB300" s="316">
        <f t="shared" si="354"/>
        <v>0</v>
      </c>
      <c r="BC300" s="316">
        <f t="shared" si="354"/>
        <v>0</v>
      </c>
      <c r="BD300" s="316">
        <f t="shared" si="354"/>
        <v>0</v>
      </c>
      <c r="BE300" s="316">
        <f t="shared" si="354"/>
        <v>0</v>
      </c>
      <c r="BF300" s="316">
        <f t="shared" si="354"/>
        <v>0</v>
      </c>
      <c r="BG300" s="316">
        <f t="shared" si="354"/>
        <v>0</v>
      </c>
      <c r="BH300" s="316">
        <f t="shared" si="354"/>
        <v>0</v>
      </c>
      <c r="BI300" s="316">
        <f t="shared" si="354"/>
        <v>0</v>
      </c>
      <c r="BJ300" s="316">
        <f t="shared" si="354"/>
        <v>0</v>
      </c>
      <c r="BK300" s="316">
        <f t="shared" si="354"/>
        <v>0</v>
      </c>
      <c r="BL300" s="316">
        <f t="shared" si="354"/>
        <v>0</v>
      </c>
      <c r="BM300" s="316">
        <f t="shared" si="354"/>
        <v>0</v>
      </c>
      <c r="BN300" s="316">
        <f t="shared" si="354"/>
        <v>0</v>
      </c>
      <c r="BO300" s="316">
        <f t="shared" si="354"/>
        <v>0</v>
      </c>
      <c r="BP300" s="316">
        <f t="shared" si="354"/>
        <v>0</v>
      </c>
      <c r="BQ300" s="316">
        <f t="shared" si="354"/>
        <v>0</v>
      </c>
      <c r="BR300" s="316">
        <f t="shared" si="354"/>
        <v>0</v>
      </c>
      <c r="BS300" s="316">
        <f t="shared" si="354"/>
        <v>0</v>
      </c>
      <c r="BT300" s="316">
        <f t="shared" si="354"/>
        <v>0</v>
      </c>
      <c r="BU300" s="316">
        <f t="shared" ref="BU300:BX300" si="355">BU94</f>
        <v>0</v>
      </c>
      <c r="BV300" s="316">
        <f t="shared" si="355"/>
        <v>0</v>
      </c>
      <c r="BW300" s="316">
        <f t="shared" si="355"/>
        <v>0</v>
      </c>
      <c r="BX300" s="316">
        <f t="shared" si="355"/>
        <v>0</v>
      </c>
    </row>
    <row r="301" spans="1:76" s="7" customFormat="1" ht="11.4" x14ac:dyDescent="0.2">
      <c r="A301" s="739"/>
      <c r="B301" s="714"/>
      <c r="C301" s="714"/>
      <c r="D301" s="710"/>
      <c r="E301" s="710"/>
      <c r="F301" s="90" t="s">
        <v>324</v>
      </c>
      <c r="G301" s="316">
        <f>IF($C94="","N/A",G300)</f>
        <v>0</v>
      </c>
      <c r="H301" s="316">
        <f t="shared" ref="H301:BS301" si="356">IF($C94="NON-QALY",IF(H$93="-","",H$158*H300),IF($C94="QALY",IF(H$93="-","",H300*H$159),"N/A"))</f>
        <v>0</v>
      </c>
      <c r="I301" s="316">
        <f t="shared" si="356"/>
        <v>0</v>
      </c>
      <c r="J301" s="316">
        <f t="shared" si="356"/>
        <v>0</v>
      </c>
      <c r="K301" s="316">
        <f t="shared" si="356"/>
        <v>0</v>
      </c>
      <c r="L301" s="316">
        <f t="shared" si="356"/>
        <v>0</v>
      </c>
      <c r="M301" s="316">
        <f t="shared" si="356"/>
        <v>0</v>
      </c>
      <c r="N301" s="316">
        <f t="shared" si="356"/>
        <v>0</v>
      </c>
      <c r="O301" s="316">
        <f t="shared" si="356"/>
        <v>0</v>
      </c>
      <c r="P301" s="316">
        <f t="shared" si="356"/>
        <v>0</v>
      </c>
      <c r="Q301" s="316">
        <f t="shared" si="356"/>
        <v>0</v>
      </c>
      <c r="R301" s="316">
        <f t="shared" si="356"/>
        <v>0</v>
      </c>
      <c r="S301" s="316">
        <f t="shared" si="356"/>
        <v>0</v>
      </c>
      <c r="T301" s="316">
        <f t="shared" si="356"/>
        <v>0</v>
      </c>
      <c r="U301" s="316">
        <f t="shared" si="356"/>
        <v>0</v>
      </c>
      <c r="V301" s="316">
        <f t="shared" si="356"/>
        <v>0</v>
      </c>
      <c r="W301" s="316">
        <f t="shared" si="356"/>
        <v>0</v>
      </c>
      <c r="X301" s="316">
        <f t="shared" si="356"/>
        <v>0</v>
      </c>
      <c r="Y301" s="316">
        <f t="shared" si="356"/>
        <v>0</v>
      </c>
      <c r="Z301" s="316">
        <f t="shared" si="356"/>
        <v>0</v>
      </c>
      <c r="AA301" s="316">
        <f t="shared" si="356"/>
        <v>0</v>
      </c>
      <c r="AB301" s="316">
        <f t="shared" si="356"/>
        <v>0</v>
      </c>
      <c r="AC301" s="316">
        <f t="shared" si="356"/>
        <v>0</v>
      </c>
      <c r="AD301" s="316">
        <f t="shared" si="356"/>
        <v>0</v>
      </c>
      <c r="AE301" s="316">
        <f t="shared" si="356"/>
        <v>0</v>
      </c>
      <c r="AF301" s="316">
        <f t="shared" si="356"/>
        <v>0</v>
      </c>
      <c r="AG301" s="316">
        <f t="shared" si="356"/>
        <v>0</v>
      </c>
      <c r="AH301" s="316">
        <f t="shared" si="356"/>
        <v>0</v>
      </c>
      <c r="AI301" s="316">
        <f t="shared" si="356"/>
        <v>0</v>
      </c>
      <c r="AJ301" s="316">
        <f t="shared" si="356"/>
        <v>0</v>
      </c>
      <c r="AK301" s="316">
        <f t="shared" si="356"/>
        <v>0</v>
      </c>
      <c r="AL301" s="316">
        <f t="shared" si="356"/>
        <v>0</v>
      </c>
      <c r="AM301" s="316">
        <f t="shared" si="356"/>
        <v>0</v>
      </c>
      <c r="AN301" s="316">
        <f t="shared" si="356"/>
        <v>0</v>
      </c>
      <c r="AO301" s="316">
        <f t="shared" si="356"/>
        <v>0</v>
      </c>
      <c r="AP301" s="316">
        <f t="shared" si="356"/>
        <v>0</v>
      </c>
      <c r="AQ301" s="316">
        <f t="shared" si="356"/>
        <v>0</v>
      </c>
      <c r="AR301" s="316">
        <f t="shared" si="356"/>
        <v>0</v>
      </c>
      <c r="AS301" s="316">
        <f t="shared" si="356"/>
        <v>0</v>
      </c>
      <c r="AT301" s="316">
        <f t="shared" si="356"/>
        <v>0</v>
      </c>
      <c r="AU301" s="316">
        <f t="shared" si="356"/>
        <v>0</v>
      </c>
      <c r="AV301" s="316">
        <f t="shared" si="356"/>
        <v>0</v>
      </c>
      <c r="AW301" s="316">
        <f t="shared" si="356"/>
        <v>0</v>
      </c>
      <c r="AX301" s="316">
        <f t="shared" si="356"/>
        <v>0</v>
      </c>
      <c r="AY301" s="316">
        <f t="shared" si="356"/>
        <v>0</v>
      </c>
      <c r="AZ301" s="316">
        <f t="shared" si="356"/>
        <v>0</v>
      </c>
      <c r="BA301" s="316">
        <f t="shared" si="356"/>
        <v>0</v>
      </c>
      <c r="BB301" s="316">
        <f t="shared" si="356"/>
        <v>0</v>
      </c>
      <c r="BC301" s="316">
        <f t="shared" si="356"/>
        <v>0</v>
      </c>
      <c r="BD301" s="316">
        <f t="shared" si="356"/>
        <v>0</v>
      </c>
      <c r="BE301" s="316">
        <f t="shared" si="356"/>
        <v>0</v>
      </c>
      <c r="BF301" s="316">
        <f t="shared" si="356"/>
        <v>0</v>
      </c>
      <c r="BG301" s="316">
        <f t="shared" si="356"/>
        <v>0</v>
      </c>
      <c r="BH301" s="316">
        <f t="shared" si="356"/>
        <v>0</v>
      </c>
      <c r="BI301" s="316">
        <f t="shared" si="356"/>
        <v>0</v>
      </c>
      <c r="BJ301" s="316">
        <f t="shared" si="356"/>
        <v>0</v>
      </c>
      <c r="BK301" s="316">
        <f t="shared" si="356"/>
        <v>0</v>
      </c>
      <c r="BL301" s="316">
        <f t="shared" si="356"/>
        <v>0</v>
      </c>
      <c r="BM301" s="316">
        <f t="shared" si="356"/>
        <v>0</v>
      </c>
      <c r="BN301" s="316">
        <f t="shared" si="356"/>
        <v>0</v>
      </c>
      <c r="BO301" s="316">
        <f t="shared" si="356"/>
        <v>0</v>
      </c>
      <c r="BP301" s="316">
        <f t="shared" si="356"/>
        <v>0</v>
      </c>
      <c r="BQ301" s="316">
        <f t="shared" si="356"/>
        <v>0</v>
      </c>
      <c r="BR301" s="316">
        <f t="shared" si="356"/>
        <v>0</v>
      </c>
      <c r="BS301" s="316">
        <f t="shared" si="356"/>
        <v>0</v>
      </c>
      <c r="BT301" s="316">
        <f t="shared" ref="BT301:BX301" si="357">IF($C94="NON-QALY",IF(BT$93="-","",BT$158*BT300),IF($C94="QALY",IF(BT$93="-","",BT300*BT$159),"N/A"))</f>
        <v>0</v>
      </c>
      <c r="BU301" s="316">
        <f t="shared" si="357"/>
        <v>0</v>
      </c>
      <c r="BV301" s="316">
        <f t="shared" si="357"/>
        <v>0</v>
      </c>
      <c r="BW301" s="316">
        <f t="shared" si="357"/>
        <v>0</v>
      </c>
      <c r="BX301" s="316">
        <f t="shared" si="357"/>
        <v>0</v>
      </c>
    </row>
    <row r="302" spans="1:76" s="7" customFormat="1" ht="11.4" x14ac:dyDescent="0.2">
      <c r="A302" s="738" t="s">
        <v>34</v>
      </c>
      <c r="B302" s="713">
        <f>B95</f>
        <v>0</v>
      </c>
      <c r="C302" s="713" t="str">
        <f>C95</f>
        <v>Non-QALY</v>
      </c>
      <c r="D302" s="709">
        <f>E302/(IF(C95="QALY",Factors!$BU$75,Factors!$BU$74))</f>
        <v>0</v>
      </c>
      <c r="E302" s="709">
        <f t="shared" ref="E302" si="358">SUM(G303:BX303)</f>
        <v>0</v>
      </c>
      <c r="F302" s="34" t="s">
        <v>325</v>
      </c>
      <c r="G302" s="316">
        <f>G95</f>
        <v>0</v>
      </c>
      <c r="H302" s="316">
        <f t="shared" ref="H302:BS302" si="359">H95</f>
        <v>0</v>
      </c>
      <c r="I302" s="316">
        <f t="shared" si="359"/>
        <v>0</v>
      </c>
      <c r="J302" s="316">
        <f t="shared" si="359"/>
        <v>0</v>
      </c>
      <c r="K302" s="316">
        <f t="shared" si="359"/>
        <v>0</v>
      </c>
      <c r="L302" s="316">
        <f t="shared" si="359"/>
        <v>0</v>
      </c>
      <c r="M302" s="316">
        <f t="shared" si="359"/>
        <v>0</v>
      </c>
      <c r="N302" s="316">
        <f t="shared" si="359"/>
        <v>0</v>
      </c>
      <c r="O302" s="316">
        <f t="shared" si="359"/>
        <v>0</v>
      </c>
      <c r="P302" s="316">
        <f t="shared" si="359"/>
        <v>0</v>
      </c>
      <c r="Q302" s="316">
        <f t="shared" si="359"/>
        <v>0</v>
      </c>
      <c r="R302" s="316">
        <f t="shared" si="359"/>
        <v>0</v>
      </c>
      <c r="S302" s="316">
        <f t="shared" si="359"/>
        <v>0</v>
      </c>
      <c r="T302" s="316">
        <f t="shared" si="359"/>
        <v>0</v>
      </c>
      <c r="U302" s="316">
        <f t="shared" si="359"/>
        <v>0</v>
      </c>
      <c r="V302" s="316">
        <f t="shared" si="359"/>
        <v>0</v>
      </c>
      <c r="W302" s="316">
        <f t="shared" si="359"/>
        <v>0</v>
      </c>
      <c r="X302" s="316">
        <f t="shared" si="359"/>
        <v>0</v>
      </c>
      <c r="Y302" s="316">
        <f t="shared" si="359"/>
        <v>0</v>
      </c>
      <c r="Z302" s="316">
        <f t="shared" si="359"/>
        <v>0</v>
      </c>
      <c r="AA302" s="316">
        <f t="shared" si="359"/>
        <v>0</v>
      </c>
      <c r="AB302" s="316">
        <f t="shared" si="359"/>
        <v>0</v>
      </c>
      <c r="AC302" s="316">
        <f t="shared" si="359"/>
        <v>0</v>
      </c>
      <c r="AD302" s="316">
        <f t="shared" si="359"/>
        <v>0</v>
      </c>
      <c r="AE302" s="316">
        <f t="shared" si="359"/>
        <v>0</v>
      </c>
      <c r="AF302" s="316">
        <f t="shared" si="359"/>
        <v>0</v>
      </c>
      <c r="AG302" s="316">
        <f t="shared" si="359"/>
        <v>0</v>
      </c>
      <c r="AH302" s="316">
        <f t="shared" si="359"/>
        <v>0</v>
      </c>
      <c r="AI302" s="316">
        <f t="shared" si="359"/>
        <v>0</v>
      </c>
      <c r="AJ302" s="316">
        <f t="shared" si="359"/>
        <v>0</v>
      </c>
      <c r="AK302" s="316">
        <f t="shared" si="359"/>
        <v>0</v>
      </c>
      <c r="AL302" s="316">
        <f t="shared" si="359"/>
        <v>0</v>
      </c>
      <c r="AM302" s="316">
        <f t="shared" si="359"/>
        <v>0</v>
      </c>
      <c r="AN302" s="316">
        <f t="shared" si="359"/>
        <v>0</v>
      </c>
      <c r="AO302" s="316">
        <f t="shared" si="359"/>
        <v>0</v>
      </c>
      <c r="AP302" s="316">
        <f t="shared" si="359"/>
        <v>0</v>
      </c>
      <c r="AQ302" s="316">
        <f t="shared" si="359"/>
        <v>0</v>
      </c>
      <c r="AR302" s="316">
        <f t="shared" si="359"/>
        <v>0</v>
      </c>
      <c r="AS302" s="316">
        <f t="shared" si="359"/>
        <v>0</v>
      </c>
      <c r="AT302" s="316">
        <f t="shared" si="359"/>
        <v>0</v>
      </c>
      <c r="AU302" s="316">
        <f t="shared" si="359"/>
        <v>0</v>
      </c>
      <c r="AV302" s="316">
        <f t="shared" si="359"/>
        <v>0</v>
      </c>
      <c r="AW302" s="316">
        <f t="shared" si="359"/>
        <v>0</v>
      </c>
      <c r="AX302" s="316">
        <f t="shared" si="359"/>
        <v>0</v>
      </c>
      <c r="AY302" s="316">
        <f t="shared" si="359"/>
        <v>0</v>
      </c>
      <c r="AZ302" s="316">
        <f t="shared" si="359"/>
        <v>0</v>
      </c>
      <c r="BA302" s="316">
        <f t="shared" si="359"/>
        <v>0</v>
      </c>
      <c r="BB302" s="316">
        <f t="shared" si="359"/>
        <v>0</v>
      </c>
      <c r="BC302" s="316">
        <f t="shared" si="359"/>
        <v>0</v>
      </c>
      <c r="BD302" s="316">
        <f t="shared" si="359"/>
        <v>0</v>
      </c>
      <c r="BE302" s="316">
        <f t="shared" si="359"/>
        <v>0</v>
      </c>
      <c r="BF302" s="316">
        <f t="shared" si="359"/>
        <v>0</v>
      </c>
      <c r="BG302" s="316">
        <f t="shared" si="359"/>
        <v>0</v>
      </c>
      <c r="BH302" s="316">
        <f t="shared" si="359"/>
        <v>0</v>
      </c>
      <c r="BI302" s="316">
        <f t="shared" si="359"/>
        <v>0</v>
      </c>
      <c r="BJ302" s="316">
        <f t="shared" si="359"/>
        <v>0</v>
      </c>
      <c r="BK302" s="316">
        <f t="shared" si="359"/>
        <v>0</v>
      </c>
      <c r="BL302" s="316">
        <f t="shared" si="359"/>
        <v>0</v>
      </c>
      <c r="BM302" s="316">
        <f t="shared" si="359"/>
        <v>0</v>
      </c>
      <c r="BN302" s="316">
        <f t="shared" si="359"/>
        <v>0</v>
      </c>
      <c r="BO302" s="316">
        <f t="shared" si="359"/>
        <v>0</v>
      </c>
      <c r="BP302" s="316">
        <f t="shared" si="359"/>
        <v>0</v>
      </c>
      <c r="BQ302" s="316">
        <f t="shared" si="359"/>
        <v>0</v>
      </c>
      <c r="BR302" s="316">
        <f t="shared" si="359"/>
        <v>0</v>
      </c>
      <c r="BS302" s="316">
        <f t="shared" si="359"/>
        <v>0</v>
      </c>
      <c r="BT302" s="316">
        <f t="shared" ref="BT302:BX302" si="360">BT95</f>
        <v>0</v>
      </c>
      <c r="BU302" s="316">
        <f t="shared" si="360"/>
        <v>0</v>
      </c>
      <c r="BV302" s="316">
        <f t="shared" si="360"/>
        <v>0</v>
      </c>
      <c r="BW302" s="316">
        <f t="shared" si="360"/>
        <v>0</v>
      </c>
      <c r="BX302" s="316">
        <f t="shared" si="360"/>
        <v>0</v>
      </c>
    </row>
    <row r="303" spans="1:76" s="7" customFormat="1" ht="11.4" x14ac:dyDescent="0.2">
      <c r="A303" s="739"/>
      <c r="B303" s="714"/>
      <c r="C303" s="714"/>
      <c r="D303" s="710"/>
      <c r="E303" s="710"/>
      <c r="F303" s="90" t="s">
        <v>324</v>
      </c>
      <c r="G303" s="316">
        <f>IF($C95="","N/A",G302)</f>
        <v>0</v>
      </c>
      <c r="H303" s="316">
        <f>IF($C95="NON-QALY",IF(H$93="-","",H$158*H302),IF($C95="QALY",IF(H$93="-","",H302*H$159),"N/A"))</f>
        <v>0</v>
      </c>
      <c r="I303" s="316">
        <f t="shared" ref="I303:BT303" si="361">IF($C95="NON-QALY",IF(I$93="-","",I$158*I302),IF($C95="QALY",IF(I$93="-","",I302*I$159),"N/A"))</f>
        <v>0</v>
      </c>
      <c r="J303" s="316">
        <f t="shared" si="361"/>
        <v>0</v>
      </c>
      <c r="K303" s="316">
        <f t="shared" si="361"/>
        <v>0</v>
      </c>
      <c r="L303" s="316">
        <f t="shared" si="361"/>
        <v>0</v>
      </c>
      <c r="M303" s="316">
        <f t="shared" si="361"/>
        <v>0</v>
      </c>
      <c r="N303" s="316">
        <f t="shared" si="361"/>
        <v>0</v>
      </c>
      <c r="O303" s="316">
        <f t="shared" si="361"/>
        <v>0</v>
      </c>
      <c r="P303" s="316">
        <f t="shared" si="361"/>
        <v>0</v>
      </c>
      <c r="Q303" s="316">
        <f t="shared" si="361"/>
        <v>0</v>
      </c>
      <c r="R303" s="316">
        <f t="shared" si="361"/>
        <v>0</v>
      </c>
      <c r="S303" s="316">
        <f t="shared" si="361"/>
        <v>0</v>
      </c>
      <c r="T303" s="316">
        <f t="shared" si="361"/>
        <v>0</v>
      </c>
      <c r="U303" s="316">
        <f t="shared" si="361"/>
        <v>0</v>
      </c>
      <c r="V303" s="316">
        <f t="shared" si="361"/>
        <v>0</v>
      </c>
      <c r="W303" s="316">
        <f t="shared" si="361"/>
        <v>0</v>
      </c>
      <c r="X303" s="316">
        <f t="shared" si="361"/>
        <v>0</v>
      </c>
      <c r="Y303" s="316">
        <f t="shared" si="361"/>
        <v>0</v>
      </c>
      <c r="Z303" s="316">
        <f t="shared" si="361"/>
        <v>0</v>
      </c>
      <c r="AA303" s="316">
        <f t="shared" si="361"/>
        <v>0</v>
      </c>
      <c r="AB303" s="316">
        <f t="shared" si="361"/>
        <v>0</v>
      </c>
      <c r="AC303" s="316">
        <f t="shared" si="361"/>
        <v>0</v>
      </c>
      <c r="AD303" s="316">
        <f t="shared" si="361"/>
        <v>0</v>
      </c>
      <c r="AE303" s="316">
        <f t="shared" si="361"/>
        <v>0</v>
      </c>
      <c r="AF303" s="316">
        <f t="shared" si="361"/>
        <v>0</v>
      </c>
      <c r="AG303" s="316">
        <f t="shared" si="361"/>
        <v>0</v>
      </c>
      <c r="AH303" s="316">
        <f t="shared" si="361"/>
        <v>0</v>
      </c>
      <c r="AI303" s="316">
        <f t="shared" si="361"/>
        <v>0</v>
      </c>
      <c r="AJ303" s="316">
        <f t="shared" si="361"/>
        <v>0</v>
      </c>
      <c r="AK303" s="316">
        <f t="shared" si="361"/>
        <v>0</v>
      </c>
      <c r="AL303" s="316">
        <f t="shared" si="361"/>
        <v>0</v>
      </c>
      <c r="AM303" s="316">
        <f t="shared" si="361"/>
        <v>0</v>
      </c>
      <c r="AN303" s="316">
        <f t="shared" si="361"/>
        <v>0</v>
      </c>
      <c r="AO303" s="316">
        <f t="shared" si="361"/>
        <v>0</v>
      </c>
      <c r="AP303" s="316">
        <f t="shared" si="361"/>
        <v>0</v>
      </c>
      <c r="AQ303" s="316">
        <f t="shared" si="361"/>
        <v>0</v>
      </c>
      <c r="AR303" s="316">
        <f t="shared" si="361"/>
        <v>0</v>
      </c>
      <c r="AS303" s="316">
        <f t="shared" si="361"/>
        <v>0</v>
      </c>
      <c r="AT303" s="316">
        <f t="shared" si="361"/>
        <v>0</v>
      </c>
      <c r="AU303" s="316">
        <f t="shared" si="361"/>
        <v>0</v>
      </c>
      <c r="AV303" s="316">
        <f t="shared" si="361"/>
        <v>0</v>
      </c>
      <c r="AW303" s="316">
        <f t="shared" si="361"/>
        <v>0</v>
      </c>
      <c r="AX303" s="316">
        <f t="shared" si="361"/>
        <v>0</v>
      </c>
      <c r="AY303" s="316">
        <f t="shared" si="361"/>
        <v>0</v>
      </c>
      <c r="AZ303" s="316">
        <f t="shared" si="361"/>
        <v>0</v>
      </c>
      <c r="BA303" s="316">
        <f t="shared" si="361"/>
        <v>0</v>
      </c>
      <c r="BB303" s="316">
        <f t="shared" si="361"/>
        <v>0</v>
      </c>
      <c r="BC303" s="316">
        <f t="shared" si="361"/>
        <v>0</v>
      </c>
      <c r="BD303" s="316">
        <f t="shared" si="361"/>
        <v>0</v>
      </c>
      <c r="BE303" s="316">
        <f t="shared" si="361"/>
        <v>0</v>
      </c>
      <c r="BF303" s="316">
        <f t="shared" si="361"/>
        <v>0</v>
      </c>
      <c r="BG303" s="316">
        <f t="shared" si="361"/>
        <v>0</v>
      </c>
      <c r="BH303" s="316">
        <f t="shared" si="361"/>
        <v>0</v>
      </c>
      <c r="BI303" s="316">
        <f t="shared" si="361"/>
        <v>0</v>
      </c>
      <c r="BJ303" s="316">
        <f t="shared" si="361"/>
        <v>0</v>
      </c>
      <c r="BK303" s="316">
        <f t="shared" si="361"/>
        <v>0</v>
      </c>
      <c r="BL303" s="316">
        <f t="shared" si="361"/>
        <v>0</v>
      </c>
      <c r="BM303" s="316">
        <f t="shared" si="361"/>
        <v>0</v>
      </c>
      <c r="BN303" s="316">
        <f t="shared" si="361"/>
        <v>0</v>
      </c>
      <c r="BO303" s="316">
        <f t="shared" si="361"/>
        <v>0</v>
      </c>
      <c r="BP303" s="316">
        <f t="shared" si="361"/>
        <v>0</v>
      </c>
      <c r="BQ303" s="316">
        <f t="shared" si="361"/>
        <v>0</v>
      </c>
      <c r="BR303" s="316">
        <f t="shared" si="361"/>
        <v>0</v>
      </c>
      <c r="BS303" s="316">
        <f t="shared" si="361"/>
        <v>0</v>
      </c>
      <c r="BT303" s="316">
        <f t="shared" si="361"/>
        <v>0</v>
      </c>
      <c r="BU303" s="316">
        <f t="shared" ref="BU303:BX303" si="362">IF($C95="NON-QALY",IF(BU$93="-","",BU$158*BU302),IF($C95="QALY",IF(BU$93="-","",BU302*BU$159),"N/A"))</f>
        <v>0</v>
      </c>
      <c r="BV303" s="316">
        <f t="shared" si="362"/>
        <v>0</v>
      </c>
      <c r="BW303" s="316">
        <f t="shared" si="362"/>
        <v>0</v>
      </c>
      <c r="BX303" s="316">
        <f t="shared" si="362"/>
        <v>0</v>
      </c>
    </row>
    <row r="304" spans="1:76" s="7" customFormat="1" ht="11.4" x14ac:dyDescent="0.2">
      <c r="A304" s="738" t="s">
        <v>35</v>
      </c>
      <c r="B304" s="713">
        <f>B96</f>
        <v>0</v>
      </c>
      <c r="C304" s="713" t="str">
        <f>C96</f>
        <v>Non-QALY</v>
      </c>
      <c r="D304" s="709">
        <f>E304/(IF(C96="QALY",Factors!$BU$75,Factors!$BU$74))</f>
        <v>0</v>
      </c>
      <c r="E304" s="709">
        <f t="shared" ref="E304" si="363">SUM(G305:BX305)</f>
        <v>0</v>
      </c>
      <c r="F304" s="34" t="s">
        <v>325</v>
      </c>
      <c r="G304" s="316">
        <f>G96</f>
        <v>0</v>
      </c>
      <c r="H304" s="316">
        <f t="shared" ref="H304:BS304" si="364">H96</f>
        <v>0</v>
      </c>
      <c r="I304" s="316">
        <f t="shared" si="364"/>
        <v>0</v>
      </c>
      <c r="J304" s="316">
        <f t="shared" si="364"/>
        <v>0</v>
      </c>
      <c r="K304" s="316">
        <f t="shared" si="364"/>
        <v>0</v>
      </c>
      <c r="L304" s="316">
        <f t="shared" si="364"/>
        <v>0</v>
      </c>
      <c r="M304" s="316">
        <f t="shared" si="364"/>
        <v>0</v>
      </c>
      <c r="N304" s="316">
        <f t="shared" si="364"/>
        <v>0</v>
      </c>
      <c r="O304" s="316">
        <f t="shared" si="364"/>
        <v>0</v>
      </c>
      <c r="P304" s="316">
        <f t="shared" si="364"/>
        <v>0</v>
      </c>
      <c r="Q304" s="316">
        <f t="shared" si="364"/>
        <v>0</v>
      </c>
      <c r="R304" s="316">
        <f t="shared" si="364"/>
        <v>0</v>
      </c>
      <c r="S304" s="316">
        <f t="shared" si="364"/>
        <v>0</v>
      </c>
      <c r="T304" s="316">
        <f t="shared" si="364"/>
        <v>0</v>
      </c>
      <c r="U304" s="316">
        <f t="shared" si="364"/>
        <v>0</v>
      </c>
      <c r="V304" s="316">
        <f t="shared" si="364"/>
        <v>0</v>
      </c>
      <c r="W304" s="316">
        <f t="shared" si="364"/>
        <v>0</v>
      </c>
      <c r="X304" s="316">
        <f t="shared" si="364"/>
        <v>0</v>
      </c>
      <c r="Y304" s="316">
        <f t="shared" si="364"/>
        <v>0</v>
      </c>
      <c r="Z304" s="316">
        <f t="shared" si="364"/>
        <v>0</v>
      </c>
      <c r="AA304" s="316">
        <f t="shared" si="364"/>
        <v>0</v>
      </c>
      <c r="AB304" s="316">
        <f t="shared" si="364"/>
        <v>0</v>
      </c>
      <c r="AC304" s="316">
        <f t="shared" si="364"/>
        <v>0</v>
      </c>
      <c r="AD304" s="316">
        <f t="shared" si="364"/>
        <v>0</v>
      </c>
      <c r="AE304" s="316">
        <f t="shared" si="364"/>
        <v>0</v>
      </c>
      <c r="AF304" s="316">
        <f t="shared" si="364"/>
        <v>0</v>
      </c>
      <c r="AG304" s="316">
        <f t="shared" si="364"/>
        <v>0</v>
      </c>
      <c r="AH304" s="316">
        <f t="shared" si="364"/>
        <v>0</v>
      </c>
      <c r="AI304" s="316">
        <f t="shared" si="364"/>
        <v>0</v>
      </c>
      <c r="AJ304" s="316">
        <f t="shared" si="364"/>
        <v>0</v>
      </c>
      <c r="AK304" s="316">
        <f t="shared" si="364"/>
        <v>0</v>
      </c>
      <c r="AL304" s="316">
        <f t="shared" si="364"/>
        <v>0</v>
      </c>
      <c r="AM304" s="316">
        <f t="shared" si="364"/>
        <v>0</v>
      </c>
      <c r="AN304" s="316">
        <f t="shared" si="364"/>
        <v>0</v>
      </c>
      <c r="AO304" s="316">
        <f t="shared" si="364"/>
        <v>0</v>
      </c>
      <c r="AP304" s="316">
        <f t="shared" si="364"/>
        <v>0</v>
      </c>
      <c r="AQ304" s="316">
        <f t="shared" si="364"/>
        <v>0</v>
      </c>
      <c r="AR304" s="316">
        <f t="shared" si="364"/>
        <v>0</v>
      </c>
      <c r="AS304" s="316">
        <f t="shared" si="364"/>
        <v>0</v>
      </c>
      <c r="AT304" s="316">
        <f t="shared" si="364"/>
        <v>0</v>
      </c>
      <c r="AU304" s="316">
        <f t="shared" si="364"/>
        <v>0</v>
      </c>
      <c r="AV304" s="316">
        <f t="shared" si="364"/>
        <v>0</v>
      </c>
      <c r="AW304" s="316">
        <f t="shared" si="364"/>
        <v>0</v>
      </c>
      <c r="AX304" s="316">
        <f t="shared" si="364"/>
        <v>0</v>
      </c>
      <c r="AY304" s="316">
        <f t="shared" si="364"/>
        <v>0</v>
      </c>
      <c r="AZ304" s="316">
        <f t="shared" si="364"/>
        <v>0</v>
      </c>
      <c r="BA304" s="316">
        <f t="shared" si="364"/>
        <v>0</v>
      </c>
      <c r="BB304" s="316">
        <f t="shared" si="364"/>
        <v>0</v>
      </c>
      <c r="BC304" s="316">
        <f t="shared" si="364"/>
        <v>0</v>
      </c>
      <c r="BD304" s="316">
        <f t="shared" si="364"/>
        <v>0</v>
      </c>
      <c r="BE304" s="316">
        <f t="shared" si="364"/>
        <v>0</v>
      </c>
      <c r="BF304" s="316">
        <f t="shared" si="364"/>
        <v>0</v>
      </c>
      <c r="BG304" s="316">
        <f t="shared" si="364"/>
        <v>0</v>
      </c>
      <c r="BH304" s="316">
        <f t="shared" si="364"/>
        <v>0</v>
      </c>
      <c r="BI304" s="316">
        <f t="shared" si="364"/>
        <v>0</v>
      </c>
      <c r="BJ304" s="316">
        <f t="shared" si="364"/>
        <v>0</v>
      </c>
      <c r="BK304" s="316">
        <f t="shared" si="364"/>
        <v>0</v>
      </c>
      <c r="BL304" s="316">
        <f t="shared" si="364"/>
        <v>0</v>
      </c>
      <c r="BM304" s="316">
        <f t="shared" si="364"/>
        <v>0</v>
      </c>
      <c r="BN304" s="316">
        <f t="shared" si="364"/>
        <v>0</v>
      </c>
      <c r="BO304" s="316">
        <f t="shared" si="364"/>
        <v>0</v>
      </c>
      <c r="BP304" s="316">
        <f t="shared" si="364"/>
        <v>0</v>
      </c>
      <c r="BQ304" s="316">
        <f t="shared" si="364"/>
        <v>0</v>
      </c>
      <c r="BR304" s="316">
        <f t="shared" si="364"/>
        <v>0</v>
      </c>
      <c r="BS304" s="316">
        <f t="shared" si="364"/>
        <v>0</v>
      </c>
      <c r="BT304" s="316">
        <f t="shared" ref="BT304:BX304" si="365">BT96</f>
        <v>0</v>
      </c>
      <c r="BU304" s="316">
        <f t="shared" si="365"/>
        <v>0</v>
      </c>
      <c r="BV304" s="316">
        <f t="shared" si="365"/>
        <v>0</v>
      </c>
      <c r="BW304" s="316">
        <f t="shared" si="365"/>
        <v>0</v>
      </c>
      <c r="BX304" s="316">
        <f t="shared" si="365"/>
        <v>0</v>
      </c>
    </row>
    <row r="305" spans="1:76" s="7" customFormat="1" ht="11.4" x14ac:dyDescent="0.2">
      <c r="A305" s="739"/>
      <c r="B305" s="714"/>
      <c r="C305" s="714"/>
      <c r="D305" s="710"/>
      <c r="E305" s="710"/>
      <c r="F305" s="90" t="s">
        <v>324</v>
      </c>
      <c r="G305" s="316">
        <f>IF($C96="","N/A",G304)</f>
        <v>0</v>
      </c>
      <c r="H305" s="316">
        <f>IF($C96="NON-QALY",IF(H$93="-","",H$158*H304),IF($C96="QALY",IF(H$93="-","",H304*H$159),"N/A"))</f>
        <v>0</v>
      </c>
      <c r="I305" s="316">
        <f t="shared" ref="I305:BT305" si="366">IF($C96="NON-QALY",IF(I$93="-","",I$158*I304),IF($C96="QALY",IF(I$93="-","",I304*I$159),"N/A"))</f>
        <v>0</v>
      </c>
      <c r="J305" s="316">
        <f t="shared" si="366"/>
        <v>0</v>
      </c>
      <c r="K305" s="316">
        <f t="shared" si="366"/>
        <v>0</v>
      </c>
      <c r="L305" s="316">
        <f t="shared" si="366"/>
        <v>0</v>
      </c>
      <c r="M305" s="316">
        <f t="shared" si="366"/>
        <v>0</v>
      </c>
      <c r="N305" s="316">
        <f t="shared" si="366"/>
        <v>0</v>
      </c>
      <c r="O305" s="316">
        <f t="shared" si="366"/>
        <v>0</v>
      </c>
      <c r="P305" s="316">
        <f t="shared" si="366"/>
        <v>0</v>
      </c>
      <c r="Q305" s="316">
        <f t="shared" si="366"/>
        <v>0</v>
      </c>
      <c r="R305" s="316">
        <f t="shared" si="366"/>
        <v>0</v>
      </c>
      <c r="S305" s="316">
        <f t="shared" si="366"/>
        <v>0</v>
      </c>
      <c r="T305" s="316">
        <f t="shared" si="366"/>
        <v>0</v>
      </c>
      <c r="U305" s="316">
        <f t="shared" si="366"/>
        <v>0</v>
      </c>
      <c r="V305" s="316">
        <f t="shared" si="366"/>
        <v>0</v>
      </c>
      <c r="W305" s="316">
        <f t="shared" si="366"/>
        <v>0</v>
      </c>
      <c r="X305" s="316">
        <f t="shared" si="366"/>
        <v>0</v>
      </c>
      <c r="Y305" s="316">
        <f t="shared" si="366"/>
        <v>0</v>
      </c>
      <c r="Z305" s="316">
        <f t="shared" si="366"/>
        <v>0</v>
      </c>
      <c r="AA305" s="316">
        <f t="shared" si="366"/>
        <v>0</v>
      </c>
      <c r="AB305" s="316">
        <f t="shared" si="366"/>
        <v>0</v>
      </c>
      <c r="AC305" s="316">
        <f t="shared" si="366"/>
        <v>0</v>
      </c>
      <c r="AD305" s="316">
        <f t="shared" si="366"/>
        <v>0</v>
      </c>
      <c r="AE305" s="316">
        <f t="shared" si="366"/>
        <v>0</v>
      </c>
      <c r="AF305" s="316">
        <f t="shared" si="366"/>
        <v>0</v>
      </c>
      <c r="AG305" s="316">
        <f t="shared" si="366"/>
        <v>0</v>
      </c>
      <c r="AH305" s="316">
        <f t="shared" si="366"/>
        <v>0</v>
      </c>
      <c r="AI305" s="316">
        <f t="shared" si="366"/>
        <v>0</v>
      </c>
      <c r="AJ305" s="316">
        <f t="shared" si="366"/>
        <v>0</v>
      </c>
      <c r="AK305" s="316">
        <f t="shared" si="366"/>
        <v>0</v>
      </c>
      <c r="AL305" s="316">
        <f t="shared" si="366"/>
        <v>0</v>
      </c>
      <c r="AM305" s="316">
        <f t="shared" si="366"/>
        <v>0</v>
      </c>
      <c r="AN305" s="316">
        <f t="shared" si="366"/>
        <v>0</v>
      </c>
      <c r="AO305" s="316">
        <f t="shared" si="366"/>
        <v>0</v>
      </c>
      <c r="AP305" s="316">
        <f t="shared" si="366"/>
        <v>0</v>
      </c>
      <c r="AQ305" s="316">
        <f t="shared" si="366"/>
        <v>0</v>
      </c>
      <c r="AR305" s="316">
        <f t="shared" si="366"/>
        <v>0</v>
      </c>
      <c r="AS305" s="316">
        <f t="shared" si="366"/>
        <v>0</v>
      </c>
      <c r="AT305" s="316">
        <f t="shared" si="366"/>
        <v>0</v>
      </c>
      <c r="AU305" s="316">
        <f t="shared" si="366"/>
        <v>0</v>
      </c>
      <c r="AV305" s="316">
        <f t="shared" si="366"/>
        <v>0</v>
      </c>
      <c r="AW305" s="316">
        <f t="shared" si="366"/>
        <v>0</v>
      </c>
      <c r="AX305" s="316">
        <f t="shared" si="366"/>
        <v>0</v>
      </c>
      <c r="AY305" s="316">
        <f t="shared" si="366"/>
        <v>0</v>
      </c>
      <c r="AZ305" s="316">
        <f t="shared" si="366"/>
        <v>0</v>
      </c>
      <c r="BA305" s="316">
        <f t="shared" si="366"/>
        <v>0</v>
      </c>
      <c r="BB305" s="316">
        <f t="shared" si="366"/>
        <v>0</v>
      </c>
      <c r="BC305" s="316">
        <f t="shared" si="366"/>
        <v>0</v>
      </c>
      <c r="BD305" s="316">
        <f t="shared" si="366"/>
        <v>0</v>
      </c>
      <c r="BE305" s="316">
        <f t="shared" si="366"/>
        <v>0</v>
      </c>
      <c r="BF305" s="316">
        <f t="shared" si="366"/>
        <v>0</v>
      </c>
      <c r="BG305" s="316">
        <f t="shared" si="366"/>
        <v>0</v>
      </c>
      <c r="BH305" s="316">
        <f t="shared" si="366"/>
        <v>0</v>
      </c>
      <c r="BI305" s="316">
        <f t="shared" si="366"/>
        <v>0</v>
      </c>
      <c r="BJ305" s="316">
        <f t="shared" si="366"/>
        <v>0</v>
      </c>
      <c r="BK305" s="316">
        <f t="shared" si="366"/>
        <v>0</v>
      </c>
      <c r="BL305" s="316">
        <f t="shared" si="366"/>
        <v>0</v>
      </c>
      <c r="BM305" s="316">
        <f t="shared" si="366"/>
        <v>0</v>
      </c>
      <c r="BN305" s="316">
        <f t="shared" si="366"/>
        <v>0</v>
      </c>
      <c r="BO305" s="316">
        <f t="shared" si="366"/>
        <v>0</v>
      </c>
      <c r="BP305" s="316">
        <f t="shared" si="366"/>
        <v>0</v>
      </c>
      <c r="BQ305" s="316">
        <f t="shared" si="366"/>
        <v>0</v>
      </c>
      <c r="BR305" s="316">
        <f t="shared" si="366"/>
        <v>0</v>
      </c>
      <c r="BS305" s="316">
        <f t="shared" si="366"/>
        <v>0</v>
      </c>
      <c r="BT305" s="316">
        <f t="shared" si="366"/>
        <v>0</v>
      </c>
      <c r="BU305" s="316">
        <f t="shared" ref="BU305:BX305" si="367">IF($C96="NON-QALY",IF(BU$93="-","",BU$158*BU304),IF($C96="QALY",IF(BU$93="-","",BU304*BU$159),"N/A"))</f>
        <v>0</v>
      </c>
      <c r="BV305" s="316">
        <f t="shared" si="367"/>
        <v>0</v>
      </c>
      <c r="BW305" s="316">
        <f t="shared" si="367"/>
        <v>0</v>
      </c>
      <c r="BX305" s="316">
        <f t="shared" si="367"/>
        <v>0</v>
      </c>
    </row>
    <row r="306" spans="1:76" s="7" customFormat="1" ht="11.4" x14ac:dyDescent="0.2">
      <c r="A306" s="738" t="s">
        <v>36</v>
      </c>
      <c r="B306" s="713">
        <f>B97</f>
        <v>0</v>
      </c>
      <c r="C306" s="713" t="str">
        <f>C97</f>
        <v>Non-QALY</v>
      </c>
      <c r="D306" s="709">
        <f>E306/(IF(C97="QALY",Factors!$BU$75,Factors!$BU$74))</f>
        <v>0</v>
      </c>
      <c r="E306" s="709">
        <f t="shared" ref="E306" si="368">SUM(G307:BX307)</f>
        <v>0</v>
      </c>
      <c r="F306" s="34" t="s">
        <v>325</v>
      </c>
      <c r="G306" s="316">
        <f>G97</f>
        <v>0</v>
      </c>
      <c r="H306" s="316">
        <f t="shared" ref="H306:BS306" si="369">H97</f>
        <v>0</v>
      </c>
      <c r="I306" s="316">
        <f t="shared" si="369"/>
        <v>0</v>
      </c>
      <c r="J306" s="316">
        <f t="shared" si="369"/>
        <v>0</v>
      </c>
      <c r="K306" s="316">
        <f t="shared" si="369"/>
        <v>0</v>
      </c>
      <c r="L306" s="316">
        <f t="shared" si="369"/>
        <v>0</v>
      </c>
      <c r="M306" s="316">
        <f t="shared" si="369"/>
        <v>0</v>
      </c>
      <c r="N306" s="316">
        <f t="shared" si="369"/>
        <v>0</v>
      </c>
      <c r="O306" s="316">
        <f t="shared" si="369"/>
        <v>0</v>
      </c>
      <c r="P306" s="316">
        <f t="shared" si="369"/>
        <v>0</v>
      </c>
      <c r="Q306" s="316">
        <f t="shared" si="369"/>
        <v>0</v>
      </c>
      <c r="R306" s="316">
        <f t="shared" si="369"/>
        <v>0</v>
      </c>
      <c r="S306" s="316">
        <f t="shared" si="369"/>
        <v>0</v>
      </c>
      <c r="T306" s="316">
        <f t="shared" si="369"/>
        <v>0</v>
      </c>
      <c r="U306" s="316">
        <f t="shared" si="369"/>
        <v>0</v>
      </c>
      <c r="V306" s="316">
        <f t="shared" si="369"/>
        <v>0</v>
      </c>
      <c r="W306" s="316">
        <f t="shared" si="369"/>
        <v>0</v>
      </c>
      <c r="X306" s="316">
        <f t="shared" si="369"/>
        <v>0</v>
      </c>
      <c r="Y306" s="316">
        <f t="shared" si="369"/>
        <v>0</v>
      </c>
      <c r="Z306" s="316">
        <f t="shared" si="369"/>
        <v>0</v>
      </c>
      <c r="AA306" s="316">
        <f t="shared" si="369"/>
        <v>0</v>
      </c>
      <c r="AB306" s="316">
        <f t="shared" si="369"/>
        <v>0</v>
      </c>
      <c r="AC306" s="316">
        <f t="shared" si="369"/>
        <v>0</v>
      </c>
      <c r="AD306" s="316">
        <f t="shared" si="369"/>
        <v>0</v>
      </c>
      <c r="AE306" s="316">
        <f t="shared" si="369"/>
        <v>0</v>
      </c>
      <c r="AF306" s="316">
        <f t="shared" si="369"/>
        <v>0</v>
      </c>
      <c r="AG306" s="316">
        <f t="shared" si="369"/>
        <v>0</v>
      </c>
      <c r="AH306" s="316">
        <f t="shared" si="369"/>
        <v>0</v>
      </c>
      <c r="AI306" s="316">
        <f t="shared" si="369"/>
        <v>0</v>
      </c>
      <c r="AJ306" s="316">
        <f t="shared" si="369"/>
        <v>0</v>
      </c>
      <c r="AK306" s="316">
        <f t="shared" si="369"/>
        <v>0</v>
      </c>
      <c r="AL306" s="316">
        <f t="shared" si="369"/>
        <v>0</v>
      </c>
      <c r="AM306" s="316">
        <f t="shared" si="369"/>
        <v>0</v>
      </c>
      <c r="AN306" s="316">
        <f t="shared" si="369"/>
        <v>0</v>
      </c>
      <c r="AO306" s="316">
        <f t="shared" si="369"/>
        <v>0</v>
      </c>
      <c r="AP306" s="316">
        <f t="shared" si="369"/>
        <v>0</v>
      </c>
      <c r="AQ306" s="316">
        <f t="shared" si="369"/>
        <v>0</v>
      </c>
      <c r="AR306" s="316">
        <f t="shared" si="369"/>
        <v>0</v>
      </c>
      <c r="AS306" s="316">
        <f t="shared" si="369"/>
        <v>0</v>
      </c>
      <c r="AT306" s="316">
        <f t="shared" si="369"/>
        <v>0</v>
      </c>
      <c r="AU306" s="316">
        <f t="shared" si="369"/>
        <v>0</v>
      </c>
      <c r="AV306" s="316">
        <f t="shared" si="369"/>
        <v>0</v>
      </c>
      <c r="AW306" s="316">
        <f t="shared" si="369"/>
        <v>0</v>
      </c>
      <c r="AX306" s="316">
        <f t="shared" si="369"/>
        <v>0</v>
      </c>
      <c r="AY306" s="316">
        <f t="shared" si="369"/>
        <v>0</v>
      </c>
      <c r="AZ306" s="316">
        <f t="shared" si="369"/>
        <v>0</v>
      </c>
      <c r="BA306" s="316">
        <f t="shared" si="369"/>
        <v>0</v>
      </c>
      <c r="BB306" s="316">
        <f t="shared" si="369"/>
        <v>0</v>
      </c>
      <c r="BC306" s="316">
        <f t="shared" si="369"/>
        <v>0</v>
      </c>
      <c r="BD306" s="316">
        <f t="shared" si="369"/>
        <v>0</v>
      </c>
      <c r="BE306" s="316">
        <f t="shared" si="369"/>
        <v>0</v>
      </c>
      <c r="BF306" s="316">
        <f t="shared" si="369"/>
        <v>0</v>
      </c>
      <c r="BG306" s="316">
        <f t="shared" si="369"/>
        <v>0</v>
      </c>
      <c r="BH306" s="316">
        <f t="shared" si="369"/>
        <v>0</v>
      </c>
      <c r="BI306" s="316">
        <f t="shared" si="369"/>
        <v>0</v>
      </c>
      <c r="BJ306" s="316">
        <f t="shared" si="369"/>
        <v>0</v>
      </c>
      <c r="BK306" s="316">
        <f t="shared" si="369"/>
        <v>0</v>
      </c>
      <c r="BL306" s="316">
        <f t="shared" si="369"/>
        <v>0</v>
      </c>
      <c r="BM306" s="316">
        <f t="shared" si="369"/>
        <v>0</v>
      </c>
      <c r="BN306" s="316">
        <f t="shared" si="369"/>
        <v>0</v>
      </c>
      <c r="BO306" s="316">
        <f t="shared" si="369"/>
        <v>0</v>
      </c>
      <c r="BP306" s="316">
        <f t="shared" si="369"/>
        <v>0</v>
      </c>
      <c r="BQ306" s="316">
        <f t="shared" si="369"/>
        <v>0</v>
      </c>
      <c r="BR306" s="316">
        <f t="shared" si="369"/>
        <v>0</v>
      </c>
      <c r="BS306" s="316">
        <f t="shared" si="369"/>
        <v>0</v>
      </c>
      <c r="BT306" s="316">
        <f t="shared" ref="BT306:BX306" si="370">BT97</f>
        <v>0</v>
      </c>
      <c r="BU306" s="316">
        <f t="shared" si="370"/>
        <v>0</v>
      </c>
      <c r="BV306" s="316">
        <f t="shared" si="370"/>
        <v>0</v>
      </c>
      <c r="BW306" s="316">
        <f t="shared" si="370"/>
        <v>0</v>
      </c>
      <c r="BX306" s="316">
        <f t="shared" si="370"/>
        <v>0</v>
      </c>
    </row>
    <row r="307" spans="1:76" s="7" customFormat="1" ht="11.4" x14ac:dyDescent="0.2">
      <c r="A307" s="739"/>
      <c r="B307" s="714"/>
      <c r="C307" s="714"/>
      <c r="D307" s="710"/>
      <c r="E307" s="710"/>
      <c r="F307" s="90" t="s">
        <v>324</v>
      </c>
      <c r="G307" s="316">
        <f>IF($C97="","N/A",G306)</f>
        <v>0</v>
      </c>
      <c r="H307" s="316">
        <f>IF($C97="NON-QALY",IF(H$93="-","",H$158*H306),IF($C97="QALY",IF(H$93="-","",H306*H$159),"N/A"))</f>
        <v>0</v>
      </c>
      <c r="I307" s="316">
        <f t="shared" ref="I307:BT307" si="371">IF($C97="NON-QALY",IF(I$93="-","",I$158*I306),IF($C97="QALY",IF(I$93="-","",I306*I$159),"N/A"))</f>
        <v>0</v>
      </c>
      <c r="J307" s="316">
        <f t="shared" si="371"/>
        <v>0</v>
      </c>
      <c r="K307" s="316">
        <f t="shared" si="371"/>
        <v>0</v>
      </c>
      <c r="L307" s="316">
        <f t="shared" si="371"/>
        <v>0</v>
      </c>
      <c r="M307" s="316">
        <f t="shared" si="371"/>
        <v>0</v>
      </c>
      <c r="N307" s="316">
        <f t="shared" si="371"/>
        <v>0</v>
      </c>
      <c r="O307" s="316">
        <f t="shared" si="371"/>
        <v>0</v>
      </c>
      <c r="P307" s="316">
        <f t="shared" si="371"/>
        <v>0</v>
      </c>
      <c r="Q307" s="316">
        <f t="shared" si="371"/>
        <v>0</v>
      </c>
      <c r="R307" s="316">
        <f t="shared" si="371"/>
        <v>0</v>
      </c>
      <c r="S307" s="316">
        <f t="shared" si="371"/>
        <v>0</v>
      </c>
      <c r="T307" s="316">
        <f t="shared" si="371"/>
        <v>0</v>
      </c>
      <c r="U307" s="316">
        <f t="shared" si="371"/>
        <v>0</v>
      </c>
      <c r="V307" s="316">
        <f t="shared" si="371"/>
        <v>0</v>
      </c>
      <c r="W307" s="316">
        <f t="shared" si="371"/>
        <v>0</v>
      </c>
      <c r="X307" s="316">
        <f t="shared" si="371"/>
        <v>0</v>
      </c>
      <c r="Y307" s="316">
        <f t="shared" si="371"/>
        <v>0</v>
      </c>
      <c r="Z307" s="316">
        <f t="shared" si="371"/>
        <v>0</v>
      </c>
      <c r="AA307" s="316">
        <f t="shared" si="371"/>
        <v>0</v>
      </c>
      <c r="AB307" s="316">
        <f t="shared" si="371"/>
        <v>0</v>
      </c>
      <c r="AC307" s="316">
        <f t="shared" si="371"/>
        <v>0</v>
      </c>
      <c r="AD307" s="316">
        <f t="shared" si="371"/>
        <v>0</v>
      </c>
      <c r="AE307" s="316">
        <f t="shared" si="371"/>
        <v>0</v>
      </c>
      <c r="AF307" s="316">
        <f t="shared" si="371"/>
        <v>0</v>
      </c>
      <c r="AG307" s="316">
        <f t="shared" si="371"/>
        <v>0</v>
      </c>
      <c r="AH307" s="316">
        <f t="shared" si="371"/>
        <v>0</v>
      </c>
      <c r="AI307" s="316">
        <f t="shared" si="371"/>
        <v>0</v>
      </c>
      <c r="AJ307" s="316">
        <f t="shared" si="371"/>
        <v>0</v>
      </c>
      <c r="AK307" s="316">
        <f t="shared" si="371"/>
        <v>0</v>
      </c>
      <c r="AL307" s="316">
        <f t="shared" si="371"/>
        <v>0</v>
      </c>
      <c r="AM307" s="316">
        <f t="shared" si="371"/>
        <v>0</v>
      </c>
      <c r="AN307" s="316">
        <f t="shared" si="371"/>
        <v>0</v>
      </c>
      <c r="AO307" s="316">
        <f t="shared" si="371"/>
        <v>0</v>
      </c>
      <c r="AP307" s="316">
        <f t="shared" si="371"/>
        <v>0</v>
      </c>
      <c r="AQ307" s="316">
        <f t="shared" si="371"/>
        <v>0</v>
      </c>
      <c r="AR307" s="316">
        <f t="shared" si="371"/>
        <v>0</v>
      </c>
      <c r="AS307" s="316">
        <f t="shared" si="371"/>
        <v>0</v>
      </c>
      <c r="AT307" s="316">
        <f t="shared" si="371"/>
        <v>0</v>
      </c>
      <c r="AU307" s="316">
        <f t="shared" si="371"/>
        <v>0</v>
      </c>
      <c r="AV307" s="316">
        <f t="shared" si="371"/>
        <v>0</v>
      </c>
      <c r="AW307" s="316">
        <f t="shared" si="371"/>
        <v>0</v>
      </c>
      <c r="AX307" s="316">
        <f t="shared" si="371"/>
        <v>0</v>
      </c>
      <c r="AY307" s="316">
        <f t="shared" si="371"/>
        <v>0</v>
      </c>
      <c r="AZ307" s="316">
        <f t="shared" si="371"/>
        <v>0</v>
      </c>
      <c r="BA307" s="316">
        <f t="shared" si="371"/>
        <v>0</v>
      </c>
      <c r="BB307" s="316">
        <f t="shared" si="371"/>
        <v>0</v>
      </c>
      <c r="BC307" s="316">
        <f t="shared" si="371"/>
        <v>0</v>
      </c>
      <c r="BD307" s="316">
        <f t="shared" si="371"/>
        <v>0</v>
      </c>
      <c r="BE307" s="316">
        <f t="shared" si="371"/>
        <v>0</v>
      </c>
      <c r="BF307" s="316">
        <f t="shared" si="371"/>
        <v>0</v>
      </c>
      <c r="BG307" s="316">
        <f t="shared" si="371"/>
        <v>0</v>
      </c>
      <c r="BH307" s="316">
        <f t="shared" si="371"/>
        <v>0</v>
      </c>
      <c r="BI307" s="316">
        <f t="shared" si="371"/>
        <v>0</v>
      </c>
      <c r="BJ307" s="316">
        <f t="shared" si="371"/>
        <v>0</v>
      </c>
      <c r="BK307" s="316">
        <f t="shared" si="371"/>
        <v>0</v>
      </c>
      <c r="BL307" s="316">
        <f t="shared" si="371"/>
        <v>0</v>
      </c>
      <c r="BM307" s="316">
        <f t="shared" si="371"/>
        <v>0</v>
      </c>
      <c r="BN307" s="316">
        <f t="shared" si="371"/>
        <v>0</v>
      </c>
      <c r="BO307" s="316">
        <f t="shared" si="371"/>
        <v>0</v>
      </c>
      <c r="BP307" s="316">
        <f t="shared" si="371"/>
        <v>0</v>
      </c>
      <c r="BQ307" s="316">
        <f t="shared" si="371"/>
        <v>0</v>
      </c>
      <c r="BR307" s="316">
        <f t="shared" si="371"/>
        <v>0</v>
      </c>
      <c r="BS307" s="316">
        <f t="shared" si="371"/>
        <v>0</v>
      </c>
      <c r="BT307" s="316">
        <f t="shared" si="371"/>
        <v>0</v>
      </c>
      <c r="BU307" s="316">
        <f t="shared" ref="BU307:BX307" si="372">IF($C97="NON-QALY",IF(BU$93="-","",BU$158*BU306),IF($C97="QALY",IF(BU$93="-","",BU306*BU$159),"N/A"))</f>
        <v>0</v>
      </c>
      <c r="BV307" s="316">
        <f t="shared" si="372"/>
        <v>0</v>
      </c>
      <c r="BW307" s="316">
        <f t="shared" si="372"/>
        <v>0</v>
      </c>
      <c r="BX307" s="316">
        <f t="shared" si="372"/>
        <v>0</v>
      </c>
    </row>
    <row r="308" spans="1:76" s="7" customFormat="1" ht="11.4" x14ac:dyDescent="0.2">
      <c r="A308" s="738" t="s">
        <v>37</v>
      </c>
      <c r="B308" s="713">
        <f>B98</f>
        <v>0</v>
      </c>
      <c r="C308" s="713" t="str">
        <f>C98</f>
        <v>Non-QALY</v>
      </c>
      <c r="D308" s="709">
        <f>E308/(IF(C98="QALY",Factors!$BU$75,Factors!$BU$74))</f>
        <v>0</v>
      </c>
      <c r="E308" s="709">
        <f t="shared" ref="E308" si="373">SUM(G309:BX309)</f>
        <v>0</v>
      </c>
      <c r="F308" s="34" t="s">
        <v>325</v>
      </c>
      <c r="G308" s="316">
        <f>G98</f>
        <v>0</v>
      </c>
      <c r="H308" s="316">
        <f t="shared" ref="H308:BS308" si="374">H98</f>
        <v>0</v>
      </c>
      <c r="I308" s="316">
        <f t="shared" si="374"/>
        <v>0</v>
      </c>
      <c r="J308" s="316">
        <f t="shared" si="374"/>
        <v>0</v>
      </c>
      <c r="K308" s="316">
        <f t="shared" si="374"/>
        <v>0</v>
      </c>
      <c r="L308" s="316">
        <f t="shared" si="374"/>
        <v>0</v>
      </c>
      <c r="M308" s="316">
        <f t="shared" si="374"/>
        <v>0</v>
      </c>
      <c r="N308" s="316">
        <f t="shared" si="374"/>
        <v>0</v>
      </c>
      <c r="O308" s="316">
        <f t="shared" si="374"/>
        <v>0</v>
      </c>
      <c r="P308" s="316">
        <f t="shared" si="374"/>
        <v>0</v>
      </c>
      <c r="Q308" s="316">
        <f t="shared" si="374"/>
        <v>0</v>
      </c>
      <c r="R308" s="316">
        <f t="shared" si="374"/>
        <v>0</v>
      </c>
      <c r="S308" s="316">
        <f t="shared" si="374"/>
        <v>0</v>
      </c>
      <c r="T308" s="316">
        <f t="shared" si="374"/>
        <v>0</v>
      </c>
      <c r="U308" s="316">
        <f t="shared" si="374"/>
        <v>0</v>
      </c>
      <c r="V308" s="316">
        <f t="shared" si="374"/>
        <v>0</v>
      </c>
      <c r="W308" s="316">
        <f t="shared" si="374"/>
        <v>0</v>
      </c>
      <c r="X308" s="316">
        <f t="shared" si="374"/>
        <v>0</v>
      </c>
      <c r="Y308" s="316">
        <f t="shared" si="374"/>
        <v>0</v>
      </c>
      <c r="Z308" s="316">
        <f t="shared" si="374"/>
        <v>0</v>
      </c>
      <c r="AA308" s="316">
        <f t="shared" si="374"/>
        <v>0</v>
      </c>
      <c r="AB308" s="316">
        <f t="shared" si="374"/>
        <v>0</v>
      </c>
      <c r="AC308" s="316">
        <f t="shared" si="374"/>
        <v>0</v>
      </c>
      <c r="AD308" s="316">
        <f t="shared" si="374"/>
        <v>0</v>
      </c>
      <c r="AE308" s="316">
        <f t="shared" si="374"/>
        <v>0</v>
      </c>
      <c r="AF308" s="316">
        <f t="shared" si="374"/>
        <v>0</v>
      </c>
      <c r="AG308" s="316">
        <f t="shared" si="374"/>
        <v>0</v>
      </c>
      <c r="AH308" s="316">
        <f t="shared" si="374"/>
        <v>0</v>
      </c>
      <c r="AI308" s="316">
        <f t="shared" si="374"/>
        <v>0</v>
      </c>
      <c r="AJ308" s="316">
        <f t="shared" si="374"/>
        <v>0</v>
      </c>
      <c r="AK308" s="316">
        <f t="shared" si="374"/>
        <v>0</v>
      </c>
      <c r="AL308" s="316">
        <f t="shared" si="374"/>
        <v>0</v>
      </c>
      <c r="AM308" s="316">
        <f t="shared" si="374"/>
        <v>0</v>
      </c>
      <c r="AN308" s="316">
        <f t="shared" si="374"/>
        <v>0</v>
      </c>
      <c r="AO308" s="316">
        <f t="shared" si="374"/>
        <v>0</v>
      </c>
      <c r="AP308" s="316">
        <f t="shared" si="374"/>
        <v>0</v>
      </c>
      <c r="AQ308" s="316">
        <f t="shared" si="374"/>
        <v>0</v>
      </c>
      <c r="AR308" s="316">
        <f t="shared" si="374"/>
        <v>0</v>
      </c>
      <c r="AS308" s="316">
        <f t="shared" si="374"/>
        <v>0</v>
      </c>
      <c r="AT308" s="316">
        <f t="shared" si="374"/>
        <v>0</v>
      </c>
      <c r="AU308" s="316">
        <f t="shared" si="374"/>
        <v>0</v>
      </c>
      <c r="AV308" s="316">
        <f t="shared" si="374"/>
        <v>0</v>
      </c>
      <c r="AW308" s="316">
        <f t="shared" si="374"/>
        <v>0</v>
      </c>
      <c r="AX308" s="316">
        <f t="shared" si="374"/>
        <v>0</v>
      </c>
      <c r="AY308" s="316">
        <f t="shared" si="374"/>
        <v>0</v>
      </c>
      <c r="AZ308" s="316">
        <f t="shared" si="374"/>
        <v>0</v>
      </c>
      <c r="BA308" s="316">
        <f t="shared" si="374"/>
        <v>0</v>
      </c>
      <c r="BB308" s="316">
        <f t="shared" si="374"/>
        <v>0</v>
      </c>
      <c r="BC308" s="316">
        <f t="shared" si="374"/>
        <v>0</v>
      </c>
      <c r="BD308" s="316">
        <f t="shared" si="374"/>
        <v>0</v>
      </c>
      <c r="BE308" s="316">
        <f t="shared" si="374"/>
        <v>0</v>
      </c>
      <c r="BF308" s="316">
        <f t="shared" si="374"/>
        <v>0</v>
      </c>
      <c r="BG308" s="316">
        <f t="shared" si="374"/>
        <v>0</v>
      </c>
      <c r="BH308" s="316">
        <f t="shared" si="374"/>
        <v>0</v>
      </c>
      <c r="BI308" s="316">
        <f t="shared" si="374"/>
        <v>0</v>
      </c>
      <c r="BJ308" s="316">
        <f t="shared" si="374"/>
        <v>0</v>
      </c>
      <c r="BK308" s="316">
        <f t="shared" si="374"/>
        <v>0</v>
      </c>
      <c r="BL308" s="316">
        <f t="shared" si="374"/>
        <v>0</v>
      </c>
      <c r="BM308" s="316">
        <f t="shared" si="374"/>
        <v>0</v>
      </c>
      <c r="BN308" s="316">
        <f t="shared" si="374"/>
        <v>0</v>
      </c>
      <c r="BO308" s="316">
        <f t="shared" si="374"/>
        <v>0</v>
      </c>
      <c r="BP308" s="316">
        <f t="shared" si="374"/>
        <v>0</v>
      </c>
      <c r="BQ308" s="316">
        <f t="shared" si="374"/>
        <v>0</v>
      </c>
      <c r="BR308" s="316">
        <f t="shared" si="374"/>
        <v>0</v>
      </c>
      <c r="BS308" s="316">
        <f t="shared" si="374"/>
        <v>0</v>
      </c>
      <c r="BT308" s="316">
        <f t="shared" ref="BT308:BX308" si="375">BT98</f>
        <v>0</v>
      </c>
      <c r="BU308" s="316">
        <f t="shared" si="375"/>
        <v>0</v>
      </c>
      <c r="BV308" s="316">
        <f t="shared" si="375"/>
        <v>0</v>
      </c>
      <c r="BW308" s="316">
        <f t="shared" si="375"/>
        <v>0</v>
      </c>
      <c r="BX308" s="316">
        <f t="shared" si="375"/>
        <v>0</v>
      </c>
    </row>
    <row r="309" spans="1:76" s="7" customFormat="1" ht="11.4" x14ac:dyDescent="0.2">
      <c r="A309" s="739"/>
      <c r="B309" s="714"/>
      <c r="C309" s="714"/>
      <c r="D309" s="710"/>
      <c r="E309" s="710"/>
      <c r="F309" s="90" t="s">
        <v>324</v>
      </c>
      <c r="G309" s="316">
        <f>IF($C98="","N/A",G308)</f>
        <v>0</v>
      </c>
      <c r="H309" s="316">
        <f>IF($C98="NON-QALY",IF(H$93="-","",H$158*H308),IF($C98="QALY",IF(H$93="-","",H308*H$159),"N/A"))</f>
        <v>0</v>
      </c>
      <c r="I309" s="316">
        <f t="shared" ref="I309:BT309" si="376">IF($C98="NON-QALY",IF(I$93="-","",I$158*I308),IF($C98="QALY",IF(I$93="-","",I308*I$159),"N/A"))</f>
        <v>0</v>
      </c>
      <c r="J309" s="316">
        <f t="shared" si="376"/>
        <v>0</v>
      </c>
      <c r="K309" s="316">
        <f t="shared" si="376"/>
        <v>0</v>
      </c>
      <c r="L309" s="316">
        <f t="shared" si="376"/>
        <v>0</v>
      </c>
      <c r="M309" s="316">
        <f t="shared" si="376"/>
        <v>0</v>
      </c>
      <c r="N309" s="316">
        <f t="shared" si="376"/>
        <v>0</v>
      </c>
      <c r="O309" s="316">
        <f t="shared" si="376"/>
        <v>0</v>
      </c>
      <c r="P309" s="316">
        <f t="shared" si="376"/>
        <v>0</v>
      </c>
      <c r="Q309" s="316">
        <f t="shared" si="376"/>
        <v>0</v>
      </c>
      <c r="R309" s="316">
        <f t="shared" si="376"/>
        <v>0</v>
      </c>
      <c r="S309" s="316">
        <f t="shared" si="376"/>
        <v>0</v>
      </c>
      <c r="T309" s="316">
        <f t="shared" si="376"/>
        <v>0</v>
      </c>
      <c r="U309" s="316">
        <f t="shared" si="376"/>
        <v>0</v>
      </c>
      <c r="V309" s="316">
        <f t="shared" si="376"/>
        <v>0</v>
      </c>
      <c r="W309" s="316">
        <f t="shared" si="376"/>
        <v>0</v>
      </c>
      <c r="X309" s="316">
        <f t="shared" si="376"/>
        <v>0</v>
      </c>
      <c r="Y309" s="316">
        <f t="shared" si="376"/>
        <v>0</v>
      </c>
      <c r="Z309" s="316">
        <f t="shared" si="376"/>
        <v>0</v>
      </c>
      <c r="AA309" s="316">
        <f t="shared" si="376"/>
        <v>0</v>
      </c>
      <c r="AB309" s="316">
        <f t="shared" si="376"/>
        <v>0</v>
      </c>
      <c r="AC309" s="316">
        <f t="shared" si="376"/>
        <v>0</v>
      </c>
      <c r="AD309" s="316">
        <f t="shared" si="376"/>
        <v>0</v>
      </c>
      <c r="AE309" s="316">
        <f t="shared" si="376"/>
        <v>0</v>
      </c>
      <c r="AF309" s="316">
        <f t="shared" si="376"/>
        <v>0</v>
      </c>
      <c r="AG309" s="316">
        <f t="shared" si="376"/>
        <v>0</v>
      </c>
      <c r="AH309" s="316">
        <f t="shared" si="376"/>
        <v>0</v>
      </c>
      <c r="AI309" s="316">
        <f t="shared" si="376"/>
        <v>0</v>
      </c>
      <c r="AJ309" s="316">
        <f t="shared" si="376"/>
        <v>0</v>
      </c>
      <c r="AK309" s="316">
        <f t="shared" si="376"/>
        <v>0</v>
      </c>
      <c r="AL309" s="316">
        <f t="shared" si="376"/>
        <v>0</v>
      </c>
      <c r="AM309" s="316">
        <f t="shared" si="376"/>
        <v>0</v>
      </c>
      <c r="AN309" s="316">
        <f t="shared" si="376"/>
        <v>0</v>
      </c>
      <c r="AO309" s="316">
        <f t="shared" si="376"/>
        <v>0</v>
      </c>
      <c r="AP309" s="316">
        <f t="shared" si="376"/>
        <v>0</v>
      </c>
      <c r="AQ309" s="316">
        <f t="shared" si="376"/>
        <v>0</v>
      </c>
      <c r="AR309" s="316">
        <f t="shared" si="376"/>
        <v>0</v>
      </c>
      <c r="AS309" s="316">
        <f t="shared" si="376"/>
        <v>0</v>
      </c>
      <c r="AT309" s="316">
        <f t="shared" si="376"/>
        <v>0</v>
      </c>
      <c r="AU309" s="316">
        <f t="shared" si="376"/>
        <v>0</v>
      </c>
      <c r="AV309" s="316">
        <f t="shared" si="376"/>
        <v>0</v>
      </c>
      <c r="AW309" s="316">
        <f t="shared" si="376"/>
        <v>0</v>
      </c>
      <c r="AX309" s="316">
        <f t="shared" si="376"/>
        <v>0</v>
      </c>
      <c r="AY309" s="316">
        <f t="shared" si="376"/>
        <v>0</v>
      </c>
      <c r="AZ309" s="316">
        <f t="shared" si="376"/>
        <v>0</v>
      </c>
      <c r="BA309" s="316">
        <f t="shared" si="376"/>
        <v>0</v>
      </c>
      <c r="BB309" s="316">
        <f t="shared" si="376"/>
        <v>0</v>
      </c>
      <c r="BC309" s="316">
        <f t="shared" si="376"/>
        <v>0</v>
      </c>
      <c r="BD309" s="316">
        <f t="shared" si="376"/>
        <v>0</v>
      </c>
      <c r="BE309" s="316">
        <f t="shared" si="376"/>
        <v>0</v>
      </c>
      <c r="BF309" s="316">
        <f t="shared" si="376"/>
        <v>0</v>
      </c>
      <c r="BG309" s="316">
        <f t="shared" si="376"/>
        <v>0</v>
      </c>
      <c r="BH309" s="316">
        <f t="shared" si="376"/>
        <v>0</v>
      </c>
      <c r="BI309" s="316">
        <f t="shared" si="376"/>
        <v>0</v>
      </c>
      <c r="BJ309" s="316">
        <f t="shared" si="376"/>
        <v>0</v>
      </c>
      <c r="BK309" s="316">
        <f t="shared" si="376"/>
        <v>0</v>
      </c>
      <c r="BL309" s="316">
        <f t="shared" si="376"/>
        <v>0</v>
      </c>
      <c r="BM309" s="316">
        <f t="shared" si="376"/>
        <v>0</v>
      </c>
      <c r="BN309" s="316">
        <f t="shared" si="376"/>
        <v>0</v>
      </c>
      <c r="BO309" s="316">
        <f t="shared" si="376"/>
        <v>0</v>
      </c>
      <c r="BP309" s="316">
        <f t="shared" si="376"/>
        <v>0</v>
      </c>
      <c r="BQ309" s="316">
        <f t="shared" si="376"/>
        <v>0</v>
      </c>
      <c r="BR309" s="316">
        <f t="shared" si="376"/>
        <v>0</v>
      </c>
      <c r="BS309" s="316">
        <f t="shared" si="376"/>
        <v>0</v>
      </c>
      <c r="BT309" s="316">
        <f t="shared" si="376"/>
        <v>0</v>
      </c>
      <c r="BU309" s="316">
        <f t="shared" ref="BU309:BX309" si="377">IF($C98="NON-QALY",IF(BU$93="-","",BU$158*BU308),IF($C98="QALY",IF(BU$93="-","",BU308*BU$159),"N/A"))</f>
        <v>0</v>
      </c>
      <c r="BV309" s="316">
        <f t="shared" si="377"/>
        <v>0</v>
      </c>
      <c r="BW309" s="316">
        <f t="shared" si="377"/>
        <v>0</v>
      </c>
      <c r="BX309" s="316">
        <f t="shared" si="377"/>
        <v>0</v>
      </c>
    </row>
    <row r="310" spans="1:76" s="7" customFormat="1" ht="11.4" x14ac:dyDescent="0.2">
      <c r="A310" s="738" t="s">
        <v>38</v>
      </c>
      <c r="B310" s="713">
        <f>B99</f>
        <v>0</v>
      </c>
      <c r="C310" s="713" t="str">
        <f>C99</f>
        <v>Non-QALY</v>
      </c>
      <c r="D310" s="709">
        <f>E310/(IF(C99="QALY",Factors!$BU$75,Factors!$BU$74))</f>
        <v>0</v>
      </c>
      <c r="E310" s="709">
        <f t="shared" ref="E310" si="378">SUM(G311:BX311)</f>
        <v>0</v>
      </c>
      <c r="F310" s="34" t="s">
        <v>325</v>
      </c>
      <c r="G310" s="316">
        <f>G99</f>
        <v>0</v>
      </c>
      <c r="H310" s="316">
        <f t="shared" ref="H310:BS310" si="379">H99</f>
        <v>0</v>
      </c>
      <c r="I310" s="316">
        <f t="shared" si="379"/>
        <v>0</v>
      </c>
      <c r="J310" s="316">
        <f t="shared" si="379"/>
        <v>0</v>
      </c>
      <c r="K310" s="316">
        <f t="shared" si="379"/>
        <v>0</v>
      </c>
      <c r="L310" s="316">
        <f t="shared" si="379"/>
        <v>0</v>
      </c>
      <c r="M310" s="316">
        <f t="shared" si="379"/>
        <v>0</v>
      </c>
      <c r="N310" s="316">
        <f t="shared" si="379"/>
        <v>0</v>
      </c>
      <c r="O310" s="316">
        <f t="shared" si="379"/>
        <v>0</v>
      </c>
      <c r="P310" s="316">
        <f t="shared" si="379"/>
        <v>0</v>
      </c>
      <c r="Q310" s="316">
        <f t="shared" si="379"/>
        <v>0</v>
      </c>
      <c r="R310" s="316">
        <f t="shared" si="379"/>
        <v>0</v>
      </c>
      <c r="S310" s="316">
        <f t="shared" si="379"/>
        <v>0</v>
      </c>
      <c r="T310" s="316">
        <f t="shared" si="379"/>
        <v>0</v>
      </c>
      <c r="U310" s="316">
        <f t="shared" si="379"/>
        <v>0</v>
      </c>
      <c r="V310" s="316">
        <f t="shared" si="379"/>
        <v>0</v>
      </c>
      <c r="W310" s="316">
        <f t="shared" si="379"/>
        <v>0</v>
      </c>
      <c r="X310" s="316">
        <f t="shared" si="379"/>
        <v>0</v>
      </c>
      <c r="Y310" s="316">
        <f t="shared" si="379"/>
        <v>0</v>
      </c>
      <c r="Z310" s="316">
        <f t="shared" si="379"/>
        <v>0</v>
      </c>
      <c r="AA310" s="316">
        <f t="shared" si="379"/>
        <v>0</v>
      </c>
      <c r="AB310" s="316">
        <f t="shared" si="379"/>
        <v>0</v>
      </c>
      <c r="AC310" s="316">
        <f t="shared" si="379"/>
        <v>0</v>
      </c>
      <c r="AD310" s="316">
        <f t="shared" si="379"/>
        <v>0</v>
      </c>
      <c r="AE310" s="316">
        <f t="shared" si="379"/>
        <v>0</v>
      </c>
      <c r="AF310" s="316">
        <f t="shared" si="379"/>
        <v>0</v>
      </c>
      <c r="AG310" s="316">
        <f t="shared" si="379"/>
        <v>0</v>
      </c>
      <c r="AH310" s="316">
        <f t="shared" si="379"/>
        <v>0</v>
      </c>
      <c r="AI310" s="316">
        <f t="shared" si="379"/>
        <v>0</v>
      </c>
      <c r="AJ310" s="316">
        <f t="shared" si="379"/>
        <v>0</v>
      </c>
      <c r="AK310" s="316">
        <f t="shared" si="379"/>
        <v>0</v>
      </c>
      <c r="AL310" s="316">
        <f t="shared" si="379"/>
        <v>0</v>
      </c>
      <c r="AM310" s="316">
        <f t="shared" si="379"/>
        <v>0</v>
      </c>
      <c r="AN310" s="316">
        <f t="shared" si="379"/>
        <v>0</v>
      </c>
      <c r="AO310" s="316">
        <f t="shared" si="379"/>
        <v>0</v>
      </c>
      <c r="AP310" s="316">
        <f t="shared" si="379"/>
        <v>0</v>
      </c>
      <c r="AQ310" s="316">
        <f t="shared" si="379"/>
        <v>0</v>
      </c>
      <c r="AR310" s="316">
        <f t="shared" si="379"/>
        <v>0</v>
      </c>
      <c r="AS310" s="316">
        <f t="shared" si="379"/>
        <v>0</v>
      </c>
      <c r="AT310" s="316">
        <f t="shared" si="379"/>
        <v>0</v>
      </c>
      <c r="AU310" s="316">
        <f t="shared" si="379"/>
        <v>0</v>
      </c>
      <c r="AV310" s="316">
        <f t="shared" si="379"/>
        <v>0</v>
      </c>
      <c r="AW310" s="316">
        <f t="shared" si="379"/>
        <v>0</v>
      </c>
      <c r="AX310" s="316">
        <f t="shared" si="379"/>
        <v>0</v>
      </c>
      <c r="AY310" s="316">
        <f t="shared" si="379"/>
        <v>0</v>
      </c>
      <c r="AZ310" s="316">
        <f t="shared" si="379"/>
        <v>0</v>
      </c>
      <c r="BA310" s="316">
        <f t="shared" si="379"/>
        <v>0</v>
      </c>
      <c r="BB310" s="316">
        <f t="shared" si="379"/>
        <v>0</v>
      </c>
      <c r="BC310" s="316">
        <f t="shared" si="379"/>
        <v>0</v>
      </c>
      <c r="BD310" s="316">
        <f t="shared" si="379"/>
        <v>0</v>
      </c>
      <c r="BE310" s="316">
        <f t="shared" si="379"/>
        <v>0</v>
      </c>
      <c r="BF310" s="316">
        <f t="shared" si="379"/>
        <v>0</v>
      </c>
      <c r="BG310" s="316">
        <f t="shared" si="379"/>
        <v>0</v>
      </c>
      <c r="BH310" s="316">
        <f t="shared" si="379"/>
        <v>0</v>
      </c>
      <c r="BI310" s="316">
        <f t="shared" si="379"/>
        <v>0</v>
      </c>
      <c r="BJ310" s="316">
        <f t="shared" si="379"/>
        <v>0</v>
      </c>
      <c r="BK310" s="316">
        <f t="shared" si="379"/>
        <v>0</v>
      </c>
      <c r="BL310" s="316">
        <f t="shared" si="379"/>
        <v>0</v>
      </c>
      <c r="BM310" s="316">
        <f t="shared" si="379"/>
        <v>0</v>
      </c>
      <c r="BN310" s="316">
        <f t="shared" si="379"/>
        <v>0</v>
      </c>
      <c r="BO310" s="316">
        <f t="shared" si="379"/>
        <v>0</v>
      </c>
      <c r="BP310" s="316">
        <f t="shared" si="379"/>
        <v>0</v>
      </c>
      <c r="BQ310" s="316">
        <f t="shared" si="379"/>
        <v>0</v>
      </c>
      <c r="BR310" s="316">
        <f t="shared" si="379"/>
        <v>0</v>
      </c>
      <c r="BS310" s="316">
        <f t="shared" si="379"/>
        <v>0</v>
      </c>
      <c r="BT310" s="316">
        <f t="shared" ref="BT310:BX310" si="380">BT99</f>
        <v>0</v>
      </c>
      <c r="BU310" s="316">
        <f t="shared" si="380"/>
        <v>0</v>
      </c>
      <c r="BV310" s="316">
        <f t="shared" si="380"/>
        <v>0</v>
      </c>
      <c r="BW310" s="316">
        <f t="shared" si="380"/>
        <v>0</v>
      </c>
      <c r="BX310" s="316">
        <f t="shared" si="380"/>
        <v>0</v>
      </c>
    </row>
    <row r="311" spans="1:76" s="7" customFormat="1" ht="11.4" x14ac:dyDescent="0.2">
      <c r="A311" s="739"/>
      <c r="B311" s="714"/>
      <c r="C311" s="714"/>
      <c r="D311" s="710"/>
      <c r="E311" s="710"/>
      <c r="F311" s="90" t="s">
        <v>324</v>
      </c>
      <c r="G311" s="316">
        <f>IF($C99="","N/A",G310)</f>
        <v>0</v>
      </c>
      <c r="H311" s="316">
        <f>IF($C99="NON-QALY",IF(H$93="-","",H$158*H310),IF($C99="QALY",IF(H$93="-","",H310*H$159),"N/A"))</f>
        <v>0</v>
      </c>
      <c r="I311" s="316">
        <f t="shared" ref="I311:BT311" si="381">IF($C99="NON-QALY",IF(I$93="-","",I$158*I310),IF($C99="QALY",IF(I$93="-","",I310*I$159),"N/A"))</f>
        <v>0</v>
      </c>
      <c r="J311" s="316">
        <f t="shared" si="381"/>
        <v>0</v>
      </c>
      <c r="K311" s="316">
        <f t="shared" si="381"/>
        <v>0</v>
      </c>
      <c r="L311" s="316">
        <f t="shared" si="381"/>
        <v>0</v>
      </c>
      <c r="M311" s="316">
        <f t="shared" si="381"/>
        <v>0</v>
      </c>
      <c r="N311" s="316">
        <f t="shared" si="381"/>
        <v>0</v>
      </c>
      <c r="O311" s="316">
        <f t="shared" si="381"/>
        <v>0</v>
      </c>
      <c r="P311" s="316">
        <f t="shared" si="381"/>
        <v>0</v>
      </c>
      <c r="Q311" s="316">
        <f t="shared" si="381"/>
        <v>0</v>
      </c>
      <c r="R311" s="316">
        <f t="shared" si="381"/>
        <v>0</v>
      </c>
      <c r="S311" s="316">
        <f t="shared" si="381"/>
        <v>0</v>
      </c>
      <c r="T311" s="316">
        <f t="shared" si="381"/>
        <v>0</v>
      </c>
      <c r="U311" s="316">
        <f t="shared" si="381"/>
        <v>0</v>
      </c>
      <c r="V311" s="316">
        <f t="shared" si="381"/>
        <v>0</v>
      </c>
      <c r="W311" s="316">
        <f t="shared" si="381"/>
        <v>0</v>
      </c>
      <c r="X311" s="316">
        <f t="shared" si="381"/>
        <v>0</v>
      </c>
      <c r="Y311" s="316">
        <f t="shared" si="381"/>
        <v>0</v>
      </c>
      <c r="Z311" s="316">
        <f t="shared" si="381"/>
        <v>0</v>
      </c>
      <c r="AA311" s="316">
        <f t="shared" si="381"/>
        <v>0</v>
      </c>
      <c r="AB311" s="316">
        <f t="shared" si="381"/>
        <v>0</v>
      </c>
      <c r="AC311" s="316">
        <f t="shared" si="381"/>
        <v>0</v>
      </c>
      <c r="AD311" s="316">
        <f t="shared" si="381"/>
        <v>0</v>
      </c>
      <c r="AE311" s="316">
        <f t="shared" si="381"/>
        <v>0</v>
      </c>
      <c r="AF311" s="316">
        <f t="shared" si="381"/>
        <v>0</v>
      </c>
      <c r="AG311" s="316">
        <f t="shared" si="381"/>
        <v>0</v>
      </c>
      <c r="AH311" s="316">
        <f t="shared" si="381"/>
        <v>0</v>
      </c>
      <c r="AI311" s="316">
        <f t="shared" si="381"/>
        <v>0</v>
      </c>
      <c r="AJ311" s="316">
        <f t="shared" si="381"/>
        <v>0</v>
      </c>
      <c r="AK311" s="316">
        <f t="shared" si="381"/>
        <v>0</v>
      </c>
      <c r="AL311" s="316">
        <f t="shared" si="381"/>
        <v>0</v>
      </c>
      <c r="AM311" s="316">
        <f t="shared" si="381"/>
        <v>0</v>
      </c>
      <c r="AN311" s="316">
        <f t="shared" si="381"/>
        <v>0</v>
      </c>
      <c r="AO311" s="316">
        <f t="shared" si="381"/>
        <v>0</v>
      </c>
      <c r="AP311" s="316">
        <f t="shared" si="381"/>
        <v>0</v>
      </c>
      <c r="AQ311" s="316">
        <f t="shared" si="381"/>
        <v>0</v>
      </c>
      <c r="AR311" s="316">
        <f t="shared" si="381"/>
        <v>0</v>
      </c>
      <c r="AS311" s="316">
        <f t="shared" si="381"/>
        <v>0</v>
      </c>
      <c r="AT311" s="316">
        <f t="shared" si="381"/>
        <v>0</v>
      </c>
      <c r="AU311" s="316">
        <f t="shared" si="381"/>
        <v>0</v>
      </c>
      <c r="AV311" s="316">
        <f t="shared" si="381"/>
        <v>0</v>
      </c>
      <c r="AW311" s="316">
        <f t="shared" si="381"/>
        <v>0</v>
      </c>
      <c r="AX311" s="316">
        <f t="shared" si="381"/>
        <v>0</v>
      </c>
      <c r="AY311" s="316">
        <f t="shared" si="381"/>
        <v>0</v>
      </c>
      <c r="AZ311" s="316">
        <f t="shared" si="381"/>
        <v>0</v>
      </c>
      <c r="BA311" s="316">
        <f t="shared" si="381"/>
        <v>0</v>
      </c>
      <c r="BB311" s="316">
        <f t="shared" si="381"/>
        <v>0</v>
      </c>
      <c r="BC311" s="316">
        <f t="shared" si="381"/>
        <v>0</v>
      </c>
      <c r="BD311" s="316">
        <f t="shared" si="381"/>
        <v>0</v>
      </c>
      <c r="BE311" s="316">
        <f t="shared" si="381"/>
        <v>0</v>
      </c>
      <c r="BF311" s="316">
        <f t="shared" si="381"/>
        <v>0</v>
      </c>
      <c r="BG311" s="316">
        <f t="shared" si="381"/>
        <v>0</v>
      </c>
      <c r="BH311" s="316">
        <f t="shared" si="381"/>
        <v>0</v>
      </c>
      <c r="BI311" s="316">
        <f t="shared" si="381"/>
        <v>0</v>
      </c>
      <c r="BJ311" s="316">
        <f t="shared" si="381"/>
        <v>0</v>
      </c>
      <c r="BK311" s="316">
        <f t="shared" si="381"/>
        <v>0</v>
      </c>
      <c r="BL311" s="316">
        <f t="shared" si="381"/>
        <v>0</v>
      </c>
      <c r="BM311" s="316">
        <f t="shared" si="381"/>
        <v>0</v>
      </c>
      <c r="BN311" s="316">
        <f t="shared" si="381"/>
        <v>0</v>
      </c>
      <c r="BO311" s="316">
        <f t="shared" si="381"/>
        <v>0</v>
      </c>
      <c r="BP311" s="316">
        <f t="shared" si="381"/>
        <v>0</v>
      </c>
      <c r="BQ311" s="316">
        <f t="shared" si="381"/>
        <v>0</v>
      </c>
      <c r="BR311" s="316">
        <f t="shared" si="381"/>
        <v>0</v>
      </c>
      <c r="BS311" s="316">
        <f t="shared" si="381"/>
        <v>0</v>
      </c>
      <c r="BT311" s="316">
        <f t="shared" si="381"/>
        <v>0</v>
      </c>
      <c r="BU311" s="316">
        <f t="shared" ref="BU311:BX311" si="382">IF($C99="NON-QALY",IF(BU$93="-","",BU$158*BU310),IF($C99="QALY",IF(BU$93="-","",BU310*BU$159),"N/A"))</f>
        <v>0</v>
      </c>
      <c r="BV311" s="316">
        <f t="shared" si="382"/>
        <v>0</v>
      </c>
      <c r="BW311" s="316">
        <f t="shared" si="382"/>
        <v>0</v>
      </c>
      <c r="BX311" s="316">
        <f t="shared" si="382"/>
        <v>0</v>
      </c>
    </row>
    <row r="312" spans="1:76" s="7" customFormat="1" ht="11.4" x14ac:dyDescent="0.2">
      <c r="A312" s="738" t="s">
        <v>39</v>
      </c>
      <c r="B312" s="713">
        <f>B100</f>
        <v>0</v>
      </c>
      <c r="C312" s="713" t="str">
        <f>C100</f>
        <v>Non-QALY</v>
      </c>
      <c r="D312" s="709">
        <f>E312/(IF(C100="QALY",Factors!$BU$75,Factors!$BU$74))</f>
        <v>0</v>
      </c>
      <c r="E312" s="709">
        <f t="shared" ref="E312" si="383">SUM(G313:BX313)</f>
        <v>0</v>
      </c>
      <c r="F312" s="34" t="s">
        <v>325</v>
      </c>
      <c r="G312" s="316">
        <f>G100</f>
        <v>0</v>
      </c>
      <c r="H312" s="316">
        <f t="shared" ref="H312:BS312" si="384">H100</f>
        <v>0</v>
      </c>
      <c r="I312" s="316">
        <f t="shared" si="384"/>
        <v>0</v>
      </c>
      <c r="J312" s="316">
        <f t="shared" si="384"/>
        <v>0</v>
      </c>
      <c r="K312" s="316">
        <f t="shared" si="384"/>
        <v>0</v>
      </c>
      <c r="L312" s="316">
        <f t="shared" si="384"/>
        <v>0</v>
      </c>
      <c r="M312" s="316">
        <f t="shared" si="384"/>
        <v>0</v>
      </c>
      <c r="N312" s="316">
        <f t="shared" si="384"/>
        <v>0</v>
      </c>
      <c r="O312" s="316">
        <f t="shared" si="384"/>
        <v>0</v>
      </c>
      <c r="P312" s="316">
        <f t="shared" si="384"/>
        <v>0</v>
      </c>
      <c r="Q312" s="316">
        <f t="shared" si="384"/>
        <v>0</v>
      </c>
      <c r="R312" s="316">
        <f t="shared" si="384"/>
        <v>0</v>
      </c>
      <c r="S312" s="316">
        <f t="shared" si="384"/>
        <v>0</v>
      </c>
      <c r="T312" s="316">
        <f t="shared" si="384"/>
        <v>0</v>
      </c>
      <c r="U312" s="316">
        <f t="shared" si="384"/>
        <v>0</v>
      </c>
      <c r="V312" s="316">
        <f t="shared" si="384"/>
        <v>0</v>
      </c>
      <c r="W312" s="316">
        <f t="shared" si="384"/>
        <v>0</v>
      </c>
      <c r="X312" s="316">
        <f t="shared" si="384"/>
        <v>0</v>
      </c>
      <c r="Y312" s="316">
        <f t="shared" si="384"/>
        <v>0</v>
      </c>
      <c r="Z312" s="316">
        <f t="shared" si="384"/>
        <v>0</v>
      </c>
      <c r="AA312" s="316">
        <f t="shared" si="384"/>
        <v>0</v>
      </c>
      <c r="AB312" s="316">
        <f t="shared" si="384"/>
        <v>0</v>
      </c>
      <c r="AC312" s="316">
        <f t="shared" si="384"/>
        <v>0</v>
      </c>
      <c r="AD312" s="316">
        <f t="shared" si="384"/>
        <v>0</v>
      </c>
      <c r="AE312" s="316">
        <f t="shared" si="384"/>
        <v>0</v>
      </c>
      <c r="AF312" s="316">
        <f t="shared" si="384"/>
        <v>0</v>
      </c>
      <c r="AG312" s="316">
        <f t="shared" si="384"/>
        <v>0</v>
      </c>
      <c r="AH312" s="316">
        <f t="shared" si="384"/>
        <v>0</v>
      </c>
      <c r="AI312" s="316">
        <f t="shared" si="384"/>
        <v>0</v>
      </c>
      <c r="AJ312" s="316">
        <f t="shared" si="384"/>
        <v>0</v>
      </c>
      <c r="AK312" s="316">
        <f t="shared" si="384"/>
        <v>0</v>
      </c>
      <c r="AL312" s="316">
        <f t="shared" si="384"/>
        <v>0</v>
      </c>
      <c r="AM312" s="316">
        <f t="shared" si="384"/>
        <v>0</v>
      </c>
      <c r="AN312" s="316">
        <f t="shared" si="384"/>
        <v>0</v>
      </c>
      <c r="AO312" s="316">
        <f t="shared" si="384"/>
        <v>0</v>
      </c>
      <c r="AP312" s="316">
        <f t="shared" si="384"/>
        <v>0</v>
      </c>
      <c r="AQ312" s="316">
        <f t="shared" si="384"/>
        <v>0</v>
      </c>
      <c r="AR312" s="316">
        <f t="shared" si="384"/>
        <v>0</v>
      </c>
      <c r="AS312" s="316">
        <f t="shared" si="384"/>
        <v>0</v>
      </c>
      <c r="AT312" s="316">
        <f t="shared" si="384"/>
        <v>0</v>
      </c>
      <c r="AU312" s="316">
        <f t="shared" si="384"/>
        <v>0</v>
      </c>
      <c r="AV312" s="316">
        <f t="shared" si="384"/>
        <v>0</v>
      </c>
      <c r="AW312" s="316">
        <f t="shared" si="384"/>
        <v>0</v>
      </c>
      <c r="AX312" s="316">
        <f t="shared" si="384"/>
        <v>0</v>
      </c>
      <c r="AY312" s="316">
        <f t="shared" si="384"/>
        <v>0</v>
      </c>
      <c r="AZ312" s="316">
        <f t="shared" si="384"/>
        <v>0</v>
      </c>
      <c r="BA312" s="316">
        <f t="shared" si="384"/>
        <v>0</v>
      </c>
      <c r="BB312" s="316">
        <f t="shared" si="384"/>
        <v>0</v>
      </c>
      <c r="BC312" s="316">
        <f t="shared" si="384"/>
        <v>0</v>
      </c>
      <c r="BD312" s="316">
        <f t="shared" si="384"/>
        <v>0</v>
      </c>
      <c r="BE312" s="316">
        <f t="shared" si="384"/>
        <v>0</v>
      </c>
      <c r="BF312" s="316">
        <f t="shared" si="384"/>
        <v>0</v>
      </c>
      <c r="BG312" s="316">
        <f t="shared" si="384"/>
        <v>0</v>
      </c>
      <c r="BH312" s="316">
        <f t="shared" si="384"/>
        <v>0</v>
      </c>
      <c r="BI312" s="316">
        <f t="shared" si="384"/>
        <v>0</v>
      </c>
      <c r="BJ312" s="316">
        <f t="shared" si="384"/>
        <v>0</v>
      </c>
      <c r="BK312" s="316">
        <f t="shared" si="384"/>
        <v>0</v>
      </c>
      <c r="BL312" s="316">
        <f t="shared" si="384"/>
        <v>0</v>
      </c>
      <c r="BM312" s="316">
        <f t="shared" si="384"/>
        <v>0</v>
      </c>
      <c r="BN312" s="316">
        <f t="shared" si="384"/>
        <v>0</v>
      </c>
      <c r="BO312" s="316">
        <f t="shared" si="384"/>
        <v>0</v>
      </c>
      <c r="BP312" s="316">
        <f t="shared" si="384"/>
        <v>0</v>
      </c>
      <c r="BQ312" s="316">
        <f t="shared" si="384"/>
        <v>0</v>
      </c>
      <c r="BR312" s="316">
        <f t="shared" si="384"/>
        <v>0</v>
      </c>
      <c r="BS312" s="316">
        <f t="shared" si="384"/>
        <v>0</v>
      </c>
      <c r="BT312" s="316">
        <f t="shared" ref="BT312:BX312" si="385">BT100</f>
        <v>0</v>
      </c>
      <c r="BU312" s="316">
        <f t="shared" si="385"/>
        <v>0</v>
      </c>
      <c r="BV312" s="316">
        <f t="shared" si="385"/>
        <v>0</v>
      </c>
      <c r="BW312" s="316">
        <f t="shared" si="385"/>
        <v>0</v>
      </c>
      <c r="BX312" s="316">
        <f t="shared" si="385"/>
        <v>0</v>
      </c>
    </row>
    <row r="313" spans="1:76" s="7" customFormat="1" ht="11.4" x14ac:dyDescent="0.2">
      <c r="A313" s="739"/>
      <c r="B313" s="714"/>
      <c r="C313" s="714"/>
      <c r="D313" s="710"/>
      <c r="E313" s="710"/>
      <c r="F313" s="90" t="s">
        <v>324</v>
      </c>
      <c r="G313" s="316">
        <f>IF($C100="","N/A",G312)</f>
        <v>0</v>
      </c>
      <c r="H313" s="316">
        <f>IF($C100="NON-QALY",IF(H$93="-","",H$158*H312),IF($C100="QALY",IF(H$93="-","",H312*H$159),"N/A"))</f>
        <v>0</v>
      </c>
      <c r="I313" s="316">
        <f t="shared" ref="I313:BT313" si="386">IF($C100="NON-QALY",IF(I$93="-","",I$158*I312),IF($C100="QALY",IF(I$93="-","",I312*I$159),"N/A"))</f>
        <v>0</v>
      </c>
      <c r="J313" s="316">
        <f t="shared" si="386"/>
        <v>0</v>
      </c>
      <c r="K313" s="316">
        <f t="shared" si="386"/>
        <v>0</v>
      </c>
      <c r="L313" s="316">
        <f t="shared" si="386"/>
        <v>0</v>
      </c>
      <c r="M313" s="316">
        <f t="shared" si="386"/>
        <v>0</v>
      </c>
      <c r="N313" s="316">
        <f t="shared" si="386"/>
        <v>0</v>
      </c>
      <c r="O313" s="316">
        <f t="shared" si="386"/>
        <v>0</v>
      </c>
      <c r="P313" s="316">
        <f t="shared" si="386"/>
        <v>0</v>
      </c>
      <c r="Q313" s="316">
        <f t="shared" si="386"/>
        <v>0</v>
      </c>
      <c r="R313" s="316">
        <f t="shared" si="386"/>
        <v>0</v>
      </c>
      <c r="S313" s="316">
        <f t="shared" si="386"/>
        <v>0</v>
      </c>
      <c r="T313" s="316">
        <f t="shared" si="386"/>
        <v>0</v>
      </c>
      <c r="U313" s="316">
        <f t="shared" si="386"/>
        <v>0</v>
      </c>
      <c r="V313" s="316">
        <f t="shared" si="386"/>
        <v>0</v>
      </c>
      <c r="W313" s="316">
        <f t="shared" si="386"/>
        <v>0</v>
      </c>
      <c r="X313" s="316">
        <f t="shared" si="386"/>
        <v>0</v>
      </c>
      <c r="Y313" s="316">
        <f t="shared" si="386"/>
        <v>0</v>
      </c>
      <c r="Z313" s="316">
        <f t="shared" si="386"/>
        <v>0</v>
      </c>
      <c r="AA313" s="316">
        <f t="shared" si="386"/>
        <v>0</v>
      </c>
      <c r="AB313" s="316">
        <f t="shared" si="386"/>
        <v>0</v>
      </c>
      <c r="AC313" s="316">
        <f t="shared" si="386"/>
        <v>0</v>
      </c>
      <c r="AD313" s="316">
        <f t="shared" si="386"/>
        <v>0</v>
      </c>
      <c r="AE313" s="316">
        <f t="shared" si="386"/>
        <v>0</v>
      </c>
      <c r="AF313" s="316">
        <f t="shared" si="386"/>
        <v>0</v>
      </c>
      <c r="AG313" s="316">
        <f t="shared" si="386"/>
        <v>0</v>
      </c>
      <c r="AH313" s="316">
        <f t="shared" si="386"/>
        <v>0</v>
      </c>
      <c r="AI313" s="316">
        <f t="shared" si="386"/>
        <v>0</v>
      </c>
      <c r="AJ313" s="316">
        <f t="shared" si="386"/>
        <v>0</v>
      </c>
      <c r="AK313" s="316">
        <f t="shared" si="386"/>
        <v>0</v>
      </c>
      <c r="AL313" s="316">
        <f t="shared" si="386"/>
        <v>0</v>
      </c>
      <c r="AM313" s="316">
        <f t="shared" si="386"/>
        <v>0</v>
      </c>
      <c r="AN313" s="316">
        <f t="shared" si="386"/>
        <v>0</v>
      </c>
      <c r="AO313" s="316">
        <f t="shared" si="386"/>
        <v>0</v>
      </c>
      <c r="AP313" s="316">
        <f t="shared" si="386"/>
        <v>0</v>
      </c>
      <c r="AQ313" s="316">
        <f t="shared" si="386"/>
        <v>0</v>
      </c>
      <c r="AR313" s="316">
        <f t="shared" si="386"/>
        <v>0</v>
      </c>
      <c r="AS313" s="316">
        <f t="shared" si="386"/>
        <v>0</v>
      </c>
      <c r="AT313" s="316">
        <f t="shared" si="386"/>
        <v>0</v>
      </c>
      <c r="AU313" s="316">
        <f t="shared" si="386"/>
        <v>0</v>
      </c>
      <c r="AV313" s="316">
        <f t="shared" si="386"/>
        <v>0</v>
      </c>
      <c r="AW313" s="316">
        <f t="shared" si="386"/>
        <v>0</v>
      </c>
      <c r="AX313" s="316">
        <f t="shared" si="386"/>
        <v>0</v>
      </c>
      <c r="AY313" s="316">
        <f t="shared" si="386"/>
        <v>0</v>
      </c>
      <c r="AZ313" s="316">
        <f t="shared" si="386"/>
        <v>0</v>
      </c>
      <c r="BA313" s="316">
        <f t="shared" si="386"/>
        <v>0</v>
      </c>
      <c r="BB313" s="316">
        <f t="shared" si="386"/>
        <v>0</v>
      </c>
      <c r="BC313" s="316">
        <f t="shared" si="386"/>
        <v>0</v>
      </c>
      <c r="BD313" s="316">
        <f t="shared" si="386"/>
        <v>0</v>
      </c>
      <c r="BE313" s="316">
        <f t="shared" si="386"/>
        <v>0</v>
      </c>
      <c r="BF313" s="316">
        <f t="shared" si="386"/>
        <v>0</v>
      </c>
      <c r="BG313" s="316">
        <f t="shared" si="386"/>
        <v>0</v>
      </c>
      <c r="BH313" s="316">
        <f t="shared" si="386"/>
        <v>0</v>
      </c>
      <c r="BI313" s="316">
        <f t="shared" si="386"/>
        <v>0</v>
      </c>
      <c r="BJ313" s="316">
        <f t="shared" si="386"/>
        <v>0</v>
      </c>
      <c r="BK313" s="316">
        <f t="shared" si="386"/>
        <v>0</v>
      </c>
      <c r="BL313" s="316">
        <f t="shared" si="386"/>
        <v>0</v>
      </c>
      <c r="BM313" s="316">
        <f t="shared" si="386"/>
        <v>0</v>
      </c>
      <c r="BN313" s="316">
        <f t="shared" si="386"/>
        <v>0</v>
      </c>
      <c r="BO313" s="316">
        <f t="shared" si="386"/>
        <v>0</v>
      </c>
      <c r="BP313" s="316">
        <f t="shared" si="386"/>
        <v>0</v>
      </c>
      <c r="BQ313" s="316">
        <f t="shared" si="386"/>
        <v>0</v>
      </c>
      <c r="BR313" s="316">
        <f t="shared" si="386"/>
        <v>0</v>
      </c>
      <c r="BS313" s="316">
        <f t="shared" si="386"/>
        <v>0</v>
      </c>
      <c r="BT313" s="316">
        <f t="shared" si="386"/>
        <v>0</v>
      </c>
      <c r="BU313" s="316">
        <f t="shared" ref="BU313:BX313" si="387">IF($C100="NON-QALY",IF(BU$93="-","",BU$158*BU312),IF($C100="QALY",IF(BU$93="-","",BU312*BU$159),"N/A"))</f>
        <v>0</v>
      </c>
      <c r="BV313" s="316">
        <f t="shared" si="387"/>
        <v>0</v>
      </c>
      <c r="BW313" s="316">
        <f t="shared" si="387"/>
        <v>0</v>
      </c>
      <c r="BX313" s="316">
        <f t="shared" si="387"/>
        <v>0</v>
      </c>
    </row>
    <row r="314" spans="1:76" s="7" customFormat="1" ht="11.4" x14ac:dyDescent="0.2">
      <c r="A314" s="738" t="s">
        <v>40</v>
      </c>
      <c r="B314" s="713">
        <f>B101</f>
        <v>0</v>
      </c>
      <c r="C314" s="713" t="str">
        <f>C101</f>
        <v>Non-QALY</v>
      </c>
      <c r="D314" s="709">
        <f>E314/(IF(C101="QALY",Factors!$BU$75,Factors!$BU$74))</f>
        <v>0</v>
      </c>
      <c r="E314" s="709">
        <f t="shared" ref="E314" si="388">SUM(G315:BX315)</f>
        <v>0</v>
      </c>
      <c r="F314" s="34" t="s">
        <v>325</v>
      </c>
      <c r="G314" s="316">
        <f>G101</f>
        <v>0</v>
      </c>
      <c r="H314" s="316">
        <f t="shared" ref="H314:BS314" si="389">H101</f>
        <v>0</v>
      </c>
      <c r="I314" s="316">
        <f t="shared" si="389"/>
        <v>0</v>
      </c>
      <c r="J314" s="316">
        <f t="shared" si="389"/>
        <v>0</v>
      </c>
      <c r="K314" s="316">
        <f t="shared" si="389"/>
        <v>0</v>
      </c>
      <c r="L314" s="316">
        <f t="shared" si="389"/>
        <v>0</v>
      </c>
      <c r="M314" s="316">
        <f t="shared" si="389"/>
        <v>0</v>
      </c>
      <c r="N314" s="316">
        <f t="shared" si="389"/>
        <v>0</v>
      </c>
      <c r="O314" s="316">
        <f t="shared" si="389"/>
        <v>0</v>
      </c>
      <c r="P314" s="316">
        <f t="shared" si="389"/>
        <v>0</v>
      </c>
      <c r="Q314" s="316">
        <f t="shared" si="389"/>
        <v>0</v>
      </c>
      <c r="R314" s="316">
        <f t="shared" si="389"/>
        <v>0</v>
      </c>
      <c r="S314" s="316">
        <f t="shared" si="389"/>
        <v>0</v>
      </c>
      <c r="T314" s="316">
        <f t="shared" si="389"/>
        <v>0</v>
      </c>
      <c r="U314" s="316">
        <f t="shared" si="389"/>
        <v>0</v>
      </c>
      <c r="V314" s="316">
        <f t="shared" si="389"/>
        <v>0</v>
      </c>
      <c r="W314" s="316">
        <f t="shared" si="389"/>
        <v>0</v>
      </c>
      <c r="X314" s="316">
        <f t="shared" si="389"/>
        <v>0</v>
      </c>
      <c r="Y314" s="316">
        <f t="shared" si="389"/>
        <v>0</v>
      </c>
      <c r="Z314" s="316">
        <f t="shared" si="389"/>
        <v>0</v>
      </c>
      <c r="AA314" s="316">
        <f t="shared" si="389"/>
        <v>0</v>
      </c>
      <c r="AB314" s="316">
        <f t="shared" si="389"/>
        <v>0</v>
      </c>
      <c r="AC314" s="316">
        <f t="shared" si="389"/>
        <v>0</v>
      </c>
      <c r="AD314" s="316">
        <f t="shared" si="389"/>
        <v>0</v>
      </c>
      <c r="AE314" s="316">
        <f t="shared" si="389"/>
        <v>0</v>
      </c>
      <c r="AF314" s="316">
        <f t="shared" si="389"/>
        <v>0</v>
      </c>
      <c r="AG314" s="316">
        <f t="shared" si="389"/>
        <v>0</v>
      </c>
      <c r="AH314" s="316">
        <f t="shared" si="389"/>
        <v>0</v>
      </c>
      <c r="AI314" s="316">
        <f t="shared" si="389"/>
        <v>0</v>
      </c>
      <c r="AJ314" s="316">
        <f t="shared" si="389"/>
        <v>0</v>
      </c>
      <c r="AK314" s="316">
        <f t="shared" si="389"/>
        <v>0</v>
      </c>
      <c r="AL314" s="316">
        <f t="shared" si="389"/>
        <v>0</v>
      </c>
      <c r="AM314" s="316">
        <f t="shared" si="389"/>
        <v>0</v>
      </c>
      <c r="AN314" s="316">
        <f t="shared" si="389"/>
        <v>0</v>
      </c>
      <c r="AO314" s="316">
        <f t="shared" si="389"/>
        <v>0</v>
      </c>
      <c r="AP314" s="316">
        <f t="shared" si="389"/>
        <v>0</v>
      </c>
      <c r="AQ314" s="316">
        <f t="shared" si="389"/>
        <v>0</v>
      </c>
      <c r="AR314" s="316">
        <f t="shared" si="389"/>
        <v>0</v>
      </c>
      <c r="AS314" s="316">
        <f t="shared" si="389"/>
        <v>0</v>
      </c>
      <c r="AT314" s="316">
        <f t="shared" si="389"/>
        <v>0</v>
      </c>
      <c r="AU314" s="316">
        <f t="shared" si="389"/>
        <v>0</v>
      </c>
      <c r="AV314" s="316">
        <f t="shared" si="389"/>
        <v>0</v>
      </c>
      <c r="AW314" s="316">
        <f t="shared" si="389"/>
        <v>0</v>
      </c>
      <c r="AX314" s="316">
        <f t="shared" si="389"/>
        <v>0</v>
      </c>
      <c r="AY314" s="316">
        <f t="shared" si="389"/>
        <v>0</v>
      </c>
      <c r="AZ314" s="316">
        <f t="shared" si="389"/>
        <v>0</v>
      </c>
      <c r="BA314" s="316">
        <f t="shared" si="389"/>
        <v>0</v>
      </c>
      <c r="BB314" s="316">
        <f t="shared" si="389"/>
        <v>0</v>
      </c>
      <c r="BC314" s="316">
        <f t="shared" si="389"/>
        <v>0</v>
      </c>
      <c r="BD314" s="316">
        <f t="shared" si="389"/>
        <v>0</v>
      </c>
      <c r="BE314" s="316">
        <f t="shared" si="389"/>
        <v>0</v>
      </c>
      <c r="BF314" s="316">
        <f t="shared" si="389"/>
        <v>0</v>
      </c>
      <c r="BG314" s="316">
        <f t="shared" si="389"/>
        <v>0</v>
      </c>
      <c r="BH314" s="316">
        <f t="shared" si="389"/>
        <v>0</v>
      </c>
      <c r="BI314" s="316">
        <f t="shared" si="389"/>
        <v>0</v>
      </c>
      <c r="BJ314" s="316">
        <f t="shared" si="389"/>
        <v>0</v>
      </c>
      <c r="BK314" s="316">
        <f t="shared" si="389"/>
        <v>0</v>
      </c>
      <c r="BL314" s="316">
        <f t="shared" si="389"/>
        <v>0</v>
      </c>
      <c r="BM314" s="316">
        <f t="shared" si="389"/>
        <v>0</v>
      </c>
      <c r="BN314" s="316">
        <f t="shared" si="389"/>
        <v>0</v>
      </c>
      <c r="BO314" s="316">
        <f t="shared" si="389"/>
        <v>0</v>
      </c>
      <c r="BP314" s="316">
        <f t="shared" si="389"/>
        <v>0</v>
      </c>
      <c r="BQ314" s="316">
        <f t="shared" si="389"/>
        <v>0</v>
      </c>
      <c r="BR314" s="316">
        <f t="shared" si="389"/>
        <v>0</v>
      </c>
      <c r="BS314" s="316">
        <f t="shared" si="389"/>
        <v>0</v>
      </c>
      <c r="BT314" s="316">
        <f t="shared" ref="BT314:BX314" si="390">BT101</f>
        <v>0</v>
      </c>
      <c r="BU314" s="316">
        <f t="shared" si="390"/>
        <v>0</v>
      </c>
      <c r="BV314" s="316">
        <f t="shared" si="390"/>
        <v>0</v>
      </c>
      <c r="BW314" s="316">
        <f t="shared" si="390"/>
        <v>0</v>
      </c>
      <c r="BX314" s="316">
        <f t="shared" si="390"/>
        <v>0</v>
      </c>
    </row>
    <row r="315" spans="1:76" s="7" customFormat="1" ht="11.4" x14ac:dyDescent="0.2">
      <c r="A315" s="739"/>
      <c r="B315" s="714"/>
      <c r="C315" s="714"/>
      <c r="D315" s="710"/>
      <c r="E315" s="710"/>
      <c r="F315" s="90" t="s">
        <v>324</v>
      </c>
      <c r="G315" s="316">
        <f>IF($C101="","N/A",G314)</f>
        <v>0</v>
      </c>
      <c r="H315" s="316">
        <f>IF($C101="NON-QALY",IF(H$93="-","",H$158*H314),IF($C101="QALY",IF(H$93="-","",H314*H$159),"N/A"))</f>
        <v>0</v>
      </c>
      <c r="I315" s="316">
        <f t="shared" ref="I315:BT315" si="391">IF($C101="NON-QALY",IF(I$93="-","",I$158*I314),IF($C101="QALY",IF(I$93="-","",I314*I$159),"N/A"))</f>
        <v>0</v>
      </c>
      <c r="J315" s="316">
        <f t="shared" si="391"/>
        <v>0</v>
      </c>
      <c r="K315" s="316">
        <f t="shared" si="391"/>
        <v>0</v>
      </c>
      <c r="L315" s="316">
        <f t="shared" si="391"/>
        <v>0</v>
      </c>
      <c r="M315" s="316">
        <f t="shared" si="391"/>
        <v>0</v>
      </c>
      <c r="N315" s="316">
        <f t="shared" si="391"/>
        <v>0</v>
      </c>
      <c r="O315" s="316">
        <f t="shared" si="391"/>
        <v>0</v>
      </c>
      <c r="P315" s="316">
        <f t="shared" si="391"/>
        <v>0</v>
      </c>
      <c r="Q315" s="316">
        <f t="shared" si="391"/>
        <v>0</v>
      </c>
      <c r="R315" s="316">
        <f t="shared" si="391"/>
        <v>0</v>
      </c>
      <c r="S315" s="316">
        <f t="shared" si="391"/>
        <v>0</v>
      </c>
      <c r="T315" s="316">
        <f t="shared" si="391"/>
        <v>0</v>
      </c>
      <c r="U315" s="316">
        <f t="shared" si="391"/>
        <v>0</v>
      </c>
      <c r="V315" s="316">
        <f t="shared" si="391"/>
        <v>0</v>
      </c>
      <c r="W315" s="316">
        <f t="shared" si="391"/>
        <v>0</v>
      </c>
      <c r="X315" s="316">
        <f t="shared" si="391"/>
        <v>0</v>
      </c>
      <c r="Y315" s="316">
        <f t="shared" si="391"/>
        <v>0</v>
      </c>
      <c r="Z315" s="316">
        <f t="shared" si="391"/>
        <v>0</v>
      </c>
      <c r="AA315" s="316">
        <f t="shared" si="391"/>
        <v>0</v>
      </c>
      <c r="AB315" s="316">
        <f t="shared" si="391"/>
        <v>0</v>
      </c>
      <c r="AC315" s="316">
        <f t="shared" si="391"/>
        <v>0</v>
      </c>
      <c r="AD315" s="316">
        <f t="shared" si="391"/>
        <v>0</v>
      </c>
      <c r="AE315" s="316">
        <f t="shared" si="391"/>
        <v>0</v>
      </c>
      <c r="AF315" s="316">
        <f t="shared" si="391"/>
        <v>0</v>
      </c>
      <c r="AG315" s="316">
        <f t="shared" si="391"/>
        <v>0</v>
      </c>
      <c r="AH315" s="316">
        <f t="shared" si="391"/>
        <v>0</v>
      </c>
      <c r="AI315" s="316">
        <f t="shared" si="391"/>
        <v>0</v>
      </c>
      <c r="AJ315" s="316">
        <f t="shared" si="391"/>
        <v>0</v>
      </c>
      <c r="AK315" s="316">
        <f t="shared" si="391"/>
        <v>0</v>
      </c>
      <c r="AL315" s="316">
        <f t="shared" si="391"/>
        <v>0</v>
      </c>
      <c r="AM315" s="316">
        <f t="shared" si="391"/>
        <v>0</v>
      </c>
      <c r="AN315" s="316">
        <f t="shared" si="391"/>
        <v>0</v>
      </c>
      <c r="AO315" s="316">
        <f t="shared" si="391"/>
        <v>0</v>
      </c>
      <c r="AP315" s="316">
        <f t="shared" si="391"/>
        <v>0</v>
      </c>
      <c r="AQ315" s="316">
        <f t="shared" si="391"/>
        <v>0</v>
      </c>
      <c r="AR315" s="316">
        <f t="shared" si="391"/>
        <v>0</v>
      </c>
      <c r="AS315" s="316">
        <f t="shared" si="391"/>
        <v>0</v>
      </c>
      <c r="AT315" s="316">
        <f t="shared" si="391"/>
        <v>0</v>
      </c>
      <c r="AU315" s="316">
        <f t="shared" si="391"/>
        <v>0</v>
      </c>
      <c r="AV315" s="316">
        <f t="shared" si="391"/>
        <v>0</v>
      </c>
      <c r="AW315" s="316">
        <f t="shared" si="391"/>
        <v>0</v>
      </c>
      <c r="AX315" s="316">
        <f t="shared" si="391"/>
        <v>0</v>
      </c>
      <c r="AY315" s="316">
        <f t="shared" si="391"/>
        <v>0</v>
      </c>
      <c r="AZ315" s="316">
        <f t="shared" si="391"/>
        <v>0</v>
      </c>
      <c r="BA315" s="316">
        <f t="shared" si="391"/>
        <v>0</v>
      </c>
      <c r="BB315" s="316">
        <f t="shared" si="391"/>
        <v>0</v>
      </c>
      <c r="BC315" s="316">
        <f t="shared" si="391"/>
        <v>0</v>
      </c>
      <c r="BD315" s="316">
        <f t="shared" si="391"/>
        <v>0</v>
      </c>
      <c r="BE315" s="316">
        <f t="shared" si="391"/>
        <v>0</v>
      </c>
      <c r="BF315" s="316">
        <f t="shared" si="391"/>
        <v>0</v>
      </c>
      <c r="BG315" s="316">
        <f t="shared" si="391"/>
        <v>0</v>
      </c>
      <c r="BH315" s="316">
        <f t="shared" si="391"/>
        <v>0</v>
      </c>
      <c r="BI315" s="316">
        <f t="shared" si="391"/>
        <v>0</v>
      </c>
      <c r="BJ315" s="316">
        <f t="shared" si="391"/>
        <v>0</v>
      </c>
      <c r="BK315" s="316">
        <f t="shared" si="391"/>
        <v>0</v>
      </c>
      <c r="BL315" s="316">
        <f t="shared" si="391"/>
        <v>0</v>
      </c>
      <c r="BM315" s="316">
        <f t="shared" si="391"/>
        <v>0</v>
      </c>
      <c r="BN315" s="316">
        <f t="shared" si="391"/>
        <v>0</v>
      </c>
      <c r="BO315" s="316">
        <f t="shared" si="391"/>
        <v>0</v>
      </c>
      <c r="BP315" s="316">
        <f t="shared" si="391"/>
        <v>0</v>
      </c>
      <c r="BQ315" s="316">
        <f t="shared" si="391"/>
        <v>0</v>
      </c>
      <c r="BR315" s="316">
        <f t="shared" si="391"/>
        <v>0</v>
      </c>
      <c r="BS315" s="316">
        <f t="shared" si="391"/>
        <v>0</v>
      </c>
      <c r="BT315" s="316">
        <f t="shared" si="391"/>
        <v>0</v>
      </c>
      <c r="BU315" s="316">
        <f t="shared" ref="BU315:BX315" si="392">IF($C101="NON-QALY",IF(BU$93="-","",BU$158*BU314),IF($C101="QALY",IF(BU$93="-","",BU314*BU$159),"N/A"))</f>
        <v>0</v>
      </c>
      <c r="BV315" s="316">
        <f t="shared" si="392"/>
        <v>0</v>
      </c>
      <c r="BW315" s="316">
        <f t="shared" si="392"/>
        <v>0</v>
      </c>
      <c r="BX315" s="316">
        <f t="shared" si="392"/>
        <v>0</v>
      </c>
    </row>
    <row r="316" spans="1:76" s="7" customFormat="1" ht="11.4" x14ac:dyDescent="0.2">
      <c r="A316" s="738" t="s">
        <v>631</v>
      </c>
      <c r="B316" s="713">
        <f>B102</f>
        <v>0</v>
      </c>
      <c r="C316" s="713" t="str">
        <f>C102</f>
        <v>Non-QALY</v>
      </c>
      <c r="D316" s="709">
        <f>E316/(IF(C102="QALY",Factors!$BU$75,Factors!$BU$74))</f>
        <v>0</v>
      </c>
      <c r="E316" s="709">
        <f t="shared" ref="E316" si="393">SUM(G317:BX317)</f>
        <v>0</v>
      </c>
      <c r="F316" s="34" t="s">
        <v>325</v>
      </c>
      <c r="G316" s="316">
        <f>G102</f>
        <v>0</v>
      </c>
      <c r="H316" s="316">
        <f t="shared" ref="H316:BS316" si="394">H102</f>
        <v>0</v>
      </c>
      <c r="I316" s="316">
        <f t="shared" si="394"/>
        <v>0</v>
      </c>
      <c r="J316" s="316">
        <f t="shared" si="394"/>
        <v>0</v>
      </c>
      <c r="K316" s="316">
        <f t="shared" si="394"/>
        <v>0</v>
      </c>
      <c r="L316" s="316">
        <f t="shared" si="394"/>
        <v>0</v>
      </c>
      <c r="M316" s="316">
        <f t="shared" si="394"/>
        <v>0</v>
      </c>
      <c r="N316" s="316">
        <f t="shared" si="394"/>
        <v>0</v>
      </c>
      <c r="O316" s="316">
        <f t="shared" si="394"/>
        <v>0</v>
      </c>
      <c r="P316" s="316">
        <f t="shared" si="394"/>
        <v>0</v>
      </c>
      <c r="Q316" s="316">
        <f t="shared" si="394"/>
        <v>0</v>
      </c>
      <c r="R316" s="316">
        <f t="shared" si="394"/>
        <v>0</v>
      </c>
      <c r="S316" s="316">
        <f t="shared" si="394"/>
        <v>0</v>
      </c>
      <c r="T316" s="316">
        <f t="shared" si="394"/>
        <v>0</v>
      </c>
      <c r="U316" s="316">
        <f t="shared" si="394"/>
        <v>0</v>
      </c>
      <c r="V316" s="316">
        <f t="shared" si="394"/>
        <v>0</v>
      </c>
      <c r="W316" s="316">
        <f t="shared" si="394"/>
        <v>0</v>
      </c>
      <c r="X316" s="316">
        <f t="shared" si="394"/>
        <v>0</v>
      </c>
      <c r="Y316" s="316">
        <f t="shared" si="394"/>
        <v>0</v>
      </c>
      <c r="Z316" s="316">
        <f t="shared" si="394"/>
        <v>0</v>
      </c>
      <c r="AA316" s="316">
        <f t="shared" si="394"/>
        <v>0</v>
      </c>
      <c r="AB316" s="316">
        <f t="shared" si="394"/>
        <v>0</v>
      </c>
      <c r="AC316" s="316">
        <f t="shared" si="394"/>
        <v>0</v>
      </c>
      <c r="AD316" s="316">
        <f t="shared" si="394"/>
        <v>0</v>
      </c>
      <c r="AE316" s="316">
        <f t="shared" si="394"/>
        <v>0</v>
      </c>
      <c r="AF316" s="316">
        <f t="shared" si="394"/>
        <v>0</v>
      </c>
      <c r="AG316" s="316">
        <f t="shared" si="394"/>
        <v>0</v>
      </c>
      <c r="AH316" s="316">
        <f t="shared" si="394"/>
        <v>0</v>
      </c>
      <c r="AI316" s="316">
        <f t="shared" si="394"/>
        <v>0</v>
      </c>
      <c r="AJ316" s="316">
        <f t="shared" si="394"/>
        <v>0</v>
      </c>
      <c r="AK316" s="316">
        <f t="shared" si="394"/>
        <v>0</v>
      </c>
      <c r="AL316" s="316">
        <f t="shared" si="394"/>
        <v>0</v>
      </c>
      <c r="AM316" s="316">
        <f t="shared" si="394"/>
        <v>0</v>
      </c>
      <c r="AN316" s="316">
        <f t="shared" si="394"/>
        <v>0</v>
      </c>
      <c r="AO316" s="316">
        <f t="shared" si="394"/>
        <v>0</v>
      </c>
      <c r="AP316" s="316">
        <f t="shared" si="394"/>
        <v>0</v>
      </c>
      <c r="AQ316" s="316">
        <f t="shared" si="394"/>
        <v>0</v>
      </c>
      <c r="AR316" s="316">
        <f t="shared" si="394"/>
        <v>0</v>
      </c>
      <c r="AS316" s="316">
        <f t="shared" si="394"/>
        <v>0</v>
      </c>
      <c r="AT316" s="316">
        <f t="shared" si="394"/>
        <v>0</v>
      </c>
      <c r="AU316" s="316">
        <f t="shared" si="394"/>
        <v>0</v>
      </c>
      <c r="AV316" s="316">
        <f t="shared" si="394"/>
        <v>0</v>
      </c>
      <c r="AW316" s="316">
        <f t="shared" si="394"/>
        <v>0</v>
      </c>
      <c r="AX316" s="316">
        <f t="shared" si="394"/>
        <v>0</v>
      </c>
      <c r="AY316" s="316">
        <f t="shared" si="394"/>
        <v>0</v>
      </c>
      <c r="AZ316" s="316">
        <f t="shared" si="394"/>
        <v>0</v>
      </c>
      <c r="BA316" s="316">
        <f t="shared" si="394"/>
        <v>0</v>
      </c>
      <c r="BB316" s="316">
        <f t="shared" si="394"/>
        <v>0</v>
      </c>
      <c r="BC316" s="316">
        <f t="shared" si="394"/>
        <v>0</v>
      </c>
      <c r="BD316" s="316">
        <f t="shared" si="394"/>
        <v>0</v>
      </c>
      <c r="BE316" s="316">
        <f t="shared" si="394"/>
        <v>0</v>
      </c>
      <c r="BF316" s="316">
        <f t="shared" si="394"/>
        <v>0</v>
      </c>
      <c r="BG316" s="316">
        <f t="shared" si="394"/>
        <v>0</v>
      </c>
      <c r="BH316" s="316">
        <f t="shared" si="394"/>
        <v>0</v>
      </c>
      <c r="BI316" s="316">
        <f t="shared" si="394"/>
        <v>0</v>
      </c>
      <c r="BJ316" s="316">
        <f t="shared" si="394"/>
        <v>0</v>
      </c>
      <c r="BK316" s="316">
        <f t="shared" si="394"/>
        <v>0</v>
      </c>
      <c r="BL316" s="316">
        <f t="shared" si="394"/>
        <v>0</v>
      </c>
      <c r="BM316" s="316">
        <f t="shared" si="394"/>
        <v>0</v>
      </c>
      <c r="BN316" s="316">
        <f t="shared" si="394"/>
        <v>0</v>
      </c>
      <c r="BO316" s="316">
        <f t="shared" si="394"/>
        <v>0</v>
      </c>
      <c r="BP316" s="316">
        <f t="shared" si="394"/>
        <v>0</v>
      </c>
      <c r="BQ316" s="316">
        <f t="shared" si="394"/>
        <v>0</v>
      </c>
      <c r="BR316" s="316">
        <f t="shared" si="394"/>
        <v>0</v>
      </c>
      <c r="BS316" s="316">
        <f t="shared" si="394"/>
        <v>0</v>
      </c>
      <c r="BT316" s="316">
        <f t="shared" ref="BT316:BX316" si="395">BT102</f>
        <v>0</v>
      </c>
      <c r="BU316" s="316">
        <f t="shared" si="395"/>
        <v>0</v>
      </c>
      <c r="BV316" s="316">
        <f t="shared" si="395"/>
        <v>0</v>
      </c>
      <c r="BW316" s="316">
        <f t="shared" si="395"/>
        <v>0</v>
      </c>
      <c r="BX316" s="316">
        <f t="shared" si="395"/>
        <v>0</v>
      </c>
    </row>
    <row r="317" spans="1:76" s="7" customFormat="1" ht="11.4" x14ac:dyDescent="0.2">
      <c r="A317" s="739"/>
      <c r="B317" s="714"/>
      <c r="C317" s="714"/>
      <c r="D317" s="710"/>
      <c r="E317" s="710"/>
      <c r="F317" s="90" t="s">
        <v>324</v>
      </c>
      <c r="G317" s="316">
        <f>IF($C102="","N/A",G316)</f>
        <v>0</v>
      </c>
      <c r="H317" s="316">
        <f>IF($C102="NON-QALY",IF(H$93="-","",H$158*H316),IF($C102="QALY",IF(H$93="-","",H316*H$159),"N/A"))</f>
        <v>0</v>
      </c>
      <c r="I317" s="316">
        <f t="shared" ref="I317:BT317" si="396">IF($C102="NON-QALY",IF(I$93="-","",I$158*I316),IF($C102="QALY",IF(I$93="-","",I316*I$159),"N/A"))</f>
        <v>0</v>
      </c>
      <c r="J317" s="316">
        <f t="shared" si="396"/>
        <v>0</v>
      </c>
      <c r="K317" s="316">
        <f t="shared" si="396"/>
        <v>0</v>
      </c>
      <c r="L317" s="316">
        <f t="shared" si="396"/>
        <v>0</v>
      </c>
      <c r="M317" s="316">
        <f t="shared" si="396"/>
        <v>0</v>
      </c>
      <c r="N317" s="316">
        <f t="shared" si="396"/>
        <v>0</v>
      </c>
      <c r="O317" s="316">
        <f t="shared" si="396"/>
        <v>0</v>
      </c>
      <c r="P317" s="316">
        <f t="shared" si="396"/>
        <v>0</v>
      </c>
      <c r="Q317" s="316">
        <f t="shared" si="396"/>
        <v>0</v>
      </c>
      <c r="R317" s="316">
        <f t="shared" si="396"/>
        <v>0</v>
      </c>
      <c r="S317" s="316">
        <f t="shared" si="396"/>
        <v>0</v>
      </c>
      <c r="T317" s="316">
        <f t="shared" si="396"/>
        <v>0</v>
      </c>
      <c r="U317" s="316">
        <f t="shared" si="396"/>
        <v>0</v>
      </c>
      <c r="V317" s="316">
        <f t="shared" si="396"/>
        <v>0</v>
      </c>
      <c r="W317" s="316">
        <f t="shared" si="396"/>
        <v>0</v>
      </c>
      <c r="X317" s="316">
        <f t="shared" si="396"/>
        <v>0</v>
      </c>
      <c r="Y317" s="316">
        <f t="shared" si="396"/>
        <v>0</v>
      </c>
      <c r="Z317" s="316">
        <f t="shared" si="396"/>
        <v>0</v>
      </c>
      <c r="AA317" s="316">
        <f t="shared" si="396"/>
        <v>0</v>
      </c>
      <c r="AB317" s="316">
        <f t="shared" si="396"/>
        <v>0</v>
      </c>
      <c r="AC317" s="316">
        <f t="shared" si="396"/>
        <v>0</v>
      </c>
      <c r="AD317" s="316">
        <f t="shared" si="396"/>
        <v>0</v>
      </c>
      <c r="AE317" s="316">
        <f t="shared" si="396"/>
        <v>0</v>
      </c>
      <c r="AF317" s="316">
        <f t="shared" si="396"/>
        <v>0</v>
      </c>
      <c r="AG317" s="316">
        <f t="shared" si="396"/>
        <v>0</v>
      </c>
      <c r="AH317" s="316">
        <f t="shared" si="396"/>
        <v>0</v>
      </c>
      <c r="AI317" s="316">
        <f t="shared" si="396"/>
        <v>0</v>
      </c>
      <c r="AJ317" s="316">
        <f t="shared" si="396"/>
        <v>0</v>
      </c>
      <c r="AK317" s="316">
        <f t="shared" si="396"/>
        <v>0</v>
      </c>
      <c r="AL317" s="316">
        <f t="shared" si="396"/>
        <v>0</v>
      </c>
      <c r="AM317" s="316">
        <f t="shared" si="396"/>
        <v>0</v>
      </c>
      <c r="AN317" s="316">
        <f t="shared" si="396"/>
        <v>0</v>
      </c>
      <c r="AO317" s="316">
        <f t="shared" si="396"/>
        <v>0</v>
      </c>
      <c r="AP317" s="316">
        <f t="shared" si="396"/>
        <v>0</v>
      </c>
      <c r="AQ317" s="316">
        <f t="shared" si="396"/>
        <v>0</v>
      </c>
      <c r="AR317" s="316">
        <f t="shared" si="396"/>
        <v>0</v>
      </c>
      <c r="AS317" s="316">
        <f t="shared" si="396"/>
        <v>0</v>
      </c>
      <c r="AT317" s="316">
        <f t="shared" si="396"/>
        <v>0</v>
      </c>
      <c r="AU317" s="316">
        <f t="shared" si="396"/>
        <v>0</v>
      </c>
      <c r="AV317" s="316">
        <f t="shared" si="396"/>
        <v>0</v>
      </c>
      <c r="AW317" s="316">
        <f t="shared" si="396"/>
        <v>0</v>
      </c>
      <c r="AX317" s="316">
        <f t="shared" si="396"/>
        <v>0</v>
      </c>
      <c r="AY317" s="316">
        <f t="shared" si="396"/>
        <v>0</v>
      </c>
      <c r="AZ317" s="316">
        <f t="shared" si="396"/>
        <v>0</v>
      </c>
      <c r="BA317" s="316">
        <f t="shared" si="396"/>
        <v>0</v>
      </c>
      <c r="BB317" s="316">
        <f t="shared" si="396"/>
        <v>0</v>
      </c>
      <c r="BC317" s="316">
        <f t="shared" si="396"/>
        <v>0</v>
      </c>
      <c r="BD317" s="316">
        <f t="shared" si="396"/>
        <v>0</v>
      </c>
      <c r="BE317" s="316">
        <f t="shared" si="396"/>
        <v>0</v>
      </c>
      <c r="BF317" s="316">
        <f t="shared" si="396"/>
        <v>0</v>
      </c>
      <c r="BG317" s="316">
        <f t="shared" si="396"/>
        <v>0</v>
      </c>
      <c r="BH317" s="316">
        <f t="shared" si="396"/>
        <v>0</v>
      </c>
      <c r="BI317" s="316">
        <f t="shared" si="396"/>
        <v>0</v>
      </c>
      <c r="BJ317" s="316">
        <f t="shared" si="396"/>
        <v>0</v>
      </c>
      <c r="BK317" s="316">
        <f t="shared" si="396"/>
        <v>0</v>
      </c>
      <c r="BL317" s="316">
        <f t="shared" si="396"/>
        <v>0</v>
      </c>
      <c r="BM317" s="316">
        <f t="shared" si="396"/>
        <v>0</v>
      </c>
      <c r="BN317" s="316">
        <f t="shared" si="396"/>
        <v>0</v>
      </c>
      <c r="BO317" s="316">
        <f t="shared" si="396"/>
        <v>0</v>
      </c>
      <c r="BP317" s="316">
        <f t="shared" si="396"/>
        <v>0</v>
      </c>
      <c r="BQ317" s="316">
        <f t="shared" si="396"/>
        <v>0</v>
      </c>
      <c r="BR317" s="316">
        <f t="shared" si="396"/>
        <v>0</v>
      </c>
      <c r="BS317" s="316">
        <f t="shared" si="396"/>
        <v>0</v>
      </c>
      <c r="BT317" s="316">
        <f t="shared" si="396"/>
        <v>0</v>
      </c>
      <c r="BU317" s="316">
        <f t="shared" ref="BU317:BX317" si="397">IF($C102="NON-QALY",IF(BU$93="-","",BU$158*BU316),IF($C102="QALY",IF(BU$93="-","",BU316*BU$159),"N/A"))</f>
        <v>0</v>
      </c>
      <c r="BV317" s="316">
        <f t="shared" si="397"/>
        <v>0</v>
      </c>
      <c r="BW317" s="316">
        <f t="shared" si="397"/>
        <v>0</v>
      </c>
      <c r="BX317" s="316">
        <f t="shared" si="397"/>
        <v>0</v>
      </c>
    </row>
    <row r="318" spans="1:76" s="7" customFormat="1" ht="11.4" x14ac:dyDescent="0.2">
      <c r="A318" s="738" t="s">
        <v>632</v>
      </c>
      <c r="B318" s="713">
        <f>B103</f>
        <v>0</v>
      </c>
      <c r="C318" s="713" t="str">
        <f>C103</f>
        <v>Non-QALY</v>
      </c>
      <c r="D318" s="709">
        <f>E318/(IF(C103="QALY",Factors!$BU$75,Factors!$BU$74))</f>
        <v>0</v>
      </c>
      <c r="E318" s="709">
        <f t="shared" ref="E318" si="398">SUM(G319:BX319)</f>
        <v>0</v>
      </c>
      <c r="F318" s="34" t="s">
        <v>325</v>
      </c>
      <c r="G318" s="316">
        <f>G103</f>
        <v>0</v>
      </c>
      <c r="H318" s="316">
        <f t="shared" ref="H318:BS318" si="399">H103</f>
        <v>0</v>
      </c>
      <c r="I318" s="316">
        <f t="shared" si="399"/>
        <v>0</v>
      </c>
      <c r="J318" s="316">
        <f t="shared" si="399"/>
        <v>0</v>
      </c>
      <c r="K318" s="316">
        <f t="shared" si="399"/>
        <v>0</v>
      </c>
      <c r="L318" s="316">
        <f t="shared" si="399"/>
        <v>0</v>
      </c>
      <c r="M318" s="316">
        <f t="shared" si="399"/>
        <v>0</v>
      </c>
      <c r="N318" s="316">
        <f t="shared" si="399"/>
        <v>0</v>
      </c>
      <c r="O318" s="316">
        <f t="shared" si="399"/>
        <v>0</v>
      </c>
      <c r="P318" s="316">
        <f t="shared" si="399"/>
        <v>0</v>
      </c>
      <c r="Q318" s="316">
        <f t="shared" si="399"/>
        <v>0</v>
      </c>
      <c r="R318" s="316">
        <f t="shared" si="399"/>
        <v>0</v>
      </c>
      <c r="S318" s="316">
        <f t="shared" si="399"/>
        <v>0</v>
      </c>
      <c r="T318" s="316">
        <f t="shared" si="399"/>
        <v>0</v>
      </c>
      <c r="U318" s="316">
        <f t="shared" si="399"/>
        <v>0</v>
      </c>
      <c r="V318" s="316">
        <f t="shared" si="399"/>
        <v>0</v>
      </c>
      <c r="W318" s="316">
        <f t="shared" si="399"/>
        <v>0</v>
      </c>
      <c r="X318" s="316">
        <f t="shared" si="399"/>
        <v>0</v>
      </c>
      <c r="Y318" s="316">
        <f t="shared" si="399"/>
        <v>0</v>
      </c>
      <c r="Z318" s="316">
        <f t="shared" si="399"/>
        <v>0</v>
      </c>
      <c r="AA318" s="316">
        <f t="shared" si="399"/>
        <v>0</v>
      </c>
      <c r="AB318" s="316">
        <f t="shared" si="399"/>
        <v>0</v>
      </c>
      <c r="AC318" s="316">
        <f t="shared" si="399"/>
        <v>0</v>
      </c>
      <c r="AD318" s="316">
        <f t="shared" si="399"/>
        <v>0</v>
      </c>
      <c r="AE318" s="316">
        <f t="shared" si="399"/>
        <v>0</v>
      </c>
      <c r="AF318" s="316">
        <f t="shared" si="399"/>
        <v>0</v>
      </c>
      <c r="AG318" s="316">
        <f t="shared" si="399"/>
        <v>0</v>
      </c>
      <c r="AH318" s="316">
        <f t="shared" si="399"/>
        <v>0</v>
      </c>
      <c r="AI318" s="316">
        <f t="shared" si="399"/>
        <v>0</v>
      </c>
      <c r="AJ318" s="316">
        <f t="shared" si="399"/>
        <v>0</v>
      </c>
      <c r="AK318" s="316">
        <f t="shared" si="399"/>
        <v>0</v>
      </c>
      <c r="AL318" s="316">
        <f t="shared" si="399"/>
        <v>0</v>
      </c>
      <c r="AM318" s="316">
        <f t="shared" si="399"/>
        <v>0</v>
      </c>
      <c r="AN318" s="316">
        <f t="shared" si="399"/>
        <v>0</v>
      </c>
      <c r="AO318" s="316">
        <f t="shared" si="399"/>
        <v>0</v>
      </c>
      <c r="AP318" s="316">
        <f t="shared" si="399"/>
        <v>0</v>
      </c>
      <c r="AQ318" s="316">
        <f t="shared" si="399"/>
        <v>0</v>
      </c>
      <c r="AR318" s="316">
        <f t="shared" si="399"/>
        <v>0</v>
      </c>
      <c r="AS318" s="316">
        <f t="shared" si="399"/>
        <v>0</v>
      </c>
      <c r="AT318" s="316">
        <f t="shared" si="399"/>
        <v>0</v>
      </c>
      <c r="AU318" s="316">
        <f t="shared" si="399"/>
        <v>0</v>
      </c>
      <c r="AV318" s="316">
        <f t="shared" si="399"/>
        <v>0</v>
      </c>
      <c r="AW318" s="316">
        <f t="shared" si="399"/>
        <v>0</v>
      </c>
      <c r="AX318" s="316">
        <f t="shared" si="399"/>
        <v>0</v>
      </c>
      <c r="AY318" s="316">
        <f t="shared" si="399"/>
        <v>0</v>
      </c>
      <c r="AZ318" s="316">
        <f t="shared" si="399"/>
        <v>0</v>
      </c>
      <c r="BA318" s="316">
        <f t="shared" si="399"/>
        <v>0</v>
      </c>
      <c r="BB318" s="316">
        <f t="shared" si="399"/>
        <v>0</v>
      </c>
      <c r="BC318" s="316">
        <f t="shared" si="399"/>
        <v>0</v>
      </c>
      <c r="BD318" s="316">
        <f t="shared" si="399"/>
        <v>0</v>
      </c>
      <c r="BE318" s="316">
        <f t="shared" si="399"/>
        <v>0</v>
      </c>
      <c r="BF318" s="316">
        <f t="shared" si="399"/>
        <v>0</v>
      </c>
      <c r="BG318" s="316">
        <f t="shared" si="399"/>
        <v>0</v>
      </c>
      <c r="BH318" s="316">
        <f t="shared" si="399"/>
        <v>0</v>
      </c>
      <c r="BI318" s="316">
        <f t="shared" si="399"/>
        <v>0</v>
      </c>
      <c r="BJ318" s="316">
        <f t="shared" si="399"/>
        <v>0</v>
      </c>
      <c r="BK318" s="316">
        <f t="shared" si="399"/>
        <v>0</v>
      </c>
      <c r="BL318" s="316">
        <f t="shared" si="399"/>
        <v>0</v>
      </c>
      <c r="BM318" s="316">
        <f t="shared" si="399"/>
        <v>0</v>
      </c>
      <c r="BN318" s="316">
        <f t="shared" si="399"/>
        <v>0</v>
      </c>
      <c r="BO318" s="316">
        <f t="shared" si="399"/>
        <v>0</v>
      </c>
      <c r="BP318" s="316">
        <f t="shared" si="399"/>
        <v>0</v>
      </c>
      <c r="BQ318" s="316">
        <f t="shared" si="399"/>
        <v>0</v>
      </c>
      <c r="BR318" s="316">
        <f t="shared" si="399"/>
        <v>0</v>
      </c>
      <c r="BS318" s="316">
        <f t="shared" si="399"/>
        <v>0</v>
      </c>
      <c r="BT318" s="316">
        <f t="shared" ref="BT318:BX318" si="400">BT103</f>
        <v>0</v>
      </c>
      <c r="BU318" s="316">
        <f t="shared" si="400"/>
        <v>0</v>
      </c>
      <c r="BV318" s="316">
        <f t="shared" si="400"/>
        <v>0</v>
      </c>
      <c r="BW318" s="316">
        <f t="shared" si="400"/>
        <v>0</v>
      </c>
      <c r="BX318" s="316">
        <f t="shared" si="400"/>
        <v>0</v>
      </c>
    </row>
    <row r="319" spans="1:76" s="7" customFormat="1" ht="11.4" x14ac:dyDescent="0.2">
      <c r="A319" s="739"/>
      <c r="B319" s="714"/>
      <c r="C319" s="714"/>
      <c r="D319" s="710"/>
      <c r="E319" s="710"/>
      <c r="F319" s="90" t="s">
        <v>324</v>
      </c>
      <c r="G319" s="316">
        <f>IF($C103="","N/A",G318)</f>
        <v>0</v>
      </c>
      <c r="H319" s="316">
        <f>IF($C103="NON-QALY",IF(H$93="-","",H$158*H318),IF($C103="QALY",IF(H$93="-","",H318*H$159),"N/A"))</f>
        <v>0</v>
      </c>
      <c r="I319" s="316">
        <f t="shared" ref="I319:BT319" si="401">IF($C103="NON-QALY",IF(I$93="-","",I$158*I318),IF($C103="QALY",IF(I$93="-","",I318*I$159),"N/A"))</f>
        <v>0</v>
      </c>
      <c r="J319" s="316">
        <f t="shared" si="401"/>
        <v>0</v>
      </c>
      <c r="K319" s="316">
        <f t="shared" si="401"/>
        <v>0</v>
      </c>
      <c r="L319" s="316">
        <f t="shared" si="401"/>
        <v>0</v>
      </c>
      <c r="M319" s="316">
        <f t="shared" si="401"/>
        <v>0</v>
      </c>
      <c r="N319" s="316">
        <f t="shared" si="401"/>
        <v>0</v>
      </c>
      <c r="O319" s="316">
        <f t="shared" si="401"/>
        <v>0</v>
      </c>
      <c r="P319" s="316">
        <f t="shared" si="401"/>
        <v>0</v>
      </c>
      <c r="Q319" s="316">
        <f t="shared" si="401"/>
        <v>0</v>
      </c>
      <c r="R319" s="316">
        <f t="shared" si="401"/>
        <v>0</v>
      </c>
      <c r="S319" s="316">
        <f t="shared" si="401"/>
        <v>0</v>
      </c>
      <c r="T319" s="316">
        <f t="shared" si="401"/>
        <v>0</v>
      </c>
      <c r="U319" s="316">
        <f t="shared" si="401"/>
        <v>0</v>
      </c>
      <c r="V319" s="316">
        <f t="shared" si="401"/>
        <v>0</v>
      </c>
      <c r="W319" s="316">
        <f t="shared" si="401"/>
        <v>0</v>
      </c>
      <c r="X319" s="316">
        <f t="shared" si="401"/>
        <v>0</v>
      </c>
      <c r="Y319" s="316">
        <f t="shared" si="401"/>
        <v>0</v>
      </c>
      <c r="Z319" s="316">
        <f t="shared" si="401"/>
        <v>0</v>
      </c>
      <c r="AA319" s="316">
        <f t="shared" si="401"/>
        <v>0</v>
      </c>
      <c r="AB319" s="316">
        <f t="shared" si="401"/>
        <v>0</v>
      </c>
      <c r="AC319" s="316">
        <f t="shared" si="401"/>
        <v>0</v>
      </c>
      <c r="AD319" s="316">
        <f t="shared" si="401"/>
        <v>0</v>
      </c>
      <c r="AE319" s="316">
        <f t="shared" si="401"/>
        <v>0</v>
      </c>
      <c r="AF319" s="316">
        <f t="shared" si="401"/>
        <v>0</v>
      </c>
      <c r="AG319" s="316">
        <f t="shared" si="401"/>
        <v>0</v>
      </c>
      <c r="AH319" s="316">
        <f t="shared" si="401"/>
        <v>0</v>
      </c>
      <c r="AI319" s="316">
        <f t="shared" si="401"/>
        <v>0</v>
      </c>
      <c r="AJ319" s="316">
        <f t="shared" si="401"/>
        <v>0</v>
      </c>
      <c r="AK319" s="316">
        <f t="shared" si="401"/>
        <v>0</v>
      </c>
      <c r="AL319" s="316">
        <f t="shared" si="401"/>
        <v>0</v>
      </c>
      <c r="AM319" s="316">
        <f t="shared" si="401"/>
        <v>0</v>
      </c>
      <c r="AN319" s="316">
        <f t="shared" si="401"/>
        <v>0</v>
      </c>
      <c r="AO319" s="316">
        <f t="shared" si="401"/>
        <v>0</v>
      </c>
      <c r="AP319" s="316">
        <f t="shared" si="401"/>
        <v>0</v>
      </c>
      <c r="AQ319" s="316">
        <f t="shared" si="401"/>
        <v>0</v>
      </c>
      <c r="AR319" s="316">
        <f t="shared" si="401"/>
        <v>0</v>
      </c>
      <c r="AS319" s="316">
        <f t="shared" si="401"/>
        <v>0</v>
      </c>
      <c r="AT319" s="316">
        <f t="shared" si="401"/>
        <v>0</v>
      </c>
      <c r="AU319" s="316">
        <f t="shared" si="401"/>
        <v>0</v>
      </c>
      <c r="AV319" s="316">
        <f t="shared" si="401"/>
        <v>0</v>
      </c>
      <c r="AW319" s="316">
        <f t="shared" si="401"/>
        <v>0</v>
      </c>
      <c r="AX319" s="316">
        <f t="shared" si="401"/>
        <v>0</v>
      </c>
      <c r="AY319" s="316">
        <f t="shared" si="401"/>
        <v>0</v>
      </c>
      <c r="AZ319" s="316">
        <f t="shared" si="401"/>
        <v>0</v>
      </c>
      <c r="BA319" s="316">
        <f t="shared" si="401"/>
        <v>0</v>
      </c>
      <c r="BB319" s="316">
        <f t="shared" si="401"/>
        <v>0</v>
      </c>
      <c r="BC319" s="316">
        <f t="shared" si="401"/>
        <v>0</v>
      </c>
      <c r="BD319" s="316">
        <f t="shared" si="401"/>
        <v>0</v>
      </c>
      <c r="BE319" s="316">
        <f t="shared" si="401"/>
        <v>0</v>
      </c>
      <c r="BF319" s="316">
        <f t="shared" si="401"/>
        <v>0</v>
      </c>
      <c r="BG319" s="316">
        <f t="shared" si="401"/>
        <v>0</v>
      </c>
      <c r="BH319" s="316">
        <f t="shared" si="401"/>
        <v>0</v>
      </c>
      <c r="BI319" s="316">
        <f t="shared" si="401"/>
        <v>0</v>
      </c>
      <c r="BJ319" s="316">
        <f t="shared" si="401"/>
        <v>0</v>
      </c>
      <c r="BK319" s="316">
        <f t="shared" si="401"/>
        <v>0</v>
      </c>
      <c r="BL319" s="316">
        <f t="shared" si="401"/>
        <v>0</v>
      </c>
      <c r="BM319" s="316">
        <f t="shared" si="401"/>
        <v>0</v>
      </c>
      <c r="BN319" s="316">
        <f t="shared" si="401"/>
        <v>0</v>
      </c>
      <c r="BO319" s="316">
        <f t="shared" si="401"/>
        <v>0</v>
      </c>
      <c r="BP319" s="316">
        <f t="shared" si="401"/>
        <v>0</v>
      </c>
      <c r="BQ319" s="316">
        <f t="shared" si="401"/>
        <v>0</v>
      </c>
      <c r="BR319" s="316">
        <f t="shared" si="401"/>
        <v>0</v>
      </c>
      <c r="BS319" s="316">
        <f t="shared" si="401"/>
        <v>0</v>
      </c>
      <c r="BT319" s="316">
        <f t="shared" si="401"/>
        <v>0</v>
      </c>
      <c r="BU319" s="316">
        <f t="shared" ref="BU319:BX319" si="402">IF($C103="NON-QALY",IF(BU$93="-","",BU$158*BU318),IF($C103="QALY",IF(BU$93="-","",BU318*BU$159),"N/A"))</f>
        <v>0</v>
      </c>
      <c r="BV319" s="316">
        <f t="shared" si="402"/>
        <v>0</v>
      </c>
      <c r="BW319" s="316">
        <f t="shared" si="402"/>
        <v>0</v>
      </c>
      <c r="BX319" s="316">
        <f t="shared" si="402"/>
        <v>0</v>
      </c>
    </row>
    <row r="320" spans="1:76" s="7" customFormat="1" ht="11.4" x14ac:dyDescent="0.2">
      <c r="A320" s="738" t="s">
        <v>633</v>
      </c>
      <c r="B320" s="713">
        <f>B104</f>
        <v>0</v>
      </c>
      <c r="C320" s="713" t="str">
        <f>C104</f>
        <v>Non-QALY</v>
      </c>
      <c r="D320" s="709">
        <f>E320/(IF(C104="QALY",Factors!$BU$75,Factors!$BU$74))</f>
        <v>0</v>
      </c>
      <c r="E320" s="709">
        <f t="shared" ref="E320" si="403">SUM(G321:BX321)</f>
        <v>0</v>
      </c>
      <c r="F320" s="34" t="s">
        <v>325</v>
      </c>
      <c r="G320" s="316">
        <f>G104</f>
        <v>0</v>
      </c>
      <c r="H320" s="316">
        <f t="shared" ref="H320:BS320" si="404">H104</f>
        <v>0</v>
      </c>
      <c r="I320" s="316">
        <f t="shared" si="404"/>
        <v>0</v>
      </c>
      <c r="J320" s="316">
        <f t="shared" si="404"/>
        <v>0</v>
      </c>
      <c r="K320" s="316">
        <f t="shared" si="404"/>
        <v>0</v>
      </c>
      <c r="L320" s="316">
        <f t="shared" si="404"/>
        <v>0</v>
      </c>
      <c r="M320" s="316">
        <f t="shared" si="404"/>
        <v>0</v>
      </c>
      <c r="N320" s="316">
        <f t="shared" si="404"/>
        <v>0</v>
      </c>
      <c r="O320" s="316">
        <f t="shared" si="404"/>
        <v>0</v>
      </c>
      <c r="P320" s="316">
        <f t="shared" si="404"/>
        <v>0</v>
      </c>
      <c r="Q320" s="316">
        <f t="shared" si="404"/>
        <v>0</v>
      </c>
      <c r="R320" s="316">
        <f t="shared" si="404"/>
        <v>0</v>
      </c>
      <c r="S320" s="316">
        <f t="shared" si="404"/>
        <v>0</v>
      </c>
      <c r="T320" s="316">
        <f t="shared" si="404"/>
        <v>0</v>
      </c>
      <c r="U320" s="316">
        <f t="shared" si="404"/>
        <v>0</v>
      </c>
      <c r="V320" s="316">
        <f t="shared" si="404"/>
        <v>0</v>
      </c>
      <c r="W320" s="316">
        <f t="shared" si="404"/>
        <v>0</v>
      </c>
      <c r="X320" s="316">
        <f t="shared" si="404"/>
        <v>0</v>
      </c>
      <c r="Y320" s="316">
        <f t="shared" si="404"/>
        <v>0</v>
      </c>
      <c r="Z320" s="316">
        <f t="shared" si="404"/>
        <v>0</v>
      </c>
      <c r="AA320" s="316">
        <f t="shared" si="404"/>
        <v>0</v>
      </c>
      <c r="AB320" s="316">
        <f t="shared" si="404"/>
        <v>0</v>
      </c>
      <c r="AC320" s="316">
        <f t="shared" si="404"/>
        <v>0</v>
      </c>
      <c r="AD320" s="316">
        <f t="shared" si="404"/>
        <v>0</v>
      </c>
      <c r="AE320" s="316">
        <f t="shared" si="404"/>
        <v>0</v>
      </c>
      <c r="AF320" s="316">
        <f t="shared" si="404"/>
        <v>0</v>
      </c>
      <c r="AG320" s="316">
        <f t="shared" si="404"/>
        <v>0</v>
      </c>
      <c r="AH320" s="316">
        <f t="shared" si="404"/>
        <v>0</v>
      </c>
      <c r="AI320" s="316">
        <f t="shared" si="404"/>
        <v>0</v>
      </c>
      <c r="AJ320" s="316">
        <f t="shared" si="404"/>
        <v>0</v>
      </c>
      <c r="AK320" s="316">
        <f t="shared" si="404"/>
        <v>0</v>
      </c>
      <c r="AL320" s="316">
        <f t="shared" si="404"/>
        <v>0</v>
      </c>
      <c r="AM320" s="316">
        <f t="shared" si="404"/>
        <v>0</v>
      </c>
      <c r="AN320" s="316">
        <f t="shared" si="404"/>
        <v>0</v>
      </c>
      <c r="AO320" s="316">
        <f t="shared" si="404"/>
        <v>0</v>
      </c>
      <c r="AP320" s="316">
        <f t="shared" si="404"/>
        <v>0</v>
      </c>
      <c r="AQ320" s="316">
        <f t="shared" si="404"/>
        <v>0</v>
      </c>
      <c r="AR320" s="316">
        <f t="shared" si="404"/>
        <v>0</v>
      </c>
      <c r="AS320" s="316">
        <f t="shared" si="404"/>
        <v>0</v>
      </c>
      <c r="AT320" s="316">
        <f t="shared" si="404"/>
        <v>0</v>
      </c>
      <c r="AU320" s="316">
        <f t="shared" si="404"/>
        <v>0</v>
      </c>
      <c r="AV320" s="316">
        <f t="shared" si="404"/>
        <v>0</v>
      </c>
      <c r="AW320" s="316">
        <f t="shared" si="404"/>
        <v>0</v>
      </c>
      <c r="AX320" s="316">
        <f t="shared" si="404"/>
        <v>0</v>
      </c>
      <c r="AY320" s="316">
        <f t="shared" si="404"/>
        <v>0</v>
      </c>
      <c r="AZ320" s="316">
        <f t="shared" si="404"/>
        <v>0</v>
      </c>
      <c r="BA320" s="316">
        <f t="shared" si="404"/>
        <v>0</v>
      </c>
      <c r="BB320" s="316">
        <f t="shared" si="404"/>
        <v>0</v>
      </c>
      <c r="BC320" s="316">
        <f t="shared" si="404"/>
        <v>0</v>
      </c>
      <c r="BD320" s="316">
        <f t="shared" si="404"/>
        <v>0</v>
      </c>
      <c r="BE320" s="316">
        <f t="shared" si="404"/>
        <v>0</v>
      </c>
      <c r="BF320" s="316">
        <f t="shared" si="404"/>
        <v>0</v>
      </c>
      <c r="BG320" s="316">
        <f t="shared" si="404"/>
        <v>0</v>
      </c>
      <c r="BH320" s="316">
        <f t="shared" si="404"/>
        <v>0</v>
      </c>
      <c r="BI320" s="316">
        <f t="shared" si="404"/>
        <v>0</v>
      </c>
      <c r="BJ320" s="316">
        <f t="shared" si="404"/>
        <v>0</v>
      </c>
      <c r="BK320" s="316">
        <f t="shared" si="404"/>
        <v>0</v>
      </c>
      <c r="BL320" s="316">
        <f t="shared" si="404"/>
        <v>0</v>
      </c>
      <c r="BM320" s="316">
        <f t="shared" si="404"/>
        <v>0</v>
      </c>
      <c r="BN320" s="316">
        <f t="shared" si="404"/>
        <v>0</v>
      </c>
      <c r="BO320" s="316">
        <f t="shared" si="404"/>
        <v>0</v>
      </c>
      <c r="BP320" s="316">
        <f t="shared" si="404"/>
        <v>0</v>
      </c>
      <c r="BQ320" s="316">
        <f t="shared" si="404"/>
        <v>0</v>
      </c>
      <c r="BR320" s="316">
        <f t="shared" si="404"/>
        <v>0</v>
      </c>
      <c r="BS320" s="316">
        <f t="shared" si="404"/>
        <v>0</v>
      </c>
      <c r="BT320" s="316">
        <f t="shared" ref="BT320:BX320" si="405">BT104</f>
        <v>0</v>
      </c>
      <c r="BU320" s="316">
        <f t="shared" si="405"/>
        <v>0</v>
      </c>
      <c r="BV320" s="316">
        <f t="shared" si="405"/>
        <v>0</v>
      </c>
      <c r="BW320" s="316">
        <f t="shared" si="405"/>
        <v>0</v>
      </c>
      <c r="BX320" s="316">
        <f t="shared" si="405"/>
        <v>0</v>
      </c>
    </row>
    <row r="321" spans="1:76" s="7" customFormat="1" ht="11.4" x14ac:dyDescent="0.2">
      <c r="A321" s="739"/>
      <c r="B321" s="714"/>
      <c r="C321" s="714"/>
      <c r="D321" s="710"/>
      <c r="E321" s="710"/>
      <c r="F321" s="90" t="s">
        <v>324</v>
      </c>
      <c r="G321" s="316">
        <f>IF($C104="","N/A",G320)</f>
        <v>0</v>
      </c>
      <c r="H321" s="316">
        <f>IF($C104="NON-QALY",IF(H$93="-","",H$158*H320),IF($C104="QALY",IF(H$93="-","",H320*H$159),"N/A"))</f>
        <v>0</v>
      </c>
      <c r="I321" s="316">
        <f t="shared" ref="I321:BT321" si="406">IF($C104="NON-QALY",IF(I$93="-","",I$158*I320),IF($C104="QALY",IF(I$93="-","",I320*I$159),"N/A"))</f>
        <v>0</v>
      </c>
      <c r="J321" s="316">
        <f t="shared" si="406"/>
        <v>0</v>
      </c>
      <c r="K321" s="316">
        <f t="shared" si="406"/>
        <v>0</v>
      </c>
      <c r="L321" s="316">
        <f t="shared" si="406"/>
        <v>0</v>
      </c>
      <c r="M321" s="316">
        <f t="shared" si="406"/>
        <v>0</v>
      </c>
      <c r="N321" s="316">
        <f t="shared" si="406"/>
        <v>0</v>
      </c>
      <c r="O321" s="316">
        <f t="shared" si="406"/>
        <v>0</v>
      </c>
      <c r="P321" s="316">
        <f t="shared" si="406"/>
        <v>0</v>
      </c>
      <c r="Q321" s="316">
        <f t="shared" si="406"/>
        <v>0</v>
      </c>
      <c r="R321" s="316">
        <f t="shared" si="406"/>
        <v>0</v>
      </c>
      <c r="S321" s="316">
        <f t="shared" si="406"/>
        <v>0</v>
      </c>
      <c r="T321" s="316">
        <f t="shared" si="406"/>
        <v>0</v>
      </c>
      <c r="U321" s="316">
        <f t="shared" si="406"/>
        <v>0</v>
      </c>
      <c r="V321" s="316">
        <f t="shared" si="406"/>
        <v>0</v>
      </c>
      <c r="W321" s="316">
        <f t="shared" si="406"/>
        <v>0</v>
      </c>
      <c r="X321" s="316">
        <f t="shared" si="406"/>
        <v>0</v>
      </c>
      <c r="Y321" s="316">
        <f t="shared" si="406"/>
        <v>0</v>
      </c>
      <c r="Z321" s="316">
        <f t="shared" si="406"/>
        <v>0</v>
      </c>
      <c r="AA321" s="316">
        <f t="shared" si="406"/>
        <v>0</v>
      </c>
      <c r="AB321" s="316">
        <f t="shared" si="406"/>
        <v>0</v>
      </c>
      <c r="AC321" s="316">
        <f t="shared" si="406"/>
        <v>0</v>
      </c>
      <c r="AD321" s="316">
        <f t="shared" si="406"/>
        <v>0</v>
      </c>
      <c r="AE321" s="316">
        <f t="shared" si="406"/>
        <v>0</v>
      </c>
      <c r="AF321" s="316">
        <f t="shared" si="406"/>
        <v>0</v>
      </c>
      <c r="AG321" s="316">
        <f t="shared" si="406"/>
        <v>0</v>
      </c>
      <c r="AH321" s="316">
        <f t="shared" si="406"/>
        <v>0</v>
      </c>
      <c r="AI321" s="316">
        <f t="shared" si="406"/>
        <v>0</v>
      </c>
      <c r="AJ321" s="316">
        <f t="shared" si="406"/>
        <v>0</v>
      </c>
      <c r="AK321" s="316">
        <f t="shared" si="406"/>
        <v>0</v>
      </c>
      <c r="AL321" s="316">
        <f t="shared" si="406"/>
        <v>0</v>
      </c>
      <c r="AM321" s="316">
        <f t="shared" si="406"/>
        <v>0</v>
      </c>
      <c r="AN321" s="316">
        <f t="shared" si="406"/>
        <v>0</v>
      </c>
      <c r="AO321" s="316">
        <f t="shared" si="406"/>
        <v>0</v>
      </c>
      <c r="AP321" s="316">
        <f t="shared" si="406"/>
        <v>0</v>
      </c>
      <c r="AQ321" s="316">
        <f t="shared" si="406"/>
        <v>0</v>
      </c>
      <c r="AR321" s="316">
        <f t="shared" si="406"/>
        <v>0</v>
      </c>
      <c r="AS321" s="316">
        <f t="shared" si="406"/>
        <v>0</v>
      </c>
      <c r="AT321" s="316">
        <f t="shared" si="406"/>
        <v>0</v>
      </c>
      <c r="AU321" s="316">
        <f t="shared" si="406"/>
        <v>0</v>
      </c>
      <c r="AV321" s="316">
        <f t="shared" si="406"/>
        <v>0</v>
      </c>
      <c r="AW321" s="316">
        <f t="shared" si="406"/>
        <v>0</v>
      </c>
      <c r="AX321" s="316">
        <f t="shared" si="406"/>
        <v>0</v>
      </c>
      <c r="AY321" s="316">
        <f t="shared" si="406"/>
        <v>0</v>
      </c>
      <c r="AZ321" s="316">
        <f t="shared" si="406"/>
        <v>0</v>
      </c>
      <c r="BA321" s="316">
        <f t="shared" si="406"/>
        <v>0</v>
      </c>
      <c r="BB321" s="316">
        <f t="shared" si="406"/>
        <v>0</v>
      </c>
      <c r="BC321" s="316">
        <f t="shared" si="406"/>
        <v>0</v>
      </c>
      <c r="BD321" s="316">
        <f t="shared" si="406"/>
        <v>0</v>
      </c>
      <c r="BE321" s="316">
        <f t="shared" si="406"/>
        <v>0</v>
      </c>
      <c r="BF321" s="316">
        <f t="shared" si="406"/>
        <v>0</v>
      </c>
      <c r="BG321" s="316">
        <f t="shared" si="406"/>
        <v>0</v>
      </c>
      <c r="BH321" s="316">
        <f t="shared" si="406"/>
        <v>0</v>
      </c>
      <c r="BI321" s="316">
        <f t="shared" si="406"/>
        <v>0</v>
      </c>
      <c r="BJ321" s="316">
        <f t="shared" si="406"/>
        <v>0</v>
      </c>
      <c r="BK321" s="316">
        <f t="shared" si="406"/>
        <v>0</v>
      </c>
      <c r="BL321" s="316">
        <f t="shared" si="406"/>
        <v>0</v>
      </c>
      <c r="BM321" s="316">
        <f t="shared" si="406"/>
        <v>0</v>
      </c>
      <c r="BN321" s="316">
        <f t="shared" si="406"/>
        <v>0</v>
      </c>
      <c r="BO321" s="316">
        <f t="shared" si="406"/>
        <v>0</v>
      </c>
      <c r="BP321" s="316">
        <f t="shared" si="406"/>
        <v>0</v>
      </c>
      <c r="BQ321" s="316">
        <f t="shared" si="406"/>
        <v>0</v>
      </c>
      <c r="BR321" s="316">
        <f t="shared" si="406"/>
        <v>0</v>
      </c>
      <c r="BS321" s="316">
        <f t="shared" si="406"/>
        <v>0</v>
      </c>
      <c r="BT321" s="316">
        <f t="shared" si="406"/>
        <v>0</v>
      </c>
      <c r="BU321" s="316">
        <f t="shared" ref="BU321:BX321" si="407">IF($C104="NON-QALY",IF(BU$93="-","",BU$158*BU320),IF($C104="QALY",IF(BU$93="-","",BU320*BU$159),"N/A"))</f>
        <v>0</v>
      </c>
      <c r="BV321" s="316">
        <f t="shared" si="407"/>
        <v>0</v>
      </c>
      <c r="BW321" s="316">
        <f t="shared" si="407"/>
        <v>0</v>
      </c>
      <c r="BX321" s="316">
        <f t="shared" si="407"/>
        <v>0</v>
      </c>
    </row>
    <row r="322" spans="1:76" s="7" customFormat="1" ht="11.4" x14ac:dyDescent="0.2">
      <c r="A322" s="738" t="s">
        <v>634</v>
      </c>
      <c r="B322" s="713">
        <f>B105</f>
        <v>0</v>
      </c>
      <c r="C322" s="713" t="str">
        <f>C105</f>
        <v>Non-QALY</v>
      </c>
      <c r="D322" s="709">
        <f>E322/(IF(C105="QALY",Factors!$BU$75,Factors!$BU$74))</f>
        <v>0</v>
      </c>
      <c r="E322" s="709">
        <f t="shared" ref="E322" si="408">SUM(G323:BX323)</f>
        <v>0</v>
      </c>
      <c r="F322" s="34" t="s">
        <v>325</v>
      </c>
      <c r="G322" s="316">
        <f>G105</f>
        <v>0</v>
      </c>
      <c r="H322" s="316">
        <f t="shared" ref="H322:BS322" si="409">H105</f>
        <v>0</v>
      </c>
      <c r="I322" s="316">
        <f t="shared" si="409"/>
        <v>0</v>
      </c>
      <c r="J322" s="316">
        <f t="shared" si="409"/>
        <v>0</v>
      </c>
      <c r="K322" s="316">
        <f t="shared" si="409"/>
        <v>0</v>
      </c>
      <c r="L322" s="316">
        <f t="shared" si="409"/>
        <v>0</v>
      </c>
      <c r="M322" s="316">
        <f t="shared" si="409"/>
        <v>0</v>
      </c>
      <c r="N322" s="316">
        <f t="shared" si="409"/>
        <v>0</v>
      </c>
      <c r="O322" s="316">
        <f t="shared" si="409"/>
        <v>0</v>
      </c>
      <c r="P322" s="316">
        <f t="shared" si="409"/>
        <v>0</v>
      </c>
      <c r="Q322" s="316">
        <f t="shared" si="409"/>
        <v>0</v>
      </c>
      <c r="R322" s="316">
        <f t="shared" si="409"/>
        <v>0</v>
      </c>
      <c r="S322" s="316">
        <f t="shared" si="409"/>
        <v>0</v>
      </c>
      <c r="T322" s="316">
        <f t="shared" si="409"/>
        <v>0</v>
      </c>
      <c r="U322" s="316">
        <f t="shared" si="409"/>
        <v>0</v>
      </c>
      <c r="V322" s="316">
        <f t="shared" si="409"/>
        <v>0</v>
      </c>
      <c r="W322" s="316">
        <f t="shared" si="409"/>
        <v>0</v>
      </c>
      <c r="X322" s="316">
        <f t="shared" si="409"/>
        <v>0</v>
      </c>
      <c r="Y322" s="316">
        <f t="shared" si="409"/>
        <v>0</v>
      </c>
      <c r="Z322" s="316">
        <f t="shared" si="409"/>
        <v>0</v>
      </c>
      <c r="AA322" s="316">
        <f t="shared" si="409"/>
        <v>0</v>
      </c>
      <c r="AB322" s="316">
        <f t="shared" si="409"/>
        <v>0</v>
      </c>
      <c r="AC322" s="316">
        <f t="shared" si="409"/>
        <v>0</v>
      </c>
      <c r="AD322" s="316">
        <f t="shared" si="409"/>
        <v>0</v>
      </c>
      <c r="AE322" s="316">
        <f t="shared" si="409"/>
        <v>0</v>
      </c>
      <c r="AF322" s="316">
        <f t="shared" si="409"/>
        <v>0</v>
      </c>
      <c r="AG322" s="316">
        <f t="shared" si="409"/>
        <v>0</v>
      </c>
      <c r="AH322" s="316">
        <f t="shared" si="409"/>
        <v>0</v>
      </c>
      <c r="AI322" s="316">
        <f t="shared" si="409"/>
        <v>0</v>
      </c>
      <c r="AJ322" s="316">
        <f t="shared" si="409"/>
        <v>0</v>
      </c>
      <c r="AK322" s="316">
        <f t="shared" si="409"/>
        <v>0</v>
      </c>
      <c r="AL322" s="316">
        <f t="shared" si="409"/>
        <v>0</v>
      </c>
      <c r="AM322" s="316">
        <f t="shared" si="409"/>
        <v>0</v>
      </c>
      <c r="AN322" s="316">
        <f t="shared" si="409"/>
        <v>0</v>
      </c>
      <c r="AO322" s="316">
        <f t="shared" si="409"/>
        <v>0</v>
      </c>
      <c r="AP322" s="316">
        <f t="shared" si="409"/>
        <v>0</v>
      </c>
      <c r="AQ322" s="316">
        <f t="shared" si="409"/>
        <v>0</v>
      </c>
      <c r="AR322" s="316">
        <f t="shared" si="409"/>
        <v>0</v>
      </c>
      <c r="AS322" s="316">
        <f t="shared" si="409"/>
        <v>0</v>
      </c>
      <c r="AT322" s="316">
        <f t="shared" si="409"/>
        <v>0</v>
      </c>
      <c r="AU322" s="316">
        <f t="shared" si="409"/>
        <v>0</v>
      </c>
      <c r="AV322" s="316">
        <f t="shared" si="409"/>
        <v>0</v>
      </c>
      <c r="AW322" s="316">
        <f t="shared" si="409"/>
        <v>0</v>
      </c>
      <c r="AX322" s="316">
        <f t="shared" si="409"/>
        <v>0</v>
      </c>
      <c r="AY322" s="316">
        <f t="shared" si="409"/>
        <v>0</v>
      </c>
      <c r="AZ322" s="316">
        <f t="shared" si="409"/>
        <v>0</v>
      </c>
      <c r="BA322" s="316">
        <f t="shared" si="409"/>
        <v>0</v>
      </c>
      <c r="BB322" s="316">
        <f t="shared" si="409"/>
        <v>0</v>
      </c>
      <c r="BC322" s="316">
        <f t="shared" si="409"/>
        <v>0</v>
      </c>
      <c r="BD322" s="316">
        <f t="shared" si="409"/>
        <v>0</v>
      </c>
      <c r="BE322" s="316">
        <f t="shared" si="409"/>
        <v>0</v>
      </c>
      <c r="BF322" s="316">
        <f t="shared" si="409"/>
        <v>0</v>
      </c>
      <c r="BG322" s="316">
        <f t="shared" si="409"/>
        <v>0</v>
      </c>
      <c r="BH322" s="316">
        <f t="shared" si="409"/>
        <v>0</v>
      </c>
      <c r="BI322" s="316">
        <f t="shared" si="409"/>
        <v>0</v>
      </c>
      <c r="BJ322" s="316">
        <f t="shared" si="409"/>
        <v>0</v>
      </c>
      <c r="BK322" s="316">
        <f t="shared" si="409"/>
        <v>0</v>
      </c>
      <c r="BL322" s="316">
        <f t="shared" si="409"/>
        <v>0</v>
      </c>
      <c r="BM322" s="316">
        <f t="shared" si="409"/>
        <v>0</v>
      </c>
      <c r="BN322" s="316">
        <f t="shared" si="409"/>
        <v>0</v>
      </c>
      <c r="BO322" s="316">
        <f t="shared" si="409"/>
        <v>0</v>
      </c>
      <c r="BP322" s="316">
        <f t="shared" si="409"/>
        <v>0</v>
      </c>
      <c r="BQ322" s="316">
        <f t="shared" si="409"/>
        <v>0</v>
      </c>
      <c r="BR322" s="316">
        <f t="shared" si="409"/>
        <v>0</v>
      </c>
      <c r="BS322" s="316">
        <f t="shared" si="409"/>
        <v>0</v>
      </c>
      <c r="BT322" s="316">
        <f t="shared" ref="BT322:BX322" si="410">BT105</f>
        <v>0</v>
      </c>
      <c r="BU322" s="316">
        <f t="shared" si="410"/>
        <v>0</v>
      </c>
      <c r="BV322" s="316">
        <f t="shared" si="410"/>
        <v>0</v>
      </c>
      <c r="BW322" s="316">
        <f t="shared" si="410"/>
        <v>0</v>
      </c>
      <c r="BX322" s="316">
        <f t="shared" si="410"/>
        <v>0</v>
      </c>
    </row>
    <row r="323" spans="1:76" s="7" customFormat="1" ht="11.4" x14ac:dyDescent="0.2">
      <c r="A323" s="739"/>
      <c r="B323" s="714"/>
      <c r="C323" s="714"/>
      <c r="D323" s="710"/>
      <c r="E323" s="710"/>
      <c r="F323" s="90" t="s">
        <v>324</v>
      </c>
      <c r="G323" s="316">
        <f>IF($C105="","N/A",G322)</f>
        <v>0</v>
      </c>
      <c r="H323" s="316">
        <f>IF($C105="NON-QALY",IF(H$93="-","",H$158*H322),IF($C105="QALY",IF(H$93="-","",H322*H$159),"N/A"))</f>
        <v>0</v>
      </c>
      <c r="I323" s="316">
        <f t="shared" ref="I323:BT323" si="411">IF($C105="NON-QALY",IF(I$93="-","",I$158*I322),IF($C105="QALY",IF(I$93="-","",I322*I$159),"N/A"))</f>
        <v>0</v>
      </c>
      <c r="J323" s="316">
        <f t="shared" si="411"/>
        <v>0</v>
      </c>
      <c r="K323" s="316">
        <f t="shared" si="411"/>
        <v>0</v>
      </c>
      <c r="L323" s="316">
        <f t="shared" si="411"/>
        <v>0</v>
      </c>
      <c r="M323" s="316">
        <f t="shared" si="411"/>
        <v>0</v>
      </c>
      <c r="N323" s="316">
        <f t="shared" si="411"/>
        <v>0</v>
      </c>
      <c r="O323" s="316">
        <f t="shared" si="411"/>
        <v>0</v>
      </c>
      <c r="P323" s="316">
        <f t="shared" si="411"/>
        <v>0</v>
      </c>
      <c r="Q323" s="316">
        <f t="shared" si="411"/>
        <v>0</v>
      </c>
      <c r="R323" s="316">
        <f t="shared" si="411"/>
        <v>0</v>
      </c>
      <c r="S323" s="316">
        <f t="shared" si="411"/>
        <v>0</v>
      </c>
      <c r="T323" s="316">
        <f t="shared" si="411"/>
        <v>0</v>
      </c>
      <c r="U323" s="316">
        <f t="shared" si="411"/>
        <v>0</v>
      </c>
      <c r="V323" s="316">
        <f t="shared" si="411"/>
        <v>0</v>
      </c>
      <c r="W323" s="316">
        <f t="shared" si="411"/>
        <v>0</v>
      </c>
      <c r="X323" s="316">
        <f t="shared" si="411"/>
        <v>0</v>
      </c>
      <c r="Y323" s="316">
        <f t="shared" si="411"/>
        <v>0</v>
      </c>
      <c r="Z323" s="316">
        <f t="shared" si="411"/>
        <v>0</v>
      </c>
      <c r="AA323" s="316">
        <f t="shared" si="411"/>
        <v>0</v>
      </c>
      <c r="AB323" s="316">
        <f t="shared" si="411"/>
        <v>0</v>
      </c>
      <c r="AC323" s="316">
        <f t="shared" si="411"/>
        <v>0</v>
      </c>
      <c r="AD323" s="316">
        <f t="shared" si="411"/>
        <v>0</v>
      </c>
      <c r="AE323" s="316">
        <f t="shared" si="411"/>
        <v>0</v>
      </c>
      <c r="AF323" s="316">
        <f t="shared" si="411"/>
        <v>0</v>
      </c>
      <c r="AG323" s="316">
        <f t="shared" si="411"/>
        <v>0</v>
      </c>
      <c r="AH323" s="316">
        <f t="shared" si="411"/>
        <v>0</v>
      </c>
      <c r="AI323" s="316">
        <f t="shared" si="411"/>
        <v>0</v>
      </c>
      <c r="AJ323" s="316">
        <f t="shared" si="411"/>
        <v>0</v>
      </c>
      <c r="AK323" s="316">
        <f t="shared" si="411"/>
        <v>0</v>
      </c>
      <c r="AL323" s="316">
        <f t="shared" si="411"/>
        <v>0</v>
      </c>
      <c r="AM323" s="316">
        <f t="shared" si="411"/>
        <v>0</v>
      </c>
      <c r="AN323" s="316">
        <f t="shared" si="411"/>
        <v>0</v>
      </c>
      <c r="AO323" s="316">
        <f t="shared" si="411"/>
        <v>0</v>
      </c>
      <c r="AP323" s="316">
        <f t="shared" si="411"/>
        <v>0</v>
      </c>
      <c r="AQ323" s="316">
        <f t="shared" si="411"/>
        <v>0</v>
      </c>
      <c r="AR323" s="316">
        <f t="shared" si="411"/>
        <v>0</v>
      </c>
      <c r="AS323" s="316">
        <f t="shared" si="411"/>
        <v>0</v>
      </c>
      <c r="AT323" s="316">
        <f t="shared" si="411"/>
        <v>0</v>
      </c>
      <c r="AU323" s="316">
        <f t="shared" si="411"/>
        <v>0</v>
      </c>
      <c r="AV323" s="316">
        <f t="shared" si="411"/>
        <v>0</v>
      </c>
      <c r="AW323" s="316">
        <f t="shared" si="411"/>
        <v>0</v>
      </c>
      <c r="AX323" s="316">
        <f t="shared" si="411"/>
        <v>0</v>
      </c>
      <c r="AY323" s="316">
        <f t="shared" si="411"/>
        <v>0</v>
      </c>
      <c r="AZ323" s="316">
        <f t="shared" si="411"/>
        <v>0</v>
      </c>
      <c r="BA323" s="316">
        <f t="shared" si="411"/>
        <v>0</v>
      </c>
      <c r="BB323" s="316">
        <f t="shared" si="411"/>
        <v>0</v>
      </c>
      <c r="BC323" s="316">
        <f t="shared" si="411"/>
        <v>0</v>
      </c>
      <c r="BD323" s="316">
        <f t="shared" si="411"/>
        <v>0</v>
      </c>
      <c r="BE323" s="316">
        <f t="shared" si="411"/>
        <v>0</v>
      </c>
      <c r="BF323" s="316">
        <f t="shared" si="411"/>
        <v>0</v>
      </c>
      <c r="BG323" s="316">
        <f t="shared" si="411"/>
        <v>0</v>
      </c>
      <c r="BH323" s="316">
        <f t="shared" si="411"/>
        <v>0</v>
      </c>
      <c r="BI323" s="316">
        <f t="shared" si="411"/>
        <v>0</v>
      </c>
      <c r="BJ323" s="316">
        <f t="shared" si="411"/>
        <v>0</v>
      </c>
      <c r="BK323" s="316">
        <f t="shared" si="411"/>
        <v>0</v>
      </c>
      <c r="BL323" s="316">
        <f t="shared" si="411"/>
        <v>0</v>
      </c>
      <c r="BM323" s="316">
        <f t="shared" si="411"/>
        <v>0</v>
      </c>
      <c r="BN323" s="316">
        <f t="shared" si="411"/>
        <v>0</v>
      </c>
      <c r="BO323" s="316">
        <f t="shared" si="411"/>
        <v>0</v>
      </c>
      <c r="BP323" s="316">
        <f t="shared" si="411"/>
        <v>0</v>
      </c>
      <c r="BQ323" s="316">
        <f t="shared" si="411"/>
        <v>0</v>
      </c>
      <c r="BR323" s="316">
        <f t="shared" si="411"/>
        <v>0</v>
      </c>
      <c r="BS323" s="316">
        <f t="shared" si="411"/>
        <v>0</v>
      </c>
      <c r="BT323" s="316">
        <f t="shared" si="411"/>
        <v>0</v>
      </c>
      <c r="BU323" s="316">
        <f t="shared" ref="BU323:BX323" si="412">IF($C105="NON-QALY",IF(BU$93="-","",BU$158*BU322),IF($C105="QALY",IF(BU$93="-","",BU322*BU$159),"N/A"))</f>
        <v>0</v>
      </c>
      <c r="BV323" s="316">
        <f t="shared" si="412"/>
        <v>0</v>
      </c>
      <c r="BW323" s="316">
        <f t="shared" si="412"/>
        <v>0</v>
      </c>
      <c r="BX323" s="316">
        <f t="shared" si="412"/>
        <v>0</v>
      </c>
    </row>
    <row r="324" spans="1:76" s="7" customFormat="1" ht="11.4" x14ac:dyDescent="0.2">
      <c r="A324" s="738" t="s">
        <v>635</v>
      </c>
      <c r="B324" s="713">
        <f>B106</f>
        <v>0</v>
      </c>
      <c r="C324" s="713" t="str">
        <f>C106</f>
        <v>Non-QALY</v>
      </c>
      <c r="D324" s="709">
        <f>E324/(IF(C106="QALY",Factors!$BU$75,Factors!$BU$74))</f>
        <v>0</v>
      </c>
      <c r="E324" s="709">
        <f t="shared" ref="E324" si="413">SUM(G325:BX325)</f>
        <v>0</v>
      </c>
      <c r="F324" s="34" t="s">
        <v>325</v>
      </c>
      <c r="G324" s="316">
        <f>G106</f>
        <v>0</v>
      </c>
      <c r="H324" s="316">
        <f t="shared" ref="H324:BS324" si="414">H106</f>
        <v>0</v>
      </c>
      <c r="I324" s="316">
        <f t="shared" si="414"/>
        <v>0</v>
      </c>
      <c r="J324" s="316">
        <f t="shared" si="414"/>
        <v>0</v>
      </c>
      <c r="K324" s="316">
        <f t="shared" si="414"/>
        <v>0</v>
      </c>
      <c r="L324" s="316">
        <f t="shared" si="414"/>
        <v>0</v>
      </c>
      <c r="M324" s="316">
        <f t="shared" si="414"/>
        <v>0</v>
      </c>
      <c r="N324" s="316">
        <f t="shared" si="414"/>
        <v>0</v>
      </c>
      <c r="O324" s="316">
        <f t="shared" si="414"/>
        <v>0</v>
      </c>
      <c r="P324" s="316">
        <f t="shared" si="414"/>
        <v>0</v>
      </c>
      <c r="Q324" s="316">
        <f t="shared" si="414"/>
        <v>0</v>
      </c>
      <c r="R324" s="316">
        <f t="shared" si="414"/>
        <v>0</v>
      </c>
      <c r="S324" s="316">
        <f t="shared" si="414"/>
        <v>0</v>
      </c>
      <c r="T324" s="316">
        <f t="shared" si="414"/>
        <v>0</v>
      </c>
      <c r="U324" s="316">
        <f t="shared" si="414"/>
        <v>0</v>
      </c>
      <c r="V324" s="316">
        <f t="shared" si="414"/>
        <v>0</v>
      </c>
      <c r="W324" s="316">
        <f t="shared" si="414"/>
        <v>0</v>
      </c>
      <c r="X324" s="316">
        <f t="shared" si="414"/>
        <v>0</v>
      </c>
      <c r="Y324" s="316">
        <f t="shared" si="414"/>
        <v>0</v>
      </c>
      <c r="Z324" s="316">
        <f t="shared" si="414"/>
        <v>0</v>
      </c>
      <c r="AA324" s="316">
        <f t="shared" si="414"/>
        <v>0</v>
      </c>
      <c r="AB324" s="316">
        <f t="shared" si="414"/>
        <v>0</v>
      </c>
      <c r="AC324" s="316">
        <f t="shared" si="414"/>
        <v>0</v>
      </c>
      <c r="AD324" s="316">
        <f t="shared" si="414"/>
        <v>0</v>
      </c>
      <c r="AE324" s="316">
        <f t="shared" si="414"/>
        <v>0</v>
      </c>
      <c r="AF324" s="316">
        <f t="shared" si="414"/>
        <v>0</v>
      </c>
      <c r="AG324" s="316">
        <f t="shared" si="414"/>
        <v>0</v>
      </c>
      <c r="AH324" s="316">
        <f t="shared" si="414"/>
        <v>0</v>
      </c>
      <c r="AI324" s="316">
        <f t="shared" si="414"/>
        <v>0</v>
      </c>
      <c r="AJ324" s="316">
        <f t="shared" si="414"/>
        <v>0</v>
      </c>
      <c r="AK324" s="316">
        <f t="shared" si="414"/>
        <v>0</v>
      </c>
      <c r="AL324" s="316">
        <f t="shared" si="414"/>
        <v>0</v>
      </c>
      <c r="AM324" s="316">
        <f t="shared" si="414"/>
        <v>0</v>
      </c>
      <c r="AN324" s="316">
        <f t="shared" si="414"/>
        <v>0</v>
      </c>
      <c r="AO324" s="316">
        <f t="shared" si="414"/>
        <v>0</v>
      </c>
      <c r="AP324" s="316">
        <f t="shared" si="414"/>
        <v>0</v>
      </c>
      <c r="AQ324" s="316">
        <f t="shared" si="414"/>
        <v>0</v>
      </c>
      <c r="AR324" s="316">
        <f t="shared" si="414"/>
        <v>0</v>
      </c>
      <c r="AS324" s="316">
        <f t="shared" si="414"/>
        <v>0</v>
      </c>
      <c r="AT324" s="316">
        <f t="shared" si="414"/>
        <v>0</v>
      </c>
      <c r="AU324" s="316">
        <f t="shared" si="414"/>
        <v>0</v>
      </c>
      <c r="AV324" s="316">
        <f t="shared" si="414"/>
        <v>0</v>
      </c>
      <c r="AW324" s="316">
        <f t="shared" si="414"/>
        <v>0</v>
      </c>
      <c r="AX324" s="316">
        <f t="shared" si="414"/>
        <v>0</v>
      </c>
      <c r="AY324" s="316">
        <f t="shared" si="414"/>
        <v>0</v>
      </c>
      <c r="AZ324" s="316">
        <f t="shared" si="414"/>
        <v>0</v>
      </c>
      <c r="BA324" s="316">
        <f t="shared" si="414"/>
        <v>0</v>
      </c>
      <c r="BB324" s="316">
        <f t="shared" si="414"/>
        <v>0</v>
      </c>
      <c r="BC324" s="316">
        <f t="shared" si="414"/>
        <v>0</v>
      </c>
      <c r="BD324" s="316">
        <f t="shared" si="414"/>
        <v>0</v>
      </c>
      <c r="BE324" s="316">
        <f t="shared" si="414"/>
        <v>0</v>
      </c>
      <c r="BF324" s="316">
        <f t="shared" si="414"/>
        <v>0</v>
      </c>
      <c r="BG324" s="316">
        <f t="shared" si="414"/>
        <v>0</v>
      </c>
      <c r="BH324" s="316">
        <f t="shared" si="414"/>
        <v>0</v>
      </c>
      <c r="BI324" s="316">
        <f t="shared" si="414"/>
        <v>0</v>
      </c>
      <c r="BJ324" s="316">
        <f t="shared" si="414"/>
        <v>0</v>
      </c>
      <c r="BK324" s="316">
        <f t="shared" si="414"/>
        <v>0</v>
      </c>
      <c r="BL324" s="316">
        <f t="shared" si="414"/>
        <v>0</v>
      </c>
      <c r="BM324" s="316">
        <f t="shared" si="414"/>
        <v>0</v>
      </c>
      <c r="BN324" s="316">
        <f t="shared" si="414"/>
        <v>0</v>
      </c>
      <c r="BO324" s="316">
        <f t="shared" si="414"/>
        <v>0</v>
      </c>
      <c r="BP324" s="316">
        <f t="shared" si="414"/>
        <v>0</v>
      </c>
      <c r="BQ324" s="316">
        <f t="shared" si="414"/>
        <v>0</v>
      </c>
      <c r="BR324" s="316">
        <f t="shared" si="414"/>
        <v>0</v>
      </c>
      <c r="BS324" s="316">
        <f t="shared" si="414"/>
        <v>0</v>
      </c>
      <c r="BT324" s="316">
        <f t="shared" ref="BT324:BX324" si="415">BT106</f>
        <v>0</v>
      </c>
      <c r="BU324" s="316">
        <f t="shared" si="415"/>
        <v>0</v>
      </c>
      <c r="BV324" s="316">
        <f t="shared" si="415"/>
        <v>0</v>
      </c>
      <c r="BW324" s="316">
        <f t="shared" si="415"/>
        <v>0</v>
      </c>
      <c r="BX324" s="316">
        <f t="shared" si="415"/>
        <v>0</v>
      </c>
    </row>
    <row r="325" spans="1:76" s="7" customFormat="1" ht="11.4" x14ac:dyDescent="0.2">
      <c r="A325" s="739"/>
      <c r="B325" s="714"/>
      <c r="C325" s="714"/>
      <c r="D325" s="710"/>
      <c r="E325" s="710"/>
      <c r="F325" s="90" t="s">
        <v>324</v>
      </c>
      <c r="G325" s="316">
        <f>IF($C106="","N/A",G324)</f>
        <v>0</v>
      </c>
      <c r="H325" s="316">
        <f>IF($C106="NON-QALY",IF(H$93="-","",H$158*H324),IF($C106="QALY",IF(H$93="-","",H324*H$159),"N/A"))</f>
        <v>0</v>
      </c>
      <c r="I325" s="316">
        <f t="shared" ref="I325:BT325" si="416">IF($C106="NON-QALY",IF(I$93="-","",I$158*I324),IF($C106="QALY",IF(I$93="-","",I324*I$159),"N/A"))</f>
        <v>0</v>
      </c>
      <c r="J325" s="316">
        <f t="shared" si="416"/>
        <v>0</v>
      </c>
      <c r="K325" s="316">
        <f t="shared" si="416"/>
        <v>0</v>
      </c>
      <c r="L325" s="316">
        <f t="shared" si="416"/>
        <v>0</v>
      </c>
      <c r="M325" s="316">
        <f t="shared" si="416"/>
        <v>0</v>
      </c>
      <c r="N325" s="316">
        <f t="shared" si="416"/>
        <v>0</v>
      </c>
      <c r="O325" s="316">
        <f t="shared" si="416"/>
        <v>0</v>
      </c>
      <c r="P325" s="316">
        <f t="shared" si="416"/>
        <v>0</v>
      </c>
      <c r="Q325" s="316">
        <f t="shared" si="416"/>
        <v>0</v>
      </c>
      <c r="R325" s="316">
        <f t="shared" si="416"/>
        <v>0</v>
      </c>
      <c r="S325" s="316">
        <f t="shared" si="416"/>
        <v>0</v>
      </c>
      <c r="T325" s="316">
        <f t="shared" si="416"/>
        <v>0</v>
      </c>
      <c r="U325" s="316">
        <f t="shared" si="416"/>
        <v>0</v>
      </c>
      <c r="V325" s="316">
        <f t="shared" si="416"/>
        <v>0</v>
      </c>
      <c r="W325" s="316">
        <f t="shared" si="416"/>
        <v>0</v>
      </c>
      <c r="X325" s="316">
        <f t="shared" si="416"/>
        <v>0</v>
      </c>
      <c r="Y325" s="316">
        <f t="shared" si="416"/>
        <v>0</v>
      </c>
      <c r="Z325" s="316">
        <f t="shared" si="416"/>
        <v>0</v>
      </c>
      <c r="AA325" s="316">
        <f t="shared" si="416"/>
        <v>0</v>
      </c>
      <c r="AB325" s="316">
        <f t="shared" si="416"/>
        <v>0</v>
      </c>
      <c r="AC325" s="316">
        <f t="shared" si="416"/>
        <v>0</v>
      </c>
      <c r="AD325" s="316">
        <f t="shared" si="416"/>
        <v>0</v>
      </c>
      <c r="AE325" s="316">
        <f t="shared" si="416"/>
        <v>0</v>
      </c>
      <c r="AF325" s="316">
        <f t="shared" si="416"/>
        <v>0</v>
      </c>
      <c r="AG325" s="316">
        <f t="shared" si="416"/>
        <v>0</v>
      </c>
      <c r="AH325" s="316">
        <f t="shared" si="416"/>
        <v>0</v>
      </c>
      <c r="AI325" s="316">
        <f t="shared" si="416"/>
        <v>0</v>
      </c>
      <c r="AJ325" s="316">
        <f t="shared" si="416"/>
        <v>0</v>
      </c>
      <c r="AK325" s="316">
        <f t="shared" si="416"/>
        <v>0</v>
      </c>
      <c r="AL325" s="316">
        <f t="shared" si="416"/>
        <v>0</v>
      </c>
      <c r="AM325" s="316">
        <f t="shared" si="416"/>
        <v>0</v>
      </c>
      <c r="AN325" s="316">
        <f t="shared" si="416"/>
        <v>0</v>
      </c>
      <c r="AO325" s="316">
        <f t="shared" si="416"/>
        <v>0</v>
      </c>
      <c r="AP325" s="316">
        <f t="shared" si="416"/>
        <v>0</v>
      </c>
      <c r="AQ325" s="316">
        <f t="shared" si="416"/>
        <v>0</v>
      </c>
      <c r="AR325" s="316">
        <f t="shared" si="416"/>
        <v>0</v>
      </c>
      <c r="AS325" s="316">
        <f t="shared" si="416"/>
        <v>0</v>
      </c>
      <c r="AT325" s="316">
        <f t="shared" si="416"/>
        <v>0</v>
      </c>
      <c r="AU325" s="316">
        <f t="shared" si="416"/>
        <v>0</v>
      </c>
      <c r="AV325" s="316">
        <f t="shared" si="416"/>
        <v>0</v>
      </c>
      <c r="AW325" s="316">
        <f t="shared" si="416"/>
        <v>0</v>
      </c>
      <c r="AX325" s="316">
        <f t="shared" si="416"/>
        <v>0</v>
      </c>
      <c r="AY325" s="316">
        <f t="shared" si="416"/>
        <v>0</v>
      </c>
      <c r="AZ325" s="316">
        <f t="shared" si="416"/>
        <v>0</v>
      </c>
      <c r="BA325" s="316">
        <f t="shared" si="416"/>
        <v>0</v>
      </c>
      <c r="BB325" s="316">
        <f t="shared" si="416"/>
        <v>0</v>
      </c>
      <c r="BC325" s="316">
        <f t="shared" si="416"/>
        <v>0</v>
      </c>
      <c r="BD325" s="316">
        <f t="shared" si="416"/>
        <v>0</v>
      </c>
      <c r="BE325" s="316">
        <f t="shared" si="416"/>
        <v>0</v>
      </c>
      <c r="BF325" s="316">
        <f t="shared" si="416"/>
        <v>0</v>
      </c>
      <c r="BG325" s="316">
        <f t="shared" si="416"/>
        <v>0</v>
      </c>
      <c r="BH325" s="316">
        <f t="shared" si="416"/>
        <v>0</v>
      </c>
      <c r="BI325" s="316">
        <f t="shared" si="416"/>
        <v>0</v>
      </c>
      <c r="BJ325" s="316">
        <f t="shared" si="416"/>
        <v>0</v>
      </c>
      <c r="BK325" s="316">
        <f t="shared" si="416"/>
        <v>0</v>
      </c>
      <c r="BL325" s="316">
        <f t="shared" si="416"/>
        <v>0</v>
      </c>
      <c r="BM325" s="316">
        <f t="shared" si="416"/>
        <v>0</v>
      </c>
      <c r="BN325" s="316">
        <f t="shared" si="416"/>
        <v>0</v>
      </c>
      <c r="BO325" s="316">
        <f t="shared" si="416"/>
        <v>0</v>
      </c>
      <c r="BP325" s="316">
        <f t="shared" si="416"/>
        <v>0</v>
      </c>
      <c r="BQ325" s="316">
        <f t="shared" si="416"/>
        <v>0</v>
      </c>
      <c r="BR325" s="316">
        <f t="shared" si="416"/>
        <v>0</v>
      </c>
      <c r="BS325" s="316">
        <f t="shared" si="416"/>
        <v>0</v>
      </c>
      <c r="BT325" s="316">
        <f t="shared" si="416"/>
        <v>0</v>
      </c>
      <c r="BU325" s="316">
        <f t="shared" ref="BU325:BX325" si="417">IF($C106="NON-QALY",IF(BU$93="-","",BU$158*BU324),IF($C106="QALY",IF(BU$93="-","",BU324*BU$159),"N/A"))</f>
        <v>0</v>
      </c>
      <c r="BV325" s="316">
        <f t="shared" si="417"/>
        <v>0</v>
      </c>
      <c r="BW325" s="316">
        <f t="shared" si="417"/>
        <v>0</v>
      </c>
      <c r="BX325" s="316">
        <f t="shared" si="417"/>
        <v>0</v>
      </c>
    </row>
    <row r="326" spans="1:76" s="7" customFormat="1" ht="11.4" x14ac:dyDescent="0.2">
      <c r="A326" s="738" t="s">
        <v>636</v>
      </c>
      <c r="B326" s="713">
        <f>B107</f>
        <v>0</v>
      </c>
      <c r="C326" s="713" t="str">
        <f>C107</f>
        <v>Non-QALY</v>
      </c>
      <c r="D326" s="709">
        <f>E326/(IF(C107="QALY",Factors!$BU$75,Factors!$BU$74))</f>
        <v>0</v>
      </c>
      <c r="E326" s="709">
        <f t="shared" ref="E326" si="418">SUM(G327:BX327)</f>
        <v>0</v>
      </c>
      <c r="F326" s="34" t="s">
        <v>325</v>
      </c>
      <c r="G326" s="316">
        <f>G107</f>
        <v>0</v>
      </c>
      <c r="H326" s="316">
        <f t="shared" ref="H326:BS326" si="419">H107</f>
        <v>0</v>
      </c>
      <c r="I326" s="316">
        <f t="shared" si="419"/>
        <v>0</v>
      </c>
      <c r="J326" s="316">
        <f t="shared" si="419"/>
        <v>0</v>
      </c>
      <c r="K326" s="316">
        <f t="shared" si="419"/>
        <v>0</v>
      </c>
      <c r="L326" s="316">
        <f t="shared" si="419"/>
        <v>0</v>
      </c>
      <c r="M326" s="316">
        <f t="shared" si="419"/>
        <v>0</v>
      </c>
      <c r="N326" s="316">
        <f t="shared" si="419"/>
        <v>0</v>
      </c>
      <c r="O326" s="316">
        <f t="shared" si="419"/>
        <v>0</v>
      </c>
      <c r="P326" s="316">
        <f t="shared" si="419"/>
        <v>0</v>
      </c>
      <c r="Q326" s="316">
        <f t="shared" si="419"/>
        <v>0</v>
      </c>
      <c r="R326" s="316">
        <f t="shared" si="419"/>
        <v>0</v>
      </c>
      <c r="S326" s="316">
        <f t="shared" si="419"/>
        <v>0</v>
      </c>
      <c r="T326" s="316">
        <f t="shared" si="419"/>
        <v>0</v>
      </c>
      <c r="U326" s="316">
        <f t="shared" si="419"/>
        <v>0</v>
      </c>
      <c r="V326" s="316">
        <f t="shared" si="419"/>
        <v>0</v>
      </c>
      <c r="W326" s="316">
        <f t="shared" si="419"/>
        <v>0</v>
      </c>
      <c r="X326" s="316">
        <f t="shared" si="419"/>
        <v>0</v>
      </c>
      <c r="Y326" s="316">
        <f t="shared" si="419"/>
        <v>0</v>
      </c>
      <c r="Z326" s="316">
        <f t="shared" si="419"/>
        <v>0</v>
      </c>
      <c r="AA326" s="316">
        <f t="shared" si="419"/>
        <v>0</v>
      </c>
      <c r="AB326" s="316">
        <f t="shared" si="419"/>
        <v>0</v>
      </c>
      <c r="AC326" s="316">
        <f t="shared" si="419"/>
        <v>0</v>
      </c>
      <c r="AD326" s="316">
        <f t="shared" si="419"/>
        <v>0</v>
      </c>
      <c r="AE326" s="316">
        <f t="shared" si="419"/>
        <v>0</v>
      </c>
      <c r="AF326" s="316">
        <f t="shared" si="419"/>
        <v>0</v>
      </c>
      <c r="AG326" s="316">
        <f t="shared" si="419"/>
        <v>0</v>
      </c>
      <c r="AH326" s="316">
        <f t="shared" si="419"/>
        <v>0</v>
      </c>
      <c r="AI326" s="316">
        <f t="shared" si="419"/>
        <v>0</v>
      </c>
      <c r="AJ326" s="316">
        <f t="shared" si="419"/>
        <v>0</v>
      </c>
      <c r="AK326" s="316">
        <f t="shared" si="419"/>
        <v>0</v>
      </c>
      <c r="AL326" s="316">
        <f t="shared" si="419"/>
        <v>0</v>
      </c>
      <c r="AM326" s="316">
        <f t="shared" si="419"/>
        <v>0</v>
      </c>
      <c r="AN326" s="316">
        <f t="shared" si="419"/>
        <v>0</v>
      </c>
      <c r="AO326" s="316">
        <f t="shared" si="419"/>
        <v>0</v>
      </c>
      <c r="AP326" s="316">
        <f t="shared" si="419"/>
        <v>0</v>
      </c>
      <c r="AQ326" s="316">
        <f t="shared" si="419"/>
        <v>0</v>
      </c>
      <c r="AR326" s="316">
        <f t="shared" si="419"/>
        <v>0</v>
      </c>
      <c r="AS326" s="316">
        <f t="shared" si="419"/>
        <v>0</v>
      </c>
      <c r="AT326" s="316">
        <f t="shared" si="419"/>
        <v>0</v>
      </c>
      <c r="AU326" s="316">
        <f t="shared" si="419"/>
        <v>0</v>
      </c>
      <c r="AV326" s="316">
        <f t="shared" si="419"/>
        <v>0</v>
      </c>
      <c r="AW326" s="316">
        <f t="shared" si="419"/>
        <v>0</v>
      </c>
      <c r="AX326" s="316">
        <f t="shared" si="419"/>
        <v>0</v>
      </c>
      <c r="AY326" s="316">
        <f t="shared" si="419"/>
        <v>0</v>
      </c>
      <c r="AZ326" s="316">
        <f t="shared" si="419"/>
        <v>0</v>
      </c>
      <c r="BA326" s="316">
        <f t="shared" si="419"/>
        <v>0</v>
      </c>
      <c r="BB326" s="316">
        <f t="shared" si="419"/>
        <v>0</v>
      </c>
      <c r="BC326" s="316">
        <f t="shared" si="419"/>
        <v>0</v>
      </c>
      <c r="BD326" s="316">
        <f t="shared" si="419"/>
        <v>0</v>
      </c>
      <c r="BE326" s="316">
        <f t="shared" si="419"/>
        <v>0</v>
      </c>
      <c r="BF326" s="316">
        <f t="shared" si="419"/>
        <v>0</v>
      </c>
      <c r="BG326" s="316">
        <f t="shared" si="419"/>
        <v>0</v>
      </c>
      <c r="BH326" s="316">
        <f t="shared" si="419"/>
        <v>0</v>
      </c>
      <c r="BI326" s="316">
        <f t="shared" si="419"/>
        <v>0</v>
      </c>
      <c r="BJ326" s="316">
        <f t="shared" si="419"/>
        <v>0</v>
      </c>
      <c r="BK326" s="316">
        <f t="shared" si="419"/>
        <v>0</v>
      </c>
      <c r="BL326" s="316">
        <f t="shared" si="419"/>
        <v>0</v>
      </c>
      <c r="BM326" s="316">
        <f t="shared" si="419"/>
        <v>0</v>
      </c>
      <c r="BN326" s="316">
        <f t="shared" si="419"/>
        <v>0</v>
      </c>
      <c r="BO326" s="316">
        <f t="shared" si="419"/>
        <v>0</v>
      </c>
      <c r="BP326" s="316">
        <f t="shared" si="419"/>
        <v>0</v>
      </c>
      <c r="BQ326" s="316">
        <f t="shared" si="419"/>
        <v>0</v>
      </c>
      <c r="BR326" s="316">
        <f t="shared" si="419"/>
        <v>0</v>
      </c>
      <c r="BS326" s="316">
        <f t="shared" si="419"/>
        <v>0</v>
      </c>
      <c r="BT326" s="316">
        <f t="shared" ref="BT326:BX326" si="420">BT107</f>
        <v>0</v>
      </c>
      <c r="BU326" s="316">
        <f t="shared" si="420"/>
        <v>0</v>
      </c>
      <c r="BV326" s="316">
        <f t="shared" si="420"/>
        <v>0</v>
      </c>
      <c r="BW326" s="316">
        <f t="shared" si="420"/>
        <v>0</v>
      </c>
      <c r="BX326" s="316">
        <f t="shared" si="420"/>
        <v>0</v>
      </c>
    </row>
    <row r="327" spans="1:76" s="7" customFormat="1" ht="11.4" x14ac:dyDescent="0.2">
      <c r="A327" s="739"/>
      <c r="B327" s="714"/>
      <c r="C327" s="714"/>
      <c r="D327" s="710"/>
      <c r="E327" s="710"/>
      <c r="F327" s="90" t="s">
        <v>324</v>
      </c>
      <c r="G327" s="316">
        <f>IF($C107="","N/A",G326)</f>
        <v>0</v>
      </c>
      <c r="H327" s="316">
        <f>IF($C107="NON-QALY",IF(H$93="-","",H$158*H326),IF($C107="QALY",IF(H$93="-","",H326*H$159),"N/A"))</f>
        <v>0</v>
      </c>
      <c r="I327" s="316">
        <f t="shared" ref="I327:BT327" si="421">IF($C107="NON-QALY",IF(I$93="-","",I$158*I326),IF($C107="QALY",IF(I$93="-","",I326*I$159),"N/A"))</f>
        <v>0</v>
      </c>
      <c r="J327" s="316">
        <f t="shared" si="421"/>
        <v>0</v>
      </c>
      <c r="K327" s="316">
        <f t="shared" si="421"/>
        <v>0</v>
      </c>
      <c r="L327" s="316">
        <f t="shared" si="421"/>
        <v>0</v>
      </c>
      <c r="M327" s="316">
        <f t="shared" si="421"/>
        <v>0</v>
      </c>
      <c r="N327" s="316">
        <f t="shared" si="421"/>
        <v>0</v>
      </c>
      <c r="O327" s="316">
        <f t="shared" si="421"/>
        <v>0</v>
      </c>
      <c r="P327" s="316">
        <f t="shared" si="421"/>
        <v>0</v>
      </c>
      <c r="Q327" s="316">
        <f t="shared" si="421"/>
        <v>0</v>
      </c>
      <c r="R327" s="316">
        <f t="shared" si="421"/>
        <v>0</v>
      </c>
      <c r="S327" s="316">
        <f t="shared" si="421"/>
        <v>0</v>
      </c>
      <c r="T327" s="316">
        <f t="shared" si="421"/>
        <v>0</v>
      </c>
      <c r="U327" s="316">
        <f t="shared" si="421"/>
        <v>0</v>
      </c>
      <c r="V327" s="316">
        <f t="shared" si="421"/>
        <v>0</v>
      </c>
      <c r="W327" s="316">
        <f t="shared" si="421"/>
        <v>0</v>
      </c>
      <c r="X327" s="316">
        <f t="shared" si="421"/>
        <v>0</v>
      </c>
      <c r="Y327" s="316">
        <f t="shared" si="421"/>
        <v>0</v>
      </c>
      <c r="Z327" s="316">
        <f t="shared" si="421"/>
        <v>0</v>
      </c>
      <c r="AA327" s="316">
        <f t="shared" si="421"/>
        <v>0</v>
      </c>
      <c r="AB327" s="316">
        <f t="shared" si="421"/>
        <v>0</v>
      </c>
      <c r="AC327" s="316">
        <f t="shared" si="421"/>
        <v>0</v>
      </c>
      <c r="AD327" s="316">
        <f t="shared" si="421"/>
        <v>0</v>
      </c>
      <c r="AE327" s="316">
        <f t="shared" si="421"/>
        <v>0</v>
      </c>
      <c r="AF327" s="316">
        <f t="shared" si="421"/>
        <v>0</v>
      </c>
      <c r="AG327" s="316">
        <f t="shared" si="421"/>
        <v>0</v>
      </c>
      <c r="AH327" s="316">
        <f t="shared" si="421"/>
        <v>0</v>
      </c>
      <c r="AI327" s="316">
        <f t="shared" si="421"/>
        <v>0</v>
      </c>
      <c r="AJ327" s="316">
        <f t="shared" si="421"/>
        <v>0</v>
      </c>
      <c r="AK327" s="316">
        <f t="shared" si="421"/>
        <v>0</v>
      </c>
      <c r="AL327" s="316">
        <f t="shared" si="421"/>
        <v>0</v>
      </c>
      <c r="AM327" s="316">
        <f t="shared" si="421"/>
        <v>0</v>
      </c>
      <c r="AN327" s="316">
        <f t="shared" si="421"/>
        <v>0</v>
      </c>
      <c r="AO327" s="316">
        <f t="shared" si="421"/>
        <v>0</v>
      </c>
      <c r="AP327" s="316">
        <f t="shared" si="421"/>
        <v>0</v>
      </c>
      <c r="AQ327" s="316">
        <f t="shared" si="421"/>
        <v>0</v>
      </c>
      <c r="AR327" s="316">
        <f t="shared" si="421"/>
        <v>0</v>
      </c>
      <c r="AS327" s="316">
        <f t="shared" si="421"/>
        <v>0</v>
      </c>
      <c r="AT327" s="316">
        <f t="shared" si="421"/>
        <v>0</v>
      </c>
      <c r="AU327" s="316">
        <f t="shared" si="421"/>
        <v>0</v>
      </c>
      <c r="AV327" s="316">
        <f t="shared" si="421"/>
        <v>0</v>
      </c>
      <c r="AW327" s="316">
        <f t="shared" si="421"/>
        <v>0</v>
      </c>
      <c r="AX327" s="316">
        <f t="shared" si="421"/>
        <v>0</v>
      </c>
      <c r="AY327" s="316">
        <f t="shared" si="421"/>
        <v>0</v>
      </c>
      <c r="AZ327" s="316">
        <f t="shared" si="421"/>
        <v>0</v>
      </c>
      <c r="BA327" s="316">
        <f t="shared" si="421"/>
        <v>0</v>
      </c>
      <c r="BB327" s="316">
        <f t="shared" si="421"/>
        <v>0</v>
      </c>
      <c r="BC327" s="316">
        <f t="shared" si="421"/>
        <v>0</v>
      </c>
      <c r="BD327" s="316">
        <f t="shared" si="421"/>
        <v>0</v>
      </c>
      <c r="BE327" s="316">
        <f t="shared" si="421"/>
        <v>0</v>
      </c>
      <c r="BF327" s="316">
        <f t="shared" si="421"/>
        <v>0</v>
      </c>
      <c r="BG327" s="316">
        <f t="shared" si="421"/>
        <v>0</v>
      </c>
      <c r="BH327" s="316">
        <f t="shared" si="421"/>
        <v>0</v>
      </c>
      <c r="BI327" s="316">
        <f t="shared" si="421"/>
        <v>0</v>
      </c>
      <c r="BJ327" s="316">
        <f t="shared" si="421"/>
        <v>0</v>
      </c>
      <c r="BK327" s="316">
        <f t="shared" si="421"/>
        <v>0</v>
      </c>
      <c r="BL327" s="316">
        <f t="shared" si="421"/>
        <v>0</v>
      </c>
      <c r="BM327" s="316">
        <f t="shared" si="421"/>
        <v>0</v>
      </c>
      <c r="BN327" s="316">
        <f t="shared" si="421"/>
        <v>0</v>
      </c>
      <c r="BO327" s="316">
        <f t="shared" si="421"/>
        <v>0</v>
      </c>
      <c r="BP327" s="316">
        <f t="shared" si="421"/>
        <v>0</v>
      </c>
      <c r="BQ327" s="316">
        <f t="shared" si="421"/>
        <v>0</v>
      </c>
      <c r="BR327" s="316">
        <f t="shared" si="421"/>
        <v>0</v>
      </c>
      <c r="BS327" s="316">
        <f t="shared" si="421"/>
        <v>0</v>
      </c>
      <c r="BT327" s="316">
        <f t="shared" si="421"/>
        <v>0</v>
      </c>
      <c r="BU327" s="316">
        <f t="shared" ref="BU327:BX327" si="422">IF($C107="NON-QALY",IF(BU$93="-","",BU$158*BU326),IF($C107="QALY",IF(BU$93="-","",BU326*BU$159),"N/A"))</f>
        <v>0</v>
      </c>
      <c r="BV327" s="316">
        <f t="shared" si="422"/>
        <v>0</v>
      </c>
      <c r="BW327" s="316">
        <f t="shared" si="422"/>
        <v>0</v>
      </c>
      <c r="BX327" s="316">
        <f t="shared" si="422"/>
        <v>0</v>
      </c>
    </row>
    <row r="328" spans="1:76" s="7" customFormat="1" ht="11.4" x14ac:dyDescent="0.2">
      <c r="A328" s="738" t="s">
        <v>637</v>
      </c>
      <c r="B328" s="713">
        <f>B108</f>
        <v>0</v>
      </c>
      <c r="C328" s="713" t="str">
        <f>C108</f>
        <v>Non-QALY</v>
      </c>
      <c r="D328" s="709">
        <f>E328/(IF(C108="QALY",Factors!$BU$75,Factors!$BU$74))</f>
        <v>0</v>
      </c>
      <c r="E328" s="709">
        <f t="shared" ref="E328" si="423">SUM(G329:BX329)</f>
        <v>0</v>
      </c>
      <c r="F328" s="34" t="s">
        <v>325</v>
      </c>
      <c r="G328" s="316">
        <f>G108</f>
        <v>0</v>
      </c>
      <c r="H328" s="316">
        <f t="shared" ref="H328:BS328" si="424">H108</f>
        <v>0</v>
      </c>
      <c r="I328" s="316">
        <f t="shared" si="424"/>
        <v>0</v>
      </c>
      <c r="J328" s="316">
        <f t="shared" si="424"/>
        <v>0</v>
      </c>
      <c r="K328" s="316">
        <f t="shared" si="424"/>
        <v>0</v>
      </c>
      <c r="L328" s="316">
        <f t="shared" si="424"/>
        <v>0</v>
      </c>
      <c r="M328" s="316">
        <f t="shared" si="424"/>
        <v>0</v>
      </c>
      <c r="N328" s="316">
        <f t="shared" si="424"/>
        <v>0</v>
      </c>
      <c r="O328" s="316">
        <f t="shared" si="424"/>
        <v>0</v>
      </c>
      <c r="P328" s="316">
        <f t="shared" si="424"/>
        <v>0</v>
      </c>
      <c r="Q328" s="316">
        <f t="shared" si="424"/>
        <v>0</v>
      </c>
      <c r="R328" s="316">
        <f t="shared" si="424"/>
        <v>0</v>
      </c>
      <c r="S328" s="316">
        <f t="shared" si="424"/>
        <v>0</v>
      </c>
      <c r="T328" s="316">
        <f t="shared" si="424"/>
        <v>0</v>
      </c>
      <c r="U328" s="316">
        <f t="shared" si="424"/>
        <v>0</v>
      </c>
      <c r="V328" s="316">
        <f t="shared" si="424"/>
        <v>0</v>
      </c>
      <c r="W328" s="316">
        <f t="shared" si="424"/>
        <v>0</v>
      </c>
      <c r="X328" s="316">
        <f t="shared" si="424"/>
        <v>0</v>
      </c>
      <c r="Y328" s="316">
        <f t="shared" si="424"/>
        <v>0</v>
      </c>
      <c r="Z328" s="316">
        <f t="shared" si="424"/>
        <v>0</v>
      </c>
      <c r="AA328" s="316">
        <f t="shared" si="424"/>
        <v>0</v>
      </c>
      <c r="AB328" s="316">
        <f t="shared" si="424"/>
        <v>0</v>
      </c>
      <c r="AC328" s="316">
        <f t="shared" si="424"/>
        <v>0</v>
      </c>
      <c r="AD328" s="316">
        <f t="shared" si="424"/>
        <v>0</v>
      </c>
      <c r="AE328" s="316">
        <f t="shared" si="424"/>
        <v>0</v>
      </c>
      <c r="AF328" s="316">
        <f t="shared" si="424"/>
        <v>0</v>
      </c>
      <c r="AG328" s="316">
        <f t="shared" si="424"/>
        <v>0</v>
      </c>
      <c r="AH328" s="316">
        <f t="shared" si="424"/>
        <v>0</v>
      </c>
      <c r="AI328" s="316">
        <f t="shared" si="424"/>
        <v>0</v>
      </c>
      <c r="AJ328" s="316">
        <f t="shared" si="424"/>
        <v>0</v>
      </c>
      <c r="AK328" s="316">
        <f t="shared" si="424"/>
        <v>0</v>
      </c>
      <c r="AL328" s="316">
        <f t="shared" si="424"/>
        <v>0</v>
      </c>
      <c r="AM328" s="316">
        <f t="shared" si="424"/>
        <v>0</v>
      </c>
      <c r="AN328" s="316">
        <f t="shared" si="424"/>
        <v>0</v>
      </c>
      <c r="AO328" s="316">
        <f t="shared" si="424"/>
        <v>0</v>
      </c>
      <c r="AP328" s="316">
        <f t="shared" si="424"/>
        <v>0</v>
      </c>
      <c r="AQ328" s="316">
        <f t="shared" si="424"/>
        <v>0</v>
      </c>
      <c r="AR328" s="316">
        <f t="shared" si="424"/>
        <v>0</v>
      </c>
      <c r="AS328" s="316">
        <f t="shared" si="424"/>
        <v>0</v>
      </c>
      <c r="AT328" s="316">
        <f t="shared" si="424"/>
        <v>0</v>
      </c>
      <c r="AU328" s="316">
        <f t="shared" si="424"/>
        <v>0</v>
      </c>
      <c r="AV328" s="316">
        <f t="shared" si="424"/>
        <v>0</v>
      </c>
      <c r="AW328" s="316">
        <f t="shared" si="424"/>
        <v>0</v>
      </c>
      <c r="AX328" s="316">
        <f t="shared" si="424"/>
        <v>0</v>
      </c>
      <c r="AY328" s="316">
        <f t="shared" si="424"/>
        <v>0</v>
      </c>
      <c r="AZ328" s="316">
        <f t="shared" si="424"/>
        <v>0</v>
      </c>
      <c r="BA328" s="316">
        <f t="shared" si="424"/>
        <v>0</v>
      </c>
      <c r="BB328" s="316">
        <f t="shared" si="424"/>
        <v>0</v>
      </c>
      <c r="BC328" s="316">
        <f t="shared" si="424"/>
        <v>0</v>
      </c>
      <c r="BD328" s="316">
        <f t="shared" si="424"/>
        <v>0</v>
      </c>
      <c r="BE328" s="316">
        <f t="shared" si="424"/>
        <v>0</v>
      </c>
      <c r="BF328" s="316">
        <f t="shared" si="424"/>
        <v>0</v>
      </c>
      <c r="BG328" s="316">
        <f t="shared" si="424"/>
        <v>0</v>
      </c>
      <c r="BH328" s="316">
        <f t="shared" si="424"/>
        <v>0</v>
      </c>
      <c r="BI328" s="316">
        <f t="shared" si="424"/>
        <v>0</v>
      </c>
      <c r="BJ328" s="316">
        <f t="shared" si="424"/>
        <v>0</v>
      </c>
      <c r="BK328" s="316">
        <f t="shared" si="424"/>
        <v>0</v>
      </c>
      <c r="BL328" s="316">
        <f t="shared" si="424"/>
        <v>0</v>
      </c>
      <c r="BM328" s="316">
        <f t="shared" si="424"/>
        <v>0</v>
      </c>
      <c r="BN328" s="316">
        <f t="shared" si="424"/>
        <v>0</v>
      </c>
      <c r="BO328" s="316">
        <f t="shared" si="424"/>
        <v>0</v>
      </c>
      <c r="BP328" s="316">
        <f t="shared" si="424"/>
        <v>0</v>
      </c>
      <c r="BQ328" s="316">
        <f t="shared" si="424"/>
        <v>0</v>
      </c>
      <c r="BR328" s="316">
        <f t="shared" si="424"/>
        <v>0</v>
      </c>
      <c r="BS328" s="316">
        <f t="shared" si="424"/>
        <v>0</v>
      </c>
      <c r="BT328" s="316">
        <f t="shared" ref="BT328:BX328" si="425">BT108</f>
        <v>0</v>
      </c>
      <c r="BU328" s="316">
        <f t="shared" si="425"/>
        <v>0</v>
      </c>
      <c r="BV328" s="316">
        <f t="shared" si="425"/>
        <v>0</v>
      </c>
      <c r="BW328" s="316">
        <f t="shared" si="425"/>
        <v>0</v>
      </c>
      <c r="BX328" s="316">
        <f t="shared" si="425"/>
        <v>0</v>
      </c>
    </row>
    <row r="329" spans="1:76" s="7" customFormat="1" ht="11.4" x14ac:dyDescent="0.2">
      <c r="A329" s="739"/>
      <c r="B329" s="714"/>
      <c r="C329" s="714"/>
      <c r="D329" s="710"/>
      <c r="E329" s="710"/>
      <c r="F329" s="90" t="s">
        <v>324</v>
      </c>
      <c r="G329" s="316">
        <f>IF($C108="","N/A",G328)</f>
        <v>0</v>
      </c>
      <c r="H329" s="316">
        <f>IF($C108="NON-QALY",IF(H$93="-","",H$158*H328),IF($C108="QALY",IF(H$93="-","",H328*H$159),"N/A"))</f>
        <v>0</v>
      </c>
      <c r="I329" s="316">
        <f t="shared" ref="I329:BT329" si="426">IF($C108="NON-QALY",IF(I$93="-","",I$158*I328),IF($C108="QALY",IF(I$93="-","",I328*I$159),"N/A"))</f>
        <v>0</v>
      </c>
      <c r="J329" s="316">
        <f t="shared" si="426"/>
        <v>0</v>
      </c>
      <c r="K329" s="316">
        <f t="shared" si="426"/>
        <v>0</v>
      </c>
      <c r="L329" s="316">
        <f t="shared" si="426"/>
        <v>0</v>
      </c>
      <c r="M329" s="316">
        <f t="shared" si="426"/>
        <v>0</v>
      </c>
      <c r="N329" s="316">
        <f t="shared" si="426"/>
        <v>0</v>
      </c>
      <c r="O329" s="316">
        <f t="shared" si="426"/>
        <v>0</v>
      </c>
      <c r="P329" s="316">
        <f t="shared" si="426"/>
        <v>0</v>
      </c>
      <c r="Q329" s="316">
        <f t="shared" si="426"/>
        <v>0</v>
      </c>
      <c r="R329" s="316">
        <f t="shared" si="426"/>
        <v>0</v>
      </c>
      <c r="S329" s="316">
        <f t="shared" si="426"/>
        <v>0</v>
      </c>
      <c r="T329" s="316">
        <f t="shared" si="426"/>
        <v>0</v>
      </c>
      <c r="U329" s="316">
        <f t="shared" si="426"/>
        <v>0</v>
      </c>
      <c r="V329" s="316">
        <f t="shared" si="426"/>
        <v>0</v>
      </c>
      <c r="W329" s="316">
        <f t="shared" si="426"/>
        <v>0</v>
      </c>
      <c r="X329" s="316">
        <f t="shared" si="426"/>
        <v>0</v>
      </c>
      <c r="Y329" s="316">
        <f t="shared" si="426"/>
        <v>0</v>
      </c>
      <c r="Z329" s="316">
        <f t="shared" si="426"/>
        <v>0</v>
      </c>
      <c r="AA329" s="316">
        <f t="shared" si="426"/>
        <v>0</v>
      </c>
      <c r="AB329" s="316">
        <f t="shared" si="426"/>
        <v>0</v>
      </c>
      <c r="AC329" s="316">
        <f t="shared" si="426"/>
        <v>0</v>
      </c>
      <c r="AD329" s="316">
        <f t="shared" si="426"/>
        <v>0</v>
      </c>
      <c r="AE329" s="316">
        <f t="shared" si="426"/>
        <v>0</v>
      </c>
      <c r="AF329" s="316">
        <f t="shared" si="426"/>
        <v>0</v>
      </c>
      <c r="AG329" s="316">
        <f t="shared" si="426"/>
        <v>0</v>
      </c>
      <c r="AH329" s="316">
        <f t="shared" si="426"/>
        <v>0</v>
      </c>
      <c r="AI329" s="316">
        <f t="shared" si="426"/>
        <v>0</v>
      </c>
      <c r="AJ329" s="316">
        <f t="shared" si="426"/>
        <v>0</v>
      </c>
      <c r="AK329" s="316">
        <f t="shared" si="426"/>
        <v>0</v>
      </c>
      <c r="AL329" s="316">
        <f t="shared" si="426"/>
        <v>0</v>
      </c>
      <c r="AM329" s="316">
        <f t="shared" si="426"/>
        <v>0</v>
      </c>
      <c r="AN329" s="316">
        <f t="shared" si="426"/>
        <v>0</v>
      </c>
      <c r="AO329" s="316">
        <f t="shared" si="426"/>
        <v>0</v>
      </c>
      <c r="AP329" s="316">
        <f t="shared" si="426"/>
        <v>0</v>
      </c>
      <c r="AQ329" s="316">
        <f t="shared" si="426"/>
        <v>0</v>
      </c>
      <c r="AR329" s="316">
        <f t="shared" si="426"/>
        <v>0</v>
      </c>
      <c r="AS329" s="316">
        <f t="shared" si="426"/>
        <v>0</v>
      </c>
      <c r="AT329" s="316">
        <f t="shared" si="426"/>
        <v>0</v>
      </c>
      <c r="AU329" s="316">
        <f t="shared" si="426"/>
        <v>0</v>
      </c>
      <c r="AV329" s="316">
        <f t="shared" si="426"/>
        <v>0</v>
      </c>
      <c r="AW329" s="316">
        <f t="shared" si="426"/>
        <v>0</v>
      </c>
      <c r="AX329" s="316">
        <f t="shared" si="426"/>
        <v>0</v>
      </c>
      <c r="AY329" s="316">
        <f t="shared" si="426"/>
        <v>0</v>
      </c>
      <c r="AZ329" s="316">
        <f t="shared" si="426"/>
        <v>0</v>
      </c>
      <c r="BA329" s="316">
        <f t="shared" si="426"/>
        <v>0</v>
      </c>
      <c r="BB329" s="316">
        <f t="shared" si="426"/>
        <v>0</v>
      </c>
      <c r="BC329" s="316">
        <f t="shared" si="426"/>
        <v>0</v>
      </c>
      <c r="BD329" s="316">
        <f t="shared" si="426"/>
        <v>0</v>
      </c>
      <c r="BE329" s="316">
        <f t="shared" si="426"/>
        <v>0</v>
      </c>
      <c r="BF329" s="316">
        <f t="shared" si="426"/>
        <v>0</v>
      </c>
      <c r="BG329" s="316">
        <f t="shared" si="426"/>
        <v>0</v>
      </c>
      <c r="BH329" s="316">
        <f t="shared" si="426"/>
        <v>0</v>
      </c>
      <c r="BI329" s="316">
        <f t="shared" si="426"/>
        <v>0</v>
      </c>
      <c r="BJ329" s="316">
        <f t="shared" si="426"/>
        <v>0</v>
      </c>
      <c r="BK329" s="316">
        <f t="shared" si="426"/>
        <v>0</v>
      </c>
      <c r="BL329" s="316">
        <f t="shared" si="426"/>
        <v>0</v>
      </c>
      <c r="BM329" s="316">
        <f t="shared" si="426"/>
        <v>0</v>
      </c>
      <c r="BN329" s="316">
        <f t="shared" si="426"/>
        <v>0</v>
      </c>
      <c r="BO329" s="316">
        <f t="shared" si="426"/>
        <v>0</v>
      </c>
      <c r="BP329" s="316">
        <f t="shared" si="426"/>
        <v>0</v>
      </c>
      <c r="BQ329" s="316">
        <f t="shared" si="426"/>
        <v>0</v>
      </c>
      <c r="BR329" s="316">
        <f t="shared" si="426"/>
        <v>0</v>
      </c>
      <c r="BS329" s="316">
        <f t="shared" si="426"/>
        <v>0</v>
      </c>
      <c r="BT329" s="316">
        <f t="shared" si="426"/>
        <v>0</v>
      </c>
      <c r="BU329" s="316">
        <f t="shared" ref="BU329:BX329" si="427">IF($C108="NON-QALY",IF(BU$93="-","",BU$158*BU328),IF($C108="QALY",IF(BU$93="-","",BU328*BU$159),"N/A"))</f>
        <v>0</v>
      </c>
      <c r="BV329" s="316">
        <f t="shared" si="427"/>
        <v>0</v>
      </c>
      <c r="BW329" s="316">
        <f t="shared" si="427"/>
        <v>0</v>
      </c>
      <c r="BX329" s="316">
        <f t="shared" si="427"/>
        <v>0</v>
      </c>
    </row>
    <row r="330" spans="1:76" s="31" customFormat="1" ht="12" customHeight="1" x14ac:dyDescent="0.2">
      <c r="C330" s="490" t="s">
        <v>55</v>
      </c>
      <c r="D330" s="317">
        <f>SUM(D300:D329)</f>
        <v>0</v>
      </c>
      <c r="E330" s="317">
        <f>SUM(E300:E329)</f>
        <v>0</v>
      </c>
      <c r="F330" s="35">
        <f>SUM(G330:BX330)</f>
        <v>0</v>
      </c>
      <c r="G330" s="317">
        <f>SUM(G329,G327,G325,G323,G321,G319,G317,G315,G313,G311,G309,G307,G305,G303,G301)</f>
        <v>0</v>
      </c>
      <c r="H330" s="317">
        <f t="shared" ref="H330:BS330" si="428">SUM(H329,H327,H325,H323,H321,H319,H317,H315,H313,H311,H309,H307,H305,H303,H301)</f>
        <v>0</v>
      </c>
      <c r="I330" s="317">
        <f t="shared" si="428"/>
        <v>0</v>
      </c>
      <c r="J330" s="317">
        <f t="shared" si="428"/>
        <v>0</v>
      </c>
      <c r="K330" s="317">
        <f t="shared" si="428"/>
        <v>0</v>
      </c>
      <c r="L330" s="317">
        <f t="shared" si="428"/>
        <v>0</v>
      </c>
      <c r="M330" s="317">
        <f t="shared" si="428"/>
        <v>0</v>
      </c>
      <c r="N330" s="317">
        <f t="shared" si="428"/>
        <v>0</v>
      </c>
      <c r="O330" s="317">
        <f t="shared" si="428"/>
        <v>0</v>
      </c>
      <c r="P330" s="317">
        <f t="shared" si="428"/>
        <v>0</v>
      </c>
      <c r="Q330" s="317">
        <f t="shared" si="428"/>
        <v>0</v>
      </c>
      <c r="R330" s="317">
        <f t="shared" si="428"/>
        <v>0</v>
      </c>
      <c r="S330" s="317">
        <f t="shared" si="428"/>
        <v>0</v>
      </c>
      <c r="T330" s="317">
        <f t="shared" si="428"/>
        <v>0</v>
      </c>
      <c r="U330" s="317">
        <f t="shared" si="428"/>
        <v>0</v>
      </c>
      <c r="V330" s="317">
        <f t="shared" si="428"/>
        <v>0</v>
      </c>
      <c r="W330" s="317">
        <f t="shared" si="428"/>
        <v>0</v>
      </c>
      <c r="X330" s="317">
        <f t="shared" si="428"/>
        <v>0</v>
      </c>
      <c r="Y330" s="317">
        <f t="shared" si="428"/>
        <v>0</v>
      </c>
      <c r="Z330" s="317">
        <f t="shared" si="428"/>
        <v>0</v>
      </c>
      <c r="AA330" s="317">
        <f t="shared" si="428"/>
        <v>0</v>
      </c>
      <c r="AB330" s="317">
        <f t="shared" si="428"/>
        <v>0</v>
      </c>
      <c r="AC330" s="317">
        <f t="shared" si="428"/>
        <v>0</v>
      </c>
      <c r="AD330" s="317">
        <f t="shared" si="428"/>
        <v>0</v>
      </c>
      <c r="AE330" s="317">
        <f t="shared" si="428"/>
        <v>0</v>
      </c>
      <c r="AF330" s="317">
        <f t="shared" si="428"/>
        <v>0</v>
      </c>
      <c r="AG330" s="317">
        <f t="shared" si="428"/>
        <v>0</v>
      </c>
      <c r="AH330" s="317">
        <f t="shared" si="428"/>
        <v>0</v>
      </c>
      <c r="AI330" s="317">
        <f t="shared" si="428"/>
        <v>0</v>
      </c>
      <c r="AJ330" s="317">
        <f t="shared" si="428"/>
        <v>0</v>
      </c>
      <c r="AK330" s="317">
        <f t="shared" si="428"/>
        <v>0</v>
      </c>
      <c r="AL330" s="317">
        <f t="shared" si="428"/>
        <v>0</v>
      </c>
      <c r="AM330" s="317">
        <f t="shared" si="428"/>
        <v>0</v>
      </c>
      <c r="AN330" s="317">
        <f t="shared" si="428"/>
        <v>0</v>
      </c>
      <c r="AO330" s="317">
        <f t="shared" si="428"/>
        <v>0</v>
      </c>
      <c r="AP330" s="317">
        <f t="shared" si="428"/>
        <v>0</v>
      </c>
      <c r="AQ330" s="317">
        <f t="shared" si="428"/>
        <v>0</v>
      </c>
      <c r="AR330" s="317">
        <f t="shared" si="428"/>
        <v>0</v>
      </c>
      <c r="AS330" s="317">
        <f t="shared" si="428"/>
        <v>0</v>
      </c>
      <c r="AT330" s="317">
        <f t="shared" si="428"/>
        <v>0</v>
      </c>
      <c r="AU330" s="317">
        <f t="shared" si="428"/>
        <v>0</v>
      </c>
      <c r="AV330" s="317">
        <f t="shared" si="428"/>
        <v>0</v>
      </c>
      <c r="AW330" s="317">
        <f t="shared" si="428"/>
        <v>0</v>
      </c>
      <c r="AX330" s="317">
        <f t="shared" si="428"/>
        <v>0</v>
      </c>
      <c r="AY330" s="317">
        <f t="shared" si="428"/>
        <v>0</v>
      </c>
      <c r="AZ330" s="317">
        <f t="shared" si="428"/>
        <v>0</v>
      </c>
      <c r="BA330" s="317">
        <f t="shared" si="428"/>
        <v>0</v>
      </c>
      <c r="BB330" s="317">
        <f t="shared" si="428"/>
        <v>0</v>
      </c>
      <c r="BC330" s="317">
        <f t="shared" si="428"/>
        <v>0</v>
      </c>
      <c r="BD330" s="317">
        <f t="shared" si="428"/>
        <v>0</v>
      </c>
      <c r="BE330" s="317">
        <f t="shared" si="428"/>
        <v>0</v>
      </c>
      <c r="BF330" s="317">
        <f t="shared" si="428"/>
        <v>0</v>
      </c>
      <c r="BG330" s="317">
        <f t="shared" si="428"/>
        <v>0</v>
      </c>
      <c r="BH330" s="317">
        <f t="shared" si="428"/>
        <v>0</v>
      </c>
      <c r="BI330" s="317">
        <f t="shared" si="428"/>
        <v>0</v>
      </c>
      <c r="BJ330" s="317">
        <f t="shared" si="428"/>
        <v>0</v>
      </c>
      <c r="BK330" s="317">
        <f t="shared" si="428"/>
        <v>0</v>
      </c>
      <c r="BL330" s="317">
        <f t="shared" si="428"/>
        <v>0</v>
      </c>
      <c r="BM330" s="317">
        <f t="shared" si="428"/>
        <v>0</v>
      </c>
      <c r="BN330" s="317">
        <f t="shared" si="428"/>
        <v>0</v>
      </c>
      <c r="BO330" s="317">
        <f t="shared" si="428"/>
        <v>0</v>
      </c>
      <c r="BP330" s="317">
        <f t="shared" si="428"/>
        <v>0</v>
      </c>
      <c r="BQ330" s="317">
        <f t="shared" si="428"/>
        <v>0</v>
      </c>
      <c r="BR330" s="317">
        <f t="shared" si="428"/>
        <v>0</v>
      </c>
      <c r="BS330" s="317">
        <f t="shared" si="428"/>
        <v>0</v>
      </c>
      <c r="BT330" s="317">
        <f t="shared" ref="BT330:BX330" si="429">SUM(BT329,BT327,BT325,BT323,BT321,BT319,BT317,BT315,BT313,BT311,BT309,BT307,BT305,BT303,BT301)</f>
        <v>0</v>
      </c>
      <c r="BU330" s="317">
        <f t="shared" si="429"/>
        <v>0</v>
      </c>
      <c r="BV330" s="317">
        <f t="shared" si="429"/>
        <v>0</v>
      </c>
      <c r="BW330" s="317">
        <f t="shared" si="429"/>
        <v>0</v>
      </c>
      <c r="BX330" s="317">
        <f t="shared" si="429"/>
        <v>0</v>
      </c>
    </row>
    <row r="331" spans="1:76" s="7" customFormat="1" ht="11.4" x14ac:dyDescent="0.2">
      <c r="D331" s="318"/>
      <c r="E331" s="318"/>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264"/>
      <c r="AE331" s="264"/>
      <c r="AF331" s="264"/>
      <c r="AG331" s="264"/>
      <c r="AH331" s="264"/>
      <c r="AI331" s="264"/>
      <c r="AJ331" s="264"/>
      <c r="AK331" s="264"/>
      <c r="AL331" s="264"/>
      <c r="AM331" s="264"/>
      <c r="AN331" s="264"/>
      <c r="AO331" s="264"/>
      <c r="AP331" s="264"/>
      <c r="AQ331" s="264"/>
      <c r="AR331" s="264"/>
      <c r="AS331" s="264"/>
      <c r="AT331" s="264"/>
      <c r="AU331" s="264"/>
      <c r="AV331" s="264"/>
      <c r="AW331" s="264"/>
      <c r="AX331" s="264"/>
      <c r="AY331" s="264"/>
      <c r="AZ331" s="264"/>
      <c r="BA331" s="264"/>
      <c r="BB331" s="264"/>
      <c r="BC331" s="264"/>
      <c r="BD331" s="264"/>
      <c r="BE331" s="264"/>
      <c r="BF331" s="264"/>
      <c r="BG331" s="264"/>
      <c r="BH331" s="264"/>
      <c r="BI331" s="264"/>
      <c r="BJ331" s="264"/>
      <c r="BK331" s="264"/>
      <c r="BL331" s="264"/>
      <c r="BM331" s="264"/>
      <c r="BN331" s="264"/>
      <c r="BO331" s="264"/>
      <c r="BP331" s="264"/>
      <c r="BQ331" s="264"/>
      <c r="BR331" s="264"/>
      <c r="BS331" s="264"/>
      <c r="BT331" s="264"/>
      <c r="BU331" s="264"/>
      <c r="BV331" s="264"/>
      <c r="BW331" s="264"/>
      <c r="BX331" s="264"/>
    </row>
    <row r="332" spans="1:76" s="7" customFormat="1" x14ac:dyDescent="0.2">
      <c r="A332" s="735" t="str">
        <f>A113</f>
        <v xml:space="preserve">Option 5 - </v>
      </c>
      <c r="B332" s="735"/>
      <c r="C332" s="735"/>
      <c r="D332" s="735"/>
      <c r="E332" s="318"/>
      <c r="G332" s="264"/>
      <c r="H332" s="264"/>
      <c r="I332" s="264"/>
      <c r="J332" s="264"/>
      <c r="K332" s="264"/>
      <c r="L332" s="264"/>
      <c r="M332" s="264"/>
      <c r="N332" s="264"/>
      <c r="O332" s="264"/>
      <c r="P332" s="264"/>
      <c r="Q332" s="264"/>
      <c r="R332" s="264"/>
      <c r="S332" s="264"/>
      <c r="T332" s="264"/>
      <c r="U332" s="264"/>
      <c r="V332" s="264"/>
      <c r="W332" s="264"/>
      <c r="X332" s="264"/>
      <c r="Y332" s="264"/>
      <c r="Z332" s="264"/>
      <c r="AA332" s="264"/>
      <c r="AB332" s="264"/>
      <c r="AC332" s="264"/>
      <c r="AD332" s="264"/>
      <c r="AE332" s="264"/>
      <c r="AF332" s="264"/>
      <c r="AG332" s="264"/>
      <c r="AH332" s="264"/>
      <c r="AI332" s="264"/>
      <c r="AJ332" s="264"/>
      <c r="AK332" s="264"/>
      <c r="AL332" s="264"/>
      <c r="AM332" s="264"/>
      <c r="AN332" s="264"/>
      <c r="AO332" s="264"/>
      <c r="AP332" s="264"/>
      <c r="AQ332" s="264"/>
      <c r="AR332" s="264"/>
      <c r="AS332" s="264"/>
      <c r="AT332" s="264"/>
      <c r="AU332" s="264"/>
      <c r="AV332" s="264"/>
      <c r="AW332" s="264"/>
      <c r="AX332" s="264"/>
      <c r="AY332" s="264"/>
      <c r="AZ332" s="264"/>
      <c r="BA332" s="264"/>
      <c r="BB332" s="264"/>
      <c r="BC332" s="264"/>
      <c r="BD332" s="264"/>
      <c r="BE332" s="264"/>
      <c r="BF332" s="264"/>
      <c r="BG332" s="264"/>
      <c r="BH332" s="264"/>
      <c r="BI332" s="264"/>
      <c r="BJ332" s="264"/>
      <c r="BK332" s="264"/>
      <c r="BL332" s="264"/>
      <c r="BM332" s="264"/>
      <c r="BN332" s="264"/>
      <c r="BO332" s="264"/>
      <c r="BP332" s="264"/>
      <c r="BQ332" s="264"/>
      <c r="BR332" s="264"/>
      <c r="BS332" s="264"/>
      <c r="BT332" s="264"/>
      <c r="BU332" s="264"/>
      <c r="BV332" s="264"/>
      <c r="BW332" s="264"/>
      <c r="BX332" s="264"/>
    </row>
    <row r="333" spans="1:76" s="7" customFormat="1" ht="11.4" x14ac:dyDescent="0.2">
      <c r="A333" s="738" t="s">
        <v>33</v>
      </c>
      <c r="B333" s="713">
        <f>B116</f>
        <v>0</v>
      </c>
      <c r="C333" s="713" t="str">
        <f>C116</f>
        <v>Non-QALY</v>
      </c>
      <c r="D333" s="709">
        <f>E333/(IF(C116="QALY",Factors!$BU$83,Factors!$BU$82))</f>
        <v>0</v>
      </c>
      <c r="E333" s="709">
        <f>SUM(G334:BX334)</f>
        <v>0</v>
      </c>
      <c r="F333" s="34" t="s">
        <v>325</v>
      </c>
      <c r="G333" s="316">
        <f t="shared" ref="G333:H333" si="430">G116</f>
        <v>0</v>
      </c>
      <c r="H333" s="316">
        <f t="shared" si="430"/>
        <v>0</v>
      </c>
      <c r="I333" s="316">
        <f t="shared" ref="I333:BT333" si="431">I116</f>
        <v>0</v>
      </c>
      <c r="J333" s="316">
        <f t="shared" si="431"/>
        <v>0</v>
      </c>
      <c r="K333" s="316">
        <f t="shared" si="431"/>
        <v>0</v>
      </c>
      <c r="L333" s="316">
        <f t="shared" si="431"/>
        <v>0</v>
      </c>
      <c r="M333" s="316">
        <f t="shared" si="431"/>
        <v>0</v>
      </c>
      <c r="N333" s="316">
        <f t="shared" si="431"/>
        <v>0</v>
      </c>
      <c r="O333" s="316">
        <f t="shared" si="431"/>
        <v>0</v>
      </c>
      <c r="P333" s="316">
        <f t="shared" si="431"/>
        <v>0</v>
      </c>
      <c r="Q333" s="316">
        <f t="shared" si="431"/>
        <v>0</v>
      </c>
      <c r="R333" s="316">
        <f t="shared" si="431"/>
        <v>0</v>
      </c>
      <c r="S333" s="316">
        <f t="shared" si="431"/>
        <v>0</v>
      </c>
      <c r="T333" s="316">
        <f t="shared" si="431"/>
        <v>0</v>
      </c>
      <c r="U333" s="316">
        <f t="shared" si="431"/>
        <v>0</v>
      </c>
      <c r="V333" s="316">
        <f t="shared" si="431"/>
        <v>0</v>
      </c>
      <c r="W333" s="316">
        <f t="shared" si="431"/>
        <v>0</v>
      </c>
      <c r="X333" s="316">
        <f t="shared" si="431"/>
        <v>0</v>
      </c>
      <c r="Y333" s="316">
        <f t="shared" si="431"/>
        <v>0</v>
      </c>
      <c r="Z333" s="316">
        <f t="shared" si="431"/>
        <v>0</v>
      </c>
      <c r="AA333" s="316">
        <f t="shared" si="431"/>
        <v>0</v>
      </c>
      <c r="AB333" s="316">
        <f t="shared" si="431"/>
        <v>0</v>
      </c>
      <c r="AC333" s="316">
        <f t="shared" si="431"/>
        <v>0</v>
      </c>
      <c r="AD333" s="316">
        <f t="shared" si="431"/>
        <v>0</v>
      </c>
      <c r="AE333" s="316">
        <f t="shared" si="431"/>
        <v>0</v>
      </c>
      <c r="AF333" s="316">
        <f t="shared" si="431"/>
        <v>0</v>
      </c>
      <c r="AG333" s="316">
        <f t="shared" si="431"/>
        <v>0</v>
      </c>
      <c r="AH333" s="316">
        <f t="shared" si="431"/>
        <v>0</v>
      </c>
      <c r="AI333" s="316">
        <f t="shared" si="431"/>
        <v>0</v>
      </c>
      <c r="AJ333" s="316">
        <f t="shared" si="431"/>
        <v>0</v>
      </c>
      <c r="AK333" s="316">
        <f t="shared" si="431"/>
        <v>0</v>
      </c>
      <c r="AL333" s="316">
        <f t="shared" si="431"/>
        <v>0</v>
      </c>
      <c r="AM333" s="316">
        <f t="shared" si="431"/>
        <v>0</v>
      </c>
      <c r="AN333" s="316">
        <f t="shared" si="431"/>
        <v>0</v>
      </c>
      <c r="AO333" s="316">
        <f t="shared" si="431"/>
        <v>0</v>
      </c>
      <c r="AP333" s="316">
        <f t="shared" si="431"/>
        <v>0</v>
      </c>
      <c r="AQ333" s="316">
        <f t="shared" si="431"/>
        <v>0</v>
      </c>
      <c r="AR333" s="316">
        <f t="shared" si="431"/>
        <v>0</v>
      </c>
      <c r="AS333" s="316">
        <f t="shared" si="431"/>
        <v>0</v>
      </c>
      <c r="AT333" s="316">
        <f t="shared" si="431"/>
        <v>0</v>
      </c>
      <c r="AU333" s="316">
        <f t="shared" si="431"/>
        <v>0</v>
      </c>
      <c r="AV333" s="316">
        <f t="shared" si="431"/>
        <v>0</v>
      </c>
      <c r="AW333" s="316">
        <f t="shared" si="431"/>
        <v>0</v>
      </c>
      <c r="AX333" s="316">
        <f t="shared" si="431"/>
        <v>0</v>
      </c>
      <c r="AY333" s="316">
        <f t="shared" si="431"/>
        <v>0</v>
      </c>
      <c r="AZ333" s="316">
        <f t="shared" si="431"/>
        <v>0</v>
      </c>
      <c r="BA333" s="316">
        <f t="shared" si="431"/>
        <v>0</v>
      </c>
      <c r="BB333" s="316">
        <f t="shared" si="431"/>
        <v>0</v>
      </c>
      <c r="BC333" s="316">
        <f t="shared" si="431"/>
        <v>0</v>
      </c>
      <c r="BD333" s="316">
        <f t="shared" si="431"/>
        <v>0</v>
      </c>
      <c r="BE333" s="316">
        <f t="shared" si="431"/>
        <v>0</v>
      </c>
      <c r="BF333" s="316">
        <f t="shared" si="431"/>
        <v>0</v>
      </c>
      <c r="BG333" s="316">
        <f t="shared" si="431"/>
        <v>0</v>
      </c>
      <c r="BH333" s="316">
        <f t="shared" si="431"/>
        <v>0</v>
      </c>
      <c r="BI333" s="316">
        <f t="shared" si="431"/>
        <v>0</v>
      </c>
      <c r="BJ333" s="316">
        <f t="shared" si="431"/>
        <v>0</v>
      </c>
      <c r="BK333" s="316">
        <f t="shared" si="431"/>
        <v>0</v>
      </c>
      <c r="BL333" s="316">
        <f t="shared" si="431"/>
        <v>0</v>
      </c>
      <c r="BM333" s="316">
        <f t="shared" si="431"/>
        <v>0</v>
      </c>
      <c r="BN333" s="316">
        <f t="shared" si="431"/>
        <v>0</v>
      </c>
      <c r="BO333" s="316">
        <f t="shared" si="431"/>
        <v>0</v>
      </c>
      <c r="BP333" s="316">
        <f t="shared" si="431"/>
        <v>0</v>
      </c>
      <c r="BQ333" s="316">
        <f t="shared" si="431"/>
        <v>0</v>
      </c>
      <c r="BR333" s="316">
        <f t="shared" si="431"/>
        <v>0</v>
      </c>
      <c r="BS333" s="316">
        <f t="shared" si="431"/>
        <v>0</v>
      </c>
      <c r="BT333" s="316">
        <f t="shared" si="431"/>
        <v>0</v>
      </c>
      <c r="BU333" s="316">
        <f t="shared" ref="BU333:BX333" si="432">BU116</f>
        <v>0</v>
      </c>
      <c r="BV333" s="316">
        <f t="shared" si="432"/>
        <v>0</v>
      </c>
      <c r="BW333" s="316">
        <f t="shared" si="432"/>
        <v>0</v>
      </c>
      <c r="BX333" s="316">
        <f t="shared" si="432"/>
        <v>0</v>
      </c>
    </row>
    <row r="334" spans="1:76" s="7" customFormat="1" ht="11.4" x14ac:dyDescent="0.2">
      <c r="A334" s="739"/>
      <c r="B334" s="714"/>
      <c r="C334" s="714"/>
      <c r="D334" s="710"/>
      <c r="E334" s="710"/>
      <c r="F334" s="90" t="s">
        <v>324</v>
      </c>
      <c r="G334" s="316">
        <f>IF($C116="","N/A",G333)</f>
        <v>0</v>
      </c>
      <c r="H334" s="316">
        <f t="shared" ref="H334:BS334" si="433">IF($C116="NON-QALY",IF(H$115="-","",H$158*H333),IF($C116="QALY",IF(H$115="-","",H333*H$159),"N/A"))</f>
        <v>0</v>
      </c>
      <c r="I334" s="316">
        <f t="shared" si="433"/>
        <v>0</v>
      </c>
      <c r="J334" s="316">
        <f t="shared" si="433"/>
        <v>0</v>
      </c>
      <c r="K334" s="316">
        <f t="shared" si="433"/>
        <v>0</v>
      </c>
      <c r="L334" s="316">
        <f t="shared" si="433"/>
        <v>0</v>
      </c>
      <c r="M334" s="316">
        <f t="shared" si="433"/>
        <v>0</v>
      </c>
      <c r="N334" s="316">
        <f t="shared" si="433"/>
        <v>0</v>
      </c>
      <c r="O334" s="316">
        <f t="shared" si="433"/>
        <v>0</v>
      </c>
      <c r="P334" s="316">
        <f t="shared" si="433"/>
        <v>0</v>
      </c>
      <c r="Q334" s="316">
        <f t="shared" si="433"/>
        <v>0</v>
      </c>
      <c r="R334" s="316">
        <f t="shared" si="433"/>
        <v>0</v>
      </c>
      <c r="S334" s="316">
        <f t="shared" si="433"/>
        <v>0</v>
      </c>
      <c r="T334" s="316">
        <f t="shared" si="433"/>
        <v>0</v>
      </c>
      <c r="U334" s="316">
        <f t="shared" si="433"/>
        <v>0</v>
      </c>
      <c r="V334" s="316">
        <f t="shared" si="433"/>
        <v>0</v>
      </c>
      <c r="W334" s="316">
        <f t="shared" si="433"/>
        <v>0</v>
      </c>
      <c r="X334" s="316">
        <f t="shared" si="433"/>
        <v>0</v>
      </c>
      <c r="Y334" s="316">
        <f t="shared" si="433"/>
        <v>0</v>
      </c>
      <c r="Z334" s="316">
        <f t="shared" si="433"/>
        <v>0</v>
      </c>
      <c r="AA334" s="316">
        <f t="shared" si="433"/>
        <v>0</v>
      </c>
      <c r="AB334" s="316">
        <f t="shared" si="433"/>
        <v>0</v>
      </c>
      <c r="AC334" s="316">
        <f t="shared" si="433"/>
        <v>0</v>
      </c>
      <c r="AD334" s="316">
        <f t="shared" si="433"/>
        <v>0</v>
      </c>
      <c r="AE334" s="316">
        <f t="shared" si="433"/>
        <v>0</v>
      </c>
      <c r="AF334" s="316">
        <f t="shared" si="433"/>
        <v>0</v>
      </c>
      <c r="AG334" s="316">
        <f t="shared" si="433"/>
        <v>0</v>
      </c>
      <c r="AH334" s="316">
        <f t="shared" si="433"/>
        <v>0</v>
      </c>
      <c r="AI334" s="316">
        <f t="shared" si="433"/>
        <v>0</v>
      </c>
      <c r="AJ334" s="316">
        <f t="shared" si="433"/>
        <v>0</v>
      </c>
      <c r="AK334" s="316">
        <f t="shared" si="433"/>
        <v>0</v>
      </c>
      <c r="AL334" s="316">
        <f t="shared" si="433"/>
        <v>0</v>
      </c>
      <c r="AM334" s="316">
        <f t="shared" si="433"/>
        <v>0</v>
      </c>
      <c r="AN334" s="316">
        <f t="shared" si="433"/>
        <v>0</v>
      </c>
      <c r="AO334" s="316">
        <f t="shared" si="433"/>
        <v>0</v>
      </c>
      <c r="AP334" s="316">
        <f t="shared" si="433"/>
        <v>0</v>
      </c>
      <c r="AQ334" s="316">
        <f t="shared" si="433"/>
        <v>0</v>
      </c>
      <c r="AR334" s="316">
        <f t="shared" si="433"/>
        <v>0</v>
      </c>
      <c r="AS334" s="316">
        <f t="shared" si="433"/>
        <v>0</v>
      </c>
      <c r="AT334" s="316">
        <f t="shared" si="433"/>
        <v>0</v>
      </c>
      <c r="AU334" s="316">
        <f t="shared" si="433"/>
        <v>0</v>
      </c>
      <c r="AV334" s="316">
        <f t="shared" si="433"/>
        <v>0</v>
      </c>
      <c r="AW334" s="316">
        <f t="shared" si="433"/>
        <v>0</v>
      </c>
      <c r="AX334" s="316">
        <f t="shared" si="433"/>
        <v>0</v>
      </c>
      <c r="AY334" s="316">
        <f t="shared" si="433"/>
        <v>0</v>
      </c>
      <c r="AZ334" s="316">
        <f t="shared" si="433"/>
        <v>0</v>
      </c>
      <c r="BA334" s="316">
        <f t="shared" si="433"/>
        <v>0</v>
      </c>
      <c r="BB334" s="316">
        <f t="shared" si="433"/>
        <v>0</v>
      </c>
      <c r="BC334" s="316">
        <f t="shared" si="433"/>
        <v>0</v>
      </c>
      <c r="BD334" s="316">
        <f t="shared" si="433"/>
        <v>0</v>
      </c>
      <c r="BE334" s="316">
        <f t="shared" si="433"/>
        <v>0</v>
      </c>
      <c r="BF334" s="316">
        <f t="shared" si="433"/>
        <v>0</v>
      </c>
      <c r="BG334" s="316">
        <f t="shared" si="433"/>
        <v>0</v>
      </c>
      <c r="BH334" s="316">
        <f t="shared" si="433"/>
        <v>0</v>
      </c>
      <c r="BI334" s="316">
        <f t="shared" si="433"/>
        <v>0</v>
      </c>
      <c r="BJ334" s="316">
        <f t="shared" si="433"/>
        <v>0</v>
      </c>
      <c r="BK334" s="316">
        <f t="shared" si="433"/>
        <v>0</v>
      </c>
      <c r="BL334" s="316">
        <f t="shared" si="433"/>
        <v>0</v>
      </c>
      <c r="BM334" s="316">
        <f t="shared" si="433"/>
        <v>0</v>
      </c>
      <c r="BN334" s="316">
        <f t="shared" si="433"/>
        <v>0</v>
      </c>
      <c r="BO334" s="316">
        <f t="shared" si="433"/>
        <v>0</v>
      </c>
      <c r="BP334" s="316">
        <f t="shared" si="433"/>
        <v>0</v>
      </c>
      <c r="BQ334" s="316">
        <f t="shared" si="433"/>
        <v>0</v>
      </c>
      <c r="BR334" s="316">
        <f t="shared" si="433"/>
        <v>0</v>
      </c>
      <c r="BS334" s="316">
        <f t="shared" si="433"/>
        <v>0</v>
      </c>
      <c r="BT334" s="316">
        <f t="shared" ref="BT334:BX334" si="434">IF($C116="NON-QALY",IF(BT$115="-","",BT$158*BT333),IF($C116="QALY",IF(BT$115="-","",BT333*BT$159),"N/A"))</f>
        <v>0</v>
      </c>
      <c r="BU334" s="316">
        <f t="shared" si="434"/>
        <v>0</v>
      </c>
      <c r="BV334" s="316">
        <f t="shared" si="434"/>
        <v>0</v>
      </c>
      <c r="BW334" s="316">
        <f t="shared" si="434"/>
        <v>0</v>
      </c>
      <c r="BX334" s="316">
        <f t="shared" si="434"/>
        <v>0</v>
      </c>
    </row>
    <row r="335" spans="1:76" s="7" customFormat="1" ht="11.4" x14ac:dyDescent="0.2">
      <c r="A335" s="738" t="s">
        <v>34</v>
      </c>
      <c r="B335" s="713">
        <f>B117</f>
        <v>0</v>
      </c>
      <c r="C335" s="713" t="str">
        <f>C117</f>
        <v>Non-QALY</v>
      </c>
      <c r="D335" s="709">
        <f>E335/(IF(C117="QALY",Factors!$BU$83,Factors!$BU$82))</f>
        <v>0</v>
      </c>
      <c r="E335" s="709">
        <f t="shared" ref="E335" si="435">SUM(G336:BX336)</f>
        <v>0</v>
      </c>
      <c r="F335" s="34" t="s">
        <v>325</v>
      </c>
      <c r="G335" s="316">
        <f>G117</f>
        <v>0</v>
      </c>
      <c r="H335" s="316">
        <f t="shared" ref="H335:BS335" si="436">H117</f>
        <v>0</v>
      </c>
      <c r="I335" s="316">
        <f t="shared" si="436"/>
        <v>0</v>
      </c>
      <c r="J335" s="316">
        <f t="shared" si="436"/>
        <v>0</v>
      </c>
      <c r="K335" s="316">
        <f t="shared" si="436"/>
        <v>0</v>
      </c>
      <c r="L335" s="316">
        <f t="shared" si="436"/>
        <v>0</v>
      </c>
      <c r="M335" s="316">
        <f t="shared" si="436"/>
        <v>0</v>
      </c>
      <c r="N335" s="316">
        <f t="shared" si="436"/>
        <v>0</v>
      </c>
      <c r="O335" s="316">
        <f t="shared" si="436"/>
        <v>0</v>
      </c>
      <c r="P335" s="316">
        <f t="shared" si="436"/>
        <v>0</v>
      </c>
      <c r="Q335" s="316">
        <f t="shared" si="436"/>
        <v>0</v>
      </c>
      <c r="R335" s="316">
        <f t="shared" si="436"/>
        <v>0</v>
      </c>
      <c r="S335" s="316">
        <f t="shared" si="436"/>
        <v>0</v>
      </c>
      <c r="T335" s="316">
        <f t="shared" si="436"/>
        <v>0</v>
      </c>
      <c r="U335" s="316">
        <f t="shared" si="436"/>
        <v>0</v>
      </c>
      <c r="V335" s="316">
        <f t="shared" si="436"/>
        <v>0</v>
      </c>
      <c r="W335" s="316">
        <f t="shared" si="436"/>
        <v>0</v>
      </c>
      <c r="X335" s="316">
        <f t="shared" si="436"/>
        <v>0</v>
      </c>
      <c r="Y335" s="316">
        <f t="shared" si="436"/>
        <v>0</v>
      </c>
      <c r="Z335" s="316">
        <f t="shared" si="436"/>
        <v>0</v>
      </c>
      <c r="AA335" s="316">
        <f t="shared" si="436"/>
        <v>0</v>
      </c>
      <c r="AB335" s="316">
        <f t="shared" si="436"/>
        <v>0</v>
      </c>
      <c r="AC335" s="316">
        <f t="shared" si="436"/>
        <v>0</v>
      </c>
      <c r="AD335" s="316">
        <f t="shared" si="436"/>
        <v>0</v>
      </c>
      <c r="AE335" s="316">
        <f t="shared" si="436"/>
        <v>0</v>
      </c>
      <c r="AF335" s="316">
        <f t="shared" si="436"/>
        <v>0</v>
      </c>
      <c r="AG335" s="316">
        <f t="shared" si="436"/>
        <v>0</v>
      </c>
      <c r="AH335" s="316">
        <f t="shared" si="436"/>
        <v>0</v>
      </c>
      <c r="AI335" s="316">
        <f t="shared" si="436"/>
        <v>0</v>
      </c>
      <c r="AJ335" s="316">
        <f t="shared" si="436"/>
        <v>0</v>
      </c>
      <c r="AK335" s="316">
        <f t="shared" si="436"/>
        <v>0</v>
      </c>
      <c r="AL335" s="316">
        <f t="shared" si="436"/>
        <v>0</v>
      </c>
      <c r="AM335" s="316">
        <f t="shared" si="436"/>
        <v>0</v>
      </c>
      <c r="AN335" s="316">
        <f t="shared" si="436"/>
        <v>0</v>
      </c>
      <c r="AO335" s="316">
        <f t="shared" si="436"/>
        <v>0</v>
      </c>
      <c r="AP335" s="316">
        <f t="shared" si="436"/>
        <v>0</v>
      </c>
      <c r="AQ335" s="316">
        <f t="shared" si="436"/>
        <v>0</v>
      </c>
      <c r="AR335" s="316">
        <f t="shared" si="436"/>
        <v>0</v>
      </c>
      <c r="AS335" s="316">
        <f t="shared" si="436"/>
        <v>0</v>
      </c>
      <c r="AT335" s="316">
        <f t="shared" si="436"/>
        <v>0</v>
      </c>
      <c r="AU335" s="316">
        <f t="shared" si="436"/>
        <v>0</v>
      </c>
      <c r="AV335" s="316">
        <f t="shared" si="436"/>
        <v>0</v>
      </c>
      <c r="AW335" s="316">
        <f t="shared" si="436"/>
        <v>0</v>
      </c>
      <c r="AX335" s="316">
        <f t="shared" si="436"/>
        <v>0</v>
      </c>
      <c r="AY335" s="316">
        <f t="shared" si="436"/>
        <v>0</v>
      </c>
      <c r="AZ335" s="316">
        <f t="shared" si="436"/>
        <v>0</v>
      </c>
      <c r="BA335" s="316">
        <f t="shared" si="436"/>
        <v>0</v>
      </c>
      <c r="BB335" s="316">
        <f t="shared" si="436"/>
        <v>0</v>
      </c>
      <c r="BC335" s="316">
        <f t="shared" si="436"/>
        <v>0</v>
      </c>
      <c r="BD335" s="316">
        <f t="shared" si="436"/>
        <v>0</v>
      </c>
      <c r="BE335" s="316">
        <f t="shared" si="436"/>
        <v>0</v>
      </c>
      <c r="BF335" s="316">
        <f t="shared" si="436"/>
        <v>0</v>
      </c>
      <c r="BG335" s="316">
        <f t="shared" si="436"/>
        <v>0</v>
      </c>
      <c r="BH335" s="316">
        <f t="shared" si="436"/>
        <v>0</v>
      </c>
      <c r="BI335" s="316">
        <f t="shared" si="436"/>
        <v>0</v>
      </c>
      <c r="BJ335" s="316">
        <f t="shared" si="436"/>
        <v>0</v>
      </c>
      <c r="BK335" s="316">
        <f t="shared" si="436"/>
        <v>0</v>
      </c>
      <c r="BL335" s="316">
        <f t="shared" si="436"/>
        <v>0</v>
      </c>
      <c r="BM335" s="316">
        <f t="shared" si="436"/>
        <v>0</v>
      </c>
      <c r="BN335" s="316">
        <f t="shared" si="436"/>
        <v>0</v>
      </c>
      <c r="BO335" s="316">
        <f t="shared" si="436"/>
        <v>0</v>
      </c>
      <c r="BP335" s="316">
        <f t="shared" si="436"/>
        <v>0</v>
      </c>
      <c r="BQ335" s="316">
        <f t="shared" si="436"/>
        <v>0</v>
      </c>
      <c r="BR335" s="316">
        <f t="shared" si="436"/>
        <v>0</v>
      </c>
      <c r="BS335" s="316">
        <f t="shared" si="436"/>
        <v>0</v>
      </c>
      <c r="BT335" s="316">
        <f t="shared" ref="BT335:BX335" si="437">BT117</f>
        <v>0</v>
      </c>
      <c r="BU335" s="316">
        <f t="shared" si="437"/>
        <v>0</v>
      </c>
      <c r="BV335" s="316">
        <f t="shared" si="437"/>
        <v>0</v>
      </c>
      <c r="BW335" s="316">
        <f t="shared" si="437"/>
        <v>0</v>
      </c>
      <c r="BX335" s="316">
        <f t="shared" si="437"/>
        <v>0</v>
      </c>
    </row>
    <row r="336" spans="1:76" s="7" customFormat="1" ht="11.4" x14ac:dyDescent="0.2">
      <c r="A336" s="739"/>
      <c r="B336" s="714"/>
      <c r="C336" s="714"/>
      <c r="D336" s="710"/>
      <c r="E336" s="710"/>
      <c r="F336" s="90" t="s">
        <v>324</v>
      </c>
      <c r="G336" s="316">
        <f>IF($C117="","N/A",G335)</f>
        <v>0</v>
      </c>
      <c r="H336" s="316">
        <f>IF($C117="NON-QALY",IF(H$115="-","",H$158*H335),IF($C117="QALY",IF(H$115="-","",H335*H$159),"N/A"))</f>
        <v>0</v>
      </c>
      <c r="I336" s="316">
        <f t="shared" ref="I336:BT336" si="438">IF($C117="NON-QALY",IF(I$115="-","",I$158*I335),IF($C117="QALY",IF(I$115="-","",I335*I$159),"N/A"))</f>
        <v>0</v>
      </c>
      <c r="J336" s="316">
        <f t="shared" si="438"/>
        <v>0</v>
      </c>
      <c r="K336" s="316">
        <f t="shared" si="438"/>
        <v>0</v>
      </c>
      <c r="L336" s="316">
        <f t="shared" si="438"/>
        <v>0</v>
      </c>
      <c r="M336" s="316">
        <f t="shared" si="438"/>
        <v>0</v>
      </c>
      <c r="N336" s="316">
        <f t="shared" si="438"/>
        <v>0</v>
      </c>
      <c r="O336" s="316">
        <f t="shared" si="438"/>
        <v>0</v>
      </c>
      <c r="P336" s="316">
        <f t="shared" si="438"/>
        <v>0</v>
      </c>
      <c r="Q336" s="316">
        <f t="shared" si="438"/>
        <v>0</v>
      </c>
      <c r="R336" s="316">
        <f t="shared" si="438"/>
        <v>0</v>
      </c>
      <c r="S336" s="316">
        <f t="shared" si="438"/>
        <v>0</v>
      </c>
      <c r="T336" s="316">
        <f t="shared" si="438"/>
        <v>0</v>
      </c>
      <c r="U336" s="316">
        <f t="shared" si="438"/>
        <v>0</v>
      </c>
      <c r="V336" s="316">
        <f t="shared" si="438"/>
        <v>0</v>
      </c>
      <c r="W336" s="316">
        <f t="shared" si="438"/>
        <v>0</v>
      </c>
      <c r="X336" s="316">
        <f t="shared" si="438"/>
        <v>0</v>
      </c>
      <c r="Y336" s="316">
        <f t="shared" si="438"/>
        <v>0</v>
      </c>
      <c r="Z336" s="316">
        <f t="shared" si="438"/>
        <v>0</v>
      </c>
      <c r="AA336" s="316">
        <f t="shared" si="438"/>
        <v>0</v>
      </c>
      <c r="AB336" s="316">
        <f t="shared" si="438"/>
        <v>0</v>
      </c>
      <c r="AC336" s="316">
        <f t="shared" si="438"/>
        <v>0</v>
      </c>
      <c r="AD336" s="316">
        <f t="shared" si="438"/>
        <v>0</v>
      </c>
      <c r="AE336" s="316">
        <f t="shared" si="438"/>
        <v>0</v>
      </c>
      <c r="AF336" s="316">
        <f t="shared" si="438"/>
        <v>0</v>
      </c>
      <c r="AG336" s="316">
        <f t="shared" si="438"/>
        <v>0</v>
      </c>
      <c r="AH336" s="316">
        <f t="shared" si="438"/>
        <v>0</v>
      </c>
      <c r="AI336" s="316">
        <f t="shared" si="438"/>
        <v>0</v>
      </c>
      <c r="AJ336" s="316">
        <f t="shared" si="438"/>
        <v>0</v>
      </c>
      <c r="AK336" s="316">
        <f t="shared" si="438"/>
        <v>0</v>
      </c>
      <c r="AL336" s="316">
        <f t="shared" si="438"/>
        <v>0</v>
      </c>
      <c r="AM336" s="316">
        <f t="shared" si="438"/>
        <v>0</v>
      </c>
      <c r="AN336" s="316">
        <f t="shared" si="438"/>
        <v>0</v>
      </c>
      <c r="AO336" s="316">
        <f t="shared" si="438"/>
        <v>0</v>
      </c>
      <c r="AP336" s="316">
        <f t="shared" si="438"/>
        <v>0</v>
      </c>
      <c r="AQ336" s="316">
        <f t="shared" si="438"/>
        <v>0</v>
      </c>
      <c r="AR336" s="316">
        <f t="shared" si="438"/>
        <v>0</v>
      </c>
      <c r="AS336" s="316">
        <f t="shared" si="438"/>
        <v>0</v>
      </c>
      <c r="AT336" s="316">
        <f t="shared" si="438"/>
        <v>0</v>
      </c>
      <c r="AU336" s="316">
        <f t="shared" si="438"/>
        <v>0</v>
      </c>
      <c r="AV336" s="316">
        <f t="shared" si="438"/>
        <v>0</v>
      </c>
      <c r="AW336" s="316">
        <f t="shared" si="438"/>
        <v>0</v>
      </c>
      <c r="AX336" s="316">
        <f t="shared" si="438"/>
        <v>0</v>
      </c>
      <c r="AY336" s="316">
        <f t="shared" si="438"/>
        <v>0</v>
      </c>
      <c r="AZ336" s="316">
        <f t="shared" si="438"/>
        <v>0</v>
      </c>
      <c r="BA336" s="316">
        <f t="shared" si="438"/>
        <v>0</v>
      </c>
      <c r="BB336" s="316">
        <f t="shared" si="438"/>
        <v>0</v>
      </c>
      <c r="BC336" s="316">
        <f t="shared" si="438"/>
        <v>0</v>
      </c>
      <c r="BD336" s="316">
        <f t="shared" si="438"/>
        <v>0</v>
      </c>
      <c r="BE336" s="316">
        <f t="shared" si="438"/>
        <v>0</v>
      </c>
      <c r="BF336" s="316">
        <f t="shared" si="438"/>
        <v>0</v>
      </c>
      <c r="BG336" s="316">
        <f t="shared" si="438"/>
        <v>0</v>
      </c>
      <c r="BH336" s="316">
        <f t="shared" si="438"/>
        <v>0</v>
      </c>
      <c r="BI336" s="316">
        <f t="shared" si="438"/>
        <v>0</v>
      </c>
      <c r="BJ336" s="316">
        <f t="shared" si="438"/>
        <v>0</v>
      </c>
      <c r="BK336" s="316">
        <f t="shared" si="438"/>
        <v>0</v>
      </c>
      <c r="BL336" s="316">
        <f t="shared" si="438"/>
        <v>0</v>
      </c>
      <c r="BM336" s="316">
        <f t="shared" si="438"/>
        <v>0</v>
      </c>
      <c r="BN336" s="316">
        <f t="shared" si="438"/>
        <v>0</v>
      </c>
      <c r="BO336" s="316">
        <f t="shared" si="438"/>
        <v>0</v>
      </c>
      <c r="BP336" s="316">
        <f t="shared" si="438"/>
        <v>0</v>
      </c>
      <c r="BQ336" s="316">
        <f t="shared" si="438"/>
        <v>0</v>
      </c>
      <c r="BR336" s="316">
        <f t="shared" si="438"/>
        <v>0</v>
      </c>
      <c r="BS336" s="316">
        <f t="shared" si="438"/>
        <v>0</v>
      </c>
      <c r="BT336" s="316">
        <f t="shared" si="438"/>
        <v>0</v>
      </c>
      <c r="BU336" s="316">
        <f t="shared" ref="BU336:BX336" si="439">IF($C117="NON-QALY",IF(BU$115="-","",BU$158*BU335),IF($C117="QALY",IF(BU$115="-","",BU335*BU$159),"N/A"))</f>
        <v>0</v>
      </c>
      <c r="BV336" s="316">
        <f t="shared" si="439"/>
        <v>0</v>
      </c>
      <c r="BW336" s="316">
        <f t="shared" si="439"/>
        <v>0</v>
      </c>
      <c r="BX336" s="316">
        <f t="shared" si="439"/>
        <v>0</v>
      </c>
    </row>
    <row r="337" spans="1:76" s="7" customFormat="1" ht="11.4" x14ac:dyDescent="0.2">
      <c r="A337" s="738" t="s">
        <v>35</v>
      </c>
      <c r="B337" s="713">
        <f>B118</f>
        <v>0</v>
      </c>
      <c r="C337" s="713" t="str">
        <f>C118</f>
        <v>Non-QALY</v>
      </c>
      <c r="D337" s="709">
        <f>E337/(IF(C118="QALY",Factors!$BU$83,Factors!$BU$82))</f>
        <v>0</v>
      </c>
      <c r="E337" s="709">
        <f t="shared" ref="E337" si="440">SUM(G338:BX338)</f>
        <v>0</v>
      </c>
      <c r="F337" s="34" t="s">
        <v>325</v>
      </c>
      <c r="G337" s="316">
        <f>G118</f>
        <v>0</v>
      </c>
      <c r="H337" s="316">
        <f t="shared" ref="H337:BS337" si="441">H118</f>
        <v>0</v>
      </c>
      <c r="I337" s="316">
        <f t="shared" si="441"/>
        <v>0</v>
      </c>
      <c r="J337" s="316">
        <f t="shared" si="441"/>
        <v>0</v>
      </c>
      <c r="K337" s="316">
        <f t="shared" si="441"/>
        <v>0</v>
      </c>
      <c r="L337" s="316">
        <f t="shared" si="441"/>
        <v>0</v>
      </c>
      <c r="M337" s="316">
        <f t="shared" si="441"/>
        <v>0</v>
      </c>
      <c r="N337" s="316">
        <f t="shared" si="441"/>
        <v>0</v>
      </c>
      <c r="O337" s="316">
        <f t="shared" si="441"/>
        <v>0</v>
      </c>
      <c r="P337" s="316">
        <f t="shared" si="441"/>
        <v>0</v>
      </c>
      <c r="Q337" s="316">
        <f t="shared" si="441"/>
        <v>0</v>
      </c>
      <c r="R337" s="316">
        <f t="shared" si="441"/>
        <v>0</v>
      </c>
      <c r="S337" s="316">
        <f t="shared" si="441"/>
        <v>0</v>
      </c>
      <c r="T337" s="316">
        <f t="shared" si="441"/>
        <v>0</v>
      </c>
      <c r="U337" s="316">
        <f t="shared" si="441"/>
        <v>0</v>
      </c>
      <c r="V337" s="316">
        <f t="shared" si="441"/>
        <v>0</v>
      </c>
      <c r="W337" s="316">
        <f t="shared" si="441"/>
        <v>0</v>
      </c>
      <c r="X337" s="316">
        <f t="shared" si="441"/>
        <v>0</v>
      </c>
      <c r="Y337" s="316">
        <f t="shared" si="441"/>
        <v>0</v>
      </c>
      <c r="Z337" s="316">
        <f t="shared" si="441"/>
        <v>0</v>
      </c>
      <c r="AA337" s="316">
        <f t="shared" si="441"/>
        <v>0</v>
      </c>
      <c r="AB337" s="316">
        <f t="shared" si="441"/>
        <v>0</v>
      </c>
      <c r="AC337" s="316">
        <f t="shared" si="441"/>
        <v>0</v>
      </c>
      <c r="AD337" s="316">
        <f t="shared" si="441"/>
        <v>0</v>
      </c>
      <c r="AE337" s="316">
        <f t="shared" si="441"/>
        <v>0</v>
      </c>
      <c r="AF337" s="316">
        <f t="shared" si="441"/>
        <v>0</v>
      </c>
      <c r="AG337" s="316">
        <f t="shared" si="441"/>
        <v>0</v>
      </c>
      <c r="AH337" s="316">
        <f t="shared" si="441"/>
        <v>0</v>
      </c>
      <c r="AI337" s="316">
        <f t="shared" si="441"/>
        <v>0</v>
      </c>
      <c r="AJ337" s="316">
        <f t="shared" si="441"/>
        <v>0</v>
      </c>
      <c r="AK337" s="316">
        <f t="shared" si="441"/>
        <v>0</v>
      </c>
      <c r="AL337" s="316">
        <f t="shared" si="441"/>
        <v>0</v>
      </c>
      <c r="AM337" s="316">
        <f t="shared" si="441"/>
        <v>0</v>
      </c>
      <c r="AN337" s="316">
        <f t="shared" si="441"/>
        <v>0</v>
      </c>
      <c r="AO337" s="316">
        <f t="shared" si="441"/>
        <v>0</v>
      </c>
      <c r="AP337" s="316">
        <f t="shared" si="441"/>
        <v>0</v>
      </c>
      <c r="AQ337" s="316">
        <f t="shared" si="441"/>
        <v>0</v>
      </c>
      <c r="AR337" s="316">
        <f t="shared" si="441"/>
        <v>0</v>
      </c>
      <c r="AS337" s="316">
        <f t="shared" si="441"/>
        <v>0</v>
      </c>
      <c r="AT337" s="316">
        <f t="shared" si="441"/>
        <v>0</v>
      </c>
      <c r="AU337" s="316">
        <f t="shared" si="441"/>
        <v>0</v>
      </c>
      <c r="AV337" s="316">
        <f t="shared" si="441"/>
        <v>0</v>
      </c>
      <c r="AW337" s="316">
        <f t="shared" si="441"/>
        <v>0</v>
      </c>
      <c r="AX337" s="316">
        <f t="shared" si="441"/>
        <v>0</v>
      </c>
      <c r="AY337" s="316">
        <f t="shared" si="441"/>
        <v>0</v>
      </c>
      <c r="AZ337" s="316">
        <f t="shared" si="441"/>
        <v>0</v>
      </c>
      <c r="BA337" s="316">
        <f t="shared" si="441"/>
        <v>0</v>
      </c>
      <c r="BB337" s="316">
        <f t="shared" si="441"/>
        <v>0</v>
      </c>
      <c r="BC337" s="316">
        <f t="shared" si="441"/>
        <v>0</v>
      </c>
      <c r="BD337" s="316">
        <f t="shared" si="441"/>
        <v>0</v>
      </c>
      <c r="BE337" s="316">
        <f t="shared" si="441"/>
        <v>0</v>
      </c>
      <c r="BF337" s="316">
        <f t="shared" si="441"/>
        <v>0</v>
      </c>
      <c r="BG337" s="316">
        <f t="shared" si="441"/>
        <v>0</v>
      </c>
      <c r="BH337" s="316">
        <f t="shared" si="441"/>
        <v>0</v>
      </c>
      <c r="BI337" s="316">
        <f t="shared" si="441"/>
        <v>0</v>
      </c>
      <c r="BJ337" s="316">
        <f t="shared" si="441"/>
        <v>0</v>
      </c>
      <c r="BK337" s="316">
        <f t="shared" si="441"/>
        <v>0</v>
      </c>
      <c r="BL337" s="316">
        <f t="shared" si="441"/>
        <v>0</v>
      </c>
      <c r="BM337" s="316">
        <f t="shared" si="441"/>
        <v>0</v>
      </c>
      <c r="BN337" s="316">
        <f t="shared" si="441"/>
        <v>0</v>
      </c>
      <c r="BO337" s="316">
        <f t="shared" si="441"/>
        <v>0</v>
      </c>
      <c r="BP337" s="316">
        <f t="shared" si="441"/>
        <v>0</v>
      </c>
      <c r="BQ337" s="316">
        <f t="shared" si="441"/>
        <v>0</v>
      </c>
      <c r="BR337" s="316">
        <f t="shared" si="441"/>
        <v>0</v>
      </c>
      <c r="BS337" s="316">
        <f t="shared" si="441"/>
        <v>0</v>
      </c>
      <c r="BT337" s="316">
        <f t="shared" ref="BT337:BX337" si="442">BT118</f>
        <v>0</v>
      </c>
      <c r="BU337" s="316">
        <f t="shared" si="442"/>
        <v>0</v>
      </c>
      <c r="BV337" s="316">
        <f t="shared" si="442"/>
        <v>0</v>
      </c>
      <c r="BW337" s="316">
        <f t="shared" si="442"/>
        <v>0</v>
      </c>
      <c r="BX337" s="316">
        <f t="shared" si="442"/>
        <v>0</v>
      </c>
    </row>
    <row r="338" spans="1:76" s="7" customFormat="1" ht="11.4" x14ac:dyDescent="0.2">
      <c r="A338" s="739"/>
      <c r="B338" s="714"/>
      <c r="C338" s="714"/>
      <c r="D338" s="710"/>
      <c r="E338" s="710"/>
      <c r="F338" s="90" t="s">
        <v>324</v>
      </c>
      <c r="G338" s="316">
        <f>IF($C118="","N/A",G337)</f>
        <v>0</v>
      </c>
      <c r="H338" s="316">
        <f>IF($C118="NON-QALY",IF(H$115="-","",H$158*H337),IF($C118="QALY",IF(H$115="-","",H337*H$159),"N/A"))</f>
        <v>0</v>
      </c>
      <c r="I338" s="316">
        <f t="shared" ref="I338:BT338" si="443">IF($C118="NON-QALY",IF(I$115="-","",I$158*I337),IF($C118="QALY",IF(I$115="-","",I337*I$159),"N/A"))</f>
        <v>0</v>
      </c>
      <c r="J338" s="316">
        <f t="shared" si="443"/>
        <v>0</v>
      </c>
      <c r="K338" s="316">
        <f t="shared" si="443"/>
        <v>0</v>
      </c>
      <c r="L338" s="316">
        <f t="shared" si="443"/>
        <v>0</v>
      </c>
      <c r="M338" s="316">
        <f t="shared" si="443"/>
        <v>0</v>
      </c>
      <c r="N338" s="316">
        <f t="shared" si="443"/>
        <v>0</v>
      </c>
      <c r="O338" s="316">
        <f t="shared" si="443"/>
        <v>0</v>
      </c>
      <c r="P338" s="316">
        <f t="shared" si="443"/>
        <v>0</v>
      </c>
      <c r="Q338" s="316">
        <f t="shared" si="443"/>
        <v>0</v>
      </c>
      <c r="R338" s="316">
        <f t="shared" si="443"/>
        <v>0</v>
      </c>
      <c r="S338" s="316">
        <f t="shared" si="443"/>
        <v>0</v>
      </c>
      <c r="T338" s="316">
        <f t="shared" si="443"/>
        <v>0</v>
      </c>
      <c r="U338" s="316">
        <f t="shared" si="443"/>
        <v>0</v>
      </c>
      <c r="V338" s="316">
        <f t="shared" si="443"/>
        <v>0</v>
      </c>
      <c r="W338" s="316">
        <f t="shared" si="443"/>
        <v>0</v>
      </c>
      <c r="X338" s="316">
        <f t="shared" si="443"/>
        <v>0</v>
      </c>
      <c r="Y338" s="316">
        <f t="shared" si="443"/>
        <v>0</v>
      </c>
      <c r="Z338" s="316">
        <f t="shared" si="443"/>
        <v>0</v>
      </c>
      <c r="AA338" s="316">
        <f t="shared" si="443"/>
        <v>0</v>
      </c>
      <c r="AB338" s="316">
        <f t="shared" si="443"/>
        <v>0</v>
      </c>
      <c r="AC338" s="316">
        <f t="shared" si="443"/>
        <v>0</v>
      </c>
      <c r="AD338" s="316">
        <f t="shared" si="443"/>
        <v>0</v>
      </c>
      <c r="AE338" s="316">
        <f t="shared" si="443"/>
        <v>0</v>
      </c>
      <c r="AF338" s="316">
        <f t="shared" si="443"/>
        <v>0</v>
      </c>
      <c r="AG338" s="316">
        <f t="shared" si="443"/>
        <v>0</v>
      </c>
      <c r="AH338" s="316">
        <f t="shared" si="443"/>
        <v>0</v>
      </c>
      <c r="AI338" s="316">
        <f t="shared" si="443"/>
        <v>0</v>
      </c>
      <c r="AJ338" s="316">
        <f t="shared" si="443"/>
        <v>0</v>
      </c>
      <c r="AK338" s="316">
        <f t="shared" si="443"/>
        <v>0</v>
      </c>
      <c r="AL338" s="316">
        <f t="shared" si="443"/>
        <v>0</v>
      </c>
      <c r="AM338" s="316">
        <f t="shared" si="443"/>
        <v>0</v>
      </c>
      <c r="AN338" s="316">
        <f t="shared" si="443"/>
        <v>0</v>
      </c>
      <c r="AO338" s="316">
        <f t="shared" si="443"/>
        <v>0</v>
      </c>
      <c r="AP338" s="316">
        <f t="shared" si="443"/>
        <v>0</v>
      </c>
      <c r="AQ338" s="316">
        <f t="shared" si="443"/>
        <v>0</v>
      </c>
      <c r="AR338" s="316">
        <f t="shared" si="443"/>
        <v>0</v>
      </c>
      <c r="AS338" s="316">
        <f t="shared" si="443"/>
        <v>0</v>
      </c>
      <c r="AT338" s="316">
        <f t="shared" si="443"/>
        <v>0</v>
      </c>
      <c r="AU338" s="316">
        <f t="shared" si="443"/>
        <v>0</v>
      </c>
      <c r="AV338" s="316">
        <f t="shared" si="443"/>
        <v>0</v>
      </c>
      <c r="AW338" s="316">
        <f t="shared" si="443"/>
        <v>0</v>
      </c>
      <c r="AX338" s="316">
        <f t="shared" si="443"/>
        <v>0</v>
      </c>
      <c r="AY338" s="316">
        <f t="shared" si="443"/>
        <v>0</v>
      </c>
      <c r="AZ338" s="316">
        <f t="shared" si="443"/>
        <v>0</v>
      </c>
      <c r="BA338" s="316">
        <f t="shared" si="443"/>
        <v>0</v>
      </c>
      <c r="BB338" s="316">
        <f t="shared" si="443"/>
        <v>0</v>
      </c>
      <c r="BC338" s="316">
        <f t="shared" si="443"/>
        <v>0</v>
      </c>
      <c r="BD338" s="316">
        <f t="shared" si="443"/>
        <v>0</v>
      </c>
      <c r="BE338" s="316">
        <f t="shared" si="443"/>
        <v>0</v>
      </c>
      <c r="BF338" s="316">
        <f t="shared" si="443"/>
        <v>0</v>
      </c>
      <c r="BG338" s="316">
        <f t="shared" si="443"/>
        <v>0</v>
      </c>
      <c r="BH338" s="316">
        <f t="shared" si="443"/>
        <v>0</v>
      </c>
      <c r="BI338" s="316">
        <f t="shared" si="443"/>
        <v>0</v>
      </c>
      <c r="BJ338" s="316">
        <f t="shared" si="443"/>
        <v>0</v>
      </c>
      <c r="BK338" s="316">
        <f t="shared" si="443"/>
        <v>0</v>
      </c>
      <c r="BL338" s="316">
        <f t="shared" si="443"/>
        <v>0</v>
      </c>
      <c r="BM338" s="316">
        <f t="shared" si="443"/>
        <v>0</v>
      </c>
      <c r="BN338" s="316">
        <f t="shared" si="443"/>
        <v>0</v>
      </c>
      <c r="BO338" s="316">
        <f t="shared" si="443"/>
        <v>0</v>
      </c>
      <c r="BP338" s="316">
        <f t="shared" si="443"/>
        <v>0</v>
      </c>
      <c r="BQ338" s="316">
        <f t="shared" si="443"/>
        <v>0</v>
      </c>
      <c r="BR338" s="316">
        <f t="shared" si="443"/>
        <v>0</v>
      </c>
      <c r="BS338" s="316">
        <f t="shared" si="443"/>
        <v>0</v>
      </c>
      <c r="BT338" s="316">
        <f t="shared" si="443"/>
        <v>0</v>
      </c>
      <c r="BU338" s="316">
        <f t="shared" ref="BU338:BX338" si="444">IF($C118="NON-QALY",IF(BU$115="-","",BU$158*BU337),IF($C118="QALY",IF(BU$115="-","",BU337*BU$159),"N/A"))</f>
        <v>0</v>
      </c>
      <c r="BV338" s="316">
        <f t="shared" si="444"/>
        <v>0</v>
      </c>
      <c r="BW338" s="316">
        <f t="shared" si="444"/>
        <v>0</v>
      </c>
      <c r="BX338" s="316">
        <f t="shared" si="444"/>
        <v>0</v>
      </c>
    </row>
    <row r="339" spans="1:76" s="7" customFormat="1" ht="11.4" x14ac:dyDescent="0.2">
      <c r="A339" s="738" t="s">
        <v>36</v>
      </c>
      <c r="B339" s="713">
        <f>B119</f>
        <v>0</v>
      </c>
      <c r="C339" s="713" t="str">
        <f>C119</f>
        <v>Non-QALY</v>
      </c>
      <c r="D339" s="709">
        <f>E339/(IF(C119="QALY",Factors!$BU$83,Factors!$BU$82))</f>
        <v>0</v>
      </c>
      <c r="E339" s="709">
        <f t="shared" ref="E339" si="445">SUM(G340:BX340)</f>
        <v>0</v>
      </c>
      <c r="F339" s="34" t="s">
        <v>325</v>
      </c>
      <c r="G339" s="316">
        <f>G119</f>
        <v>0</v>
      </c>
      <c r="H339" s="316">
        <f t="shared" ref="H339:BS339" si="446">H119</f>
        <v>0</v>
      </c>
      <c r="I339" s="316">
        <f t="shared" si="446"/>
        <v>0</v>
      </c>
      <c r="J339" s="316">
        <f t="shared" si="446"/>
        <v>0</v>
      </c>
      <c r="K339" s="316">
        <f t="shared" si="446"/>
        <v>0</v>
      </c>
      <c r="L339" s="316">
        <f t="shared" si="446"/>
        <v>0</v>
      </c>
      <c r="M339" s="316">
        <f t="shared" si="446"/>
        <v>0</v>
      </c>
      <c r="N339" s="316">
        <f t="shared" si="446"/>
        <v>0</v>
      </c>
      <c r="O339" s="316">
        <f t="shared" si="446"/>
        <v>0</v>
      </c>
      <c r="P339" s="316">
        <f t="shared" si="446"/>
        <v>0</v>
      </c>
      <c r="Q339" s="316">
        <f t="shared" si="446"/>
        <v>0</v>
      </c>
      <c r="R339" s="316">
        <f t="shared" si="446"/>
        <v>0</v>
      </c>
      <c r="S339" s="316">
        <f t="shared" si="446"/>
        <v>0</v>
      </c>
      <c r="T339" s="316">
        <f t="shared" si="446"/>
        <v>0</v>
      </c>
      <c r="U339" s="316">
        <f t="shared" si="446"/>
        <v>0</v>
      </c>
      <c r="V339" s="316">
        <f t="shared" si="446"/>
        <v>0</v>
      </c>
      <c r="W339" s="316">
        <f t="shared" si="446"/>
        <v>0</v>
      </c>
      <c r="X339" s="316">
        <f t="shared" si="446"/>
        <v>0</v>
      </c>
      <c r="Y339" s="316">
        <f t="shared" si="446"/>
        <v>0</v>
      </c>
      <c r="Z339" s="316">
        <f t="shared" si="446"/>
        <v>0</v>
      </c>
      <c r="AA339" s="316">
        <f t="shared" si="446"/>
        <v>0</v>
      </c>
      <c r="AB339" s="316">
        <f t="shared" si="446"/>
        <v>0</v>
      </c>
      <c r="AC339" s="316">
        <f t="shared" si="446"/>
        <v>0</v>
      </c>
      <c r="AD339" s="316">
        <f t="shared" si="446"/>
        <v>0</v>
      </c>
      <c r="AE339" s="316">
        <f t="shared" si="446"/>
        <v>0</v>
      </c>
      <c r="AF339" s="316">
        <f t="shared" si="446"/>
        <v>0</v>
      </c>
      <c r="AG339" s="316">
        <f t="shared" si="446"/>
        <v>0</v>
      </c>
      <c r="AH339" s="316">
        <f t="shared" si="446"/>
        <v>0</v>
      </c>
      <c r="AI339" s="316">
        <f t="shared" si="446"/>
        <v>0</v>
      </c>
      <c r="AJ339" s="316">
        <f t="shared" si="446"/>
        <v>0</v>
      </c>
      <c r="AK339" s="316">
        <f t="shared" si="446"/>
        <v>0</v>
      </c>
      <c r="AL339" s="316">
        <f t="shared" si="446"/>
        <v>0</v>
      </c>
      <c r="AM339" s="316">
        <f t="shared" si="446"/>
        <v>0</v>
      </c>
      <c r="AN339" s="316">
        <f t="shared" si="446"/>
        <v>0</v>
      </c>
      <c r="AO339" s="316">
        <f t="shared" si="446"/>
        <v>0</v>
      </c>
      <c r="AP339" s="316">
        <f t="shared" si="446"/>
        <v>0</v>
      </c>
      <c r="AQ339" s="316">
        <f t="shared" si="446"/>
        <v>0</v>
      </c>
      <c r="AR339" s="316">
        <f t="shared" si="446"/>
        <v>0</v>
      </c>
      <c r="AS339" s="316">
        <f t="shared" si="446"/>
        <v>0</v>
      </c>
      <c r="AT339" s="316">
        <f t="shared" si="446"/>
        <v>0</v>
      </c>
      <c r="AU339" s="316">
        <f t="shared" si="446"/>
        <v>0</v>
      </c>
      <c r="AV339" s="316">
        <f t="shared" si="446"/>
        <v>0</v>
      </c>
      <c r="AW339" s="316">
        <f t="shared" si="446"/>
        <v>0</v>
      </c>
      <c r="AX339" s="316">
        <f t="shared" si="446"/>
        <v>0</v>
      </c>
      <c r="AY339" s="316">
        <f t="shared" si="446"/>
        <v>0</v>
      </c>
      <c r="AZ339" s="316">
        <f t="shared" si="446"/>
        <v>0</v>
      </c>
      <c r="BA339" s="316">
        <f t="shared" si="446"/>
        <v>0</v>
      </c>
      <c r="BB339" s="316">
        <f t="shared" si="446"/>
        <v>0</v>
      </c>
      <c r="BC339" s="316">
        <f t="shared" si="446"/>
        <v>0</v>
      </c>
      <c r="BD339" s="316">
        <f t="shared" si="446"/>
        <v>0</v>
      </c>
      <c r="BE339" s="316">
        <f t="shared" si="446"/>
        <v>0</v>
      </c>
      <c r="BF339" s="316">
        <f t="shared" si="446"/>
        <v>0</v>
      </c>
      <c r="BG339" s="316">
        <f t="shared" si="446"/>
        <v>0</v>
      </c>
      <c r="BH339" s="316">
        <f t="shared" si="446"/>
        <v>0</v>
      </c>
      <c r="BI339" s="316">
        <f t="shared" si="446"/>
        <v>0</v>
      </c>
      <c r="BJ339" s="316">
        <f t="shared" si="446"/>
        <v>0</v>
      </c>
      <c r="BK339" s="316">
        <f t="shared" si="446"/>
        <v>0</v>
      </c>
      <c r="BL339" s="316">
        <f t="shared" si="446"/>
        <v>0</v>
      </c>
      <c r="BM339" s="316">
        <f t="shared" si="446"/>
        <v>0</v>
      </c>
      <c r="BN339" s="316">
        <f t="shared" si="446"/>
        <v>0</v>
      </c>
      <c r="BO339" s="316">
        <f t="shared" si="446"/>
        <v>0</v>
      </c>
      <c r="BP339" s="316">
        <f t="shared" si="446"/>
        <v>0</v>
      </c>
      <c r="BQ339" s="316">
        <f t="shared" si="446"/>
        <v>0</v>
      </c>
      <c r="BR339" s="316">
        <f t="shared" si="446"/>
        <v>0</v>
      </c>
      <c r="BS339" s="316">
        <f t="shared" si="446"/>
        <v>0</v>
      </c>
      <c r="BT339" s="316">
        <f t="shared" ref="BT339:BX339" si="447">BT119</f>
        <v>0</v>
      </c>
      <c r="BU339" s="316">
        <f t="shared" si="447"/>
        <v>0</v>
      </c>
      <c r="BV339" s="316">
        <f t="shared" si="447"/>
        <v>0</v>
      </c>
      <c r="BW339" s="316">
        <f t="shared" si="447"/>
        <v>0</v>
      </c>
      <c r="BX339" s="316">
        <f t="shared" si="447"/>
        <v>0</v>
      </c>
    </row>
    <row r="340" spans="1:76" s="7" customFormat="1" ht="11.4" x14ac:dyDescent="0.2">
      <c r="A340" s="739"/>
      <c r="B340" s="714"/>
      <c r="C340" s="714"/>
      <c r="D340" s="710"/>
      <c r="E340" s="710"/>
      <c r="F340" s="90" t="s">
        <v>324</v>
      </c>
      <c r="G340" s="316">
        <f>IF($C119="","N/A",G339)</f>
        <v>0</v>
      </c>
      <c r="H340" s="316">
        <f>IF($C119="NON-QALY",IF(H$115="-","",H$158*H339),IF($C119="QALY",IF(H$115="-","",H339*H$159),"N/A"))</f>
        <v>0</v>
      </c>
      <c r="I340" s="316">
        <f t="shared" ref="I340:BT340" si="448">IF($C119="NON-QALY",IF(I$115="-","",I$158*I339),IF($C119="QALY",IF(I$115="-","",I339*I$159),"N/A"))</f>
        <v>0</v>
      </c>
      <c r="J340" s="316">
        <f t="shared" si="448"/>
        <v>0</v>
      </c>
      <c r="K340" s="316">
        <f t="shared" si="448"/>
        <v>0</v>
      </c>
      <c r="L340" s="316">
        <f t="shared" si="448"/>
        <v>0</v>
      </c>
      <c r="M340" s="316">
        <f t="shared" si="448"/>
        <v>0</v>
      </c>
      <c r="N340" s="316">
        <f t="shared" si="448"/>
        <v>0</v>
      </c>
      <c r="O340" s="316">
        <f t="shared" si="448"/>
        <v>0</v>
      </c>
      <c r="P340" s="316">
        <f t="shared" si="448"/>
        <v>0</v>
      </c>
      <c r="Q340" s="316">
        <f t="shared" si="448"/>
        <v>0</v>
      </c>
      <c r="R340" s="316">
        <f t="shared" si="448"/>
        <v>0</v>
      </c>
      <c r="S340" s="316">
        <f t="shared" si="448"/>
        <v>0</v>
      </c>
      <c r="T340" s="316">
        <f t="shared" si="448"/>
        <v>0</v>
      </c>
      <c r="U340" s="316">
        <f t="shared" si="448"/>
        <v>0</v>
      </c>
      <c r="V340" s="316">
        <f t="shared" si="448"/>
        <v>0</v>
      </c>
      <c r="W340" s="316">
        <f t="shared" si="448"/>
        <v>0</v>
      </c>
      <c r="X340" s="316">
        <f t="shared" si="448"/>
        <v>0</v>
      </c>
      <c r="Y340" s="316">
        <f t="shared" si="448"/>
        <v>0</v>
      </c>
      <c r="Z340" s="316">
        <f t="shared" si="448"/>
        <v>0</v>
      </c>
      <c r="AA340" s="316">
        <f t="shared" si="448"/>
        <v>0</v>
      </c>
      <c r="AB340" s="316">
        <f t="shared" si="448"/>
        <v>0</v>
      </c>
      <c r="AC340" s="316">
        <f t="shared" si="448"/>
        <v>0</v>
      </c>
      <c r="AD340" s="316">
        <f t="shared" si="448"/>
        <v>0</v>
      </c>
      <c r="AE340" s="316">
        <f t="shared" si="448"/>
        <v>0</v>
      </c>
      <c r="AF340" s="316">
        <f t="shared" si="448"/>
        <v>0</v>
      </c>
      <c r="AG340" s="316">
        <f t="shared" si="448"/>
        <v>0</v>
      </c>
      <c r="AH340" s="316">
        <f t="shared" si="448"/>
        <v>0</v>
      </c>
      <c r="AI340" s="316">
        <f t="shared" si="448"/>
        <v>0</v>
      </c>
      <c r="AJ340" s="316">
        <f t="shared" si="448"/>
        <v>0</v>
      </c>
      <c r="AK340" s="316">
        <f t="shared" si="448"/>
        <v>0</v>
      </c>
      <c r="AL340" s="316">
        <f t="shared" si="448"/>
        <v>0</v>
      </c>
      <c r="AM340" s="316">
        <f t="shared" si="448"/>
        <v>0</v>
      </c>
      <c r="AN340" s="316">
        <f t="shared" si="448"/>
        <v>0</v>
      </c>
      <c r="AO340" s="316">
        <f t="shared" si="448"/>
        <v>0</v>
      </c>
      <c r="AP340" s="316">
        <f t="shared" si="448"/>
        <v>0</v>
      </c>
      <c r="AQ340" s="316">
        <f t="shared" si="448"/>
        <v>0</v>
      </c>
      <c r="AR340" s="316">
        <f t="shared" si="448"/>
        <v>0</v>
      </c>
      <c r="AS340" s="316">
        <f t="shared" si="448"/>
        <v>0</v>
      </c>
      <c r="AT340" s="316">
        <f t="shared" si="448"/>
        <v>0</v>
      </c>
      <c r="AU340" s="316">
        <f t="shared" si="448"/>
        <v>0</v>
      </c>
      <c r="AV340" s="316">
        <f t="shared" si="448"/>
        <v>0</v>
      </c>
      <c r="AW340" s="316">
        <f t="shared" si="448"/>
        <v>0</v>
      </c>
      <c r="AX340" s="316">
        <f t="shared" si="448"/>
        <v>0</v>
      </c>
      <c r="AY340" s="316">
        <f t="shared" si="448"/>
        <v>0</v>
      </c>
      <c r="AZ340" s="316">
        <f t="shared" si="448"/>
        <v>0</v>
      </c>
      <c r="BA340" s="316">
        <f t="shared" si="448"/>
        <v>0</v>
      </c>
      <c r="BB340" s="316">
        <f t="shared" si="448"/>
        <v>0</v>
      </c>
      <c r="BC340" s="316">
        <f t="shared" si="448"/>
        <v>0</v>
      </c>
      <c r="BD340" s="316">
        <f t="shared" si="448"/>
        <v>0</v>
      </c>
      <c r="BE340" s="316">
        <f t="shared" si="448"/>
        <v>0</v>
      </c>
      <c r="BF340" s="316">
        <f t="shared" si="448"/>
        <v>0</v>
      </c>
      <c r="BG340" s="316">
        <f t="shared" si="448"/>
        <v>0</v>
      </c>
      <c r="BH340" s="316">
        <f t="shared" si="448"/>
        <v>0</v>
      </c>
      <c r="BI340" s="316">
        <f t="shared" si="448"/>
        <v>0</v>
      </c>
      <c r="BJ340" s="316">
        <f t="shared" si="448"/>
        <v>0</v>
      </c>
      <c r="BK340" s="316">
        <f t="shared" si="448"/>
        <v>0</v>
      </c>
      <c r="BL340" s="316">
        <f t="shared" si="448"/>
        <v>0</v>
      </c>
      <c r="BM340" s="316">
        <f t="shared" si="448"/>
        <v>0</v>
      </c>
      <c r="BN340" s="316">
        <f t="shared" si="448"/>
        <v>0</v>
      </c>
      <c r="BO340" s="316">
        <f t="shared" si="448"/>
        <v>0</v>
      </c>
      <c r="BP340" s="316">
        <f t="shared" si="448"/>
        <v>0</v>
      </c>
      <c r="BQ340" s="316">
        <f t="shared" si="448"/>
        <v>0</v>
      </c>
      <c r="BR340" s="316">
        <f t="shared" si="448"/>
        <v>0</v>
      </c>
      <c r="BS340" s="316">
        <f t="shared" si="448"/>
        <v>0</v>
      </c>
      <c r="BT340" s="316">
        <f t="shared" si="448"/>
        <v>0</v>
      </c>
      <c r="BU340" s="316">
        <f t="shared" ref="BU340:BX340" si="449">IF($C119="NON-QALY",IF(BU$115="-","",BU$158*BU339),IF($C119="QALY",IF(BU$115="-","",BU339*BU$159),"N/A"))</f>
        <v>0</v>
      </c>
      <c r="BV340" s="316">
        <f t="shared" si="449"/>
        <v>0</v>
      </c>
      <c r="BW340" s="316">
        <f t="shared" si="449"/>
        <v>0</v>
      </c>
      <c r="BX340" s="316">
        <f t="shared" si="449"/>
        <v>0</v>
      </c>
    </row>
    <row r="341" spans="1:76" s="7" customFormat="1" ht="11.4" x14ac:dyDescent="0.2">
      <c r="A341" s="738" t="s">
        <v>37</v>
      </c>
      <c r="B341" s="713">
        <f>B120</f>
        <v>0</v>
      </c>
      <c r="C341" s="713" t="str">
        <f>C120</f>
        <v>Non-QALY</v>
      </c>
      <c r="D341" s="709">
        <f>E341/(IF(C120="QALY",Factors!$BU$83,Factors!$BU$82))</f>
        <v>0</v>
      </c>
      <c r="E341" s="709">
        <f t="shared" ref="E341" si="450">SUM(G342:BX342)</f>
        <v>0</v>
      </c>
      <c r="F341" s="34" t="s">
        <v>325</v>
      </c>
      <c r="G341" s="316">
        <f>G120</f>
        <v>0</v>
      </c>
      <c r="H341" s="316">
        <f t="shared" ref="H341:BS341" si="451">H120</f>
        <v>0</v>
      </c>
      <c r="I341" s="316">
        <f t="shared" si="451"/>
        <v>0</v>
      </c>
      <c r="J341" s="316">
        <f t="shared" si="451"/>
        <v>0</v>
      </c>
      <c r="K341" s="316">
        <f t="shared" si="451"/>
        <v>0</v>
      </c>
      <c r="L341" s="316">
        <f t="shared" si="451"/>
        <v>0</v>
      </c>
      <c r="M341" s="316">
        <f t="shared" si="451"/>
        <v>0</v>
      </c>
      <c r="N341" s="316">
        <f t="shared" si="451"/>
        <v>0</v>
      </c>
      <c r="O341" s="316">
        <f t="shared" si="451"/>
        <v>0</v>
      </c>
      <c r="P341" s="316">
        <f t="shared" si="451"/>
        <v>0</v>
      </c>
      <c r="Q341" s="316">
        <f t="shared" si="451"/>
        <v>0</v>
      </c>
      <c r="R341" s="316">
        <f t="shared" si="451"/>
        <v>0</v>
      </c>
      <c r="S341" s="316">
        <f t="shared" si="451"/>
        <v>0</v>
      </c>
      <c r="T341" s="316">
        <f t="shared" si="451"/>
        <v>0</v>
      </c>
      <c r="U341" s="316">
        <f t="shared" si="451"/>
        <v>0</v>
      </c>
      <c r="V341" s="316">
        <f t="shared" si="451"/>
        <v>0</v>
      </c>
      <c r="W341" s="316">
        <f t="shared" si="451"/>
        <v>0</v>
      </c>
      <c r="X341" s="316">
        <f t="shared" si="451"/>
        <v>0</v>
      </c>
      <c r="Y341" s="316">
        <f t="shared" si="451"/>
        <v>0</v>
      </c>
      <c r="Z341" s="316">
        <f t="shared" si="451"/>
        <v>0</v>
      </c>
      <c r="AA341" s="316">
        <f t="shared" si="451"/>
        <v>0</v>
      </c>
      <c r="AB341" s="316">
        <f t="shared" si="451"/>
        <v>0</v>
      </c>
      <c r="AC341" s="316">
        <f t="shared" si="451"/>
        <v>0</v>
      </c>
      <c r="AD341" s="316">
        <f t="shared" si="451"/>
        <v>0</v>
      </c>
      <c r="AE341" s="316">
        <f t="shared" si="451"/>
        <v>0</v>
      </c>
      <c r="AF341" s="316">
        <f t="shared" si="451"/>
        <v>0</v>
      </c>
      <c r="AG341" s="316">
        <f t="shared" si="451"/>
        <v>0</v>
      </c>
      <c r="AH341" s="316">
        <f t="shared" si="451"/>
        <v>0</v>
      </c>
      <c r="AI341" s="316">
        <f t="shared" si="451"/>
        <v>0</v>
      </c>
      <c r="AJ341" s="316">
        <f t="shared" si="451"/>
        <v>0</v>
      </c>
      <c r="AK341" s="316">
        <f t="shared" si="451"/>
        <v>0</v>
      </c>
      <c r="AL341" s="316">
        <f t="shared" si="451"/>
        <v>0</v>
      </c>
      <c r="AM341" s="316">
        <f t="shared" si="451"/>
        <v>0</v>
      </c>
      <c r="AN341" s="316">
        <f t="shared" si="451"/>
        <v>0</v>
      </c>
      <c r="AO341" s="316">
        <f t="shared" si="451"/>
        <v>0</v>
      </c>
      <c r="AP341" s="316">
        <f t="shared" si="451"/>
        <v>0</v>
      </c>
      <c r="AQ341" s="316">
        <f t="shared" si="451"/>
        <v>0</v>
      </c>
      <c r="AR341" s="316">
        <f t="shared" si="451"/>
        <v>0</v>
      </c>
      <c r="AS341" s="316">
        <f t="shared" si="451"/>
        <v>0</v>
      </c>
      <c r="AT341" s="316">
        <f t="shared" si="451"/>
        <v>0</v>
      </c>
      <c r="AU341" s="316">
        <f t="shared" si="451"/>
        <v>0</v>
      </c>
      <c r="AV341" s="316">
        <f t="shared" si="451"/>
        <v>0</v>
      </c>
      <c r="AW341" s="316">
        <f t="shared" si="451"/>
        <v>0</v>
      </c>
      <c r="AX341" s="316">
        <f t="shared" si="451"/>
        <v>0</v>
      </c>
      <c r="AY341" s="316">
        <f t="shared" si="451"/>
        <v>0</v>
      </c>
      <c r="AZ341" s="316">
        <f t="shared" si="451"/>
        <v>0</v>
      </c>
      <c r="BA341" s="316">
        <f t="shared" si="451"/>
        <v>0</v>
      </c>
      <c r="BB341" s="316">
        <f t="shared" si="451"/>
        <v>0</v>
      </c>
      <c r="BC341" s="316">
        <f t="shared" si="451"/>
        <v>0</v>
      </c>
      <c r="BD341" s="316">
        <f t="shared" si="451"/>
        <v>0</v>
      </c>
      <c r="BE341" s="316">
        <f t="shared" si="451"/>
        <v>0</v>
      </c>
      <c r="BF341" s="316">
        <f t="shared" si="451"/>
        <v>0</v>
      </c>
      <c r="BG341" s="316">
        <f t="shared" si="451"/>
        <v>0</v>
      </c>
      <c r="BH341" s="316">
        <f t="shared" si="451"/>
        <v>0</v>
      </c>
      <c r="BI341" s="316">
        <f t="shared" si="451"/>
        <v>0</v>
      </c>
      <c r="BJ341" s="316">
        <f t="shared" si="451"/>
        <v>0</v>
      </c>
      <c r="BK341" s="316">
        <f t="shared" si="451"/>
        <v>0</v>
      </c>
      <c r="BL341" s="316">
        <f t="shared" si="451"/>
        <v>0</v>
      </c>
      <c r="BM341" s="316">
        <f t="shared" si="451"/>
        <v>0</v>
      </c>
      <c r="BN341" s="316">
        <f t="shared" si="451"/>
        <v>0</v>
      </c>
      <c r="BO341" s="316">
        <f t="shared" si="451"/>
        <v>0</v>
      </c>
      <c r="BP341" s="316">
        <f t="shared" si="451"/>
        <v>0</v>
      </c>
      <c r="BQ341" s="316">
        <f t="shared" si="451"/>
        <v>0</v>
      </c>
      <c r="BR341" s="316">
        <f t="shared" si="451"/>
        <v>0</v>
      </c>
      <c r="BS341" s="316">
        <f t="shared" si="451"/>
        <v>0</v>
      </c>
      <c r="BT341" s="316">
        <f t="shared" ref="BT341:BX341" si="452">BT120</f>
        <v>0</v>
      </c>
      <c r="BU341" s="316">
        <f t="shared" si="452"/>
        <v>0</v>
      </c>
      <c r="BV341" s="316">
        <f t="shared" si="452"/>
        <v>0</v>
      </c>
      <c r="BW341" s="316">
        <f t="shared" si="452"/>
        <v>0</v>
      </c>
      <c r="BX341" s="316">
        <f t="shared" si="452"/>
        <v>0</v>
      </c>
    </row>
    <row r="342" spans="1:76" s="7" customFormat="1" ht="11.4" x14ac:dyDescent="0.2">
      <c r="A342" s="739"/>
      <c r="B342" s="714"/>
      <c r="C342" s="714"/>
      <c r="D342" s="710"/>
      <c r="E342" s="710"/>
      <c r="F342" s="90" t="s">
        <v>324</v>
      </c>
      <c r="G342" s="316">
        <f>IF($C120="","N/A",G341)</f>
        <v>0</v>
      </c>
      <c r="H342" s="316">
        <f>IF($C120="NON-QALY",IF(H$115="-","",H$158*H341),IF($C120="QALY",IF(H$115="-","",H341*H$159),"N/A"))</f>
        <v>0</v>
      </c>
      <c r="I342" s="316">
        <f t="shared" ref="I342:BT342" si="453">IF($C120="NON-QALY",IF(I$115="-","",I$158*I341),IF($C120="QALY",IF(I$115="-","",I341*I$159),"N/A"))</f>
        <v>0</v>
      </c>
      <c r="J342" s="316">
        <f t="shared" si="453"/>
        <v>0</v>
      </c>
      <c r="K342" s="316">
        <f t="shared" si="453"/>
        <v>0</v>
      </c>
      <c r="L342" s="316">
        <f t="shared" si="453"/>
        <v>0</v>
      </c>
      <c r="M342" s="316">
        <f t="shared" si="453"/>
        <v>0</v>
      </c>
      <c r="N342" s="316">
        <f t="shared" si="453"/>
        <v>0</v>
      </c>
      <c r="O342" s="316">
        <f t="shared" si="453"/>
        <v>0</v>
      </c>
      <c r="P342" s="316">
        <f t="shared" si="453"/>
        <v>0</v>
      </c>
      <c r="Q342" s="316">
        <f t="shared" si="453"/>
        <v>0</v>
      </c>
      <c r="R342" s="316">
        <f t="shared" si="453"/>
        <v>0</v>
      </c>
      <c r="S342" s="316">
        <f t="shared" si="453"/>
        <v>0</v>
      </c>
      <c r="T342" s="316">
        <f t="shared" si="453"/>
        <v>0</v>
      </c>
      <c r="U342" s="316">
        <f t="shared" si="453"/>
        <v>0</v>
      </c>
      <c r="V342" s="316">
        <f t="shared" si="453"/>
        <v>0</v>
      </c>
      <c r="W342" s="316">
        <f t="shared" si="453"/>
        <v>0</v>
      </c>
      <c r="X342" s="316">
        <f t="shared" si="453"/>
        <v>0</v>
      </c>
      <c r="Y342" s="316">
        <f t="shared" si="453"/>
        <v>0</v>
      </c>
      <c r="Z342" s="316">
        <f t="shared" si="453"/>
        <v>0</v>
      </c>
      <c r="AA342" s="316">
        <f t="shared" si="453"/>
        <v>0</v>
      </c>
      <c r="AB342" s="316">
        <f t="shared" si="453"/>
        <v>0</v>
      </c>
      <c r="AC342" s="316">
        <f t="shared" si="453"/>
        <v>0</v>
      </c>
      <c r="AD342" s="316">
        <f t="shared" si="453"/>
        <v>0</v>
      </c>
      <c r="AE342" s="316">
        <f t="shared" si="453"/>
        <v>0</v>
      </c>
      <c r="AF342" s="316">
        <f t="shared" si="453"/>
        <v>0</v>
      </c>
      <c r="AG342" s="316">
        <f t="shared" si="453"/>
        <v>0</v>
      </c>
      <c r="AH342" s="316">
        <f t="shared" si="453"/>
        <v>0</v>
      </c>
      <c r="AI342" s="316">
        <f t="shared" si="453"/>
        <v>0</v>
      </c>
      <c r="AJ342" s="316">
        <f t="shared" si="453"/>
        <v>0</v>
      </c>
      <c r="AK342" s="316">
        <f t="shared" si="453"/>
        <v>0</v>
      </c>
      <c r="AL342" s="316">
        <f t="shared" si="453"/>
        <v>0</v>
      </c>
      <c r="AM342" s="316">
        <f t="shared" si="453"/>
        <v>0</v>
      </c>
      <c r="AN342" s="316">
        <f t="shared" si="453"/>
        <v>0</v>
      </c>
      <c r="AO342" s="316">
        <f t="shared" si="453"/>
        <v>0</v>
      </c>
      <c r="AP342" s="316">
        <f t="shared" si="453"/>
        <v>0</v>
      </c>
      <c r="AQ342" s="316">
        <f t="shared" si="453"/>
        <v>0</v>
      </c>
      <c r="AR342" s="316">
        <f t="shared" si="453"/>
        <v>0</v>
      </c>
      <c r="AS342" s="316">
        <f t="shared" si="453"/>
        <v>0</v>
      </c>
      <c r="AT342" s="316">
        <f t="shared" si="453"/>
        <v>0</v>
      </c>
      <c r="AU342" s="316">
        <f t="shared" si="453"/>
        <v>0</v>
      </c>
      <c r="AV342" s="316">
        <f t="shared" si="453"/>
        <v>0</v>
      </c>
      <c r="AW342" s="316">
        <f t="shared" si="453"/>
        <v>0</v>
      </c>
      <c r="AX342" s="316">
        <f t="shared" si="453"/>
        <v>0</v>
      </c>
      <c r="AY342" s="316">
        <f t="shared" si="453"/>
        <v>0</v>
      </c>
      <c r="AZ342" s="316">
        <f t="shared" si="453"/>
        <v>0</v>
      </c>
      <c r="BA342" s="316">
        <f t="shared" si="453"/>
        <v>0</v>
      </c>
      <c r="BB342" s="316">
        <f t="shared" si="453"/>
        <v>0</v>
      </c>
      <c r="BC342" s="316">
        <f t="shared" si="453"/>
        <v>0</v>
      </c>
      <c r="BD342" s="316">
        <f t="shared" si="453"/>
        <v>0</v>
      </c>
      <c r="BE342" s="316">
        <f t="shared" si="453"/>
        <v>0</v>
      </c>
      <c r="BF342" s="316">
        <f t="shared" si="453"/>
        <v>0</v>
      </c>
      <c r="BG342" s="316">
        <f t="shared" si="453"/>
        <v>0</v>
      </c>
      <c r="BH342" s="316">
        <f t="shared" si="453"/>
        <v>0</v>
      </c>
      <c r="BI342" s="316">
        <f t="shared" si="453"/>
        <v>0</v>
      </c>
      <c r="BJ342" s="316">
        <f t="shared" si="453"/>
        <v>0</v>
      </c>
      <c r="BK342" s="316">
        <f t="shared" si="453"/>
        <v>0</v>
      </c>
      <c r="BL342" s="316">
        <f t="shared" si="453"/>
        <v>0</v>
      </c>
      <c r="BM342" s="316">
        <f t="shared" si="453"/>
        <v>0</v>
      </c>
      <c r="BN342" s="316">
        <f t="shared" si="453"/>
        <v>0</v>
      </c>
      <c r="BO342" s="316">
        <f t="shared" si="453"/>
        <v>0</v>
      </c>
      <c r="BP342" s="316">
        <f t="shared" si="453"/>
        <v>0</v>
      </c>
      <c r="BQ342" s="316">
        <f t="shared" si="453"/>
        <v>0</v>
      </c>
      <c r="BR342" s="316">
        <f t="shared" si="453"/>
        <v>0</v>
      </c>
      <c r="BS342" s="316">
        <f t="shared" si="453"/>
        <v>0</v>
      </c>
      <c r="BT342" s="316">
        <f t="shared" si="453"/>
        <v>0</v>
      </c>
      <c r="BU342" s="316">
        <f t="shared" ref="BU342:BX342" si="454">IF($C120="NON-QALY",IF(BU$115="-","",BU$158*BU341),IF($C120="QALY",IF(BU$115="-","",BU341*BU$159),"N/A"))</f>
        <v>0</v>
      </c>
      <c r="BV342" s="316">
        <f t="shared" si="454"/>
        <v>0</v>
      </c>
      <c r="BW342" s="316">
        <f t="shared" si="454"/>
        <v>0</v>
      </c>
      <c r="BX342" s="316">
        <f t="shared" si="454"/>
        <v>0</v>
      </c>
    </row>
    <row r="343" spans="1:76" s="7" customFormat="1" ht="11.4" x14ac:dyDescent="0.2">
      <c r="A343" s="738" t="s">
        <v>38</v>
      </c>
      <c r="B343" s="713">
        <f>B121</f>
        <v>0</v>
      </c>
      <c r="C343" s="713" t="str">
        <f>C121</f>
        <v>Non-QALY</v>
      </c>
      <c r="D343" s="709">
        <f>E343/(IF(C121="QALY",Factors!$BU$83,Factors!$BU$82))</f>
        <v>0</v>
      </c>
      <c r="E343" s="709">
        <f t="shared" ref="E343" si="455">SUM(G344:BX344)</f>
        <v>0</v>
      </c>
      <c r="F343" s="34" t="s">
        <v>325</v>
      </c>
      <c r="G343" s="316">
        <f>G121</f>
        <v>0</v>
      </c>
      <c r="H343" s="316">
        <f t="shared" ref="H343:BS343" si="456">H121</f>
        <v>0</v>
      </c>
      <c r="I343" s="316">
        <f t="shared" si="456"/>
        <v>0</v>
      </c>
      <c r="J343" s="316">
        <f t="shared" si="456"/>
        <v>0</v>
      </c>
      <c r="K343" s="316">
        <f t="shared" si="456"/>
        <v>0</v>
      </c>
      <c r="L343" s="316">
        <f t="shared" si="456"/>
        <v>0</v>
      </c>
      <c r="M343" s="316">
        <f t="shared" si="456"/>
        <v>0</v>
      </c>
      <c r="N343" s="316">
        <f t="shared" si="456"/>
        <v>0</v>
      </c>
      <c r="O343" s="316">
        <f t="shared" si="456"/>
        <v>0</v>
      </c>
      <c r="P343" s="316">
        <f t="shared" si="456"/>
        <v>0</v>
      </c>
      <c r="Q343" s="316">
        <f t="shared" si="456"/>
        <v>0</v>
      </c>
      <c r="R343" s="316">
        <f t="shared" si="456"/>
        <v>0</v>
      </c>
      <c r="S343" s="316">
        <f t="shared" si="456"/>
        <v>0</v>
      </c>
      <c r="T343" s="316">
        <f t="shared" si="456"/>
        <v>0</v>
      </c>
      <c r="U343" s="316">
        <f t="shared" si="456"/>
        <v>0</v>
      </c>
      <c r="V343" s="316">
        <f t="shared" si="456"/>
        <v>0</v>
      </c>
      <c r="W343" s="316">
        <f t="shared" si="456"/>
        <v>0</v>
      </c>
      <c r="X343" s="316">
        <f t="shared" si="456"/>
        <v>0</v>
      </c>
      <c r="Y343" s="316">
        <f t="shared" si="456"/>
        <v>0</v>
      </c>
      <c r="Z343" s="316">
        <f t="shared" si="456"/>
        <v>0</v>
      </c>
      <c r="AA343" s="316">
        <f t="shared" si="456"/>
        <v>0</v>
      </c>
      <c r="AB343" s="316">
        <f t="shared" si="456"/>
        <v>0</v>
      </c>
      <c r="AC343" s="316">
        <f t="shared" si="456"/>
        <v>0</v>
      </c>
      <c r="AD343" s="316">
        <f t="shared" si="456"/>
        <v>0</v>
      </c>
      <c r="AE343" s="316">
        <f t="shared" si="456"/>
        <v>0</v>
      </c>
      <c r="AF343" s="316">
        <f t="shared" si="456"/>
        <v>0</v>
      </c>
      <c r="AG343" s="316">
        <f t="shared" si="456"/>
        <v>0</v>
      </c>
      <c r="AH343" s="316">
        <f t="shared" si="456"/>
        <v>0</v>
      </c>
      <c r="AI343" s="316">
        <f t="shared" si="456"/>
        <v>0</v>
      </c>
      <c r="AJ343" s="316">
        <f t="shared" si="456"/>
        <v>0</v>
      </c>
      <c r="AK343" s="316">
        <f t="shared" si="456"/>
        <v>0</v>
      </c>
      <c r="AL343" s="316">
        <f t="shared" si="456"/>
        <v>0</v>
      </c>
      <c r="AM343" s="316">
        <f t="shared" si="456"/>
        <v>0</v>
      </c>
      <c r="AN343" s="316">
        <f t="shared" si="456"/>
        <v>0</v>
      </c>
      <c r="AO343" s="316">
        <f t="shared" si="456"/>
        <v>0</v>
      </c>
      <c r="AP343" s="316">
        <f t="shared" si="456"/>
        <v>0</v>
      </c>
      <c r="AQ343" s="316">
        <f t="shared" si="456"/>
        <v>0</v>
      </c>
      <c r="AR343" s="316">
        <f t="shared" si="456"/>
        <v>0</v>
      </c>
      <c r="AS343" s="316">
        <f t="shared" si="456"/>
        <v>0</v>
      </c>
      <c r="AT343" s="316">
        <f t="shared" si="456"/>
        <v>0</v>
      </c>
      <c r="AU343" s="316">
        <f t="shared" si="456"/>
        <v>0</v>
      </c>
      <c r="AV343" s="316">
        <f t="shared" si="456"/>
        <v>0</v>
      </c>
      <c r="AW343" s="316">
        <f t="shared" si="456"/>
        <v>0</v>
      </c>
      <c r="AX343" s="316">
        <f t="shared" si="456"/>
        <v>0</v>
      </c>
      <c r="AY343" s="316">
        <f t="shared" si="456"/>
        <v>0</v>
      </c>
      <c r="AZ343" s="316">
        <f t="shared" si="456"/>
        <v>0</v>
      </c>
      <c r="BA343" s="316">
        <f t="shared" si="456"/>
        <v>0</v>
      </c>
      <c r="BB343" s="316">
        <f t="shared" si="456"/>
        <v>0</v>
      </c>
      <c r="BC343" s="316">
        <f t="shared" si="456"/>
        <v>0</v>
      </c>
      <c r="BD343" s="316">
        <f t="shared" si="456"/>
        <v>0</v>
      </c>
      <c r="BE343" s="316">
        <f t="shared" si="456"/>
        <v>0</v>
      </c>
      <c r="BF343" s="316">
        <f t="shared" si="456"/>
        <v>0</v>
      </c>
      <c r="BG343" s="316">
        <f t="shared" si="456"/>
        <v>0</v>
      </c>
      <c r="BH343" s="316">
        <f t="shared" si="456"/>
        <v>0</v>
      </c>
      <c r="BI343" s="316">
        <f t="shared" si="456"/>
        <v>0</v>
      </c>
      <c r="BJ343" s="316">
        <f t="shared" si="456"/>
        <v>0</v>
      </c>
      <c r="BK343" s="316">
        <f t="shared" si="456"/>
        <v>0</v>
      </c>
      <c r="BL343" s="316">
        <f t="shared" si="456"/>
        <v>0</v>
      </c>
      <c r="BM343" s="316">
        <f t="shared" si="456"/>
        <v>0</v>
      </c>
      <c r="BN343" s="316">
        <f t="shared" si="456"/>
        <v>0</v>
      </c>
      <c r="BO343" s="316">
        <f t="shared" si="456"/>
        <v>0</v>
      </c>
      <c r="BP343" s="316">
        <f t="shared" si="456"/>
        <v>0</v>
      </c>
      <c r="BQ343" s="316">
        <f t="shared" si="456"/>
        <v>0</v>
      </c>
      <c r="BR343" s="316">
        <f t="shared" si="456"/>
        <v>0</v>
      </c>
      <c r="BS343" s="316">
        <f t="shared" si="456"/>
        <v>0</v>
      </c>
      <c r="BT343" s="316">
        <f t="shared" ref="BT343:BX343" si="457">BT121</f>
        <v>0</v>
      </c>
      <c r="BU343" s="316">
        <f t="shared" si="457"/>
        <v>0</v>
      </c>
      <c r="BV343" s="316">
        <f t="shared" si="457"/>
        <v>0</v>
      </c>
      <c r="BW343" s="316">
        <f t="shared" si="457"/>
        <v>0</v>
      </c>
      <c r="BX343" s="316">
        <f t="shared" si="457"/>
        <v>0</v>
      </c>
    </row>
    <row r="344" spans="1:76" s="7" customFormat="1" ht="11.4" x14ac:dyDescent="0.2">
      <c r="A344" s="739"/>
      <c r="B344" s="714"/>
      <c r="C344" s="714"/>
      <c r="D344" s="710"/>
      <c r="E344" s="710"/>
      <c r="F344" s="90" t="s">
        <v>324</v>
      </c>
      <c r="G344" s="316">
        <f>IF($C121="","N/A",G343)</f>
        <v>0</v>
      </c>
      <c r="H344" s="316">
        <f>IF($C121="NON-QALY",IF(H$115="-","",H$158*H343),IF($C121="QALY",IF(H$115="-","",H343*H$159),"N/A"))</f>
        <v>0</v>
      </c>
      <c r="I344" s="316">
        <f t="shared" ref="I344:BT344" si="458">IF($C121="NON-QALY",IF(I$115="-","",I$158*I343),IF($C121="QALY",IF(I$115="-","",I343*I$159),"N/A"))</f>
        <v>0</v>
      </c>
      <c r="J344" s="316">
        <f t="shared" si="458"/>
        <v>0</v>
      </c>
      <c r="K344" s="316">
        <f t="shared" si="458"/>
        <v>0</v>
      </c>
      <c r="L344" s="316">
        <f t="shared" si="458"/>
        <v>0</v>
      </c>
      <c r="M344" s="316">
        <f t="shared" si="458"/>
        <v>0</v>
      </c>
      <c r="N344" s="316">
        <f t="shared" si="458"/>
        <v>0</v>
      </c>
      <c r="O344" s="316">
        <f t="shared" si="458"/>
        <v>0</v>
      </c>
      <c r="P344" s="316">
        <f t="shared" si="458"/>
        <v>0</v>
      </c>
      <c r="Q344" s="316">
        <f t="shared" si="458"/>
        <v>0</v>
      </c>
      <c r="R344" s="316">
        <f t="shared" si="458"/>
        <v>0</v>
      </c>
      <c r="S344" s="316">
        <f t="shared" si="458"/>
        <v>0</v>
      </c>
      <c r="T344" s="316">
        <f t="shared" si="458"/>
        <v>0</v>
      </c>
      <c r="U344" s="316">
        <f t="shared" si="458"/>
        <v>0</v>
      </c>
      <c r="V344" s="316">
        <f t="shared" si="458"/>
        <v>0</v>
      </c>
      <c r="W344" s="316">
        <f t="shared" si="458"/>
        <v>0</v>
      </c>
      <c r="X344" s="316">
        <f t="shared" si="458"/>
        <v>0</v>
      </c>
      <c r="Y344" s="316">
        <f t="shared" si="458"/>
        <v>0</v>
      </c>
      <c r="Z344" s="316">
        <f t="shared" si="458"/>
        <v>0</v>
      </c>
      <c r="AA344" s="316">
        <f t="shared" si="458"/>
        <v>0</v>
      </c>
      <c r="AB344" s="316">
        <f t="shared" si="458"/>
        <v>0</v>
      </c>
      <c r="AC344" s="316">
        <f t="shared" si="458"/>
        <v>0</v>
      </c>
      <c r="AD344" s="316">
        <f t="shared" si="458"/>
        <v>0</v>
      </c>
      <c r="AE344" s="316">
        <f t="shared" si="458"/>
        <v>0</v>
      </c>
      <c r="AF344" s="316">
        <f t="shared" si="458"/>
        <v>0</v>
      </c>
      <c r="AG344" s="316">
        <f t="shared" si="458"/>
        <v>0</v>
      </c>
      <c r="AH344" s="316">
        <f t="shared" si="458"/>
        <v>0</v>
      </c>
      <c r="AI344" s="316">
        <f t="shared" si="458"/>
        <v>0</v>
      </c>
      <c r="AJ344" s="316">
        <f t="shared" si="458"/>
        <v>0</v>
      </c>
      <c r="AK344" s="316">
        <f t="shared" si="458"/>
        <v>0</v>
      </c>
      <c r="AL344" s="316">
        <f t="shared" si="458"/>
        <v>0</v>
      </c>
      <c r="AM344" s="316">
        <f t="shared" si="458"/>
        <v>0</v>
      </c>
      <c r="AN344" s="316">
        <f t="shared" si="458"/>
        <v>0</v>
      </c>
      <c r="AO344" s="316">
        <f t="shared" si="458"/>
        <v>0</v>
      </c>
      <c r="AP344" s="316">
        <f t="shared" si="458"/>
        <v>0</v>
      </c>
      <c r="AQ344" s="316">
        <f t="shared" si="458"/>
        <v>0</v>
      </c>
      <c r="AR344" s="316">
        <f t="shared" si="458"/>
        <v>0</v>
      </c>
      <c r="AS344" s="316">
        <f t="shared" si="458"/>
        <v>0</v>
      </c>
      <c r="AT344" s="316">
        <f t="shared" si="458"/>
        <v>0</v>
      </c>
      <c r="AU344" s="316">
        <f t="shared" si="458"/>
        <v>0</v>
      </c>
      <c r="AV344" s="316">
        <f t="shared" si="458"/>
        <v>0</v>
      </c>
      <c r="AW344" s="316">
        <f t="shared" si="458"/>
        <v>0</v>
      </c>
      <c r="AX344" s="316">
        <f t="shared" si="458"/>
        <v>0</v>
      </c>
      <c r="AY344" s="316">
        <f t="shared" si="458"/>
        <v>0</v>
      </c>
      <c r="AZ344" s="316">
        <f t="shared" si="458"/>
        <v>0</v>
      </c>
      <c r="BA344" s="316">
        <f t="shared" si="458"/>
        <v>0</v>
      </c>
      <c r="BB344" s="316">
        <f t="shared" si="458"/>
        <v>0</v>
      </c>
      <c r="BC344" s="316">
        <f t="shared" si="458"/>
        <v>0</v>
      </c>
      <c r="BD344" s="316">
        <f t="shared" si="458"/>
        <v>0</v>
      </c>
      <c r="BE344" s="316">
        <f t="shared" si="458"/>
        <v>0</v>
      </c>
      <c r="BF344" s="316">
        <f t="shared" si="458"/>
        <v>0</v>
      </c>
      <c r="BG344" s="316">
        <f t="shared" si="458"/>
        <v>0</v>
      </c>
      <c r="BH344" s="316">
        <f t="shared" si="458"/>
        <v>0</v>
      </c>
      <c r="BI344" s="316">
        <f t="shared" si="458"/>
        <v>0</v>
      </c>
      <c r="BJ344" s="316">
        <f t="shared" si="458"/>
        <v>0</v>
      </c>
      <c r="BK344" s="316">
        <f t="shared" si="458"/>
        <v>0</v>
      </c>
      <c r="BL344" s="316">
        <f t="shared" si="458"/>
        <v>0</v>
      </c>
      <c r="BM344" s="316">
        <f t="shared" si="458"/>
        <v>0</v>
      </c>
      <c r="BN344" s="316">
        <f t="shared" si="458"/>
        <v>0</v>
      </c>
      <c r="BO344" s="316">
        <f t="shared" si="458"/>
        <v>0</v>
      </c>
      <c r="BP344" s="316">
        <f t="shared" si="458"/>
        <v>0</v>
      </c>
      <c r="BQ344" s="316">
        <f t="shared" si="458"/>
        <v>0</v>
      </c>
      <c r="BR344" s="316">
        <f t="shared" si="458"/>
        <v>0</v>
      </c>
      <c r="BS344" s="316">
        <f t="shared" si="458"/>
        <v>0</v>
      </c>
      <c r="BT344" s="316">
        <f t="shared" si="458"/>
        <v>0</v>
      </c>
      <c r="BU344" s="316">
        <f t="shared" ref="BU344:BX344" si="459">IF($C121="NON-QALY",IF(BU$115="-","",BU$158*BU343),IF($C121="QALY",IF(BU$115="-","",BU343*BU$159),"N/A"))</f>
        <v>0</v>
      </c>
      <c r="BV344" s="316">
        <f t="shared" si="459"/>
        <v>0</v>
      </c>
      <c r="BW344" s="316">
        <f t="shared" si="459"/>
        <v>0</v>
      </c>
      <c r="BX344" s="316">
        <f t="shared" si="459"/>
        <v>0</v>
      </c>
    </row>
    <row r="345" spans="1:76" s="7" customFormat="1" ht="11.4" x14ac:dyDescent="0.2">
      <c r="A345" s="738" t="s">
        <v>39</v>
      </c>
      <c r="B345" s="713">
        <f>B122</f>
        <v>0</v>
      </c>
      <c r="C345" s="713" t="str">
        <f>C122</f>
        <v>Non-QALY</v>
      </c>
      <c r="D345" s="709">
        <f>E345/(IF(C122="QALY",Factors!$BU$83,Factors!$BU$82))</f>
        <v>0</v>
      </c>
      <c r="E345" s="709">
        <f t="shared" ref="E345" si="460">SUM(G346:BX346)</f>
        <v>0</v>
      </c>
      <c r="F345" s="34" t="s">
        <v>325</v>
      </c>
      <c r="G345" s="316">
        <f>G122</f>
        <v>0</v>
      </c>
      <c r="H345" s="316">
        <f t="shared" ref="H345:BS345" si="461">H122</f>
        <v>0</v>
      </c>
      <c r="I345" s="316">
        <f t="shared" si="461"/>
        <v>0</v>
      </c>
      <c r="J345" s="316">
        <f t="shared" si="461"/>
        <v>0</v>
      </c>
      <c r="K345" s="316">
        <f t="shared" si="461"/>
        <v>0</v>
      </c>
      <c r="L345" s="316">
        <f t="shared" si="461"/>
        <v>0</v>
      </c>
      <c r="M345" s="316">
        <f t="shared" si="461"/>
        <v>0</v>
      </c>
      <c r="N345" s="316">
        <f t="shared" si="461"/>
        <v>0</v>
      </c>
      <c r="O345" s="316">
        <f t="shared" si="461"/>
        <v>0</v>
      </c>
      <c r="P345" s="316">
        <f t="shared" si="461"/>
        <v>0</v>
      </c>
      <c r="Q345" s="316">
        <f t="shared" si="461"/>
        <v>0</v>
      </c>
      <c r="R345" s="316">
        <f t="shared" si="461"/>
        <v>0</v>
      </c>
      <c r="S345" s="316">
        <f t="shared" si="461"/>
        <v>0</v>
      </c>
      <c r="T345" s="316">
        <f t="shared" si="461"/>
        <v>0</v>
      </c>
      <c r="U345" s="316">
        <f t="shared" si="461"/>
        <v>0</v>
      </c>
      <c r="V345" s="316">
        <f t="shared" si="461"/>
        <v>0</v>
      </c>
      <c r="W345" s="316">
        <f t="shared" si="461"/>
        <v>0</v>
      </c>
      <c r="X345" s="316">
        <f t="shared" si="461"/>
        <v>0</v>
      </c>
      <c r="Y345" s="316">
        <f t="shared" si="461"/>
        <v>0</v>
      </c>
      <c r="Z345" s="316">
        <f t="shared" si="461"/>
        <v>0</v>
      </c>
      <c r="AA345" s="316">
        <f t="shared" si="461"/>
        <v>0</v>
      </c>
      <c r="AB345" s="316">
        <f t="shared" si="461"/>
        <v>0</v>
      </c>
      <c r="AC345" s="316">
        <f t="shared" si="461"/>
        <v>0</v>
      </c>
      <c r="AD345" s="316">
        <f t="shared" si="461"/>
        <v>0</v>
      </c>
      <c r="AE345" s="316">
        <f t="shared" si="461"/>
        <v>0</v>
      </c>
      <c r="AF345" s="316">
        <f t="shared" si="461"/>
        <v>0</v>
      </c>
      <c r="AG345" s="316">
        <f t="shared" si="461"/>
        <v>0</v>
      </c>
      <c r="AH345" s="316">
        <f t="shared" si="461"/>
        <v>0</v>
      </c>
      <c r="AI345" s="316">
        <f t="shared" si="461"/>
        <v>0</v>
      </c>
      <c r="AJ345" s="316">
        <f t="shared" si="461"/>
        <v>0</v>
      </c>
      <c r="AK345" s="316">
        <f t="shared" si="461"/>
        <v>0</v>
      </c>
      <c r="AL345" s="316">
        <f t="shared" si="461"/>
        <v>0</v>
      </c>
      <c r="AM345" s="316">
        <f t="shared" si="461"/>
        <v>0</v>
      </c>
      <c r="AN345" s="316">
        <f t="shared" si="461"/>
        <v>0</v>
      </c>
      <c r="AO345" s="316">
        <f t="shared" si="461"/>
        <v>0</v>
      </c>
      <c r="AP345" s="316">
        <f t="shared" si="461"/>
        <v>0</v>
      </c>
      <c r="AQ345" s="316">
        <f t="shared" si="461"/>
        <v>0</v>
      </c>
      <c r="AR345" s="316">
        <f t="shared" si="461"/>
        <v>0</v>
      </c>
      <c r="AS345" s="316">
        <f t="shared" si="461"/>
        <v>0</v>
      </c>
      <c r="AT345" s="316">
        <f t="shared" si="461"/>
        <v>0</v>
      </c>
      <c r="AU345" s="316">
        <f t="shared" si="461"/>
        <v>0</v>
      </c>
      <c r="AV345" s="316">
        <f t="shared" si="461"/>
        <v>0</v>
      </c>
      <c r="AW345" s="316">
        <f t="shared" si="461"/>
        <v>0</v>
      </c>
      <c r="AX345" s="316">
        <f t="shared" si="461"/>
        <v>0</v>
      </c>
      <c r="AY345" s="316">
        <f t="shared" si="461"/>
        <v>0</v>
      </c>
      <c r="AZ345" s="316">
        <f t="shared" si="461"/>
        <v>0</v>
      </c>
      <c r="BA345" s="316">
        <f t="shared" si="461"/>
        <v>0</v>
      </c>
      <c r="BB345" s="316">
        <f t="shared" si="461"/>
        <v>0</v>
      </c>
      <c r="BC345" s="316">
        <f t="shared" si="461"/>
        <v>0</v>
      </c>
      <c r="BD345" s="316">
        <f t="shared" si="461"/>
        <v>0</v>
      </c>
      <c r="BE345" s="316">
        <f t="shared" si="461"/>
        <v>0</v>
      </c>
      <c r="BF345" s="316">
        <f t="shared" si="461"/>
        <v>0</v>
      </c>
      <c r="BG345" s="316">
        <f t="shared" si="461"/>
        <v>0</v>
      </c>
      <c r="BH345" s="316">
        <f t="shared" si="461"/>
        <v>0</v>
      </c>
      <c r="BI345" s="316">
        <f t="shared" si="461"/>
        <v>0</v>
      </c>
      <c r="BJ345" s="316">
        <f t="shared" si="461"/>
        <v>0</v>
      </c>
      <c r="BK345" s="316">
        <f t="shared" si="461"/>
        <v>0</v>
      </c>
      <c r="BL345" s="316">
        <f t="shared" si="461"/>
        <v>0</v>
      </c>
      <c r="BM345" s="316">
        <f t="shared" si="461"/>
        <v>0</v>
      </c>
      <c r="BN345" s="316">
        <f t="shared" si="461"/>
        <v>0</v>
      </c>
      <c r="BO345" s="316">
        <f t="shared" si="461"/>
        <v>0</v>
      </c>
      <c r="BP345" s="316">
        <f t="shared" si="461"/>
        <v>0</v>
      </c>
      <c r="BQ345" s="316">
        <f t="shared" si="461"/>
        <v>0</v>
      </c>
      <c r="BR345" s="316">
        <f t="shared" si="461"/>
        <v>0</v>
      </c>
      <c r="BS345" s="316">
        <f t="shared" si="461"/>
        <v>0</v>
      </c>
      <c r="BT345" s="316">
        <f t="shared" ref="BT345:BX345" si="462">BT122</f>
        <v>0</v>
      </c>
      <c r="BU345" s="316">
        <f t="shared" si="462"/>
        <v>0</v>
      </c>
      <c r="BV345" s="316">
        <f t="shared" si="462"/>
        <v>0</v>
      </c>
      <c r="BW345" s="316">
        <f t="shared" si="462"/>
        <v>0</v>
      </c>
      <c r="BX345" s="316">
        <f t="shared" si="462"/>
        <v>0</v>
      </c>
    </row>
    <row r="346" spans="1:76" s="7" customFormat="1" ht="11.4" x14ac:dyDescent="0.2">
      <c r="A346" s="739"/>
      <c r="B346" s="714"/>
      <c r="C346" s="714"/>
      <c r="D346" s="710"/>
      <c r="E346" s="710"/>
      <c r="F346" s="90" t="s">
        <v>324</v>
      </c>
      <c r="G346" s="316">
        <f>IF($C122="","N/A",G345)</f>
        <v>0</v>
      </c>
      <c r="H346" s="316">
        <f>IF($C122="NON-QALY",IF(H$115="-","",H$158*H345),IF($C122="QALY",IF(H$115="-","",H345*H$159),"N/A"))</f>
        <v>0</v>
      </c>
      <c r="I346" s="316">
        <f t="shared" ref="I346:BT346" si="463">IF($C122="NON-QALY",IF(I$115="-","",I$158*I345),IF($C122="QALY",IF(I$115="-","",I345*I$159),"N/A"))</f>
        <v>0</v>
      </c>
      <c r="J346" s="316">
        <f t="shared" si="463"/>
        <v>0</v>
      </c>
      <c r="K346" s="316">
        <f t="shared" si="463"/>
        <v>0</v>
      </c>
      <c r="L346" s="316">
        <f t="shared" si="463"/>
        <v>0</v>
      </c>
      <c r="M346" s="316">
        <f t="shared" si="463"/>
        <v>0</v>
      </c>
      <c r="N346" s="316">
        <f t="shared" si="463"/>
        <v>0</v>
      </c>
      <c r="O346" s="316">
        <f t="shared" si="463"/>
        <v>0</v>
      </c>
      <c r="P346" s="316">
        <f t="shared" si="463"/>
        <v>0</v>
      </c>
      <c r="Q346" s="316">
        <f t="shared" si="463"/>
        <v>0</v>
      </c>
      <c r="R346" s="316">
        <f t="shared" si="463"/>
        <v>0</v>
      </c>
      <c r="S346" s="316">
        <f t="shared" si="463"/>
        <v>0</v>
      </c>
      <c r="T346" s="316">
        <f t="shared" si="463"/>
        <v>0</v>
      </c>
      <c r="U346" s="316">
        <f t="shared" si="463"/>
        <v>0</v>
      </c>
      <c r="V346" s="316">
        <f t="shared" si="463"/>
        <v>0</v>
      </c>
      <c r="W346" s="316">
        <f t="shared" si="463"/>
        <v>0</v>
      </c>
      <c r="X346" s="316">
        <f t="shared" si="463"/>
        <v>0</v>
      </c>
      <c r="Y346" s="316">
        <f t="shared" si="463"/>
        <v>0</v>
      </c>
      <c r="Z346" s="316">
        <f t="shared" si="463"/>
        <v>0</v>
      </c>
      <c r="AA346" s="316">
        <f t="shared" si="463"/>
        <v>0</v>
      </c>
      <c r="AB346" s="316">
        <f t="shared" si="463"/>
        <v>0</v>
      </c>
      <c r="AC346" s="316">
        <f t="shared" si="463"/>
        <v>0</v>
      </c>
      <c r="AD346" s="316">
        <f t="shared" si="463"/>
        <v>0</v>
      </c>
      <c r="AE346" s="316">
        <f t="shared" si="463"/>
        <v>0</v>
      </c>
      <c r="AF346" s="316">
        <f t="shared" si="463"/>
        <v>0</v>
      </c>
      <c r="AG346" s="316">
        <f t="shared" si="463"/>
        <v>0</v>
      </c>
      <c r="AH346" s="316">
        <f t="shared" si="463"/>
        <v>0</v>
      </c>
      <c r="AI346" s="316">
        <f t="shared" si="463"/>
        <v>0</v>
      </c>
      <c r="AJ346" s="316">
        <f t="shared" si="463"/>
        <v>0</v>
      </c>
      <c r="AK346" s="316">
        <f t="shared" si="463"/>
        <v>0</v>
      </c>
      <c r="AL346" s="316">
        <f t="shared" si="463"/>
        <v>0</v>
      </c>
      <c r="AM346" s="316">
        <f t="shared" si="463"/>
        <v>0</v>
      </c>
      <c r="AN346" s="316">
        <f t="shared" si="463"/>
        <v>0</v>
      </c>
      <c r="AO346" s="316">
        <f t="shared" si="463"/>
        <v>0</v>
      </c>
      <c r="AP346" s="316">
        <f t="shared" si="463"/>
        <v>0</v>
      </c>
      <c r="AQ346" s="316">
        <f t="shared" si="463"/>
        <v>0</v>
      </c>
      <c r="AR346" s="316">
        <f t="shared" si="463"/>
        <v>0</v>
      </c>
      <c r="AS346" s="316">
        <f t="shared" si="463"/>
        <v>0</v>
      </c>
      <c r="AT346" s="316">
        <f t="shared" si="463"/>
        <v>0</v>
      </c>
      <c r="AU346" s="316">
        <f t="shared" si="463"/>
        <v>0</v>
      </c>
      <c r="AV346" s="316">
        <f t="shared" si="463"/>
        <v>0</v>
      </c>
      <c r="AW346" s="316">
        <f t="shared" si="463"/>
        <v>0</v>
      </c>
      <c r="AX346" s="316">
        <f t="shared" si="463"/>
        <v>0</v>
      </c>
      <c r="AY346" s="316">
        <f t="shared" si="463"/>
        <v>0</v>
      </c>
      <c r="AZ346" s="316">
        <f t="shared" si="463"/>
        <v>0</v>
      </c>
      <c r="BA346" s="316">
        <f t="shared" si="463"/>
        <v>0</v>
      </c>
      <c r="BB346" s="316">
        <f t="shared" si="463"/>
        <v>0</v>
      </c>
      <c r="BC346" s="316">
        <f t="shared" si="463"/>
        <v>0</v>
      </c>
      <c r="BD346" s="316">
        <f t="shared" si="463"/>
        <v>0</v>
      </c>
      <c r="BE346" s="316">
        <f t="shared" si="463"/>
        <v>0</v>
      </c>
      <c r="BF346" s="316">
        <f t="shared" si="463"/>
        <v>0</v>
      </c>
      <c r="BG346" s="316">
        <f t="shared" si="463"/>
        <v>0</v>
      </c>
      <c r="BH346" s="316">
        <f t="shared" si="463"/>
        <v>0</v>
      </c>
      <c r="BI346" s="316">
        <f t="shared" si="463"/>
        <v>0</v>
      </c>
      <c r="BJ346" s="316">
        <f t="shared" si="463"/>
        <v>0</v>
      </c>
      <c r="BK346" s="316">
        <f t="shared" si="463"/>
        <v>0</v>
      </c>
      <c r="BL346" s="316">
        <f t="shared" si="463"/>
        <v>0</v>
      </c>
      <c r="BM346" s="316">
        <f t="shared" si="463"/>
        <v>0</v>
      </c>
      <c r="BN346" s="316">
        <f t="shared" si="463"/>
        <v>0</v>
      </c>
      <c r="BO346" s="316">
        <f t="shared" si="463"/>
        <v>0</v>
      </c>
      <c r="BP346" s="316">
        <f t="shared" si="463"/>
        <v>0</v>
      </c>
      <c r="BQ346" s="316">
        <f t="shared" si="463"/>
        <v>0</v>
      </c>
      <c r="BR346" s="316">
        <f t="shared" si="463"/>
        <v>0</v>
      </c>
      <c r="BS346" s="316">
        <f t="shared" si="463"/>
        <v>0</v>
      </c>
      <c r="BT346" s="316">
        <f t="shared" si="463"/>
        <v>0</v>
      </c>
      <c r="BU346" s="316">
        <f t="shared" ref="BU346:BX346" si="464">IF($C122="NON-QALY",IF(BU$115="-","",BU$158*BU345),IF($C122="QALY",IF(BU$115="-","",BU345*BU$159),"N/A"))</f>
        <v>0</v>
      </c>
      <c r="BV346" s="316">
        <f t="shared" si="464"/>
        <v>0</v>
      </c>
      <c r="BW346" s="316">
        <f t="shared" si="464"/>
        <v>0</v>
      </c>
      <c r="BX346" s="316">
        <f t="shared" si="464"/>
        <v>0</v>
      </c>
    </row>
    <row r="347" spans="1:76" s="7" customFormat="1" ht="11.4" x14ac:dyDescent="0.2">
      <c r="A347" s="738" t="s">
        <v>40</v>
      </c>
      <c r="B347" s="713">
        <f>B123</f>
        <v>0</v>
      </c>
      <c r="C347" s="713" t="str">
        <f>C123</f>
        <v>Non-QALY</v>
      </c>
      <c r="D347" s="709">
        <f>E347/(IF(C123="QALY",Factors!$BU$83,Factors!$BU$82))</f>
        <v>0</v>
      </c>
      <c r="E347" s="709">
        <f t="shared" ref="E347" si="465">SUM(G348:BX348)</f>
        <v>0</v>
      </c>
      <c r="F347" s="34" t="s">
        <v>325</v>
      </c>
      <c r="G347" s="316">
        <f>G123</f>
        <v>0</v>
      </c>
      <c r="H347" s="316">
        <f t="shared" ref="H347:BS347" si="466">H123</f>
        <v>0</v>
      </c>
      <c r="I347" s="316">
        <f t="shared" si="466"/>
        <v>0</v>
      </c>
      <c r="J347" s="316">
        <f t="shared" si="466"/>
        <v>0</v>
      </c>
      <c r="K347" s="316">
        <f t="shared" si="466"/>
        <v>0</v>
      </c>
      <c r="L347" s="316">
        <f t="shared" si="466"/>
        <v>0</v>
      </c>
      <c r="M347" s="316">
        <f t="shared" si="466"/>
        <v>0</v>
      </c>
      <c r="N347" s="316">
        <f t="shared" si="466"/>
        <v>0</v>
      </c>
      <c r="O347" s="316">
        <f t="shared" si="466"/>
        <v>0</v>
      </c>
      <c r="P347" s="316">
        <f t="shared" si="466"/>
        <v>0</v>
      </c>
      <c r="Q347" s="316">
        <f t="shared" si="466"/>
        <v>0</v>
      </c>
      <c r="R347" s="316">
        <f t="shared" si="466"/>
        <v>0</v>
      </c>
      <c r="S347" s="316">
        <f t="shared" si="466"/>
        <v>0</v>
      </c>
      <c r="T347" s="316">
        <f t="shared" si="466"/>
        <v>0</v>
      </c>
      <c r="U347" s="316">
        <f t="shared" si="466"/>
        <v>0</v>
      </c>
      <c r="V347" s="316">
        <f t="shared" si="466"/>
        <v>0</v>
      </c>
      <c r="W347" s="316">
        <f t="shared" si="466"/>
        <v>0</v>
      </c>
      <c r="X347" s="316">
        <f t="shared" si="466"/>
        <v>0</v>
      </c>
      <c r="Y347" s="316">
        <f t="shared" si="466"/>
        <v>0</v>
      </c>
      <c r="Z347" s="316">
        <f t="shared" si="466"/>
        <v>0</v>
      </c>
      <c r="AA347" s="316">
        <f t="shared" si="466"/>
        <v>0</v>
      </c>
      <c r="AB347" s="316">
        <f t="shared" si="466"/>
        <v>0</v>
      </c>
      <c r="AC347" s="316">
        <f t="shared" si="466"/>
        <v>0</v>
      </c>
      <c r="AD347" s="316">
        <f t="shared" si="466"/>
        <v>0</v>
      </c>
      <c r="AE347" s="316">
        <f t="shared" si="466"/>
        <v>0</v>
      </c>
      <c r="AF347" s="316">
        <f t="shared" si="466"/>
        <v>0</v>
      </c>
      <c r="AG347" s="316">
        <f t="shared" si="466"/>
        <v>0</v>
      </c>
      <c r="AH347" s="316">
        <f t="shared" si="466"/>
        <v>0</v>
      </c>
      <c r="AI347" s="316">
        <f t="shared" si="466"/>
        <v>0</v>
      </c>
      <c r="AJ347" s="316">
        <f t="shared" si="466"/>
        <v>0</v>
      </c>
      <c r="AK347" s="316">
        <f t="shared" si="466"/>
        <v>0</v>
      </c>
      <c r="AL347" s="316">
        <f t="shared" si="466"/>
        <v>0</v>
      </c>
      <c r="AM347" s="316">
        <f t="shared" si="466"/>
        <v>0</v>
      </c>
      <c r="AN347" s="316">
        <f t="shared" si="466"/>
        <v>0</v>
      </c>
      <c r="AO347" s="316">
        <f t="shared" si="466"/>
        <v>0</v>
      </c>
      <c r="AP347" s="316">
        <f t="shared" si="466"/>
        <v>0</v>
      </c>
      <c r="AQ347" s="316">
        <f t="shared" si="466"/>
        <v>0</v>
      </c>
      <c r="AR347" s="316">
        <f t="shared" si="466"/>
        <v>0</v>
      </c>
      <c r="AS347" s="316">
        <f t="shared" si="466"/>
        <v>0</v>
      </c>
      <c r="AT347" s="316">
        <f t="shared" si="466"/>
        <v>0</v>
      </c>
      <c r="AU347" s="316">
        <f t="shared" si="466"/>
        <v>0</v>
      </c>
      <c r="AV347" s="316">
        <f t="shared" si="466"/>
        <v>0</v>
      </c>
      <c r="AW347" s="316">
        <f t="shared" si="466"/>
        <v>0</v>
      </c>
      <c r="AX347" s="316">
        <f t="shared" si="466"/>
        <v>0</v>
      </c>
      <c r="AY347" s="316">
        <f t="shared" si="466"/>
        <v>0</v>
      </c>
      <c r="AZ347" s="316">
        <f t="shared" si="466"/>
        <v>0</v>
      </c>
      <c r="BA347" s="316">
        <f t="shared" si="466"/>
        <v>0</v>
      </c>
      <c r="BB347" s="316">
        <f t="shared" si="466"/>
        <v>0</v>
      </c>
      <c r="BC347" s="316">
        <f t="shared" si="466"/>
        <v>0</v>
      </c>
      <c r="BD347" s="316">
        <f t="shared" si="466"/>
        <v>0</v>
      </c>
      <c r="BE347" s="316">
        <f t="shared" si="466"/>
        <v>0</v>
      </c>
      <c r="BF347" s="316">
        <f t="shared" si="466"/>
        <v>0</v>
      </c>
      <c r="BG347" s="316">
        <f t="shared" si="466"/>
        <v>0</v>
      </c>
      <c r="BH347" s="316">
        <f t="shared" si="466"/>
        <v>0</v>
      </c>
      <c r="BI347" s="316">
        <f t="shared" si="466"/>
        <v>0</v>
      </c>
      <c r="BJ347" s="316">
        <f t="shared" si="466"/>
        <v>0</v>
      </c>
      <c r="BK347" s="316">
        <f t="shared" si="466"/>
        <v>0</v>
      </c>
      <c r="BL347" s="316">
        <f t="shared" si="466"/>
        <v>0</v>
      </c>
      <c r="BM347" s="316">
        <f t="shared" si="466"/>
        <v>0</v>
      </c>
      <c r="BN347" s="316">
        <f t="shared" si="466"/>
        <v>0</v>
      </c>
      <c r="BO347" s="316">
        <f t="shared" si="466"/>
        <v>0</v>
      </c>
      <c r="BP347" s="316">
        <f t="shared" si="466"/>
        <v>0</v>
      </c>
      <c r="BQ347" s="316">
        <f t="shared" si="466"/>
        <v>0</v>
      </c>
      <c r="BR347" s="316">
        <f t="shared" si="466"/>
        <v>0</v>
      </c>
      <c r="BS347" s="316">
        <f t="shared" si="466"/>
        <v>0</v>
      </c>
      <c r="BT347" s="316">
        <f t="shared" ref="BT347:BX347" si="467">BT123</f>
        <v>0</v>
      </c>
      <c r="BU347" s="316">
        <f t="shared" si="467"/>
        <v>0</v>
      </c>
      <c r="BV347" s="316">
        <f t="shared" si="467"/>
        <v>0</v>
      </c>
      <c r="BW347" s="316">
        <f t="shared" si="467"/>
        <v>0</v>
      </c>
      <c r="BX347" s="316">
        <f t="shared" si="467"/>
        <v>0</v>
      </c>
    </row>
    <row r="348" spans="1:76" s="7" customFormat="1" ht="11.4" x14ac:dyDescent="0.2">
      <c r="A348" s="739"/>
      <c r="B348" s="714"/>
      <c r="C348" s="714"/>
      <c r="D348" s="710"/>
      <c r="E348" s="710"/>
      <c r="F348" s="90" t="s">
        <v>324</v>
      </c>
      <c r="G348" s="316">
        <f>IF($C123="","N/A",G347)</f>
        <v>0</v>
      </c>
      <c r="H348" s="316">
        <f>IF($C123="NON-QALY",IF(H$115="-","",H$158*H347),IF($C123="QALY",IF(H$115="-","",H347*H$159),"N/A"))</f>
        <v>0</v>
      </c>
      <c r="I348" s="316">
        <f t="shared" ref="I348:BT348" si="468">IF($C123="NON-QALY",IF(I$115="-","",I$158*I347),IF($C123="QALY",IF(I$115="-","",I347*I$159),"N/A"))</f>
        <v>0</v>
      </c>
      <c r="J348" s="316">
        <f t="shared" si="468"/>
        <v>0</v>
      </c>
      <c r="K348" s="316">
        <f t="shared" si="468"/>
        <v>0</v>
      </c>
      <c r="L348" s="316">
        <f t="shared" si="468"/>
        <v>0</v>
      </c>
      <c r="M348" s="316">
        <f t="shared" si="468"/>
        <v>0</v>
      </c>
      <c r="N348" s="316">
        <f t="shared" si="468"/>
        <v>0</v>
      </c>
      <c r="O348" s="316">
        <f t="shared" si="468"/>
        <v>0</v>
      </c>
      <c r="P348" s="316">
        <f t="shared" si="468"/>
        <v>0</v>
      </c>
      <c r="Q348" s="316">
        <f t="shared" si="468"/>
        <v>0</v>
      </c>
      <c r="R348" s="316">
        <f t="shared" si="468"/>
        <v>0</v>
      </c>
      <c r="S348" s="316">
        <f t="shared" si="468"/>
        <v>0</v>
      </c>
      <c r="T348" s="316">
        <f t="shared" si="468"/>
        <v>0</v>
      </c>
      <c r="U348" s="316">
        <f t="shared" si="468"/>
        <v>0</v>
      </c>
      <c r="V348" s="316">
        <f t="shared" si="468"/>
        <v>0</v>
      </c>
      <c r="W348" s="316">
        <f t="shared" si="468"/>
        <v>0</v>
      </c>
      <c r="X348" s="316">
        <f t="shared" si="468"/>
        <v>0</v>
      </c>
      <c r="Y348" s="316">
        <f t="shared" si="468"/>
        <v>0</v>
      </c>
      <c r="Z348" s="316">
        <f t="shared" si="468"/>
        <v>0</v>
      </c>
      <c r="AA348" s="316">
        <f t="shared" si="468"/>
        <v>0</v>
      </c>
      <c r="AB348" s="316">
        <f t="shared" si="468"/>
        <v>0</v>
      </c>
      <c r="AC348" s="316">
        <f t="shared" si="468"/>
        <v>0</v>
      </c>
      <c r="AD348" s="316">
        <f t="shared" si="468"/>
        <v>0</v>
      </c>
      <c r="AE348" s="316">
        <f t="shared" si="468"/>
        <v>0</v>
      </c>
      <c r="AF348" s="316">
        <f t="shared" si="468"/>
        <v>0</v>
      </c>
      <c r="AG348" s="316">
        <f t="shared" si="468"/>
        <v>0</v>
      </c>
      <c r="AH348" s="316">
        <f t="shared" si="468"/>
        <v>0</v>
      </c>
      <c r="AI348" s="316">
        <f t="shared" si="468"/>
        <v>0</v>
      </c>
      <c r="AJ348" s="316">
        <f t="shared" si="468"/>
        <v>0</v>
      </c>
      <c r="AK348" s="316">
        <f t="shared" si="468"/>
        <v>0</v>
      </c>
      <c r="AL348" s="316">
        <f t="shared" si="468"/>
        <v>0</v>
      </c>
      <c r="AM348" s="316">
        <f t="shared" si="468"/>
        <v>0</v>
      </c>
      <c r="AN348" s="316">
        <f t="shared" si="468"/>
        <v>0</v>
      </c>
      <c r="AO348" s="316">
        <f t="shared" si="468"/>
        <v>0</v>
      </c>
      <c r="AP348" s="316">
        <f t="shared" si="468"/>
        <v>0</v>
      </c>
      <c r="AQ348" s="316">
        <f t="shared" si="468"/>
        <v>0</v>
      </c>
      <c r="AR348" s="316">
        <f t="shared" si="468"/>
        <v>0</v>
      </c>
      <c r="AS348" s="316">
        <f t="shared" si="468"/>
        <v>0</v>
      </c>
      <c r="AT348" s="316">
        <f t="shared" si="468"/>
        <v>0</v>
      </c>
      <c r="AU348" s="316">
        <f t="shared" si="468"/>
        <v>0</v>
      </c>
      <c r="AV348" s="316">
        <f t="shared" si="468"/>
        <v>0</v>
      </c>
      <c r="AW348" s="316">
        <f t="shared" si="468"/>
        <v>0</v>
      </c>
      <c r="AX348" s="316">
        <f t="shared" si="468"/>
        <v>0</v>
      </c>
      <c r="AY348" s="316">
        <f t="shared" si="468"/>
        <v>0</v>
      </c>
      <c r="AZ348" s="316">
        <f t="shared" si="468"/>
        <v>0</v>
      </c>
      <c r="BA348" s="316">
        <f t="shared" si="468"/>
        <v>0</v>
      </c>
      <c r="BB348" s="316">
        <f t="shared" si="468"/>
        <v>0</v>
      </c>
      <c r="BC348" s="316">
        <f t="shared" si="468"/>
        <v>0</v>
      </c>
      <c r="BD348" s="316">
        <f t="shared" si="468"/>
        <v>0</v>
      </c>
      <c r="BE348" s="316">
        <f t="shared" si="468"/>
        <v>0</v>
      </c>
      <c r="BF348" s="316">
        <f t="shared" si="468"/>
        <v>0</v>
      </c>
      <c r="BG348" s="316">
        <f t="shared" si="468"/>
        <v>0</v>
      </c>
      <c r="BH348" s="316">
        <f t="shared" si="468"/>
        <v>0</v>
      </c>
      <c r="BI348" s="316">
        <f t="shared" si="468"/>
        <v>0</v>
      </c>
      <c r="BJ348" s="316">
        <f t="shared" si="468"/>
        <v>0</v>
      </c>
      <c r="BK348" s="316">
        <f t="shared" si="468"/>
        <v>0</v>
      </c>
      <c r="BL348" s="316">
        <f t="shared" si="468"/>
        <v>0</v>
      </c>
      <c r="BM348" s="316">
        <f t="shared" si="468"/>
        <v>0</v>
      </c>
      <c r="BN348" s="316">
        <f t="shared" si="468"/>
        <v>0</v>
      </c>
      <c r="BO348" s="316">
        <f t="shared" si="468"/>
        <v>0</v>
      </c>
      <c r="BP348" s="316">
        <f t="shared" si="468"/>
        <v>0</v>
      </c>
      <c r="BQ348" s="316">
        <f t="shared" si="468"/>
        <v>0</v>
      </c>
      <c r="BR348" s="316">
        <f t="shared" si="468"/>
        <v>0</v>
      </c>
      <c r="BS348" s="316">
        <f t="shared" si="468"/>
        <v>0</v>
      </c>
      <c r="BT348" s="316">
        <f t="shared" si="468"/>
        <v>0</v>
      </c>
      <c r="BU348" s="316">
        <f t="shared" ref="BU348:BX348" si="469">IF($C123="NON-QALY",IF(BU$115="-","",BU$158*BU347),IF($C123="QALY",IF(BU$115="-","",BU347*BU$159),"N/A"))</f>
        <v>0</v>
      </c>
      <c r="BV348" s="316">
        <f t="shared" si="469"/>
        <v>0</v>
      </c>
      <c r="BW348" s="316">
        <f t="shared" si="469"/>
        <v>0</v>
      </c>
      <c r="BX348" s="316">
        <f t="shared" si="469"/>
        <v>0</v>
      </c>
    </row>
    <row r="349" spans="1:76" s="7" customFormat="1" ht="11.4" x14ac:dyDescent="0.2">
      <c r="A349" s="738" t="s">
        <v>631</v>
      </c>
      <c r="B349" s="713">
        <f>B124</f>
        <v>0</v>
      </c>
      <c r="C349" s="713" t="str">
        <f>C124</f>
        <v>Non-QALY</v>
      </c>
      <c r="D349" s="709">
        <f>E349/(IF(C124="QALY",Factors!$BU$83,Factors!$BU$82))</f>
        <v>0</v>
      </c>
      <c r="E349" s="709">
        <f t="shared" ref="E349" si="470">SUM(G350:BX350)</f>
        <v>0</v>
      </c>
      <c r="F349" s="34" t="s">
        <v>325</v>
      </c>
      <c r="G349" s="316">
        <f>G124</f>
        <v>0</v>
      </c>
      <c r="H349" s="316">
        <f t="shared" ref="H349:BS349" si="471">H124</f>
        <v>0</v>
      </c>
      <c r="I349" s="316">
        <f t="shared" si="471"/>
        <v>0</v>
      </c>
      <c r="J349" s="316">
        <f t="shared" si="471"/>
        <v>0</v>
      </c>
      <c r="K349" s="316">
        <f t="shared" si="471"/>
        <v>0</v>
      </c>
      <c r="L349" s="316">
        <f t="shared" si="471"/>
        <v>0</v>
      </c>
      <c r="M349" s="316">
        <f t="shared" si="471"/>
        <v>0</v>
      </c>
      <c r="N349" s="316">
        <f t="shared" si="471"/>
        <v>0</v>
      </c>
      <c r="O349" s="316">
        <f t="shared" si="471"/>
        <v>0</v>
      </c>
      <c r="P349" s="316">
        <f t="shared" si="471"/>
        <v>0</v>
      </c>
      <c r="Q349" s="316">
        <f t="shared" si="471"/>
        <v>0</v>
      </c>
      <c r="R349" s="316">
        <f t="shared" si="471"/>
        <v>0</v>
      </c>
      <c r="S349" s="316">
        <f t="shared" si="471"/>
        <v>0</v>
      </c>
      <c r="T349" s="316">
        <f t="shared" si="471"/>
        <v>0</v>
      </c>
      <c r="U349" s="316">
        <f t="shared" si="471"/>
        <v>0</v>
      </c>
      <c r="V349" s="316">
        <f t="shared" si="471"/>
        <v>0</v>
      </c>
      <c r="W349" s="316">
        <f t="shared" si="471"/>
        <v>0</v>
      </c>
      <c r="X349" s="316">
        <f t="shared" si="471"/>
        <v>0</v>
      </c>
      <c r="Y349" s="316">
        <f t="shared" si="471"/>
        <v>0</v>
      </c>
      <c r="Z349" s="316">
        <f t="shared" si="471"/>
        <v>0</v>
      </c>
      <c r="AA349" s="316">
        <f t="shared" si="471"/>
        <v>0</v>
      </c>
      <c r="AB349" s="316">
        <f t="shared" si="471"/>
        <v>0</v>
      </c>
      <c r="AC349" s="316">
        <f t="shared" si="471"/>
        <v>0</v>
      </c>
      <c r="AD349" s="316">
        <f t="shared" si="471"/>
        <v>0</v>
      </c>
      <c r="AE349" s="316">
        <f t="shared" si="471"/>
        <v>0</v>
      </c>
      <c r="AF349" s="316">
        <f t="shared" si="471"/>
        <v>0</v>
      </c>
      <c r="AG349" s="316">
        <f t="shared" si="471"/>
        <v>0</v>
      </c>
      <c r="AH349" s="316">
        <f t="shared" si="471"/>
        <v>0</v>
      </c>
      <c r="AI349" s="316">
        <f t="shared" si="471"/>
        <v>0</v>
      </c>
      <c r="AJ349" s="316">
        <f t="shared" si="471"/>
        <v>0</v>
      </c>
      <c r="AK349" s="316">
        <f t="shared" si="471"/>
        <v>0</v>
      </c>
      <c r="AL349" s="316">
        <f t="shared" si="471"/>
        <v>0</v>
      </c>
      <c r="AM349" s="316">
        <f t="shared" si="471"/>
        <v>0</v>
      </c>
      <c r="AN349" s="316">
        <f t="shared" si="471"/>
        <v>0</v>
      </c>
      <c r="AO349" s="316">
        <f t="shared" si="471"/>
        <v>0</v>
      </c>
      <c r="AP349" s="316">
        <f t="shared" si="471"/>
        <v>0</v>
      </c>
      <c r="AQ349" s="316">
        <f t="shared" si="471"/>
        <v>0</v>
      </c>
      <c r="AR349" s="316">
        <f t="shared" si="471"/>
        <v>0</v>
      </c>
      <c r="AS349" s="316">
        <f t="shared" si="471"/>
        <v>0</v>
      </c>
      <c r="AT349" s="316">
        <f t="shared" si="471"/>
        <v>0</v>
      </c>
      <c r="AU349" s="316">
        <f t="shared" si="471"/>
        <v>0</v>
      </c>
      <c r="AV349" s="316">
        <f t="shared" si="471"/>
        <v>0</v>
      </c>
      <c r="AW349" s="316">
        <f t="shared" si="471"/>
        <v>0</v>
      </c>
      <c r="AX349" s="316">
        <f t="shared" si="471"/>
        <v>0</v>
      </c>
      <c r="AY349" s="316">
        <f t="shared" si="471"/>
        <v>0</v>
      </c>
      <c r="AZ349" s="316">
        <f t="shared" si="471"/>
        <v>0</v>
      </c>
      <c r="BA349" s="316">
        <f t="shared" si="471"/>
        <v>0</v>
      </c>
      <c r="BB349" s="316">
        <f t="shared" si="471"/>
        <v>0</v>
      </c>
      <c r="BC349" s="316">
        <f t="shared" si="471"/>
        <v>0</v>
      </c>
      <c r="BD349" s="316">
        <f t="shared" si="471"/>
        <v>0</v>
      </c>
      <c r="BE349" s="316">
        <f t="shared" si="471"/>
        <v>0</v>
      </c>
      <c r="BF349" s="316">
        <f t="shared" si="471"/>
        <v>0</v>
      </c>
      <c r="BG349" s="316">
        <f t="shared" si="471"/>
        <v>0</v>
      </c>
      <c r="BH349" s="316">
        <f t="shared" si="471"/>
        <v>0</v>
      </c>
      <c r="BI349" s="316">
        <f t="shared" si="471"/>
        <v>0</v>
      </c>
      <c r="BJ349" s="316">
        <f t="shared" si="471"/>
        <v>0</v>
      </c>
      <c r="BK349" s="316">
        <f t="shared" si="471"/>
        <v>0</v>
      </c>
      <c r="BL349" s="316">
        <f t="shared" si="471"/>
        <v>0</v>
      </c>
      <c r="BM349" s="316">
        <f t="shared" si="471"/>
        <v>0</v>
      </c>
      <c r="BN349" s="316">
        <f t="shared" si="471"/>
        <v>0</v>
      </c>
      <c r="BO349" s="316">
        <f t="shared" si="471"/>
        <v>0</v>
      </c>
      <c r="BP349" s="316">
        <f t="shared" si="471"/>
        <v>0</v>
      </c>
      <c r="BQ349" s="316">
        <f t="shared" si="471"/>
        <v>0</v>
      </c>
      <c r="BR349" s="316">
        <f t="shared" si="471"/>
        <v>0</v>
      </c>
      <c r="BS349" s="316">
        <f t="shared" si="471"/>
        <v>0</v>
      </c>
      <c r="BT349" s="316">
        <f t="shared" ref="BT349:BX349" si="472">BT124</f>
        <v>0</v>
      </c>
      <c r="BU349" s="316">
        <f t="shared" si="472"/>
        <v>0</v>
      </c>
      <c r="BV349" s="316">
        <f t="shared" si="472"/>
        <v>0</v>
      </c>
      <c r="BW349" s="316">
        <f t="shared" si="472"/>
        <v>0</v>
      </c>
      <c r="BX349" s="316">
        <f t="shared" si="472"/>
        <v>0</v>
      </c>
    </row>
    <row r="350" spans="1:76" s="7" customFormat="1" ht="11.4" x14ac:dyDescent="0.2">
      <c r="A350" s="739"/>
      <c r="B350" s="714"/>
      <c r="C350" s="714"/>
      <c r="D350" s="710"/>
      <c r="E350" s="710"/>
      <c r="F350" s="90" t="s">
        <v>324</v>
      </c>
      <c r="G350" s="316">
        <f>IF($C124="","N/A",G349)</f>
        <v>0</v>
      </c>
      <c r="H350" s="316">
        <f>IF($C124="NON-QALY",IF(H$115="-","",H$158*H349),IF($C124="QALY",IF(H$115="-","",H349*H$159),"N/A"))</f>
        <v>0</v>
      </c>
      <c r="I350" s="316">
        <f t="shared" ref="I350:BT350" si="473">IF($C124="NON-QALY",IF(I$115="-","",I$158*I349),IF($C124="QALY",IF(I$115="-","",I349*I$159),"N/A"))</f>
        <v>0</v>
      </c>
      <c r="J350" s="316">
        <f t="shared" si="473"/>
        <v>0</v>
      </c>
      <c r="K350" s="316">
        <f t="shared" si="473"/>
        <v>0</v>
      </c>
      <c r="L350" s="316">
        <f t="shared" si="473"/>
        <v>0</v>
      </c>
      <c r="M350" s="316">
        <f t="shared" si="473"/>
        <v>0</v>
      </c>
      <c r="N350" s="316">
        <f t="shared" si="473"/>
        <v>0</v>
      </c>
      <c r="O350" s="316">
        <f t="shared" si="473"/>
        <v>0</v>
      </c>
      <c r="P350" s="316">
        <f t="shared" si="473"/>
        <v>0</v>
      </c>
      <c r="Q350" s="316">
        <f t="shared" si="473"/>
        <v>0</v>
      </c>
      <c r="R350" s="316">
        <f t="shared" si="473"/>
        <v>0</v>
      </c>
      <c r="S350" s="316">
        <f t="shared" si="473"/>
        <v>0</v>
      </c>
      <c r="T350" s="316">
        <f t="shared" si="473"/>
        <v>0</v>
      </c>
      <c r="U350" s="316">
        <f t="shared" si="473"/>
        <v>0</v>
      </c>
      <c r="V350" s="316">
        <f t="shared" si="473"/>
        <v>0</v>
      </c>
      <c r="W350" s="316">
        <f t="shared" si="473"/>
        <v>0</v>
      </c>
      <c r="X350" s="316">
        <f t="shared" si="473"/>
        <v>0</v>
      </c>
      <c r="Y350" s="316">
        <f t="shared" si="473"/>
        <v>0</v>
      </c>
      <c r="Z350" s="316">
        <f t="shared" si="473"/>
        <v>0</v>
      </c>
      <c r="AA350" s="316">
        <f t="shared" si="473"/>
        <v>0</v>
      </c>
      <c r="AB350" s="316">
        <f t="shared" si="473"/>
        <v>0</v>
      </c>
      <c r="AC350" s="316">
        <f t="shared" si="473"/>
        <v>0</v>
      </c>
      <c r="AD350" s="316">
        <f t="shared" si="473"/>
        <v>0</v>
      </c>
      <c r="AE350" s="316">
        <f t="shared" si="473"/>
        <v>0</v>
      </c>
      <c r="AF350" s="316">
        <f t="shared" si="473"/>
        <v>0</v>
      </c>
      <c r="AG350" s="316">
        <f t="shared" si="473"/>
        <v>0</v>
      </c>
      <c r="AH350" s="316">
        <f t="shared" si="473"/>
        <v>0</v>
      </c>
      <c r="AI350" s="316">
        <f t="shared" si="473"/>
        <v>0</v>
      </c>
      <c r="AJ350" s="316">
        <f t="shared" si="473"/>
        <v>0</v>
      </c>
      <c r="AK350" s="316">
        <f t="shared" si="473"/>
        <v>0</v>
      </c>
      <c r="AL350" s="316">
        <f t="shared" si="473"/>
        <v>0</v>
      </c>
      <c r="AM350" s="316">
        <f t="shared" si="473"/>
        <v>0</v>
      </c>
      <c r="AN350" s="316">
        <f t="shared" si="473"/>
        <v>0</v>
      </c>
      <c r="AO350" s="316">
        <f t="shared" si="473"/>
        <v>0</v>
      </c>
      <c r="AP350" s="316">
        <f t="shared" si="473"/>
        <v>0</v>
      </c>
      <c r="AQ350" s="316">
        <f t="shared" si="473"/>
        <v>0</v>
      </c>
      <c r="AR350" s="316">
        <f t="shared" si="473"/>
        <v>0</v>
      </c>
      <c r="AS350" s="316">
        <f t="shared" si="473"/>
        <v>0</v>
      </c>
      <c r="AT350" s="316">
        <f t="shared" si="473"/>
        <v>0</v>
      </c>
      <c r="AU350" s="316">
        <f t="shared" si="473"/>
        <v>0</v>
      </c>
      <c r="AV350" s="316">
        <f t="shared" si="473"/>
        <v>0</v>
      </c>
      <c r="AW350" s="316">
        <f t="shared" si="473"/>
        <v>0</v>
      </c>
      <c r="AX350" s="316">
        <f t="shared" si="473"/>
        <v>0</v>
      </c>
      <c r="AY350" s="316">
        <f t="shared" si="473"/>
        <v>0</v>
      </c>
      <c r="AZ350" s="316">
        <f t="shared" si="473"/>
        <v>0</v>
      </c>
      <c r="BA350" s="316">
        <f t="shared" si="473"/>
        <v>0</v>
      </c>
      <c r="BB350" s="316">
        <f t="shared" si="473"/>
        <v>0</v>
      </c>
      <c r="BC350" s="316">
        <f t="shared" si="473"/>
        <v>0</v>
      </c>
      <c r="BD350" s="316">
        <f t="shared" si="473"/>
        <v>0</v>
      </c>
      <c r="BE350" s="316">
        <f t="shared" si="473"/>
        <v>0</v>
      </c>
      <c r="BF350" s="316">
        <f t="shared" si="473"/>
        <v>0</v>
      </c>
      <c r="BG350" s="316">
        <f t="shared" si="473"/>
        <v>0</v>
      </c>
      <c r="BH350" s="316">
        <f t="shared" si="473"/>
        <v>0</v>
      </c>
      <c r="BI350" s="316">
        <f t="shared" si="473"/>
        <v>0</v>
      </c>
      <c r="BJ350" s="316">
        <f t="shared" si="473"/>
        <v>0</v>
      </c>
      <c r="BK350" s="316">
        <f t="shared" si="473"/>
        <v>0</v>
      </c>
      <c r="BL350" s="316">
        <f t="shared" si="473"/>
        <v>0</v>
      </c>
      <c r="BM350" s="316">
        <f t="shared" si="473"/>
        <v>0</v>
      </c>
      <c r="BN350" s="316">
        <f t="shared" si="473"/>
        <v>0</v>
      </c>
      <c r="BO350" s="316">
        <f t="shared" si="473"/>
        <v>0</v>
      </c>
      <c r="BP350" s="316">
        <f t="shared" si="473"/>
        <v>0</v>
      </c>
      <c r="BQ350" s="316">
        <f t="shared" si="473"/>
        <v>0</v>
      </c>
      <c r="BR350" s="316">
        <f t="shared" si="473"/>
        <v>0</v>
      </c>
      <c r="BS350" s="316">
        <f t="shared" si="473"/>
        <v>0</v>
      </c>
      <c r="BT350" s="316">
        <f t="shared" si="473"/>
        <v>0</v>
      </c>
      <c r="BU350" s="316">
        <f t="shared" ref="BU350:BX350" si="474">IF($C124="NON-QALY",IF(BU$115="-","",BU$158*BU349),IF($C124="QALY",IF(BU$115="-","",BU349*BU$159),"N/A"))</f>
        <v>0</v>
      </c>
      <c r="BV350" s="316">
        <f t="shared" si="474"/>
        <v>0</v>
      </c>
      <c r="BW350" s="316">
        <f t="shared" si="474"/>
        <v>0</v>
      </c>
      <c r="BX350" s="316">
        <f t="shared" si="474"/>
        <v>0</v>
      </c>
    </row>
    <row r="351" spans="1:76" s="7" customFormat="1" ht="11.4" x14ac:dyDescent="0.2">
      <c r="A351" s="738" t="s">
        <v>632</v>
      </c>
      <c r="B351" s="713">
        <f>B125</f>
        <v>0</v>
      </c>
      <c r="C351" s="713" t="str">
        <f>C125</f>
        <v>Non-QALY</v>
      </c>
      <c r="D351" s="709">
        <f>E351/(IF(C125="QALY",Factors!$BU$83,Factors!$BU$82))</f>
        <v>0</v>
      </c>
      <c r="E351" s="709">
        <f t="shared" ref="E351" si="475">SUM(G352:BX352)</f>
        <v>0</v>
      </c>
      <c r="F351" s="34" t="s">
        <v>325</v>
      </c>
      <c r="G351" s="316">
        <f>G125</f>
        <v>0</v>
      </c>
      <c r="H351" s="316">
        <f t="shared" ref="H351:BS351" si="476">H125</f>
        <v>0</v>
      </c>
      <c r="I351" s="316">
        <f t="shared" si="476"/>
        <v>0</v>
      </c>
      <c r="J351" s="316">
        <f t="shared" si="476"/>
        <v>0</v>
      </c>
      <c r="K351" s="316">
        <f t="shared" si="476"/>
        <v>0</v>
      </c>
      <c r="L351" s="316">
        <f t="shared" si="476"/>
        <v>0</v>
      </c>
      <c r="M351" s="316">
        <f t="shared" si="476"/>
        <v>0</v>
      </c>
      <c r="N351" s="316">
        <f t="shared" si="476"/>
        <v>0</v>
      </c>
      <c r="O351" s="316">
        <f t="shared" si="476"/>
        <v>0</v>
      </c>
      <c r="P351" s="316">
        <f t="shared" si="476"/>
        <v>0</v>
      </c>
      <c r="Q351" s="316">
        <f t="shared" si="476"/>
        <v>0</v>
      </c>
      <c r="R351" s="316">
        <f t="shared" si="476"/>
        <v>0</v>
      </c>
      <c r="S351" s="316">
        <f t="shared" si="476"/>
        <v>0</v>
      </c>
      <c r="T351" s="316">
        <f t="shared" si="476"/>
        <v>0</v>
      </c>
      <c r="U351" s="316">
        <f t="shared" si="476"/>
        <v>0</v>
      </c>
      <c r="V351" s="316">
        <f t="shared" si="476"/>
        <v>0</v>
      </c>
      <c r="W351" s="316">
        <f t="shared" si="476"/>
        <v>0</v>
      </c>
      <c r="X351" s="316">
        <f t="shared" si="476"/>
        <v>0</v>
      </c>
      <c r="Y351" s="316">
        <f t="shared" si="476"/>
        <v>0</v>
      </c>
      <c r="Z351" s="316">
        <f t="shared" si="476"/>
        <v>0</v>
      </c>
      <c r="AA351" s="316">
        <f t="shared" si="476"/>
        <v>0</v>
      </c>
      <c r="AB351" s="316">
        <f t="shared" si="476"/>
        <v>0</v>
      </c>
      <c r="AC351" s="316">
        <f t="shared" si="476"/>
        <v>0</v>
      </c>
      <c r="AD351" s="316">
        <f t="shared" si="476"/>
        <v>0</v>
      </c>
      <c r="AE351" s="316">
        <f t="shared" si="476"/>
        <v>0</v>
      </c>
      <c r="AF351" s="316">
        <f t="shared" si="476"/>
        <v>0</v>
      </c>
      <c r="AG351" s="316">
        <f t="shared" si="476"/>
        <v>0</v>
      </c>
      <c r="AH351" s="316">
        <f t="shared" si="476"/>
        <v>0</v>
      </c>
      <c r="AI351" s="316">
        <f t="shared" si="476"/>
        <v>0</v>
      </c>
      <c r="AJ351" s="316">
        <f t="shared" si="476"/>
        <v>0</v>
      </c>
      <c r="AK351" s="316">
        <f t="shared" si="476"/>
        <v>0</v>
      </c>
      <c r="AL351" s="316">
        <f t="shared" si="476"/>
        <v>0</v>
      </c>
      <c r="AM351" s="316">
        <f t="shared" si="476"/>
        <v>0</v>
      </c>
      <c r="AN351" s="316">
        <f t="shared" si="476"/>
        <v>0</v>
      </c>
      <c r="AO351" s="316">
        <f t="shared" si="476"/>
        <v>0</v>
      </c>
      <c r="AP351" s="316">
        <f t="shared" si="476"/>
        <v>0</v>
      </c>
      <c r="AQ351" s="316">
        <f t="shared" si="476"/>
        <v>0</v>
      </c>
      <c r="AR351" s="316">
        <f t="shared" si="476"/>
        <v>0</v>
      </c>
      <c r="AS351" s="316">
        <f t="shared" si="476"/>
        <v>0</v>
      </c>
      <c r="AT351" s="316">
        <f t="shared" si="476"/>
        <v>0</v>
      </c>
      <c r="AU351" s="316">
        <f t="shared" si="476"/>
        <v>0</v>
      </c>
      <c r="AV351" s="316">
        <f t="shared" si="476"/>
        <v>0</v>
      </c>
      <c r="AW351" s="316">
        <f t="shared" si="476"/>
        <v>0</v>
      </c>
      <c r="AX351" s="316">
        <f t="shared" si="476"/>
        <v>0</v>
      </c>
      <c r="AY351" s="316">
        <f t="shared" si="476"/>
        <v>0</v>
      </c>
      <c r="AZ351" s="316">
        <f t="shared" si="476"/>
        <v>0</v>
      </c>
      <c r="BA351" s="316">
        <f t="shared" si="476"/>
        <v>0</v>
      </c>
      <c r="BB351" s="316">
        <f t="shared" si="476"/>
        <v>0</v>
      </c>
      <c r="BC351" s="316">
        <f t="shared" si="476"/>
        <v>0</v>
      </c>
      <c r="BD351" s="316">
        <f t="shared" si="476"/>
        <v>0</v>
      </c>
      <c r="BE351" s="316">
        <f t="shared" si="476"/>
        <v>0</v>
      </c>
      <c r="BF351" s="316">
        <f t="shared" si="476"/>
        <v>0</v>
      </c>
      <c r="BG351" s="316">
        <f t="shared" si="476"/>
        <v>0</v>
      </c>
      <c r="BH351" s="316">
        <f t="shared" si="476"/>
        <v>0</v>
      </c>
      <c r="BI351" s="316">
        <f t="shared" si="476"/>
        <v>0</v>
      </c>
      <c r="BJ351" s="316">
        <f t="shared" si="476"/>
        <v>0</v>
      </c>
      <c r="BK351" s="316">
        <f t="shared" si="476"/>
        <v>0</v>
      </c>
      <c r="BL351" s="316">
        <f t="shared" si="476"/>
        <v>0</v>
      </c>
      <c r="BM351" s="316">
        <f t="shared" si="476"/>
        <v>0</v>
      </c>
      <c r="BN351" s="316">
        <f t="shared" si="476"/>
        <v>0</v>
      </c>
      <c r="BO351" s="316">
        <f t="shared" si="476"/>
        <v>0</v>
      </c>
      <c r="BP351" s="316">
        <f t="shared" si="476"/>
        <v>0</v>
      </c>
      <c r="BQ351" s="316">
        <f t="shared" si="476"/>
        <v>0</v>
      </c>
      <c r="BR351" s="316">
        <f t="shared" si="476"/>
        <v>0</v>
      </c>
      <c r="BS351" s="316">
        <f t="shared" si="476"/>
        <v>0</v>
      </c>
      <c r="BT351" s="316">
        <f t="shared" ref="BT351:BX351" si="477">BT125</f>
        <v>0</v>
      </c>
      <c r="BU351" s="316">
        <f t="shared" si="477"/>
        <v>0</v>
      </c>
      <c r="BV351" s="316">
        <f t="shared" si="477"/>
        <v>0</v>
      </c>
      <c r="BW351" s="316">
        <f t="shared" si="477"/>
        <v>0</v>
      </c>
      <c r="BX351" s="316">
        <f t="shared" si="477"/>
        <v>0</v>
      </c>
    </row>
    <row r="352" spans="1:76" s="7" customFormat="1" ht="11.4" x14ac:dyDescent="0.2">
      <c r="A352" s="739"/>
      <c r="B352" s="714"/>
      <c r="C352" s="714"/>
      <c r="D352" s="710"/>
      <c r="E352" s="710"/>
      <c r="F352" s="90" t="s">
        <v>324</v>
      </c>
      <c r="G352" s="316">
        <f>IF($C125="","N/A",G351)</f>
        <v>0</v>
      </c>
      <c r="H352" s="316">
        <f>IF($C125="NON-QALY",IF(H$115="-","",H$158*H351),IF($C125="QALY",IF(H$115="-","",H351*H$159),"N/A"))</f>
        <v>0</v>
      </c>
      <c r="I352" s="316">
        <f t="shared" ref="I352:BT352" si="478">IF($C125="NON-QALY",IF(I$115="-","",I$158*I351),IF($C125="QALY",IF(I$115="-","",I351*I$159),"N/A"))</f>
        <v>0</v>
      </c>
      <c r="J352" s="316">
        <f t="shared" si="478"/>
        <v>0</v>
      </c>
      <c r="K352" s="316">
        <f t="shared" si="478"/>
        <v>0</v>
      </c>
      <c r="L352" s="316">
        <f t="shared" si="478"/>
        <v>0</v>
      </c>
      <c r="M352" s="316">
        <f t="shared" si="478"/>
        <v>0</v>
      </c>
      <c r="N352" s="316">
        <f t="shared" si="478"/>
        <v>0</v>
      </c>
      <c r="O352" s="316">
        <f t="shared" si="478"/>
        <v>0</v>
      </c>
      <c r="P352" s="316">
        <f t="shared" si="478"/>
        <v>0</v>
      </c>
      <c r="Q352" s="316">
        <f t="shared" si="478"/>
        <v>0</v>
      </c>
      <c r="R352" s="316">
        <f t="shared" si="478"/>
        <v>0</v>
      </c>
      <c r="S352" s="316">
        <f t="shared" si="478"/>
        <v>0</v>
      </c>
      <c r="T352" s="316">
        <f t="shared" si="478"/>
        <v>0</v>
      </c>
      <c r="U352" s="316">
        <f t="shared" si="478"/>
        <v>0</v>
      </c>
      <c r="V352" s="316">
        <f t="shared" si="478"/>
        <v>0</v>
      </c>
      <c r="W352" s="316">
        <f t="shared" si="478"/>
        <v>0</v>
      </c>
      <c r="X352" s="316">
        <f t="shared" si="478"/>
        <v>0</v>
      </c>
      <c r="Y352" s="316">
        <f t="shared" si="478"/>
        <v>0</v>
      </c>
      <c r="Z352" s="316">
        <f t="shared" si="478"/>
        <v>0</v>
      </c>
      <c r="AA352" s="316">
        <f t="shared" si="478"/>
        <v>0</v>
      </c>
      <c r="AB352" s="316">
        <f t="shared" si="478"/>
        <v>0</v>
      </c>
      <c r="AC352" s="316">
        <f t="shared" si="478"/>
        <v>0</v>
      </c>
      <c r="AD352" s="316">
        <f t="shared" si="478"/>
        <v>0</v>
      </c>
      <c r="AE352" s="316">
        <f t="shared" si="478"/>
        <v>0</v>
      </c>
      <c r="AF352" s="316">
        <f t="shared" si="478"/>
        <v>0</v>
      </c>
      <c r="AG352" s="316">
        <f t="shared" si="478"/>
        <v>0</v>
      </c>
      <c r="AH352" s="316">
        <f t="shared" si="478"/>
        <v>0</v>
      </c>
      <c r="AI352" s="316">
        <f t="shared" si="478"/>
        <v>0</v>
      </c>
      <c r="AJ352" s="316">
        <f t="shared" si="478"/>
        <v>0</v>
      </c>
      <c r="AK352" s="316">
        <f t="shared" si="478"/>
        <v>0</v>
      </c>
      <c r="AL352" s="316">
        <f t="shared" si="478"/>
        <v>0</v>
      </c>
      <c r="AM352" s="316">
        <f t="shared" si="478"/>
        <v>0</v>
      </c>
      <c r="AN352" s="316">
        <f t="shared" si="478"/>
        <v>0</v>
      </c>
      <c r="AO352" s="316">
        <f t="shared" si="478"/>
        <v>0</v>
      </c>
      <c r="AP352" s="316">
        <f t="shared" si="478"/>
        <v>0</v>
      </c>
      <c r="AQ352" s="316">
        <f t="shared" si="478"/>
        <v>0</v>
      </c>
      <c r="AR352" s="316">
        <f t="shared" si="478"/>
        <v>0</v>
      </c>
      <c r="AS352" s="316">
        <f t="shared" si="478"/>
        <v>0</v>
      </c>
      <c r="AT352" s="316">
        <f t="shared" si="478"/>
        <v>0</v>
      </c>
      <c r="AU352" s="316">
        <f t="shared" si="478"/>
        <v>0</v>
      </c>
      <c r="AV352" s="316">
        <f t="shared" si="478"/>
        <v>0</v>
      </c>
      <c r="AW352" s="316">
        <f t="shared" si="478"/>
        <v>0</v>
      </c>
      <c r="AX352" s="316">
        <f t="shared" si="478"/>
        <v>0</v>
      </c>
      <c r="AY352" s="316">
        <f t="shared" si="478"/>
        <v>0</v>
      </c>
      <c r="AZ352" s="316">
        <f t="shared" si="478"/>
        <v>0</v>
      </c>
      <c r="BA352" s="316">
        <f t="shared" si="478"/>
        <v>0</v>
      </c>
      <c r="BB352" s="316">
        <f t="shared" si="478"/>
        <v>0</v>
      </c>
      <c r="BC352" s="316">
        <f t="shared" si="478"/>
        <v>0</v>
      </c>
      <c r="BD352" s="316">
        <f t="shared" si="478"/>
        <v>0</v>
      </c>
      <c r="BE352" s="316">
        <f t="shared" si="478"/>
        <v>0</v>
      </c>
      <c r="BF352" s="316">
        <f t="shared" si="478"/>
        <v>0</v>
      </c>
      <c r="BG352" s="316">
        <f t="shared" si="478"/>
        <v>0</v>
      </c>
      <c r="BH352" s="316">
        <f t="shared" si="478"/>
        <v>0</v>
      </c>
      <c r="BI352" s="316">
        <f t="shared" si="478"/>
        <v>0</v>
      </c>
      <c r="BJ352" s="316">
        <f t="shared" si="478"/>
        <v>0</v>
      </c>
      <c r="BK352" s="316">
        <f t="shared" si="478"/>
        <v>0</v>
      </c>
      <c r="BL352" s="316">
        <f t="shared" si="478"/>
        <v>0</v>
      </c>
      <c r="BM352" s="316">
        <f t="shared" si="478"/>
        <v>0</v>
      </c>
      <c r="BN352" s="316">
        <f t="shared" si="478"/>
        <v>0</v>
      </c>
      <c r="BO352" s="316">
        <f t="shared" si="478"/>
        <v>0</v>
      </c>
      <c r="BP352" s="316">
        <f t="shared" si="478"/>
        <v>0</v>
      </c>
      <c r="BQ352" s="316">
        <f t="shared" si="478"/>
        <v>0</v>
      </c>
      <c r="BR352" s="316">
        <f t="shared" si="478"/>
        <v>0</v>
      </c>
      <c r="BS352" s="316">
        <f t="shared" si="478"/>
        <v>0</v>
      </c>
      <c r="BT352" s="316">
        <f t="shared" si="478"/>
        <v>0</v>
      </c>
      <c r="BU352" s="316">
        <f t="shared" ref="BU352:BX352" si="479">IF($C125="NON-QALY",IF(BU$115="-","",BU$158*BU351),IF($C125="QALY",IF(BU$115="-","",BU351*BU$159),"N/A"))</f>
        <v>0</v>
      </c>
      <c r="BV352" s="316">
        <f t="shared" si="479"/>
        <v>0</v>
      </c>
      <c r="BW352" s="316">
        <f t="shared" si="479"/>
        <v>0</v>
      </c>
      <c r="BX352" s="316">
        <f t="shared" si="479"/>
        <v>0</v>
      </c>
    </row>
    <row r="353" spans="1:76" s="7" customFormat="1" ht="11.4" x14ac:dyDescent="0.2">
      <c r="A353" s="738" t="s">
        <v>633</v>
      </c>
      <c r="B353" s="713">
        <f>B126</f>
        <v>0</v>
      </c>
      <c r="C353" s="713" t="str">
        <f>C126</f>
        <v>Non-QALY</v>
      </c>
      <c r="D353" s="709">
        <f>E353/(IF(C126="QALY",Factors!$BU$83,Factors!$BU$82))</f>
        <v>0</v>
      </c>
      <c r="E353" s="709">
        <f t="shared" ref="E353" si="480">SUM(G354:BX354)</f>
        <v>0</v>
      </c>
      <c r="F353" s="34" t="s">
        <v>325</v>
      </c>
      <c r="G353" s="316">
        <f>G126</f>
        <v>0</v>
      </c>
      <c r="H353" s="316">
        <f t="shared" ref="H353:BS353" si="481">H126</f>
        <v>0</v>
      </c>
      <c r="I353" s="316">
        <f t="shared" si="481"/>
        <v>0</v>
      </c>
      <c r="J353" s="316">
        <f t="shared" si="481"/>
        <v>0</v>
      </c>
      <c r="K353" s="316">
        <f t="shared" si="481"/>
        <v>0</v>
      </c>
      <c r="L353" s="316">
        <f t="shared" si="481"/>
        <v>0</v>
      </c>
      <c r="M353" s="316">
        <f t="shared" si="481"/>
        <v>0</v>
      </c>
      <c r="N353" s="316">
        <f t="shared" si="481"/>
        <v>0</v>
      </c>
      <c r="O353" s="316">
        <f t="shared" si="481"/>
        <v>0</v>
      </c>
      <c r="P353" s="316">
        <f t="shared" si="481"/>
        <v>0</v>
      </c>
      <c r="Q353" s="316">
        <f t="shared" si="481"/>
        <v>0</v>
      </c>
      <c r="R353" s="316">
        <f t="shared" si="481"/>
        <v>0</v>
      </c>
      <c r="S353" s="316">
        <f t="shared" si="481"/>
        <v>0</v>
      </c>
      <c r="T353" s="316">
        <f t="shared" si="481"/>
        <v>0</v>
      </c>
      <c r="U353" s="316">
        <f t="shared" si="481"/>
        <v>0</v>
      </c>
      <c r="V353" s="316">
        <f t="shared" si="481"/>
        <v>0</v>
      </c>
      <c r="W353" s="316">
        <f t="shared" si="481"/>
        <v>0</v>
      </c>
      <c r="X353" s="316">
        <f t="shared" si="481"/>
        <v>0</v>
      </c>
      <c r="Y353" s="316">
        <f t="shared" si="481"/>
        <v>0</v>
      </c>
      <c r="Z353" s="316">
        <f t="shared" si="481"/>
        <v>0</v>
      </c>
      <c r="AA353" s="316">
        <f t="shared" si="481"/>
        <v>0</v>
      </c>
      <c r="AB353" s="316">
        <f t="shared" si="481"/>
        <v>0</v>
      </c>
      <c r="AC353" s="316">
        <f t="shared" si="481"/>
        <v>0</v>
      </c>
      <c r="AD353" s="316">
        <f t="shared" si="481"/>
        <v>0</v>
      </c>
      <c r="AE353" s="316">
        <f t="shared" si="481"/>
        <v>0</v>
      </c>
      <c r="AF353" s="316">
        <f t="shared" si="481"/>
        <v>0</v>
      </c>
      <c r="AG353" s="316">
        <f t="shared" si="481"/>
        <v>0</v>
      </c>
      <c r="AH353" s="316">
        <f t="shared" si="481"/>
        <v>0</v>
      </c>
      <c r="AI353" s="316">
        <f t="shared" si="481"/>
        <v>0</v>
      </c>
      <c r="AJ353" s="316">
        <f t="shared" si="481"/>
        <v>0</v>
      </c>
      <c r="AK353" s="316">
        <f t="shared" si="481"/>
        <v>0</v>
      </c>
      <c r="AL353" s="316">
        <f t="shared" si="481"/>
        <v>0</v>
      </c>
      <c r="AM353" s="316">
        <f t="shared" si="481"/>
        <v>0</v>
      </c>
      <c r="AN353" s="316">
        <f t="shared" si="481"/>
        <v>0</v>
      </c>
      <c r="AO353" s="316">
        <f t="shared" si="481"/>
        <v>0</v>
      </c>
      <c r="AP353" s="316">
        <f t="shared" si="481"/>
        <v>0</v>
      </c>
      <c r="AQ353" s="316">
        <f t="shared" si="481"/>
        <v>0</v>
      </c>
      <c r="AR353" s="316">
        <f t="shared" si="481"/>
        <v>0</v>
      </c>
      <c r="AS353" s="316">
        <f t="shared" si="481"/>
        <v>0</v>
      </c>
      <c r="AT353" s="316">
        <f t="shared" si="481"/>
        <v>0</v>
      </c>
      <c r="AU353" s="316">
        <f t="shared" si="481"/>
        <v>0</v>
      </c>
      <c r="AV353" s="316">
        <f t="shared" si="481"/>
        <v>0</v>
      </c>
      <c r="AW353" s="316">
        <f t="shared" si="481"/>
        <v>0</v>
      </c>
      <c r="AX353" s="316">
        <f t="shared" si="481"/>
        <v>0</v>
      </c>
      <c r="AY353" s="316">
        <f t="shared" si="481"/>
        <v>0</v>
      </c>
      <c r="AZ353" s="316">
        <f t="shared" si="481"/>
        <v>0</v>
      </c>
      <c r="BA353" s="316">
        <f t="shared" si="481"/>
        <v>0</v>
      </c>
      <c r="BB353" s="316">
        <f t="shared" si="481"/>
        <v>0</v>
      </c>
      <c r="BC353" s="316">
        <f t="shared" si="481"/>
        <v>0</v>
      </c>
      <c r="BD353" s="316">
        <f t="shared" si="481"/>
        <v>0</v>
      </c>
      <c r="BE353" s="316">
        <f t="shared" si="481"/>
        <v>0</v>
      </c>
      <c r="BF353" s="316">
        <f t="shared" si="481"/>
        <v>0</v>
      </c>
      <c r="BG353" s="316">
        <f t="shared" si="481"/>
        <v>0</v>
      </c>
      <c r="BH353" s="316">
        <f t="shared" si="481"/>
        <v>0</v>
      </c>
      <c r="BI353" s="316">
        <f t="shared" si="481"/>
        <v>0</v>
      </c>
      <c r="BJ353" s="316">
        <f t="shared" si="481"/>
        <v>0</v>
      </c>
      <c r="BK353" s="316">
        <f t="shared" si="481"/>
        <v>0</v>
      </c>
      <c r="BL353" s="316">
        <f t="shared" si="481"/>
        <v>0</v>
      </c>
      <c r="BM353" s="316">
        <f t="shared" si="481"/>
        <v>0</v>
      </c>
      <c r="BN353" s="316">
        <f t="shared" si="481"/>
        <v>0</v>
      </c>
      <c r="BO353" s="316">
        <f t="shared" si="481"/>
        <v>0</v>
      </c>
      <c r="BP353" s="316">
        <f t="shared" si="481"/>
        <v>0</v>
      </c>
      <c r="BQ353" s="316">
        <f t="shared" si="481"/>
        <v>0</v>
      </c>
      <c r="BR353" s="316">
        <f t="shared" si="481"/>
        <v>0</v>
      </c>
      <c r="BS353" s="316">
        <f t="shared" si="481"/>
        <v>0</v>
      </c>
      <c r="BT353" s="316">
        <f t="shared" ref="BT353:BX353" si="482">BT126</f>
        <v>0</v>
      </c>
      <c r="BU353" s="316">
        <f t="shared" si="482"/>
        <v>0</v>
      </c>
      <c r="BV353" s="316">
        <f t="shared" si="482"/>
        <v>0</v>
      </c>
      <c r="BW353" s="316">
        <f t="shared" si="482"/>
        <v>0</v>
      </c>
      <c r="BX353" s="316">
        <f t="shared" si="482"/>
        <v>0</v>
      </c>
    </row>
    <row r="354" spans="1:76" s="7" customFormat="1" ht="11.4" x14ac:dyDescent="0.2">
      <c r="A354" s="739"/>
      <c r="B354" s="714"/>
      <c r="C354" s="714"/>
      <c r="D354" s="710"/>
      <c r="E354" s="710"/>
      <c r="F354" s="90" t="s">
        <v>324</v>
      </c>
      <c r="G354" s="316">
        <f>IF($C126="","N/A",G353)</f>
        <v>0</v>
      </c>
      <c r="H354" s="316">
        <f>IF($C126="NON-QALY",IF(H$115="-","",H$158*H353),IF($C126="QALY",IF(H$115="-","",H353*H$159),"N/A"))</f>
        <v>0</v>
      </c>
      <c r="I354" s="316">
        <f t="shared" ref="I354:BT354" si="483">IF($C126="NON-QALY",IF(I$115="-","",I$158*I353),IF($C126="QALY",IF(I$115="-","",I353*I$159),"N/A"))</f>
        <v>0</v>
      </c>
      <c r="J354" s="316">
        <f t="shared" si="483"/>
        <v>0</v>
      </c>
      <c r="K354" s="316">
        <f t="shared" si="483"/>
        <v>0</v>
      </c>
      <c r="L354" s="316">
        <f t="shared" si="483"/>
        <v>0</v>
      </c>
      <c r="M354" s="316">
        <f t="shared" si="483"/>
        <v>0</v>
      </c>
      <c r="N354" s="316">
        <f t="shared" si="483"/>
        <v>0</v>
      </c>
      <c r="O354" s="316">
        <f t="shared" si="483"/>
        <v>0</v>
      </c>
      <c r="P354" s="316">
        <f t="shared" si="483"/>
        <v>0</v>
      </c>
      <c r="Q354" s="316">
        <f t="shared" si="483"/>
        <v>0</v>
      </c>
      <c r="R354" s="316">
        <f t="shared" si="483"/>
        <v>0</v>
      </c>
      <c r="S354" s="316">
        <f t="shared" si="483"/>
        <v>0</v>
      </c>
      <c r="T354" s="316">
        <f t="shared" si="483"/>
        <v>0</v>
      </c>
      <c r="U354" s="316">
        <f t="shared" si="483"/>
        <v>0</v>
      </c>
      <c r="V354" s="316">
        <f t="shared" si="483"/>
        <v>0</v>
      </c>
      <c r="W354" s="316">
        <f t="shared" si="483"/>
        <v>0</v>
      </c>
      <c r="X354" s="316">
        <f t="shared" si="483"/>
        <v>0</v>
      </c>
      <c r="Y354" s="316">
        <f t="shared" si="483"/>
        <v>0</v>
      </c>
      <c r="Z354" s="316">
        <f t="shared" si="483"/>
        <v>0</v>
      </c>
      <c r="AA354" s="316">
        <f t="shared" si="483"/>
        <v>0</v>
      </c>
      <c r="AB354" s="316">
        <f t="shared" si="483"/>
        <v>0</v>
      </c>
      <c r="AC354" s="316">
        <f t="shared" si="483"/>
        <v>0</v>
      </c>
      <c r="AD354" s="316">
        <f t="shared" si="483"/>
        <v>0</v>
      </c>
      <c r="AE354" s="316">
        <f t="shared" si="483"/>
        <v>0</v>
      </c>
      <c r="AF354" s="316">
        <f t="shared" si="483"/>
        <v>0</v>
      </c>
      <c r="AG354" s="316">
        <f t="shared" si="483"/>
        <v>0</v>
      </c>
      <c r="AH354" s="316">
        <f t="shared" si="483"/>
        <v>0</v>
      </c>
      <c r="AI354" s="316">
        <f t="shared" si="483"/>
        <v>0</v>
      </c>
      <c r="AJ354" s="316">
        <f t="shared" si="483"/>
        <v>0</v>
      </c>
      <c r="AK354" s="316">
        <f t="shared" si="483"/>
        <v>0</v>
      </c>
      <c r="AL354" s="316">
        <f t="shared" si="483"/>
        <v>0</v>
      </c>
      <c r="AM354" s="316">
        <f t="shared" si="483"/>
        <v>0</v>
      </c>
      <c r="AN354" s="316">
        <f t="shared" si="483"/>
        <v>0</v>
      </c>
      <c r="AO354" s="316">
        <f t="shared" si="483"/>
        <v>0</v>
      </c>
      <c r="AP354" s="316">
        <f t="shared" si="483"/>
        <v>0</v>
      </c>
      <c r="AQ354" s="316">
        <f t="shared" si="483"/>
        <v>0</v>
      </c>
      <c r="AR354" s="316">
        <f t="shared" si="483"/>
        <v>0</v>
      </c>
      <c r="AS354" s="316">
        <f t="shared" si="483"/>
        <v>0</v>
      </c>
      <c r="AT354" s="316">
        <f t="shared" si="483"/>
        <v>0</v>
      </c>
      <c r="AU354" s="316">
        <f t="shared" si="483"/>
        <v>0</v>
      </c>
      <c r="AV354" s="316">
        <f t="shared" si="483"/>
        <v>0</v>
      </c>
      <c r="AW354" s="316">
        <f t="shared" si="483"/>
        <v>0</v>
      </c>
      <c r="AX354" s="316">
        <f t="shared" si="483"/>
        <v>0</v>
      </c>
      <c r="AY354" s="316">
        <f t="shared" si="483"/>
        <v>0</v>
      </c>
      <c r="AZ354" s="316">
        <f t="shared" si="483"/>
        <v>0</v>
      </c>
      <c r="BA354" s="316">
        <f t="shared" si="483"/>
        <v>0</v>
      </c>
      <c r="BB354" s="316">
        <f t="shared" si="483"/>
        <v>0</v>
      </c>
      <c r="BC354" s="316">
        <f t="shared" si="483"/>
        <v>0</v>
      </c>
      <c r="BD354" s="316">
        <f t="shared" si="483"/>
        <v>0</v>
      </c>
      <c r="BE354" s="316">
        <f t="shared" si="483"/>
        <v>0</v>
      </c>
      <c r="BF354" s="316">
        <f t="shared" si="483"/>
        <v>0</v>
      </c>
      <c r="BG354" s="316">
        <f t="shared" si="483"/>
        <v>0</v>
      </c>
      <c r="BH354" s="316">
        <f t="shared" si="483"/>
        <v>0</v>
      </c>
      <c r="BI354" s="316">
        <f t="shared" si="483"/>
        <v>0</v>
      </c>
      <c r="BJ354" s="316">
        <f t="shared" si="483"/>
        <v>0</v>
      </c>
      <c r="BK354" s="316">
        <f t="shared" si="483"/>
        <v>0</v>
      </c>
      <c r="BL354" s="316">
        <f t="shared" si="483"/>
        <v>0</v>
      </c>
      <c r="BM354" s="316">
        <f t="shared" si="483"/>
        <v>0</v>
      </c>
      <c r="BN354" s="316">
        <f t="shared" si="483"/>
        <v>0</v>
      </c>
      <c r="BO354" s="316">
        <f t="shared" si="483"/>
        <v>0</v>
      </c>
      <c r="BP354" s="316">
        <f t="shared" si="483"/>
        <v>0</v>
      </c>
      <c r="BQ354" s="316">
        <f t="shared" si="483"/>
        <v>0</v>
      </c>
      <c r="BR354" s="316">
        <f t="shared" si="483"/>
        <v>0</v>
      </c>
      <c r="BS354" s="316">
        <f t="shared" si="483"/>
        <v>0</v>
      </c>
      <c r="BT354" s="316">
        <f t="shared" si="483"/>
        <v>0</v>
      </c>
      <c r="BU354" s="316">
        <f t="shared" ref="BU354:BX354" si="484">IF($C126="NON-QALY",IF(BU$115="-","",BU$158*BU353),IF($C126="QALY",IF(BU$115="-","",BU353*BU$159),"N/A"))</f>
        <v>0</v>
      </c>
      <c r="BV354" s="316">
        <f t="shared" si="484"/>
        <v>0</v>
      </c>
      <c r="BW354" s="316">
        <f t="shared" si="484"/>
        <v>0</v>
      </c>
      <c r="BX354" s="316">
        <f t="shared" si="484"/>
        <v>0</v>
      </c>
    </row>
    <row r="355" spans="1:76" s="7" customFormat="1" ht="11.4" x14ac:dyDescent="0.2">
      <c r="A355" s="738" t="s">
        <v>634</v>
      </c>
      <c r="B355" s="713">
        <f>B127</f>
        <v>0</v>
      </c>
      <c r="C355" s="713" t="str">
        <f>C127</f>
        <v>Non-QALY</v>
      </c>
      <c r="D355" s="709">
        <f>E355/(IF(C127="QALY",Factors!$BU$83,Factors!$BU$82))</f>
        <v>0</v>
      </c>
      <c r="E355" s="709">
        <f t="shared" ref="E355" si="485">SUM(G356:BX356)</f>
        <v>0</v>
      </c>
      <c r="F355" s="34" t="s">
        <v>325</v>
      </c>
      <c r="G355" s="316">
        <f>G127</f>
        <v>0</v>
      </c>
      <c r="H355" s="316">
        <f t="shared" ref="H355:BS355" si="486">H127</f>
        <v>0</v>
      </c>
      <c r="I355" s="316">
        <f t="shared" si="486"/>
        <v>0</v>
      </c>
      <c r="J355" s="316">
        <f t="shared" si="486"/>
        <v>0</v>
      </c>
      <c r="K355" s="316">
        <f t="shared" si="486"/>
        <v>0</v>
      </c>
      <c r="L355" s="316">
        <f t="shared" si="486"/>
        <v>0</v>
      </c>
      <c r="M355" s="316">
        <f t="shared" si="486"/>
        <v>0</v>
      </c>
      <c r="N355" s="316">
        <f t="shared" si="486"/>
        <v>0</v>
      </c>
      <c r="O355" s="316">
        <f t="shared" si="486"/>
        <v>0</v>
      </c>
      <c r="P355" s="316">
        <f t="shared" si="486"/>
        <v>0</v>
      </c>
      <c r="Q355" s="316">
        <f t="shared" si="486"/>
        <v>0</v>
      </c>
      <c r="R355" s="316">
        <f t="shared" si="486"/>
        <v>0</v>
      </c>
      <c r="S355" s="316">
        <f t="shared" si="486"/>
        <v>0</v>
      </c>
      <c r="T355" s="316">
        <f t="shared" si="486"/>
        <v>0</v>
      </c>
      <c r="U355" s="316">
        <f t="shared" si="486"/>
        <v>0</v>
      </c>
      <c r="V355" s="316">
        <f t="shared" si="486"/>
        <v>0</v>
      </c>
      <c r="W355" s="316">
        <f t="shared" si="486"/>
        <v>0</v>
      </c>
      <c r="X355" s="316">
        <f t="shared" si="486"/>
        <v>0</v>
      </c>
      <c r="Y355" s="316">
        <f t="shared" si="486"/>
        <v>0</v>
      </c>
      <c r="Z355" s="316">
        <f t="shared" si="486"/>
        <v>0</v>
      </c>
      <c r="AA355" s="316">
        <f t="shared" si="486"/>
        <v>0</v>
      </c>
      <c r="AB355" s="316">
        <f t="shared" si="486"/>
        <v>0</v>
      </c>
      <c r="AC355" s="316">
        <f t="shared" si="486"/>
        <v>0</v>
      </c>
      <c r="AD355" s="316">
        <f t="shared" si="486"/>
        <v>0</v>
      </c>
      <c r="AE355" s="316">
        <f t="shared" si="486"/>
        <v>0</v>
      </c>
      <c r="AF355" s="316">
        <f t="shared" si="486"/>
        <v>0</v>
      </c>
      <c r="AG355" s="316">
        <f t="shared" si="486"/>
        <v>0</v>
      </c>
      <c r="AH355" s="316">
        <f t="shared" si="486"/>
        <v>0</v>
      </c>
      <c r="AI355" s="316">
        <f t="shared" si="486"/>
        <v>0</v>
      </c>
      <c r="AJ355" s="316">
        <f t="shared" si="486"/>
        <v>0</v>
      </c>
      <c r="AK355" s="316">
        <f t="shared" si="486"/>
        <v>0</v>
      </c>
      <c r="AL355" s="316">
        <f t="shared" si="486"/>
        <v>0</v>
      </c>
      <c r="AM355" s="316">
        <f t="shared" si="486"/>
        <v>0</v>
      </c>
      <c r="AN355" s="316">
        <f t="shared" si="486"/>
        <v>0</v>
      </c>
      <c r="AO355" s="316">
        <f t="shared" si="486"/>
        <v>0</v>
      </c>
      <c r="AP355" s="316">
        <f t="shared" si="486"/>
        <v>0</v>
      </c>
      <c r="AQ355" s="316">
        <f t="shared" si="486"/>
        <v>0</v>
      </c>
      <c r="AR355" s="316">
        <f t="shared" si="486"/>
        <v>0</v>
      </c>
      <c r="AS355" s="316">
        <f t="shared" si="486"/>
        <v>0</v>
      </c>
      <c r="AT355" s="316">
        <f t="shared" si="486"/>
        <v>0</v>
      </c>
      <c r="AU355" s="316">
        <f t="shared" si="486"/>
        <v>0</v>
      </c>
      <c r="AV355" s="316">
        <f t="shared" si="486"/>
        <v>0</v>
      </c>
      <c r="AW355" s="316">
        <f t="shared" si="486"/>
        <v>0</v>
      </c>
      <c r="AX355" s="316">
        <f t="shared" si="486"/>
        <v>0</v>
      </c>
      <c r="AY355" s="316">
        <f t="shared" si="486"/>
        <v>0</v>
      </c>
      <c r="AZ355" s="316">
        <f t="shared" si="486"/>
        <v>0</v>
      </c>
      <c r="BA355" s="316">
        <f t="shared" si="486"/>
        <v>0</v>
      </c>
      <c r="BB355" s="316">
        <f t="shared" si="486"/>
        <v>0</v>
      </c>
      <c r="BC355" s="316">
        <f t="shared" si="486"/>
        <v>0</v>
      </c>
      <c r="BD355" s="316">
        <f t="shared" si="486"/>
        <v>0</v>
      </c>
      <c r="BE355" s="316">
        <f t="shared" si="486"/>
        <v>0</v>
      </c>
      <c r="BF355" s="316">
        <f t="shared" si="486"/>
        <v>0</v>
      </c>
      <c r="BG355" s="316">
        <f t="shared" si="486"/>
        <v>0</v>
      </c>
      <c r="BH355" s="316">
        <f t="shared" si="486"/>
        <v>0</v>
      </c>
      <c r="BI355" s="316">
        <f t="shared" si="486"/>
        <v>0</v>
      </c>
      <c r="BJ355" s="316">
        <f t="shared" si="486"/>
        <v>0</v>
      </c>
      <c r="BK355" s="316">
        <f t="shared" si="486"/>
        <v>0</v>
      </c>
      <c r="BL355" s="316">
        <f t="shared" si="486"/>
        <v>0</v>
      </c>
      <c r="BM355" s="316">
        <f t="shared" si="486"/>
        <v>0</v>
      </c>
      <c r="BN355" s="316">
        <f t="shared" si="486"/>
        <v>0</v>
      </c>
      <c r="BO355" s="316">
        <f t="shared" si="486"/>
        <v>0</v>
      </c>
      <c r="BP355" s="316">
        <f t="shared" si="486"/>
        <v>0</v>
      </c>
      <c r="BQ355" s="316">
        <f t="shared" si="486"/>
        <v>0</v>
      </c>
      <c r="BR355" s="316">
        <f t="shared" si="486"/>
        <v>0</v>
      </c>
      <c r="BS355" s="316">
        <f t="shared" si="486"/>
        <v>0</v>
      </c>
      <c r="BT355" s="316">
        <f t="shared" ref="BT355:BX355" si="487">BT127</f>
        <v>0</v>
      </c>
      <c r="BU355" s="316">
        <f t="shared" si="487"/>
        <v>0</v>
      </c>
      <c r="BV355" s="316">
        <f t="shared" si="487"/>
        <v>0</v>
      </c>
      <c r="BW355" s="316">
        <f t="shared" si="487"/>
        <v>0</v>
      </c>
      <c r="BX355" s="316">
        <f t="shared" si="487"/>
        <v>0</v>
      </c>
    </row>
    <row r="356" spans="1:76" s="7" customFormat="1" ht="11.4" x14ac:dyDescent="0.2">
      <c r="A356" s="739"/>
      <c r="B356" s="714"/>
      <c r="C356" s="714"/>
      <c r="D356" s="710"/>
      <c r="E356" s="710"/>
      <c r="F356" s="90" t="s">
        <v>324</v>
      </c>
      <c r="G356" s="316">
        <f>IF($C127="","N/A",G355)</f>
        <v>0</v>
      </c>
      <c r="H356" s="316">
        <f>IF($C127="NON-QALY",IF(H$115="-","",H$158*H355),IF($C127="QALY",IF(H$115="-","",H355*H$159),"N/A"))</f>
        <v>0</v>
      </c>
      <c r="I356" s="316">
        <f t="shared" ref="I356:BT356" si="488">IF($C127="NON-QALY",IF(I$115="-","",I$158*I355),IF($C127="QALY",IF(I$115="-","",I355*I$159),"N/A"))</f>
        <v>0</v>
      </c>
      <c r="J356" s="316">
        <f t="shared" si="488"/>
        <v>0</v>
      </c>
      <c r="K356" s="316">
        <f t="shared" si="488"/>
        <v>0</v>
      </c>
      <c r="L356" s="316">
        <f t="shared" si="488"/>
        <v>0</v>
      </c>
      <c r="M356" s="316">
        <f t="shared" si="488"/>
        <v>0</v>
      </c>
      <c r="N356" s="316">
        <f t="shared" si="488"/>
        <v>0</v>
      </c>
      <c r="O356" s="316">
        <f t="shared" si="488"/>
        <v>0</v>
      </c>
      <c r="P356" s="316">
        <f t="shared" si="488"/>
        <v>0</v>
      </c>
      <c r="Q356" s="316">
        <f t="shared" si="488"/>
        <v>0</v>
      </c>
      <c r="R356" s="316">
        <f t="shared" si="488"/>
        <v>0</v>
      </c>
      <c r="S356" s="316">
        <f t="shared" si="488"/>
        <v>0</v>
      </c>
      <c r="T356" s="316">
        <f t="shared" si="488"/>
        <v>0</v>
      </c>
      <c r="U356" s="316">
        <f t="shared" si="488"/>
        <v>0</v>
      </c>
      <c r="V356" s="316">
        <f t="shared" si="488"/>
        <v>0</v>
      </c>
      <c r="W356" s="316">
        <f t="shared" si="488"/>
        <v>0</v>
      </c>
      <c r="X356" s="316">
        <f t="shared" si="488"/>
        <v>0</v>
      </c>
      <c r="Y356" s="316">
        <f t="shared" si="488"/>
        <v>0</v>
      </c>
      <c r="Z356" s="316">
        <f t="shared" si="488"/>
        <v>0</v>
      </c>
      <c r="AA356" s="316">
        <f t="shared" si="488"/>
        <v>0</v>
      </c>
      <c r="AB356" s="316">
        <f t="shared" si="488"/>
        <v>0</v>
      </c>
      <c r="AC356" s="316">
        <f t="shared" si="488"/>
        <v>0</v>
      </c>
      <c r="AD356" s="316">
        <f t="shared" si="488"/>
        <v>0</v>
      </c>
      <c r="AE356" s="316">
        <f t="shared" si="488"/>
        <v>0</v>
      </c>
      <c r="AF356" s="316">
        <f t="shared" si="488"/>
        <v>0</v>
      </c>
      <c r="AG356" s="316">
        <f t="shared" si="488"/>
        <v>0</v>
      </c>
      <c r="AH356" s="316">
        <f t="shared" si="488"/>
        <v>0</v>
      </c>
      <c r="AI356" s="316">
        <f t="shared" si="488"/>
        <v>0</v>
      </c>
      <c r="AJ356" s="316">
        <f t="shared" si="488"/>
        <v>0</v>
      </c>
      <c r="AK356" s="316">
        <f t="shared" si="488"/>
        <v>0</v>
      </c>
      <c r="AL356" s="316">
        <f t="shared" si="488"/>
        <v>0</v>
      </c>
      <c r="AM356" s="316">
        <f t="shared" si="488"/>
        <v>0</v>
      </c>
      <c r="AN356" s="316">
        <f t="shared" si="488"/>
        <v>0</v>
      </c>
      <c r="AO356" s="316">
        <f t="shared" si="488"/>
        <v>0</v>
      </c>
      <c r="AP356" s="316">
        <f t="shared" si="488"/>
        <v>0</v>
      </c>
      <c r="AQ356" s="316">
        <f t="shared" si="488"/>
        <v>0</v>
      </c>
      <c r="AR356" s="316">
        <f t="shared" si="488"/>
        <v>0</v>
      </c>
      <c r="AS356" s="316">
        <f t="shared" si="488"/>
        <v>0</v>
      </c>
      <c r="AT356" s="316">
        <f t="shared" si="488"/>
        <v>0</v>
      </c>
      <c r="AU356" s="316">
        <f t="shared" si="488"/>
        <v>0</v>
      </c>
      <c r="AV356" s="316">
        <f t="shared" si="488"/>
        <v>0</v>
      </c>
      <c r="AW356" s="316">
        <f t="shared" si="488"/>
        <v>0</v>
      </c>
      <c r="AX356" s="316">
        <f t="shared" si="488"/>
        <v>0</v>
      </c>
      <c r="AY356" s="316">
        <f t="shared" si="488"/>
        <v>0</v>
      </c>
      <c r="AZ356" s="316">
        <f t="shared" si="488"/>
        <v>0</v>
      </c>
      <c r="BA356" s="316">
        <f t="shared" si="488"/>
        <v>0</v>
      </c>
      <c r="BB356" s="316">
        <f t="shared" si="488"/>
        <v>0</v>
      </c>
      <c r="BC356" s="316">
        <f t="shared" si="488"/>
        <v>0</v>
      </c>
      <c r="BD356" s="316">
        <f t="shared" si="488"/>
        <v>0</v>
      </c>
      <c r="BE356" s="316">
        <f t="shared" si="488"/>
        <v>0</v>
      </c>
      <c r="BF356" s="316">
        <f t="shared" si="488"/>
        <v>0</v>
      </c>
      <c r="BG356" s="316">
        <f t="shared" si="488"/>
        <v>0</v>
      </c>
      <c r="BH356" s="316">
        <f t="shared" si="488"/>
        <v>0</v>
      </c>
      <c r="BI356" s="316">
        <f t="shared" si="488"/>
        <v>0</v>
      </c>
      <c r="BJ356" s="316">
        <f t="shared" si="488"/>
        <v>0</v>
      </c>
      <c r="BK356" s="316">
        <f t="shared" si="488"/>
        <v>0</v>
      </c>
      <c r="BL356" s="316">
        <f t="shared" si="488"/>
        <v>0</v>
      </c>
      <c r="BM356" s="316">
        <f t="shared" si="488"/>
        <v>0</v>
      </c>
      <c r="BN356" s="316">
        <f t="shared" si="488"/>
        <v>0</v>
      </c>
      <c r="BO356" s="316">
        <f t="shared" si="488"/>
        <v>0</v>
      </c>
      <c r="BP356" s="316">
        <f t="shared" si="488"/>
        <v>0</v>
      </c>
      <c r="BQ356" s="316">
        <f t="shared" si="488"/>
        <v>0</v>
      </c>
      <c r="BR356" s="316">
        <f t="shared" si="488"/>
        <v>0</v>
      </c>
      <c r="BS356" s="316">
        <f t="shared" si="488"/>
        <v>0</v>
      </c>
      <c r="BT356" s="316">
        <f t="shared" si="488"/>
        <v>0</v>
      </c>
      <c r="BU356" s="316">
        <f t="shared" ref="BU356:BX356" si="489">IF($C127="NON-QALY",IF(BU$115="-","",BU$158*BU355),IF($C127="QALY",IF(BU$115="-","",BU355*BU$159),"N/A"))</f>
        <v>0</v>
      </c>
      <c r="BV356" s="316">
        <f t="shared" si="489"/>
        <v>0</v>
      </c>
      <c r="BW356" s="316">
        <f t="shared" si="489"/>
        <v>0</v>
      </c>
      <c r="BX356" s="316">
        <f t="shared" si="489"/>
        <v>0</v>
      </c>
    </row>
    <row r="357" spans="1:76" s="7" customFormat="1" ht="11.4" x14ac:dyDescent="0.2">
      <c r="A357" s="738" t="s">
        <v>635</v>
      </c>
      <c r="B357" s="713">
        <f>B128</f>
        <v>0</v>
      </c>
      <c r="C357" s="713" t="str">
        <f>C128</f>
        <v>Non-QALY</v>
      </c>
      <c r="D357" s="709">
        <f>E357/(IF(C128="QALY",Factors!$BU$83,Factors!$BU$82))</f>
        <v>0</v>
      </c>
      <c r="E357" s="709">
        <f t="shared" ref="E357" si="490">SUM(G358:BX358)</f>
        <v>0</v>
      </c>
      <c r="F357" s="34" t="s">
        <v>325</v>
      </c>
      <c r="G357" s="316">
        <f>G128</f>
        <v>0</v>
      </c>
      <c r="H357" s="316">
        <f t="shared" ref="H357:BS357" si="491">H128</f>
        <v>0</v>
      </c>
      <c r="I357" s="316">
        <f t="shared" si="491"/>
        <v>0</v>
      </c>
      <c r="J357" s="316">
        <f t="shared" si="491"/>
        <v>0</v>
      </c>
      <c r="K357" s="316">
        <f t="shared" si="491"/>
        <v>0</v>
      </c>
      <c r="L357" s="316">
        <f t="shared" si="491"/>
        <v>0</v>
      </c>
      <c r="M357" s="316">
        <f t="shared" si="491"/>
        <v>0</v>
      </c>
      <c r="N357" s="316">
        <f t="shared" si="491"/>
        <v>0</v>
      </c>
      <c r="O357" s="316">
        <f t="shared" si="491"/>
        <v>0</v>
      </c>
      <c r="P357" s="316">
        <f t="shared" si="491"/>
        <v>0</v>
      </c>
      <c r="Q357" s="316">
        <f t="shared" si="491"/>
        <v>0</v>
      </c>
      <c r="R357" s="316">
        <f t="shared" si="491"/>
        <v>0</v>
      </c>
      <c r="S357" s="316">
        <f t="shared" si="491"/>
        <v>0</v>
      </c>
      <c r="T357" s="316">
        <f t="shared" si="491"/>
        <v>0</v>
      </c>
      <c r="U357" s="316">
        <f t="shared" si="491"/>
        <v>0</v>
      </c>
      <c r="V357" s="316">
        <f t="shared" si="491"/>
        <v>0</v>
      </c>
      <c r="W357" s="316">
        <f t="shared" si="491"/>
        <v>0</v>
      </c>
      <c r="X357" s="316">
        <f t="shared" si="491"/>
        <v>0</v>
      </c>
      <c r="Y357" s="316">
        <f t="shared" si="491"/>
        <v>0</v>
      </c>
      <c r="Z357" s="316">
        <f t="shared" si="491"/>
        <v>0</v>
      </c>
      <c r="AA357" s="316">
        <f t="shared" si="491"/>
        <v>0</v>
      </c>
      <c r="AB357" s="316">
        <f t="shared" si="491"/>
        <v>0</v>
      </c>
      <c r="AC357" s="316">
        <f t="shared" si="491"/>
        <v>0</v>
      </c>
      <c r="AD357" s="316">
        <f t="shared" si="491"/>
        <v>0</v>
      </c>
      <c r="AE357" s="316">
        <f t="shared" si="491"/>
        <v>0</v>
      </c>
      <c r="AF357" s="316">
        <f t="shared" si="491"/>
        <v>0</v>
      </c>
      <c r="AG357" s="316">
        <f t="shared" si="491"/>
        <v>0</v>
      </c>
      <c r="AH357" s="316">
        <f t="shared" si="491"/>
        <v>0</v>
      </c>
      <c r="AI357" s="316">
        <f t="shared" si="491"/>
        <v>0</v>
      </c>
      <c r="AJ357" s="316">
        <f t="shared" si="491"/>
        <v>0</v>
      </c>
      <c r="AK357" s="316">
        <f t="shared" si="491"/>
        <v>0</v>
      </c>
      <c r="AL357" s="316">
        <f t="shared" si="491"/>
        <v>0</v>
      </c>
      <c r="AM357" s="316">
        <f t="shared" si="491"/>
        <v>0</v>
      </c>
      <c r="AN357" s="316">
        <f t="shared" si="491"/>
        <v>0</v>
      </c>
      <c r="AO357" s="316">
        <f t="shared" si="491"/>
        <v>0</v>
      </c>
      <c r="AP357" s="316">
        <f t="shared" si="491"/>
        <v>0</v>
      </c>
      <c r="AQ357" s="316">
        <f t="shared" si="491"/>
        <v>0</v>
      </c>
      <c r="AR357" s="316">
        <f t="shared" si="491"/>
        <v>0</v>
      </c>
      <c r="AS357" s="316">
        <f t="shared" si="491"/>
        <v>0</v>
      </c>
      <c r="AT357" s="316">
        <f t="shared" si="491"/>
        <v>0</v>
      </c>
      <c r="AU357" s="316">
        <f t="shared" si="491"/>
        <v>0</v>
      </c>
      <c r="AV357" s="316">
        <f t="shared" si="491"/>
        <v>0</v>
      </c>
      <c r="AW357" s="316">
        <f t="shared" si="491"/>
        <v>0</v>
      </c>
      <c r="AX357" s="316">
        <f t="shared" si="491"/>
        <v>0</v>
      </c>
      <c r="AY357" s="316">
        <f t="shared" si="491"/>
        <v>0</v>
      </c>
      <c r="AZ357" s="316">
        <f t="shared" si="491"/>
        <v>0</v>
      </c>
      <c r="BA357" s="316">
        <f t="shared" si="491"/>
        <v>0</v>
      </c>
      <c r="BB357" s="316">
        <f t="shared" si="491"/>
        <v>0</v>
      </c>
      <c r="BC357" s="316">
        <f t="shared" si="491"/>
        <v>0</v>
      </c>
      <c r="BD357" s="316">
        <f t="shared" si="491"/>
        <v>0</v>
      </c>
      <c r="BE357" s="316">
        <f t="shared" si="491"/>
        <v>0</v>
      </c>
      <c r="BF357" s="316">
        <f t="shared" si="491"/>
        <v>0</v>
      </c>
      <c r="BG357" s="316">
        <f t="shared" si="491"/>
        <v>0</v>
      </c>
      <c r="BH357" s="316">
        <f t="shared" si="491"/>
        <v>0</v>
      </c>
      <c r="BI357" s="316">
        <f t="shared" si="491"/>
        <v>0</v>
      </c>
      <c r="BJ357" s="316">
        <f t="shared" si="491"/>
        <v>0</v>
      </c>
      <c r="BK357" s="316">
        <f t="shared" si="491"/>
        <v>0</v>
      </c>
      <c r="BL357" s="316">
        <f t="shared" si="491"/>
        <v>0</v>
      </c>
      <c r="BM357" s="316">
        <f t="shared" si="491"/>
        <v>0</v>
      </c>
      <c r="BN357" s="316">
        <f t="shared" si="491"/>
        <v>0</v>
      </c>
      <c r="BO357" s="316">
        <f t="shared" si="491"/>
        <v>0</v>
      </c>
      <c r="BP357" s="316">
        <f t="shared" si="491"/>
        <v>0</v>
      </c>
      <c r="BQ357" s="316">
        <f t="shared" si="491"/>
        <v>0</v>
      </c>
      <c r="BR357" s="316">
        <f t="shared" si="491"/>
        <v>0</v>
      </c>
      <c r="BS357" s="316">
        <f t="shared" si="491"/>
        <v>0</v>
      </c>
      <c r="BT357" s="316">
        <f t="shared" ref="BT357:BX357" si="492">BT128</f>
        <v>0</v>
      </c>
      <c r="BU357" s="316">
        <f t="shared" si="492"/>
        <v>0</v>
      </c>
      <c r="BV357" s="316">
        <f t="shared" si="492"/>
        <v>0</v>
      </c>
      <c r="BW357" s="316">
        <f t="shared" si="492"/>
        <v>0</v>
      </c>
      <c r="BX357" s="316">
        <f t="shared" si="492"/>
        <v>0</v>
      </c>
    </row>
    <row r="358" spans="1:76" s="7" customFormat="1" ht="11.4" x14ac:dyDescent="0.2">
      <c r="A358" s="739"/>
      <c r="B358" s="714"/>
      <c r="C358" s="714"/>
      <c r="D358" s="710"/>
      <c r="E358" s="710"/>
      <c r="F358" s="90" t="s">
        <v>324</v>
      </c>
      <c r="G358" s="316">
        <f>IF($C128="","N/A",G357)</f>
        <v>0</v>
      </c>
      <c r="H358" s="316">
        <f>IF($C128="NON-QALY",IF(H$115="-","",H$158*H357),IF($C128="QALY",IF(H$115="-","",H357*H$159),"N/A"))</f>
        <v>0</v>
      </c>
      <c r="I358" s="316">
        <f t="shared" ref="I358:BT358" si="493">IF($C128="NON-QALY",IF(I$115="-","",I$158*I357),IF($C128="QALY",IF(I$115="-","",I357*I$159),"N/A"))</f>
        <v>0</v>
      </c>
      <c r="J358" s="316">
        <f t="shared" si="493"/>
        <v>0</v>
      </c>
      <c r="K358" s="316">
        <f t="shared" si="493"/>
        <v>0</v>
      </c>
      <c r="L358" s="316">
        <f t="shared" si="493"/>
        <v>0</v>
      </c>
      <c r="M358" s="316">
        <f t="shared" si="493"/>
        <v>0</v>
      </c>
      <c r="N358" s="316">
        <f t="shared" si="493"/>
        <v>0</v>
      </c>
      <c r="O358" s="316">
        <f t="shared" si="493"/>
        <v>0</v>
      </c>
      <c r="P358" s="316">
        <f t="shared" si="493"/>
        <v>0</v>
      </c>
      <c r="Q358" s="316">
        <f t="shared" si="493"/>
        <v>0</v>
      </c>
      <c r="R358" s="316">
        <f t="shared" si="493"/>
        <v>0</v>
      </c>
      <c r="S358" s="316">
        <f t="shared" si="493"/>
        <v>0</v>
      </c>
      <c r="T358" s="316">
        <f t="shared" si="493"/>
        <v>0</v>
      </c>
      <c r="U358" s="316">
        <f t="shared" si="493"/>
        <v>0</v>
      </c>
      <c r="V358" s="316">
        <f t="shared" si="493"/>
        <v>0</v>
      </c>
      <c r="W358" s="316">
        <f t="shared" si="493"/>
        <v>0</v>
      </c>
      <c r="X358" s="316">
        <f t="shared" si="493"/>
        <v>0</v>
      </c>
      <c r="Y358" s="316">
        <f t="shared" si="493"/>
        <v>0</v>
      </c>
      <c r="Z358" s="316">
        <f t="shared" si="493"/>
        <v>0</v>
      </c>
      <c r="AA358" s="316">
        <f t="shared" si="493"/>
        <v>0</v>
      </c>
      <c r="AB358" s="316">
        <f t="shared" si="493"/>
        <v>0</v>
      </c>
      <c r="AC358" s="316">
        <f t="shared" si="493"/>
        <v>0</v>
      </c>
      <c r="AD358" s="316">
        <f t="shared" si="493"/>
        <v>0</v>
      </c>
      <c r="AE358" s="316">
        <f t="shared" si="493"/>
        <v>0</v>
      </c>
      <c r="AF358" s="316">
        <f t="shared" si="493"/>
        <v>0</v>
      </c>
      <c r="AG358" s="316">
        <f t="shared" si="493"/>
        <v>0</v>
      </c>
      <c r="AH358" s="316">
        <f t="shared" si="493"/>
        <v>0</v>
      </c>
      <c r="AI358" s="316">
        <f t="shared" si="493"/>
        <v>0</v>
      </c>
      <c r="AJ358" s="316">
        <f t="shared" si="493"/>
        <v>0</v>
      </c>
      <c r="AK358" s="316">
        <f t="shared" si="493"/>
        <v>0</v>
      </c>
      <c r="AL358" s="316">
        <f t="shared" si="493"/>
        <v>0</v>
      </c>
      <c r="AM358" s="316">
        <f t="shared" si="493"/>
        <v>0</v>
      </c>
      <c r="AN358" s="316">
        <f t="shared" si="493"/>
        <v>0</v>
      </c>
      <c r="AO358" s="316">
        <f t="shared" si="493"/>
        <v>0</v>
      </c>
      <c r="AP358" s="316">
        <f t="shared" si="493"/>
        <v>0</v>
      </c>
      <c r="AQ358" s="316">
        <f t="shared" si="493"/>
        <v>0</v>
      </c>
      <c r="AR358" s="316">
        <f t="shared" si="493"/>
        <v>0</v>
      </c>
      <c r="AS358" s="316">
        <f t="shared" si="493"/>
        <v>0</v>
      </c>
      <c r="AT358" s="316">
        <f t="shared" si="493"/>
        <v>0</v>
      </c>
      <c r="AU358" s="316">
        <f t="shared" si="493"/>
        <v>0</v>
      </c>
      <c r="AV358" s="316">
        <f t="shared" si="493"/>
        <v>0</v>
      </c>
      <c r="AW358" s="316">
        <f t="shared" si="493"/>
        <v>0</v>
      </c>
      <c r="AX358" s="316">
        <f t="shared" si="493"/>
        <v>0</v>
      </c>
      <c r="AY358" s="316">
        <f t="shared" si="493"/>
        <v>0</v>
      </c>
      <c r="AZ358" s="316">
        <f t="shared" si="493"/>
        <v>0</v>
      </c>
      <c r="BA358" s="316">
        <f t="shared" si="493"/>
        <v>0</v>
      </c>
      <c r="BB358" s="316">
        <f t="shared" si="493"/>
        <v>0</v>
      </c>
      <c r="BC358" s="316">
        <f t="shared" si="493"/>
        <v>0</v>
      </c>
      <c r="BD358" s="316">
        <f t="shared" si="493"/>
        <v>0</v>
      </c>
      <c r="BE358" s="316">
        <f t="shared" si="493"/>
        <v>0</v>
      </c>
      <c r="BF358" s="316">
        <f t="shared" si="493"/>
        <v>0</v>
      </c>
      <c r="BG358" s="316">
        <f t="shared" si="493"/>
        <v>0</v>
      </c>
      <c r="BH358" s="316">
        <f t="shared" si="493"/>
        <v>0</v>
      </c>
      <c r="BI358" s="316">
        <f t="shared" si="493"/>
        <v>0</v>
      </c>
      <c r="BJ358" s="316">
        <f t="shared" si="493"/>
        <v>0</v>
      </c>
      <c r="BK358" s="316">
        <f t="shared" si="493"/>
        <v>0</v>
      </c>
      <c r="BL358" s="316">
        <f t="shared" si="493"/>
        <v>0</v>
      </c>
      <c r="BM358" s="316">
        <f t="shared" si="493"/>
        <v>0</v>
      </c>
      <c r="BN358" s="316">
        <f t="shared" si="493"/>
        <v>0</v>
      </c>
      <c r="BO358" s="316">
        <f t="shared" si="493"/>
        <v>0</v>
      </c>
      <c r="BP358" s="316">
        <f t="shared" si="493"/>
        <v>0</v>
      </c>
      <c r="BQ358" s="316">
        <f t="shared" si="493"/>
        <v>0</v>
      </c>
      <c r="BR358" s="316">
        <f t="shared" si="493"/>
        <v>0</v>
      </c>
      <c r="BS358" s="316">
        <f t="shared" si="493"/>
        <v>0</v>
      </c>
      <c r="BT358" s="316">
        <f t="shared" si="493"/>
        <v>0</v>
      </c>
      <c r="BU358" s="316">
        <f t="shared" ref="BU358:BX358" si="494">IF($C128="NON-QALY",IF(BU$115="-","",BU$158*BU357),IF($C128="QALY",IF(BU$115="-","",BU357*BU$159),"N/A"))</f>
        <v>0</v>
      </c>
      <c r="BV358" s="316">
        <f t="shared" si="494"/>
        <v>0</v>
      </c>
      <c r="BW358" s="316">
        <f t="shared" si="494"/>
        <v>0</v>
      </c>
      <c r="BX358" s="316">
        <f t="shared" si="494"/>
        <v>0</v>
      </c>
    </row>
    <row r="359" spans="1:76" s="7" customFormat="1" ht="11.4" x14ac:dyDescent="0.2">
      <c r="A359" s="738" t="s">
        <v>636</v>
      </c>
      <c r="B359" s="713">
        <f>B129</f>
        <v>0</v>
      </c>
      <c r="C359" s="713" t="str">
        <f>C129</f>
        <v>Non-QALY</v>
      </c>
      <c r="D359" s="709">
        <f>E359/(IF(C129="QALY",Factors!$BU$83,Factors!$BU$82))</f>
        <v>0</v>
      </c>
      <c r="E359" s="709">
        <f t="shared" ref="E359" si="495">SUM(G360:BX360)</f>
        <v>0</v>
      </c>
      <c r="F359" s="34" t="s">
        <v>325</v>
      </c>
      <c r="G359" s="316">
        <f>G129</f>
        <v>0</v>
      </c>
      <c r="H359" s="316">
        <f t="shared" ref="H359:BS359" si="496">H129</f>
        <v>0</v>
      </c>
      <c r="I359" s="316">
        <f t="shared" si="496"/>
        <v>0</v>
      </c>
      <c r="J359" s="316">
        <f t="shared" si="496"/>
        <v>0</v>
      </c>
      <c r="K359" s="316">
        <f t="shared" si="496"/>
        <v>0</v>
      </c>
      <c r="L359" s="316">
        <f t="shared" si="496"/>
        <v>0</v>
      </c>
      <c r="M359" s="316">
        <f t="shared" si="496"/>
        <v>0</v>
      </c>
      <c r="N359" s="316">
        <f t="shared" si="496"/>
        <v>0</v>
      </c>
      <c r="O359" s="316">
        <f t="shared" si="496"/>
        <v>0</v>
      </c>
      <c r="P359" s="316">
        <f t="shared" si="496"/>
        <v>0</v>
      </c>
      <c r="Q359" s="316">
        <f t="shared" si="496"/>
        <v>0</v>
      </c>
      <c r="R359" s="316">
        <f t="shared" si="496"/>
        <v>0</v>
      </c>
      <c r="S359" s="316">
        <f t="shared" si="496"/>
        <v>0</v>
      </c>
      <c r="T359" s="316">
        <f t="shared" si="496"/>
        <v>0</v>
      </c>
      <c r="U359" s="316">
        <f t="shared" si="496"/>
        <v>0</v>
      </c>
      <c r="V359" s="316">
        <f t="shared" si="496"/>
        <v>0</v>
      </c>
      <c r="W359" s="316">
        <f t="shared" si="496"/>
        <v>0</v>
      </c>
      <c r="X359" s="316">
        <f t="shared" si="496"/>
        <v>0</v>
      </c>
      <c r="Y359" s="316">
        <f t="shared" si="496"/>
        <v>0</v>
      </c>
      <c r="Z359" s="316">
        <f t="shared" si="496"/>
        <v>0</v>
      </c>
      <c r="AA359" s="316">
        <f t="shared" si="496"/>
        <v>0</v>
      </c>
      <c r="AB359" s="316">
        <f t="shared" si="496"/>
        <v>0</v>
      </c>
      <c r="AC359" s="316">
        <f t="shared" si="496"/>
        <v>0</v>
      </c>
      <c r="AD359" s="316">
        <f t="shared" si="496"/>
        <v>0</v>
      </c>
      <c r="AE359" s="316">
        <f t="shared" si="496"/>
        <v>0</v>
      </c>
      <c r="AF359" s="316">
        <f t="shared" si="496"/>
        <v>0</v>
      </c>
      <c r="AG359" s="316">
        <f t="shared" si="496"/>
        <v>0</v>
      </c>
      <c r="AH359" s="316">
        <f t="shared" si="496"/>
        <v>0</v>
      </c>
      <c r="AI359" s="316">
        <f t="shared" si="496"/>
        <v>0</v>
      </c>
      <c r="AJ359" s="316">
        <f t="shared" si="496"/>
        <v>0</v>
      </c>
      <c r="AK359" s="316">
        <f t="shared" si="496"/>
        <v>0</v>
      </c>
      <c r="AL359" s="316">
        <f t="shared" si="496"/>
        <v>0</v>
      </c>
      <c r="AM359" s="316">
        <f t="shared" si="496"/>
        <v>0</v>
      </c>
      <c r="AN359" s="316">
        <f t="shared" si="496"/>
        <v>0</v>
      </c>
      <c r="AO359" s="316">
        <f t="shared" si="496"/>
        <v>0</v>
      </c>
      <c r="AP359" s="316">
        <f t="shared" si="496"/>
        <v>0</v>
      </c>
      <c r="AQ359" s="316">
        <f t="shared" si="496"/>
        <v>0</v>
      </c>
      <c r="AR359" s="316">
        <f t="shared" si="496"/>
        <v>0</v>
      </c>
      <c r="AS359" s="316">
        <f t="shared" si="496"/>
        <v>0</v>
      </c>
      <c r="AT359" s="316">
        <f t="shared" si="496"/>
        <v>0</v>
      </c>
      <c r="AU359" s="316">
        <f t="shared" si="496"/>
        <v>0</v>
      </c>
      <c r="AV359" s="316">
        <f t="shared" si="496"/>
        <v>0</v>
      </c>
      <c r="AW359" s="316">
        <f t="shared" si="496"/>
        <v>0</v>
      </c>
      <c r="AX359" s="316">
        <f t="shared" si="496"/>
        <v>0</v>
      </c>
      <c r="AY359" s="316">
        <f t="shared" si="496"/>
        <v>0</v>
      </c>
      <c r="AZ359" s="316">
        <f t="shared" si="496"/>
        <v>0</v>
      </c>
      <c r="BA359" s="316">
        <f t="shared" si="496"/>
        <v>0</v>
      </c>
      <c r="BB359" s="316">
        <f t="shared" si="496"/>
        <v>0</v>
      </c>
      <c r="BC359" s="316">
        <f t="shared" si="496"/>
        <v>0</v>
      </c>
      <c r="BD359" s="316">
        <f t="shared" si="496"/>
        <v>0</v>
      </c>
      <c r="BE359" s="316">
        <f t="shared" si="496"/>
        <v>0</v>
      </c>
      <c r="BF359" s="316">
        <f t="shared" si="496"/>
        <v>0</v>
      </c>
      <c r="BG359" s="316">
        <f t="shared" si="496"/>
        <v>0</v>
      </c>
      <c r="BH359" s="316">
        <f t="shared" si="496"/>
        <v>0</v>
      </c>
      <c r="BI359" s="316">
        <f t="shared" si="496"/>
        <v>0</v>
      </c>
      <c r="BJ359" s="316">
        <f t="shared" si="496"/>
        <v>0</v>
      </c>
      <c r="BK359" s="316">
        <f t="shared" si="496"/>
        <v>0</v>
      </c>
      <c r="BL359" s="316">
        <f t="shared" si="496"/>
        <v>0</v>
      </c>
      <c r="BM359" s="316">
        <f t="shared" si="496"/>
        <v>0</v>
      </c>
      <c r="BN359" s="316">
        <f t="shared" si="496"/>
        <v>0</v>
      </c>
      <c r="BO359" s="316">
        <f t="shared" si="496"/>
        <v>0</v>
      </c>
      <c r="BP359" s="316">
        <f t="shared" si="496"/>
        <v>0</v>
      </c>
      <c r="BQ359" s="316">
        <f t="shared" si="496"/>
        <v>0</v>
      </c>
      <c r="BR359" s="316">
        <f t="shared" si="496"/>
        <v>0</v>
      </c>
      <c r="BS359" s="316">
        <f t="shared" si="496"/>
        <v>0</v>
      </c>
      <c r="BT359" s="316">
        <f t="shared" ref="BT359:BX359" si="497">BT129</f>
        <v>0</v>
      </c>
      <c r="BU359" s="316">
        <f t="shared" si="497"/>
        <v>0</v>
      </c>
      <c r="BV359" s="316">
        <f t="shared" si="497"/>
        <v>0</v>
      </c>
      <c r="BW359" s="316">
        <f t="shared" si="497"/>
        <v>0</v>
      </c>
      <c r="BX359" s="316">
        <f t="shared" si="497"/>
        <v>0</v>
      </c>
    </row>
    <row r="360" spans="1:76" s="7" customFormat="1" ht="11.4" x14ac:dyDescent="0.2">
      <c r="A360" s="739"/>
      <c r="B360" s="714"/>
      <c r="C360" s="714"/>
      <c r="D360" s="710"/>
      <c r="E360" s="710"/>
      <c r="F360" s="90" t="s">
        <v>324</v>
      </c>
      <c r="G360" s="316">
        <f>IF($C129="","N/A",G359)</f>
        <v>0</v>
      </c>
      <c r="H360" s="316">
        <f>IF($C129="NON-QALY",IF(H$115="-","",H$158*H359),IF($C129="QALY",IF(H$115="-","",H359*H$159),"N/A"))</f>
        <v>0</v>
      </c>
      <c r="I360" s="316">
        <f t="shared" ref="I360:BT360" si="498">IF($C129="NON-QALY",IF(I$115="-","",I$158*I359),IF($C129="QALY",IF(I$115="-","",I359*I$159),"N/A"))</f>
        <v>0</v>
      </c>
      <c r="J360" s="316">
        <f t="shared" si="498"/>
        <v>0</v>
      </c>
      <c r="K360" s="316">
        <f t="shared" si="498"/>
        <v>0</v>
      </c>
      <c r="L360" s="316">
        <f t="shared" si="498"/>
        <v>0</v>
      </c>
      <c r="M360" s="316">
        <f t="shared" si="498"/>
        <v>0</v>
      </c>
      <c r="N360" s="316">
        <f t="shared" si="498"/>
        <v>0</v>
      </c>
      <c r="O360" s="316">
        <f t="shared" si="498"/>
        <v>0</v>
      </c>
      <c r="P360" s="316">
        <f t="shared" si="498"/>
        <v>0</v>
      </c>
      <c r="Q360" s="316">
        <f t="shared" si="498"/>
        <v>0</v>
      </c>
      <c r="R360" s="316">
        <f t="shared" si="498"/>
        <v>0</v>
      </c>
      <c r="S360" s="316">
        <f t="shared" si="498"/>
        <v>0</v>
      </c>
      <c r="T360" s="316">
        <f t="shared" si="498"/>
        <v>0</v>
      </c>
      <c r="U360" s="316">
        <f t="shared" si="498"/>
        <v>0</v>
      </c>
      <c r="V360" s="316">
        <f t="shared" si="498"/>
        <v>0</v>
      </c>
      <c r="W360" s="316">
        <f t="shared" si="498"/>
        <v>0</v>
      </c>
      <c r="X360" s="316">
        <f t="shared" si="498"/>
        <v>0</v>
      </c>
      <c r="Y360" s="316">
        <f t="shared" si="498"/>
        <v>0</v>
      </c>
      <c r="Z360" s="316">
        <f t="shared" si="498"/>
        <v>0</v>
      </c>
      <c r="AA360" s="316">
        <f t="shared" si="498"/>
        <v>0</v>
      </c>
      <c r="AB360" s="316">
        <f t="shared" si="498"/>
        <v>0</v>
      </c>
      <c r="AC360" s="316">
        <f t="shared" si="498"/>
        <v>0</v>
      </c>
      <c r="AD360" s="316">
        <f t="shared" si="498"/>
        <v>0</v>
      </c>
      <c r="AE360" s="316">
        <f t="shared" si="498"/>
        <v>0</v>
      </c>
      <c r="AF360" s="316">
        <f t="shared" si="498"/>
        <v>0</v>
      </c>
      <c r="AG360" s="316">
        <f t="shared" si="498"/>
        <v>0</v>
      </c>
      <c r="AH360" s="316">
        <f t="shared" si="498"/>
        <v>0</v>
      </c>
      <c r="AI360" s="316">
        <f t="shared" si="498"/>
        <v>0</v>
      </c>
      <c r="AJ360" s="316">
        <f t="shared" si="498"/>
        <v>0</v>
      </c>
      <c r="AK360" s="316">
        <f t="shared" si="498"/>
        <v>0</v>
      </c>
      <c r="AL360" s="316">
        <f t="shared" si="498"/>
        <v>0</v>
      </c>
      <c r="AM360" s="316">
        <f t="shared" si="498"/>
        <v>0</v>
      </c>
      <c r="AN360" s="316">
        <f t="shared" si="498"/>
        <v>0</v>
      </c>
      <c r="AO360" s="316">
        <f t="shared" si="498"/>
        <v>0</v>
      </c>
      <c r="AP360" s="316">
        <f t="shared" si="498"/>
        <v>0</v>
      </c>
      <c r="AQ360" s="316">
        <f t="shared" si="498"/>
        <v>0</v>
      </c>
      <c r="AR360" s="316">
        <f t="shared" si="498"/>
        <v>0</v>
      </c>
      <c r="AS360" s="316">
        <f t="shared" si="498"/>
        <v>0</v>
      </c>
      <c r="AT360" s="316">
        <f t="shared" si="498"/>
        <v>0</v>
      </c>
      <c r="AU360" s="316">
        <f t="shared" si="498"/>
        <v>0</v>
      </c>
      <c r="AV360" s="316">
        <f t="shared" si="498"/>
        <v>0</v>
      </c>
      <c r="AW360" s="316">
        <f t="shared" si="498"/>
        <v>0</v>
      </c>
      <c r="AX360" s="316">
        <f t="shared" si="498"/>
        <v>0</v>
      </c>
      <c r="AY360" s="316">
        <f t="shared" si="498"/>
        <v>0</v>
      </c>
      <c r="AZ360" s="316">
        <f t="shared" si="498"/>
        <v>0</v>
      </c>
      <c r="BA360" s="316">
        <f t="shared" si="498"/>
        <v>0</v>
      </c>
      <c r="BB360" s="316">
        <f t="shared" si="498"/>
        <v>0</v>
      </c>
      <c r="BC360" s="316">
        <f t="shared" si="498"/>
        <v>0</v>
      </c>
      <c r="BD360" s="316">
        <f t="shared" si="498"/>
        <v>0</v>
      </c>
      <c r="BE360" s="316">
        <f t="shared" si="498"/>
        <v>0</v>
      </c>
      <c r="BF360" s="316">
        <f t="shared" si="498"/>
        <v>0</v>
      </c>
      <c r="BG360" s="316">
        <f t="shared" si="498"/>
        <v>0</v>
      </c>
      <c r="BH360" s="316">
        <f t="shared" si="498"/>
        <v>0</v>
      </c>
      <c r="BI360" s="316">
        <f t="shared" si="498"/>
        <v>0</v>
      </c>
      <c r="BJ360" s="316">
        <f t="shared" si="498"/>
        <v>0</v>
      </c>
      <c r="BK360" s="316">
        <f t="shared" si="498"/>
        <v>0</v>
      </c>
      <c r="BL360" s="316">
        <f t="shared" si="498"/>
        <v>0</v>
      </c>
      <c r="BM360" s="316">
        <f t="shared" si="498"/>
        <v>0</v>
      </c>
      <c r="BN360" s="316">
        <f t="shared" si="498"/>
        <v>0</v>
      </c>
      <c r="BO360" s="316">
        <f t="shared" si="498"/>
        <v>0</v>
      </c>
      <c r="BP360" s="316">
        <f t="shared" si="498"/>
        <v>0</v>
      </c>
      <c r="BQ360" s="316">
        <f t="shared" si="498"/>
        <v>0</v>
      </c>
      <c r="BR360" s="316">
        <f t="shared" si="498"/>
        <v>0</v>
      </c>
      <c r="BS360" s="316">
        <f t="shared" si="498"/>
        <v>0</v>
      </c>
      <c r="BT360" s="316">
        <f t="shared" si="498"/>
        <v>0</v>
      </c>
      <c r="BU360" s="316">
        <f t="shared" ref="BU360:BX360" si="499">IF($C129="NON-QALY",IF(BU$115="-","",BU$158*BU359),IF($C129="QALY",IF(BU$115="-","",BU359*BU$159),"N/A"))</f>
        <v>0</v>
      </c>
      <c r="BV360" s="316">
        <f t="shared" si="499"/>
        <v>0</v>
      </c>
      <c r="BW360" s="316">
        <f t="shared" si="499"/>
        <v>0</v>
      </c>
      <c r="BX360" s="316">
        <f t="shared" si="499"/>
        <v>0</v>
      </c>
    </row>
    <row r="361" spans="1:76" s="7" customFormat="1" ht="11.4" x14ac:dyDescent="0.2">
      <c r="A361" s="738" t="s">
        <v>637</v>
      </c>
      <c r="B361" s="713">
        <f>B130</f>
        <v>0</v>
      </c>
      <c r="C361" s="713" t="str">
        <f>C130</f>
        <v>Non-QALY</v>
      </c>
      <c r="D361" s="709">
        <f>E361/(IF(C130="QALY",Factors!$BU$83,Factors!$BU$82))</f>
        <v>0</v>
      </c>
      <c r="E361" s="709">
        <f t="shared" ref="E361" si="500">SUM(G362:BX362)</f>
        <v>0</v>
      </c>
      <c r="F361" s="34" t="s">
        <v>325</v>
      </c>
      <c r="G361" s="316">
        <f>G130</f>
        <v>0</v>
      </c>
      <c r="H361" s="316">
        <f t="shared" ref="H361:BS361" si="501">H130</f>
        <v>0</v>
      </c>
      <c r="I361" s="316">
        <f t="shared" si="501"/>
        <v>0</v>
      </c>
      <c r="J361" s="316">
        <f t="shared" si="501"/>
        <v>0</v>
      </c>
      <c r="K361" s="316">
        <f t="shared" si="501"/>
        <v>0</v>
      </c>
      <c r="L361" s="316">
        <f t="shared" si="501"/>
        <v>0</v>
      </c>
      <c r="M361" s="316">
        <f t="shared" si="501"/>
        <v>0</v>
      </c>
      <c r="N361" s="316">
        <f t="shared" si="501"/>
        <v>0</v>
      </c>
      <c r="O361" s="316">
        <f t="shared" si="501"/>
        <v>0</v>
      </c>
      <c r="P361" s="316">
        <f t="shared" si="501"/>
        <v>0</v>
      </c>
      <c r="Q361" s="316">
        <f t="shared" si="501"/>
        <v>0</v>
      </c>
      <c r="R361" s="316">
        <f t="shared" si="501"/>
        <v>0</v>
      </c>
      <c r="S361" s="316">
        <f t="shared" si="501"/>
        <v>0</v>
      </c>
      <c r="T361" s="316">
        <f t="shared" si="501"/>
        <v>0</v>
      </c>
      <c r="U361" s="316">
        <f t="shared" si="501"/>
        <v>0</v>
      </c>
      <c r="V361" s="316">
        <f t="shared" si="501"/>
        <v>0</v>
      </c>
      <c r="W361" s="316">
        <f t="shared" si="501"/>
        <v>0</v>
      </c>
      <c r="X361" s="316">
        <f t="shared" si="501"/>
        <v>0</v>
      </c>
      <c r="Y361" s="316">
        <f t="shared" si="501"/>
        <v>0</v>
      </c>
      <c r="Z361" s="316">
        <f t="shared" si="501"/>
        <v>0</v>
      </c>
      <c r="AA361" s="316">
        <f t="shared" si="501"/>
        <v>0</v>
      </c>
      <c r="AB361" s="316">
        <f t="shared" si="501"/>
        <v>0</v>
      </c>
      <c r="AC361" s="316">
        <f t="shared" si="501"/>
        <v>0</v>
      </c>
      <c r="AD361" s="316">
        <f t="shared" si="501"/>
        <v>0</v>
      </c>
      <c r="AE361" s="316">
        <f t="shared" si="501"/>
        <v>0</v>
      </c>
      <c r="AF361" s="316">
        <f t="shared" si="501"/>
        <v>0</v>
      </c>
      <c r="AG361" s="316">
        <f t="shared" si="501"/>
        <v>0</v>
      </c>
      <c r="AH361" s="316">
        <f t="shared" si="501"/>
        <v>0</v>
      </c>
      <c r="AI361" s="316">
        <f t="shared" si="501"/>
        <v>0</v>
      </c>
      <c r="AJ361" s="316">
        <f t="shared" si="501"/>
        <v>0</v>
      </c>
      <c r="AK361" s="316">
        <f t="shared" si="501"/>
        <v>0</v>
      </c>
      <c r="AL361" s="316">
        <f t="shared" si="501"/>
        <v>0</v>
      </c>
      <c r="AM361" s="316">
        <f t="shared" si="501"/>
        <v>0</v>
      </c>
      <c r="AN361" s="316">
        <f t="shared" si="501"/>
        <v>0</v>
      </c>
      <c r="AO361" s="316">
        <f t="shared" si="501"/>
        <v>0</v>
      </c>
      <c r="AP361" s="316">
        <f t="shared" si="501"/>
        <v>0</v>
      </c>
      <c r="AQ361" s="316">
        <f t="shared" si="501"/>
        <v>0</v>
      </c>
      <c r="AR361" s="316">
        <f t="shared" si="501"/>
        <v>0</v>
      </c>
      <c r="AS361" s="316">
        <f t="shared" si="501"/>
        <v>0</v>
      </c>
      <c r="AT361" s="316">
        <f t="shared" si="501"/>
        <v>0</v>
      </c>
      <c r="AU361" s="316">
        <f t="shared" si="501"/>
        <v>0</v>
      </c>
      <c r="AV361" s="316">
        <f t="shared" si="501"/>
        <v>0</v>
      </c>
      <c r="AW361" s="316">
        <f t="shared" si="501"/>
        <v>0</v>
      </c>
      <c r="AX361" s="316">
        <f t="shared" si="501"/>
        <v>0</v>
      </c>
      <c r="AY361" s="316">
        <f t="shared" si="501"/>
        <v>0</v>
      </c>
      <c r="AZ361" s="316">
        <f t="shared" si="501"/>
        <v>0</v>
      </c>
      <c r="BA361" s="316">
        <f t="shared" si="501"/>
        <v>0</v>
      </c>
      <c r="BB361" s="316">
        <f t="shared" si="501"/>
        <v>0</v>
      </c>
      <c r="BC361" s="316">
        <f t="shared" si="501"/>
        <v>0</v>
      </c>
      <c r="BD361" s="316">
        <f t="shared" si="501"/>
        <v>0</v>
      </c>
      <c r="BE361" s="316">
        <f t="shared" si="501"/>
        <v>0</v>
      </c>
      <c r="BF361" s="316">
        <f t="shared" si="501"/>
        <v>0</v>
      </c>
      <c r="BG361" s="316">
        <f t="shared" si="501"/>
        <v>0</v>
      </c>
      <c r="BH361" s="316">
        <f t="shared" si="501"/>
        <v>0</v>
      </c>
      <c r="BI361" s="316">
        <f t="shared" si="501"/>
        <v>0</v>
      </c>
      <c r="BJ361" s="316">
        <f t="shared" si="501"/>
        <v>0</v>
      </c>
      <c r="BK361" s="316">
        <f t="shared" si="501"/>
        <v>0</v>
      </c>
      <c r="BL361" s="316">
        <f t="shared" si="501"/>
        <v>0</v>
      </c>
      <c r="BM361" s="316">
        <f t="shared" si="501"/>
        <v>0</v>
      </c>
      <c r="BN361" s="316">
        <f t="shared" si="501"/>
        <v>0</v>
      </c>
      <c r="BO361" s="316">
        <f t="shared" si="501"/>
        <v>0</v>
      </c>
      <c r="BP361" s="316">
        <f t="shared" si="501"/>
        <v>0</v>
      </c>
      <c r="BQ361" s="316">
        <f t="shared" si="501"/>
        <v>0</v>
      </c>
      <c r="BR361" s="316">
        <f t="shared" si="501"/>
        <v>0</v>
      </c>
      <c r="BS361" s="316">
        <f t="shared" si="501"/>
        <v>0</v>
      </c>
      <c r="BT361" s="316">
        <f t="shared" ref="BT361:BX361" si="502">BT130</f>
        <v>0</v>
      </c>
      <c r="BU361" s="316">
        <f t="shared" si="502"/>
        <v>0</v>
      </c>
      <c r="BV361" s="316">
        <f t="shared" si="502"/>
        <v>0</v>
      </c>
      <c r="BW361" s="316">
        <f t="shared" si="502"/>
        <v>0</v>
      </c>
      <c r="BX361" s="316">
        <f t="shared" si="502"/>
        <v>0</v>
      </c>
    </row>
    <row r="362" spans="1:76" s="7" customFormat="1" ht="11.4" x14ac:dyDescent="0.2">
      <c r="A362" s="739"/>
      <c r="B362" s="714"/>
      <c r="C362" s="714"/>
      <c r="D362" s="710"/>
      <c r="E362" s="710"/>
      <c r="F362" s="90" t="s">
        <v>324</v>
      </c>
      <c r="G362" s="316">
        <f>IF($C130="","N/A",G361)</f>
        <v>0</v>
      </c>
      <c r="H362" s="316">
        <f>IF($C130="NON-QALY",IF(H$115="-","",H$158*H361),IF($C130="QALY",IF(H$115="-","",H361*H$159),"N/A"))</f>
        <v>0</v>
      </c>
      <c r="I362" s="316">
        <f t="shared" ref="I362:BT362" si="503">IF($C130="NON-QALY",IF(I$115="-","",I$158*I361),IF($C130="QALY",IF(I$115="-","",I361*I$159),"N/A"))</f>
        <v>0</v>
      </c>
      <c r="J362" s="316">
        <f t="shared" si="503"/>
        <v>0</v>
      </c>
      <c r="K362" s="316">
        <f t="shared" si="503"/>
        <v>0</v>
      </c>
      <c r="L362" s="316">
        <f t="shared" si="503"/>
        <v>0</v>
      </c>
      <c r="M362" s="316">
        <f t="shared" si="503"/>
        <v>0</v>
      </c>
      <c r="N362" s="316">
        <f t="shared" si="503"/>
        <v>0</v>
      </c>
      <c r="O362" s="316">
        <f t="shared" si="503"/>
        <v>0</v>
      </c>
      <c r="P362" s="316">
        <f t="shared" si="503"/>
        <v>0</v>
      </c>
      <c r="Q362" s="316">
        <f t="shared" si="503"/>
        <v>0</v>
      </c>
      <c r="R362" s="316">
        <f t="shared" si="503"/>
        <v>0</v>
      </c>
      <c r="S362" s="316">
        <f t="shared" si="503"/>
        <v>0</v>
      </c>
      <c r="T362" s="316">
        <f t="shared" si="503"/>
        <v>0</v>
      </c>
      <c r="U362" s="316">
        <f t="shared" si="503"/>
        <v>0</v>
      </c>
      <c r="V362" s="316">
        <f t="shared" si="503"/>
        <v>0</v>
      </c>
      <c r="W362" s="316">
        <f t="shared" si="503"/>
        <v>0</v>
      </c>
      <c r="X362" s="316">
        <f t="shared" si="503"/>
        <v>0</v>
      </c>
      <c r="Y362" s="316">
        <f t="shared" si="503"/>
        <v>0</v>
      </c>
      <c r="Z362" s="316">
        <f t="shared" si="503"/>
        <v>0</v>
      </c>
      <c r="AA362" s="316">
        <f t="shared" si="503"/>
        <v>0</v>
      </c>
      <c r="AB362" s="316">
        <f t="shared" si="503"/>
        <v>0</v>
      </c>
      <c r="AC362" s="316">
        <f t="shared" si="503"/>
        <v>0</v>
      </c>
      <c r="AD362" s="316">
        <f t="shared" si="503"/>
        <v>0</v>
      </c>
      <c r="AE362" s="316">
        <f t="shared" si="503"/>
        <v>0</v>
      </c>
      <c r="AF362" s="316">
        <f t="shared" si="503"/>
        <v>0</v>
      </c>
      <c r="AG362" s="316">
        <f t="shared" si="503"/>
        <v>0</v>
      </c>
      <c r="AH362" s="316">
        <f t="shared" si="503"/>
        <v>0</v>
      </c>
      <c r="AI362" s="316">
        <f t="shared" si="503"/>
        <v>0</v>
      </c>
      <c r="AJ362" s="316">
        <f t="shared" si="503"/>
        <v>0</v>
      </c>
      <c r="AK362" s="316">
        <f t="shared" si="503"/>
        <v>0</v>
      </c>
      <c r="AL362" s="316">
        <f t="shared" si="503"/>
        <v>0</v>
      </c>
      <c r="AM362" s="316">
        <f t="shared" si="503"/>
        <v>0</v>
      </c>
      <c r="AN362" s="316">
        <f t="shared" si="503"/>
        <v>0</v>
      </c>
      <c r="AO362" s="316">
        <f t="shared" si="503"/>
        <v>0</v>
      </c>
      <c r="AP362" s="316">
        <f t="shared" si="503"/>
        <v>0</v>
      </c>
      <c r="AQ362" s="316">
        <f t="shared" si="503"/>
        <v>0</v>
      </c>
      <c r="AR362" s="316">
        <f t="shared" si="503"/>
        <v>0</v>
      </c>
      <c r="AS362" s="316">
        <f t="shared" si="503"/>
        <v>0</v>
      </c>
      <c r="AT362" s="316">
        <f t="shared" si="503"/>
        <v>0</v>
      </c>
      <c r="AU362" s="316">
        <f t="shared" si="503"/>
        <v>0</v>
      </c>
      <c r="AV362" s="316">
        <f t="shared" si="503"/>
        <v>0</v>
      </c>
      <c r="AW362" s="316">
        <f t="shared" si="503"/>
        <v>0</v>
      </c>
      <c r="AX362" s="316">
        <f t="shared" si="503"/>
        <v>0</v>
      </c>
      <c r="AY362" s="316">
        <f t="shared" si="503"/>
        <v>0</v>
      </c>
      <c r="AZ362" s="316">
        <f t="shared" si="503"/>
        <v>0</v>
      </c>
      <c r="BA362" s="316">
        <f t="shared" si="503"/>
        <v>0</v>
      </c>
      <c r="BB362" s="316">
        <f t="shared" si="503"/>
        <v>0</v>
      </c>
      <c r="BC362" s="316">
        <f t="shared" si="503"/>
        <v>0</v>
      </c>
      <c r="BD362" s="316">
        <f t="shared" si="503"/>
        <v>0</v>
      </c>
      <c r="BE362" s="316">
        <f t="shared" si="503"/>
        <v>0</v>
      </c>
      <c r="BF362" s="316">
        <f t="shared" si="503"/>
        <v>0</v>
      </c>
      <c r="BG362" s="316">
        <f t="shared" si="503"/>
        <v>0</v>
      </c>
      <c r="BH362" s="316">
        <f t="shared" si="503"/>
        <v>0</v>
      </c>
      <c r="BI362" s="316">
        <f t="shared" si="503"/>
        <v>0</v>
      </c>
      <c r="BJ362" s="316">
        <f t="shared" si="503"/>
        <v>0</v>
      </c>
      <c r="BK362" s="316">
        <f t="shared" si="503"/>
        <v>0</v>
      </c>
      <c r="BL362" s="316">
        <f t="shared" si="503"/>
        <v>0</v>
      </c>
      <c r="BM362" s="316">
        <f t="shared" si="503"/>
        <v>0</v>
      </c>
      <c r="BN362" s="316">
        <f t="shared" si="503"/>
        <v>0</v>
      </c>
      <c r="BO362" s="316">
        <f t="shared" si="503"/>
        <v>0</v>
      </c>
      <c r="BP362" s="316">
        <f t="shared" si="503"/>
        <v>0</v>
      </c>
      <c r="BQ362" s="316">
        <f t="shared" si="503"/>
        <v>0</v>
      </c>
      <c r="BR362" s="316">
        <f t="shared" si="503"/>
        <v>0</v>
      </c>
      <c r="BS362" s="316">
        <f t="shared" si="503"/>
        <v>0</v>
      </c>
      <c r="BT362" s="316">
        <f t="shared" si="503"/>
        <v>0</v>
      </c>
      <c r="BU362" s="316">
        <f t="shared" ref="BU362:BX362" si="504">IF($C130="NON-QALY",IF(BU$115="-","",BU$158*BU361),IF($C130="QALY",IF(BU$115="-","",BU361*BU$159),"N/A"))</f>
        <v>0</v>
      </c>
      <c r="BV362" s="316">
        <f t="shared" si="504"/>
        <v>0</v>
      </c>
      <c r="BW362" s="316">
        <f t="shared" si="504"/>
        <v>0</v>
      </c>
      <c r="BX362" s="316">
        <f t="shared" si="504"/>
        <v>0</v>
      </c>
    </row>
    <row r="363" spans="1:76" s="31" customFormat="1" ht="12" customHeight="1" x14ac:dyDescent="0.2">
      <c r="C363" s="490" t="s">
        <v>55</v>
      </c>
      <c r="D363" s="317">
        <f>SUM(D333:D362)</f>
        <v>0</v>
      </c>
      <c r="E363" s="317">
        <f>SUM(E333:E362)</f>
        <v>0</v>
      </c>
      <c r="F363" s="35">
        <f>SUM(G363:BX363)</f>
        <v>0</v>
      </c>
      <c r="G363" s="317">
        <f>SUM(G362,G360,G358,G356,G354,G352,G350,G348,G346,G344,G342,G340,G338,G336,G334)</f>
        <v>0</v>
      </c>
      <c r="H363" s="317">
        <f t="shared" ref="H363:BS363" si="505">SUM(H362,H360,H358,H356,H354,H352,H350,H348,H346,H344,H342,H340,H338,H336,H334)</f>
        <v>0</v>
      </c>
      <c r="I363" s="317">
        <f t="shared" si="505"/>
        <v>0</v>
      </c>
      <c r="J363" s="317">
        <f t="shared" si="505"/>
        <v>0</v>
      </c>
      <c r="K363" s="317">
        <f t="shared" si="505"/>
        <v>0</v>
      </c>
      <c r="L363" s="317">
        <f t="shared" si="505"/>
        <v>0</v>
      </c>
      <c r="M363" s="317">
        <f t="shared" si="505"/>
        <v>0</v>
      </c>
      <c r="N363" s="317">
        <f t="shared" si="505"/>
        <v>0</v>
      </c>
      <c r="O363" s="317">
        <f t="shared" si="505"/>
        <v>0</v>
      </c>
      <c r="P363" s="317">
        <f t="shared" si="505"/>
        <v>0</v>
      </c>
      <c r="Q363" s="317">
        <f t="shared" si="505"/>
        <v>0</v>
      </c>
      <c r="R363" s="317">
        <f t="shared" si="505"/>
        <v>0</v>
      </c>
      <c r="S363" s="317">
        <f t="shared" si="505"/>
        <v>0</v>
      </c>
      <c r="T363" s="317">
        <f t="shared" si="505"/>
        <v>0</v>
      </c>
      <c r="U363" s="317">
        <f t="shared" si="505"/>
        <v>0</v>
      </c>
      <c r="V363" s="317">
        <f t="shared" si="505"/>
        <v>0</v>
      </c>
      <c r="W363" s="317">
        <f t="shared" si="505"/>
        <v>0</v>
      </c>
      <c r="X363" s="317">
        <f t="shared" si="505"/>
        <v>0</v>
      </c>
      <c r="Y363" s="317">
        <f t="shared" si="505"/>
        <v>0</v>
      </c>
      <c r="Z363" s="317">
        <f t="shared" si="505"/>
        <v>0</v>
      </c>
      <c r="AA363" s="317">
        <f t="shared" si="505"/>
        <v>0</v>
      </c>
      <c r="AB363" s="317">
        <f t="shared" si="505"/>
        <v>0</v>
      </c>
      <c r="AC363" s="317">
        <f t="shared" si="505"/>
        <v>0</v>
      </c>
      <c r="AD363" s="317">
        <f t="shared" si="505"/>
        <v>0</v>
      </c>
      <c r="AE363" s="317">
        <f t="shared" si="505"/>
        <v>0</v>
      </c>
      <c r="AF363" s="317">
        <f t="shared" si="505"/>
        <v>0</v>
      </c>
      <c r="AG363" s="317">
        <f t="shared" si="505"/>
        <v>0</v>
      </c>
      <c r="AH363" s="317">
        <f t="shared" si="505"/>
        <v>0</v>
      </c>
      <c r="AI363" s="317">
        <f t="shared" si="505"/>
        <v>0</v>
      </c>
      <c r="AJ363" s="317">
        <f t="shared" si="505"/>
        <v>0</v>
      </c>
      <c r="AK363" s="317">
        <f t="shared" si="505"/>
        <v>0</v>
      </c>
      <c r="AL363" s="317">
        <f t="shared" si="505"/>
        <v>0</v>
      </c>
      <c r="AM363" s="317">
        <f t="shared" si="505"/>
        <v>0</v>
      </c>
      <c r="AN363" s="317">
        <f t="shared" si="505"/>
        <v>0</v>
      </c>
      <c r="AO363" s="317">
        <f t="shared" si="505"/>
        <v>0</v>
      </c>
      <c r="AP363" s="317">
        <f t="shared" si="505"/>
        <v>0</v>
      </c>
      <c r="AQ363" s="317">
        <f t="shared" si="505"/>
        <v>0</v>
      </c>
      <c r="AR363" s="317">
        <f t="shared" si="505"/>
        <v>0</v>
      </c>
      <c r="AS363" s="317">
        <f t="shared" si="505"/>
        <v>0</v>
      </c>
      <c r="AT363" s="317">
        <f t="shared" si="505"/>
        <v>0</v>
      </c>
      <c r="AU363" s="317">
        <f t="shared" si="505"/>
        <v>0</v>
      </c>
      <c r="AV363" s="317">
        <f t="shared" si="505"/>
        <v>0</v>
      </c>
      <c r="AW363" s="317">
        <f t="shared" si="505"/>
        <v>0</v>
      </c>
      <c r="AX363" s="317">
        <f t="shared" si="505"/>
        <v>0</v>
      </c>
      <c r="AY363" s="317">
        <f t="shared" si="505"/>
        <v>0</v>
      </c>
      <c r="AZ363" s="317">
        <f t="shared" si="505"/>
        <v>0</v>
      </c>
      <c r="BA363" s="317">
        <f t="shared" si="505"/>
        <v>0</v>
      </c>
      <c r="BB363" s="317">
        <f t="shared" si="505"/>
        <v>0</v>
      </c>
      <c r="BC363" s="317">
        <f t="shared" si="505"/>
        <v>0</v>
      </c>
      <c r="BD363" s="317">
        <f t="shared" si="505"/>
        <v>0</v>
      </c>
      <c r="BE363" s="317">
        <f t="shared" si="505"/>
        <v>0</v>
      </c>
      <c r="BF363" s="317">
        <f t="shared" si="505"/>
        <v>0</v>
      </c>
      <c r="BG363" s="317">
        <f t="shared" si="505"/>
        <v>0</v>
      </c>
      <c r="BH363" s="317">
        <f t="shared" si="505"/>
        <v>0</v>
      </c>
      <c r="BI363" s="317">
        <f t="shared" si="505"/>
        <v>0</v>
      </c>
      <c r="BJ363" s="317">
        <f t="shared" si="505"/>
        <v>0</v>
      </c>
      <c r="BK363" s="317">
        <f t="shared" si="505"/>
        <v>0</v>
      </c>
      <c r="BL363" s="317">
        <f t="shared" si="505"/>
        <v>0</v>
      </c>
      <c r="BM363" s="317">
        <f t="shared" si="505"/>
        <v>0</v>
      </c>
      <c r="BN363" s="317">
        <f t="shared" si="505"/>
        <v>0</v>
      </c>
      <c r="BO363" s="317">
        <f t="shared" si="505"/>
        <v>0</v>
      </c>
      <c r="BP363" s="317">
        <f t="shared" si="505"/>
        <v>0</v>
      </c>
      <c r="BQ363" s="317">
        <f t="shared" si="505"/>
        <v>0</v>
      </c>
      <c r="BR363" s="317">
        <f t="shared" si="505"/>
        <v>0</v>
      </c>
      <c r="BS363" s="317">
        <f t="shared" si="505"/>
        <v>0</v>
      </c>
      <c r="BT363" s="317">
        <f t="shared" ref="BT363:BX363" si="506">SUM(BT362,BT360,BT358,BT356,BT354,BT352,BT350,BT348,BT346,BT344,BT342,BT340,BT338,BT336,BT334)</f>
        <v>0</v>
      </c>
      <c r="BU363" s="317">
        <f t="shared" si="506"/>
        <v>0</v>
      </c>
      <c r="BV363" s="317">
        <f t="shared" si="506"/>
        <v>0</v>
      </c>
      <c r="BW363" s="317">
        <f t="shared" si="506"/>
        <v>0</v>
      </c>
      <c r="BX363" s="317">
        <f t="shared" si="506"/>
        <v>0</v>
      </c>
    </row>
    <row r="364" spans="1:76" s="7" customFormat="1" ht="11.4" x14ac:dyDescent="0.2">
      <c r="D364" s="318"/>
      <c r="E364" s="318"/>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4"/>
      <c r="AD364" s="264"/>
      <c r="AE364" s="264"/>
      <c r="AF364" s="264"/>
      <c r="AG364" s="264"/>
      <c r="AH364" s="264"/>
      <c r="AI364" s="264"/>
      <c r="AJ364" s="264"/>
      <c r="AK364" s="264"/>
      <c r="AL364" s="264"/>
      <c r="AM364" s="264"/>
      <c r="AN364" s="264"/>
      <c r="AO364" s="264"/>
      <c r="AP364" s="264"/>
      <c r="AQ364" s="264"/>
      <c r="AR364" s="264"/>
      <c r="AS364" s="264"/>
      <c r="AT364" s="264"/>
      <c r="AU364" s="264"/>
      <c r="AV364" s="264"/>
      <c r="AW364" s="264"/>
      <c r="AX364" s="264"/>
      <c r="AY364" s="264"/>
      <c r="AZ364" s="264"/>
      <c r="BA364" s="264"/>
      <c r="BB364" s="264"/>
      <c r="BC364" s="264"/>
      <c r="BD364" s="264"/>
      <c r="BE364" s="264"/>
      <c r="BF364" s="264"/>
      <c r="BG364" s="264"/>
      <c r="BH364" s="264"/>
      <c r="BI364" s="264"/>
      <c r="BJ364" s="264"/>
      <c r="BK364" s="264"/>
      <c r="BL364" s="264"/>
      <c r="BM364" s="264"/>
      <c r="BN364" s="264"/>
      <c r="BO364" s="264"/>
      <c r="BP364" s="264"/>
      <c r="BQ364" s="264"/>
      <c r="BR364" s="264"/>
      <c r="BS364" s="264"/>
      <c r="BT364" s="264"/>
      <c r="BU364" s="264"/>
      <c r="BV364" s="264"/>
      <c r="BW364" s="264"/>
      <c r="BX364" s="264"/>
    </row>
    <row r="365" spans="1:76" s="7" customFormat="1" x14ac:dyDescent="0.2">
      <c r="A365" s="735" t="str">
        <f>A135</f>
        <v xml:space="preserve">Option 6 - </v>
      </c>
      <c r="B365" s="735"/>
      <c r="C365" s="735"/>
      <c r="D365" s="735"/>
      <c r="E365" s="318"/>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c r="AD365" s="264"/>
      <c r="AE365" s="264"/>
      <c r="AF365" s="264"/>
      <c r="AG365" s="264"/>
      <c r="AH365" s="264"/>
      <c r="AI365" s="264"/>
      <c r="AJ365" s="264"/>
      <c r="AK365" s="264"/>
      <c r="AL365" s="264"/>
      <c r="AM365" s="264"/>
      <c r="AN365" s="264"/>
      <c r="AO365" s="264"/>
      <c r="AP365" s="264"/>
      <c r="AQ365" s="264"/>
      <c r="AR365" s="264"/>
      <c r="AS365" s="264"/>
      <c r="AT365" s="264"/>
      <c r="AU365" s="264"/>
      <c r="AV365" s="264"/>
      <c r="AW365" s="264"/>
      <c r="AX365" s="264"/>
      <c r="AY365" s="264"/>
      <c r="AZ365" s="264"/>
      <c r="BA365" s="264"/>
      <c r="BB365" s="264"/>
      <c r="BC365" s="264"/>
      <c r="BD365" s="264"/>
      <c r="BE365" s="264"/>
      <c r="BF365" s="264"/>
      <c r="BG365" s="264"/>
      <c r="BH365" s="264"/>
      <c r="BI365" s="264"/>
      <c r="BJ365" s="264"/>
      <c r="BK365" s="264"/>
      <c r="BL365" s="264"/>
      <c r="BM365" s="264"/>
      <c r="BN365" s="264"/>
      <c r="BO365" s="264"/>
      <c r="BP365" s="264"/>
      <c r="BQ365" s="264"/>
      <c r="BR365" s="264"/>
      <c r="BS365" s="264"/>
      <c r="BT365" s="264"/>
      <c r="BU365" s="264"/>
      <c r="BV365" s="264"/>
      <c r="BW365" s="264"/>
      <c r="BX365" s="264"/>
    </row>
    <row r="366" spans="1:76" s="7" customFormat="1" ht="11.4" x14ac:dyDescent="0.2">
      <c r="A366" s="738" t="s">
        <v>33</v>
      </c>
      <c r="B366" s="713">
        <f>B138</f>
        <v>0</v>
      </c>
      <c r="C366" s="713" t="str">
        <f>C138</f>
        <v>Non-QALY</v>
      </c>
      <c r="D366" s="709">
        <f>E366/(IF(C138="QALY",Factors!$BU$91,Factors!$BU$90))</f>
        <v>0</v>
      </c>
      <c r="E366" s="709">
        <f>SUM(G367:BX367)</f>
        <v>0</v>
      </c>
      <c r="F366" s="34" t="s">
        <v>325</v>
      </c>
      <c r="G366" s="316">
        <f t="shared" ref="G366:H366" si="507">G138</f>
        <v>0</v>
      </c>
      <c r="H366" s="316">
        <f t="shared" si="507"/>
        <v>0</v>
      </c>
      <c r="I366" s="316">
        <f t="shared" ref="I366:BT366" si="508">I138</f>
        <v>0</v>
      </c>
      <c r="J366" s="316">
        <f t="shared" si="508"/>
        <v>0</v>
      </c>
      <c r="K366" s="316">
        <f t="shared" si="508"/>
        <v>0</v>
      </c>
      <c r="L366" s="316">
        <f t="shared" si="508"/>
        <v>0</v>
      </c>
      <c r="M366" s="316">
        <f t="shared" si="508"/>
        <v>0</v>
      </c>
      <c r="N366" s="316">
        <f t="shared" si="508"/>
        <v>0</v>
      </c>
      <c r="O366" s="316">
        <f t="shared" si="508"/>
        <v>0</v>
      </c>
      <c r="P366" s="316">
        <f t="shared" si="508"/>
        <v>0</v>
      </c>
      <c r="Q366" s="316">
        <f t="shared" si="508"/>
        <v>0</v>
      </c>
      <c r="R366" s="316">
        <f t="shared" si="508"/>
        <v>0</v>
      </c>
      <c r="S366" s="316">
        <f t="shared" si="508"/>
        <v>0</v>
      </c>
      <c r="T366" s="316">
        <f t="shared" si="508"/>
        <v>0</v>
      </c>
      <c r="U366" s="316">
        <f t="shared" si="508"/>
        <v>0</v>
      </c>
      <c r="V366" s="316">
        <f t="shared" si="508"/>
        <v>0</v>
      </c>
      <c r="W366" s="316">
        <f t="shared" si="508"/>
        <v>0</v>
      </c>
      <c r="X366" s="316">
        <f t="shared" si="508"/>
        <v>0</v>
      </c>
      <c r="Y366" s="316">
        <f t="shared" si="508"/>
        <v>0</v>
      </c>
      <c r="Z366" s="316">
        <f t="shared" si="508"/>
        <v>0</v>
      </c>
      <c r="AA366" s="316">
        <f t="shared" si="508"/>
        <v>0</v>
      </c>
      <c r="AB366" s="316">
        <f t="shared" si="508"/>
        <v>0</v>
      </c>
      <c r="AC366" s="316">
        <f t="shared" si="508"/>
        <v>0</v>
      </c>
      <c r="AD366" s="316">
        <f t="shared" si="508"/>
        <v>0</v>
      </c>
      <c r="AE366" s="316">
        <f t="shared" si="508"/>
        <v>0</v>
      </c>
      <c r="AF366" s="316">
        <f t="shared" si="508"/>
        <v>0</v>
      </c>
      <c r="AG366" s="316">
        <f t="shared" si="508"/>
        <v>0</v>
      </c>
      <c r="AH366" s="316">
        <f t="shared" si="508"/>
        <v>0</v>
      </c>
      <c r="AI366" s="316">
        <f t="shared" si="508"/>
        <v>0</v>
      </c>
      <c r="AJ366" s="316">
        <f t="shared" si="508"/>
        <v>0</v>
      </c>
      <c r="AK366" s="316">
        <f t="shared" si="508"/>
        <v>0</v>
      </c>
      <c r="AL366" s="316">
        <f t="shared" si="508"/>
        <v>0</v>
      </c>
      <c r="AM366" s="316">
        <f t="shared" si="508"/>
        <v>0</v>
      </c>
      <c r="AN366" s="316">
        <f t="shared" si="508"/>
        <v>0</v>
      </c>
      <c r="AO366" s="316">
        <f t="shared" si="508"/>
        <v>0</v>
      </c>
      <c r="AP366" s="316">
        <f t="shared" si="508"/>
        <v>0</v>
      </c>
      <c r="AQ366" s="316">
        <f t="shared" si="508"/>
        <v>0</v>
      </c>
      <c r="AR366" s="316">
        <f t="shared" si="508"/>
        <v>0</v>
      </c>
      <c r="AS366" s="316">
        <f t="shared" si="508"/>
        <v>0</v>
      </c>
      <c r="AT366" s="316">
        <f t="shared" si="508"/>
        <v>0</v>
      </c>
      <c r="AU366" s="316">
        <f t="shared" si="508"/>
        <v>0</v>
      </c>
      <c r="AV366" s="316">
        <f t="shared" si="508"/>
        <v>0</v>
      </c>
      <c r="AW366" s="316">
        <f t="shared" si="508"/>
        <v>0</v>
      </c>
      <c r="AX366" s="316">
        <f t="shared" si="508"/>
        <v>0</v>
      </c>
      <c r="AY366" s="316">
        <f t="shared" si="508"/>
        <v>0</v>
      </c>
      <c r="AZ366" s="316">
        <f t="shared" si="508"/>
        <v>0</v>
      </c>
      <c r="BA366" s="316">
        <f t="shared" si="508"/>
        <v>0</v>
      </c>
      <c r="BB366" s="316">
        <f t="shared" si="508"/>
        <v>0</v>
      </c>
      <c r="BC366" s="316">
        <f t="shared" si="508"/>
        <v>0</v>
      </c>
      <c r="BD366" s="316">
        <f t="shared" si="508"/>
        <v>0</v>
      </c>
      <c r="BE366" s="316">
        <f t="shared" si="508"/>
        <v>0</v>
      </c>
      <c r="BF366" s="316">
        <f t="shared" si="508"/>
        <v>0</v>
      </c>
      <c r="BG366" s="316">
        <f t="shared" si="508"/>
        <v>0</v>
      </c>
      <c r="BH366" s="316">
        <f t="shared" si="508"/>
        <v>0</v>
      </c>
      <c r="BI366" s="316">
        <f t="shared" si="508"/>
        <v>0</v>
      </c>
      <c r="BJ366" s="316">
        <f t="shared" si="508"/>
        <v>0</v>
      </c>
      <c r="BK366" s="316">
        <f t="shared" si="508"/>
        <v>0</v>
      </c>
      <c r="BL366" s="316">
        <f t="shared" si="508"/>
        <v>0</v>
      </c>
      <c r="BM366" s="316">
        <f t="shared" si="508"/>
        <v>0</v>
      </c>
      <c r="BN366" s="316">
        <f t="shared" si="508"/>
        <v>0</v>
      </c>
      <c r="BO366" s="316">
        <f t="shared" si="508"/>
        <v>0</v>
      </c>
      <c r="BP366" s="316">
        <f t="shared" si="508"/>
        <v>0</v>
      </c>
      <c r="BQ366" s="316">
        <f t="shared" si="508"/>
        <v>0</v>
      </c>
      <c r="BR366" s="316">
        <f t="shared" si="508"/>
        <v>0</v>
      </c>
      <c r="BS366" s="316">
        <f t="shared" si="508"/>
        <v>0</v>
      </c>
      <c r="BT366" s="316">
        <f t="shared" si="508"/>
        <v>0</v>
      </c>
      <c r="BU366" s="316">
        <f t="shared" ref="BU366:BX366" si="509">BU138</f>
        <v>0</v>
      </c>
      <c r="BV366" s="316">
        <f t="shared" si="509"/>
        <v>0</v>
      </c>
      <c r="BW366" s="316">
        <f t="shared" si="509"/>
        <v>0</v>
      </c>
      <c r="BX366" s="316">
        <f t="shared" si="509"/>
        <v>0</v>
      </c>
    </row>
    <row r="367" spans="1:76" s="7" customFormat="1" ht="11.4" x14ac:dyDescent="0.2">
      <c r="A367" s="739"/>
      <c r="B367" s="714"/>
      <c r="C367" s="714"/>
      <c r="D367" s="710"/>
      <c r="E367" s="710"/>
      <c r="F367" s="90" t="s">
        <v>324</v>
      </c>
      <c r="G367" s="316">
        <f>IF($C138="","N/A",G366)</f>
        <v>0</v>
      </c>
      <c r="H367" s="316">
        <f t="shared" ref="H367:BS367" si="510">IF($C138="NON-QALY",IF(H$137="-","",H$158*H366),IF($C138="QALY",IF(H$137="-","",H366*H$159),"N/A"))</f>
        <v>0</v>
      </c>
      <c r="I367" s="316">
        <f t="shared" si="510"/>
        <v>0</v>
      </c>
      <c r="J367" s="316">
        <f t="shared" si="510"/>
        <v>0</v>
      </c>
      <c r="K367" s="316">
        <f t="shared" si="510"/>
        <v>0</v>
      </c>
      <c r="L367" s="316">
        <f t="shared" si="510"/>
        <v>0</v>
      </c>
      <c r="M367" s="316">
        <f t="shared" si="510"/>
        <v>0</v>
      </c>
      <c r="N367" s="316">
        <f t="shared" si="510"/>
        <v>0</v>
      </c>
      <c r="O367" s="316">
        <f t="shared" si="510"/>
        <v>0</v>
      </c>
      <c r="P367" s="316">
        <f t="shared" si="510"/>
        <v>0</v>
      </c>
      <c r="Q367" s="316">
        <f t="shared" si="510"/>
        <v>0</v>
      </c>
      <c r="R367" s="316">
        <f t="shared" si="510"/>
        <v>0</v>
      </c>
      <c r="S367" s="316">
        <f t="shared" si="510"/>
        <v>0</v>
      </c>
      <c r="T367" s="316">
        <f t="shared" si="510"/>
        <v>0</v>
      </c>
      <c r="U367" s="316">
        <f t="shared" si="510"/>
        <v>0</v>
      </c>
      <c r="V367" s="316">
        <f t="shared" si="510"/>
        <v>0</v>
      </c>
      <c r="W367" s="316">
        <f t="shared" si="510"/>
        <v>0</v>
      </c>
      <c r="X367" s="316">
        <f t="shared" si="510"/>
        <v>0</v>
      </c>
      <c r="Y367" s="316">
        <f t="shared" si="510"/>
        <v>0</v>
      </c>
      <c r="Z367" s="316">
        <f t="shared" si="510"/>
        <v>0</v>
      </c>
      <c r="AA367" s="316">
        <f t="shared" si="510"/>
        <v>0</v>
      </c>
      <c r="AB367" s="316">
        <f t="shared" si="510"/>
        <v>0</v>
      </c>
      <c r="AC367" s="316">
        <f t="shared" si="510"/>
        <v>0</v>
      </c>
      <c r="AD367" s="316">
        <f t="shared" si="510"/>
        <v>0</v>
      </c>
      <c r="AE367" s="316">
        <f t="shared" si="510"/>
        <v>0</v>
      </c>
      <c r="AF367" s="316">
        <f t="shared" si="510"/>
        <v>0</v>
      </c>
      <c r="AG367" s="316">
        <f t="shared" si="510"/>
        <v>0</v>
      </c>
      <c r="AH367" s="316">
        <f t="shared" si="510"/>
        <v>0</v>
      </c>
      <c r="AI367" s="316">
        <f t="shared" si="510"/>
        <v>0</v>
      </c>
      <c r="AJ367" s="316">
        <f t="shared" si="510"/>
        <v>0</v>
      </c>
      <c r="AK367" s="316">
        <f t="shared" si="510"/>
        <v>0</v>
      </c>
      <c r="AL367" s="316">
        <f t="shared" si="510"/>
        <v>0</v>
      </c>
      <c r="AM367" s="316">
        <f t="shared" si="510"/>
        <v>0</v>
      </c>
      <c r="AN367" s="316">
        <f t="shared" si="510"/>
        <v>0</v>
      </c>
      <c r="AO367" s="316">
        <f t="shared" si="510"/>
        <v>0</v>
      </c>
      <c r="AP367" s="316">
        <f t="shared" si="510"/>
        <v>0</v>
      </c>
      <c r="AQ367" s="316">
        <f t="shared" si="510"/>
        <v>0</v>
      </c>
      <c r="AR367" s="316">
        <f t="shared" si="510"/>
        <v>0</v>
      </c>
      <c r="AS367" s="316">
        <f t="shared" si="510"/>
        <v>0</v>
      </c>
      <c r="AT367" s="316">
        <f t="shared" si="510"/>
        <v>0</v>
      </c>
      <c r="AU367" s="316">
        <f t="shared" si="510"/>
        <v>0</v>
      </c>
      <c r="AV367" s="316">
        <f t="shared" si="510"/>
        <v>0</v>
      </c>
      <c r="AW367" s="316">
        <f t="shared" si="510"/>
        <v>0</v>
      </c>
      <c r="AX367" s="316">
        <f t="shared" si="510"/>
        <v>0</v>
      </c>
      <c r="AY367" s="316">
        <f t="shared" si="510"/>
        <v>0</v>
      </c>
      <c r="AZ367" s="316">
        <f t="shared" si="510"/>
        <v>0</v>
      </c>
      <c r="BA367" s="316">
        <f t="shared" si="510"/>
        <v>0</v>
      </c>
      <c r="BB367" s="316">
        <f t="shared" si="510"/>
        <v>0</v>
      </c>
      <c r="BC367" s="316">
        <f t="shared" si="510"/>
        <v>0</v>
      </c>
      <c r="BD367" s="316">
        <f t="shared" si="510"/>
        <v>0</v>
      </c>
      <c r="BE367" s="316">
        <f t="shared" si="510"/>
        <v>0</v>
      </c>
      <c r="BF367" s="316">
        <f t="shared" si="510"/>
        <v>0</v>
      </c>
      <c r="BG367" s="316">
        <f t="shared" si="510"/>
        <v>0</v>
      </c>
      <c r="BH367" s="316">
        <f t="shared" si="510"/>
        <v>0</v>
      </c>
      <c r="BI367" s="316">
        <f t="shared" si="510"/>
        <v>0</v>
      </c>
      <c r="BJ367" s="316">
        <f t="shared" si="510"/>
        <v>0</v>
      </c>
      <c r="BK367" s="316">
        <f t="shared" si="510"/>
        <v>0</v>
      </c>
      <c r="BL367" s="316">
        <f t="shared" si="510"/>
        <v>0</v>
      </c>
      <c r="BM367" s="316">
        <f t="shared" si="510"/>
        <v>0</v>
      </c>
      <c r="BN367" s="316">
        <f t="shared" si="510"/>
        <v>0</v>
      </c>
      <c r="BO367" s="316">
        <f t="shared" si="510"/>
        <v>0</v>
      </c>
      <c r="BP367" s="316">
        <f t="shared" si="510"/>
        <v>0</v>
      </c>
      <c r="BQ367" s="316">
        <f t="shared" si="510"/>
        <v>0</v>
      </c>
      <c r="BR367" s="316">
        <f t="shared" si="510"/>
        <v>0</v>
      </c>
      <c r="BS367" s="316">
        <f t="shared" si="510"/>
        <v>0</v>
      </c>
      <c r="BT367" s="316">
        <f t="shared" ref="BT367:BX367" si="511">IF($C138="NON-QALY",IF(BT$137="-","",BT$158*BT366),IF($C138="QALY",IF(BT$137="-","",BT366*BT$159),"N/A"))</f>
        <v>0</v>
      </c>
      <c r="BU367" s="316">
        <f t="shared" si="511"/>
        <v>0</v>
      </c>
      <c r="BV367" s="316">
        <f t="shared" si="511"/>
        <v>0</v>
      </c>
      <c r="BW367" s="316">
        <f t="shared" si="511"/>
        <v>0</v>
      </c>
      <c r="BX367" s="316">
        <f t="shared" si="511"/>
        <v>0</v>
      </c>
    </row>
    <row r="368" spans="1:76" s="7" customFormat="1" ht="11.4" x14ac:dyDescent="0.2">
      <c r="A368" s="738" t="s">
        <v>34</v>
      </c>
      <c r="B368" s="713">
        <f>B139</f>
        <v>0</v>
      </c>
      <c r="C368" s="713" t="str">
        <f>C139</f>
        <v>Non-QALY</v>
      </c>
      <c r="D368" s="709">
        <f>E368/(IF(C139="QALY",Factors!$BU$91,Factors!$BU$90))</f>
        <v>0</v>
      </c>
      <c r="E368" s="709">
        <f t="shared" ref="E368" si="512">SUM(G369:BX369)</f>
        <v>0</v>
      </c>
      <c r="F368" s="34" t="s">
        <v>325</v>
      </c>
      <c r="G368" s="316">
        <f>G139</f>
        <v>0</v>
      </c>
      <c r="H368" s="316">
        <f t="shared" ref="H368:BS368" si="513">H139</f>
        <v>0</v>
      </c>
      <c r="I368" s="316">
        <f t="shared" si="513"/>
        <v>0</v>
      </c>
      <c r="J368" s="316">
        <f t="shared" si="513"/>
        <v>0</v>
      </c>
      <c r="K368" s="316">
        <f t="shared" si="513"/>
        <v>0</v>
      </c>
      <c r="L368" s="316">
        <f t="shared" si="513"/>
        <v>0</v>
      </c>
      <c r="M368" s="316">
        <f t="shared" si="513"/>
        <v>0</v>
      </c>
      <c r="N368" s="316">
        <f t="shared" si="513"/>
        <v>0</v>
      </c>
      <c r="O368" s="316">
        <f t="shared" si="513"/>
        <v>0</v>
      </c>
      <c r="P368" s="316">
        <f t="shared" si="513"/>
        <v>0</v>
      </c>
      <c r="Q368" s="316">
        <f t="shared" si="513"/>
        <v>0</v>
      </c>
      <c r="R368" s="316">
        <f t="shared" si="513"/>
        <v>0</v>
      </c>
      <c r="S368" s="316">
        <f t="shared" si="513"/>
        <v>0</v>
      </c>
      <c r="T368" s="316">
        <f t="shared" si="513"/>
        <v>0</v>
      </c>
      <c r="U368" s="316">
        <f t="shared" si="513"/>
        <v>0</v>
      </c>
      <c r="V368" s="316">
        <f t="shared" si="513"/>
        <v>0</v>
      </c>
      <c r="W368" s="316">
        <f t="shared" si="513"/>
        <v>0</v>
      </c>
      <c r="X368" s="316">
        <f t="shared" si="513"/>
        <v>0</v>
      </c>
      <c r="Y368" s="316">
        <f t="shared" si="513"/>
        <v>0</v>
      </c>
      <c r="Z368" s="316">
        <f t="shared" si="513"/>
        <v>0</v>
      </c>
      <c r="AA368" s="316">
        <f t="shared" si="513"/>
        <v>0</v>
      </c>
      <c r="AB368" s="316">
        <f t="shared" si="513"/>
        <v>0</v>
      </c>
      <c r="AC368" s="316">
        <f t="shared" si="513"/>
        <v>0</v>
      </c>
      <c r="AD368" s="316">
        <f t="shared" si="513"/>
        <v>0</v>
      </c>
      <c r="AE368" s="316">
        <f t="shared" si="513"/>
        <v>0</v>
      </c>
      <c r="AF368" s="316">
        <f t="shared" si="513"/>
        <v>0</v>
      </c>
      <c r="AG368" s="316">
        <f t="shared" si="513"/>
        <v>0</v>
      </c>
      <c r="AH368" s="316">
        <f t="shared" si="513"/>
        <v>0</v>
      </c>
      <c r="AI368" s="316">
        <f t="shared" si="513"/>
        <v>0</v>
      </c>
      <c r="AJ368" s="316">
        <f t="shared" si="513"/>
        <v>0</v>
      </c>
      <c r="AK368" s="316">
        <f t="shared" si="513"/>
        <v>0</v>
      </c>
      <c r="AL368" s="316">
        <f t="shared" si="513"/>
        <v>0</v>
      </c>
      <c r="AM368" s="316">
        <f t="shared" si="513"/>
        <v>0</v>
      </c>
      <c r="AN368" s="316">
        <f t="shared" si="513"/>
        <v>0</v>
      </c>
      <c r="AO368" s="316">
        <f t="shared" si="513"/>
        <v>0</v>
      </c>
      <c r="AP368" s="316">
        <f t="shared" si="513"/>
        <v>0</v>
      </c>
      <c r="AQ368" s="316">
        <f t="shared" si="513"/>
        <v>0</v>
      </c>
      <c r="AR368" s="316">
        <f t="shared" si="513"/>
        <v>0</v>
      </c>
      <c r="AS368" s="316">
        <f t="shared" si="513"/>
        <v>0</v>
      </c>
      <c r="AT368" s="316">
        <f t="shared" si="513"/>
        <v>0</v>
      </c>
      <c r="AU368" s="316">
        <f t="shared" si="513"/>
        <v>0</v>
      </c>
      <c r="AV368" s="316">
        <f t="shared" si="513"/>
        <v>0</v>
      </c>
      <c r="AW368" s="316">
        <f t="shared" si="513"/>
        <v>0</v>
      </c>
      <c r="AX368" s="316">
        <f t="shared" si="513"/>
        <v>0</v>
      </c>
      <c r="AY368" s="316">
        <f t="shared" si="513"/>
        <v>0</v>
      </c>
      <c r="AZ368" s="316">
        <f t="shared" si="513"/>
        <v>0</v>
      </c>
      <c r="BA368" s="316">
        <f t="shared" si="513"/>
        <v>0</v>
      </c>
      <c r="BB368" s="316">
        <f t="shared" si="513"/>
        <v>0</v>
      </c>
      <c r="BC368" s="316">
        <f t="shared" si="513"/>
        <v>0</v>
      </c>
      <c r="BD368" s="316">
        <f t="shared" si="513"/>
        <v>0</v>
      </c>
      <c r="BE368" s="316">
        <f t="shared" si="513"/>
        <v>0</v>
      </c>
      <c r="BF368" s="316">
        <f t="shared" si="513"/>
        <v>0</v>
      </c>
      <c r="BG368" s="316">
        <f t="shared" si="513"/>
        <v>0</v>
      </c>
      <c r="BH368" s="316">
        <f t="shared" si="513"/>
        <v>0</v>
      </c>
      <c r="BI368" s="316">
        <f t="shared" si="513"/>
        <v>0</v>
      </c>
      <c r="BJ368" s="316">
        <f t="shared" si="513"/>
        <v>0</v>
      </c>
      <c r="BK368" s="316">
        <f t="shared" si="513"/>
        <v>0</v>
      </c>
      <c r="BL368" s="316">
        <f t="shared" si="513"/>
        <v>0</v>
      </c>
      <c r="BM368" s="316">
        <f t="shared" si="513"/>
        <v>0</v>
      </c>
      <c r="BN368" s="316">
        <f t="shared" si="513"/>
        <v>0</v>
      </c>
      <c r="BO368" s="316">
        <f t="shared" si="513"/>
        <v>0</v>
      </c>
      <c r="BP368" s="316">
        <f t="shared" si="513"/>
        <v>0</v>
      </c>
      <c r="BQ368" s="316">
        <f t="shared" si="513"/>
        <v>0</v>
      </c>
      <c r="BR368" s="316">
        <f t="shared" si="513"/>
        <v>0</v>
      </c>
      <c r="BS368" s="316">
        <f t="shared" si="513"/>
        <v>0</v>
      </c>
      <c r="BT368" s="316">
        <f t="shared" ref="BT368:BX368" si="514">BT139</f>
        <v>0</v>
      </c>
      <c r="BU368" s="316">
        <f t="shared" si="514"/>
        <v>0</v>
      </c>
      <c r="BV368" s="316">
        <f t="shared" si="514"/>
        <v>0</v>
      </c>
      <c r="BW368" s="316">
        <f t="shared" si="514"/>
        <v>0</v>
      </c>
      <c r="BX368" s="316">
        <f t="shared" si="514"/>
        <v>0</v>
      </c>
    </row>
    <row r="369" spans="1:76" s="7" customFormat="1" ht="11.4" x14ac:dyDescent="0.2">
      <c r="A369" s="739"/>
      <c r="B369" s="714"/>
      <c r="C369" s="714"/>
      <c r="D369" s="710"/>
      <c r="E369" s="710"/>
      <c r="F369" s="90" t="s">
        <v>324</v>
      </c>
      <c r="G369" s="316">
        <f>IF($C139="","N/A",G368)</f>
        <v>0</v>
      </c>
      <c r="H369" s="316">
        <f>IF($C139="NON-QALY",IF(H$137="-","",H$158*H368),IF($C139="QALY",IF(H$137="-","",H368*H$159),"N/A"))</f>
        <v>0</v>
      </c>
      <c r="I369" s="316">
        <f t="shared" ref="I369:BT369" si="515">IF($C139="NON-QALY",IF(I$137="-","",I$158*I368),IF($C139="QALY",IF(I$137="-","",I368*I$159),"N/A"))</f>
        <v>0</v>
      </c>
      <c r="J369" s="316">
        <f t="shared" si="515"/>
        <v>0</v>
      </c>
      <c r="K369" s="316">
        <f t="shared" si="515"/>
        <v>0</v>
      </c>
      <c r="L369" s="316">
        <f t="shared" si="515"/>
        <v>0</v>
      </c>
      <c r="M369" s="316">
        <f t="shared" si="515"/>
        <v>0</v>
      </c>
      <c r="N369" s="316">
        <f t="shared" si="515"/>
        <v>0</v>
      </c>
      <c r="O369" s="316">
        <f t="shared" si="515"/>
        <v>0</v>
      </c>
      <c r="P369" s="316">
        <f t="shared" si="515"/>
        <v>0</v>
      </c>
      <c r="Q369" s="316">
        <f t="shared" si="515"/>
        <v>0</v>
      </c>
      <c r="R369" s="316">
        <f t="shared" si="515"/>
        <v>0</v>
      </c>
      <c r="S369" s="316">
        <f t="shared" si="515"/>
        <v>0</v>
      </c>
      <c r="T369" s="316">
        <f t="shared" si="515"/>
        <v>0</v>
      </c>
      <c r="U369" s="316">
        <f t="shared" si="515"/>
        <v>0</v>
      </c>
      <c r="V369" s="316">
        <f t="shared" si="515"/>
        <v>0</v>
      </c>
      <c r="W369" s="316">
        <f t="shared" si="515"/>
        <v>0</v>
      </c>
      <c r="X369" s="316">
        <f t="shared" si="515"/>
        <v>0</v>
      </c>
      <c r="Y369" s="316">
        <f t="shared" si="515"/>
        <v>0</v>
      </c>
      <c r="Z369" s="316">
        <f t="shared" si="515"/>
        <v>0</v>
      </c>
      <c r="AA369" s="316">
        <f t="shared" si="515"/>
        <v>0</v>
      </c>
      <c r="AB369" s="316">
        <f t="shared" si="515"/>
        <v>0</v>
      </c>
      <c r="AC369" s="316">
        <f t="shared" si="515"/>
        <v>0</v>
      </c>
      <c r="AD369" s="316">
        <f t="shared" si="515"/>
        <v>0</v>
      </c>
      <c r="AE369" s="316">
        <f t="shared" si="515"/>
        <v>0</v>
      </c>
      <c r="AF369" s="316">
        <f t="shared" si="515"/>
        <v>0</v>
      </c>
      <c r="AG369" s="316">
        <f t="shared" si="515"/>
        <v>0</v>
      </c>
      <c r="AH369" s="316">
        <f t="shared" si="515"/>
        <v>0</v>
      </c>
      <c r="AI369" s="316">
        <f t="shared" si="515"/>
        <v>0</v>
      </c>
      <c r="AJ369" s="316">
        <f t="shared" si="515"/>
        <v>0</v>
      </c>
      <c r="AK369" s="316">
        <f t="shared" si="515"/>
        <v>0</v>
      </c>
      <c r="AL369" s="316">
        <f t="shared" si="515"/>
        <v>0</v>
      </c>
      <c r="AM369" s="316">
        <f t="shared" si="515"/>
        <v>0</v>
      </c>
      <c r="AN369" s="316">
        <f t="shared" si="515"/>
        <v>0</v>
      </c>
      <c r="AO369" s="316">
        <f t="shared" si="515"/>
        <v>0</v>
      </c>
      <c r="AP369" s="316">
        <f t="shared" si="515"/>
        <v>0</v>
      </c>
      <c r="AQ369" s="316">
        <f t="shared" si="515"/>
        <v>0</v>
      </c>
      <c r="AR369" s="316">
        <f t="shared" si="515"/>
        <v>0</v>
      </c>
      <c r="AS369" s="316">
        <f t="shared" si="515"/>
        <v>0</v>
      </c>
      <c r="AT369" s="316">
        <f t="shared" si="515"/>
        <v>0</v>
      </c>
      <c r="AU369" s="316">
        <f t="shared" si="515"/>
        <v>0</v>
      </c>
      <c r="AV369" s="316">
        <f t="shared" si="515"/>
        <v>0</v>
      </c>
      <c r="AW369" s="316">
        <f t="shared" si="515"/>
        <v>0</v>
      </c>
      <c r="AX369" s="316">
        <f t="shared" si="515"/>
        <v>0</v>
      </c>
      <c r="AY369" s="316">
        <f t="shared" si="515"/>
        <v>0</v>
      </c>
      <c r="AZ369" s="316">
        <f t="shared" si="515"/>
        <v>0</v>
      </c>
      <c r="BA369" s="316">
        <f t="shared" si="515"/>
        <v>0</v>
      </c>
      <c r="BB369" s="316">
        <f t="shared" si="515"/>
        <v>0</v>
      </c>
      <c r="BC369" s="316">
        <f t="shared" si="515"/>
        <v>0</v>
      </c>
      <c r="BD369" s="316">
        <f t="shared" si="515"/>
        <v>0</v>
      </c>
      <c r="BE369" s="316">
        <f t="shared" si="515"/>
        <v>0</v>
      </c>
      <c r="BF369" s="316">
        <f t="shared" si="515"/>
        <v>0</v>
      </c>
      <c r="BG369" s="316">
        <f t="shared" si="515"/>
        <v>0</v>
      </c>
      <c r="BH369" s="316">
        <f t="shared" si="515"/>
        <v>0</v>
      </c>
      <c r="BI369" s="316">
        <f t="shared" si="515"/>
        <v>0</v>
      </c>
      <c r="BJ369" s="316">
        <f t="shared" si="515"/>
        <v>0</v>
      </c>
      <c r="BK369" s="316">
        <f t="shared" si="515"/>
        <v>0</v>
      </c>
      <c r="BL369" s="316">
        <f t="shared" si="515"/>
        <v>0</v>
      </c>
      <c r="BM369" s="316">
        <f t="shared" si="515"/>
        <v>0</v>
      </c>
      <c r="BN369" s="316">
        <f t="shared" si="515"/>
        <v>0</v>
      </c>
      <c r="BO369" s="316">
        <f t="shared" si="515"/>
        <v>0</v>
      </c>
      <c r="BP369" s="316">
        <f t="shared" si="515"/>
        <v>0</v>
      </c>
      <c r="BQ369" s="316">
        <f t="shared" si="515"/>
        <v>0</v>
      </c>
      <c r="BR369" s="316">
        <f t="shared" si="515"/>
        <v>0</v>
      </c>
      <c r="BS369" s="316">
        <f t="shared" si="515"/>
        <v>0</v>
      </c>
      <c r="BT369" s="316">
        <f t="shared" si="515"/>
        <v>0</v>
      </c>
      <c r="BU369" s="316">
        <f t="shared" ref="BU369:BX369" si="516">IF($C139="NON-QALY",IF(BU$137="-","",BU$158*BU368),IF($C139="QALY",IF(BU$137="-","",BU368*BU$159),"N/A"))</f>
        <v>0</v>
      </c>
      <c r="BV369" s="316">
        <f t="shared" si="516"/>
        <v>0</v>
      </c>
      <c r="BW369" s="316">
        <f t="shared" si="516"/>
        <v>0</v>
      </c>
      <c r="BX369" s="316">
        <f t="shared" si="516"/>
        <v>0</v>
      </c>
    </row>
    <row r="370" spans="1:76" s="7" customFormat="1" ht="11.4" x14ac:dyDescent="0.2">
      <c r="A370" s="738" t="s">
        <v>35</v>
      </c>
      <c r="B370" s="713">
        <f>B140</f>
        <v>0</v>
      </c>
      <c r="C370" s="713" t="str">
        <f>C140</f>
        <v>Non-QALY</v>
      </c>
      <c r="D370" s="709">
        <f>E370/(IF(C140="QALY",Factors!$BU$91,Factors!$BU$90))</f>
        <v>0</v>
      </c>
      <c r="E370" s="709">
        <f t="shared" ref="E370" si="517">SUM(G371:BX371)</f>
        <v>0</v>
      </c>
      <c r="F370" s="34" t="s">
        <v>325</v>
      </c>
      <c r="G370" s="316">
        <f>G140</f>
        <v>0</v>
      </c>
      <c r="H370" s="316">
        <f t="shared" ref="H370:BS370" si="518">H140</f>
        <v>0</v>
      </c>
      <c r="I370" s="316">
        <f t="shared" si="518"/>
        <v>0</v>
      </c>
      <c r="J370" s="316">
        <f t="shared" si="518"/>
        <v>0</v>
      </c>
      <c r="K370" s="316">
        <f t="shared" si="518"/>
        <v>0</v>
      </c>
      <c r="L370" s="316">
        <f t="shared" si="518"/>
        <v>0</v>
      </c>
      <c r="M370" s="316">
        <f t="shared" si="518"/>
        <v>0</v>
      </c>
      <c r="N370" s="316">
        <f t="shared" si="518"/>
        <v>0</v>
      </c>
      <c r="O370" s="316">
        <f t="shared" si="518"/>
        <v>0</v>
      </c>
      <c r="P370" s="316">
        <f t="shared" si="518"/>
        <v>0</v>
      </c>
      <c r="Q370" s="316">
        <f t="shared" si="518"/>
        <v>0</v>
      </c>
      <c r="R370" s="316">
        <f t="shared" si="518"/>
        <v>0</v>
      </c>
      <c r="S370" s="316">
        <f t="shared" si="518"/>
        <v>0</v>
      </c>
      <c r="T370" s="316">
        <f t="shared" si="518"/>
        <v>0</v>
      </c>
      <c r="U370" s="316">
        <f t="shared" si="518"/>
        <v>0</v>
      </c>
      <c r="V370" s="316">
        <f t="shared" si="518"/>
        <v>0</v>
      </c>
      <c r="W370" s="316">
        <f t="shared" si="518"/>
        <v>0</v>
      </c>
      <c r="X370" s="316">
        <f t="shared" si="518"/>
        <v>0</v>
      </c>
      <c r="Y370" s="316">
        <f t="shared" si="518"/>
        <v>0</v>
      </c>
      <c r="Z370" s="316">
        <f t="shared" si="518"/>
        <v>0</v>
      </c>
      <c r="AA370" s="316">
        <f t="shared" si="518"/>
        <v>0</v>
      </c>
      <c r="AB370" s="316">
        <f t="shared" si="518"/>
        <v>0</v>
      </c>
      <c r="AC370" s="316">
        <f t="shared" si="518"/>
        <v>0</v>
      </c>
      <c r="AD370" s="316">
        <f t="shared" si="518"/>
        <v>0</v>
      </c>
      <c r="AE370" s="316">
        <f t="shared" si="518"/>
        <v>0</v>
      </c>
      <c r="AF370" s="316">
        <f t="shared" si="518"/>
        <v>0</v>
      </c>
      <c r="AG370" s="316">
        <f t="shared" si="518"/>
        <v>0</v>
      </c>
      <c r="AH370" s="316">
        <f t="shared" si="518"/>
        <v>0</v>
      </c>
      <c r="AI370" s="316">
        <f t="shared" si="518"/>
        <v>0</v>
      </c>
      <c r="AJ370" s="316">
        <f t="shared" si="518"/>
        <v>0</v>
      </c>
      <c r="AK370" s="316">
        <f t="shared" si="518"/>
        <v>0</v>
      </c>
      <c r="AL370" s="316">
        <f t="shared" si="518"/>
        <v>0</v>
      </c>
      <c r="AM370" s="316">
        <f t="shared" si="518"/>
        <v>0</v>
      </c>
      <c r="AN370" s="316">
        <f t="shared" si="518"/>
        <v>0</v>
      </c>
      <c r="AO370" s="316">
        <f t="shared" si="518"/>
        <v>0</v>
      </c>
      <c r="AP370" s="316">
        <f t="shared" si="518"/>
        <v>0</v>
      </c>
      <c r="AQ370" s="316">
        <f t="shared" si="518"/>
        <v>0</v>
      </c>
      <c r="AR370" s="316">
        <f t="shared" si="518"/>
        <v>0</v>
      </c>
      <c r="AS370" s="316">
        <f t="shared" si="518"/>
        <v>0</v>
      </c>
      <c r="AT370" s="316">
        <f t="shared" si="518"/>
        <v>0</v>
      </c>
      <c r="AU370" s="316">
        <f t="shared" si="518"/>
        <v>0</v>
      </c>
      <c r="AV370" s="316">
        <f t="shared" si="518"/>
        <v>0</v>
      </c>
      <c r="AW370" s="316">
        <f t="shared" si="518"/>
        <v>0</v>
      </c>
      <c r="AX370" s="316">
        <f t="shared" si="518"/>
        <v>0</v>
      </c>
      <c r="AY370" s="316">
        <f t="shared" si="518"/>
        <v>0</v>
      </c>
      <c r="AZ370" s="316">
        <f t="shared" si="518"/>
        <v>0</v>
      </c>
      <c r="BA370" s="316">
        <f t="shared" si="518"/>
        <v>0</v>
      </c>
      <c r="BB370" s="316">
        <f t="shared" si="518"/>
        <v>0</v>
      </c>
      <c r="BC370" s="316">
        <f t="shared" si="518"/>
        <v>0</v>
      </c>
      <c r="BD370" s="316">
        <f t="shared" si="518"/>
        <v>0</v>
      </c>
      <c r="BE370" s="316">
        <f t="shared" si="518"/>
        <v>0</v>
      </c>
      <c r="BF370" s="316">
        <f t="shared" si="518"/>
        <v>0</v>
      </c>
      <c r="BG370" s="316">
        <f t="shared" si="518"/>
        <v>0</v>
      </c>
      <c r="BH370" s="316">
        <f t="shared" si="518"/>
        <v>0</v>
      </c>
      <c r="BI370" s="316">
        <f t="shared" si="518"/>
        <v>0</v>
      </c>
      <c r="BJ370" s="316">
        <f t="shared" si="518"/>
        <v>0</v>
      </c>
      <c r="BK370" s="316">
        <f t="shared" si="518"/>
        <v>0</v>
      </c>
      <c r="BL370" s="316">
        <f t="shared" si="518"/>
        <v>0</v>
      </c>
      <c r="BM370" s="316">
        <f t="shared" si="518"/>
        <v>0</v>
      </c>
      <c r="BN370" s="316">
        <f t="shared" si="518"/>
        <v>0</v>
      </c>
      <c r="BO370" s="316">
        <f t="shared" si="518"/>
        <v>0</v>
      </c>
      <c r="BP370" s="316">
        <f t="shared" si="518"/>
        <v>0</v>
      </c>
      <c r="BQ370" s="316">
        <f t="shared" si="518"/>
        <v>0</v>
      </c>
      <c r="BR370" s="316">
        <f t="shared" si="518"/>
        <v>0</v>
      </c>
      <c r="BS370" s="316">
        <f t="shared" si="518"/>
        <v>0</v>
      </c>
      <c r="BT370" s="316">
        <f t="shared" ref="BT370:BX370" si="519">BT140</f>
        <v>0</v>
      </c>
      <c r="BU370" s="316">
        <f t="shared" si="519"/>
        <v>0</v>
      </c>
      <c r="BV370" s="316">
        <f t="shared" si="519"/>
        <v>0</v>
      </c>
      <c r="BW370" s="316">
        <f t="shared" si="519"/>
        <v>0</v>
      </c>
      <c r="BX370" s="316">
        <f t="shared" si="519"/>
        <v>0</v>
      </c>
    </row>
    <row r="371" spans="1:76" s="7" customFormat="1" ht="11.4" x14ac:dyDescent="0.2">
      <c r="A371" s="739"/>
      <c r="B371" s="714"/>
      <c r="C371" s="714"/>
      <c r="D371" s="710"/>
      <c r="E371" s="710"/>
      <c r="F371" s="90" t="s">
        <v>324</v>
      </c>
      <c r="G371" s="316">
        <f>IF($C140="","N/A",G370)</f>
        <v>0</v>
      </c>
      <c r="H371" s="316">
        <f>IF($C140="NON-QALY",IF(H$137="-","",H$158*H370),IF($C140="QALY",IF(H$137="-","",H370*H$159),"N/A"))</f>
        <v>0</v>
      </c>
      <c r="I371" s="316">
        <f t="shared" ref="I371:BT371" si="520">IF($C140="NON-QALY",IF(I$137="-","",I$158*I370),IF($C140="QALY",IF(I$137="-","",I370*I$159),"N/A"))</f>
        <v>0</v>
      </c>
      <c r="J371" s="316">
        <f t="shared" si="520"/>
        <v>0</v>
      </c>
      <c r="K371" s="316">
        <f t="shared" si="520"/>
        <v>0</v>
      </c>
      <c r="L371" s="316">
        <f t="shared" si="520"/>
        <v>0</v>
      </c>
      <c r="M371" s="316">
        <f t="shared" si="520"/>
        <v>0</v>
      </c>
      <c r="N371" s="316">
        <f t="shared" si="520"/>
        <v>0</v>
      </c>
      <c r="O371" s="316">
        <f t="shared" si="520"/>
        <v>0</v>
      </c>
      <c r="P371" s="316">
        <f t="shared" si="520"/>
        <v>0</v>
      </c>
      <c r="Q371" s="316">
        <f t="shared" si="520"/>
        <v>0</v>
      </c>
      <c r="R371" s="316">
        <f t="shared" si="520"/>
        <v>0</v>
      </c>
      <c r="S371" s="316">
        <f t="shared" si="520"/>
        <v>0</v>
      </c>
      <c r="T371" s="316">
        <f t="shared" si="520"/>
        <v>0</v>
      </c>
      <c r="U371" s="316">
        <f t="shared" si="520"/>
        <v>0</v>
      </c>
      <c r="V371" s="316">
        <f t="shared" si="520"/>
        <v>0</v>
      </c>
      <c r="W371" s="316">
        <f t="shared" si="520"/>
        <v>0</v>
      </c>
      <c r="X371" s="316">
        <f t="shared" si="520"/>
        <v>0</v>
      </c>
      <c r="Y371" s="316">
        <f t="shared" si="520"/>
        <v>0</v>
      </c>
      <c r="Z371" s="316">
        <f t="shared" si="520"/>
        <v>0</v>
      </c>
      <c r="AA371" s="316">
        <f t="shared" si="520"/>
        <v>0</v>
      </c>
      <c r="AB371" s="316">
        <f t="shared" si="520"/>
        <v>0</v>
      </c>
      <c r="AC371" s="316">
        <f t="shared" si="520"/>
        <v>0</v>
      </c>
      <c r="AD371" s="316">
        <f t="shared" si="520"/>
        <v>0</v>
      </c>
      <c r="AE371" s="316">
        <f t="shared" si="520"/>
        <v>0</v>
      </c>
      <c r="AF371" s="316">
        <f t="shared" si="520"/>
        <v>0</v>
      </c>
      <c r="AG371" s="316">
        <f t="shared" si="520"/>
        <v>0</v>
      </c>
      <c r="AH371" s="316">
        <f t="shared" si="520"/>
        <v>0</v>
      </c>
      <c r="AI371" s="316">
        <f t="shared" si="520"/>
        <v>0</v>
      </c>
      <c r="AJ371" s="316">
        <f t="shared" si="520"/>
        <v>0</v>
      </c>
      <c r="AK371" s="316">
        <f t="shared" si="520"/>
        <v>0</v>
      </c>
      <c r="AL371" s="316">
        <f t="shared" si="520"/>
        <v>0</v>
      </c>
      <c r="AM371" s="316">
        <f t="shared" si="520"/>
        <v>0</v>
      </c>
      <c r="AN371" s="316">
        <f t="shared" si="520"/>
        <v>0</v>
      </c>
      <c r="AO371" s="316">
        <f t="shared" si="520"/>
        <v>0</v>
      </c>
      <c r="AP371" s="316">
        <f t="shared" si="520"/>
        <v>0</v>
      </c>
      <c r="AQ371" s="316">
        <f t="shared" si="520"/>
        <v>0</v>
      </c>
      <c r="AR371" s="316">
        <f t="shared" si="520"/>
        <v>0</v>
      </c>
      <c r="AS371" s="316">
        <f t="shared" si="520"/>
        <v>0</v>
      </c>
      <c r="AT371" s="316">
        <f t="shared" si="520"/>
        <v>0</v>
      </c>
      <c r="AU371" s="316">
        <f t="shared" si="520"/>
        <v>0</v>
      </c>
      <c r="AV371" s="316">
        <f t="shared" si="520"/>
        <v>0</v>
      </c>
      <c r="AW371" s="316">
        <f t="shared" si="520"/>
        <v>0</v>
      </c>
      <c r="AX371" s="316">
        <f t="shared" si="520"/>
        <v>0</v>
      </c>
      <c r="AY371" s="316">
        <f t="shared" si="520"/>
        <v>0</v>
      </c>
      <c r="AZ371" s="316">
        <f t="shared" si="520"/>
        <v>0</v>
      </c>
      <c r="BA371" s="316">
        <f t="shared" si="520"/>
        <v>0</v>
      </c>
      <c r="BB371" s="316">
        <f t="shared" si="520"/>
        <v>0</v>
      </c>
      <c r="BC371" s="316">
        <f t="shared" si="520"/>
        <v>0</v>
      </c>
      <c r="BD371" s="316">
        <f t="shared" si="520"/>
        <v>0</v>
      </c>
      <c r="BE371" s="316">
        <f t="shared" si="520"/>
        <v>0</v>
      </c>
      <c r="BF371" s="316">
        <f t="shared" si="520"/>
        <v>0</v>
      </c>
      <c r="BG371" s="316">
        <f t="shared" si="520"/>
        <v>0</v>
      </c>
      <c r="BH371" s="316">
        <f t="shared" si="520"/>
        <v>0</v>
      </c>
      <c r="BI371" s="316">
        <f t="shared" si="520"/>
        <v>0</v>
      </c>
      <c r="BJ371" s="316">
        <f t="shared" si="520"/>
        <v>0</v>
      </c>
      <c r="BK371" s="316">
        <f t="shared" si="520"/>
        <v>0</v>
      </c>
      <c r="BL371" s="316">
        <f t="shared" si="520"/>
        <v>0</v>
      </c>
      <c r="BM371" s="316">
        <f t="shared" si="520"/>
        <v>0</v>
      </c>
      <c r="BN371" s="316">
        <f t="shared" si="520"/>
        <v>0</v>
      </c>
      <c r="BO371" s="316">
        <f t="shared" si="520"/>
        <v>0</v>
      </c>
      <c r="BP371" s="316">
        <f t="shared" si="520"/>
        <v>0</v>
      </c>
      <c r="BQ371" s="316">
        <f t="shared" si="520"/>
        <v>0</v>
      </c>
      <c r="BR371" s="316">
        <f t="shared" si="520"/>
        <v>0</v>
      </c>
      <c r="BS371" s="316">
        <f t="shared" si="520"/>
        <v>0</v>
      </c>
      <c r="BT371" s="316">
        <f t="shared" si="520"/>
        <v>0</v>
      </c>
      <c r="BU371" s="316">
        <f t="shared" ref="BU371:BX371" si="521">IF($C140="NON-QALY",IF(BU$137="-","",BU$158*BU370),IF($C140="QALY",IF(BU$137="-","",BU370*BU$159),"N/A"))</f>
        <v>0</v>
      </c>
      <c r="BV371" s="316">
        <f t="shared" si="521"/>
        <v>0</v>
      </c>
      <c r="BW371" s="316">
        <f t="shared" si="521"/>
        <v>0</v>
      </c>
      <c r="BX371" s="316">
        <f t="shared" si="521"/>
        <v>0</v>
      </c>
    </row>
    <row r="372" spans="1:76" s="7" customFormat="1" ht="11.4" x14ac:dyDescent="0.2">
      <c r="A372" s="738" t="s">
        <v>36</v>
      </c>
      <c r="B372" s="713">
        <f>B141</f>
        <v>0</v>
      </c>
      <c r="C372" s="713" t="str">
        <f>C141</f>
        <v>Non-QALY</v>
      </c>
      <c r="D372" s="709">
        <f>E372/(IF(C141="QALY",Factors!$BU$91,Factors!$BU$90))</f>
        <v>0</v>
      </c>
      <c r="E372" s="709">
        <f t="shared" ref="E372" si="522">SUM(G373:BX373)</f>
        <v>0</v>
      </c>
      <c r="F372" s="34" t="s">
        <v>325</v>
      </c>
      <c r="G372" s="316">
        <f>G141</f>
        <v>0</v>
      </c>
      <c r="H372" s="316">
        <f t="shared" ref="H372:BS372" si="523">H141</f>
        <v>0</v>
      </c>
      <c r="I372" s="316">
        <f t="shared" si="523"/>
        <v>0</v>
      </c>
      <c r="J372" s="316">
        <f t="shared" si="523"/>
        <v>0</v>
      </c>
      <c r="K372" s="316">
        <f t="shared" si="523"/>
        <v>0</v>
      </c>
      <c r="L372" s="316">
        <f t="shared" si="523"/>
        <v>0</v>
      </c>
      <c r="M372" s="316">
        <f t="shared" si="523"/>
        <v>0</v>
      </c>
      <c r="N372" s="316">
        <f t="shared" si="523"/>
        <v>0</v>
      </c>
      <c r="O372" s="316">
        <f t="shared" si="523"/>
        <v>0</v>
      </c>
      <c r="P372" s="316">
        <f t="shared" si="523"/>
        <v>0</v>
      </c>
      <c r="Q372" s="316">
        <f t="shared" si="523"/>
        <v>0</v>
      </c>
      <c r="R372" s="316">
        <f t="shared" si="523"/>
        <v>0</v>
      </c>
      <c r="S372" s="316">
        <f t="shared" si="523"/>
        <v>0</v>
      </c>
      <c r="T372" s="316">
        <f t="shared" si="523"/>
        <v>0</v>
      </c>
      <c r="U372" s="316">
        <f t="shared" si="523"/>
        <v>0</v>
      </c>
      <c r="V372" s="316">
        <f t="shared" si="523"/>
        <v>0</v>
      </c>
      <c r="W372" s="316">
        <f t="shared" si="523"/>
        <v>0</v>
      </c>
      <c r="X372" s="316">
        <f t="shared" si="523"/>
        <v>0</v>
      </c>
      <c r="Y372" s="316">
        <f t="shared" si="523"/>
        <v>0</v>
      </c>
      <c r="Z372" s="316">
        <f t="shared" si="523"/>
        <v>0</v>
      </c>
      <c r="AA372" s="316">
        <f t="shared" si="523"/>
        <v>0</v>
      </c>
      <c r="AB372" s="316">
        <f t="shared" si="523"/>
        <v>0</v>
      </c>
      <c r="AC372" s="316">
        <f t="shared" si="523"/>
        <v>0</v>
      </c>
      <c r="AD372" s="316">
        <f t="shared" si="523"/>
        <v>0</v>
      </c>
      <c r="AE372" s="316">
        <f t="shared" si="523"/>
        <v>0</v>
      </c>
      <c r="AF372" s="316">
        <f t="shared" si="523"/>
        <v>0</v>
      </c>
      <c r="AG372" s="316">
        <f t="shared" si="523"/>
        <v>0</v>
      </c>
      <c r="AH372" s="316">
        <f t="shared" si="523"/>
        <v>0</v>
      </c>
      <c r="AI372" s="316">
        <f t="shared" si="523"/>
        <v>0</v>
      </c>
      <c r="AJ372" s="316">
        <f t="shared" si="523"/>
        <v>0</v>
      </c>
      <c r="AK372" s="316">
        <f t="shared" si="523"/>
        <v>0</v>
      </c>
      <c r="AL372" s="316">
        <f t="shared" si="523"/>
        <v>0</v>
      </c>
      <c r="AM372" s="316">
        <f t="shared" si="523"/>
        <v>0</v>
      </c>
      <c r="AN372" s="316">
        <f t="shared" si="523"/>
        <v>0</v>
      </c>
      <c r="AO372" s="316">
        <f t="shared" si="523"/>
        <v>0</v>
      </c>
      <c r="AP372" s="316">
        <f t="shared" si="523"/>
        <v>0</v>
      </c>
      <c r="AQ372" s="316">
        <f t="shared" si="523"/>
        <v>0</v>
      </c>
      <c r="AR372" s="316">
        <f t="shared" si="523"/>
        <v>0</v>
      </c>
      <c r="AS372" s="316">
        <f t="shared" si="523"/>
        <v>0</v>
      </c>
      <c r="AT372" s="316">
        <f t="shared" si="523"/>
        <v>0</v>
      </c>
      <c r="AU372" s="316">
        <f t="shared" si="523"/>
        <v>0</v>
      </c>
      <c r="AV372" s="316">
        <f t="shared" si="523"/>
        <v>0</v>
      </c>
      <c r="AW372" s="316">
        <f t="shared" si="523"/>
        <v>0</v>
      </c>
      <c r="AX372" s="316">
        <f t="shared" si="523"/>
        <v>0</v>
      </c>
      <c r="AY372" s="316">
        <f t="shared" si="523"/>
        <v>0</v>
      </c>
      <c r="AZ372" s="316">
        <f t="shared" si="523"/>
        <v>0</v>
      </c>
      <c r="BA372" s="316">
        <f t="shared" si="523"/>
        <v>0</v>
      </c>
      <c r="BB372" s="316">
        <f t="shared" si="523"/>
        <v>0</v>
      </c>
      <c r="BC372" s="316">
        <f t="shared" si="523"/>
        <v>0</v>
      </c>
      <c r="BD372" s="316">
        <f t="shared" si="523"/>
        <v>0</v>
      </c>
      <c r="BE372" s="316">
        <f t="shared" si="523"/>
        <v>0</v>
      </c>
      <c r="BF372" s="316">
        <f t="shared" si="523"/>
        <v>0</v>
      </c>
      <c r="BG372" s="316">
        <f t="shared" si="523"/>
        <v>0</v>
      </c>
      <c r="BH372" s="316">
        <f t="shared" si="523"/>
        <v>0</v>
      </c>
      <c r="BI372" s="316">
        <f t="shared" si="523"/>
        <v>0</v>
      </c>
      <c r="BJ372" s="316">
        <f t="shared" si="523"/>
        <v>0</v>
      </c>
      <c r="BK372" s="316">
        <f t="shared" si="523"/>
        <v>0</v>
      </c>
      <c r="BL372" s="316">
        <f t="shared" si="523"/>
        <v>0</v>
      </c>
      <c r="BM372" s="316">
        <f t="shared" si="523"/>
        <v>0</v>
      </c>
      <c r="BN372" s="316">
        <f t="shared" si="523"/>
        <v>0</v>
      </c>
      <c r="BO372" s="316">
        <f t="shared" si="523"/>
        <v>0</v>
      </c>
      <c r="BP372" s="316">
        <f t="shared" si="523"/>
        <v>0</v>
      </c>
      <c r="BQ372" s="316">
        <f t="shared" si="523"/>
        <v>0</v>
      </c>
      <c r="BR372" s="316">
        <f t="shared" si="523"/>
        <v>0</v>
      </c>
      <c r="BS372" s="316">
        <f t="shared" si="523"/>
        <v>0</v>
      </c>
      <c r="BT372" s="316">
        <f t="shared" ref="BT372:BX372" si="524">BT141</f>
        <v>0</v>
      </c>
      <c r="BU372" s="316">
        <f t="shared" si="524"/>
        <v>0</v>
      </c>
      <c r="BV372" s="316">
        <f t="shared" si="524"/>
        <v>0</v>
      </c>
      <c r="BW372" s="316">
        <f t="shared" si="524"/>
        <v>0</v>
      </c>
      <c r="BX372" s="316">
        <f t="shared" si="524"/>
        <v>0</v>
      </c>
    </row>
    <row r="373" spans="1:76" s="7" customFormat="1" ht="11.4" x14ac:dyDescent="0.2">
      <c r="A373" s="739"/>
      <c r="B373" s="714"/>
      <c r="C373" s="714"/>
      <c r="D373" s="710"/>
      <c r="E373" s="710"/>
      <c r="F373" s="90" t="s">
        <v>324</v>
      </c>
      <c r="G373" s="316">
        <f>IF($C141="","N/A",G372)</f>
        <v>0</v>
      </c>
      <c r="H373" s="316">
        <f>IF($C141="NON-QALY",IF(H$137="-","",H$158*H372),IF($C141="QALY",IF(H$137="-","",H372*H$159),"N/A"))</f>
        <v>0</v>
      </c>
      <c r="I373" s="316">
        <f t="shared" ref="I373:BT373" si="525">IF($C141="NON-QALY",IF(I$137="-","",I$158*I372),IF($C141="QALY",IF(I$137="-","",I372*I$159),"N/A"))</f>
        <v>0</v>
      </c>
      <c r="J373" s="316">
        <f t="shared" si="525"/>
        <v>0</v>
      </c>
      <c r="K373" s="316">
        <f t="shared" si="525"/>
        <v>0</v>
      </c>
      <c r="L373" s="316">
        <f t="shared" si="525"/>
        <v>0</v>
      </c>
      <c r="M373" s="316">
        <f t="shared" si="525"/>
        <v>0</v>
      </c>
      <c r="N373" s="316">
        <f t="shared" si="525"/>
        <v>0</v>
      </c>
      <c r="O373" s="316">
        <f t="shared" si="525"/>
        <v>0</v>
      </c>
      <c r="P373" s="316">
        <f t="shared" si="525"/>
        <v>0</v>
      </c>
      <c r="Q373" s="316">
        <f t="shared" si="525"/>
        <v>0</v>
      </c>
      <c r="R373" s="316">
        <f t="shared" si="525"/>
        <v>0</v>
      </c>
      <c r="S373" s="316">
        <f t="shared" si="525"/>
        <v>0</v>
      </c>
      <c r="T373" s="316">
        <f t="shared" si="525"/>
        <v>0</v>
      </c>
      <c r="U373" s="316">
        <f t="shared" si="525"/>
        <v>0</v>
      </c>
      <c r="V373" s="316">
        <f t="shared" si="525"/>
        <v>0</v>
      </c>
      <c r="W373" s="316">
        <f t="shared" si="525"/>
        <v>0</v>
      </c>
      <c r="X373" s="316">
        <f t="shared" si="525"/>
        <v>0</v>
      </c>
      <c r="Y373" s="316">
        <f t="shared" si="525"/>
        <v>0</v>
      </c>
      <c r="Z373" s="316">
        <f t="shared" si="525"/>
        <v>0</v>
      </c>
      <c r="AA373" s="316">
        <f t="shared" si="525"/>
        <v>0</v>
      </c>
      <c r="AB373" s="316">
        <f t="shared" si="525"/>
        <v>0</v>
      </c>
      <c r="AC373" s="316">
        <f t="shared" si="525"/>
        <v>0</v>
      </c>
      <c r="AD373" s="316">
        <f t="shared" si="525"/>
        <v>0</v>
      </c>
      <c r="AE373" s="316">
        <f t="shared" si="525"/>
        <v>0</v>
      </c>
      <c r="AF373" s="316">
        <f t="shared" si="525"/>
        <v>0</v>
      </c>
      <c r="AG373" s="316">
        <f t="shared" si="525"/>
        <v>0</v>
      </c>
      <c r="AH373" s="316">
        <f t="shared" si="525"/>
        <v>0</v>
      </c>
      <c r="AI373" s="316">
        <f t="shared" si="525"/>
        <v>0</v>
      </c>
      <c r="AJ373" s="316">
        <f t="shared" si="525"/>
        <v>0</v>
      </c>
      <c r="AK373" s="316">
        <f t="shared" si="525"/>
        <v>0</v>
      </c>
      <c r="AL373" s="316">
        <f t="shared" si="525"/>
        <v>0</v>
      </c>
      <c r="AM373" s="316">
        <f t="shared" si="525"/>
        <v>0</v>
      </c>
      <c r="AN373" s="316">
        <f t="shared" si="525"/>
        <v>0</v>
      </c>
      <c r="AO373" s="316">
        <f t="shared" si="525"/>
        <v>0</v>
      </c>
      <c r="AP373" s="316">
        <f t="shared" si="525"/>
        <v>0</v>
      </c>
      <c r="AQ373" s="316">
        <f t="shared" si="525"/>
        <v>0</v>
      </c>
      <c r="AR373" s="316">
        <f t="shared" si="525"/>
        <v>0</v>
      </c>
      <c r="AS373" s="316">
        <f t="shared" si="525"/>
        <v>0</v>
      </c>
      <c r="AT373" s="316">
        <f t="shared" si="525"/>
        <v>0</v>
      </c>
      <c r="AU373" s="316">
        <f t="shared" si="525"/>
        <v>0</v>
      </c>
      <c r="AV373" s="316">
        <f t="shared" si="525"/>
        <v>0</v>
      </c>
      <c r="AW373" s="316">
        <f t="shared" si="525"/>
        <v>0</v>
      </c>
      <c r="AX373" s="316">
        <f t="shared" si="525"/>
        <v>0</v>
      </c>
      <c r="AY373" s="316">
        <f t="shared" si="525"/>
        <v>0</v>
      </c>
      <c r="AZ373" s="316">
        <f t="shared" si="525"/>
        <v>0</v>
      </c>
      <c r="BA373" s="316">
        <f t="shared" si="525"/>
        <v>0</v>
      </c>
      <c r="BB373" s="316">
        <f t="shared" si="525"/>
        <v>0</v>
      </c>
      <c r="BC373" s="316">
        <f t="shared" si="525"/>
        <v>0</v>
      </c>
      <c r="BD373" s="316">
        <f t="shared" si="525"/>
        <v>0</v>
      </c>
      <c r="BE373" s="316">
        <f t="shared" si="525"/>
        <v>0</v>
      </c>
      <c r="BF373" s="316">
        <f t="shared" si="525"/>
        <v>0</v>
      </c>
      <c r="BG373" s="316">
        <f t="shared" si="525"/>
        <v>0</v>
      </c>
      <c r="BH373" s="316">
        <f t="shared" si="525"/>
        <v>0</v>
      </c>
      <c r="BI373" s="316">
        <f t="shared" si="525"/>
        <v>0</v>
      </c>
      <c r="BJ373" s="316">
        <f t="shared" si="525"/>
        <v>0</v>
      </c>
      <c r="BK373" s="316">
        <f t="shared" si="525"/>
        <v>0</v>
      </c>
      <c r="BL373" s="316">
        <f t="shared" si="525"/>
        <v>0</v>
      </c>
      <c r="BM373" s="316">
        <f t="shared" si="525"/>
        <v>0</v>
      </c>
      <c r="BN373" s="316">
        <f t="shared" si="525"/>
        <v>0</v>
      </c>
      <c r="BO373" s="316">
        <f t="shared" si="525"/>
        <v>0</v>
      </c>
      <c r="BP373" s="316">
        <f t="shared" si="525"/>
        <v>0</v>
      </c>
      <c r="BQ373" s="316">
        <f t="shared" si="525"/>
        <v>0</v>
      </c>
      <c r="BR373" s="316">
        <f t="shared" si="525"/>
        <v>0</v>
      </c>
      <c r="BS373" s="316">
        <f t="shared" si="525"/>
        <v>0</v>
      </c>
      <c r="BT373" s="316">
        <f t="shared" si="525"/>
        <v>0</v>
      </c>
      <c r="BU373" s="316">
        <f t="shared" ref="BU373:BX373" si="526">IF($C141="NON-QALY",IF(BU$137="-","",BU$158*BU372),IF($C141="QALY",IF(BU$137="-","",BU372*BU$159),"N/A"))</f>
        <v>0</v>
      </c>
      <c r="BV373" s="316">
        <f t="shared" si="526"/>
        <v>0</v>
      </c>
      <c r="BW373" s="316">
        <f t="shared" si="526"/>
        <v>0</v>
      </c>
      <c r="BX373" s="316">
        <f t="shared" si="526"/>
        <v>0</v>
      </c>
    </row>
    <row r="374" spans="1:76" s="7" customFormat="1" ht="11.4" x14ac:dyDescent="0.2">
      <c r="A374" s="738" t="s">
        <v>37</v>
      </c>
      <c r="B374" s="713">
        <f>B142</f>
        <v>0</v>
      </c>
      <c r="C374" s="713" t="str">
        <f>C142</f>
        <v>Non-QALY</v>
      </c>
      <c r="D374" s="709">
        <f>E374/(IF(C142="QALY",Factors!$BU$91,Factors!$BU$90))</f>
        <v>0</v>
      </c>
      <c r="E374" s="709">
        <f t="shared" ref="E374" si="527">SUM(G375:BX375)</f>
        <v>0</v>
      </c>
      <c r="F374" s="34" t="s">
        <v>325</v>
      </c>
      <c r="G374" s="316">
        <f>G142</f>
        <v>0</v>
      </c>
      <c r="H374" s="316">
        <f t="shared" ref="H374:BS374" si="528">H142</f>
        <v>0</v>
      </c>
      <c r="I374" s="316">
        <f t="shared" si="528"/>
        <v>0</v>
      </c>
      <c r="J374" s="316">
        <f t="shared" si="528"/>
        <v>0</v>
      </c>
      <c r="K374" s="316">
        <f t="shared" si="528"/>
        <v>0</v>
      </c>
      <c r="L374" s="316">
        <f t="shared" si="528"/>
        <v>0</v>
      </c>
      <c r="M374" s="316">
        <f t="shared" si="528"/>
        <v>0</v>
      </c>
      <c r="N374" s="316">
        <f t="shared" si="528"/>
        <v>0</v>
      </c>
      <c r="O374" s="316">
        <f t="shared" si="528"/>
        <v>0</v>
      </c>
      <c r="P374" s="316">
        <f t="shared" si="528"/>
        <v>0</v>
      </c>
      <c r="Q374" s="316">
        <f t="shared" si="528"/>
        <v>0</v>
      </c>
      <c r="R374" s="316">
        <f t="shared" si="528"/>
        <v>0</v>
      </c>
      <c r="S374" s="316">
        <f t="shared" si="528"/>
        <v>0</v>
      </c>
      <c r="T374" s="316">
        <f t="shared" si="528"/>
        <v>0</v>
      </c>
      <c r="U374" s="316">
        <f t="shared" si="528"/>
        <v>0</v>
      </c>
      <c r="V374" s="316">
        <f t="shared" si="528"/>
        <v>0</v>
      </c>
      <c r="W374" s="316">
        <f t="shared" si="528"/>
        <v>0</v>
      </c>
      <c r="X374" s="316">
        <f t="shared" si="528"/>
        <v>0</v>
      </c>
      <c r="Y374" s="316">
        <f t="shared" si="528"/>
        <v>0</v>
      </c>
      <c r="Z374" s="316">
        <f t="shared" si="528"/>
        <v>0</v>
      </c>
      <c r="AA374" s="316">
        <f t="shared" si="528"/>
        <v>0</v>
      </c>
      <c r="AB374" s="316">
        <f t="shared" si="528"/>
        <v>0</v>
      </c>
      <c r="AC374" s="316">
        <f t="shared" si="528"/>
        <v>0</v>
      </c>
      <c r="AD374" s="316">
        <f t="shared" si="528"/>
        <v>0</v>
      </c>
      <c r="AE374" s="316">
        <f t="shared" si="528"/>
        <v>0</v>
      </c>
      <c r="AF374" s="316">
        <f t="shared" si="528"/>
        <v>0</v>
      </c>
      <c r="AG374" s="316">
        <f t="shared" si="528"/>
        <v>0</v>
      </c>
      <c r="AH374" s="316">
        <f t="shared" si="528"/>
        <v>0</v>
      </c>
      <c r="AI374" s="316">
        <f t="shared" si="528"/>
        <v>0</v>
      </c>
      <c r="AJ374" s="316">
        <f t="shared" si="528"/>
        <v>0</v>
      </c>
      <c r="AK374" s="316">
        <f t="shared" si="528"/>
        <v>0</v>
      </c>
      <c r="AL374" s="316">
        <f t="shared" si="528"/>
        <v>0</v>
      </c>
      <c r="AM374" s="316">
        <f t="shared" si="528"/>
        <v>0</v>
      </c>
      <c r="AN374" s="316">
        <f t="shared" si="528"/>
        <v>0</v>
      </c>
      <c r="AO374" s="316">
        <f t="shared" si="528"/>
        <v>0</v>
      </c>
      <c r="AP374" s="316">
        <f t="shared" si="528"/>
        <v>0</v>
      </c>
      <c r="AQ374" s="316">
        <f t="shared" si="528"/>
        <v>0</v>
      </c>
      <c r="AR374" s="316">
        <f t="shared" si="528"/>
        <v>0</v>
      </c>
      <c r="AS374" s="316">
        <f t="shared" si="528"/>
        <v>0</v>
      </c>
      <c r="AT374" s="316">
        <f t="shared" si="528"/>
        <v>0</v>
      </c>
      <c r="AU374" s="316">
        <f t="shared" si="528"/>
        <v>0</v>
      </c>
      <c r="AV374" s="316">
        <f t="shared" si="528"/>
        <v>0</v>
      </c>
      <c r="AW374" s="316">
        <f t="shared" si="528"/>
        <v>0</v>
      </c>
      <c r="AX374" s="316">
        <f t="shared" si="528"/>
        <v>0</v>
      </c>
      <c r="AY374" s="316">
        <f t="shared" si="528"/>
        <v>0</v>
      </c>
      <c r="AZ374" s="316">
        <f t="shared" si="528"/>
        <v>0</v>
      </c>
      <c r="BA374" s="316">
        <f t="shared" si="528"/>
        <v>0</v>
      </c>
      <c r="BB374" s="316">
        <f t="shared" si="528"/>
        <v>0</v>
      </c>
      <c r="BC374" s="316">
        <f t="shared" si="528"/>
        <v>0</v>
      </c>
      <c r="BD374" s="316">
        <f t="shared" si="528"/>
        <v>0</v>
      </c>
      <c r="BE374" s="316">
        <f t="shared" si="528"/>
        <v>0</v>
      </c>
      <c r="BF374" s="316">
        <f t="shared" si="528"/>
        <v>0</v>
      </c>
      <c r="BG374" s="316">
        <f t="shared" si="528"/>
        <v>0</v>
      </c>
      <c r="BH374" s="316">
        <f t="shared" si="528"/>
        <v>0</v>
      </c>
      <c r="BI374" s="316">
        <f t="shared" si="528"/>
        <v>0</v>
      </c>
      <c r="BJ374" s="316">
        <f t="shared" si="528"/>
        <v>0</v>
      </c>
      <c r="BK374" s="316">
        <f t="shared" si="528"/>
        <v>0</v>
      </c>
      <c r="BL374" s="316">
        <f t="shared" si="528"/>
        <v>0</v>
      </c>
      <c r="BM374" s="316">
        <f t="shared" si="528"/>
        <v>0</v>
      </c>
      <c r="BN374" s="316">
        <f t="shared" si="528"/>
        <v>0</v>
      </c>
      <c r="BO374" s="316">
        <f t="shared" si="528"/>
        <v>0</v>
      </c>
      <c r="BP374" s="316">
        <f t="shared" si="528"/>
        <v>0</v>
      </c>
      <c r="BQ374" s="316">
        <f t="shared" si="528"/>
        <v>0</v>
      </c>
      <c r="BR374" s="316">
        <f t="shared" si="528"/>
        <v>0</v>
      </c>
      <c r="BS374" s="316">
        <f t="shared" si="528"/>
        <v>0</v>
      </c>
      <c r="BT374" s="316">
        <f t="shared" ref="BT374:BX374" si="529">BT142</f>
        <v>0</v>
      </c>
      <c r="BU374" s="316">
        <f t="shared" si="529"/>
        <v>0</v>
      </c>
      <c r="BV374" s="316">
        <f t="shared" si="529"/>
        <v>0</v>
      </c>
      <c r="BW374" s="316">
        <f t="shared" si="529"/>
        <v>0</v>
      </c>
      <c r="BX374" s="316">
        <f t="shared" si="529"/>
        <v>0</v>
      </c>
    </row>
    <row r="375" spans="1:76" s="7" customFormat="1" ht="11.4" x14ac:dyDescent="0.2">
      <c r="A375" s="739"/>
      <c r="B375" s="714"/>
      <c r="C375" s="714"/>
      <c r="D375" s="710"/>
      <c r="E375" s="710"/>
      <c r="F375" s="90" t="s">
        <v>324</v>
      </c>
      <c r="G375" s="316">
        <f>IF($C142="","N/A",G374)</f>
        <v>0</v>
      </c>
      <c r="H375" s="316">
        <f>IF($C142="NON-QALY",IF(H$137="-","",H$158*H374),IF($C142="QALY",IF(H$137="-","",H374*H$159),"N/A"))</f>
        <v>0</v>
      </c>
      <c r="I375" s="316">
        <f t="shared" ref="I375:BT375" si="530">IF($C142="NON-QALY",IF(I$137="-","",I$158*I374),IF($C142="QALY",IF(I$137="-","",I374*I$159),"N/A"))</f>
        <v>0</v>
      </c>
      <c r="J375" s="316">
        <f t="shared" si="530"/>
        <v>0</v>
      </c>
      <c r="K375" s="316">
        <f t="shared" si="530"/>
        <v>0</v>
      </c>
      <c r="L375" s="316">
        <f t="shared" si="530"/>
        <v>0</v>
      </c>
      <c r="M375" s="316">
        <f t="shared" si="530"/>
        <v>0</v>
      </c>
      <c r="N375" s="316">
        <f t="shared" si="530"/>
        <v>0</v>
      </c>
      <c r="O375" s="316">
        <f t="shared" si="530"/>
        <v>0</v>
      </c>
      <c r="P375" s="316">
        <f t="shared" si="530"/>
        <v>0</v>
      </c>
      <c r="Q375" s="316">
        <f t="shared" si="530"/>
        <v>0</v>
      </c>
      <c r="R375" s="316">
        <f t="shared" si="530"/>
        <v>0</v>
      </c>
      <c r="S375" s="316">
        <f t="shared" si="530"/>
        <v>0</v>
      </c>
      <c r="T375" s="316">
        <f t="shared" si="530"/>
        <v>0</v>
      </c>
      <c r="U375" s="316">
        <f t="shared" si="530"/>
        <v>0</v>
      </c>
      <c r="V375" s="316">
        <f t="shared" si="530"/>
        <v>0</v>
      </c>
      <c r="W375" s="316">
        <f t="shared" si="530"/>
        <v>0</v>
      </c>
      <c r="X375" s="316">
        <f t="shared" si="530"/>
        <v>0</v>
      </c>
      <c r="Y375" s="316">
        <f t="shared" si="530"/>
        <v>0</v>
      </c>
      <c r="Z375" s="316">
        <f t="shared" si="530"/>
        <v>0</v>
      </c>
      <c r="AA375" s="316">
        <f t="shared" si="530"/>
        <v>0</v>
      </c>
      <c r="AB375" s="316">
        <f t="shared" si="530"/>
        <v>0</v>
      </c>
      <c r="AC375" s="316">
        <f t="shared" si="530"/>
        <v>0</v>
      </c>
      <c r="AD375" s="316">
        <f t="shared" si="530"/>
        <v>0</v>
      </c>
      <c r="AE375" s="316">
        <f t="shared" si="530"/>
        <v>0</v>
      </c>
      <c r="AF375" s="316">
        <f t="shared" si="530"/>
        <v>0</v>
      </c>
      <c r="AG375" s="316">
        <f t="shared" si="530"/>
        <v>0</v>
      </c>
      <c r="AH375" s="316">
        <f t="shared" si="530"/>
        <v>0</v>
      </c>
      <c r="AI375" s="316">
        <f t="shared" si="530"/>
        <v>0</v>
      </c>
      <c r="AJ375" s="316">
        <f t="shared" si="530"/>
        <v>0</v>
      </c>
      <c r="AK375" s="316">
        <f t="shared" si="530"/>
        <v>0</v>
      </c>
      <c r="AL375" s="316">
        <f t="shared" si="530"/>
        <v>0</v>
      </c>
      <c r="AM375" s="316">
        <f t="shared" si="530"/>
        <v>0</v>
      </c>
      <c r="AN375" s="316">
        <f t="shared" si="530"/>
        <v>0</v>
      </c>
      <c r="AO375" s="316">
        <f t="shared" si="530"/>
        <v>0</v>
      </c>
      <c r="AP375" s="316">
        <f t="shared" si="530"/>
        <v>0</v>
      </c>
      <c r="AQ375" s="316">
        <f t="shared" si="530"/>
        <v>0</v>
      </c>
      <c r="AR375" s="316">
        <f t="shared" si="530"/>
        <v>0</v>
      </c>
      <c r="AS375" s="316">
        <f t="shared" si="530"/>
        <v>0</v>
      </c>
      <c r="AT375" s="316">
        <f t="shared" si="530"/>
        <v>0</v>
      </c>
      <c r="AU375" s="316">
        <f t="shared" si="530"/>
        <v>0</v>
      </c>
      <c r="AV375" s="316">
        <f t="shared" si="530"/>
        <v>0</v>
      </c>
      <c r="AW375" s="316">
        <f t="shared" si="530"/>
        <v>0</v>
      </c>
      <c r="AX375" s="316">
        <f t="shared" si="530"/>
        <v>0</v>
      </c>
      <c r="AY375" s="316">
        <f t="shared" si="530"/>
        <v>0</v>
      </c>
      <c r="AZ375" s="316">
        <f t="shared" si="530"/>
        <v>0</v>
      </c>
      <c r="BA375" s="316">
        <f t="shared" si="530"/>
        <v>0</v>
      </c>
      <c r="BB375" s="316">
        <f t="shared" si="530"/>
        <v>0</v>
      </c>
      <c r="BC375" s="316">
        <f t="shared" si="530"/>
        <v>0</v>
      </c>
      <c r="BD375" s="316">
        <f t="shared" si="530"/>
        <v>0</v>
      </c>
      <c r="BE375" s="316">
        <f t="shared" si="530"/>
        <v>0</v>
      </c>
      <c r="BF375" s="316">
        <f t="shared" si="530"/>
        <v>0</v>
      </c>
      <c r="BG375" s="316">
        <f t="shared" si="530"/>
        <v>0</v>
      </c>
      <c r="BH375" s="316">
        <f t="shared" si="530"/>
        <v>0</v>
      </c>
      <c r="BI375" s="316">
        <f t="shared" si="530"/>
        <v>0</v>
      </c>
      <c r="BJ375" s="316">
        <f t="shared" si="530"/>
        <v>0</v>
      </c>
      <c r="BK375" s="316">
        <f t="shared" si="530"/>
        <v>0</v>
      </c>
      <c r="BL375" s="316">
        <f t="shared" si="530"/>
        <v>0</v>
      </c>
      <c r="BM375" s="316">
        <f t="shared" si="530"/>
        <v>0</v>
      </c>
      <c r="BN375" s="316">
        <f t="shared" si="530"/>
        <v>0</v>
      </c>
      <c r="BO375" s="316">
        <f t="shared" si="530"/>
        <v>0</v>
      </c>
      <c r="BP375" s="316">
        <f t="shared" si="530"/>
        <v>0</v>
      </c>
      <c r="BQ375" s="316">
        <f t="shared" si="530"/>
        <v>0</v>
      </c>
      <c r="BR375" s="316">
        <f t="shared" si="530"/>
        <v>0</v>
      </c>
      <c r="BS375" s="316">
        <f t="shared" si="530"/>
        <v>0</v>
      </c>
      <c r="BT375" s="316">
        <f t="shared" si="530"/>
        <v>0</v>
      </c>
      <c r="BU375" s="316">
        <f t="shared" ref="BU375:BX375" si="531">IF($C142="NON-QALY",IF(BU$137="-","",BU$158*BU374),IF($C142="QALY",IF(BU$137="-","",BU374*BU$159),"N/A"))</f>
        <v>0</v>
      </c>
      <c r="BV375" s="316">
        <f t="shared" si="531"/>
        <v>0</v>
      </c>
      <c r="BW375" s="316">
        <f t="shared" si="531"/>
        <v>0</v>
      </c>
      <c r="BX375" s="316">
        <f t="shared" si="531"/>
        <v>0</v>
      </c>
    </row>
    <row r="376" spans="1:76" s="7" customFormat="1" ht="11.4" x14ac:dyDescent="0.2">
      <c r="A376" s="738" t="s">
        <v>38</v>
      </c>
      <c r="B376" s="713">
        <f>B143</f>
        <v>0</v>
      </c>
      <c r="C376" s="713" t="str">
        <f>C143</f>
        <v>Non-QALY</v>
      </c>
      <c r="D376" s="709">
        <f>E376/(IF(C143="QALY",Factors!$BU$91,Factors!$BU$90))</f>
        <v>0</v>
      </c>
      <c r="E376" s="709">
        <f t="shared" ref="E376" si="532">SUM(G377:BX377)</f>
        <v>0</v>
      </c>
      <c r="F376" s="34" t="s">
        <v>325</v>
      </c>
      <c r="G376" s="316">
        <f>G143</f>
        <v>0</v>
      </c>
      <c r="H376" s="316">
        <f t="shared" ref="H376:BS376" si="533">H143</f>
        <v>0</v>
      </c>
      <c r="I376" s="316">
        <f t="shared" si="533"/>
        <v>0</v>
      </c>
      <c r="J376" s="316">
        <f t="shared" si="533"/>
        <v>0</v>
      </c>
      <c r="K376" s="316">
        <f t="shared" si="533"/>
        <v>0</v>
      </c>
      <c r="L376" s="316">
        <f t="shared" si="533"/>
        <v>0</v>
      </c>
      <c r="M376" s="316">
        <f t="shared" si="533"/>
        <v>0</v>
      </c>
      <c r="N376" s="316">
        <f t="shared" si="533"/>
        <v>0</v>
      </c>
      <c r="O376" s="316">
        <f t="shared" si="533"/>
        <v>0</v>
      </c>
      <c r="P376" s="316">
        <f t="shared" si="533"/>
        <v>0</v>
      </c>
      <c r="Q376" s="316">
        <f t="shared" si="533"/>
        <v>0</v>
      </c>
      <c r="R376" s="316">
        <f t="shared" si="533"/>
        <v>0</v>
      </c>
      <c r="S376" s="316">
        <f t="shared" si="533"/>
        <v>0</v>
      </c>
      <c r="T376" s="316">
        <f t="shared" si="533"/>
        <v>0</v>
      </c>
      <c r="U376" s="316">
        <f t="shared" si="533"/>
        <v>0</v>
      </c>
      <c r="V376" s="316">
        <f t="shared" si="533"/>
        <v>0</v>
      </c>
      <c r="W376" s="316">
        <f t="shared" si="533"/>
        <v>0</v>
      </c>
      <c r="X376" s="316">
        <f t="shared" si="533"/>
        <v>0</v>
      </c>
      <c r="Y376" s="316">
        <f t="shared" si="533"/>
        <v>0</v>
      </c>
      <c r="Z376" s="316">
        <f t="shared" si="533"/>
        <v>0</v>
      </c>
      <c r="AA376" s="316">
        <f t="shared" si="533"/>
        <v>0</v>
      </c>
      <c r="AB376" s="316">
        <f t="shared" si="533"/>
        <v>0</v>
      </c>
      <c r="AC376" s="316">
        <f t="shared" si="533"/>
        <v>0</v>
      </c>
      <c r="AD376" s="316">
        <f t="shared" si="533"/>
        <v>0</v>
      </c>
      <c r="AE376" s="316">
        <f t="shared" si="533"/>
        <v>0</v>
      </c>
      <c r="AF376" s="316">
        <f t="shared" si="533"/>
        <v>0</v>
      </c>
      <c r="AG376" s="316">
        <f t="shared" si="533"/>
        <v>0</v>
      </c>
      <c r="AH376" s="316">
        <f t="shared" si="533"/>
        <v>0</v>
      </c>
      <c r="AI376" s="316">
        <f t="shared" si="533"/>
        <v>0</v>
      </c>
      <c r="AJ376" s="316">
        <f t="shared" si="533"/>
        <v>0</v>
      </c>
      <c r="AK376" s="316">
        <f t="shared" si="533"/>
        <v>0</v>
      </c>
      <c r="AL376" s="316">
        <f t="shared" si="533"/>
        <v>0</v>
      </c>
      <c r="AM376" s="316">
        <f t="shared" si="533"/>
        <v>0</v>
      </c>
      <c r="AN376" s="316">
        <f t="shared" si="533"/>
        <v>0</v>
      </c>
      <c r="AO376" s="316">
        <f t="shared" si="533"/>
        <v>0</v>
      </c>
      <c r="AP376" s="316">
        <f t="shared" si="533"/>
        <v>0</v>
      </c>
      <c r="AQ376" s="316">
        <f t="shared" si="533"/>
        <v>0</v>
      </c>
      <c r="AR376" s="316">
        <f t="shared" si="533"/>
        <v>0</v>
      </c>
      <c r="AS376" s="316">
        <f t="shared" si="533"/>
        <v>0</v>
      </c>
      <c r="AT376" s="316">
        <f t="shared" si="533"/>
        <v>0</v>
      </c>
      <c r="AU376" s="316">
        <f t="shared" si="533"/>
        <v>0</v>
      </c>
      <c r="AV376" s="316">
        <f t="shared" si="533"/>
        <v>0</v>
      </c>
      <c r="AW376" s="316">
        <f t="shared" si="533"/>
        <v>0</v>
      </c>
      <c r="AX376" s="316">
        <f t="shared" si="533"/>
        <v>0</v>
      </c>
      <c r="AY376" s="316">
        <f t="shared" si="533"/>
        <v>0</v>
      </c>
      <c r="AZ376" s="316">
        <f t="shared" si="533"/>
        <v>0</v>
      </c>
      <c r="BA376" s="316">
        <f t="shared" si="533"/>
        <v>0</v>
      </c>
      <c r="BB376" s="316">
        <f t="shared" si="533"/>
        <v>0</v>
      </c>
      <c r="BC376" s="316">
        <f t="shared" si="533"/>
        <v>0</v>
      </c>
      <c r="BD376" s="316">
        <f t="shared" si="533"/>
        <v>0</v>
      </c>
      <c r="BE376" s="316">
        <f t="shared" si="533"/>
        <v>0</v>
      </c>
      <c r="BF376" s="316">
        <f t="shared" si="533"/>
        <v>0</v>
      </c>
      <c r="BG376" s="316">
        <f t="shared" si="533"/>
        <v>0</v>
      </c>
      <c r="BH376" s="316">
        <f t="shared" si="533"/>
        <v>0</v>
      </c>
      <c r="BI376" s="316">
        <f t="shared" si="533"/>
        <v>0</v>
      </c>
      <c r="BJ376" s="316">
        <f t="shared" si="533"/>
        <v>0</v>
      </c>
      <c r="BK376" s="316">
        <f t="shared" si="533"/>
        <v>0</v>
      </c>
      <c r="BL376" s="316">
        <f t="shared" si="533"/>
        <v>0</v>
      </c>
      <c r="BM376" s="316">
        <f t="shared" si="533"/>
        <v>0</v>
      </c>
      <c r="BN376" s="316">
        <f t="shared" si="533"/>
        <v>0</v>
      </c>
      <c r="BO376" s="316">
        <f t="shared" si="533"/>
        <v>0</v>
      </c>
      <c r="BP376" s="316">
        <f t="shared" si="533"/>
        <v>0</v>
      </c>
      <c r="BQ376" s="316">
        <f t="shared" si="533"/>
        <v>0</v>
      </c>
      <c r="BR376" s="316">
        <f t="shared" si="533"/>
        <v>0</v>
      </c>
      <c r="BS376" s="316">
        <f t="shared" si="533"/>
        <v>0</v>
      </c>
      <c r="BT376" s="316">
        <f t="shared" ref="BT376:BX376" si="534">BT143</f>
        <v>0</v>
      </c>
      <c r="BU376" s="316">
        <f t="shared" si="534"/>
        <v>0</v>
      </c>
      <c r="BV376" s="316">
        <f t="shared" si="534"/>
        <v>0</v>
      </c>
      <c r="BW376" s="316">
        <f t="shared" si="534"/>
        <v>0</v>
      </c>
      <c r="BX376" s="316">
        <f t="shared" si="534"/>
        <v>0</v>
      </c>
    </row>
    <row r="377" spans="1:76" s="7" customFormat="1" ht="11.4" x14ac:dyDescent="0.2">
      <c r="A377" s="739"/>
      <c r="B377" s="714"/>
      <c r="C377" s="714"/>
      <c r="D377" s="710"/>
      <c r="E377" s="710"/>
      <c r="F377" s="90" t="s">
        <v>324</v>
      </c>
      <c r="G377" s="316">
        <f>IF($C143="","N/A",G376)</f>
        <v>0</v>
      </c>
      <c r="H377" s="316">
        <f>IF($C143="NON-QALY",IF(H$137="-","",H$158*H376),IF($C143="QALY",IF(H$137="-","",H376*H$159),"N/A"))</f>
        <v>0</v>
      </c>
      <c r="I377" s="316">
        <f t="shared" ref="I377:BT377" si="535">IF($C143="NON-QALY",IF(I$137="-","",I$158*I376),IF($C143="QALY",IF(I$137="-","",I376*I$159),"N/A"))</f>
        <v>0</v>
      </c>
      <c r="J377" s="316">
        <f t="shared" si="535"/>
        <v>0</v>
      </c>
      <c r="K377" s="316">
        <f t="shared" si="535"/>
        <v>0</v>
      </c>
      <c r="L377" s="316">
        <f t="shared" si="535"/>
        <v>0</v>
      </c>
      <c r="M377" s="316">
        <f t="shared" si="535"/>
        <v>0</v>
      </c>
      <c r="N377" s="316">
        <f t="shared" si="535"/>
        <v>0</v>
      </c>
      <c r="O377" s="316">
        <f t="shared" si="535"/>
        <v>0</v>
      </c>
      <c r="P377" s="316">
        <f t="shared" si="535"/>
        <v>0</v>
      </c>
      <c r="Q377" s="316">
        <f t="shared" si="535"/>
        <v>0</v>
      </c>
      <c r="R377" s="316">
        <f t="shared" si="535"/>
        <v>0</v>
      </c>
      <c r="S377" s="316">
        <f t="shared" si="535"/>
        <v>0</v>
      </c>
      <c r="T377" s="316">
        <f t="shared" si="535"/>
        <v>0</v>
      </c>
      <c r="U377" s="316">
        <f t="shared" si="535"/>
        <v>0</v>
      </c>
      <c r="V377" s="316">
        <f t="shared" si="535"/>
        <v>0</v>
      </c>
      <c r="W377" s="316">
        <f t="shared" si="535"/>
        <v>0</v>
      </c>
      <c r="X377" s="316">
        <f t="shared" si="535"/>
        <v>0</v>
      </c>
      <c r="Y377" s="316">
        <f t="shared" si="535"/>
        <v>0</v>
      </c>
      <c r="Z377" s="316">
        <f t="shared" si="535"/>
        <v>0</v>
      </c>
      <c r="AA377" s="316">
        <f t="shared" si="535"/>
        <v>0</v>
      </c>
      <c r="AB377" s="316">
        <f t="shared" si="535"/>
        <v>0</v>
      </c>
      <c r="AC377" s="316">
        <f t="shared" si="535"/>
        <v>0</v>
      </c>
      <c r="AD377" s="316">
        <f t="shared" si="535"/>
        <v>0</v>
      </c>
      <c r="AE377" s="316">
        <f t="shared" si="535"/>
        <v>0</v>
      </c>
      <c r="AF377" s="316">
        <f t="shared" si="535"/>
        <v>0</v>
      </c>
      <c r="AG377" s="316">
        <f t="shared" si="535"/>
        <v>0</v>
      </c>
      <c r="AH377" s="316">
        <f t="shared" si="535"/>
        <v>0</v>
      </c>
      <c r="AI377" s="316">
        <f t="shared" si="535"/>
        <v>0</v>
      </c>
      <c r="AJ377" s="316">
        <f t="shared" si="535"/>
        <v>0</v>
      </c>
      <c r="AK377" s="316">
        <f t="shared" si="535"/>
        <v>0</v>
      </c>
      <c r="AL377" s="316">
        <f t="shared" si="535"/>
        <v>0</v>
      </c>
      <c r="AM377" s="316">
        <f t="shared" si="535"/>
        <v>0</v>
      </c>
      <c r="AN377" s="316">
        <f t="shared" si="535"/>
        <v>0</v>
      </c>
      <c r="AO377" s="316">
        <f t="shared" si="535"/>
        <v>0</v>
      </c>
      <c r="AP377" s="316">
        <f t="shared" si="535"/>
        <v>0</v>
      </c>
      <c r="AQ377" s="316">
        <f t="shared" si="535"/>
        <v>0</v>
      </c>
      <c r="AR377" s="316">
        <f t="shared" si="535"/>
        <v>0</v>
      </c>
      <c r="AS377" s="316">
        <f t="shared" si="535"/>
        <v>0</v>
      </c>
      <c r="AT377" s="316">
        <f t="shared" si="535"/>
        <v>0</v>
      </c>
      <c r="AU377" s="316">
        <f t="shared" si="535"/>
        <v>0</v>
      </c>
      <c r="AV377" s="316">
        <f t="shared" si="535"/>
        <v>0</v>
      </c>
      <c r="AW377" s="316">
        <f t="shared" si="535"/>
        <v>0</v>
      </c>
      <c r="AX377" s="316">
        <f t="shared" si="535"/>
        <v>0</v>
      </c>
      <c r="AY377" s="316">
        <f t="shared" si="535"/>
        <v>0</v>
      </c>
      <c r="AZ377" s="316">
        <f t="shared" si="535"/>
        <v>0</v>
      </c>
      <c r="BA377" s="316">
        <f t="shared" si="535"/>
        <v>0</v>
      </c>
      <c r="BB377" s="316">
        <f t="shared" si="535"/>
        <v>0</v>
      </c>
      <c r="BC377" s="316">
        <f t="shared" si="535"/>
        <v>0</v>
      </c>
      <c r="BD377" s="316">
        <f t="shared" si="535"/>
        <v>0</v>
      </c>
      <c r="BE377" s="316">
        <f t="shared" si="535"/>
        <v>0</v>
      </c>
      <c r="BF377" s="316">
        <f t="shared" si="535"/>
        <v>0</v>
      </c>
      <c r="BG377" s="316">
        <f t="shared" si="535"/>
        <v>0</v>
      </c>
      <c r="BH377" s="316">
        <f t="shared" si="535"/>
        <v>0</v>
      </c>
      <c r="BI377" s="316">
        <f t="shared" si="535"/>
        <v>0</v>
      </c>
      <c r="BJ377" s="316">
        <f t="shared" si="535"/>
        <v>0</v>
      </c>
      <c r="BK377" s="316">
        <f t="shared" si="535"/>
        <v>0</v>
      </c>
      <c r="BL377" s="316">
        <f t="shared" si="535"/>
        <v>0</v>
      </c>
      <c r="BM377" s="316">
        <f t="shared" si="535"/>
        <v>0</v>
      </c>
      <c r="BN377" s="316">
        <f t="shared" si="535"/>
        <v>0</v>
      </c>
      <c r="BO377" s="316">
        <f t="shared" si="535"/>
        <v>0</v>
      </c>
      <c r="BP377" s="316">
        <f t="shared" si="535"/>
        <v>0</v>
      </c>
      <c r="BQ377" s="316">
        <f t="shared" si="535"/>
        <v>0</v>
      </c>
      <c r="BR377" s="316">
        <f t="shared" si="535"/>
        <v>0</v>
      </c>
      <c r="BS377" s="316">
        <f t="shared" si="535"/>
        <v>0</v>
      </c>
      <c r="BT377" s="316">
        <f t="shared" si="535"/>
        <v>0</v>
      </c>
      <c r="BU377" s="316">
        <f t="shared" ref="BU377:BX377" si="536">IF($C143="NON-QALY",IF(BU$137="-","",BU$158*BU376),IF($C143="QALY",IF(BU$137="-","",BU376*BU$159),"N/A"))</f>
        <v>0</v>
      </c>
      <c r="BV377" s="316">
        <f t="shared" si="536"/>
        <v>0</v>
      </c>
      <c r="BW377" s="316">
        <f t="shared" si="536"/>
        <v>0</v>
      </c>
      <c r="BX377" s="316">
        <f t="shared" si="536"/>
        <v>0</v>
      </c>
    </row>
    <row r="378" spans="1:76" s="7" customFormat="1" ht="11.4" x14ac:dyDescent="0.2">
      <c r="A378" s="738" t="s">
        <v>39</v>
      </c>
      <c r="B378" s="713">
        <f>B144</f>
        <v>0</v>
      </c>
      <c r="C378" s="713" t="str">
        <f>C144</f>
        <v>Non-QALY</v>
      </c>
      <c r="D378" s="709">
        <f>E378/(IF(C144="QALY",Factors!$BU$91,Factors!$BU$90))</f>
        <v>0</v>
      </c>
      <c r="E378" s="709">
        <f t="shared" ref="E378" si="537">SUM(G379:BX379)</f>
        <v>0</v>
      </c>
      <c r="F378" s="34" t="s">
        <v>325</v>
      </c>
      <c r="G378" s="316">
        <f>G144</f>
        <v>0</v>
      </c>
      <c r="H378" s="316">
        <f t="shared" ref="H378:BS378" si="538">H144</f>
        <v>0</v>
      </c>
      <c r="I378" s="316">
        <f t="shared" si="538"/>
        <v>0</v>
      </c>
      <c r="J378" s="316">
        <f t="shared" si="538"/>
        <v>0</v>
      </c>
      <c r="K378" s="316">
        <f t="shared" si="538"/>
        <v>0</v>
      </c>
      <c r="L378" s="316">
        <f t="shared" si="538"/>
        <v>0</v>
      </c>
      <c r="M378" s="316">
        <f t="shared" si="538"/>
        <v>0</v>
      </c>
      <c r="N378" s="316">
        <f t="shared" si="538"/>
        <v>0</v>
      </c>
      <c r="O378" s="316">
        <f t="shared" si="538"/>
        <v>0</v>
      </c>
      <c r="P378" s="316">
        <f t="shared" si="538"/>
        <v>0</v>
      </c>
      <c r="Q378" s="316">
        <f t="shared" si="538"/>
        <v>0</v>
      </c>
      <c r="R378" s="316">
        <f t="shared" si="538"/>
        <v>0</v>
      </c>
      <c r="S378" s="316">
        <f t="shared" si="538"/>
        <v>0</v>
      </c>
      <c r="T378" s="316">
        <f t="shared" si="538"/>
        <v>0</v>
      </c>
      <c r="U378" s="316">
        <f t="shared" si="538"/>
        <v>0</v>
      </c>
      <c r="V378" s="316">
        <f t="shared" si="538"/>
        <v>0</v>
      </c>
      <c r="W378" s="316">
        <f t="shared" si="538"/>
        <v>0</v>
      </c>
      <c r="X378" s="316">
        <f t="shared" si="538"/>
        <v>0</v>
      </c>
      <c r="Y378" s="316">
        <f t="shared" si="538"/>
        <v>0</v>
      </c>
      <c r="Z378" s="316">
        <f t="shared" si="538"/>
        <v>0</v>
      </c>
      <c r="AA378" s="316">
        <f t="shared" si="538"/>
        <v>0</v>
      </c>
      <c r="AB378" s="316">
        <f t="shared" si="538"/>
        <v>0</v>
      </c>
      <c r="AC378" s="316">
        <f t="shared" si="538"/>
        <v>0</v>
      </c>
      <c r="AD378" s="316">
        <f t="shared" si="538"/>
        <v>0</v>
      </c>
      <c r="AE378" s="316">
        <f t="shared" si="538"/>
        <v>0</v>
      </c>
      <c r="AF378" s="316">
        <f t="shared" si="538"/>
        <v>0</v>
      </c>
      <c r="AG378" s="316">
        <f t="shared" si="538"/>
        <v>0</v>
      </c>
      <c r="AH378" s="316">
        <f t="shared" si="538"/>
        <v>0</v>
      </c>
      <c r="AI378" s="316">
        <f t="shared" si="538"/>
        <v>0</v>
      </c>
      <c r="AJ378" s="316">
        <f t="shared" si="538"/>
        <v>0</v>
      </c>
      <c r="AK378" s="316">
        <f t="shared" si="538"/>
        <v>0</v>
      </c>
      <c r="AL378" s="316">
        <f t="shared" si="538"/>
        <v>0</v>
      </c>
      <c r="AM378" s="316">
        <f t="shared" si="538"/>
        <v>0</v>
      </c>
      <c r="AN378" s="316">
        <f t="shared" si="538"/>
        <v>0</v>
      </c>
      <c r="AO378" s="316">
        <f t="shared" si="538"/>
        <v>0</v>
      </c>
      <c r="AP378" s="316">
        <f t="shared" si="538"/>
        <v>0</v>
      </c>
      <c r="AQ378" s="316">
        <f t="shared" si="538"/>
        <v>0</v>
      </c>
      <c r="AR378" s="316">
        <f t="shared" si="538"/>
        <v>0</v>
      </c>
      <c r="AS378" s="316">
        <f t="shared" si="538"/>
        <v>0</v>
      </c>
      <c r="AT378" s="316">
        <f t="shared" si="538"/>
        <v>0</v>
      </c>
      <c r="AU378" s="316">
        <f t="shared" si="538"/>
        <v>0</v>
      </c>
      <c r="AV378" s="316">
        <f t="shared" si="538"/>
        <v>0</v>
      </c>
      <c r="AW378" s="316">
        <f t="shared" si="538"/>
        <v>0</v>
      </c>
      <c r="AX378" s="316">
        <f t="shared" si="538"/>
        <v>0</v>
      </c>
      <c r="AY378" s="316">
        <f t="shared" si="538"/>
        <v>0</v>
      </c>
      <c r="AZ378" s="316">
        <f t="shared" si="538"/>
        <v>0</v>
      </c>
      <c r="BA378" s="316">
        <f t="shared" si="538"/>
        <v>0</v>
      </c>
      <c r="BB378" s="316">
        <f t="shared" si="538"/>
        <v>0</v>
      </c>
      <c r="BC378" s="316">
        <f t="shared" si="538"/>
        <v>0</v>
      </c>
      <c r="BD378" s="316">
        <f t="shared" si="538"/>
        <v>0</v>
      </c>
      <c r="BE378" s="316">
        <f t="shared" si="538"/>
        <v>0</v>
      </c>
      <c r="BF378" s="316">
        <f t="shared" si="538"/>
        <v>0</v>
      </c>
      <c r="BG378" s="316">
        <f t="shared" si="538"/>
        <v>0</v>
      </c>
      <c r="BH378" s="316">
        <f t="shared" si="538"/>
        <v>0</v>
      </c>
      <c r="BI378" s="316">
        <f t="shared" si="538"/>
        <v>0</v>
      </c>
      <c r="BJ378" s="316">
        <f t="shared" si="538"/>
        <v>0</v>
      </c>
      <c r="BK378" s="316">
        <f t="shared" si="538"/>
        <v>0</v>
      </c>
      <c r="BL378" s="316">
        <f t="shared" si="538"/>
        <v>0</v>
      </c>
      <c r="BM378" s="316">
        <f t="shared" si="538"/>
        <v>0</v>
      </c>
      <c r="BN378" s="316">
        <f t="shared" si="538"/>
        <v>0</v>
      </c>
      <c r="BO378" s="316">
        <f t="shared" si="538"/>
        <v>0</v>
      </c>
      <c r="BP378" s="316">
        <f t="shared" si="538"/>
        <v>0</v>
      </c>
      <c r="BQ378" s="316">
        <f t="shared" si="538"/>
        <v>0</v>
      </c>
      <c r="BR378" s="316">
        <f t="shared" si="538"/>
        <v>0</v>
      </c>
      <c r="BS378" s="316">
        <f t="shared" si="538"/>
        <v>0</v>
      </c>
      <c r="BT378" s="316">
        <f t="shared" ref="BT378:BX378" si="539">BT144</f>
        <v>0</v>
      </c>
      <c r="BU378" s="316">
        <f t="shared" si="539"/>
        <v>0</v>
      </c>
      <c r="BV378" s="316">
        <f t="shared" si="539"/>
        <v>0</v>
      </c>
      <c r="BW378" s="316">
        <f t="shared" si="539"/>
        <v>0</v>
      </c>
      <c r="BX378" s="316">
        <f t="shared" si="539"/>
        <v>0</v>
      </c>
    </row>
    <row r="379" spans="1:76" s="7" customFormat="1" ht="11.4" x14ac:dyDescent="0.2">
      <c r="A379" s="739"/>
      <c r="B379" s="714"/>
      <c r="C379" s="714"/>
      <c r="D379" s="710"/>
      <c r="E379" s="710"/>
      <c r="F379" s="90" t="s">
        <v>324</v>
      </c>
      <c r="G379" s="316">
        <f>IF($C144="","N/A",G378)</f>
        <v>0</v>
      </c>
      <c r="H379" s="316">
        <f>IF($C144="NON-QALY",IF(H$137="-","",H$158*H378),IF($C144="QALY",IF(H$137="-","",H378*H$159),"N/A"))</f>
        <v>0</v>
      </c>
      <c r="I379" s="316">
        <f t="shared" ref="I379:BT379" si="540">IF($C144="NON-QALY",IF(I$137="-","",I$158*I378),IF($C144="QALY",IF(I$137="-","",I378*I$159),"N/A"))</f>
        <v>0</v>
      </c>
      <c r="J379" s="316">
        <f t="shared" si="540"/>
        <v>0</v>
      </c>
      <c r="K379" s="316">
        <f t="shared" si="540"/>
        <v>0</v>
      </c>
      <c r="L379" s="316">
        <f t="shared" si="540"/>
        <v>0</v>
      </c>
      <c r="M379" s="316">
        <f t="shared" si="540"/>
        <v>0</v>
      </c>
      <c r="N379" s="316">
        <f t="shared" si="540"/>
        <v>0</v>
      </c>
      <c r="O379" s="316">
        <f t="shared" si="540"/>
        <v>0</v>
      </c>
      <c r="P379" s="316">
        <f t="shared" si="540"/>
        <v>0</v>
      </c>
      <c r="Q379" s="316">
        <f t="shared" si="540"/>
        <v>0</v>
      </c>
      <c r="R379" s="316">
        <f t="shared" si="540"/>
        <v>0</v>
      </c>
      <c r="S379" s="316">
        <f t="shared" si="540"/>
        <v>0</v>
      </c>
      <c r="T379" s="316">
        <f t="shared" si="540"/>
        <v>0</v>
      </c>
      <c r="U379" s="316">
        <f t="shared" si="540"/>
        <v>0</v>
      </c>
      <c r="V379" s="316">
        <f t="shared" si="540"/>
        <v>0</v>
      </c>
      <c r="W379" s="316">
        <f t="shared" si="540"/>
        <v>0</v>
      </c>
      <c r="X379" s="316">
        <f t="shared" si="540"/>
        <v>0</v>
      </c>
      <c r="Y379" s="316">
        <f t="shared" si="540"/>
        <v>0</v>
      </c>
      <c r="Z379" s="316">
        <f t="shared" si="540"/>
        <v>0</v>
      </c>
      <c r="AA379" s="316">
        <f t="shared" si="540"/>
        <v>0</v>
      </c>
      <c r="AB379" s="316">
        <f t="shared" si="540"/>
        <v>0</v>
      </c>
      <c r="AC379" s="316">
        <f t="shared" si="540"/>
        <v>0</v>
      </c>
      <c r="AD379" s="316">
        <f t="shared" si="540"/>
        <v>0</v>
      </c>
      <c r="AE379" s="316">
        <f t="shared" si="540"/>
        <v>0</v>
      </c>
      <c r="AF379" s="316">
        <f t="shared" si="540"/>
        <v>0</v>
      </c>
      <c r="AG379" s="316">
        <f t="shared" si="540"/>
        <v>0</v>
      </c>
      <c r="AH379" s="316">
        <f t="shared" si="540"/>
        <v>0</v>
      </c>
      <c r="AI379" s="316">
        <f t="shared" si="540"/>
        <v>0</v>
      </c>
      <c r="AJ379" s="316">
        <f t="shared" si="540"/>
        <v>0</v>
      </c>
      <c r="AK379" s="316">
        <f t="shared" si="540"/>
        <v>0</v>
      </c>
      <c r="AL379" s="316">
        <f t="shared" si="540"/>
        <v>0</v>
      </c>
      <c r="AM379" s="316">
        <f t="shared" si="540"/>
        <v>0</v>
      </c>
      <c r="AN379" s="316">
        <f t="shared" si="540"/>
        <v>0</v>
      </c>
      <c r="AO379" s="316">
        <f t="shared" si="540"/>
        <v>0</v>
      </c>
      <c r="AP379" s="316">
        <f t="shared" si="540"/>
        <v>0</v>
      </c>
      <c r="AQ379" s="316">
        <f t="shared" si="540"/>
        <v>0</v>
      </c>
      <c r="AR379" s="316">
        <f t="shared" si="540"/>
        <v>0</v>
      </c>
      <c r="AS379" s="316">
        <f t="shared" si="540"/>
        <v>0</v>
      </c>
      <c r="AT379" s="316">
        <f t="shared" si="540"/>
        <v>0</v>
      </c>
      <c r="AU379" s="316">
        <f t="shared" si="540"/>
        <v>0</v>
      </c>
      <c r="AV379" s="316">
        <f t="shared" si="540"/>
        <v>0</v>
      </c>
      <c r="AW379" s="316">
        <f t="shared" si="540"/>
        <v>0</v>
      </c>
      <c r="AX379" s="316">
        <f t="shared" si="540"/>
        <v>0</v>
      </c>
      <c r="AY379" s="316">
        <f t="shared" si="540"/>
        <v>0</v>
      </c>
      <c r="AZ379" s="316">
        <f t="shared" si="540"/>
        <v>0</v>
      </c>
      <c r="BA379" s="316">
        <f t="shared" si="540"/>
        <v>0</v>
      </c>
      <c r="BB379" s="316">
        <f t="shared" si="540"/>
        <v>0</v>
      </c>
      <c r="BC379" s="316">
        <f t="shared" si="540"/>
        <v>0</v>
      </c>
      <c r="BD379" s="316">
        <f t="shared" si="540"/>
        <v>0</v>
      </c>
      <c r="BE379" s="316">
        <f t="shared" si="540"/>
        <v>0</v>
      </c>
      <c r="BF379" s="316">
        <f t="shared" si="540"/>
        <v>0</v>
      </c>
      <c r="BG379" s="316">
        <f t="shared" si="540"/>
        <v>0</v>
      </c>
      <c r="BH379" s="316">
        <f t="shared" si="540"/>
        <v>0</v>
      </c>
      <c r="BI379" s="316">
        <f t="shared" si="540"/>
        <v>0</v>
      </c>
      <c r="BJ379" s="316">
        <f t="shared" si="540"/>
        <v>0</v>
      </c>
      <c r="BK379" s="316">
        <f t="shared" si="540"/>
        <v>0</v>
      </c>
      <c r="BL379" s="316">
        <f t="shared" si="540"/>
        <v>0</v>
      </c>
      <c r="BM379" s="316">
        <f t="shared" si="540"/>
        <v>0</v>
      </c>
      <c r="BN379" s="316">
        <f t="shared" si="540"/>
        <v>0</v>
      </c>
      <c r="BO379" s="316">
        <f t="shared" si="540"/>
        <v>0</v>
      </c>
      <c r="BP379" s="316">
        <f t="shared" si="540"/>
        <v>0</v>
      </c>
      <c r="BQ379" s="316">
        <f t="shared" si="540"/>
        <v>0</v>
      </c>
      <c r="BR379" s="316">
        <f t="shared" si="540"/>
        <v>0</v>
      </c>
      <c r="BS379" s="316">
        <f t="shared" si="540"/>
        <v>0</v>
      </c>
      <c r="BT379" s="316">
        <f t="shared" si="540"/>
        <v>0</v>
      </c>
      <c r="BU379" s="316">
        <f t="shared" ref="BU379:BX379" si="541">IF($C144="NON-QALY",IF(BU$137="-","",BU$158*BU378),IF($C144="QALY",IF(BU$137="-","",BU378*BU$159),"N/A"))</f>
        <v>0</v>
      </c>
      <c r="BV379" s="316">
        <f t="shared" si="541"/>
        <v>0</v>
      </c>
      <c r="BW379" s="316">
        <f t="shared" si="541"/>
        <v>0</v>
      </c>
      <c r="BX379" s="316">
        <f t="shared" si="541"/>
        <v>0</v>
      </c>
    </row>
    <row r="380" spans="1:76" s="7" customFormat="1" ht="11.4" x14ac:dyDescent="0.2">
      <c r="A380" s="738" t="s">
        <v>40</v>
      </c>
      <c r="B380" s="713">
        <f>B145</f>
        <v>0</v>
      </c>
      <c r="C380" s="713" t="str">
        <f>C145</f>
        <v>Non-QALY</v>
      </c>
      <c r="D380" s="709">
        <f>E380/(IF(C145="QALY",Factors!$BU$91,Factors!$BU$90))</f>
        <v>0</v>
      </c>
      <c r="E380" s="709">
        <f t="shared" ref="E380" si="542">SUM(G381:BX381)</f>
        <v>0</v>
      </c>
      <c r="F380" s="34" t="s">
        <v>325</v>
      </c>
      <c r="G380" s="316">
        <f>G145</f>
        <v>0</v>
      </c>
      <c r="H380" s="316">
        <f t="shared" ref="H380:BS380" si="543">H145</f>
        <v>0</v>
      </c>
      <c r="I380" s="316">
        <f t="shared" si="543"/>
        <v>0</v>
      </c>
      <c r="J380" s="316">
        <f t="shared" si="543"/>
        <v>0</v>
      </c>
      <c r="K380" s="316">
        <f t="shared" si="543"/>
        <v>0</v>
      </c>
      <c r="L380" s="316">
        <f t="shared" si="543"/>
        <v>0</v>
      </c>
      <c r="M380" s="316">
        <f t="shared" si="543"/>
        <v>0</v>
      </c>
      <c r="N380" s="316">
        <f t="shared" si="543"/>
        <v>0</v>
      </c>
      <c r="O380" s="316">
        <f t="shared" si="543"/>
        <v>0</v>
      </c>
      <c r="P380" s="316">
        <f t="shared" si="543"/>
        <v>0</v>
      </c>
      <c r="Q380" s="316">
        <f t="shared" si="543"/>
        <v>0</v>
      </c>
      <c r="R380" s="316">
        <f t="shared" si="543"/>
        <v>0</v>
      </c>
      <c r="S380" s="316">
        <f t="shared" si="543"/>
        <v>0</v>
      </c>
      <c r="T380" s="316">
        <f t="shared" si="543"/>
        <v>0</v>
      </c>
      <c r="U380" s="316">
        <f t="shared" si="543"/>
        <v>0</v>
      </c>
      <c r="V380" s="316">
        <f t="shared" si="543"/>
        <v>0</v>
      </c>
      <c r="W380" s="316">
        <f t="shared" si="543"/>
        <v>0</v>
      </c>
      <c r="X380" s="316">
        <f t="shared" si="543"/>
        <v>0</v>
      </c>
      <c r="Y380" s="316">
        <f t="shared" si="543"/>
        <v>0</v>
      </c>
      <c r="Z380" s="316">
        <f t="shared" si="543"/>
        <v>0</v>
      </c>
      <c r="AA380" s="316">
        <f t="shared" si="543"/>
        <v>0</v>
      </c>
      <c r="AB380" s="316">
        <f t="shared" si="543"/>
        <v>0</v>
      </c>
      <c r="AC380" s="316">
        <f t="shared" si="543"/>
        <v>0</v>
      </c>
      <c r="AD380" s="316">
        <f t="shared" si="543"/>
        <v>0</v>
      </c>
      <c r="AE380" s="316">
        <f t="shared" si="543"/>
        <v>0</v>
      </c>
      <c r="AF380" s="316">
        <f t="shared" si="543"/>
        <v>0</v>
      </c>
      <c r="AG380" s="316">
        <f t="shared" si="543"/>
        <v>0</v>
      </c>
      <c r="AH380" s="316">
        <f t="shared" si="543"/>
        <v>0</v>
      </c>
      <c r="AI380" s="316">
        <f t="shared" si="543"/>
        <v>0</v>
      </c>
      <c r="AJ380" s="316">
        <f t="shared" si="543"/>
        <v>0</v>
      </c>
      <c r="AK380" s="316">
        <f t="shared" si="543"/>
        <v>0</v>
      </c>
      <c r="AL380" s="316">
        <f t="shared" si="543"/>
        <v>0</v>
      </c>
      <c r="AM380" s="316">
        <f t="shared" si="543"/>
        <v>0</v>
      </c>
      <c r="AN380" s="316">
        <f t="shared" si="543"/>
        <v>0</v>
      </c>
      <c r="AO380" s="316">
        <f t="shared" si="543"/>
        <v>0</v>
      </c>
      <c r="AP380" s="316">
        <f t="shared" si="543"/>
        <v>0</v>
      </c>
      <c r="AQ380" s="316">
        <f t="shared" si="543"/>
        <v>0</v>
      </c>
      <c r="AR380" s="316">
        <f t="shared" si="543"/>
        <v>0</v>
      </c>
      <c r="AS380" s="316">
        <f t="shared" si="543"/>
        <v>0</v>
      </c>
      <c r="AT380" s="316">
        <f t="shared" si="543"/>
        <v>0</v>
      </c>
      <c r="AU380" s="316">
        <f t="shared" si="543"/>
        <v>0</v>
      </c>
      <c r="AV380" s="316">
        <f t="shared" si="543"/>
        <v>0</v>
      </c>
      <c r="AW380" s="316">
        <f t="shared" si="543"/>
        <v>0</v>
      </c>
      <c r="AX380" s="316">
        <f t="shared" si="543"/>
        <v>0</v>
      </c>
      <c r="AY380" s="316">
        <f t="shared" si="543"/>
        <v>0</v>
      </c>
      <c r="AZ380" s="316">
        <f t="shared" si="543"/>
        <v>0</v>
      </c>
      <c r="BA380" s="316">
        <f t="shared" si="543"/>
        <v>0</v>
      </c>
      <c r="BB380" s="316">
        <f t="shared" si="543"/>
        <v>0</v>
      </c>
      <c r="BC380" s="316">
        <f t="shared" si="543"/>
        <v>0</v>
      </c>
      <c r="BD380" s="316">
        <f t="shared" si="543"/>
        <v>0</v>
      </c>
      <c r="BE380" s="316">
        <f t="shared" si="543"/>
        <v>0</v>
      </c>
      <c r="BF380" s="316">
        <f t="shared" si="543"/>
        <v>0</v>
      </c>
      <c r="BG380" s="316">
        <f t="shared" si="543"/>
        <v>0</v>
      </c>
      <c r="BH380" s="316">
        <f t="shared" si="543"/>
        <v>0</v>
      </c>
      <c r="BI380" s="316">
        <f t="shared" si="543"/>
        <v>0</v>
      </c>
      <c r="BJ380" s="316">
        <f t="shared" si="543"/>
        <v>0</v>
      </c>
      <c r="BK380" s="316">
        <f t="shared" si="543"/>
        <v>0</v>
      </c>
      <c r="BL380" s="316">
        <f t="shared" si="543"/>
        <v>0</v>
      </c>
      <c r="BM380" s="316">
        <f t="shared" si="543"/>
        <v>0</v>
      </c>
      <c r="BN380" s="316">
        <f t="shared" si="543"/>
        <v>0</v>
      </c>
      <c r="BO380" s="316">
        <f t="shared" si="543"/>
        <v>0</v>
      </c>
      <c r="BP380" s="316">
        <f t="shared" si="543"/>
        <v>0</v>
      </c>
      <c r="BQ380" s="316">
        <f t="shared" si="543"/>
        <v>0</v>
      </c>
      <c r="BR380" s="316">
        <f t="shared" si="543"/>
        <v>0</v>
      </c>
      <c r="BS380" s="316">
        <f t="shared" si="543"/>
        <v>0</v>
      </c>
      <c r="BT380" s="316">
        <f t="shared" ref="BT380:BX380" si="544">BT145</f>
        <v>0</v>
      </c>
      <c r="BU380" s="316">
        <f t="shared" si="544"/>
        <v>0</v>
      </c>
      <c r="BV380" s="316">
        <f t="shared" si="544"/>
        <v>0</v>
      </c>
      <c r="BW380" s="316">
        <f t="shared" si="544"/>
        <v>0</v>
      </c>
      <c r="BX380" s="316">
        <f t="shared" si="544"/>
        <v>0</v>
      </c>
    </row>
    <row r="381" spans="1:76" s="7" customFormat="1" ht="11.4" x14ac:dyDescent="0.2">
      <c r="A381" s="739"/>
      <c r="B381" s="714"/>
      <c r="C381" s="714"/>
      <c r="D381" s="710"/>
      <c r="E381" s="710"/>
      <c r="F381" s="90" t="s">
        <v>324</v>
      </c>
      <c r="G381" s="316">
        <f>IF($C145="","N/A",G380)</f>
        <v>0</v>
      </c>
      <c r="H381" s="316">
        <f>IF($C145="NON-QALY",IF(H$137="-","",H$158*H380),IF($C145="QALY",IF(H$137="-","",H380*H$159),"N/A"))</f>
        <v>0</v>
      </c>
      <c r="I381" s="316">
        <f t="shared" ref="I381:BT381" si="545">IF($C145="NON-QALY",IF(I$137="-","",I$158*I380),IF($C145="QALY",IF(I$137="-","",I380*I$159),"N/A"))</f>
        <v>0</v>
      </c>
      <c r="J381" s="316">
        <f t="shared" si="545"/>
        <v>0</v>
      </c>
      <c r="K381" s="316">
        <f t="shared" si="545"/>
        <v>0</v>
      </c>
      <c r="L381" s="316">
        <f t="shared" si="545"/>
        <v>0</v>
      </c>
      <c r="M381" s="316">
        <f t="shared" si="545"/>
        <v>0</v>
      </c>
      <c r="N381" s="316">
        <f t="shared" si="545"/>
        <v>0</v>
      </c>
      <c r="O381" s="316">
        <f t="shared" si="545"/>
        <v>0</v>
      </c>
      <c r="P381" s="316">
        <f t="shared" si="545"/>
        <v>0</v>
      </c>
      <c r="Q381" s="316">
        <f t="shared" si="545"/>
        <v>0</v>
      </c>
      <c r="R381" s="316">
        <f t="shared" si="545"/>
        <v>0</v>
      </c>
      <c r="S381" s="316">
        <f t="shared" si="545"/>
        <v>0</v>
      </c>
      <c r="T381" s="316">
        <f t="shared" si="545"/>
        <v>0</v>
      </c>
      <c r="U381" s="316">
        <f t="shared" si="545"/>
        <v>0</v>
      </c>
      <c r="V381" s="316">
        <f t="shared" si="545"/>
        <v>0</v>
      </c>
      <c r="W381" s="316">
        <f t="shared" si="545"/>
        <v>0</v>
      </c>
      <c r="X381" s="316">
        <f t="shared" si="545"/>
        <v>0</v>
      </c>
      <c r="Y381" s="316">
        <f t="shared" si="545"/>
        <v>0</v>
      </c>
      <c r="Z381" s="316">
        <f t="shared" si="545"/>
        <v>0</v>
      </c>
      <c r="AA381" s="316">
        <f t="shared" si="545"/>
        <v>0</v>
      </c>
      <c r="AB381" s="316">
        <f t="shared" si="545"/>
        <v>0</v>
      </c>
      <c r="AC381" s="316">
        <f t="shared" si="545"/>
        <v>0</v>
      </c>
      <c r="AD381" s="316">
        <f t="shared" si="545"/>
        <v>0</v>
      </c>
      <c r="AE381" s="316">
        <f t="shared" si="545"/>
        <v>0</v>
      </c>
      <c r="AF381" s="316">
        <f t="shared" si="545"/>
        <v>0</v>
      </c>
      <c r="AG381" s="316">
        <f t="shared" si="545"/>
        <v>0</v>
      </c>
      <c r="AH381" s="316">
        <f t="shared" si="545"/>
        <v>0</v>
      </c>
      <c r="AI381" s="316">
        <f t="shared" si="545"/>
        <v>0</v>
      </c>
      <c r="AJ381" s="316">
        <f t="shared" si="545"/>
        <v>0</v>
      </c>
      <c r="AK381" s="316">
        <f t="shared" si="545"/>
        <v>0</v>
      </c>
      <c r="AL381" s="316">
        <f t="shared" si="545"/>
        <v>0</v>
      </c>
      <c r="AM381" s="316">
        <f t="shared" si="545"/>
        <v>0</v>
      </c>
      <c r="AN381" s="316">
        <f t="shared" si="545"/>
        <v>0</v>
      </c>
      <c r="AO381" s="316">
        <f t="shared" si="545"/>
        <v>0</v>
      </c>
      <c r="AP381" s="316">
        <f t="shared" si="545"/>
        <v>0</v>
      </c>
      <c r="AQ381" s="316">
        <f t="shared" si="545"/>
        <v>0</v>
      </c>
      <c r="AR381" s="316">
        <f t="shared" si="545"/>
        <v>0</v>
      </c>
      <c r="AS381" s="316">
        <f t="shared" si="545"/>
        <v>0</v>
      </c>
      <c r="AT381" s="316">
        <f t="shared" si="545"/>
        <v>0</v>
      </c>
      <c r="AU381" s="316">
        <f t="shared" si="545"/>
        <v>0</v>
      </c>
      <c r="AV381" s="316">
        <f t="shared" si="545"/>
        <v>0</v>
      </c>
      <c r="AW381" s="316">
        <f t="shared" si="545"/>
        <v>0</v>
      </c>
      <c r="AX381" s="316">
        <f t="shared" si="545"/>
        <v>0</v>
      </c>
      <c r="AY381" s="316">
        <f t="shared" si="545"/>
        <v>0</v>
      </c>
      <c r="AZ381" s="316">
        <f t="shared" si="545"/>
        <v>0</v>
      </c>
      <c r="BA381" s="316">
        <f t="shared" si="545"/>
        <v>0</v>
      </c>
      <c r="BB381" s="316">
        <f t="shared" si="545"/>
        <v>0</v>
      </c>
      <c r="BC381" s="316">
        <f t="shared" si="545"/>
        <v>0</v>
      </c>
      <c r="BD381" s="316">
        <f t="shared" si="545"/>
        <v>0</v>
      </c>
      <c r="BE381" s="316">
        <f t="shared" si="545"/>
        <v>0</v>
      </c>
      <c r="BF381" s="316">
        <f t="shared" si="545"/>
        <v>0</v>
      </c>
      <c r="BG381" s="316">
        <f t="shared" si="545"/>
        <v>0</v>
      </c>
      <c r="BH381" s="316">
        <f t="shared" si="545"/>
        <v>0</v>
      </c>
      <c r="BI381" s="316">
        <f t="shared" si="545"/>
        <v>0</v>
      </c>
      <c r="BJ381" s="316">
        <f t="shared" si="545"/>
        <v>0</v>
      </c>
      <c r="BK381" s="316">
        <f t="shared" si="545"/>
        <v>0</v>
      </c>
      <c r="BL381" s="316">
        <f t="shared" si="545"/>
        <v>0</v>
      </c>
      <c r="BM381" s="316">
        <f t="shared" si="545"/>
        <v>0</v>
      </c>
      <c r="BN381" s="316">
        <f t="shared" si="545"/>
        <v>0</v>
      </c>
      <c r="BO381" s="316">
        <f t="shared" si="545"/>
        <v>0</v>
      </c>
      <c r="BP381" s="316">
        <f t="shared" si="545"/>
        <v>0</v>
      </c>
      <c r="BQ381" s="316">
        <f t="shared" si="545"/>
        <v>0</v>
      </c>
      <c r="BR381" s="316">
        <f t="shared" si="545"/>
        <v>0</v>
      </c>
      <c r="BS381" s="316">
        <f t="shared" si="545"/>
        <v>0</v>
      </c>
      <c r="BT381" s="316">
        <f t="shared" si="545"/>
        <v>0</v>
      </c>
      <c r="BU381" s="316">
        <f t="shared" ref="BU381:BX381" si="546">IF($C145="NON-QALY",IF(BU$137="-","",BU$158*BU380),IF($C145="QALY",IF(BU$137="-","",BU380*BU$159),"N/A"))</f>
        <v>0</v>
      </c>
      <c r="BV381" s="316">
        <f t="shared" si="546"/>
        <v>0</v>
      </c>
      <c r="BW381" s="316">
        <f t="shared" si="546"/>
        <v>0</v>
      </c>
      <c r="BX381" s="316">
        <f t="shared" si="546"/>
        <v>0</v>
      </c>
    </row>
    <row r="382" spans="1:76" s="7" customFormat="1" ht="11.4" x14ac:dyDescent="0.2">
      <c r="A382" s="738" t="s">
        <v>631</v>
      </c>
      <c r="B382" s="713">
        <f>B146</f>
        <v>0</v>
      </c>
      <c r="C382" s="713" t="str">
        <f>C146</f>
        <v>Non-QALY</v>
      </c>
      <c r="D382" s="709">
        <f>E382/(IF(C146="QALY",Factors!$BU$91,Factors!$BU$90))</f>
        <v>0</v>
      </c>
      <c r="E382" s="709">
        <f t="shared" ref="E382" si="547">SUM(G383:BX383)</f>
        <v>0</v>
      </c>
      <c r="F382" s="34" t="s">
        <v>325</v>
      </c>
      <c r="G382" s="316">
        <f>G146</f>
        <v>0</v>
      </c>
      <c r="H382" s="316">
        <f t="shared" ref="H382:BS382" si="548">H146</f>
        <v>0</v>
      </c>
      <c r="I382" s="316">
        <f t="shared" si="548"/>
        <v>0</v>
      </c>
      <c r="J382" s="316">
        <f t="shared" si="548"/>
        <v>0</v>
      </c>
      <c r="K382" s="316">
        <f t="shared" si="548"/>
        <v>0</v>
      </c>
      <c r="L382" s="316">
        <f t="shared" si="548"/>
        <v>0</v>
      </c>
      <c r="M382" s="316">
        <f t="shared" si="548"/>
        <v>0</v>
      </c>
      <c r="N382" s="316">
        <f t="shared" si="548"/>
        <v>0</v>
      </c>
      <c r="O382" s="316">
        <f t="shared" si="548"/>
        <v>0</v>
      </c>
      <c r="P382" s="316">
        <f t="shared" si="548"/>
        <v>0</v>
      </c>
      <c r="Q382" s="316">
        <f t="shared" si="548"/>
        <v>0</v>
      </c>
      <c r="R382" s="316">
        <f t="shared" si="548"/>
        <v>0</v>
      </c>
      <c r="S382" s="316">
        <f t="shared" si="548"/>
        <v>0</v>
      </c>
      <c r="T382" s="316">
        <f t="shared" si="548"/>
        <v>0</v>
      </c>
      <c r="U382" s="316">
        <f t="shared" si="548"/>
        <v>0</v>
      </c>
      <c r="V382" s="316">
        <f t="shared" si="548"/>
        <v>0</v>
      </c>
      <c r="W382" s="316">
        <f t="shared" si="548"/>
        <v>0</v>
      </c>
      <c r="X382" s="316">
        <f t="shared" si="548"/>
        <v>0</v>
      </c>
      <c r="Y382" s="316">
        <f t="shared" si="548"/>
        <v>0</v>
      </c>
      <c r="Z382" s="316">
        <f t="shared" si="548"/>
        <v>0</v>
      </c>
      <c r="AA382" s="316">
        <f t="shared" si="548"/>
        <v>0</v>
      </c>
      <c r="AB382" s="316">
        <f t="shared" si="548"/>
        <v>0</v>
      </c>
      <c r="AC382" s="316">
        <f t="shared" si="548"/>
        <v>0</v>
      </c>
      <c r="AD382" s="316">
        <f t="shared" si="548"/>
        <v>0</v>
      </c>
      <c r="AE382" s="316">
        <f t="shared" si="548"/>
        <v>0</v>
      </c>
      <c r="AF382" s="316">
        <f t="shared" si="548"/>
        <v>0</v>
      </c>
      <c r="AG382" s="316">
        <f t="shared" si="548"/>
        <v>0</v>
      </c>
      <c r="AH382" s="316">
        <f t="shared" si="548"/>
        <v>0</v>
      </c>
      <c r="AI382" s="316">
        <f t="shared" si="548"/>
        <v>0</v>
      </c>
      <c r="AJ382" s="316">
        <f t="shared" si="548"/>
        <v>0</v>
      </c>
      <c r="AK382" s="316">
        <f t="shared" si="548"/>
        <v>0</v>
      </c>
      <c r="AL382" s="316">
        <f t="shared" si="548"/>
        <v>0</v>
      </c>
      <c r="AM382" s="316">
        <f t="shared" si="548"/>
        <v>0</v>
      </c>
      <c r="AN382" s="316">
        <f t="shared" si="548"/>
        <v>0</v>
      </c>
      <c r="AO382" s="316">
        <f t="shared" si="548"/>
        <v>0</v>
      </c>
      <c r="AP382" s="316">
        <f t="shared" si="548"/>
        <v>0</v>
      </c>
      <c r="AQ382" s="316">
        <f t="shared" si="548"/>
        <v>0</v>
      </c>
      <c r="AR382" s="316">
        <f t="shared" si="548"/>
        <v>0</v>
      </c>
      <c r="AS382" s="316">
        <f t="shared" si="548"/>
        <v>0</v>
      </c>
      <c r="AT382" s="316">
        <f t="shared" si="548"/>
        <v>0</v>
      </c>
      <c r="AU382" s="316">
        <f t="shared" si="548"/>
        <v>0</v>
      </c>
      <c r="AV382" s="316">
        <f t="shared" si="548"/>
        <v>0</v>
      </c>
      <c r="AW382" s="316">
        <f t="shared" si="548"/>
        <v>0</v>
      </c>
      <c r="AX382" s="316">
        <f t="shared" si="548"/>
        <v>0</v>
      </c>
      <c r="AY382" s="316">
        <f t="shared" si="548"/>
        <v>0</v>
      </c>
      <c r="AZ382" s="316">
        <f t="shared" si="548"/>
        <v>0</v>
      </c>
      <c r="BA382" s="316">
        <f t="shared" si="548"/>
        <v>0</v>
      </c>
      <c r="BB382" s="316">
        <f t="shared" si="548"/>
        <v>0</v>
      </c>
      <c r="BC382" s="316">
        <f t="shared" si="548"/>
        <v>0</v>
      </c>
      <c r="BD382" s="316">
        <f t="shared" si="548"/>
        <v>0</v>
      </c>
      <c r="BE382" s="316">
        <f t="shared" si="548"/>
        <v>0</v>
      </c>
      <c r="BF382" s="316">
        <f t="shared" si="548"/>
        <v>0</v>
      </c>
      <c r="BG382" s="316">
        <f t="shared" si="548"/>
        <v>0</v>
      </c>
      <c r="BH382" s="316">
        <f t="shared" si="548"/>
        <v>0</v>
      </c>
      <c r="BI382" s="316">
        <f t="shared" si="548"/>
        <v>0</v>
      </c>
      <c r="BJ382" s="316">
        <f t="shared" si="548"/>
        <v>0</v>
      </c>
      <c r="BK382" s="316">
        <f t="shared" si="548"/>
        <v>0</v>
      </c>
      <c r="BL382" s="316">
        <f t="shared" si="548"/>
        <v>0</v>
      </c>
      <c r="BM382" s="316">
        <f t="shared" si="548"/>
        <v>0</v>
      </c>
      <c r="BN382" s="316">
        <f t="shared" si="548"/>
        <v>0</v>
      </c>
      <c r="BO382" s="316">
        <f t="shared" si="548"/>
        <v>0</v>
      </c>
      <c r="BP382" s="316">
        <f t="shared" si="548"/>
        <v>0</v>
      </c>
      <c r="BQ382" s="316">
        <f t="shared" si="548"/>
        <v>0</v>
      </c>
      <c r="BR382" s="316">
        <f t="shared" si="548"/>
        <v>0</v>
      </c>
      <c r="BS382" s="316">
        <f t="shared" si="548"/>
        <v>0</v>
      </c>
      <c r="BT382" s="316">
        <f t="shared" ref="BT382:BX382" si="549">BT146</f>
        <v>0</v>
      </c>
      <c r="BU382" s="316">
        <f t="shared" si="549"/>
        <v>0</v>
      </c>
      <c r="BV382" s="316">
        <f t="shared" si="549"/>
        <v>0</v>
      </c>
      <c r="BW382" s="316">
        <f t="shared" si="549"/>
        <v>0</v>
      </c>
      <c r="BX382" s="316">
        <f t="shared" si="549"/>
        <v>0</v>
      </c>
    </row>
    <row r="383" spans="1:76" s="7" customFormat="1" ht="11.4" x14ac:dyDescent="0.2">
      <c r="A383" s="739"/>
      <c r="B383" s="714"/>
      <c r="C383" s="714"/>
      <c r="D383" s="710"/>
      <c r="E383" s="710"/>
      <c r="F383" s="90" t="s">
        <v>324</v>
      </c>
      <c r="G383" s="316">
        <f>IF($C146="","N/A",G382)</f>
        <v>0</v>
      </c>
      <c r="H383" s="316">
        <f>IF($C146="NON-QALY",IF(H$137="-","",H$158*H382),IF($C146="QALY",IF(H$137="-","",H382*H$159),"N/A"))</f>
        <v>0</v>
      </c>
      <c r="I383" s="316">
        <f t="shared" ref="I383:BT383" si="550">IF($C146="NON-QALY",IF(I$137="-","",I$158*I382),IF($C146="QALY",IF(I$137="-","",I382*I$159),"N/A"))</f>
        <v>0</v>
      </c>
      <c r="J383" s="316">
        <f t="shared" si="550"/>
        <v>0</v>
      </c>
      <c r="K383" s="316">
        <f t="shared" si="550"/>
        <v>0</v>
      </c>
      <c r="L383" s="316">
        <f t="shared" si="550"/>
        <v>0</v>
      </c>
      <c r="M383" s="316">
        <f t="shared" si="550"/>
        <v>0</v>
      </c>
      <c r="N383" s="316">
        <f t="shared" si="550"/>
        <v>0</v>
      </c>
      <c r="O383" s="316">
        <f t="shared" si="550"/>
        <v>0</v>
      </c>
      <c r="P383" s="316">
        <f t="shared" si="550"/>
        <v>0</v>
      </c>
      <c r="Q383" s="316">
        <f t="shared" si="550"/>
        <v>0</v>
      </c>
      <c r="R383" s="316">
        <f t="shared" si="550"/>
        <v>0</v>
      </c>
      <c r="S383" s="316">
        <f t="shared" si="550"/>
        <v>0</v>
      </c>
      <c r="T383" s="316">
        <f t="shared" si="550"/>
        <v>0</v>
      </c>
      <c r="U383" s="316">
        <f t="shared" si="550"/>
        <v>0</v>
      </c>
      <c r="V383" s="316">
        <f t="shared" si="550"/>
        <v>0</v>
      </c>
      <c r="W383" s="316">
        <f t="shared" si="550"/>
        <v>0</v>
      </c>
      <c r="X383" s="316">
        <f t="shared" si="550"/>
        <v>0</v>
      </c>
      <c r="Y383" s="316">
        <f t="shared" si="550"/>
        <v>0</v>
      </c>
      <c r="Z383" s="316">
        <f t="shared" si="550"/>
        <v>0</v>
      </c>
      <c r="AA383" s="316">
        <f t="shared" si="550"/>
        <v>0</v>
      </c>
      <c r="AB383" s="316">
        <f t="shared" si="550"/>
        <v>0</v>
      </c>
      <c r="AC383" s="316">
        <f t="shared" si="550"/>
        <v>0</v>
      </c>
      <c r="AD383" s="316">
        <f t="shared" si="550"/>
        <v>0</v>
      </c>
      <c r="AE383" s="316">
        <f t="shared" si="550"/>
        <v>0</v>
      </c>
      <c r="AF383" s="316">
        <f t="shared" si="550"/>
        <v>0</v>
      </c>
      <c r="AG383" s="316">
        <f t="shared" si="550"/>
        <v>0</v>
      </c>
      <c r="AH383" s="316">
        <f t="shared" si="550"/>
        <v>0</v>
      </c>
      <c r="AI383" s="316">
        <f t="shared" si="550"/>
        <v>0</v>
      </c>
      <c r="AJ383" s="316">
        <f t="shared" si="550"/>
        <v>0</v>
      </c>
      <c r="AK383" s="316">
        <f t="shared" si="550"/>
        <v>0</v>
      </c>
      <c r="AL383" s="316">
        <f t="shared" si="550"/>
        <v>0</v>
      </c>
      <c r="AM383" s="316">
        <f t="shared" si="550"/>
        <v>0</v>
      </c>
      <c r="AN383" s="316">
        <f t="shared" si="550"/>
        <v>0</v>
      </c>
      <c r="AO383" s="316">
        <f t="shared" si="550"/>
        <v>0</v>
      </c>
      <c r="AP383" s="316">
        <f t="shared" si="550"/>
        <v>0</v>
      </c>
      <c r="AQ383" s="316">
        <f t="shared" si="550"/>
        <v>0</v>
      </c>
      <c r="AR383" s="316">
        <f t="shared" si="550"/>
        <v>0</v>
      </c>
      <c r="AS383" s="316">
        <f t="shared" si="550"/>
        <v>0</v>
      </c>
      <c r="AT383" s="316">
        <f t="shared" si="550"/>
        <v>0</v>
      </c>
      <c r="AU383" s="316">
        <f t="shared" si="550"/>
        <v>0</v>
      </c>
      <c r="AV383" s="316">
        <f t="shared" si="550"/>
        <v>0</v>
      </c>
      <c r="AW383" s="316">
        <f t="shared" si="550"/>
        <v>0</v>
      </c>
      <c r="AX383" s="316">
        <f t="shared" si="550"/>
        <v>0</v>
      </c>
      <c r="AY383" s="316">
        <f t="shared" si="550"/>
        <v>0</v>
      </c>
      <c r="AZ383" s="316">
        <f t="shared" si="550"/>
        <v>0</v>
      </c>
      <c r="BA383" s="316">
        <f t="shared" si="550"/>
        <v>0</v>
      </c>
      <c r="BB383" s="316">
        <f t="shared" si="550"/>
        <v>0</v>
      </c>
      <c r="BC383" s="316">
        <f t="shared" si="550"/>
        <v>0</v>
      </c>
      <c r="BD383" s="316">
        <f t="shared" si="550"/>
        <v>0</v>
      </c>
      <c r="BE383" s="316">
        <f t="shared" si="550"/>
        <v>0</v>
      </c>
      <c r="BF383" s="316">
        <f t="shared" si="550"/>
        <v>0</v>
      </c>
      <c r="BG383" s="316">
        <f t="shared" si="550"/>
        <v>0</v>
      </c>
      <c r="BH383" s="316">
        <f t="shared" si="550"/>
        <v>0</v>
      </c>
      <c r="BI383" s="316">
        <f t="shared" si="550"/>
        <v>0</v>
      </c>
      <c r="BJ383" s="316">
        <f t="shared" si="550"/>
        <v>0</v>
      </c>
      <c r="BK383" s="316">
        <f t="shared" si="550"/>
        <v>0</v>
      </c>
      <c r="BL383" s="316">
        <f t="shared" si="550"/>
        <v>0</v>
      </c>
      <c r="BM383" s="316">
        <f t="shared" si="550"/>
        <v>0</v>
      </c>
      <c r="BN383" s="316">
        <f t="shared" si="550"/>
        <v>0</v>
      </c>
      <c r="BO383" s="316">
        <f t="shared" si="550"/>
        <v>0</v>
      </c>
      <c r="BP383" s="316">
        <f t="shared" si="550"/>
        <v>0</v>
      </c>
      <c r="BQ383" s="316">
        <f t="shared" si="550"/>
        <v>0</v>
      </c>
      <c r="BR383" s="316">
        <f t="shared" si="550"/>
        <v>0</v>
      </c>
      <c r="BS383" s="316">
        <f t="shared" si="550"/>
        <v>0</v>
      </c>
      <c r="BT383" s="316">
        <f t="shared" si="550"/>
        <v>0</v>
      </c>
      <c r="BU383" s="316">
        <f t="shared" ref="BU383:BX383" si="551">IF($C146="NON-QALY",IF(BU$137="-","",BU$158*BU382),IF($C146="QALY",IF(BU$137="-","",BU382*BU$159),"N/A"))</f>
        <v>0</v>
      </c>
      <c r="BV383" s="316">
        <f t="shared" si="551"/>
        <v>0</v>
      </c>
      <c r="BW383" s="316">
        <f t="shared" si="551"/>
        <v>0</v>
      </c>
      <c r="BX383" s="316">
        <f t="shared" si="551"/>
        <v>0</v>
      </c>
    </row>
    <row r="384" spans="1:76" s="7" customFormat="1" ht="11.4" x14ac:dyDescent="0.2">
      <c r="A384" s="738" t="s">
        <v>632</v>
      </c>
      <c r="B384" s="713">
        <f>B147</f>
        <v>0</v>
      </c>
      <c r="C384" s="713" t="str">
        <f>C147</f>
        <v>Non-QALY</v>
      </c>
      <c r="D384" s="709">
        <f>E384/(IF(C147="QALY",Factors!$BU$91,Factors!$BU$90))</f>
        <v>0</v>
      </c>
      <c r="E384" s="709">
        <f t="shared" ref="E384" si="552">SUM(G385:BX385)</f>
        <v>0</v>
      </c>
      <c r="F384" s="34" t="s">
        <v>325</v>
      </c>
      <c r="G384" s="316">
        <f>G147</f>
        <v>0</v>
      </c>
      <c r="H384" s="316">
        <f t="shared" ref="H384:BS384" si="553">H147</f>
        <v>0</v>
      </c>
      <c r="I384" s="316">
        <f t="shared" si="553"/>
        <v>0</v>
      </c>
      <c r="J384" s="316">
        <f t="shared" si="553"/>
        <v>0</v>
      </c>
      <c r="K384" s="316">
        <f t="shared" si="553"/>
        <v>0</v>
      </c>
      <c r="L384" s="316">
        <f t="shared" si="553"/>
        <v>0</v>
      </c>
      <c r="M384" s="316">
        <f t="shared" si="553"/>
        <v>0</v>
      </c>
      <c r="N384" s="316">
        <f t="shared" si="553"/>
        <v>0</v>
      </c>
      <c r="O384" s="316">
        <f t="shared" si="553"/>
        <v>0</v>
      </c>
      <c r="P384" s="316">
        <f t="shared" si="553"/>
        <v>0</v>
      </c>
      <c r="Q384" s="316">
        <f t="shared" si="553"/>
        <v>0</v>
      </c>
      <c r="R384" s="316">
        <f t="shared" si="553"/>
        <v>0</v>
      </c>
      <c r="S384" s="316">
        <f t="shared" si="553"/>
        <v>0</v>
      </c>
      <c r="T384" s="316">
        <f t="shared" si="553"/>
        <v>0</v>
      </c>
      <c r="U384" s="316">
        <f t="shared" si="553"/>
        <v>0</v>
      </c>
      <c r="V384" s="316">
        <f t="shared" si="553"/>
        <v>0</v>
      </c>
      <c r="W384" s="316">
        <f t="shared" si="553"/>
        <v>0</v>
      </c>
      <c r="X384" s="316">
        <f t="shared" si="553"/>
        <v>0</v>
      </c>
      <c r="Y384" s="316">
        <f t="shared" si="553"/>
        <v>0</v>
      </c>
      <c r="Z384" s="316">
        <f t="shared" si="553"/>
        <v>0</v>
      </c>
      <c r="AA384" s="316">
        <f t="shared" si="553"/>
        <v>0</v>
      </c>
      <c r="AB384" s="316">
        <f t="shared" si="553"/>
        <v>0</v>
      </c>
      <c r="AC384" s="316">
        <f t="shared" si="553"/>
        <v>0</v>
      </c>
      <c r="AD384" s="316">
        <f t="shared" si="553"/>
        <v>0</v>
      </c>
      <c r="AE384" s="316">
        <f t="shared" si="553"/>
        <v>0</v>
      </c>
      <c r="AF384" s="316">
        <f t="shared" si="553"/>
        <v>0</v>
      </c>
      <c r="AG384" s="316">
        <f t="shared" si="553"/>
        <v>0</v>
      </c>
      <c r="AH384" s="316">
        <f t="shared" si="553"/>
        <v>0</v>
      </c>
      <c r="AI384" s="316">
        <f t="shared" si="553"/>
        <v>0</v>
      </c>
      <c r="AJ384" s="316">
        <f t="shared" si="553"/>
        <v>0</v>
      </c>
      <c r="AK384" s="316">
        <f t="shared" si="553"/>
        <v>0</v>
      </c>
      <c r="AL384" s="316">
        <f t="shared" si="553"/>
        <v>0</v>
      </c>
      <c r="AM384" s="316">
        <f t="shared" si="553"/>
        <v>0</v>
      </c>
      <c r="AN384" s="316">
        <f t="shared" si="553"/>
        <v>0</v>
      </c>
      <c r="AO384" s="316">
        <f t="shared" si="553"/>
        <v>0</v>
      </c>
      <c r="AP384" s="316">
        <f t="shared" si="553"/>
        <v>0</v>
      </c>
      <c r="AQ384" s="316">
        <f t="shared" si="553"/>
        <v>0</v>
      </c>
      <c r="AR384" s="316">
        <f t="shared" si="553"/>
        <v>0</v>
      </c>
      <c r="AS384" s="316">
        <f t="shared" si="553"/>
        <v>0</v>
      </c>
      <c r="AT384" s="316">
        <f t="shared" si="553"/>
        <v>0</v>
      </c>
      <c r="AU384" s="316">
        <f t="shared" si="553"/>
        <v>0</v>
      </c>
      <c r="AV384" s="316">
        <f t="shared" si="553"/>
        <v>0</v>
      </c>
      <c r="AW384" s="316">
        <f t="shared" si="553"/>
        <v>0</v>
      </c>
      <c r="AX384" s="316">
        <f t="shared" si="553"/>
        <v>0</v>
      </c>
      <c r="AY384" s="316">
        <f t="shared" si="553"/>
        <v>0</v>
      </c>
      <c r="AZ384" s="316">
        <f t="shared" si="553"/>
        <v>0</v>
      </c>
      <c r="BA384" s="316">
        <f t="shared" si="553"/>
        <v>0</v>
      </c>
      <c r="BB384" s="316">
        <f t="shared" si="553"/>
        <v>0</v>
      </c>
      <c r="BC384" s="316">
        <f t="shared" si="553"/>
        <v>0</v>
      </c>
      <c r="BD384" s="316">
        <f t="shared" si="553"/>
        <v>0</v>
      </c>
      <c r="BE384" s="316">
        <f t="shared" si="553"/>
        <v>0</v>
      </c>
      <c r="BF384" s="316">
        <f t="shared" si="553"/>
        <v>0</v>
      </c>
      <c r="BG384" s="316">
        <f t="shared" si="553"/>
        <v>0</v>
      </c>
      <c r="BH384" s="316">
        <f t="shared" si="553"/>
        <v>0</v>
      </c>
      <c r="BI384" s="316">
        <f t="shared" si="553"/>
        <v>0</v>
      </c>
      <c r="BJ384" s="316">
        <f t="shared" si="553"/>
        <v>0</v>
      </c>
      <c r="BK384" s="316">
        <f t="shared" si="553"/>
        <v>0</v>
      </c>
      <c r="BL384" s="316">
        <f t="shared" si="553"/>
        <v>0</v>
      </c>
      <c r="BM384" s="316">
        <f t="shared" si="553"/>
        <v>0</v>
      </c>
      <c r="BN384" s="316">
        <f t="shared" si="553"/>
        <v>0</v>
      </c>
      <c r="BO384" s="316">
        <f t="shared" si="553"/>
        <v>0</v>
      </c>
      <c r="BP384" s="316">
        <f t="shared" si="553"/>
        <v>0</v>
      </c>
      <c r="BQ384" s="316">
        <f t="shared" si="553"/>
        <v>0</v>
      </c>
      <c r="BR384" s="316">
        <f t="shared" si="553"/>
        <v>0</v>
      </c>
      <c r="BS384" s="316">
        <f t="shared" si="553"/>
        <v>0</v>
      </c>
      <c r="BT384" s="316">
        <f t="shared" ref="BT384:BX384" si="554">BT147</f>
        <v>0</v>
      </c>
      <c r="BU384" s="316">
        <f t="shared" si="554"/>
        <v>0</v>
      </c>
      <c r="BV384" s="316">
        <f t="shared" si="554"/>
        <v>0</v>
      </c>
      <c r="BW384" s="316">
        <f t="shared" si="554"/>
        <v>0</v>
      </c>
      <c r="BX384" s="316">
        <f t="shared" si="554"/>
        <v>0</v>
      </c>
    </row>
    <row r="385" spans="1:76" s="7" customFormat="1" ht="11.4" x14ac:dyDescent="0.2">
      <c r="A385" s="739"/>
      <c r="B385" s="714"/>
      <c r="C385" s="714"/>
      <c r="D385" s="710"/>
      <c r="E385" s="710"/>
      <c r="F385" s="90" t="s">
        <v>324</v>
      </c>
      <c r="G385" s="316">
        <f>IF($C147="","N/A",G384)</f>
        <v>0</v>
      </c>
      <c r="H385" s="316">
        <f>IF($C147="NON-QALY",IF(H$137="-","",H$158*H384),IF($C147="QALY",IF(H$137="-","",H384*H$159),"N/A"))</f>
        <v>0</v>
      </c>
      <c r="I385" s="316">
        <f t="shared" ref="I385:BT385" si="555">IF($C147="NON-QALY",IF(I$137="-","",I$158*I384),IF($C147="QALY",IF(I$137="-","",I384*I$159),"N/A"))</f>
        <v>0</v>
      </c>
      <c r="J385" s="316">
        <f t="shared" si="555"/>
        <v>0</v>
      </c>
      <c r="K385" s="316">
        <f t="shared" si="555"/>
        <v>0</v>
      </c>
      <c r="L385" s="316">
        <f t="shared" si="555"/>
        <v>0</v>
      </c>
      <c r="M385" s="316">
        <f t="shared" si="555"/>
        <v>0</v>
      </c>
      <c r="N385" s="316">
        <f t="shared" si="555"/>
        <v>0</v>
      </c>
      <c r="O385" s="316">
        <f t="shared" si="555"/>
        <v>0</v>
      </c>
      <c r="P385" s="316">
        <f t="shared" si="555"/>
        <v>0</v>
      </c>
      <c r="Q385" s="316">
        <f t="shared" si="555"/>
        <v>0</v>
      </c>
      <c r="R385" s="316">
        <f t="shared" si="555"/>
        <v>0</v>
      </c>
      <c r="S385" s="316">
        <f t="shared" si="555"/>
        <v>0</v>
      </c>
      <c r="T385" s="316">
        <f t="shared" si="555"/>
        <v>0</v>
      </c>
      <c r="U385" s="316">
        <f t="shared" si="555"/>
        <v>0</v>
      </c>
      <c r="V385" s="316">
        <f t="shared" si="555"/>
        <v>0</v>
      </c>
      <c r="W385" s="316">
        <f t="shared" si="555"/>
        <v>0</v>
      </c>
      <c r="X385" s="316">
        <f t="shared" si="555"/>
        <v>0</v>
      </c>
      <c r="Y385" s="316">
        <f t="shared" si="555"/>
        <v>0</v>
      </c>
      <c r="Z385" s="316">
        <f t="shared" si="555"/>
        <v>0</v>
      </c>
      <c r="AA385" s="316">
        <f t="shared" si="555"/>
        <v>0</v>
      </c>
      <c r="AB385" s="316">
        <f t="shared" si="555"/>
        <v>0</v>
      </c>
      <c r="AC385" s="316">
        <f t="shared" si="555"/>
        <v>0</v>
      </c>
      <c r="AD385" s="316">
        <f t="shared" si="555"/>
        <v>0</v>
      </c>
      <c r="AE385" s="316">
        <f t="shared" si="555"/>
        <v>0</v>
      </c>
      <c r="AF385" s="316">
        <f t="shared" si="555"/>
        <v>0</v>
      </c>
      <c r="AG385" s="316">
        <f t="shared" si="555"/>
        <v>0</v>
      </c>
      <c r="AH385" s="316">
        <f t="shared" si="555"/>
        <v>0</v>
      </c>
      <c r="AI385" s="316">
        <f t="shared" si="555"/>
        <v>0</v>
      </c>
      <c r="AJ385" s="316">
        <f t="shared" si="555"/>
        <v>0</v>
      </c>
      <c r="AK385" s="316">
        <f t="shared" si="555"/>
        <v>0</v>
      </c>
      <c r="AL385" s="316">
        <f t="shared" si="555"/>
        <v>0</v>
      </c>
      <c r="AM385" s="316">
        <f t="shared" si="555"/>
        <v>0</v>
      </c>
      <c r="AN385" s="316">
        <f t="shared" si="555"/>
        <v>0</v>
      </c>
      <c r="AO385" s="316">
        <f t="shared" si="555"/>
        <v>0</v>
      </c>
      <c r="AP385" s="316">
        <f t="shared" si="555"/>
        <v>0</v>
      </c>
      <c r="AQ385" s="316">
        <f t="shared" si="555"/>
        <v>0</v>
      </c>
      <c r="AR385" s="316">
        <f t="shared" si="555"/>
        <v>0</v>
      </c>
      <c r="AS385" s="316">
        <f t="shared" si="555"/>
        <v>0</v>
      </c>
      <c r="AT385" s="316">
        <f t="shared" si="555"/>
        <v>0</v>
      </c>
      <c r="AU385" s="316">
        <f t="shared" si="555"/>
        <v>0</v>
      </c>
      <c r="AV385" s="316">
        <f t="shared" si="555"/>
        <v>0</v>
      </c>
      <c r="AW385" s="316">
        <f t="shared" si="555"/>
        <v>0</v>
      </c>
      <c r="AX385" s="316">
        <f t="shared" si="555"/>
        <v>0</v>
      </c>
      <c r="AY385" s="316">
        <f t="shared" si="555"/>
        <v>0</v>
      </c>
      <c r="AZ385" s="316">
        <f t="shared" si="555"/>
        <v>0</v>
      </c>
      <c r="BA385" s="316">
        <f t="shared" si="555"/>
        <v>0</v>
      </c>
      <c r="BB385" s="316">
        <f t="shared" si="555"/>
        <v>0</v>
      </c>
      <c r="BC385" s="316">
        <f t="shared" si="555"/>
        <v>0</v>
      </c>
      <c r="BD385" s="316">
        <f t="shared" si="555"/>
        <v>0</v>
      </c>
      <c r="BE385" s="316">
        <f t="shared" si="555"/>
        <v>0</v>
      </c>
      <c r="BF385" s="316">
        <f t="shared" si="555"/>
        <v>0</v>
      </c>
      <c r="BG385" s="316">
        <f t="shared" si="555"/>
        <v>0</v>
      </c>
      <c r="BH385" s="316">
        <f t="shared" si="555"/>
        <v>0</v>
      </c>
      <c r="BI385" s="316">
        <f t="shared" si="555"/>
        <v>0</v>
      </c>
      <c r="BJ385" s="316">
        <f t="shared" si="555"/>
        <v>0</v>
      </c>
      <c r="BK385" s="316">
        <f t="shared" si="555"/>
        <v>0</v>
      </c>
      <c r="BL385" s="316">
        <f t="shared" si="555"/>
        <v>0</v>
      </c>
      <c r="BM385" s="316">
        <f t="shared" si="555"/>
        <v>0</v>
      </c>
      <c r="BN385" s="316">
        <f t="shared" si="555"/>
        <v>0</v>
      </c>
      <c r="BO385" s="316">
        <f t="shared" si="555"/>
        <v>0</v>
      </c>
      <c r="BP385" s="316">
        <f t="shared" si="555"/>
        <v>0</v>
      </c>
      <c r="BQ385" s="316">
        <f t="shared" si="555"/>
        <v>0</v>
      </c>
      <c r="BR385" s="316">
        <f t="shared" si="555"/>
        <v>0</v>
      </c>
      <c r="BS385" s="316">
        <f t="shared" si="555"/>
        <v>0</v>
      </c>
      <c r="BT385" s="316">
        <f t="shared" si="555"/>
        <v>0</v>
      </c>
      <c r="BU385" s="316">
        <f t="shared" ref="BU385:BX385" si="556">IF($C147="NON-QALY",IF(BU$137="-","",BU$158*BU384),IF($C147="QALY",IF(BU$137="-","",BU384*BU$159),"N/A"))</f>
        <v>0</v>
      </c>
      <c r="BV385" s="316">
        <f t="shared" si="556"/>
        <v>0</v>
      </c>
      <c r="BW385" s="316">
        <f t="shared" si="556"/>
        <v>0</v>
      </c>
      <c r="BX385" s="316">
        <f t="shared" si="556"/>
        <v>0</v>
      </c>
    </row>
    <row r="386" spans="1:76" s="7" customFormat="1" ht="11.4" x14ac:dyDescent="0.2">
      <c r="A386" s="738" t="s">
        <v>633</v>
      </c>
      <c r="B386" s="713">
        <f>B148</f>
        <v>0</v>
      </c>
      <c r="C386" s="713" t="str">
        <f>C148</f>
        <v>Non-QALY</v>
      </c>
      <c r="D386" s="709">
        <f>E386/(IF(C148="QALY",Factors!$BU$91,Factors!$BU$90))</f>
        <v>0</v>
      </c>
      <c r="E386" s="709">
        <f t="shared" ref="E386" si="557">SUM(G387:BX387)</f>
        <v>0</v>
      </c>
      <c r="F386" s="34" t="s">
        <v>325</v>
      </c>
      <c r="G386" s="316">
        <f>G148</f>
        <v>0</v>
      </c>
      <c r="H386" s="316">
        <f t="shared" ref="H386:BS386" si="558">H148</f>
        <v>0</v>
      </c>
      <c r="I386" s="316">
        <f t="shared" si="558"/>
        <v>0</v>
      </c>
      <c r="J386" s="316">
        <f t="shared" si="558"/>
        <v>0</v>
      </c>
      <c r="K386" s="316">
        <f t="shared" si="558"/>
        <v>0</v>
      </c>
      <c r="L386" s="316">
        <f t="shared" si="558"/>
        <v>0</v>
      </c>
      <c r="M386" s="316">
        <f t="shared" si="558"/>
        <v>0</v>
      </c>
      <c r="N386" s="316">
        <f t="shared" si="558"/>
        <v>0</v>
      </c>
      <c r="O386" s="316">
        <f t="shared" si="558"/>
        <v>0</v>
      </c>
      <c r="P386" s="316">
        <f t="shared" si="558"/>
        <v>0</v>
      </c>
      <c r="Q386" s="316">
        <f t="shared" si="558"/>
        <v>0</v>
      </c>
      <c r="R386" s="316">
        <f t="shared" si="558"/>
        <v>0</v>
      </c>
      <c r="S386" s="316">
        <f t="shared" si="558"/>
        <v>0</v>
      </c>
      <c r="T386" s="316">
        <f t="shared" si="558"/>
        <v>0</v>
      </c>
      <c r="U386" s="316">
        <f t="shared" si="558"/>
        <v>0</v>
      </c>
      <c r="V386" s="316">
        <f t="shared" si="558"/>
        <v>0</v>
      </c>
      <c r="W386" s="316">
        <f t="shared" si="558"/>
        <v>0</v>
      </c>
      <c r="X386" s="316">
        <f t="shared" si="558"/>
        <v>0</v>
      </c>
      <c r="Y386" s="316">
        <f t="shared" si="558"/>
        <v>0</v>
      </c>
      <c r="Z386" s="316">
        <f t="shared" si="558"/>
        <v>0</v>
      </c>
      <c r="AA386" s="316">
        <f t="shared" si="558"/>
        <v>0</v>
      </c>
      <c r="AB386" s="316">
        <f t="shared" si="558"/>
        <v>0</v>
      </c>
      <c r="AC386" s="316">
        <f t="shared" si="558"/>
        <v>0</v>
      </c>
      <c r="AD386" s="316">
        <f t="shared" si="558"/>
        <v>0</v>
      </c>
      <c r="AE386" s="316">
        <f t="shared" si="558"/>
        <v>0</v>
      </c>
      <c r="AF386" s="316">
        <f t="shared" si="558"/>
        <v>0</v>
      </c>
      <c r="AG386" s="316">
        <f t="shared" si="558"/>
        <v>0</v>
      </c>
      <c r="AH386" s="316">
        <f t="shared" si="558"/>
        <v>0</v>
      </c>
      <c r="AI386" s="316">
        <f t="shared" si="558"/>
        <v>0</v>
      </c>
      <c r="AJ386" s="316">
        <f t="shared" si="558"/>
        <v>0</v>
      </c>
      <c r="AK386" s="316">
        <f t="shared" si="558"/>
        <v>0</v>
      </c>
      <c r="AL386" s="316">
        <f t="shared" si="558"/>
        <v>0</v>
      </c>
      <c r="AM386" s="316">
        <f t="shared" si="558"/>
        <v>0</v>
      </c>
      <c r="AN386" s="316">
        <f t="shared" si="558"/>
        <v>0</v>
      </c>
      <c r="AO386" s="316">
        <f t="shared" si="558"/>
        <v>0</v>
      </c>
      <c r="AP386" s="316">
        <f t="shared" si="558"/>
        <v>0</v>
      </c>
      <c r="AQ386" s="316">
        <f t="shared" si="558"/>
        <v>0</v>
      </c>
      <c r="AR386" s="316">
        <f t="shared" si="558"/>
        <v>0</v>
      </c>
      <c r="AS386" s="316">
        <f t="shared" si="558"/>
        <v>0</v>
      </c>
      <c r="AT386" s="316">
        <f t="shared" si="558"/>
        <v>0</v>
      </c>
      <c r="AU386" s="316">
        <f t="shared" si="558"/>
        <v>0</v>
      </c>
      <c r="AV386" s="316">
        <f t="shared" si="558"/>
        <v>0</v>
      </c>
      <c r="AW386" s="316">
        <f t="shared" si="558"/>
        <v>0</v>
      </c>
      <c r="AX386" s="316">
        <f t="shared" si="558"/>
        <v>0</v>
      </c>
      <c r="AY386" s="316">
        <f t="shared" si="558"/>
        <v>0</v>
      </c>
      <c r="AZ386" s="316">
        <f t="shared" si="558"/>
        <v>0</v>
      </c>
      <c r="BA386" s="316">
        <f t="shared" si="558"/>
        <v>0</v>
      </c>
      <c r="BB386" s="316">
        <f t="shared" si="558"/>
        <v>0</v>
      </c>
      <c r="BC386" s="316">
        <f t="shared" si="558"/>
        <v>0</v>
      </c>
      <c r="BD386" s="316">
        <f t="shared" si="558"/>
        <v>0</v>
      </c>
      <c r="BE386" s="316">
        <f t="shared" si="558"/>
        <v>0</v>
      </c>
      <c r="BF386" s="316">
        <f t="shared" si="558"/>
        <v>0</v>
      </c>
      <c r="BG386" s="316">
        <f t="shared" si="558"/>
        <v>0</v>
      </c>
      <c r="BH386" s="316">
        <f t="shared" si="558"/>
        <v>0</v>
      </c>
      <c r="BI386" s="316">
        <f t="shared" si="558"/>
        <v>0</v>
      </c>
      <c r="BJ386" s="316">
        <f t="shared" si="558"/>
        <v>0</v>
      </c>
      <c r="BK386" s="316">
        <f t="shared" si="558"/>
        <v>0</v>
      </c>
      <c r="BL386" s="316">
        <f t="shared" si="558"/>
        <v>0</v>
      </c>
      <c r="BM386" s="316">
        <f t="shared" si="558"/>
        <v>0</v>
      </c>
      <c r="BN386" s="316">
        <f t="shared" si="558"/>
        <v>0</v>
      </c>
      <c r="BO386" s="316">
        <f t="shared" si="558"/>
        <v>0</v>
      </c>
      <c r="BP386" s="316">
        <f t="shared" si="558"/>
        <v>0</v>
      </c>
      <c r="BQ386" s="316">
        <f t="shared" si="558"/>
        <v>0</v>
      </c>
      <c r="BR386" s="316">
        <f t="shared" si="558"/>
        <v>0</v>
      </c>
      <c r="BS386" s="316">
        <f t="shared" si="558"/>
        <v>0</v>
      </c>
      <c r="BT386" s="316">
        <f t="shared" ref="BT386:BX386" si="559">BT148</f>
        <v>0</v>
      </c>
      <c r="BU386" s="316">
        <f t="shared" si="559"/>
        <v>0</v>
      </c>
      <c r="BV386" s="316">
        <f t="shared" si="559"/>
        <v>0</v>
      </c>
      <c r="BW386" s="316">
        <f t="shared" si="559"/>
        <v>0</v>
      </c>
      <c r="BX386" s="316">
        <f t="shared" si="559"/>
        <v>0</v>
      </c>
    </row>
    <row r="387" spans="1:76" s="7" customFormat="1" ht="11.4" x14ac:dyDescent="0.2">
      <c r="A387" s="739"/>
      <c r="B387" s="714"/>
      <c r="C387" s="714"/>
      <c r="D387" s="710"/>
      <c r="E387" s="710"/>
      <c r="F387" s="90" t="s">
        <v>324</v>
      </c>
      <c r="G387" s="316">
        <f>IF($C148="","N/A",G386)</f>
        <v>0</v>
      </c>
      <c r="H387" s="316">
        <f>IF($C148="NON-QALY",IF(H$137="-","",H$158*H386),IF($C148="QALY",IF(H$137="-","",H386*H$159),"N/A"))</f>
        <v>0</v>
      </c>
      <c r="I387" s="316">
        <f t="shared" ref="I387:BT387" si="560">IF($C148="NON-QALY",IF(I$137="-","",I$158*I386),IF($C148="QALY",IF(I$137="-","",I386*I$159),"N/A"))</f>
        <v>0</v>
      </c>
      <c r="J387" s="316">
        <f t="shared" si="560"/>
        <v>0</v>
      </c>
      <c r="K387" s="316">
        <f t="shared" si="560"/>
        <v>0</v>
      </c>
      <c r="L387" s="316">
        <f t="shared" si="560"/>
        <v>0</v>
      </c>
      <c r="M387" s="316">
        <f t="shared" si="560"/>
        <v>0</v>
      </c>
      <c r="N387" s="316">
        <f t="shared" si="560"/>
        <v>0</v>
      </c>
      <c r="O387" s="316">
        <f t="shared" si="560"/>
        <v>0</v>
      </c>
      <c r="P387" s="316">
        <f t="shared" si="560"/>
        <v>0</v>
      </c>
      <c r="Q387" s="316">
        <f t="shared" si="560"/>
        <v>0</v>
      </c>
      <c r="R387" s="316">
        <f t="shared" si="560"/>
        <v>0</v>
      </c>
      <c r="S387" s="316">
        <f t="shared" si="560"/>
        <v>0</v>
      </c>
      <c r="T387" s="316">
        <f t="shared" si="560"/>
        <v>0</v>
      </c>
      <c r="U387" s="316">
        <f t="shared" si="560"/>
        <v>0</v>
      </c>
      <c r="V387" s="316">
        <f t="shared" si="560"/>
        <v>0</v>
      </c>
      <c r="W387" s="316">
        <f t="shared" si="560"/>
        <v>0</v>
      </c>
      <c r="X387" s="316">
        <f t="shared" si="560"/>
        <v>0</v>
      </c>
      <c r="Y387" s="316">
        <f t="shared" si="560"/>
        <v>0</v>
      </c>
      <c r="Z387" s="316">
        <f t="shared" si="560"/>
        <v>0</v>
      </c>
      <c r="AA387" s="316">
        <f t="shared" si="560"/>
        <v>0</v>
      </c>
      <c r="AB387" s="316">
        <f t="shared" si="560"/>
        <v>0</v>
      </c>
      <c r="AC387" s="316">
        <f t="shared" si="560"/>
        <v>0</v>
      </c>
      <c r="AD387" s="316">
        <f t="shared" si="560"/>
        <v>0</v>
      </c>
      <c r="AE387" s="316">
        <f t="shared" si="560"/>
        <v>0</v>
      </c>
      <c r="AF387" s="316">
        <f t="shared" si="560"/>
        <v>0</v>
      </c>
      <c r="AG387" s="316">
        <f t="shared" si="560"/>
        <v>0</v>
      </c>
      <c r="AH387" s="316">
        <f t="shared" si="560"/>
        <v>0</v>
      </c>
      <c r="AI387" s="316">
        <f t="shared" si="560"/>
        <v>0</v>
      </c>
      <c r="AJ387" s="316">
        <f t="shared" si="560"/>
        <v>0</v>
      </c>
      <c r="AK387" s="316">
        <f t="shared" si="560"/>
        <v>0</v>
      </c>
      <c r="AL387" s="316">
        <f t="shared" si="560"/>
        <v>0</v>
      </c>
      <c r="AM387" s="316">
        <f t="shared" si="560"/>
        <v>0</v>
      </c>
      <c r="AN387" s="316">
        <f t="shared" si="560"/>
        <v>0</v>
      </c>
      <c r="AO387" s="316">
        <f t="shared" si="560"/>
        <v>0</v>
      </c>
      <c r="AP387" s="316">
        <f t="shared" si="560"/>
        <v>0</v>
      </c>
      <c r="AQ387" s="316">
        <f t="shared" si="560"/>
        <v>0</v>
      </c>
      <c r="AR387" s="316">
        <f t="shared" si="560"/>
        <v>0</v>
      </c>
      <c r="AS387" s="316">
        <f t="shared" si="560"/>
        <v>0</v>
      </c>
      <c r="AT387" s="316">
        <f t="shared" si="560"/>
        <v>0</v>
      </c>
      <c r="AU387" s="316">
        <f t="shared" si="560"/>
        <v>0</v>
      </c>
      <c r="AV387" s="316">
        <f t="shared" si="560"/>
        <v>0</v>
      </c>
      <c r="AW387" s="316">
        <f t="shared" si="560"/>
        <v>0</v>
      </c>
      <c r="AX387" s="316">
        <f t="shared" si="560"/>
        <v>0</v>
      </c>
      <c r="AY387" s="316">
        <f t="shared" si="560"/>
        <v>0</v>
      </c>
      <c r="AZ387" s="316">
        <f t="shared" si="560"/>
        <v>0</v>
      </c>
      <c r="BA387" s="316">
        <f t="shared" si="560"/>
        <v>0</v>
      </c>
      <c r="BB387" s="316">
        <f t="shared" si="560"/>
        <v>0</v>
      </c>
      <c r="BC387" s="316">
        <f t="shared" si="560"/>
        <v>0</v>
      </c>
      <c r="BD387" s="316">
        <f t="shared" si="560"/>
        <v>0</v>
      </c>
      <c r="BE387" s="316">
        <f t="shared" si="560"/>
        <v>0</v>
      </c>
      <c r="BF387" s="316">
        <f t="shared" si="560"/>
        <v>0</v>
      </c>
      <c r="BG387" s="316">
        <f t="shared" si="560"/>
        <v>0</v>
      </c>
      <c r="BH387" s="316">
        <f t="shared" si="560"/>
        <v>0</v>
      </c>
      <c r="BI387" s="316">
        <f t="shared" si="560"/>
        <v>0</v>
      </c>
      <c r="BJ387" s="316">
        <f t="shared" si="560"/>
        <v>0</v>
      </c>
      <c r="BK387" s="316">
        <f t="shared" si="560"/>
        <v>0</v>
      </c>
      <c r="BL387" s="316">
        <f t="shared" si="560"/>
        <v>0</v>
      </c>
      <c r="BM387" s="316">
        <f t="shared" si="560"/>
        <v>0</v>
      </c>
      <c r="BN387" s="316">
        <f t="shared" si="560"/>
        <v>0</v>
      </c>
      <c r="BO387" s="316">
        <f t="shared" si="560"/>
        <v>0</v>
      </c>
      <c r="BP387" s="316">
        <f t="shared" si="560"/>
        <v>0</v>
      </c>
      <c r="BQ387" s="316">
        <f t="shared" si="560"/>
        <v>0</v>
      </c>
      <c r="BR387" s="316">
        <f t="shared" si="560"/>
        <v>0</v>
      </c>
      <c r="BS387" s="316">
        <f t="shared" si="560"/>
        <v>0</v>
      </c>
      <c r="BT387" s="316">
        <f t="shared" si="560"/>
        <v>0</v>
      </c>
      <c r="BU387" s="316">
        <f t="shared" ref="BU387:BX387" si="561">IF($C148="NON-QALY",IF(BU$137="-","",BU$158*BU386),IF($C148="QALY",IF(BU$137="-","",BU386*BU$159),"N/A"))</f>
        <v>0</v>
      </c>
      <c r="BV387" s="316">
        <f t="shared" si="561"/>
        <v>0</v>
      </c>
      <c r="BW387" s="316">
        <f t="shared" si="561"/>
        <v>0</v>
      </c>
      <c r="BX387" s="316">
        <f t="shared" si="561"/>
        <v>0</v>
      </c>
    </row>
    <row r="388" spans="1:76" s="7" customFormat="1" ht="11.4" x14ac:dyDescent="0.2">
      <c r="A388" s="738" t="s">
        <v>634</v>
      </c>
      <c r="B388" s="713">
        <f>B149</f>
        <v>0</v>
      </c>
      <c r="C388" s="713" t="str">
        <f>C149</f>
        <v>Non-QALY</v>
      </c>
      <c r="D388" s="709">
        <f>E388/(IF(C149="QALY",Factors!$BU$91,Factors!$BU$90))</f>
        <v>0</v>
      </c>
      <c r="E388" s="709">
        <f t="shared" ref="E388" si="562">SUM(G389:BX389)</f>
        <v>0</v>
      </c>
      <c r="F388" s="34" t="s">
        <v>325</v>
      </c>
      <c r="G388" s="316">
        <f>G149</f>
        <v>0</v>
      </c>
      <c r="H388" s="316">
        <f t="shared" ref="H388:BS388" si="563">H149</f>
        <v>0</v>
      </c>
      <c r="I388" s="316">
        <f t="shared" si="563"/>
        <v>0</v>
      </c>
      <c r="J388" s="316">
        <f t="shared" si="563"/>
        <v>0</v>
      </c>
      <c r="K388" s="316">
        <f t="shared" si="563"/>
        <v>0</v>
      </c>
      <c r="L388" s="316">
        <f t="shared" si="563"/>
        <v>0</v>
      </c>
      <c r="M388" s="316">
        <f t="shared" si="563"/>
        <v>0</v>
      </c>
      <c r="N388" s="316">
        <f t="shared" si="563"/>
        <v>0</v>
      </c>
      <c r="O388" s="316">
        <f t="shared" si="563"/>
        <v>0</v>
      </c>
      <c r="P388" s="316">
        <f t="shared" si="563"/>
        <v>0</v>
      </c>
      <c r="Q388" s="316">
        <f t="shared" si="563"/>
        <v>0</v>
      </c>
      <c r="R388" s="316">
        <f t="shared" si="563"/>
        <v>0</v>
      </c>
      <c r="S388" s="316">
        <f t="shared" si="563"/>
        <v>0</v>
      </c>
      <c r="T388" s="316">
        <f t="shared" si="563"/>
        <v>0</v>
      </c>
      <c r="U388" s="316">
        <f t="shared" si="563"/>
        <v>0</v>
      </c>
      <c r="V388" s="316">
        <f t="shared" si="563"/>
        <v>0</v>
      </c>
      <c r="W388" s="316">
        <f t="shared" si="563"/>
        <v>0</v>
      </c>
      <c r="X388" s="316">
        <f t="shared" si="563"/>
        <v>0</v>
      </c>
      <c r="Y388" s="316">
        <f t="shared" si="563"/>
        <v>0</v>
      </c>
      <c r="Z388" s="316">
        <f t="shared" si="563"/>
        <v>0</v>
      </c>
      <c r="AA388" s="316">
        <f t="shared" si="563"/>
        <v>0</v>
      </c>
      <c r="AB388" s="316">
        <f t="shared" si="563"/>
        <v>0</v>
      </c>
      <c r="AC388" s="316">
        <f t="shared" si="563"/>
        <v>0</v>
      </c>
      <c r="AD388" s="316">
        <f t="shared" si="563"/>
        <v>0</v>
      </c>
      <c r="AE388" s="316">
        <f t="shared" si="563"/>
        <v>0</v>
      </c>
      <c r="AF388" s="316">
        <f t="shared" si="563"/>
        <v>0</v>
      </c>
      <c r="AG388" s="316">
        <f t="shared" si="563"/>
        <v>0</v>
      </c>
      <c r="AH388" s="316">
        <f t="shared" si="563"/>
        <v>0</v>
      </c>
      <c r="AI388" s="316">
        <f t="shared" si="563"/>
        <v>0</v>
      </c>
      <c r="AJ388" s="316">
        <f t="shared" si="563"/>
        <v>0</v>
      </c>
      <c r="AK388" s="316">
        <f t="shared" si="563"/>
        <v>0</v>
      </c>
      <c r="AL388" s="316">
        <f t="shared" si="563"/>
        <v>0</v>
      </c>
      <c r="AM388" s="316">
        <f t="shared" si="563"/>
        <v>0</v>
      </c>
      <c r="AN388" s="316">
        <f t="shared" si="563"/>
        <v>0</v>
      </c>
      <c r="AO388" s="316">
        <f t="shared" si="563"/>
        <v>0</v>
      </c>
      <c r="AP388" s="316">
        <f t="shared" si="563"/>
        <v>0</v>
      </c>
      <c r="AQ388" s="316">
        <f t="shared" si="563"/>
        <v>0</v>
      </c>
      <c r="AR388" s="316">
        <f t="shared" si="563"/>
        <v>0</v>
      </c>
      <c r="AS388" s="316">
        <f t="shared" si="563"/>
        <v>0</v>
      </c>
      <c r="AT388" s="316">
        <f t="shared" si="563"/>
        <v>0</v>
      </c>
      <c r="AU388" s="316">
        <f t="shared" si="563"/>
        <v>0</v>
      </c>
      <c r="AV388" s="316">
        <f t="shared" si="563"/>
        <v>0</v>
      </c>
      <c r="AW388" s="316">
        <f t="shared" si="563"/>
        <v>0</v>
      </c>
      <c r="AX388" s="316">
        <f t="shared" si="563"/>
        <v>0</v>
      </c>
      <c r="AY388" s="316">
        <f t="shared" si="563"/>
        <v>0</v>
      </c>
      <c r="AZ388" s="316">
        <f t="shared" si="563"/>
        <v>0</v>
      </c>
      <c r="BA388" s="316">
        <f t="shared" si="563"/>
        <v>0</v>
      </c>
      <c r="BB388" s="316">
        <f t="shared" si="563"/>
        <v>0</v>
      </c>
      <c r="BC388" s="316">
        <f t="shared" si="563"/>
        <v>0</v>
      </c>
      <c r="BD388" s="316">
        <f t="shared" si="563"/>
        <v>0</v>
      </c>
      <c r="BE388" s="316">
        <f t="shared" si="563"/>
        <v>0</v>
      </c>
      <c r="BF388" s="316">
        <f t="shared" si="563"/>
        <v>0</v>
      </c>
      <c r="BG388" s="316">
        <f t="shared" si="563"/>
        <v>0</v>
      </c>
      <c r="BH388" s="316">
        <f t="shared" si="563"/>
        <v>0</v>
      </c>
      <c r="BI388" s="316">
        <f t="shared" si="563"/>
        <v>0</v>
      </c>
      <c r="BJ388" s="316">
        <f t="shared" si="563"/>
        <v>0</v>
      </c>
      <c r="BK388" s="316">
        <f t="shared" si="563"/>
        <v>0</v>
      </c>
      <c r="BL388" s="316">
        <f t="shared" si="563"/>
        <v>0</v>
      </c>
      <c r="BM388" s="316">
        <f t="shared" si="563"/>
        <v>0</v>
      </c>
      <c r="BN388" s="316">
        <f t="shared" si="563"/>
        <v>0</v>
      </c>
      <c r="BO388" s="316">
        <f t="shared" si="563"/>
        <v>0</v>
      </c>
      <c r="BP388" s="316">
        <f t="shared" si="563"/>
        <v>0</v>
      </c>
      <c r="BQ388" s="316">
        <f t="shared" si="563"/>
        <v>0</v>
      </c>
      <c r="BR388" s="316">
        <f t="shared" si="563"/>
        <v>0</v>
      </c>
      <c r="BS388" s="316">
        <f t="shared" si="563"/>
        <v>0</v>
      </c>
      <c r="BT388" s="316">
        <f t="shared" ref="BT388:BX388" si="564">BT149</f>
        <v>0</v>
      </c>
      <c r="BU388" s="316">
        <f t="shared" si="564"/>
        <v>0</v>
      </c>
      <c r="BV388" s="316">
        <f t="shared" si="564"/>
        <v>0</v>
      </c>
      <c r="BW388" s="316">
        <f t="shared" si="564"/>
        <v>0</v>
      </c>
      <c r="BX388" s="316">
        <f t="shared" si="564"/>
        <v>0</v>
      </c>
    </row>
    <row r="389" spans="1:76" s="7" customFormat="1" ht="11.4" x14ac:dyDescent="0.2">
      <c r="A389" s="739"/>
      <c r="B389" s="714"/>
      <c r="C389" s="714"/>
      <c r="D389" s="710"/>
      <c r="E389" s="710"/>
      <c r="F389" s="90" t="s">
        <v>324</v>
      </c>
      <c r="G389" s="316">
        <f>IF($C149="","N/A",G388)</f>
        <v>0</v>
      </c>
      <c r="H389" s="316">
        <f>IF($C149="NON-QALY",IF(H$137="-","",H$158*H388),IF($C149="QALY",IF(H$137="-","",H388*H$159),"N/A"))</f>
        <v>0</v>
      </c>
      <c r="I389" s="316">
        <f t="shared" ref="I389:BT389" si="565">IF($C149="NON-QALY",IF(I$137="-","",I$158*I388),IF($C149="QALY",IF(I$137="-","",I388*I$159),"N/A"))</f>
        <v>0</v>
      </c>
      <c r="J389" s="316">
        <f t="shared" si="565"/>
        <v>0</v>
      </c>
      <c r="K389" s="316">
        <f t="shared" si="565"/>
        <v>0</v>
      </c>
      <c r="L389" s="316">
        <f t="shared" si="565"/>
        <v>0</v>
      </c>
      <c r="M389" s="316">
        <f t="shared" si="565"/>
        <v>0</v>
      </c>
      <c r="N389" s="316">
        <f t="shared" si="565"/>
        <v>0</v>
      </c>
      <c r="O389" s="316">
        <f t="shared" si="565"/>
        <v>0</v>
      </c>
      <c r="P389" s="316">
        <f t="shared" si="565"/>
        <v>0</v>
      </c>
      <c r="Q389" s="316">
        <f t="shared" si="565"/>
        <v>0</v>
      </c>
      <c r="R389" s="316">
        <f t="shared" si="565"/>
        <v>0</v>
      </c>
      <c r="S389" s="316">
        <f t="shared" si="565"/>
        <v>0</v>
      </c>
      <c r="T389" s="316">
        <f t="shared" si="565"/>
        <v>0</v>
      </c>
      <c r="U389" s="316">
        <f t="shared" si="565"/>
        <v>0</v>
      </c>
      <c r="V389" s="316">
        <f t="shared" si="565"/>
        <v>0</v>
      </c>
      <c r="W389" s="316">
        <f t="shared" si="565"/>
        <v>0</v>
      </c>
      <c r="X389" s="316">
        <f t="shared" si="565"/>
        <v>0</v>
      </c>
      <c r="Y389" s="316">
        <f t="shared" si="565"/>
        <v>0</v>
      </c>
      <c r="Z389" s="316">
        <f t="shared" si="565"/>
        <v>0</v>
      </c>
      <c r="AA389" s="316">
        <f t="shared" si="565"/>
        <v>0</v>
      </c>
      <c r="AB389" s="316">
        <f t="shared" si="565"/>
        <v>0</v>
      </c>
      <c r="AC389" s="316">
        <f t="shared" si="565"/>
        <v>0</v>
      </c>
      <c r="AD389" s="316">
        <f t="shared" si="565"/>
        <v>0</v>
      </c>
      <c r="AE389" s="316">
        <f t="shared" si="565"/>
        <v>0</v>
      </c>
      <c r="AF389" s="316">
        <f t="shared" si="565"/>
        <v>0</v>
      </c>
      <c r="AG389" s="316">
        <f t="shared" si="565"/>
        <v>0</v>
      </c>
      <c r="AH389" s="316">
        <f t="shared" si="565"/>
        <v>0</v>
      </c>
      <c r="AI389" s="316">
        <f t="shared" si="565"/>
        <v>0</v>
      </c>
      <c r="AJ389" s="316">
        <f t="shared" si="565"/>
        <v>0</v>
      </c>
      <c r="AK389" s="316">
        <f t="shared" si="565"/>
        <v>0</v>
      </c>
      <c r="AL389" s="316">
        <f t="shared" si="565"/>
        <v>0</v>
      </c>
      <c r="AM389" s="316">
        <f t="shared" si="565"/>
        <v>0</v>
      </c>
      <c r="AN389" s="316">
        <f t="shared" si="565"/>
        <v>0</v>
      </c>
      <c r="AO389" s="316">
        <f t="shared" si="565"/>
        <v>0</v>
      </c>
      <c r="AP389" s="316">
        <f t="shared" si="565"/>
        <v>0</v>
      </c>
      <c r="AQ389" s="316">
        <f t="shared" si="565"/>
        <v>0</v>
      </c>
      <c r="AR389" s="316">
        <f t="shared" si="565"/>
        <v>0</v>
      </c>
      <c r="AS389" s="316">
        <f t="shared" si="565"/>
        <v>0</v>
      </c>
      <c r="AT389" s="316">
        <f t="shared" si="565"/>
        <v>0</v>
      </c>
      <c r="AU389" s="316">
        <f t="shared" si="565"/>
        <v>0</v>
      </c>
      <c r="AV389" s="316">
        <f t="shared" si="565"/>
        <v>0</v>
      </c>
      <c r="AW389" s="316">
        <f t="shared" si="565"/>
        <v>0</v>
      </c>
      <c r="AX389" s="316">
        <f t="shared" si="565"/>
        <v>0</v>
      </c>
      <c r="AY389" s="316">
        <f t="shared" si="565"/>
        <v>0</v>
      </c>
      <c r="AZ389" s="316">
        <f t="shared" si="565"/>
        <v>0</v>
      </c>
      <c r="BA389" s="316">
        <f t="shared" si="565"/>
        <v>0</v>
      </c>
      <c r="BB389" s="316">
        <f t="shared" si="565"/>
        <v>0</v>
      </c>
      <c r="BC389" s="316">
        <f t="shared" si="565"/>
        <v>0</v>
      </c>
      <c r="BD389" s="316">
        <f t="shared" si="565"/>
        <v>0</v>
      </c>
      <c r="BE389" s="316">
        <f t="shared" si="565"/>
        <v>0</v>
      </c>
      <c r="BF389" s="316">
        <f t="shared" si="565"/>
        <v>0</v>
      </c>
      <c r="BG389" s="316">
        <f t="shared" si="565"/>
        <v>0</v>
      </c>
      <c r="BH389" s="316">
        <f t="shared" si="565"/>
        <v>0</v>
      </c>
      <c r="BI389" s="316">
        <f t="shared" si="565"/>
        <v>0</v>
      </c>
      <c r="BJ389" s="316">
        <f t="shared" si="565"/>
        <v>0</v>
      </c>
      <c r="BK389" s="316">
        <f t="shared" si="565"/>
        <v>0</v>
      </c>
      <c r="BL389" s="316">
        <f t="shared" si="565"/>
        <v>0</v>
      </c>
      <c r="BM389" s="316">
        <f t="shared" si="565"/>
        <v>0</v>
      </c>
      <c r="BN389" s="316">
        <f t="shared" si="565"/>
        <v>0</v>
      </c>
      <c r="BO389" s="316">
        <f t="shared" si="565"/>
        <v>0</v>
      </c>
      <c r="BP389" s="316">
        <f t="shared" si="565"/>
        <v>0</v>
      </c>
      <c r="BQ389" s="316">
        <f t="shared" si="565"/>
        <v>0</v>
      </c>
      <c r="BR389" s="316">
        <f t="shared" si="565"/>
        <v>0</v>
      </c>
      <c r="BS389" s="316">
        <f t="shared" si="565"/>
        <v>0</v>
      </c>
      <c r="BT389" s="316">
        <f t="shared" si="565"/>
        <v>0</v>
      </c>
      <c r="BU389" s="316">
        <f t="shared" ref="BU389:BX389" si="566">IF($C149="NON-QALY",IF(BU$137="-","",BU$158*BU388),IF($C149="QALY",IF(BU$137="-","",BU388*BU$159),"N/A"))</f>
        <v>0</v>
      </c>
      <c r="BV389" s="316">
        <f t="shared" si="566"/>
        <v>0</v>
      </c>
      <c r="BW389" s="316">
        <f t="shared" si="566"/>
        <v>0</v>
      </c>
      <c r="BX389" s="316">
        <f t="shared" si="566"/>
        <v>0</v>
      </c>
    </row>
    <row r="390" spans="1:76" s="7" customFormat="1" ht="11.4" x14ac:dyDescent="0.2">
      <c r="A390" s="738" t="s">
        <v>635</v>
      </c>
      <c r="B390" s="713">
        <f>B150</f>
        <v>0</v>
      </c>
      <c r="C390" s="713" t="str">
        <f>C150</f>
        <v>Non-QALY</v>
      </c>
      <c r="D390" s="709">
        <f>E390/(IF(C150="QALY",Factors!$BU$91,Factors!$BU$90))</f>
        <v>0</v>
      </c>
      <c r="E390" s="709">
        <f t="shared" ref="E390" si="567">SUM(G391:BX391)</f>
        <v>0</v>
      </c>
      <c r="F390" s="34" t="s">
        <v>325</v>
      </c>
      <c r="G390" s="316">
        <f>G150</f>
        <v>0</v>
      </c>
      <c r="H390" s="316">
        <f t="shared" ref="H390:BS390" si="568">H150</f>
        <v>0</v>
      </c>
      <c r="I390" s="316">
        <f t="shared" si="568"/>
        <v>0</v>
      </c>
      <c r="J390" s="316">
        <f t="shared" si="568"/>
        <v>0</v>
      </c>
      <c r="K390" s="316">
        <f t="shared" si="568"/>
        <v>0</v>
      </c>
      <c r="L390" s="316">
        <f t="shared" si="568"/>
        <v>0</v>
      </c>
      <c r="M390" s="316">
        <f t="shared" si="568"/>
        <v>0</v>
      </c>
      <c r="N390" s="316">
        <f t="shared" si="568"/>
        <v>0</v>
      </c>
      <c r="O390" s="316">
        <f t="shared" si="568"/>
        <v>0</v>
      </c>
      <c r="P390" s="316">
        <f t="shared" si="568"/>
        <v>0</v>
      </c>
      <c r="Q390" s="316">
        <f t="shared" si="568"/>
        <v>0</v>
      </c>
      <c r="R390" s="316">
        <f t="shared" si="568"/>
        <v>0</v>
      </c>
      <c r="S390" s="316">
        <f t="shared" si="568"/>
        <v>0</v>
      </c>
      <c r="T390" s="316">
        <f t="shared" si="568"/>
        <v>0</v>
      </c>
      <c r="U390" s="316">
        <f t="shared" si="568"/>
        <v>0</v>
      </c>
      <c r="V390" s="316">
        <f t="shared" si="568"/>
        <v>0</v>
      </c>
      <c r="W390" s="316">
        <f t="shared" si="568"/>
        <v>0</v>
      </c>
      <c r="X390" s="316">
        <f t="shared" si="568"/>
        <v>0</v>
      </c>
      <c r="Y390" s="316">
        <f t="shared" si="568"/>
        <v>0</v>
      </c>
      <c r="Z390" s="316">
        <f t="shared" si="568"/>
        <v>0</v>
      </c>
      <c r="AA390" s="316">
        <f t="shared" si="568"/>
        <v>0</v>
      </c>
      <c r="AB390" s="316">
        <f t="shared" si="568"/>
        <v>0</v>
      </c>
      <c r="AC390" s="316">
        <f t="shared" si="568"/>
        <v>0</v>
      </c>
      <c r="AD390" s="316">
        <f t="shared" si="568"/>
        <v>0</v>
      </c>
      <c r="AE390" s="316">
        <f t="shared" si="568"/>
        <v>0</v>
      </c>
      <c r="AF390" s="316">
        <f t="shared" si="568"/>
        <v>0</v>
      </c>
      <c r="AG390" s="316">
        <f t="shared" si="568"/>
        <v>0</v>
      </c>
      <c r="AH390" s="316">
        <f t="shared" si="568"/>
        <v>0</v>
      </c>
      <c r="AI390" s="316">
        <f t="shared" si="568"/>
        <v>0</v>
      </c>
      <c r="AJ390" s="316">
        <f t="shared" si="568"/>
        <v>0</v>
      </c>
      <c r="AK390" s="316">
        <f t="shared" si="568"/>
        <v>0</v>
      </c>
      <c r="AL390" s="316">
        <f t="shared" si="568"/>
        <v>0</v>
      </c>
      <c r="AM390" s="316">
        <f t="shared" si="568"/>
        <v>0</v>
      </c>
      <c r="AN390" s="316">
        <f t="shared" si="568"/>
        <v>0</v>
      </c>
      <c r="AO390" s="316">
        <f t="shared" si="568"/>
        <v>0</v>
      </c>
      <c r="AP390" s="316">
        <f t="shared" si="568"/>
        <v>0</v>
      </c>
      <c r="AQ390" s="316">
        <f t="shared" si="568"/>
        <v>0</v>
      </c>
      <c r="AR390" s="316">
        <f t="shared" si="568"/>
        <v>0</v>
      </c>
      <c r="AS390" s="316">
        <f t="shared" si="568"/>
        <v>0</v>
      </c>
      <c r="AT390" s="316">
        <f t="shared" si="568"/>
        <v>0</v>
      </c>
      <c r="AU390" s="316">
        <f t="shared" si="568"/>
        <v>0</v>
      </c>
      <c r="AV390" s="316">
        <f t="shared" si="568"/>
        <v>0</v>
      </c>
      <c r="AW390" s="316">
        <f t="shared" si="568"/>
        <v>0</v>
      </c>
      <c r="AX390" s="316">
        <f t="shared" si="568"/>
        <v>0</v>
      </c>
      <c r="AY390" s="316">
        <f t="shared" si="568"/>
        <v>0</v>
      </c>
      <c r="AZ390" s="316">
        <f t="shared" si="568"/>
        <v>0</v>
      </c>
      <c r="BA390" s="316">
        <f t="shared" si="568"/>
        <v>0</v>
      </c>
      <c r="BB390" s="316">
        <f t="shared" si="568"/>
        <v>0</v>
      </c>
      <c r="BC390" s="316">
        <f t="shared" si="568"/>
        <v>0</v>
      </c>
      <c r="BD390" s="316">
        <f t="shared" si="568"/>
        <v>0</v>
      </c>
      <c r="BE390" s="316">
        <f t="shared" si="568"/>
        <v>0</v>
      </c>
      <c r="BF390" s="316">
        <f t="shared" si="568"/>
        <v>0</v>
      </c>
      <c r="BG390" s="316">
        <f t="shared" si="568"/>
        <v>0</v>
      </c>
      <c r="BH390" s="316">
        <f t="shared" si="568"/>
        <v>0</v>
      </c>
      <c r="BI390" s="316">
        <f t="shared" si="568"/>
        <v>0</v>
      </c>
      <c r="BJ390" s="316">
        <f t="shared" si="568"/>
        <v>0</v>
      </c>
      <c r="BK390" s="316">
        <f t="shared" si="568"/>
        <v>0</v>
      </c>
      <c r="BL390" s="316">
        <f t="shared" si="568"/>
        <v>0</v>
      </c>
      <c r="BM390" s="316">
        <f t="shared" si="568"/>
        <v>0</v>
      </c>
      <c r="BN390" s="316">
        <f t="shared" si="568"/>
        <v>0</v>
      </c>
      <c r="BO390" s="316">
        <f t="shared" si="568"/>
        <v>0</v>
      </c>
      <c r="BP390" s="316">
        <f t="shared" si="568"/>
        <v>0</v>
      </c>
      <c r="BQ390" s="316">
        <f t="shared" si="568"/>
        <v>0</v>
      </c>
      <c r="BR390" s="316">
        <f t="shared" si="568"/>
        <v>0</v>
      </c>
      <c r="BS390" s="316">
        <f t="shared" si="568"/>
        <v>0</v>
      </c>
      <c r="BT390" s="316">
        <f t="shared" ref="BT390:BX390" si="569">BT150</f>
        <v>0</v>
      </c>
      <c r="BU390" s="316">
        <f t="shared" si="569"/>
        <v>0</v>
      </c>
      <c r="BV390" s="316">
        <f t="shared" si="569"/>
        <v>0</v>
      </c>
      <c r="BW390" s="316">
        <f t="shared" si="569"/>
        <v>0</v>
      </c>
      <c r="BX390" s="316">
        <f t="shared" si="569"/>
        <v>0</v>
      </c>
    </row>
    <row r="391" spans="1:76" s="7" customFormat="1" ht="11.4" x14ac:dyDescent="0.2">
      <c r="A391" s="739"/>
      <c r="B391" s="714"/>
      <c r="C391" s="714"/>
      <c r="D391" s="710"/>
      <c r="E391" s="710"/>
      <c r="F391" s="90" t="s">
        <v>324</v>
      </c>
      <c r="G391" s="316">
        <f>IF($C150="","N/A",G390)</f>
        <v>0</v>
      </c>
      <c r="H391" s="316">
        <f>IF($C150="NON-QALY",IF(H$137="-","",H$158*H390),IF($C150="QALY",IF(H$137="-","",H390*H$159),"N/A"))</f>
        <v>0</v>
      </c>
      <c r="I391" s="316">
        <f t="shared" ref="I391:BT391" si="570">IF($C150="NON-QALY",IF(I$137="-","",I$158*I390),IF($C150="QALY",IF(I$137="-","",I390*I$159),"N/A"))</f>
        <v>0</v>
      </c>
      <c r="J391" s="316">
        <f t="shared" si="570"/>
        <v>0</v>
      </c>
      <c r="K391" s="316">
        <f t="shared" si="570"/>
        <v>0</v>
      </c>
      <c r="L391" s="316">
        <f t="shared" si="570"/>
        <v>0</v>
      </c>
      <c r="M391" s="316">
        <f t="shared" si="570"/>
        <v>0</v>
      </c>
      <c r="N391" s="316">
        <f t="shared" si="570"/>
        <v>0</v>
      </c>
      <c r="O391" s="316">
        <f t="shared" si="570"/>
        <v>0</v>
      </c>
      <c r="P391" s="316">
        <f t="shared" si="570"/>
        <v>0</v>
      </c>
      <c r="Q391" s="316">
        <f t="shared" si="570"/>
        <v>0</v>
      </c>
      <c r="R391" s="316">
        <f t="shared" si="570"/>
        <v>0</v>
      </c>
      <c r="S391" s="316">
        <f t="shared" si="570"/>
        <v>0</v>
      </c>
      <c r="T391" s="316">
        <f t="shared" si="570"/>
        <v>0</v>
      </c>
      <c r="U391" s="316">
        <f t="shared" si="570"/>
        <v>0</v>
      </c>
      <c r="V391" s="316">
        <f t="shared" si="570"/>
        <v>0</v>
      </c>
      <c r="W391" s="316">
        <f t="shared" si="570"/>
        <v>0</v>
      </c>
      <c r="X391" s="316">
        <f t="shared" si="570"/>
        <v>0</v>
      </c>
      <c r="Y391" s="316">
        <f t="shared" si="570"/>
        <v>0</v>
      </c>
      <c r="Z391" s="316">
        <f t="shared" si="570"/>
        <v>0</v>
      </c>
      <c r="AA391" s="316">
        <f t="shared" si="570"/>
        <v>0</v>
      </c>
      <c r="AB391" s="316">
        <f t="shared" si="570"/>
        <v>0</v>
      </c>
      <c r="AC391" s="316">
        <f t="shared" si="570"/>
        <v>0</v>
      </c>
      <c r="AD391" s="316">
        <f t="shared" si="570"/>
        <v>0</v>
      </c>
      <c r="AE391" s="316">
        <f t="shared" si="570"/>
        <v>0</v>
      </c>
      <c r="AF391" s="316">
        <f t="shared" si="570"/>
        <v>0</v>
      </c>
      <c r="AG391" s="316">
        <f t="shared" si="570"/>
        <v>0</v>
      </c>
      <c r="AH391" s="316">
        <f t="shared" si="570"/>
        <v>0</v>
      </c>
      <c r="AI391" s="316">
        <f t="shared" si="570"/>
        <v>0</v>
      </c>
      <c r="AJ391" s="316">
        <f t="shared" si="570"/>
        <v>0</v>
      </c>
      <c r="AK391" s="316">
        <f t="shared" si="570"/>
        <v>0</v>
      </c>
      <c r="AL391" s="316">
        <f t="shared" si="570"/>
        <v>0</v>
      </c>
      <c r="AM391" s="316">
        <f t="shared" si="570"/>
        <v>0</v>
      </c>
      <c r="AN391" s="316">
        <f t="shared" si="570"/>
        <v>0</v>
      </c>
      <c r="AO391" s="316">
        <f t="shared" si="570"/>
        <v>0</v>
      </c>
      <c r="AP391" s="316">
        <f t="shared" si="570"/>
        <v>0</v>
      </c>
      <c r="AQ391" s="316">
        <f t="shared" si="570"/>
        <v>0</v>
      </c>
      <c r="AR391" s="316">
        <f t="shared" si="570"/>
        <v>0</v>
      </c>
      <c r="AS391" s="316">
        <f t="shared" si="570"/>
        <v>0</v>
      </c>
      <c r="AT391" s="316">
        <f t="shared" si="570"/>
        <v>0</v>
      </c>
      <c r="AU391" s="316">
        <f t="shared" si="570"/>
        <v>0</v>
      </c>
      <c r="AV391" s="316">
        <f t="shared" si="570"/>
        <v>0</v>
      </c>
      <c r="AW391" s="316">
        <f t="shared" si="570"/>
        <v>0</v>
      </c>
      <c r="AX391" s="316">
        <f t="shared" si="570"/>
        <v>0</v>
      </c>
      <c r="AY391" s="316">
        <f t="shared" si="570"/>
        <v>0</v>
      </c>
      <c r="AZ391" s="316">
        <f t="shared" si="570"/>
        <v>0</v>
      </c>
      <c r="BA391" s="316">
        <f t="shared" si="570"/>
        <v>0</v>
      </c>
      <c r="BB391" s="316">
        <f t="shared" si="570"/>
        <v>0</v>
      </c>
      <c r="BC391" s="316">
        <f t="shared" si="570"/>
        <v>0</v>
      </c>
      <c r="BD391" s="316">
        <f t="shared" si="570"/>
        <v>0</v>
      </c>
      <c r="BE391" s="316">
        <f t="shared" si="570"/>
        <v>0</v>
      </c>
      <c r="BF391" s="316">
        <f t="shared" si="570"/>
        <v>0</v>
      </c>
      <c r="BG391" s="316">
        <f t="shared" si="570"/>
        <v>0</v>
      </c>
      <c r="BH391" s="316">
        <f t="shared" si="570"/>
        <v>0</v>
      </c>
      <c r="BI391" s="316">
        <f t="shared" si="570"/>
        <v>0</v>
      </c>
      <c r="BJ391" s="316">
        <f t="shared" si="570"/>
        <v>0</v>
      </c>
      <c r="BK391" s="316">
        <f t="shared" si="570"/>
        <v>0</v>
      </c>
      <c r="BL391" s="316">
        <f t="shared" si="570"/>
        <v>0</v>
      </c>
      <c r="BM391" s="316">
        <f t="shared" si="570"/>
        <v>0</v>
      </c>
      <c r="BN391" s="316">
        <f t="shared" si="570"/>
        <v>0</v>
      </c>
      <c r="BO391" s="316">
        <f t="shared" si="570"/>
        <v>0</v>
      </c>
      <c r="BP391" s="316">
        <f t="shared" si="570"/>
        <v>0</v>
      </c>
      <c r="BQ391" s="316">
        <f t="shared" si="570"/>
        <v>0</v>
      </c>
      <c r="BR391" s="316">
        <f t="shared" si="570"/>
        <v>0</v>
      </c>
      <c r="BS391" s="316">
        <f t="shared" si="570"/>
        <v>0</v>
      </c>
      <c r="BT391" s="316">
        <f t="shared" si="570"/>
        <v>0</v>
      </c>
      <c r="BU391" s="316">
        <f t="shared" ref="BU391:BX391" si="571">IF($C150="NON-QALY",IF(BU$137="-","",BU$158*BU390),IF($C150="QALY",IF(BU$137="-","",BU390*BU$159),"N/A"))</f>
        <v>0</v>
      </c>
      <c r="BV391" s="316">
        <f t="shared" si="571"/>
        <v>0</v>
      </c>
      <c r="BW391" s="316">
        <f t="shared" si="571"/>
        <v>0</v>
      </c>
      <c r="BX391" s="316">
        <f t="shared" si="571"/>
        <v>0</v>
      </c>
    </row>
    <row r="392" spans="1:76" s="7" customFormat="1" ht="11.4" x14ac:dyDescent="0.2">
      <c r="A392" s="738" t="s">
        <v>636</v>
      </c>
      <c r="B392" s="713">
        <f>B151</f>
        <v>0</v>
      </c>
      <c r="C392" s="713" t="str">
        <f>C151</f>
        <v>Non-QALY</v>
      </c>
      <c r="D392" s="709">
        <f>E392/(IF(C151="QALY",Factors!$BU$91,Factors!$BU$90))</f>
        <v>0</v>
      </c>
      <c r="E392" s="709">
        <f t="shared" ref="E392" si="572">SUM(G393:BX393)</f>
        <v>0</v>
      </c>
      <c r="F392" s="34" t="s">
        <v>325</v>
      </c>
      <c r="G392" s="316">
        <f>G151</f>
        <v>0</v>
      </c>
      <c r="H392" s="316">
        <f t="shared" ref="H392:BS392" si="573">H151</f>
        <v>0</v>
      </c>
      <c r="I392" s="316">
        <f t="shared" si="573"/>
        <v>0</v>
      </c>
      <c r="J392" s="316">
        <f t="shared" si="573"/>
        <v>0</v>
      </c>
      <c r="K392" s="316">
        <f t="shared" si="573"/>
        <v>0</v>
      </c>
      <c r="L392" s="316">
        <f t="shared" si="573"/>
        <v>0</v>
      </c>
      <c r="M392" s="316">
        <f t="shared" si="573"/>
        <v>0</v>
      </c>
      <c r="N392" s="316">
        <f t="shared" si="573"/>
        <v>0</v>
      </c>
      <c r="O392" s="316">
        <f t="shared" si="573"/>
        <v>0</v>
      </c>
      <c r="P392" s="316">
        <f t="shared" si="573"/>
        <v>0</v>
      </c>
      <c r="Q392" s="316">
        <f t="shared" si="573"/>
        <v>0</v>
      </c>
      <c r="R392" s="316">
        <f t="shared" si="573"/>
        <v>0</v>
      </c>
      <c r="S392" s="316">
        <f t="shared" si="573"/>
        <v>0</v>
      </c>
      <c r="T392" s="316">
        <f t="shared" si="573"/>
        <v>0</v>
      </c>
      <c r="U392" s="316">
        <f t="shared" si="573"/>
        <v>0</v>
      </c>
      <c r="V392" s="316">
        <f t="shared" si="573"/>
        <v>0</v>
      </c>
      <c r="W392" s="316">
        <f t="shared" si="573"/>
        <v>0</v>
      </c>
      <c r="X392" s="316">
        <f t="shared" si="573"/>
        <v>0</v>
      </c>
      <c r="Y392" s="316">
        <f t="shared" si="573"/>
        <v>0</v>
      </c>
      <c r="Z392" s="316">
        <f t="shared" si="573"/>
        <v>0</v>
      </c>
      <c r="AA392" s="316">
        <f t="shared" si="573"/>
        <v>0</v>
      </c>
      <c r="AB392" s="316">
        <f t="shared" si="573"/>
        <v>0</v>
      </c>
      <c r="AC392" s="316">
        <f t="shared" si="573"/>
        <v>0</v>
      </c>
      <c r="AD392" s="316">
        <f t="shared" si="573"/>
        <v>0</v>
      </c>
      <c r="AE392" s="316">
        <f t="shared" si="573"/>
        <v>0</v>
      </c>
      <c r="AF392" s="316">
        <f t="shared" si="573"/>
        <v>0</v>
      </c>
      <c r="AG392" s="316">
        <f t="shared" si="573"/>
        <v>0</v>
      </c>
      <c r="AH392" s="316">
        <f t="shared" si="573"/>
        <v>0</v>
      </c>
      <c r="AI392" s="316">
        <f t="shared" si="573"/>
        <v>0</v>
      </c>
      <c r="AJ392" s="316">
        <f t="shared" si="573"/>
        <v>0</v>
      </c>
      <c r="AK392" s="316">
        <f t="shared" si="573"/>
        <v>0</v>
      </c>
      <c r="AL392" s="316">
        <f t="shared" si="573"/>
        <v>0</v>
      </c>
      <c r="AM392" s="316">
        <f t="shared" si="573"/>
        <v>0</v>
      </c>
      <c r="AN392" s="316">
        <f t="shared" si="573"/>
        <v>0</v>
      </c>
      <c r="AO392" s="316">
        <f t="shared" si="573"/>
        <v>0</v>
      </c>
      <c r="AP392" s="316">
        <f t="shared" si="573"/>
        <v>0</v>
      </c>
      <c r="AQ392" s="316">
        <f t="shared" si="573"/>
        <v>0</v>
      </c>
      <c r="AR392" s="316">
        <f t="shared" si="573"/>
        <v>0</v>
      </c>
      <c r="AS392" s="316">
        <f t="shared" si="573"/>
        <v>0</v>
      </c>
      <c r="AT392" s="316">
        <f t="shared" si="573"/>
        <v>0</v>
      </c>
      <c r="AU392" s="316">
        <f t="shared" si="573"/>
        <v>0</v>
      </c>
      <c r="AV392" s="316">
        <f t="shared" si="573"/>
        <v>0</v>
      </c>
      <c r="AW392" s="316">
        <f t="shared" si="573"/>
        <v>0</v>
      </c>
      <c r="AX392" s="316">
        <f t="shared" si="573"/>
        <v>0</v>
      </c>
      <c r="AY392" s="316">
        <f t="shared" si="573"/>
        <v>0</v>
      </c>
      <c r="AZ392" s="316">
        <f t="shared" si="573"/>
        <v>0</v>
      </c>
      <c r="BA392" s="316">
        <f t="shared" si="573"/>
        <v>0</v>
      </c>
      <c r="BB392" s="316">
        <f t="shared" si="573"/>
        <v>0</v>
      </c>
      <c r="BC392" s="316">
        <f t="shared" si="573"/>
        <v>0</v>
      </c>
      <c r="BD392" s="316">
        <f t="shared" si="573"/>
        <v>0</v>
      </c>
      <c r="BE392" s="316">
        <f t="shared" si="573"/>
        <v>0</v>
      </c>
      <c r="BF392" s="316">
        <f t="shared" si="573"/>
        <v>0</v>
      </c>
      <c r="BG392" s="316">
        <f t="shared" si="573"/>
        <v>0</v>
      </c>
      <c r="BH392" s="316">
        <f t="shared" si="573"/>
        <v>0</v>
      </c>
      <c r="BI392" s="316">
        <f t="shared" si="573"/>
        <v>0</v>
      </c>
      <c r="BJ392" s="316">
        <f t="shared" si="573"/>
        <v>0</v>
      </c>
      <c r="BK392" s="316">
        <f t="shared" si="573"/>
        <v>0</v>
      </c>
      <c r="BL392" s="316">
        <f t="shared" si="573"/>
        <v>0</v>
      </c>
      <c r="BM392" s="316">
        <f t="shared" si="573"/>
        <v>0</v>
      </c>
      <c r="BN392" s="316">
        <f t="shared" si="573"/>
        <v>0</v>
      </c>
      <c r="BO392" s="316">
        <f t="shared" si="573"/>
        <v>0</v>
      </c>
      <c r="BP392" s="316">
        <f t="shared" si="573"/>
        <v>0</v>
      </c>
      <c r="BQ392" s="316">
        <f t="shared" si="573"/>
        <v>0</v>
      </c>
      <c r="BR392" s="316">
        <f t="shared" si="573"/>
        <v>0</v>
      </c>
      <c r="BS392" s="316">
        <f t="shared" si="573"/>
        <v>0</v>
      </c>
      <c r="BT392" s="316">
        <f t="shared" ref="BT392:BX392" si="574">BT151</f>
        <v>0</v>
      </c>
      <c r="BU392" s="316">
        <f t="shared" si="574"/>
        <v>0</v>
      </c>
      <c r="BV392" s="316">
        <f t="shared" si="574"/>
        <v>0</v>
      </c>
      <c r="BW392" s="316">
        <f t="shared" si="574"/>
        <v>0</v>
      </c>
      <c r="BX392" s="316">
        <f t="shared" si="574"/>
        <v>0</v>
      </c>
    </row>
    <row r="393" spans="1:76" s="7" customFormat="1" ht="11.4" x14ac:dyDescent="0.2">
      <c r="A393" s="739"/>
      <c r="B393" s="714"/>
      <c r="C393" s="714"/>
      <c r="D393" s="710"/>
      <c r="E393" s="710"/>
      <c r="F393" s="90" t="s">
        <v>324</v>
      </c>
      <c r="G393" s="316">
        <f>IF($C151="","N/A",G392)</f>
        <v>0</v>
      </c>
      <c r="H393" s="316">
        <f>IF($C151="NON-QALY",IF(H$137="-","",H$158*H392),IF($C151="QALY",IF(H$137="-","",H392*H$159),"N/A"))</f>
        <v>0</v>
      </c>
      <c r="I393" s="316">
        <f t="shared" ref="I393:BT393" si="575">IF($C151="NON-QALY",IF(I$137="-","",I$158*I392),IF($C151="QALY",IF(I$137="-","",I392*I$159),"N/A"))</f>
        <v>0</v>
      </c>
      <c r="J393" s="316">
        <f t="shared" si="575"/>
        <v>0</v>
      </c>
      <c r="K393" s="316">
        <f t="shared" si="575"/>
        <v>0</v>
      </c>
      <c r="L393" s="316">
        <f t="shared" si="575"/>
        <v>0</v>
      </c>
      <c r="M393" s="316">
        <f t="shared" si="575"/>
        <v>0</v>
      </c>
      <c r="N393" s="316">
        <f t="shared" si="575"/>
        <v>0</v>
      </c>
      <c r="O393" s="316">
        <f t="shared" si="575"/>
        <v>0</v>
      </c>
      <c r="P393" s="316">
        <f t="shared" si="575"/>
        <v>0</v>
      </c>
      <c r="Q393" s="316">
        <f t="shared" si="575"/>
        <v>0</v>
      </c>
      <c r="R393" s="316">
        <f t="shared" si="575"/>
        <v>0</v>
      </c>
      <c r="S393" s="316">
        <f t="shared" si="575"/>
        <v>0</v>
      </c>
      <c r="T393" s="316">
        <f t="shared" si="575"/>
        <v>0</v>
      </c>
      <c r="U393" s="316">
        <f t="shared" si="575"/>
        <v>0</v>
      </c>
      <c r="V393" s="316">
        <f t="shared" si="575"/>
        <v>0</v>
      </c>
      <c r="W393" s="316">
        <f t="shared" si="575"/>
        <v>0</v>
      </c>
      <c r="X393" s="316">
        <f t="shared" si="575"/>
        <v>0</v>
      </c>
      <c r="Y393" s="316">
        <f t="shared" si="575"/>
        <v>0</v>
      </c>
      <c r="Z393" s="316">
        <f t="shared" si="575"/>
        <v>0</v>
      </c>
      <c r="AA393" s="316">
        <f t="shared" si="575"/>
        <v>0</v>
      </c>
      <c r="AB393" s="316">
        <f t="shared" si="575"/>
        <v>0</v>
      </c>
      <c r="AC393" s="316">
        <f t="shared" si="575"/>
        <v>0</v>
      </c>
      <c r="AD393" s="316">
        <f t="shared" si="575"/>
        <v>0</v>
      </c>
      <c r="AE393" s="316">
        <f t="shared" si="575"/>
        <v>0</v>
      </c>
      <c r="AF393" s="316">
        <f t="shared" si="575"/>
        <v>0</v>
      </c>
      <c r="AG393" s="316">
        <f t="shared" si="575"/>
        <v>0</v>
      </c>
      <c r="AH393" s="316">
        <f t="shared" si="575"/>
        <v>0</v>
      </c>
      <c r="AI393" s="316">
        <f t="shared" si="575"/>
        <v>0</v>
      </c>
      <c r="AJ393" s="316">
        <f t="shared" si="575"/>
        <v>0</v>
      </c>
      <c r="AK393" s="316">
        <f t="shared" si="575"/>
        <v>0</v>
      </c>
      <c r="AL393" s="316">
        <f t="shared" si="575"/>
        <v>0</v>
      </c>
      <c r="AM393" s="316">
        <f t="shared" si="575"/>
        <v>0</v>
      </c>
      <c r="AN393" s="316">
        <f t="shared" si="575"/>
        <v>0</v>
      </c>
      <c r="AO393" s="316">
        <f t="shared" si="575"/>
        <v>0</v>
      </c>
      <c r="AP393" s="316">
        <f t="shared" si="575"/>
        <v>0</v>
      </c>
      <c r="AQ393" s="316">
        <f t="shared" si="575"/>
        <v>0</v>
      </c>
      <c r="AR393" s="316">
        <f t="shared" si="575"/>
        <v>0</v>
      </c>
      <c r="AS393" s="316">
        <f t="shared" si="575"/>
        <v>0</v>
      </c>
      <c r="AT393" s="316">
        <f t="shared" si="575"/>
        <v>0</v>
      </c>
      <c r="AU393" s="316">
        <f t="shared" si="575"/>
        <v>0</v>
      </c>
      <c r="AV393" s="316">
        <f t="shared" si="575"/>
        <v>0</v>
      </c>
      <c r="AW393" s="316">
        <f t="shared" si="575"/>
        <v>0</v>
      </c>
      <c r="AX393" s="316">
        <f t="shared" si="575"/>
        <v>0</v>
      </c>
      <c r="AY393" s="316">
        <f t="shared" si="575"/>
        <v>0</v>
      </c>
      <c r="AZ393" s="316">
        <f t="shared" si="575"/>
        <v>0</v>
      </c>
      <c r="BA393" s="316">
        <f t="shared" si="575"/>
        <v>0</v>
      </c>
      <c r="BB393" s="316">
        <f t="shared" si="575"/>
        <v>0</v>
      </c>
      <c r="BC393" s="316">
        <f t="shared" si="575"/>
        <v>0</v>
      </c>
      <c r="BD393" s="316">
        <f t="shared" si="575"/>
        <v>0</v>
      </c>
      <c r="BE393" s="316">
        <f t="shared" si="575"/>
        <v>0</v>
      </c>
      <c r="BF393" s="316">
        <f t="shared" si="575"/>
        <v>0</v>
      </c>
      <c r="BG393" s="316">
        <f t="shared" si="575"/>
        <v>0</v>
      </c>
      <c r="BH393" s="316">
        <f t="shared" si="575"/>
        <v>0</v>
      </c>
      <c r="BI393" s="316">
        <f t="shared" si="575"/>
        <v>0</v>
      </c>
      <c r="BJ393" s="316">
        <f t="shared" si="575"/>
        <v>0</v>
      </c>
      <c r="BK393" s="316">
        <f t="shared" si="575"/>
        <v>0</v>
      </c>
      <c r="BL393" s="316">
        <f t="shared" si="575"/>
        <v>0</v>
      </c>
      <c r="BM393" s="316">
        <f t="shared" si="575"/>
        <v>0</v>
      </c>
      <c r="BN393" s="316">
        <f t="shared" si="575"/>
        <v>0</v>
      </c>
      <c r="BO393" s="316">
        <f t="shared" si="575"/>
        <v>0</v>
      </c>
      <c r="BP393" s="316">
        <f t="shared" si="575"/>
        <v>0</v>
      </c>
      <c r="BQ393" s="316">
        <f t="shared" si="575"/>
        <v>0</v>
      </c>
      <c r="BR393" s="316">
        <f t="shared" si="575"/>
        <v>0</v>
      </c>
      <c r="BS393" s="316">
        <f t="shared" si="575"/>
        <v>0</v>
      </c>
      <c r="BT393" s="316">
        <f t="shared" si="575"/>
        <v>0</v>
      </c>
      <c r="BU393" s="316">
        <f t="shared" ref="BU393:BX393" si="576">IF($C151="NON-QALY",IF(BU$137="-","",BU$158*BU392),IF($C151="QALY",IF(BU$137="-","",BU392*BU$159),"N/A"))</f>
        <v>0</v>
      </c>
      <c r="BV393" s="316">
        <f t="shared" si="576"/>
        <v>0</v>
      </c>
      <c r="BW393" s="316">
        <f t="shared" si="576"/>
        <v>0</v>
      </c>
      <c r="BX393" s="316">
        <f t="shared" si="576"/>
        <v>0</v>
      </c>
    </row>
    <row r="394" spans="1:76" s="7" customFormat="1" ht="11.4" x14ac:dyDescent="0.2">
      <c r="A394" s="738" t="s">
        <v>637</v>
      </c>
      <c r="B394" s="713">
        <f>B152</f>
        <v>0</v>
      </c>
      <c r="C394" s="713" t="str">
        <f>C152</f>
        <v>Non-QALY</v>
      </c>
      <c r="D394" s="709">
        <f>E394/(IF(C152="QALY",Factors!$BU$91,Factors!$BU$90))</f>
        <v>0</v>
      </c>
      <c r="E394" s="709">
        <f t="shared" ref="E394" si="577">SUM(G395:BX395)</f>
        <v>0</v>
      </c>
      <c r="F394" s="34" t="s">
        <v>325</v>
      </c>
      <c r="G394" s="316">
        <f>G152</f>
        <v>0</v>
      </c>
      <c r="H394" s="316">
        <f t="shared" ref="H394:BS394" si="578">H152</f>
        <v>0</v>
      </c>
      <c r="I394" s="316">
        <f t="shared" si="578"/>
        <v>0</v>
      </c>
      <c r="J394" s="316">
        <f t="shared" si="578"/>
        <v>0</v>
      </c>
      <c r="K394" s="316">
        <f t="shared" si="578"/>
        <v>0</v>
      </c>
      <c r="L394" s="316">
        <f t="shared" si="578"/>
        <v>0</v>
      </c>
      <c r="M394" s="316">
        <f t="shared" si="578"/>
        <v>0</v>
      </c>
      <c r="N394" s="316">
        <f t="shared" si="578"/>
        <v>0</v>
      </c>
      <c r="O394" s="316">
        <f t="shared" si="578"/>
        <v>0</v>
      </c>
      <c r="P394" s="316">
        <f t="shared" si="578"/>
        <v>0</v>
      </c>
      <c r="Q394" s="316">
        <f t="shared" si="578"/>
        <v>0</v>
      </c>
      <c r="R394" s="316">
        <f t="shared" si="578"/>
        <v>0</v>
      </c>
      <c r="S394" s="316">
        <f t="shared" si="578"/>
        <v>0</v>
      </c>
      <c r="T394" s="316">
        <f t="shared" si="578"/>
        <v>0</v>
      </c>
      <c r="U394" s="316">
        <f t="shared" si="578"/>
        <v>0</v>
      </c>
      <c r="V394" s="316">
        <f t="shared" si="578"/>
        <v>0</v>
      </c>
      <c r="W394" s="316">
        <f t="shared" si="578"/>
        <v>0</v>
      </c>
      <c r="X394" s="316">
        <f t="shared" si="578"/>
        <v>0</v>
      </c>
      <c r="Y394" s="316">
        <f t="shared" si="578"/>
        <v>0</v>
      </c>
      <c r="Z394" s="316">
        <f t="shared" si="578"/>
        <v>0</v>
      </c>
      <c r="AA394" s="316">
        <f t="shared" si="578"/>
        <v>0</v>
      </c>
      <c r="AB394" s="316">
        <f t="shared" si="578"/>
        <v>0</v>
      </c>
      <c r="AC394" s="316">
        <f t="shared" si="578"/>
        <v>0</v>
      </c>
      <c r="AD394" s="316">
        <f t="shared" si="578"/>
        <v>0</v>
      </c>
      <c r="AE394" s="316">
        <f t="shared" si="578"/>
        <v>0</v>
      </c>
      <c r="AF394" s="316">
        <f t="shared" si="578"/>
        <v>0</v>
      </c>
      <c r="AG394" s="316">
        <f t="shared" si="578"/>
        <v>0</v>
      </c>
      <c r="AH394" s="316">
        <f t="shared" si="578"/>
        <v>0</v>
      </c>
      <c r="AI394" s="316">
        <f t="shared" si="578"/>
        <v>0</v>
      </c>
      <c r="AJ394" s="316">
        <f t="shared" si="578"/>
        <v>0</v>
      </c>
      <c r="AK394" s="316">
        <f t="shared" si="578"/>
        <v>0</v>
      </c>
      <c r="AL394" s="316">
        <f t="shared" si="578"/>
        <v>0</v>
      </c>
      <c r="AM394" s="316">
        <f t="shared" si="578"/>
        <v>0</v>
      </c>
      <c r="AN394" s="316">
        <f t="shared" si="578"/>
        <v>0</v>
      </c>
      <c r="AO394" s="316">
        <f t="shared" si="578"/>
        <v>0</v>
      </c>
      <c r="AP394" s="316">
        <f t="shared" si="578"/>
        <v>0</v>
      </c>
      <c r="AQ394" s="316">
        <f t="shared" si="578"/>
        <v>0</v>
      </c>
      <c r="AR394" s="316">
        <f t="shared" si="578"/>
        <v>0</v>
      </c>
      <c r="AS394" s="316">
        <f t="shared" si="578"/>
        <v>0</v>
      </c>
      <c r="AT394" s="316">
        <f t="shared" si="578"/>
        <v>0</v>
      </c>
      <c r="AU394" s="316">
        <f t="shared" si="578"/>
        <v>0</v>
      </c>
      <c r="AV394" s="316">
        <f t="shared" si="578"/>
        <v>0</v>
      </c>
      <c r="AW394" s="316">
        <f t="shared" si="578"/>
        <v>0</v>
      </c>
      <c r="AX394" s="316">
        <f t="shared" si="578"/>
        <v>0</v>
      </c>
      <c r="AY394" s="316">
        <f t="shared" si="578"/>
        <v>0</v>
      </c>
      <c r="AZ394" s="316">
        <f t="shared" si="578"/>
        <v>0</v>
      </c>
      <c r="BA394" s="316">
        <f t="shared" si="578"/>
        <v>0</v>
      </c>
      <c r="BB394" s="316">
        <f t="shared" si="578"/>
        <v>0</v>
      </c>
      <c r="BC394" s="316">
        <f t="shared" si="578"/>
        <v>0</v>
      </c>
      <c r="BD394" s="316">
        <f t="shared" si="578"/>
        <v>0</v>
      </c>
      <c r="BE394" s="316">
        <f t="shared" si="578"/>
        <v>0</v>
      </c>
      <c r="BF394" s="316">
        <f t="shared" si="578"/>
        <v>0</v>
      </c>
      <c r="BG394" s="316">
        <f t="shared" si="578"/>
        <v>0</v>
      </c>
      <c r="BH394" s="316">
        <f t="shared" si="578"/>
        <v>0</v>
      </c>
      <c r="BI394" s="316">
        <f t="shared" si="578"/>
        <v>0</v>
      </c>
      <c r="BJ394" s="316">
        <f t="shared" si="578"/>
        <v>0</v>
      </c>
      <c r="BK394" s="316">
        <f t="shared" si="578"/>
        <v>0</v>
      </c>
      <c r="BL394" s="316">
        <f t="shared" si="578"/>
        <v>0</v>
      </c>
      <c r="BM394" s="316">
        <f t="shared" si="578"/>
        <v>0</v>
      </c>
      <c r="BN394" s="316">
        <f t="shared" si="578"/>
        <v>0</v>
      </c>
      <c r="BO394" s="316">
        <f t="shared" si="578"/>
        <v>0</v>
      </c>
      <c r="BP394" s="316">
        <f t="shared" si="578"/>
        <v>0</v>
      </c>
      <c r="BQ394" s="316">
        <f t="shared" si="578"/>
        <v>0</v>
      </c>
      <c r="BR394" s="316">
        <f t="shared" si="578"/>
        <v>0</v>
      </c>
      <c r="BS394" s="316">
        <f t="shared" si="578"/>
        <v>0</v>
      </c>
      <c r="BT394" s="316">
        <f t="shared" ref="BT394:BX394" si="579">BT152</f>
        <v>0</v>
      </c>
      <c r="BU394" s="316">
        <f t="shared" si="579"/>
        <v>0</v>
      </c>
      <c r="BV394" s="316">
        <f t="shared" si="579"/>
        <v>0</v>
      </c>
      <c r="BW394" s="316">
        <f t="shared" si="579"/>
        <v>0</v>
      </c>
      <c r="BX394" s="316">
        <f t="shared" si="579"/>
        <v>0</v>
      </c>
    </row>
    <row r="395" spans="1:76" s="7" customFormat="1" ht="11.4" x14ac:dyDescent="0.2">
      <c r="A395" s="739"/>
      <c r="B395" s="714"/>
      <c r="C395" s="714"/>
      <c r="D395" s="710"/>
      <c r="E395" s="710"/>
      <c r="F395" s="90" t="s">
        <v>324</v>
      </c>
      <c r="G395" s="316">
        <f>IF($C152="","N/A",G394)</f>
        <v>0</v>
      </c>
      <c r="H395" s="316">
        <f>IF($C152="NON-QALY",IF(H$137="-","",H$158*H394),IF($C152="QALY",IF(H$137="-","",H394*H$159),"N/A"))</f>
        <v>0</v>
      </c>
      <c r="I395" s="316">
        <f t="shared" ref="I395:BT395" si="580">IF($C152="NON-QALY",IF(I$137="-","",I$158*I394),IF($C152="QALY",IF(I$137="-","",I394*I$159),"N/A"))</f>
        <v>0</v>
      </c>
      <c r="J395" s="316">
        <f t="shared" si="580"/>
        <v>0</v>
      </c>
      <c r="K395" s="316">
        <f t="shared" si="580"/>
        <v>0</v>
      </c>
      <c r="L395" s="316">
        <f t="shared" si="580"/>
        <v>0</v>
      </c>
      <c r="M395" s="316">
        <f t="shared" si="580"/>
        <v>0</v>
      </c>
      <c r="N395" s="316">
        <f t="shared" si="580"/>
        <v>0</v>
      </c>
      <c r="O395" s="316">
        <f t="shared" si="580"/>
        <v>0</v>
      </c>
      <c r="P395" s="316">
        <f t="shared" si="580"/>
        <v>0</v>
      </c>
      <c r="Q395" s="316">
        <f t="shared" si="580"/>
        <v>0</v>
      </c>
      <c r="R395" s="316">
        <f t="shared" si="580"/>
        <v>0</v>
      </c>
      <c r="S395" s="316">
        <f t="shared" si="580"/>
        <v>0</v>
      </c>
      <c r="T395" s="316">
        <f t="shared" si="580"/>
        <v>0</v>
      </c>
      <c r="U395" s="316">
        <f t="shared" si="580"/>
        <v>0</v>
      </c>
      <c r="V395" s="316">
        <f t="shared" si="580"/>
        <v>0</v>
      </c>
      <c r="W395" s="316">
        <f t="shared" si="580"/>
        <v>0</v>
      </c>
      <c r="X395" s="316">
        <f t="shared" si="580"/>
        <v>0</v>
      </c>
      <c r="Y395" s="316">
        <f t="shared" si="580"/>
        <v>0</v>
      </c>
      <c r="Z395" s="316">
        <f t="shared" si="580"/>
        <v>0</v>
      </c>
      <c r="AA395" s="316">
        <f t="shared" si="580"/>
        <v>0</v>
      </c>
      <c r="AB395" s="316">
        <f t="shared" si="580"/>
        <v>0</v>
      </c>
      <c r="AC395" s="316">
        <f t="shared" si="580"/>
        <v>0</v>
      </c>
      <c r="AD395" s="316">
        <f t="shared" si="580"/>
        <v>0</v>
      </c>
      <c r="AE395" s="316">
        <f t="shared" si="580"/>
        <v>0</v>
      </c>
      <c r="AF395" s="316">
        <f t="shared" si="580"/>
        <v>0</v>
      </c>
      <c r="AG395" s="316">
        <f t="shared" si="580"/>
        <v>0</v>
      </c>
      <c r="AH395" s="316">
        <f t="shared" si="580"/>
        <v>0</v>
      </c>
      <c r="AI395" s="316">
        <f t="shared" si="580"/>
        <v>0</v>
      </c>
      <c r="AJ395" s="316">
        <f t="shared" si="580"/>
        <v>0</v>
      </c>
      <c r="AK395" s="316">
        <f t="shared" si="580"/>
        <v>0</v>
      </c>
      <c r="AL395" s="316">
        <f t="shared" si="580"/>
        <v>0</v>
      </c>
      <c r="AM395" s="316">
        <f t="shared" si="580"/>
        <v>0</v>
      </c>
      <c r="AN395" s="316">
        <f t="shared" si="580"/>
        <v>0</v>
      </c>
      <c r="AO395" s="316">
        <f t="shared" si="580"/>
        <v>0</v>
      </c>
      <c r="AP395" s="316">
        <f t="shared" si="580"/>
        <v>0</v>
      </c>
      <c r="AQ395" s="316">
        <f t="shared" si="580"/>
        <v>0</v>
      </c>
      <c r="AR395" s="316">
        <f t="shared" si="580"/>
        <v>0</v>
      </c>
      <c r="AS395" s="316">
        <f t="shared" si="580"/>
        <v>0</v>
      </c>
      <c r="AT395" s="316">
        <f t="shared" si="580"/>
        <v>0</v>
      </c>
      <c r="AU395" s="316">
        <f t="shared" si="580"/>
        <v>0</v>
      </c>
      <c r="AV395" s="316">
        <f t="shared" si="580"/>
        <v>0</v>
      </c>
      <c r="AW395" s="316">
        <f t="shared" si="580"/>
        <v>0</v>
      </c>
      <c r="AX395" s="316">
        <f t="shared" si="580"/>
        <v>0</v>
      </c>
      <c r="AY395" s="316">
        <f t="shared" si="580"/>
        <v>0</v>
      </c>
      <c r="AZ395" s="316">
        <f t="shared" si="580"/>
        <v>0</v>
      </c>
      <c r="BA395" s="316">
        <f t="shared" si="580"/>
        <v>0</v>
      </c>
      <c r="BB395" s="316">
        <f t="shared" si="580"/>
        <v>0</v>
      </c>
      <c r="BC395" s="316">
        <f t="shared" si="580"/>
        <v>0</v>
      </c>
      <c r="BD395" s="316">
        <f t="shared" si="580"/>
        <v>0</v>
      </c>
      <c r="BE395" s="316">
        <f t="shared" si="580"/>
        <v>0</v>
      </c>
      <c r="BF395" s="316">
        <f t="shared" si="580"/>
        <v>0</v>
      </c>
      <c r="BG395" s="316">
        <f t="shared" si="580"/>
        <v>0</v>
      </c>
      <c r="BH395" s="316">
        <f t="shared" si="580"/>
        <v>0</v>
      </c>
      <c r="BI395" s="316">
        <f t="shared" si="580"/>
        <v>0</v>
      </c>
      <c r="BJ395" s="316">
        <f t="shared" si="580"/>
        <v>0</v>
      </c>
      <c r="BK395" s="316">
        <f t="shared" si="580"/>
        <v>0</v>
      </c>
      <c r="BL395" s="316">
        <f t="shared" si="580"/>
        <v>0</v>
      </c>
      <c r="BM395" s="316">
        <f t="shared" si="580"/>
        <v>0</v>
      </c>
      <c r="BN395" s="316">
        <f t="shared" si="580"/>
        <v>0</v>
      </c>
      <c r="BO395" s="316">
        <f t="shared" si="580"/>
        <v>0</v>
      </c>
      <c r="BP395" s="316">
        <f t="shared" si="580"/>
        <v>0</v>
      </c>
      <c r="BQ395" s="316">
        <f t="shared" si="580"/>
        <v>0</v>
      </c>
      <c r="BR395" s="316">
        <f t="shared" si="580"/>
        <v>0</v>
      </c>
      <c r="BS395" s="316">
        <f t="shared" si="580"/>
        <v>0</v>
      </c>
      <c r="BT395" s="316">
        <f t="shared" si="580"/>
        <v>0</v>
      </c>
      <c r="BU395" s="316">
        <f t="shared" ref="BU395:BX395" si="581">IF($C152="NON-QALY",IF(BU$137="-","",BU$158*BU394),IF($C152="QALY",IF(BU$137="-","",BU394*BU$159),"N/A"))</f>
        <v>0</v>
      </c>
      <c r="BV395" s="316">
        <f t="shared" si="581"/>
        <v>0</v>
      </c>
      <c r="BW395" s="316">
        <f t="shared" si="581"/>
        <v>0</v>
      </c>
      <c r="BX395" s="316">
        <f t="shared" si="581"/>
        <v>0</v>
      </c>
    </row>
    <row r="396" spans="1:76" s="31" customFormat="1" ht="12" customHeight="1" x14ac:dyDescent="0.2">
      <c r="C396" s="490" t="s">
        <v>55</v>
      </c>
      <c r="D396" s="317">
        <f>SUM(D366:D395)</f>
        <v>0</v>
      </c>
      <c r="E396" s="317">
        <f>SUM(E366:E395)</f>
        <v>0</v>
      </c>
      <c r="F396" s="35">
        <f>SUM(G396:BX396)</f>
        <v>0</v>
      </c>
      <c r="G396" s="317">
        <f>SUM(G395,G393,G391,G389,G387,G385,G383,G381,G379,G377,G375,G373,G371,G369,G367)</f>
        <v>0</v>
      </c>
      <c r="H396" s="317">
        <f t="shared" ref="H396:BS396" si="582">SUM(H395,H393,H391,H389,H387,H385,H383,H381,H379,H377,H375,H373,H371,H369,H367)</f>
        <v>0</v>
      </c>
      <c r="I396" s="317">
        <f t="shared" si="582"/>
        <v>0</v>
      </c>
      <c r="J396" s="317">
        <f t="shared" si="582"/>
        <v>0</v>
      </c>
      <c r="K396" s="317">
        <f t="shared" si="582"/>
        <v>0</v>
      </c>
      <c r="L396" s="317">
        <f t="shared" si="582"/>
        <v>0</v>
      </c>
      <c r="M396" s="317">
        <f t="shared" si="582"/>
        <v>0</v>
      </c>
      <c r="N396" s="317">
        <f t="shared" si="582"/>
        <v>0</v>
      </c>
      <c r="O396" s="317">
        <f t="shared" si="582"/>
        <v>0</v>
      </c>
      <c r="P396" s="317">
        <f t="shared" si="582"/>
        <v>0</v>
      </c>
      <c r="Q396" s="317">
        <f t="shared" si="582"/>
        <v>0</v>
      </c>
      <c r="R396" s="317">
        <f t="shared" si="582"/>
        <v>0</v>
      </c>
      <c r="S396" s="317">
        <f t="shared" si="582"/>
        <v>0</v>
      </c>
      <c r="T396" s="317">
        <f t="shared" si="582"/>
        <v>0</v>
      </c>
      <c r="U396" s="317">
        <f t="shared" si="582"/>
        <v>0</v>
      </c>
      <c r="V396" s="317">
        <f t="shared" si="582"/>
        <v>0</v>
      </c>
      <c r="W396" s="317">
        <f t="shared" si="582"/>
        <v>0</v>
      </c>
      <c r="X396" s="317">
        <f t="shared" si="582"/>
        <v>0</v>
      </c>
      <c r="Y396" s="317">
        <f t="shared" si="582"/>
        <v>0</v>
      </c>
      <c r="Z396" s="317">
        <f t="shared" si="582"/>
        <v>0</v>
      </c>
      <c r="AA396" s="317">
        <f t="shared" si="582"/>
        <v>0</v>
      </c>
      <c r="AB396" s="317">
        <f t="shared" si="582"/>
        <v>0</v>
      </c>
      <c r="AC396" s="317">
        <f t="shared" si="582"/>
        <v>0</v>
      </c>
      <c r="AD396" s="317">
        <f t="shared" si="582"/>
        <v>0</v>
      </c>
      <c r="AE396" s="317">
        <f t="shared" si="582"/>
        <v>0</v>
      </c>
      <c r="AF396" s="317">
        <f t="shared" si="582"/>
        <v>0</v>
      </c>
      <c r="AG396" s="317">
        <f t="shared" si="582"/>
        <v>0</v>
      </c>
      <c r="AH396" s="317">
        <f t="shared" si="582"/>
        <v>0</v>
      </c>
      <c r="AI396" s="317">
        <f t="shared" si="582"/>
        <v>0</v>
      </c>
      <c r="AJ396" s="317">
        <f t="shared" si="582"/>
        <v>0</v>
      </c>
      <c r="AK396" s="317">
        <f t="shared" si="582"/>
        <v>0</v>
      </c>
      <c r="AL396" s="317">
        <f t="shared" si="582"/>
        <v>0</v>
      </c>
      <c r="AM396" s="317">
        <f t="shared" si="582"/>
        <v>0</v>
      </c>
      <c r="AN396" s="317">
        <f t="shared" si="582"/>
        <v>0</v>
      </c>
      <c r="AO396" s="317">
        <f t="shared" si="582"/>
        <v>0</v>
      </c>
      <c r="AP396" s="317">
        <f t="shared" si="582"/>
        <v>0</v>
      </c>
      <c r="AQ396" s="317">
        <f t="shared" si="582"/>
        <v>0</v>
      </c>
      <c r="AR396" s="317">
        <f t="shared" si="582"/>
        <v>0</v>
      </c>
      <c r="AS396" s="317">
        <f t="shared" si="582"/>
        <v>0</v>
      </c>
      <c r="AT396" s="317">
        <f t="shared" si="582"/>
        <v>0</v>
      </c>
      <c r="AU396" s="317">
        <f t="shared" si="582"/>
        <v>0</v>
      </c>
      <c r="AV396" s="317">
        <f t="shared" si="582"/>
        <v>0</v>
      </c>
      <c r="AW396" s="317">
        <f t="shared" si="582"/>
        <v>0</v>
      </c>
      <c r="AX396" s="317">
        <f t="shared" si="582"/>
        <v>0</v>
      </c>
      <c r="AY396" s="317">
        <f t="shared" si="582"/>
        <v>0</v>
      </c>
      <c r="AZ396" s="317">
        <f t="shared" si="582"/>
        <v>0</v>
      </c>
      <c r="BA396" s="317">
        <f t="shared" si="582"/>
        <v>0</v>
      </c>
      <c r="BB396" s="317">
        <f t="shared" si="582"/>
        <v>0</v>
      </c>
      <c r="BC396" s="317">
        <f t="shared" si="582"/>
        <v>0</v>
      </c>
      <c r="BD396" s="317">
        <f t="shared" si="582"/>
        <v>0</v>
      </c>
      <c r="BE396" s="317">
        <f t="shared" si="582"/>
        <v>0</v>
      </c>
      <c r="BF396" s="317">
        <f t="shared" si="582"/>
        <v>0</v>
      </c>
      <c r="BG396" s="317">
        <f t="shared" si="582"/>
        <v>0</v>
      </c>
      <c r="BH396" s="317">
        <f t="shared" si="582"/>
        <v>0</v>
      </c>
      <c r="BI396" s="317">
        <f t="shared" si="582"/>
        <v>0</v>
      </c>
      <c r="BJ396" s="317">
        <f t="shared" si="582"/>
        <v>0</v>
      </c>
      <c r="BK396" s="317">
        <f t="shared" si="582"/>
        <v>0</v>
      </c>
      <c r="BL396" s="317">
        <f t="shared" si="582"/>
        <v>0</v>
      </c>
      <c r="BM396" s="317">
        <f t="shared" si="582"/>
        <v>0</v>
      </c>
      <c r="BN396" s="317">
        <f t="shared" si="582"/>
        <v>0</v>
      </c>
      <c r="BO396" s="317">
        <f t="shared" si="582"/>
        <v>0</v>
      </c>
      <c r="BP396" s="317">
        <f t="shared" si="582"/>
        <v>0</v>
      </c>
      <c r="BQ396" s="317">
        <f t="shared" si="582"/>
        <v>0</v>
      </c>
      <c r="BR396" s="317">
        <f t="shared" si="582"/>
        <v>0</v>
      </c>
      <c r="BS396" s="317">
        <f t="shared" si="582"/>
        <v>0</v>
      </c>
      <c r="BT396" s="317">
        <f t="shared" ref="BT396:BX396" si="583">SUM(BT395,BT393,BT391,BT389,BT387,BT385,BT383,BT381,BT379,BT377,BT375,BT373,BT371,BT369,BT367)</f>
        <v>0</v>
      </c>
      <c r="BU396" s="317">
        <f t="shared" si="583"/>
        <v>0</v>
      </c>
      <c r="BV396" s="317">
        <f t="shared" si="583"/>
        <v>0</v>
      </c>
      <c r="BW396" s="317">
        <f t="shared" si="583"/>
        <v>0</v>
      </c>
      <c r="BX396" s="317">
        <f t="shared" si="583"/>
        <v>0</v>
      </c>
    </row>
    <row r="397" spans="1:76" x14ac:dyDescent="0.25">
      <c r="C397" s="42"/>
      <c r="F397" s="31"/>
    </row>
  </sheetData>
  <sheetProtection algorithmName="SHA-512" hashValue="2E7wlpaAapHjSJcsBUnmU/CA9vEHxSDLh5zfOwjDF1SojFLWEhZavyKDizz+iPlgQNtf0jYyd4JCh/+Al7TDNA==" saltValue="V8U40G9xJwabUpQMyj2oWg==" spinCount="100000" sheet="1" objects="1" scenarios="1"/>
  <mergeCells count="604">
    <mergeCell ref="D380:D381"/>
    <mergeCell ref="E182:E183"/>
    <mergeCell ref="E215:E216"/>
    <mergeCell ref="E248:E249"/>
    <mergeCell ref="E281:E282"/>
    <mergeCell ref="E314:E315"/>
    <mergeCell ref="E347:E348"/>
    <mergeCell ref="E380:E381"/>
    <mergeCell ref="E374:E375"/>
    <mergeCell ref="E376:E377"/>
    <mergeCell ref="E378:E379"/>
    <mergeCell ref="D182:D183"/>
    <mergeCell ref="D215:D216"/>
    <mergeCell ref="D248:D249"/>
    <mergeCell ref="D281:D282"/>
    <mergeCell ref="D314:D315"/>
    <mergeCell ref="D347:D348"/>
    <mergeCell ref="D374:D375"/>
    <mergeCell ref="D376:D377"/>
    <mergeCell ref="D378:D379"/>
    <mergeCell ref="E269:E270"/>
    <mergeCell ref="E271:E272"/>
    <mergeCell ref="E273:E274"/>
    <mergeCell ref="E275:E276"/>
    <mergeCell ref="C215:C216"/>
    <mergeCell ref="C248:C249"/>
    <mergeCell ref="C281:C282"/>
    <mergeCell ref="C314:C315"/>
    <mergeCell ref="C347:C348"/>
    <mergeCell ref="C308:C309"/>
    <mergeCell ref="C310:C311"/>
    <mergeCell ref="C312:C313"/>
    <mergeCell ref="C335:C336"/>
    <mergeCell ref="C337:C338"/>
    <mergeCell ref="C339:C340"/>
    <mergeCell ref="C341:C342"/>
    <mergeCell ref="C343:C344"/>
    <mergeCell ref="C345:C346"/>
    <mergeCell ref="C269:C270"/>
    <mergeCell ref="C271:C272"/>
    <mergeCell ref="C273:C274"/>
    <mergeCell ref="C302:C303"/>
    <mergeCell ref="C304:C305"/>
    <mergeCell ref="C306:C307"/>
    <mergeCell ref="C225:C226"/>
    <mergeCell ref="E277:E278"/>
    <mergeCell ref="E279:E280"/>
    <mergeCell ref="E302:E303"/>
    <mergeCell ref="E304:E305"/>
    <mergeCell ref="E306:E307"/>
    <mergeCell ref="E308:E309"/>
    <mergeCell ref="E310:E311"/>
    <mergeCell ref="E312:E313"/>
    <mergeCell ref="E335:E336"/>
    <mergeCell ref="E322:E323"/>
    <mergeCell ref="E324:E325"/>
    <mergeCell ref="E318:E319"/>
    <mergeCell ref="E320:E321"/>
    <mergeCell ref="E293:E294"/>
    <mergeCell ref="E295:E296"/>
    <mergeCell ref="E370:E371"/>
    <mergeCell ref="E372:E373"/>
    <mergeCell ref="D335:D336"/>
    <mergeCell ref="D337:D338"/>
    <mergeCell ref="D339:D340"/>
    <mergeCell ref="D341:D342"/>
    <mergeCell ref="D343:D344"/>
    <mergeCell ref="D345:D346"/>
    <mergeCell ref="D368:D369"/>
    <mergeCell ref="D370:D371"/>
    <mergeCell ref="D372:D373"/>
    <mergeCell ref="E366:E367"/>
    <mergeCell ref="B345:B346"/>
    <mergeCell ref="B368:B369"/>
    <mergeCell ref="D302:D303"/>
    <mergeCell ref="D304:D305"/>
    <mergeCell ref="D306:D307"/>
    <mergeCell ref="E337:E338"/>
    <mergeCell ref="E339:E340"/>
    <mergeCell ref="E341:E342"/>
    <mergeCell ref="E343:E344"/>
    <mergeCell ref="E345:E346"/>
    <mergeCell ref="E368:E369"/>
    <mergeCell ref="B355:B356"/>
    <mergeCell ref="C355:C356"/>
    <mergeCell ref="B322:B323"/>
    <mergeCell ref="C322:C323"/>
    <mergeCell ref="B324:B325"/>
    <mergeCell ref="C324:C325"/>
    <mergeCell ref="B353:B354"/>
    <mergeCell ref="C353:C354"/>
    <mergeCell ref="D322:D323"/>
    <mergeCell ref="D324:D325"/>
    <mergeCell ref="B384:B385"/>
    <mergeCell ref="A392:A393"/>
    <mergeCell ref="A394:A395"/>
    <mergeCell ref="B269:B270"/>
    <mergeCell ref="B271:B272"/>
    <mergeCell ref="B273:B274"/>
    <mergeCell ref="B275:B276"/>
    <mergeCell ref="B277:B278"/>
    <mergeCell ref="B279:B280"/>
    <mergeCell ref="B302:B303"/>
    <mergeCell ref="B304:B305"/>
    <mergeCell ref="B306:B307"/>
    <mergeCell ref="B308:B309"/>
    <mergeCell ref="B310:B311"/>
    <mergeCell ref="B312:B313"/>
    <mergeCell ref="B335:B336"/>
    <mergeCell ref="B337:B338"/>
    <mergeCell ref="B339:B340"/>
    <mergeCell ref="B341:B342"/>
    <mergeCell ref="B281:B282"/>
    <mergeCell ref="A388:A389"/>
    <mergeCell ref="B314:B315"/>
    <mergeCell ref="B347:B348"/>
    <mergeCell ref="B343:B344"/>
    <mergeCell ref="A341:A342"/>
    <mergeCell ref="A343:A344"/>
    <mergeCell ref="A345:A346"/>
    <mergeCell ref="A347:A348"/>
    <mergeCell ref="A349:A350"/>
    <mergeCell ref="A351:A352"/>
    <mergeCell ref="A390:A391"/>
    <mergeCell ref="A353:A354"/>
    <mergeCell ref="A355:A356"/>
    <mergeCell ref="A357:A358"/>
    <mergeCell ref="A359:A360"/>
    <mergeCell ref="A361:A362"/>
    <mergeCell ref="A366:A367"/>
    <mergeCell ref="A368:A369"/>
    <mergeCell ref="A370:A371"/>
    <mergeCell ref="A372:A373"/>
    <mergeCell ref="A374:A375"/>
    <mergeCell ref="A376:A377"/>
    <mergeCell ref="A378:A379"/>
    <mergeCell ref="A384:A385"/>
    <mergeCell ref="A386:A387"/>
    <mergeCell ref="A322:A323"/>
    <mergeCell ref="A324:A325"/>
    <mergeCell ref="A326:A327"/>
    <mergeCell ref="A328:A329"/>
    <mergeCell ref="A333:A334"/>
    <mergeCell ref="A332:D332"/>
    <mergeCell ref="A335:A336"/>
    <mergeCell ref="A337:A338"/>
    <mergeCell ref="A339:A340"/>
    <mergeCell ref="A281:A282"/>
    <mergeCell ref="A283:A284"/>
    <mergeCell ref="A285:A286"/>
    <mergeCell ref="A287:A288"/>
    <mergeCell ref="A289:A290"/>
    <mergeCell ref="A291:A292"/>
    <mergeCell ref="A293:A294"/>
    <mergeCell ref="A295:A296"/>
    <mergeCell ref="A300:A301"/>
    <mergeCell ref="D236:D237"/>
    <mergeCell ref="D238:D239"/>
    <mergeCell ref="D240:D241"/>
    <mergeCell ref="D242:D243"/>
    <mergeCell ref="D244:D245"/>
    <mergeCell ref="D246:D247"/>
    <mergeCell ref="E236:E237"/>
    <mergeCell ref="E238:E239"/>
    <mergeCell ref="E240:E241"/>
    <mergeCell ref="E242:E243"/>
    <mergeCell ref="E244:E245"/>
    <mergeCell ref="E246:E247"/>
    <mergeCell ref="A248:A249"/>
    <mergeCell ref="A250:A251"/>
    <mergeCell ref="A252:A253"/>
    <mergeCell ref="A254:A255"/>
    <mergeCell ref="A256:A257"/>
    <mergeCell ref="A258:A259"/>
    <mergeCell ref="A260:A261"/>
    <mergeCell ref="A262:A263"/>
    <mergeCell ref="B236:B237"/>
    <mergeCell ref="B238:B239"/>
    <mergeCell ref="B240:B241"/>
    <mergeCell ref="B242:B243"/>
    <mergeCell ref="B244:B245"/>
    <mergeCell ref="B246:B247"/>
    <mergeCell ref="B248:B249"/>
    <mergeCell ref="C211:C212"/>
    <mergeCell ref="C213:C214"/>
    <mergeCell ref="D203:D204"/>
    <mergeCell ref="E203:E204"/>
    <mergeCell ref="D205:D206"/>
    <mergeCell ref="E205:E206"/>
    <mergeCell ref="D207:D208"/>
    <mergeCell ref="E207:E208"/>
    <mergeCell ref="D209:D210"/>
    <mergeCell ref="E209:E210"/>
    <mergeCell ref="D211:D212"/>
    <mergeCell ref="E211:E212"/>
    <mergeCell ref="D213:D214"/>
    <mergeCell ref="E213:E214"/>
    <mergeCell ref="A223:A224"/>
    <mergeCell ref="A225:A226"/>
    <mergeCell ref="A227:A228"/>
    <mergeCell ref="A229:A230"/>
    <mergeCell ref="B203:B204"/>
    <mergeCell ref="B205:B206"/>
    <mergeCell ref="B207:B208"/>
    <mergeCell ref="B209:B210"/>
    <mergeCell ref="B211:B212"/>
    <mergeCell ref="B213:B214"/>
    <mergeCell ref="A205:A206"/>
    <mergeCell ref="A207:A208"/>
    <mergeCell ref="A209:A210"/>
    <mergeCell ref="A211:A212"/>
    <mergeCell ref="A213:A214"/>
    <mergeCell ref="A215:A216"/>
    <mergeCell ref="A217:A218"/>
    <mergeCell ref="A219:A220"/>
    <mergeCell ref="A221:A222"/>
    <mergeCell ref="B215:B216"/>
    <mergeCell ref="B223:B224"/>
    <mergeCell ref="A180:A181"/>
    <mergeCell ref="B180:B181"/>
    <mergeCell ref="C180:C181"/>
    <mergeCell ref="D180:D181"/>
    <mergeCell ref="E180:E181"/>
    <mergeCell ref="A182:A183"/>
    <mergeCell ref="A184:A185"/>
    <mergeCell ref="A186:A187"/>
    <mergeCell ref="A188:A189"/>
    <mergeCell ref="D186:D187"/>
    <mergeCell ref="D188:D189"/>
    <mergeCell ref="B188:B189"/>
    <mergeCell ref="C188:C189"/>
    <mergeCell ref="B186:B187"/>
    <mergeCell ref="C186:C187"/>
    <mergeCell ref="B182:B183"/>
    <mergeCell ref="C182:C183"/>
    <mergeCell ref="A176:A177"/>
    <mergeCell ref="B176:B177"/>
    <mergeCell ref="C176:C177"/>
    <mergeCell ref="D176:D177"/>
    <mergeCell ref="E176:E177"/>
    <mergeCell ref="A178:A179"/>
    <mergeCell ref="B178:B179"/>
    <mergeCell ref="C178:C179"/>
    <mergeCell ref="D178:D179"/>
    <mergeCell ref="E178:E179"/>
    <mergeCell ref="A168:A169"/>
    <mergeCell ref="A170:A171"/>
    <mergeCell ref="B170:B171"/>
    <mergeCell ref="C170:C171"/>
    <mergeCell ref="D170:D171"/>
    <mergeCell ref="E170:E171"/>
    <mergeCell ref="A172:A173"/>
    <mergeCell ref="B172:B173"/>
    <mergeCell ref="C172:C173"/>
    <mergeCell ref="D172:D173"/>
    <mergeCell ref="E172:E173"/>
    <mergeCell ref="B168:B169"/>
    <mergeCell ref="C168:C169"/>
    <mergeCell ref="A174:A175"/>
    <mergeCell ref="B174:B175"/>
    <mergeCell ref="C174:C175"/>
    <mergeCell ref="D174:D175"/>
    <mergeCell ref="E174:E175"/>
    <mergeCell ref="B285:B286"/>
    <mergeCell ref="C285:C286"/>
    <mergeCell ref="B316:B317"/>
    <mergeCell ref="C316:C317"/>
    <mergeCell ref="E300:E301"/>
    <mergeCell ref="E316:E317"/>
    <mergeCell ref="D300:D301"/>
    <mergeCell ref="D316:D317"/>
    <mergeCell ref="E289:E290"/>
    <mergeCell ref="E291:E292"/>
    <mergeCell ref="E285:E286"/>
    <mergeCell ref="E287:E288"/>
    <mergeCell ref="D285:D286"/>
    <mergeCell ref="D287:D288"/>
    <mergeCell ref="D289:D290"/>
    <mergeCell ref="D291:D292"/>
    <mergeCell ref="E267:E268"/>
    <mergeCell ref="E283:E284"/>
    <mergeCell ref="E260:E261"/>
    <mergeCell ref="B287:B288"/>
    <mergeCell ref="C289:C290"/>
    <mergeCell ref="B291:B292"/>
    <mergeCell ref="C291:C292"/>
    <mergeCell ref="B293:B294"/>
    <mergeCell ref="C293:C294"/>
    <mergeCell ref="C223:C224"/>
    <mergeCell ref="B225:B226"/>
    <mergeCell ref="C287:C288"/>
    <mergeCell ref="B289:B290"/>
    <mergeCell ref="C236:C237"/>
    <mergeCell ref="C238:C239"/>
    <mergeCell ref="C240:C241"/>
    <mergeCell ref="C242:C243"/>
    <mergeCell ref="C244:C245"/>
    <mergeCell ref="C246:C247"/>
    <mergeCell ref="C275:C276"/>
    <mergeCell ref="C277:C278"/>
    <mergeCell ref="C279:C280"/>
    <mergeCell ref="C386:C387"/>
    <mergeCell ref="E392:E393"/>
    <mergeCell ref="E394:E395"/>
    <mergeCell ref="E388:E389"/>
    <mergeCell ref="E390:E391"/>
    <mergeCell ref="B388:B389"/>
    <mergeCell ref="C388:C389"/>
    <mergeCell ref="B390:B391"/>
    <mergeCell ref="C390:C391"/>
    <mergeCell ref="B392:B393"/>
    <mergeCell ref="C392:C393"/>
    <mergeCell ref="B386:B387"/>
    <mergeCell ref="E384:E385"/>
    <mergeCell ref="E386:E387"/>
    <mergeCell ref="D384:D385"/>
    <mergeCell ref="D386:D387"/>
    <mergeCell ref="D388:D389"/>
    <mergeCell ref="D390:D391"/>
    <mergeCell ref="D392:D393"/>
    <mergeCell ref="D394:D395"/>
    <mergeCell ref="B326:B327"/>
    <mergeCell ref="C326:C327"/>
    <mergeCell ref="B328:B329"/>
    <mergeCell ref="C328:C329"/>
    <mergeCell ref="E382:E383"/>
    <mergeCell ref="E359:E360"/>
    <mergeCell ref="E361:E362"/>
    <mergeCell ref="E355:E356"/>
    <mergeCell ref="E357:E358"/>
    <mergeCell ref="D355:D356"/>
    <mergeCell ref="D357:D358"/>
    <mergeCell ref="D359:D360"/>
    <mergeCell ref="D361:D362"/>
    <mergeCell ref="D366:D367"/>
    <mergeCell ref="B394:B395"/>
    <mergeCell ref="C394:C395"/>
    <mergeCell ref="D293:D294"/>
    <mergeCell ref="D295:D296"/>
    <mergeCell ref="B382:B383"/>
    <mergeCell ref="C382:C383"/>
    <mergeCell ref="E351:E352"/>
    <mergeCell ref="E353:E354"/>
    <mergeCell ref="E333:E334"/>
    <mergeCell ref="E349:E350"/>
    <mergeCell ref="E326:E327"/>
    <mergeCell ref="E328:E329"/>
    <mergeCell ref="D326:D327"/>
    <mergeCell ref="D328:D329"/>
    <mergeCell ref="D333:D334"/>
    <mergeCell ref="D349:D350"/>
    <mergeCell ref="D351:D352"/>
    <mergeCell ref="D353:D354"/>
    <mergeCell ref="B333:B334"/>
    <mergeCell ref="C333:C334"/>
    <mergeCell ref="B349:B350"/>
    <mergeCell ref="C349:C350"/>
    <mergeCell ref="B351:B352"/>
    <mergeCell ref="C351:C352"/>
    <mergeCell ref="C357:C358"/>
    <mergeCell ref="B357:B358"/>
    <mergeCell ref="D267:D268"/>
    <mergeCell ref="D283:D284"/>
    <mergeCell ref="A266:D266"/>
    <mergeCell ref="B256:B257"/>
    <mergeCell ref="C256:C257"/>
    <mergeCell ref="B258:B259"/>
    <mergeCell ref="C258:C259"/>
    <mergeCell ref="B283:B284"/>
    <mergeCell ref="B267:B268"/>
    <mergeCell ref="C267:C268"/>
    <mergeCell ref="C283:C284"/>
    <mergeCell ref="A267:A268"/>
    <mergeCell ref="A269:A270"/>
    <mergeCell ref="A271:A272"/>
    <mergeCell ref="D269:D270"/>
    <mergeCell ref="D271:D272"/>
    <mergeCell ref="D273:D274"/>
    <mergeCell ref="D275:D276"/>
    <mergeCell ref="D277:D278"/>
    <mergeCell ref="D279:D280"/>
    <mergeCell ref="A273:A274"/>
    <mergeCell ref="A275:A276"/>
    <mergeCell ref="A277:A278"/>
    <mergeCell ref="A279:A280"/>
    <mergeCell ref="E234:E235"/>
    <mergeCell ref="E250:E251"/>
    <mergeCell ref="E227:E228"/>
    <mergeCell ref="E229:E230"/>
    <mergeCell ref="D227:D228"/>
    <mergeCell ref="D229:D230"/>
    <mergeCell ref="D234:D235"/>
    <mergeCell ref="D250:D251"/>
    <mergeCell ref="A233:D233"/>
    <mergeCell ref="B227:B228"/>
    <mergeCell ref="C227:C228"/>
    <mergeCell ref="B229:B230"/>
    <mergeCell ref="C229:C230"/>
    <mergeCell ref="B234:B235"/>
    <mergeCell ref="C234:C235"/>
    <mergeCell ref="B250:B251"/>
    <mergeCell ref="C250:C251"/>
    <mergeCell ref="A234:A235"/>
    <mergeCell ref="A236:A237"/>
    <mergeCell ref="A238:A239"/>
    <mergeCell ref="A240:A241"/>
    <mergeCell ref="A242:A243"/>
    <mergeCell ref="A244:A245"/>
    <mergeCell ref="A246:A247"/>
    <mergeCell ref="E252:E253"/>
    <mergeCell ref="E254:E255"/>
    <mergeCell ref="D252:D253"/>
    <mergeCell ref="D254:D255"/>
    <mergeCell ref="B260:B261"/>
    <mergeCell ref="C260:C261"/>
    <mergeCell ref="B262:B263"/>
    <mergeCell ref="C262:C263"/>
    <mergeCell ref="B252:B253"/>
    <mergeCell ref="C252:C253"/>
    <mergeCell ref="B254:B255"/>
    <mergeCell ref="C254:C255"/>
    <mergeCell ref="E262:E263"/>
    <mergeCell ref="E256:E257"/>
    <mergeCell ref="E258:E259"/>
    <mergeCell ref="D256:D257"/>
    <mergeCell ref="D258:D259"/>
    <mergeCell ref="D260:D261"/>
    <mergeCell ref="D262:D263"/>
    <mergeCell ref="A165:A166"/>
    <mergeCell ref="E168:E169"/>
    <mergeCell ref="E184:E185"/>
    <mergeCell ref="D165:D166"/>
    <mergeCell ref="E223:E224"/>
    <mergeCell ref="E225:E226"/>
    <mergeCell ref="E219:E220"/>
    <mergeCell ref="E221:E222"/>
    <mergeCell ref="E201:E202"/>
    <mergeCell ref="E217:E218"/>
    <mergeCell ref="D201:D202"/>
    <mergeCell ref="D217:D218"/>
    <mergeCell ref="D219:D220"/>
    <mergeCell ref="D221:D222"/>
    <mergeCell ref="D223:D224"/>
    <mergeCell ref="D225:D226"/>
    <mergeCell ref="B184:B185"/>
    <mergeCell ref="C184:C185"/>
    <mergeCell ref="E194:E195"/>
    <mergeCell ref="E196:E197"/>
    <mergeCell ref="E190:E191"/>
    <mergeCell ref="E192:E193"/>
    <mergeCell ref="E186:E187"/>
    <mergeCell ref="E188:E189"/>
    <mergeCell ref="D192:D193"/>
    <mergeCell ref="D194:D195"/>
    <mergeCell ref="D196:D197"/>
    <mergeCell ref="E165:E166"/>
    <mergeCell ref="D168:D169"/>
    <mergeCell ref="D184:D185"/>
    <mergeCell ref="D111:F111"/>
    <mergeCell ref="D114:D115"/>
    <mergeCell ref="F114:F115"/>
    <mergeCell ref="E114:E115"/>
    <mergeCell ref="D133:F133"/>
    <mergeCell ref="A25:D25"/>
    <mergeCell ref="D44:F44"/>
    <mergeCell ref="E92:E93"/>
    <mergeCell ref="D67:F67"/>
    <mergeCell ref="D70:D71"/>
    <mergeCell ref="F70:F71"/>
    <mergeCell ref="E70:E71"/>
    <mergeCell ref="C70:C71"/>
    <mergeCell ref="D89:F89"/>
    <mergeCell ref="D92:D93"/>
    <mergeCell ref="F92:F93"/>
    <mergeCell ref="C92:C93"/>
    <mergeCell ref="A91:D91"/>
    <mergeCell ref="E48:E49"/>
    <mergeCell ref="D48:D49"/>
    <mergeCell ref="F48:F49"/>
    <mergeCell ref="C48:C49"/>
    <mergeCell ref="A47:D47"/>
    <mergeCell ref="A69:D69"/>
    <mergeCell ref="D66:F66"/>
    <mergeCell ref="D88:F88"/>
    <mergeCell ref="A3:D3"/>
    <mergeCell ref="A113:D113"/>
    <mergeCell ref="A167:D167"/>
    <mergeCell ref="C159:F159"/>
    <mergeCell ref="D4:D5"/>
    <mergeCell ref="D45:F45"/>
    <mergeCell ref="F4:F5"/>
    <mergeCell ref="E4:E5"/>
    <mergeCell ref="C4:C5"/>
    <mergeCell ref="D22:F22"/>
    <mergeCell ref="E26:E27"/>
    <mergeCell ref="A26:A27"/>
    <mergeCell ref="B26:B27"/>
    <mergeCell ref="D26:D27"/>
    <mergeCell ref="F26:F27"/>
    <mergeCell ref="D23:F23"/>
    <mergeCell ref="C26:C27"/>
    <mergeCell ref="D155:F155"/>
    <mergeCell ref="F165:F166"/>
    <mergeCell ref="B165:B166"/>
    <mergeCell ref="A161:C162"/>
    <mergeCell ref="A4:A5"/>
    <mergeCell ref="B4:B5"/>
    <mergeCell ref="C114:C115"/>
    <mergeCell ref="D110:F110"/>
    <mergeCell ref="D132:F132"/>
    <mergeCell ref="D154:F154"/>
    <mergeCell ref="C158:F158"/>
    <mergeCell ref="B190:B191"/>
    <mergeCell ref="C190:C191"/>
    <mergeCell ref="A190:A191"/>
    <mergeCell ref="A48:A49"/>
    <mergeCell ref="B48:B49"/>
    <mergeCell ref="A70:A71"/>
    <mergeCell ref="B70:B71"/>
    <mergeCell ref="A92:A93"/>
    <mergeCell ref="B92:B93"/>
    <mergeCell ref="A114:A115"/>
    <mergeCell ref="B114:B115"/>
    <mergeCell ref="A136:A137"/>
    <mergeCell ref="B136:B137"/>
    <mergeCell ref="C165:C166"/>
    <mergeCell ref="D136:D137"/>
    <mergeCell ref="F136:F137"/>
    <mergeCell ref="C136:C137"/>
    <mergeCell ref="A135:D135"/>
    <mergeCell ref="E136:E137"/>
    <mergeCell ref="D190:D191"/>
    <mergeCell ref="B192:B193"/>
    <mergeCell ref="C192:C193"/>
    <mergeCell ref="B217:B218"/>
    <mergeCell ref="C217:C218"/>
    <mergeCell ref="C221:C222"/>
    <mergeCell ref="B194:B195"/>
    <mergeCell ref="C194:C195"/>
    <mergeCell ref="B196:B197"/>
    <mergeCell ref="C196:C197"/>
    <mergeCell ref="B201:B202"/>
    <mergeCell ref="C201:C202"/>
    <mergeCell ref="A200:D200"/>
    <mergeCell ref="B219:B220"/>
    <mergeCell ref="C219:C220"/>
    <mergeCell ref="B221:B222"/>
    <mergeCell ref="A192:A193"/>
    <mergeCell ref="A194:A195"/>
    <mergeCell ref="A196:A197"/>
    <mergeCell ref="A201:A202"/>
    <mergeCell ref="A203:A204"/>
    <mergeCell ref="C203:C204"/>
    <mergeCell ref="C205:C206"/>
    <mergeCell ref="C207:C208"/>
    <mergeCell ref="C209:C210"/>
    <mergeCell ref="C384:C385"/>
    <mergeCell ref="B359:B360"/>
    <mergeCell ref="C359:C360"/>
    <mergeCell ref="B361:B362"/>
    <mergeCell ref="C361:C362"/>
    <mergeCell ref="B366:B367"/>
    <mergeCell ref="C366:C367"/>
    <mergeCell ref="B376:B377"/>
    <mergeCell ref="B378:B379"/>
    <mergeCell ref="C368:C369"/>
    <mergeCell ref="C370:C371"/>
    <mergeCell ref="C372:C373"/>
    <mergeCell ref="C374:C375"/>
    <mergeCell ref="C376:C377"/>
    <mergeCell ref="C378:C379"/>
    <mergeCell ref="B380:B381"/>
    <mergeCell ref="C380:C381"/>
    <mergeCell ref="A365:D365"/>
    <mergeCell ref="D382:D383"/>
    <mergeCell ref="A380:A381"/>
    <mergeCell ref="A382:A383"/>
    <mergeCell ref="B370:B371"/>
    <mergeCell ref="B372:B373"/>
    <mergeCell ref="B374:B375"/>
    <mergeCell ref="B295:B296"/>
    <mergeCell ref="C295:C296"/>
    <mergeCell ref="B300:B301"/>
    <mergeCell ref="C300:C301"/>
    <mergeCell ref="A299:D299"/>
    <mergeCell ref="B320:B321"/>
    <mergeCell ref="C320:C321"/>
    <mergeCell ref="D318:D319"/>
    <mergeCell ref="D320:D321"/>
    <mergeCell ref="D308:D309"/>
    <mergeCell ref="D310:D311"/>
    <mergeCell ref="D312:D313"/>
    <mergeCell ref="B318:B319"/>
    <mergeCell ref="C318:C319"/>
    <mergeCell ref="A312:A313"/>
    <mergeCell ref="A302:A303"/>
    <mergeCell ref="A304:A305"/>
    <mergeCell ref="A306:A307"/>
    <mergeCell ref="A308:A309"/>
    <mergeCell ref="A310:A311"/>
    <mergeCell ref="A314:A315"/>
    <mergeCell ref="A316:A317"/>
    <mergeCell ref="A318:A319"/>
    <mergeCell ref="A320:A321"/>
  </mergeCells>
  <conditionalFormatting sqref="G6:BX13">
    <cfRule type="expression" dxfId="114" priority="58">
      <formula>G5="-"</formula>
    </cfRule>
  </conditionalFormatting>
  <conditionalFormatting sqref="G14:BX14">
    <cfRule type="expression" dxfId="113" priority="57">
      <formula>G5="-"</formula>
    </cfRule>
  </conditionalFormatting>
  <conditionalFormatting sqref="G15:BX15">
    <cfRule type="expression" dxfId="112" priority="56">
      <formula>G5="-"</formula>
    </cfRule>
  </conditionalFormatting>
  <conditionalFormatting sqref="G16:BX16">
    <cfRule type="expression" dxfId="111" priority="55">
      <formula>G5="-"</formula>
    </cfRule>
  </conditionalFormatting>
  <conditionalFormatting sqref="G17:BX17">
    <cfRule type="expression" dxfId="110" priority="54">
      <formula>G5="-"</formula>
    </cfRule>
  </conditionalFormatting>
  <conditionalFormatting sqref="G18:BX18">
    <cfRule type="expression" dxfId="109" priority="53">
      <formula>G5="-"</formula>
    </cfRule>
  </conditionalFormatting>
  <conditionalFormatting sqref="G19:BX19">
    <cfRule type="expression" dxfId="108" priority="52">
      <formula>G5="-"</formula>
    </cfRule>
  </conditionalFormatting>
  <conditionalFormatting sqref="G20:BX20">
    <cfRule type="expression" dxfId="107" priority="51">
      <formula>G5="-"</formula>
    </cfRule>
  </conditionalFormatting>
  <conditionalFormatting sqref="G28:BX35">
    <cfRule type="expression" dxfId="106" priority="50">
      <formula>G27="-"</formula>
    </cfRule>
  </conditionalFormatting>
  <conditionalFormatting sqref="G36:BX36">
    <cfRule type="expression" dxfId="105" priority="49">
      <formula>G27="-"</formula>
    </cfRule>
  </conditionalFormatting>
  <conditionalFormatting sqref="G37:BX37">
    <cfRule type="expression" dxfId="104" priority="48">
      <formula>G27="-"</formula>
    </cfRule>
  </conditionalFormatting>
  <conditionalFormatting sqref="G38:BX38">
    <cfRule type="expression" dxfId="103" priority="47">
      <formula>G27="-"</formula>
    </cfRule>
  </conditionalFormatting>
  <conditionalFormatting sqref="G39:BX39">
    <cfRule type="expression" dxfId="102" priority="46">
      <formula>G27="-"</formula>
    </cfRule>
  </conditionalFormatting>
  <conditionalFormatting sqref="G40:BX40">
    <cfRule type="expression" dxfId="101" priority="45">
      <formula>G27="-"</formula>
    </cfRule>
  </conditionalFormatting>
  <conditionalFormatting sqref="G41:BX41">
    <cfRule type="expression" dxfId="100" priority="44">
      <formula>G27="-"</formula>
    </cfRule>
  </conditionalFormatting>
  <conditionalFormatting sqref="J42:BX42">
    <cfRule type="expression" dxfId="99" priority="43">
      <formula>J27="-"</formula>
    </cfRule>
  </conditionalFormatting>
  <conditionalFormatting sqref="G50:BX57">
    <cfRule type="expression" dxfId="98" priority="42">
      <formula>G49="-"</formula>
    </cfRule>
  </conditionalFormatting>
  <conditionalFormatting sqref="G58:BX58">
    <cfRule type="expression" dxfId="97" priority="41">
      <formula>G49="-"</formula>
    </cfRule>
  </conditionalFormatting>
  <conditionalFormatting sqref="G59:BX59">
    <cfRule type="expression" dxfId="96" priority="40">
      <formula>G49="-"</formula>
    </cfRule>
  </conditionalFormatting>
  <conditionalFormatting sqref="G60:BX60">
    <cfRule type="expression" dxfId="95" priority="39">
      <formula>G49="-"</formula>
    </cfRule>
  </conditionalFormatting>
  <conditionalFormatting sqref="G61:BX61">
    <cfRule type="expression" dxfId="94" priority="38">
      <formula>G49="-"</formula>
    </cfRule>
  </conditionalFormatting>
  <conditionalFormatting sqref="G62:BX62">
    <cfRule type="expression" dxfId="93" priority="37">
      <formula>G49="-"</formula>
    </cfRule>
  </conditionalFormatting>
  <conditionalFormatting sqref="G63:BX63">
    <cfRule type="expression" dxfId="92" priority="36">
      <formula>G49="-"</formula>
    </cfRule>
  </conditionalFormatting>
  <conditionalFormatting sqref="J64:BX64">
    <cfRule type="expression" dxfId="91" priority="35">
      <formula>J49="-"</formula>
    </cfRule>
  </conditionalFormatting>
  <conditionalFormatting sqref="G72:BX79">
    <cfRule type="expression" dxfId="90" priority="34">
      <formula>G71="-"</formula>
    </cfRule>
  </conditionalFormatting>
  <conditionalFormatting sqref="G80:BX80">
    <cfRule type="expression" dxfId="89" priority="33">
      <formula>G71="-"</formula>
    </cfRule>
  </conditionalFormatting>
  <conditionalFormatting sqref="G81:BX81">
    <cfRule type="expression" dxfId="88" priority="32">
      <formula>G71="-"</formula>
    </cfRule>
  </conditionalFormatting>
  <conditionalFormatting sqref="G82:BX82">
    <cfRule type="expression" dxfId="87" priority="31">
      <formula>G71="-"</formula>
    </cfRule>
  </conditionalFormatting>
  <conditionalFormatting sqref="G83:BX83">
    <cfRule type="expression" dxfId="86" priority="30">
      <formula>G71="-"</formula>
    </cfRule>
  </conditionalFormatting>
  <conditionalFormatting sqref="G84:BX84">
    <cfRule type="expression" dxfId="85" priority="29">
      <formula>G71="-"</formula>
    </cfRule>
  </conditionalFormatting>
  <conditionalFormatting sqref="G85:BX85">
    <cfRule type="expression" dxfId="84" priority="28">
      <formula>G71="-"</formula>
    </cfRule>
  </conditionalFormatting>
  <conditionalFormatting sqref="G86:BX86">
    <cfRule type="expression" dxfId="83" priority="27">
      <formula>G71="-"</formula>
    </cfRule>
  </conditionalFormatting>
  <conditionalFormatting sqref="G94:BX101">
    <cfRule type="expression" dxfId="82" priority="26">
      <formula>G93="-"</formula>
    </cfRule>
  </conditionalFormatting>
  <conditionalFormatting sqref="G102:BX102">
    <cfRule type="expression" dxfId="81" priority="25">
      <formula>G93="-"</formula>
    </cfRule>
  </conditionalFormatting>
  <conditionalFormatting sqref="G103:BX103">
    <cfRule type="expression" dxfId="80" priority="24">
      <formula>G93="-"</formula>
    </cfRule>
  </conditionalFormatting>
  <conditionalFormatting sqref="G104:BX104">
    <cfRule type="expression" dxfId="79" priority="23">
      <formula>G93="-"</formula>
    </cfRule>
  </conditionalFormatting>
  <conditionalFormatting sqref="G105:BX105">
    <cfRule type="expression" dxfId="78" priority="22">
      <formula>G93="-"</formula>
    </cfRule>
  </conditionalFormatting>
  <conditionalFormatting sqref="G106:BX106">
    <cfRule type="expression" dxfId="77" priority="21">
      <formula>G93="-"</formula>
    </cfRule>
  </conditionalFormatting>
  <conditionalFormatting sqref="G107:BX107">
    <cfRule type="expression" dxfId="76" priority="20">
      <formula>G93="-"</formula>
    </cfRule>
  </conditionalFormatting>
  <conditionalFormatting sqref="G108:BX108">
    <cfRule type="expression" dxfId="75" priority="19">
      <formula>G93="-"</formula>
    </cfRule>
  </conditionalFormatting>
  <conditionalFormatting sqref="G116:BX123">
    <cfRule type="expression" dxfId="74" priority="18">
      <formula>G115="-"</formula>
    </cfRule>
  </conditionalFormatting>
  <conditionalFormatting sqref="G124:BX124">
    <cfRule type="expression" dxfId="73" priority="17">
      <formula>G115="-"</formula>
    </cfRule>
  </conditionalFormatting>
  <conditionalFormatting sqref="G125:BX125">
    <cfRule type="expression" dxfId="72" priority="16">
      <formula>G115="-"</formula>
    </cfRule>
  </conditionalFormatting>
  <conditionalFormatting sqref="G126:BX126">
    <cfRule type="expression" dxfId="71" priority="15">
      <formula>G115="-"</formula>
    </cfRule>
  </conditionalFormatting>
  <conditionalFormatting sqref="G127:BX127">
    <cfRule type="expression" dxfId="70" priority="14">
      <formula>G115="-"</formula>
    </cfRule>
  </conditionalFormatting>
  <conditionalFormatting sqref="G128:BX128">
    <cfRule type="expression" dxfId="69" priority="13">
      <formula>G115="-"</formula>
    </cfRule>
  </conditionalFormatting>
  <conditionalFormatting sqref="G129:BX129">
    <cfRule type="expression" dxfId="68" priority="12">
      <formula>G115="-"</formula>
    </cfRule>
  </conditionalFormatting>
  <conditionalFormatting sqref="G130:BX130">
    <cfRule type="expression" dxfId="67" priority="11">
      <formula>G115="-"</formula>
    </cfRule>
  </conditionalFormatting>
  <conditionalFormatting sqref="G138:BX145">
    <cfRule type="expression" dxfId="66" priority="10">
      <formula>G137="-"</formula>
    </cfRule>
  </conditionalFormatting>
  <conditionalFormatting sqref="G146:BX146">
    <cfRule type="expression" dxfId="65" priority="9">
      <formula>G137="-"</formula>
    </cfRule>
  </conditionalFormatting>
  <conditionalFormatting sqref="G147:BX147">
    <cfRule type="expression" dxfId="64" priority="8">
      <formula>G137="-"</formula>
    </cfRule>
  </conditionalFormatting>
  <conditionalFormatting sqref="G148:BX148">
    <cfRule type="expression" dxfId="63" priority="7">
      <formula>G137="-"</formula>
    </cfRule>
  </conditionalFormatting>
  <conditionalFormatting sqref="G149:BX149">
    <cfRule type="expression" dxfId="62" priority="6">
      <formula>G137="-"</formula>
    </cfRule>
  </conditionalFormatting>
  <conditionalFormatting sqref="G150:BX150">
    <cfRule type="expression" dxfId="61" priority="5">
      <formula>G137="-"</formula>
    </cfRule>
  </conditionalFormatting>
  <conditionalFormatting sqref="G151:BX151">
    <cfRule type="expression" dxfId="60" priority="4">
      <formula>G137="-"</formula>
    </cfRule>
  </conditionalFormatting>
  <conditionalFormatting sqref="G152:BX152">
    <cfRule type="expression" dxfId="59" priority="3">
      <formula>G137="-"</formula>
    </cfRule>
  </conditionalFormatting>
  <conditionalFormatting sqref="G42:I42">
    <cfRule type="expression" dxfId="58" priority="2">
      <formula>G27="-"</formula>
    </cfRule>
  </conditionalFormatting>
  <conditionalFormatting sqref="G64:I64">
    <cfRule type="expression" dxfId="57" priority="1">
      <formula>G49="-"</formula>
    </cfRule>
  </conditionalFormatting>
  <dataValidations count="1">
    <dataValidation type="decimal" allowBlank="1" showInputMessage="1" showErrorMessage="1" error="All values should be entered as a positive number." sqref="G116:BX130 G6:BX20 G138:BX152 G28:BX42 G72:BX86 G94:BX108 G50:BX64" xr:uid="{00000000-0002-0000-2100-000000000000}">
      <formula1>0</formula1>
      <formula2>9.99999999999999E+24</formula2>
    </dataValidation>
  </dataValidations>
  <hyperlinks>
    <hyperlink ref="D1" location="'User Instructions'!A1" display="Back to User Instructions" xr:uid="{00000000-0004-0000-2100-000000000000}"/>
    <hyperlink ref="D2" location="'Model Structure'!A1" display="Back to Model Structure" xr:uid="{00000000-0004-0000-2100-000001000000}"/>
  </hyperlinks>
  <pageMargins left="0.7" right="0.7" top="0.75" bottom="0.75"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9">
    <tabColor rgb="FF00B050"/>
  </sheetPr>
  <dimension ref="A1:BX396"/>
  <sheetViews>
    <sheetView zoomScaleNormal="100" workbookViewId="0">
      <pane xSplit="2" ySplit="5" topLeftCell="C160" activePane="bottomRight" state="frozen"/>
      <selection activeCell="D83" sqref="D83"/>
      <selection pane="topRight" activeCell="D83" sqref="D83"/>
      <selection pane="bottomLeft" activeCell="D83" sqref="D83"/>
      <selection pane="bottomRight" activeCell="D83" sqref="D83"/>
    </sheetView>
  </sheetViews>
  <sheetFormatPr defaultColWidth="9.109375" defaultRowHeight="11.4" x14ac:dyDescent="0.2"/>
  <cols>
    <col min="1" max="1" width="11.44140625" style="7" customWidth="1"/>
    <col min="2" max="2" width="34.33203125" style="7" customWidth="1"/>
    <col min="3" max="3" width="17.109375" style="7" customWidth="1"/>
    <col min="4" max="5" width="15.6640625" style="31" customWidth="1"/>
    <col min="6" max="76" width="15.6640625" style="7" customWidth="1"/>
    <col min="77" max="16384" width="9.109375" style="7"/>
  </cols>
  <sheetData>
    <row r="1" spans="1:76" ht="15" customHeight="1" x14ac:dyDescent="0.2">
      <c r="A1" s="29" t="str">
        <f>"SOCIETAL BENEFITS - " &amp; Factors!$C$10</f>
        <v xml:space="preserve">SOCIETAL BENEFITS - </v>
      </c>
      <c r="B1" s="29"/>
      <c r="C1" s="212" t="s">
        <v>421</v>
      </c>
    </row>
    <row r="2" spans="1:76" ht="15" customHeight="1" x14ac:dyDescent="0.2">
      <c r="C2" s="382" t="s">
        <v>573</v>
      </c>
    </row>
    <row r="3" spans="1:76" ht="12" x14ac:dyDescent="0.2">
      <c r="A3" s="734" t="str">
        <f>"Option 0 - " &amp; Factors!$B$15</f>
        <v xml:space="preserve">Option 0 - </v>
      </c>
      <c r="B3" s="735"/>
      <c r="C3" s="735"/>
      <c r="D3" s="735"/>
      <c r="E3" s="33"/>
      <c r="F3" s="30"/>
      <c r="G3" s="30"/>
      <c r="H3" s="30"/>
      <c r="I3" s="30"/>
      <c r="J3" s="30"/>
      <c r="K3" s="30"/>
      <c r="L3" s="30"/>
      <c r="M3" s="30"/>
      <c r="N3" s="30"/>
      <c r="O3" s="30"/>
      <c r="P3" s="30"/>
      <c r="Q3" s="30"/>
      <c r="R3" s="30"/>
    </row>
    <row r="4" spans="1:76" ht="15" customHeight="1" x14ac:dyDescent="0.25">
      <c r="A4" s="718" t="s">
        <v>32</v>
      </c>
      <c r="B4" s="718" t="s">
        <v>337</v>
      </c>
      <c r="C4" s="719" t="s">
        <v>366</v>
      </c>
      <c r="D4" s="719" t="s">
        <v>423</v>
      </c>
      <c r="E4" s="719" t="s">
        <v>584</v>
      </c>
      <c r="F4" s="718" t="s">
        <v>30</v>
      </c>
      <c r="G4" s="19">
        <v>0</v>
      </c>
      <c r="H4" s="19">
        <v>1</v>
      </c>
      <c r="I4" s="19">
        <v>2</v>
      </c>
      <c r="J4" s="19">
        <v>3</v>
      </c>
      <c r="K4" s="19">
        <v>4</v>
      </c>
      <c r="L4" s="19">
        <v>5</v>
      </c>
      <c r="M4" s="19">
        <v>6</v>
      </c>
      <c r="N4" s="19">
        <v>7</v>
      </c>
      <c r="O4" s="19">
        <v>8</v>
      </c>
      <c r="P4" s="19">
        <v>9</v>
      </c>
      <c r="Q4" s="19">
        <v>10</v>
      </c>
      <c r="R4" s="19">
        <v>11</v>
      </c>
      <c r="S4" s="19">
        <v>12</v>
      </c>
      <c r="T4" s="19">
        <v>13</v>
      </c>
      <c r="U4" s="19">
        <v>14</v>
      </c>
      <c r="V4" s="19">
        <v>15</v>
      </c>
      <c r="W4" s="19">
        <v>16</v>
      </c>
      <c r="X4" s="19">
        <v>17</v>
      </c>
      <c r="Y4" s="19">
        <v>18</v>
      </c>
      <c r="Z4" s="19">
        <v>19</v>
      </c>
      <c r="AA4" s="19">
        <v>20</v>
      </c>
      <c r="AB4" s="19">
        <v>21</v>
      </c>
      <c r="AC4" s="19">
        <v>22</v>
      </c>
      <c r="AD4" s="19">
        <v>23</v>
      </c>
      <c r="AE4" s="19">
        <v>24</v>
      </c>
      <c r="AF4" s="19">
        <v>25</v>
      </c>
      <c r="AG4" s="19">
        <v>26</v>
      </c>
      <c r="AH4" s="19">
        <v>27</v>
      </c>
      <c r="AI4" s="19">
        <v>28</v>
      </c>
      <c r="AJ4" s="19">
        <v>29</v>
      </c>
      <c r="AK4" s="19">
        <v>30</v>
      </c>
      <c r="AL4" s="19">
        <v>31</v>
      </c>
      <c r="AM4" s="19">
        <v>32</v>
      </c>
      <c r="AN4" s="19">
        <v>33</v>
      </c>
      <c r="AO4" s="19">
        <v>34</v>
      </c>
      <c r="AP4" s="19">
        <v>35</v>
      </c>
      <c r="AQ4" s="19">
        <v>36</v>
      </c>
      <c r="AR4" s="19">
        <v>37</v>
      </c>
      <c r="AS4" s="19">
        <v>38</v>
      </c>
      <c r="AT4" s="19">
        <v>39</v>
      </c>
      <c r="AU4" s="19">
        <v>40</v>
      </c>
      <c r="AV4" s="19">
        <v>41</v>
      </c>
      <c r="AW4" s="19">
        <v>42</v>
      </c>
      <c r="AX4" s="19">
        <v>43</v>
      </c>
      <c r="AY4" s="19">
        <v>44</v>
      </c>
      <c r="AZ4" s="19">
        <v>45</v>
      </c>
      <c r="BA4" s="19">
        <v>46</v>
      </c>
      <c r="BB4" s="19">
        <v>47</v>
      </c>
      <c r="BC4" s="19">
        <v>48</v>
      </c>
      <c r="BD4" s="19">
        <v>49</v>
      </c>
      <c r="BE4" s="19">
        <v>50</v>
      </c>
      <c r="BF4" s="19">
        <v>51</v>
      </c>
      <c r="BG4" s="19">
        <v>52</v>
      </c>
      <c r="BH4" s="19">
        <v>53</v>
      </c>
      <c r="BI4" s="19">
        <v>54</v>
      </c>
      <c r="BJ4" s="19">
        <v>55</v>
      </c>
      <c r="BK4" s="19">
        <v>56</v>
      </c>
      <c r="BL4" s="19">
        <v>57</v>
      </c>
      <c r="BM4" s="19">
        <v>58</v>
      </c>
      <c r="BN4" s="19">
        <v>59</v>
      </c>
      <c r="BO4" s="19">
        <v>60</v>
      </c>
      <c r="BP4" s="19">
        <v>61</v>
      </c>
      <c r="BQ4" s="19">
        <v>62</v>
      </c>
      <c r="BR4" s="19">
        <v>63</v>
      </c>
      <c r="BS4" s="19">
        <v>64</v>
      </c>
      <c r="BT4" s="19">
        <v>65</v>
      </c>
      <c r="BU4" s="19">
        <v>66</v>
      </c>
      <c r="BV4" s="19">
        <v>67</v>
      </c>
      <c r="BW4" s="19">
        <v>68</v>
      </c>
      <c r="BX4" s="19">
        <v>69</v>
      </c>
    </row>
    <row r="5" spans="1:76" ht="12" x14ac:dyDescent="0.25">
      <c r="A5" s="718"/>
      <c r="B5" s="718"/>
      <c r="C5" s="720"/>
      <c r="D5" s="720"/>
      <c r="E5" s="720"/>
      <c r="F5" s="718"/>
      <c r="G5" s="22" t="str">
        <f>Factors!C$41</f>
        <v/>
      </c>
      <c r="H5" s="22" t="str">
        <f>Factors!D$41</f>
        <v/>
      </c>
      <c r="I5" s="22" t="str">
        <f>Factors!E$41</f>
        <v/>
      </c>
      <c r="J5" s="22" t="str">
        <f>Factors!F$41</f>
        <v/>
      </c>
      <c r="K5" s="22" t="str">
        <f>Factors!G$41</f>
        <v/>
      </c>
      <c r="L5" s="22" t="str">
        <f>Factors!H$41</f>
        <v/>
      </c>
      <c r="M5" s="22" t="str">
        <f>Factors!I$41</f>
        <v/>
      </c>
      <c r="N5" s="22" t="str">
        <f>Factors!J$41</f>
        <v/>
      </c>
      <c r="O5" s="22" t="str">
        <f>Factors!K$41</f>
        <v/>
      </c>
      <c r="P5" s="22" t="str">
        <f>Factors!L$41</f>
        <v/>
      </c>
      <c r="Q5" s="22" t="str">
        <f>Factors!M$41</f>
        <v/>
      </c>
      <c r="R5" s="22" t="str">
        <f>Factors!N$41</f>
        <v/>
      </c>
      <c r="S5" s="22" t="str">
        <f>Factors!O$41</f>
        <v/>
      </c>
      <c r="T5" s="22" t="str">
        <f>Factors!P$41</f>
        <v/>
      </c>
      <c r="U5" s="22" t="str">
        <f>Factors!Q$41</f>
        <v/>
      </c>
      <c r="V5" s="22" t="str">
        <f>Factors!R$41</f>
        <v/>
      </c>
      <c r="W5" s="22" t="str">
        <f>Factors!S$41</f>
        <v/>
      </c>
      <c r="X5" s="22" t="str">
        <f>Factors!T$41</f>
        <v/>
      </c>
      <c r="Y5" s="22" t="str">
        <f>Factors!U$41</f>
        <v/>
      </c>
      <c r="Z5" s="22" t="str">
        <f>Factors!V$41</f>
        <v/>
      </c>
      <c r="AA5" s="22" t="str">
        <f>Factors!W$41</f>
        <v/>
      </c>
      <c r="AB5" s="22" t="str">
        <f>Factors!X$41</f>
        <v/>
      </c>
      <c r="AC5" s="22" t="str">
        <f>Factors!Y$41</f>
        <v/>
      </c>
      <c r="AD5" s="22" t="str">
        <f>Factors!Z$41</f>
        <v/>
      </c>
      <c r="AE5" s="22" t="str">
        <f>Factors!AA$41</f>
        <v/>
      </c>
      <c r="AF5" s="22" t="str">
        <f>Factors!AB$41</f>
        <v/>
      </c>
      <c r="AG5" s="22" t="str">
        <f>Factors!AC$41</f>
        <v/>
      </c>
      <c r="AH5" s="22" t="str">
        <f>Factors!AD$41</f>
        <v/>
      </c>
      <c r="AI5" s="22" t="str">
        <f>Factors!AE$41</f>
        <v/>
      </c>
      <c r="AJ5" s="22" t="str">
        <f>Factors!AF$41</f>
        <v/>
      </c>
      <c r="AK5" s="22" t="str">
        <f>Factors!AG$41</f>
        <v/>
      </c>
      <c r="AL5" s="22" t="str">
        <f>Factors!AH$41</f>
        <v/>
      </c>
      <c r="AM5" s="22" t="str">
        <f>Factors!AI$41</f>
        <v/>
      </c>
      <c r="AN5" s="22" t="str">
        <f>Factors!AJ$41</f>
        <v/>
      </c>
      <c r="AO5" s="22" t="str">
        <f>Factors!AK$41</f>
        <v/>
      </c>
      <c r="AP5" s="22" t="str">
        <f>Factors!AL$41</f>
        <v/>
      </c>
      <c r="AQ5" s="22" t="str">
        <f>Factors!AM$41</f>
        <v/>
      </c>
      <c r="AR5" s="22" t="str">
        <f>Factors!AN$41</f>
        <v/>
      </c>
      <c r="AS5" s="22" t="str">
        <f>Factors!AO$41</f>
        <v/>
      </c>
      <c r="AT5" s="22" t="str">
        <f>Factors!AP$41</f>
        <v/>
      </c>
      <c r="AU5" s="22" t="str">
        <f>Factors!AQ$41</f>
        <v/>
      </c>
      <c r="AV5" s="22" t="str">
        <f>Factors!AR$41</f>
        <v/>
      </c>
      <c r="AW5" s="22" t="str">
        <f>Factors!AS$41</f>
        <v/>
      </c>
      <c r="AX5" s="22" t="str">
        <f>Factors!AT$41</f>
        <v/>
      </c>
      <c r="AY5" s="22" t="str">
        <f>Factors!AU$41</f>
        <v/>
      </c>
      <c r="AZ5" s="22" t="str">
        <f>Factors!AV$41</f>
        <v/>
      </c>
      <c r="BA5" s="22" t="str">
        <f>Factors!AW$41</f>
        <v/>
      </c>
      <c r="BB5" s="22" t="str">
        <f>Factors!AX$41</f>
        <v/>
      </c>
      <c r="BC5" s="22" t="str">
        <f>Factors!AY$41</f>
        <v/>
      </c>
      <c r="BD5" s="22" t="str">
        <f>Factors!AZ$41</f>
        <v/>
      </c>
      <c r="BE5" s="22" t="str">
        <f>Factors!BA$41</f>
        <v/>
      </c>
      <c r="BF5" s="22" t="str">
        <f>Factors!BB$41</f>
        <v/>
      </c>
      <c r="BG5" s="22" t="str">
        <f>Factors!BC$41</f>
        <v/>
      </c>
      <c r="BH5" s="22" t="str">
        <f>Factors!BD$41</f>
        <v/>
      </c>
      <c r="BI5" s="22" t="str">
        <f>Factors!BE$41</f>
        <v/>
      </c>
      <c r="BJ5" s="22" t="str">
        <f>Factors!BF$41</f>
        <v/>
      </c>
      <c r="BK5" s="22" t="str">
        <f>Factors!BG$41</f>
        <v/>
      </c>
      <c r="BL5" s="22" t="str">
        <f>Factors!BH$41</f>
        <v/>
      </c>
      <c r="BM5" s="22" t="str">
        <f>Factors!BI$41</f>
        <v/>
      </c>
      <c r="BN5" s="22" t="str">
        <f>Factors!BJ$41</f>
        <v/>
      </c>
      <c r="BO5" s="22" t="str">
        <f>Factors!BK$41</f>
        <v/>
      </c>
      <c r="BP5" s="22" t="str">
        <f>Factors!BL$41</f>
        <v/>
      </c>
      <c r="BQ5" s="22" t="str">
        <f>Factors!BM$41</f>
        <v/>
      </c>
      <c r="BR5" s="22" t="str">
        <f>Factors!BN$41</f>
        <v/>
      </c>
      <c r="BS5" s="22" t="str">
        <f>Factors!BO$41</f>
        <v/>
      </c>
      <c r="BT5" s="22" t="str">
        <f>Factors!BP$41</f>
        <v/>
      </c>
      <c r="BU5" s="22" t="str">
        <f>Factors!BQ$41</f>
        <v/>
      </c>
      <c r="BV5" s="22" t="str">
        <f>Factors!BR$41</f>
        <v/>
      </c>
      <c r="BW5" s="22" t="str">
        <f>Factors!BS$41</f>
        <v/>
      </c>
      <c r="BX5" s="22" t="str">
        <f>Factors!BT$41</f>
        <v/>
      </c>
    </row>
    <row r="6" spans="1:76" x14ac:dyDescent="0.2">
      <c r="A6" s="481" t="s">
        <v>49</v>
      </c>
      <c r="B6" s="491">
        <f>'Benefit Log'!B$38</f>
        <v>0</v>
      </c>
      <c r="C6" s="483" t="str">
        <f>'Benefit Log'!E38</f>
        <v>Non-QALY</v>
      </c>
      <c r="D6" s="431">
        <f>D168</f>
        <v>0</v>
      </c>
      <c r="E6" s="316">
        <f>SUM(G6:BX6)</f>
        <v>0</v>
      </c>
      <c r="F6" s="431">
        <f>E168</f>
        <v>0</v>
      </c>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row>
    <row r="7" spans="1:76" x14ac:dyDescent="0.2">
      <c r="A7" s="481" t="s">
        <v>50</v>
      </c>
      <c r="B7" s="491">
        <f>'Benefit Log'!B$39</f>
        <v>0</v>
      </c>
      <c r="C7" s="483" t="str">
        <f>'Benefit Log'!E39</f>
        <v>Non-QALY</v>
      </c>
      <c r="D7" s="431">
        <f>D170</f>
        <v>0</v>
      </c>
      <c r="E7" s="316">
        <f t="shared" ref="E7:E20" si="0">SUM(G7:BX7)</f>
        <v>0</v>
      </c>
      <c r="F7" s="431">
        <f>E170</f>
        <v>0</v>
      </c>
      <c r="G7" s="551"/>
      <c r="H7" s="551"/>
      <c r="I7" s="551"/>
      <c r="J7" s="551"/>
      <c r="K7" s="551"/>
      <c r="L7" s="551"/>
      <c r="M7" s="551"/>
      <c r="N7" s="551"/>
      <c r="O7" s="551"/>
      <c r="P7" s="551"/>
      <c r="Q7" s="551"/>
      <c r="R7" s="551"/>
      <c r="S7" s="551"/>
      <c r="T7" s="551"/>
      <c r="U7" s="551"/>
      <c r="V7" s="551"/>
      <c r="W7" s="551"/>
      <c r="X7" s="551"/>
      <c r="Y7" s="551"/>
      <c r="Z7" s="551"/>
      <c r="AA7" s="551"/>
      <c r="AB7" s="551"/>
      <c r="AC7" s="551"/>
      <c r="AD7" s="551"/>
      <c r="AE7" s="551"/>
      <c r="AF7" s="551"/>
      <c r="AG7" s="551"/>
      <c r="AH7" s="551"/>
      <c r="AI7" s="551"/>
      <c r="AJ7" s="551"/>
      <c r="AK7" s="551"/>
      <c r="AL7" s="551"/>
      <c r="AM7" s="551"/>
      <c r="AN7" s="551"/>
      <c r="AO7" s="551"/>
      <c r="AP7" s="551"/>
      <c r="AQ7" s="551"/>
      <c r="AR7" s="551"/>
      <c r="AS7" s="551"/>
      <c r="AT7" s="551"/>
      <c r="AU7" s="551"/>
      <c r="AV7" s="551"/>
      <c r="AW7" s="551"/>
      <c r="AX7" s="551"/>
      <c r="AY7" s="551"/>
      <c r="AZ7" s="551"/>
      <c r="BA7" s="551"/>
      <c r="BB7" s="551"/>
      <c r="BC7" s="551"/>
      <c r="BD7" s="551"/>
      <c r="BE7" s="551"/>
      <c r="BF7" s="551"/>
      <c r="BG7" s="551"/>
      <c r="BH7" s="551"/>
      <c r="BI7" s="551"/>
      <c r="BJ7" s="551"/>
      <c r="BK7" s="551"/>
      <c r="BL7" s="551"/>
      <c r="BM7" s="551"/>
      <c r="BN7" s="551"/>
      <c r="BO7" s="551"/>
      <c r="BP7" s="551"/>
      <c r="BQ7" s="551"/>
      <c r="BR7" s="551"/>
      <c r="BS7" s="551"/>
      <c r="BT7" s="551"/>
      <c r="BU7" s="551"/>
      <c r="BV7" s="551"/>
      <c r="BW7" s="551"/>
      <c r="BX7" s="551"/>
    </row>
    <row r="8" spans="1:76" x14ac:dyDescent="0.2">
      <c r="A8" s="481" t="s">
        <v>51</v>
      </c>
      <c r="B8" s="491">
        <f>'Benefit Log'!B$40</f>
        <v>0</v>
      </c>
      <c r="C8" s="483" t="str">
        <f>'Benefit Log'!E40</f>
        <v>Non-QALY</v>
      </c>
      <c r="D8" s="431">
        <f>D172</f>
        <v>0</v>
      </c>
      <c r="E8" s="316">
        <f t="shared" si="0"/>
        <v>0</v>
      </c>
      <c r="F8" s="431">
        <f>E172</f>
        <v>0</v>
      </c>
      <c r="G8" s="551"/>
      <c r="H8" s="551"/>
      <c r="I8" s="551"/>
      <c r="J8" s="551"/>
      <c r="K8" s="551"/>
      <c r="L8" s="551"/>
      <c r="M8" s="551"/>
      <c r="N8" s="551"/>
      <c r="O8" s="551"/>
      <c r="P8" s="551"/>
      <c r="Q8" s="551"/>
      <c r="R8" s="551"/>
      <c r="S8" s="551"/>
      <c r="T8" s="551"/>
      <c r="U8" s="551"/>
      <c r="V8" s="551"/>
      <c r="W8" s="551"/>
      <c r="X8" s="551"/>
      <c r="Y8" s="551"/>
      <c r="Z8" s="551"/>
      <c r="AA8" s="551"/>
      <c r="AB8" s="551"/>
      <c r="AC8" s="551"/>
      <c r="AD8" s="551"/>
      <c r="AE8" s="551"/>
      <c r="AF8" s="551"/>
      <c r="AG8" s="551"/>
      <c r="AH8" s="551"/>
      <c r="AI8" s="551"/>
      <c r="AJ8" s="551"/>
      <c r="AK8" s="551"/>
      <c r="AL8" s="551"/>
      <c r="AM8" s="551"/>
      <c r="AN8" s="551"/>
      <c r="AO8" s="551"/>
      <c r="AP8" s="551"/>
      <c r="AQ8" s="551"/>
      <c r="AR8" s="551"/>
      <c r="AS8" s="551"/>
      <c r="AT8" s="551"/>
      <c r="AU8" s="551"/>
      <c r="AV8" s="551"/>
      <c r="AW8" s="551"/>
      <c r="AX8" s="551"/>
      <c r="AY8" s="551"/>
      <c r="AZ8" s="551"/>
      <c r="BA8" s="551"/>
      <c r="BB8" s="551"/>
      <c r="BC8" s="551"/>
      <c r="BD8" s="551"/>
      <c r="BE8" s="551"/>
      <c r="BF8" s="551"/>
      <c r="BG8" s="551"/>
      <c r="BH8" s="551"/>
      <c r="BI8" s="551"/>
      <c r="BJ8" s="551"/>
      <c r="BK8" s="551"/>
      <c r="BL8" s="551"/>
      <c r="BM8" s="551"/>
      <c r="BN8" s="551"/>
      <c r="BO8" s="551"/>
      <c r="BP8" s="551"/>
      <c r="BQ8" s="551"/>
      <c r="BR8" s="551"/>
      <c r="BS8" s="551"/>
      <c r="BT8" s="551"/>
      <c r="BU8" s="551"/>
      <c r="BV8" s="551"/>
      <c r="BW8" s="551"/>
      <c r="BX8" s="551"/>
    </row>
    <row r="9" spans="1:76" x14ac:dyDescent="0.2">
      <c r="A9" s="481" t="s">
        <v>52</v>
      </c>
      <c r="B9" s="491">
        <f>'Benefit Log'!B$41</f>
        <v>0</v>
      </c>
      <c r="C9" s="483" t="str">
        <f>'Benefit Log'!E41</f>
        <v>Non-QALY</v>
      </c>
      <c r="D9" s="431">
        <f>D174</f>
        <v>0</v>
      </c>
      <c r="E9" s="316">
        <f t="shared" si="0"/>
        <v>0</v>
      </c>
      <c r="F9" s="431">
        <f>E174</f>
        <v>0</v>
      </c>
      <c r="G9" s="551"/>
      <c r="H9" s="551"/>
      <c r="I9" s="551"/>
      <c r="J9" s="551"/>
      <c r="K9" s="551"/>
      <c r="L9" s="551"/>
      <c r="M9" s="551"/>
      <c r="N9" s="551"/>
      <c r="O9" s="551"/>
      <c r="P9" s="551"/>
      <c r="Q9" s="551"/>
      <c r="R9" s="551"/>
      <c r="S9" s="551"/>
      <c r="T9" s="551"/>
      <c r="U9" s="551"/>
      <c r="V9" s="551"/>
      <c r="W9" s="551"/>
      <c r="X9" s="551"/>
      <c r="Y9" s="551"/>
      <c r="Z9" s="551"/>
      <c r="AA9" s="551"/>
      <c r="AB9" s="551"/>
      <c r="AC9" s="551"/>
      <c r="AD9" s="551"/>
      <c r="AE9" s="551"/>
      <c r="AF9" s="551"/>
      <c r="AG9" s="551"/>
      <c r="AH9" s="551"/>
      <c r="AI9" s="551"/>
      <c r="AJ9" s="551"/>
      <c r="AK9" s="551"/>
      <c r="AL9" s="551"/>
      <c r="AM9" s="551"/>
      <c r="AN9" s="551"/>
      <c r="AO9" s="551"/>
      <c r="AP9" s="551"/>
      <c r="AQ9" s="551"/>
      <c r="AR9" s="551"/>
      <c r="AS9" s="551"/>
      <c r="AT9" s="551"/>
      <c r="AU9" s="551"/>
      <c r="AV9" s="551"/>
      <c r="AW9" s="551"/>
      <c r="AX9" s="551"/>
      <c r="AY9" s="551"/>
      <c r="AZ9" s="551"/>
      <c r="BA9" s="551"/>
      <c r="BB9" s="551"/>
      <c r="BC9" s="551"/>
      <c r="BD9" s="551"/>
      <c r="BE9" s="551"/>
      <c r="BF9" s="551"/>
      <c r="BG9" s="551"/>
      <c r="BH9" s="551"/>
      <c r="BI9" s="551"/>
      <c r="BJ9" s="551"/>
      <c r="BK9" s="551"/>
      <c r="BL9" s="551"/>
      <c r="BM9" s="551"/>
      <c r="BN9" s="551"/>
      <c r="BO9" s="551"/>
      <c r="BP9" s="551"/>
      <c r="BQ9" s="551"/>
      <c r="BR9" s="551"/>
      <c r="BS9" s="551"/>
      <c r="BT9" s="551"/>
      <c r="BU9" s="551"/>
      <c r="BV9" s="551"/>
      <c r="BW9" s="551"/>
      <c r="BX9" s="551"/>
    </row>
    <row r="10" spans="1:76" x14ac:dyDescent="0.2">
      <c r="A10" s="481" t="s">
        <v>53</v>
      </c>
      <c r="B10" s="491">
        <f>'Benefit Log'!B$42</f>
        <v>0</v>
      </c>
      <c r="C10" s="483" t="str">
        <f>'Benefit Log'!E42</f>
        <v>Non-QALY</v>
      </c>
      <c r="D10" s="431">
        <f>D176</f>
        <v>0</v>
      </c>
      <c r="E10" s="316">
        <f t="shared" si="0"/>
        <v>0</v>
      </c>
      <c r="F10" s="431">
        <f>E176</f>
        <v>0</v>
      </c>
      <c r="G10" s="551"/>
      <c r="H10" s="551"/>
      <c r="I10" s="551"/>
      <c r="J10" s="551"/>
      <c r="K10" s="551"/>
      <c r="L10" s="551"/>
      <c r="M10" s="551"/>
      <c r="N10" s="551"/>
      <c r="O10" s="551"/>
      <c r="P10" s="551"/>
      <c r="Q10" s="551"/>
      <c r="R10" s="551"/>
      <c r="S10" s="551"/>
      <c r="T10" s="551"/>
      <c r="U10" s="551"/>
      <c r="V10" s="551"/>
      <c r="W10" s="551"/>
      <c r="X10" s="551"/>
      <c r="Y10" s="551"/>
      <c r="Z10" s="551"/>
      <c r="AA10" s="551"/>
      <c r="AB10" s="551"/>
      <c r="AC10" s="551"/>
      <c r="AD10" s="551"/>
      <c r="AE10" s="551"/>
      <c r="AF10" s="551"/>
      <c r="AG10" s="551"/>
      <c r="AH10" s="551"/>
      <c r="AI10" s="551"/>
      <c r="AJ10" s="551"/>
      <c r="AK10" s="551"/>
      <c r="AL10" s="551"/>
      <c r="AM10" s="551"/>
      <c r="AN10" s="551"/>
      <c r="AO10" s="551"/>
      <c r="AP10" s="551"/>
      <c r="AQ10" s="551"/>
      <c r="AR10" s="551"/>
      <c r="AS10" s="551"/>
      <c r="AT10" s="551"/>
      <c r="AU10" s="551"/>
      <c r="AV10" s="551"/>
      <c r="AW10" s="551"/>
      <c r="AX10" s="551"/>
      <c r="AY10" s="551"/>
      <c r="AZ10" s="551"/>
      <c r="BA10" s="551"/>
      <c r="BB10" s="551"/>
      <c r="BC10" s="551"/>
      <c r="BD10" s="551"/>
      <c r="BE10" s="551"/>
      <c r="BF10" s="551"/>
      <c r="BG10" s="551"/>
      <c r="BH10" s="551"/>
      <c r="BI10" s="551"/>
      <c r="BJ10" s="551"/>
      <c r="BK10" s="551"/>
      <c r="BL10" s="551"/>
      <c r="BM10" s="551"/>
      <c r="BN10" s="551"/>
      <c r="BO10" s="551"/>
      <c r="BP10" s="551"/>
      <c r="BQ10" s="551"/>
      <c r="BR10" s="551"/>
      <c r="BS10" s="551"/>
      <c r="BT10" s="551"/>
      <c r="BU10" s="551"/>
      <c r="BV10" s="551"/>
      <c r="BW10" s="551"/>
      <c r="BX10" s="551"/>
    </row>
    <row r="11" spans="1:76" x14ac:dyDescent="0.2">
      <c r="A11" s="481" t="s">
        <v>54</v>
      </c>
      <c r="B11" s="491">
        <f>'Benefit Log'!B$43</f>
        <v>0</v>
      </c>
      <c r="C11" s="483" t="str">
        <f>'Benefit Log'!E43</f>
        <v>Non-QALY</v>
      </c>
      <c r="D11" s="431">
        <f>D178</f>
        <v>0</v>
      </c>
      <c r="E11" s="316">
        <f t="shared" si="0"/>
        <v>0</v>
      </c>
      <c r="F11" s="431">
        <f>E178</f>
        <v>0</v>
      </c>
      <c r="G11" s="551"/>
      <c r="H11" s="551"/>
      <c r="I11" s="551"/>
      <c r="J11" s="551"/>
      <c r="K11" s="551"/>
      <c r="L11" s="551"/>
      <c r="M11" s="551"/>
      <c r="N11" s="551"/>
      <c r="O11" s="551"/>
      <c r="P11" s="551"/>
      <c r="Q11" s="551"/>
      <c r="R11" s="551"/>
      <c r="S11" s="551"/>
      <c r="T11" s="551"/>
      <c r="U11" s="551"/>
      <c r="V11" s="551"/>
      <c r="W11" s="551"/>
      <c r="X11" s="551"/>
      <c r="Y11" s="551"/>
      <c r="Z11" s="551"/>
      <c r="AA11" s="551"/>
      <c r="AB11" s="551"/>
      <c r="AC11" s="551"/>
      <c r="AD11" s="551"/>
      <c r="AE11" s="551"/>
      <c r="AF11" s="551"/>
      <c r="AG11" s="551"/>
      <c r="AH11" s="551"/>
      <c r="AI11" s="551"/>
      <c r="AJ11" s="551"/>
      <c r="AK11" s="551"/>
      <c r="AL11" s="551"/>
      <c r="AM11" s="551"/>
      <c r="AN11" s="551"/>
      <c r="AO11" s="551"/>
      <c r="AP11" s="551"/>
      <c r="AQ11" s="551"/>
      <c r="AR11" s="551"/>
      <c r="AS11" s="551"/>
      <c r="AT11" s="551"/>
      <c r="AU11" s="551"/>
      <c r="AV11" s="551"/>
      <c r="AW11" s="551"/>
      <c r="AX11" s="551"/>
      <c r="AY11" s="551"/>
      <c r="AZ11" s="551"/>
      <c r="BA11" s="551"/>
      <c r="BB11" s="551"/>
      <c r="BC11" s="551"/>
      <c r="BD11" s="551"/>
      <c r="BE11" s="551"/>
      <c r="BF11" s="551"/>
      <c r="BG11" s="551"/>
      <c r="BH11" s="551"/>
      <c r="BI11" s="551"/>
      <c r="BJ11" s="551"/>
      <c r="BK11" s="551"/>
      <c r="BL11" s="551"/>
      <c r="BM11" s="551"/>
      <c r="BN11" s="551"/>
      <c r="BO11" s="551"/>
      <c r="BP11" s="551"/>
      <c r="BQ11" s="551"/>
      <c r="BR11" s="551"/>
      <c r="BS11" s="551"/>
      <c r="BT11" s="551"/>
      <c r="BU11" s="551"/>
      <c r="BV11" s="551"/>
      <c r="BW11" s="551"/>
      <c r="BX11" s="551"/>
    </row>
    <row r="12" spans="1:76" x14ac:dyDescent="0.2">
      <c r="A12" s="481" t="s">
        <v>566</v>
      </c>
      <c r="B12" s="491">
        <f>'Benefit Log'!B$44</f>
        <v>0</v>
      </c>
      <c r="C12" s="483" t="str">
        <f>'Benefit Log'!E44</f>
        <v>Non-QALY</v>
      </c>
      <c r="D12" s="431">
        <f>D180</f>
        <v>0</v>
      </c>
      <c r="E12" s="316">
        <f t="shared" si="0"/>
        <v>0</v>
      </c>
      <c r="F12" s="431">
        <f>E180</f>
        <v>0</v>
      </c>
      <c r="G12" s="551"/>
      <c r="H12" s="551"/>
      <c r="I12" s="551"/>
      <c r="J12" s="551"/>
      <c r="K12" s="551"/>
      <c r="L12" s="551"/>
      <c r="M12" s="551"/>
      <c r="N12" s="551"/>
      <c r="O12" s="551"/>
      <c r="P12" s="551"/>
      <c r="Q12" s="551"/>
      <c r="R12" s="551"/>
      <c r="S12" s="551"/>
      <c r="T12" s="551"/>
      <c r="U12" s="551"/>
      <c r="V12" s="551"/>
      <c r="W12" s="551"/>
      <c r="X12" s="551"/>
      <c r="Y12" s="551"/>
      <c r="Z12" s="551"/>
      <c r="AA12" s="551"/>
      <c r="AB12" s="551"/>
      <c r="AC12" s="551"/>
      <c r="AD12" s="551"/>
      <c r="AE12" s="551"/>
      <c r="AF12" s="551"/>
      <c r="AG12" s="551"/>
      <c r="AH12" s="551"/>
      <c r="AI12" s="551"/>
      <c r="AJ12" s="551"/>
      <c r="AK12" s="551"/>
      <c r="AL12" s="551"/>
      <c r="AM12" s="551"/>
      <c r="AN12" s="551"/>
      <c r="AO12" s="551"/>
      <c r="AP12" s="551"/>
      <c r="AQ12" s="551"/>
      <c r="AR12" s="551"/>
      <c r="AS12" s="551"/>
      <c r="AT12" s="551"/>
      <c r="AU12" s="551"/>
      <c r="AV12" s="551"/>
      <c r="AW12" s="551"/>
      <c r="AX12" s="551"/>
      <c r="AY12" s="551"/>
      <c r="AZ12" s="551"/>
      <c r="BA12" s="551"/>
      <c r="BB12" s="551"/>
      <c r="BC12" s="551"/>
      <c r="BD12" s="551"/>
      <c r="BE12" s="551"/>
      <c r="BF12" s="551"/>
      <c r="BG12" s="551"/>
      <c r="BH12" s="551"/>
      <c r="BI12" s="551"/>
      <c r="BJ12" s="551"/>
      <c r="BK12" s="551"/>
      <c r="BL12" s="551"/>
      <c r="BM12" s="551"/>
      <c r="BN12" s="551"/>
      <c r="BO12" s="551"/>
      <c r="BP12" s="551"/>
      <c r="BQ12" s="551"/>
      <c r="BR12" s="551"/>
      <c r="BS12" s="551"/>
      <c r="BT12" s="551"/>
      <c r="BU12" s="551"/>
      <c r="BV12" s="551"/>
      <c r="BW12" s="551"/>
      <c r="BX12" s="551"/>
    </row>
    <row r="13" spans="1:76" x14ac:dyDescent="0.2">
      <c r="A13" s="481" t="s">
        <v>567</v>
      </c>
      <c r="B13" s="491">
        <f>'Benefit Log'!B$45</f>
        <v>0</v>
      </c>
      <c r="C13" s="483" t="str">
        <f>'Benefit Log'!E45</f>
        <v>Non-QALY</v>
      </c>
      <c r="D13" s="431">
        <f>D182</f>
        <v>0</v>
      </c>
      <c r="E13" s="316">
        <f t="shared" si="0"/>
        <v>0</v>
      </c>
      <c r="F13" s="431">
        <f>E182</f>
        <v>0</v>
      </c>
      <c r="G13" s="551"/>
      <c r="H13" s="551"/>
      <c r="I13" s="551"/>
      <c r="J13" s="551"/>
      <c r="K13" s="551"/>
      <c r="L13" s="551"/>
      <c r="M13" s="551"/>
      <c r="N13" s="551"/>
      <c r="O13" s="551"/>
      <c r="P13" s="551"/>
      <c r="Q13" s="551"/>
      <c r="R13" s="551"/>
      <c r="S13" s="551"/>
      <c r="T13" s="551"/>
      <c r="U13" s="551"/>
      <c r="V13" s="551"/>
      <c r="W13" s="551"/>
      <c r="X13" s="551"/>
      <c r="Y13" s="551"/>
      <c r="Z13" s="551"/>
      <c r="AA13" s="551"/>
      <c r="AB13" s="551"/>
      <c r="AC13" s="551"/>
      <c r="AD13" s="551"/>
      <c r="AE13" s="551"/>
      <c r="AF13" s="551"/>
      <c r="AG13" s="551"/>
      <c r="AH13" s="551"/>
      <c r="AI13" s="551"/>
      <c r="AJ13" s="551"/>
      <c r="AK13" s="551"/>
      <c r="AL13" s="551"/>
      <c r="AM13" s="551"/>
      <c r="AN13" s="551"/>
      <c r="AO13" s="551"/>
      <c r="AP13" s="551"/>
      <c r="AQ13" s="551"/>
      <c r="AR13" s="551"/>
      <c r="AS13" s="551"/>
      <c r="AT13" s="551"/>
      <c r="AU13" s="551"/>
      <c r="AV13" s="551"/>
      <c r="AW13" s="551"/>
      <c r="AX13" s="551"/>
      <c r="AY13" s="551"/>
      <c r="AZ13" s="551"/>
      <c r="BA13" s="551"/>
      <c r="BB13" s="551"/>
      <c r="BC13" s="551"/>
      <c r="BD13" s="551"/>
      <c r="BE13" s="551"/>
      <c r="BF13" s="551"/>
      <c r="BG13" s="551"/>
      <c r="BH13" s="551"/>
      <c r="BI13" s="551"/>
      <c r="BJ13" s="551"/>
      <c r="BK13" s="551"/>
      <c r="BL13" s="551"/>
      <c r="BM13" s="551"/>
      <c r="BN13" s="551"/>
      <c r="BO13" s="551"/>
      <c r="BP13" s="551"/>
      <c r="BQ13" s="551"/>
      <c r="BR13" s="551"/>
      <c r="BS13" s="551"/>
      <c r="BT13" s="551"/>
      <c r="BU13" s="551"/>
      <c r="BV13" s="551"/>
      <c r="BW13" s="551"/>
      <c r="BX13" s="551"/>
    </row>
    <row r="14" spans="1:76" x14ac:dyDescent="0.2">
      <c r="A14" s="481" t="s">
        <v>638</v>
      </c>
      <c r="B14" s="491">
        <f>'Benefit Log'!B$46</f>
        <v>0</v>
      </c>
      <c r="C14" s="483" t="str">
        <f>'Benefit Log'!E46</f>
        <v>Non-QALY</v>
      </c>
      <c r="D14" s="431">
        <f>D184</f>
        <v>0</v>
      </c>
      <c r="E14" s="316">
        <f t="shared" si="0"/>
        <v>0</v>
      </c>
      <c r="F14" s="431">
        <f>E184</f>
        <v>0</v>
      </c>
      <c r="G14" s="433"/>
      <c r="H14" s="433"/>
      <c r="I14" s="433"/>
      <c r="J14" s="433"/>
      <c r="K14" s="433"/>
      <c r="L14" s="433"/>
      <c r="M14" s="433"/>
      <c r="N14" s="433"/>
      <c r="O14" s="433"/>
      <c r="P14" s="433"/>
      <c r="Q14" s="433"/>
      <c r="R14" s="433"/>
      <c r="S14" s="433"/>
      <c r="T14" s="433"/>
      <c r="U14" s="433"/>
      <c r="V14" s="433"/>
      <c r="W14" s="433"/>
      <c r="X14" s="433"/>
      <c r="Y14" s="433"/>
      <c r="Z14" s="433"/>
      <c r="AA14" s="433"/>
      <c r="AB14" s="433"/>
      <c r="AC14" s="433"/>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row>
    <row r="15" spans="1:76" x14ac:dyDescent="0.2">
      <c r="A15" s="481" t="s">
        <v>639</v>
      </c>
      <c r="B15" s="491">
        <f>'Benefit Log'!B$47</f>
        <v>0</v>
      </c>
      <c r="C15" s="483" t="str">
        <f>'Benefit Log'!E47</f>
        <v>Non-QALY</v>
      </c>
      <c r="D15" s="431">
        <f>D186</f>
        <v>0</v>
      </c>
      <c r="E15" s="316">
        <f t="shared" si="0"/>
        <v>0</v>
      </c>
      <c r="F15" s="431">
        <f>E186</f>
        <v>0</v>
      </c>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row>
    <row r="16" spans="1:76" x14ac:dyDescent="0.2">
      <c r="A16" s="481" t="s">
        <v>640</v>
      </c>
      <c r="B16" s="491">
        <f>'Benefit Log'!B$48</f>
        <v>0</v>
      </c>
      <c r="C16" s="483" t="str">
        <f>'Benefit Log'!E48</f>
        <v>Non-QALY</v>
      </c>
      <c r="D16" s="431">
        <f>D188</f>
        <v>0</v>
      </c>
      <c r="E16" s="316">
        <f t="shared" si="0"/>
        <v>0</v>
      </c>
      <c r="F16" s="431">
        <f>E188</f>
        <v>0</v>
      </c>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row>
    <row r="17" spans="1:76" x14ac:dyDescent="0.2">
      <c r="A17" s="481" t="s">
        <v>641</v>
      </c>
      <c r="B17" s="491">
        <f>'Benefit Log'!B$49</f>
        <v>0</v>
      </c>
      <c r="C17" s="483" t="str">
        <f>'Benefit Log'!E49</f>
        <v>Non-QALY</v>
      </c>
      <c r="D17" s="431">
        <f>D190</f>
        <v>0</v>
      </c>
      <c r="E17" s="316">
        <f t="shared" si="0"/>
        <v>0</v>
      </c>
      <c r="F17" s="431">
        <f>E190</f>
        <v>0</v>
      </c>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row>
    <row r="18" spans="1:76" x14ac:dyDescent="0.2">
      <c r="A18" s="481" t="s">
        <v>642</v>
      </c>
      <c r="B18" s="491">
        <f>'Benefit Log'!B$50</f>
        <v>0</v>
      </c>
      <c r="C18" s="483" t="str">
        <f>'Benefit Log'!E50</f>
        <v>Non-QALY</v>
      </c>
      <c r="D18" s="431">
        <f>D192</f>
        <v>0</v>
      </c>
      <c r="E18" s="316">
        <f t="shared" si="0"/>
        <v>0</v>
      </c>
      <c r="F18" s="431">
        <f>E192</f>
        <v>0</v>
      </c>
      <c r="G18" s="433"/>
      <c r="H18" s="433"/>
      <c r="I18" s="433"/>
      <c r="J18" s="433"/>
      <c r="K18" s="433"/>
      <c r="L18" s="433"/>
      <c r="M18" s="433"/>
      <c r="N18" s="433"/>
      <c r="O18" s="433"/>
      <c r="P18" s="433"/>
      <c r="Q18" s="433"/>
      <c r="R18" s="433"/>
      <c r="S18" s="433"/>
      <c r="T18" s="433"/>
      <c r="U18" s="433"/>
      <c r="V18" s="433"/>
      <c r="W18" s="433"/>
      <c r="X18" s="433"/>
      <c r="Y18" s="433"/>
      <c r="Z18" s="433"/>
      <c r="AA18" s="433"/>
      <c r="AB18" s="433"/>
      <c r="AC18" s="433"/>
      <c r="AD18" s="433"/>
      <c r="AE18" s="433"/>
      <c r="AF18" s="433"/>
      <c r="AG18" s="433"/>
      <c r="AH18" s="433"/>
      <c r="AI18" s="433"/>
      <c r="AJ18" s="433"/>
      <c r="AK18" s="433"/>
      <c r="AL18" s="433"/>
      <c r="AM18" s="433"/>
      <c r="AN18" s="433"/>
      <c r="AO18" s="433"/>
      <c r="AP18" s="433"/>
      <c r="AQ18" s="433"/>
      <c r="AR18" s="433"/>
      <c r="AS18" s="433"/>
      <c r="AT18" s="433"/>
      <c r="AU18" s="433"/>
      <c r="AV18" s="433"/>
      <c r="AW18" s="433"/>
      <c r="AX18" s="433"/>
      <c r="AY18" s="433"/>
      <c r="AZ18" s="433"/>
      <c r="BA18" s="433"/>
      <c r="BB18" s="433"/>
      <c r="BC18" s="433"/>
      <c r="BD18" s="433"/>
      <c r="BE18" s="433"/>
      <c r="BF18" s="433"/>
      <c r="BG18" s="433"/>
      <c r="BH18" s="433"/>
      <c r="BI18" s="433"/>
      <c r="BJ18" s="433"/>
      <c r="BK18" s="433"/>
      <c r="BL18" s="433"/>
      <c r="BM18" s="433"/>
      <c r="BN18" s="433"/>
      <c r="BO18" s="433"/>
      <c r="BP18" s="433"/>
      <c r="BQ18" s="433"/>
      <c r="BR18" s="433"/>
      <c r="BS18" s="433"/>
      <c r="BT18" s="433"/>
      <c r="BU18" s="433"/>
      <c r="BV18" s="433"/>
      <c r="BW18" s="433"/>
      <c r="BX18" s="433"/>
    </row>
    <row r="19" spans="1:76" x14ac:dyDescent="0.2">
      <c r="A19" s="481" t="s">
        <v>643</v>
      </c>
      <c r="B19" s="491">
        <f>'Benefit Log'!B$51</f>
        <v>0</v>
      </c>
      <c r="C19" s="483" t="str">
        <f>'Benefit Log'!E51</f>
        <v>Non-QALY</v>
      </c>
      <c r="D19" s="431">
        <f>D194</f>
        <v>0</v>
      </c>
      <c r="E19" s="316">
        <f t="shared" si="0"/>
        <v>0</v>
      </c>
      <c r="F19" s="431">
        <f>E194</f>
        <v>0</v>
      </c>
      <c r="G19" s="433"/>
      <c r="H19" s="433"/>
      <c r="I19" s="433"/>
      <c r="J19" s="433"/>
      <c r="K19" s="433"/>
      <c r="L19" s="433"/>
      <c r="M19" s="433"/>
      <c r="N19" s="433"/>
      <c r="O19" s="433"/>
      <c r="P19" s="433"/>
      <c r="Q19" s="433"/>
      <c r="R19" s="433"/>
      <c r="S19" s="433"/>
      <c r="T19" s="433"/>
      <c r="U19" s="433"/>
      <c r="V19" s="433"/>
      <c r="W19" s="433"/>
      <c r="X19" s="433"/>
      <c r="Y19" s="433"/>
      <c r="Z19" s="433"/>
      <c r="AA19" s="433"/>
      <c r="AB19" s="433"/>
      <c r="AC19" s="433"/>
      <c r="AD19" s="433"/>
      <c r="AE19" s="433"/>
      <c r="AF19" s="433"/>
      <c r="AG19" s="433"/>
      <c r="AH19" s="433"/>
      <c r="AI19" s="433"/>
      <c r="AJ19" s="433"/>
      <c r="AK19" s="433"/>
      <c r="AL19" s="433"/>
      <c r="AM19" s="433"/>
      <c r="AN19" s="433"/>
      <c r="AO19" s="433"/>
      <c r="AP19" s="433"/>
      <c r="AQ19" s="433"/>
      <c r="AR19" s="433"/>
      <c r="AS19" s="433"/>
      <c r="AT19" s="433"/>
      <c r="AU19" s="433"/>
      <c r="AV19" s="433"/>
      <c r="AW19" s="433"/>
      <c r="AX19" s="433"/>
      <c r="AY19" s="433"/>
      <c r="AZ19" s="433"/>
      <c r="BA19" s="433"/>
      <c r="BB19" s="433"/>
      <c r="BC19" s="433"/>
      <c r="BD19" s="433"/>
      <c r="BE19" s="433"/>
      <c r="BF19" s="433"/>
      <c r="BG19" s="433"/>
      <c r="BH19" s="433"/>
      <c r="BI19" s="433"/>
      <c r="BJ19" s="433"/>
      <c r="BK19" s="433"/>
      <c r="BL19" s="433"/>
      <c r="BM19" s="433"/>
      <c r="BN19" s="433"/>
      <c r="BO19" s="433"/>
      <c r="BP19" s="433"/>
      <c r="BQ19" s="433"/>
      <c r="BR19" s="433"/>
      <c r="BS19" s="433"/>
      <c r="BT19" s="433"/>
      <c r="BU19" s="433"/>
      <c r="BV19" s="433"/>
      <c r="BW19" s="433"/>
      <c r="BX19" s="433"/>
    </row>
    <row r="20" spans="1:76" x14ac:dyDescent="0.2">
      <c r="A20" s="488" t="s">
        <v>644</v>
      </c>
      <c r="B20" s="492">
        <f>'Benefit Log'!B$52</f>
        <v>0</v>
      </c>
      <c r="C20" s="483" t="str">
        <f>'Benefit Log'!E52</f>
        <v>Non-QALY</v>
      </c>
      <c r="D20" s="431">
        <f>D196</f>
        <v>0</v>
      </c>
      <c r="E20" s="316">
        <f t="shared" si="0"/>
        <v>0</v>
      </c>
      <c r="F20" s="431">
        <f>E196</f>
        <v>0</v>
      </c>
      <c r="G20" s="433"/>
      <c r="H20" s="433"/>
      <c r="I20" s="433"/>
      <c r="J20" s="433"/>
      <c r="K20" s="433"/>
      <c r="L20" s="433"/>
      <c r="M20" s="433"/>
      <c r="N20" s="433"/>
      <c r="O20" s="433"/>
      <c r="P20" s="433"/>
      <c r="Q20" s="433"/>
      <c r="R20" s="433"/>
      <c r="S20" s="433"/>
      <c r="T20" s="433"/>
      <c r="U20" s="433"/>
      <c r="V20" s="433"/>
      <c r="W20" s="433"/>
      <c r="X20" s="433"/>
      <c r="Y20" s="433"/>
      <c r="Z20" s="433"/>
      <c r="AA20" s="433"/>
      <c r="AB20" s="433"/>
      <c r="AC20" s="433"/>
      <c r="AD20" s="433"/>
      <c r="AE20" s="433"/>
      <c r="AF20" s="433"/>
      <c r="AG20" s="433"/>
      <c r="AH20" s="433"/>
      <c r="AI20" s="433"/>
      <c r="AJ20" s="433"/>
      <c r="AK20" s="433"/>
      <c r="AL20" s="433"/>
      <c r="AM20" s="433"/>
      <c r="AN20" s="433"/>
      <c r="AO20" s="433"/>
      <c r="AP20" s="433"/>
      <c r="AQ20" s="433"/>
      <c r="AR20" s="433"/>
      <c r="AS20" s="433"/>
      <c r="AT20" s="433"/>
      <c r="AU20" s="433"/>
      <c r="AV20" s="433"/>
      <c r="AW20" s="433"/>
      <c r="AX20" s="433"/>
      <c r="AY20" s="433"/>
      <c r="AZ20" s="433"/>
      <c r="BA20" s="433"/>
      <c r="BB20" s="433"/>
      <c r="BC20" s="433"/>
      <c r="BD20" s="433"/>
      <c r="BE20" s="433"/>
      <c r="BF20" s="433"/>
      <c r="BG20" s="433"/>
      <c r="BH20" s="433"/>
      <c r="BI20" s="433"/>
      <c r="BJ20" s="433"/>
      <c r="BK20" s="433"/>
      <c r="BL20" s="433"/>
      <c r="BM20" s="433"/>
      <c r="BN20" s="433"/>
      <c r="BO20" s="433"/>
      <c r="BP20" s="433"/>
      <c r="BQ20" s="433"/>
      <c r="BR20" s="433"/>
      <c r="BS20" s="433"/>
      <c r="BT20" s="433"/>
      <c r="BU20" s="433"/>
      <c r="BV20" s="433"/>
      <c r="BW20" s="433"/>
      <c r="BX20" s="433"/>
    </row>
    <row r="21" spans="1:76" s="11" customFormat="1" ht="12" x14ac:dyDescent="0.25">
      <c r="C21" s="490" t="s">
        <v>55</v>
      </c>
      <c r="D21" s="315">
        <f>SUM(D6:D20)</f>
        <v>0</v>
      </c>
      <c r="E21" s="317">
        <f>SUM(E6:E20)</f>
        <v>0</v>
      </c>
      <c r="F21" s="315">
        <f>SUM(F6:F20)</f>
        <v>0</v>
      </c>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c r="AE21" s="317"/>
      <c r="AF21" s="317"/>
      <c r="AG21" s="317"/>
      <c r="AH21" s="317"/>
      <c r="AI21" s="317"/>
      <c r="AJ21" s="317"/>
      <c r="AK21" s="317"/>
      <c r="AL21" s="317"/>
      <c r="AM21" s="317"/>
      <c r="AN21" s="317"/>
      <c r="AO21" s="317"/>
      <c r="AP21" s="317"/>
      <c r="AQ21" s="317"/>
      <c r="AR21" s="317"/>
      <c r="AS21" s="317"/>
      <c r="AT21" s="317"/>
      <c r="AU21" s="317"/>
      <c r="AV21" s="317"/>
      <c r="AW21" s="317"/>
      <c r="AX21" s="317"/>
      <c r="AY21" s="317"/>
      <c r="AZ21" s="317"/>
      <c r="BA21" s="317"/>
      <c r="BB21" s="317"/>
      <c r="BC21" s="317"/>
      <c r="BD21" s="317"/>
      <c r="BE21" s="317"/>
      <c r="BF21" s="317"/>
      <c r="BG21" s="317"/>
      <c r="BH21" s="317"/>
      <c r="BI21" s="317"/>
      <c r="BJ21" s="317"/>
      <c r="BK21" s="317"/>
      <c r="BL21" s="317"/>
      <c r="BM21" s="317"/>
      <c r="BN21" s="317"/>
      <c r="BO21" s="317"/>
      <c r="BP21" s="317"/>
      <c r="BQ21" s="317"/>
      <c r="BR21" s="317"/>
      <c r="BS21" s="317"/>
      <c r="BT21" s="317"/>
      <c r="BU21" s="317"/>
      <c r="BV21" s="317"/>
      <c r="BW21" s="317"/>
      <c r="BX21" s="317"/>
    </row>
    <row r="22" spans="1:76" s="11" customFormat="1" ht="12" x14ac:dyDescent="0.25">
      <c r="D22" s="715" t="s">
        <v>584</v>
      </c>
      <c r="E22" s="716"/>
      <c r="F22" s="717"/>
      <c r="G22" s="486">
        <f>SUM(G6:G20)</f>
        <v>0</v>
      </c>
      <c r="H22" s="486">
        <f t="shared" ref="H22:BS22" si="1">SUM(H6:H20)</f>
        <v>0</v>
      </c>
      <c r="I22" s="486">
        <f t="shared" si="1"/>
        <v>0</v>
      </c>
      <c r="J22" s="486">
        <f t="shared" si="1"/>
        <v>0</v>
      </c>
      <c r="K22" s="486">
        <f t="shared" si="1"/>
        <v>0</v>
      </c>
      <c r="L22" s="486">
        <f t="shared" si="1"/>
        <v>0</v>
      </c>
      <c r="M22" s="486">
        <f t="shared" si="1"/>
        <v>0</v>
      </c>
      <c r="N22" s="486">
        <f t="shared" si="1"/>
        <v>0</v>
      </c>
      <c r="O22" s="486">
        <f t="shared" si="1"/>
        <v>0</v>
      </c>
      <c r="P22" s="486">
        <f t="shared" si="1"/>
        <v>0</v>
      </c>
      <c r="Q22" s="486">
        <f t="shared" si="1"/>
        <v>0</v>
      </c>
      <c r="R22" s="486">
        <f t="shared" si="1"/>
        <v>0</v>
      </c>
      <c r="S22" s="486">
        <f t="shared" si="1"/>
        <v>0</v>
      </c>
      <c r="T22" s="486">
        <f t="shared" si="1"/>
        <v>0</v>
      </c>
      <c r="U22" s="486">
        <f t="shared" si="1"/>
        <v>0</v>
      </c>
      <c r="V22" s="486">
        <f t="shared" si="1"/>
        <v>0</v>
      </c>
      <c r="W22" s="486">
        <f t="shared" si="1"/>
        <v>0</v>
      </c>
      <c r="X22" s="486">
        <f t="shared" si="1"/>
        <v>0</v>
      </c>
      <c r="Y22" s="486">
        <f t="shared" si="1"/>
        <v>0</v>
      </c>
      <c r="Z22" s="486">
        <f t="shared" si="1"/>
        <v>0</v>
      </c>
      <c r="AA22" s="486">
        <f t="shared" si="1"/>
        <v>0</v>
      </c>
      <c r="AB22" s="486">
        <f t="shared" si="1"/>
        <v>0</v>
      </c>
      <c r="AC22" s="486">
        <f t="shared" si="1"/>
        <v>0</v>
      </c>
      <c r="AD22" s="486">
        <f t="shared" si="1"/>
        <v>0</v>
      </c>
      <c r="AE22" s="486">
        <f t="shared" si="1"/>
        <v>0</v>
      </c>
      <c r="AF22" s="486">
        <f t="shared" si="1"/>
        <v>0</v>
      </c>
      <c r="AG22" s="486">
        <f t="shared" si="1"/>
        <v>0</v>
      </c>
      <c r="AH22" s="486">
        <f t="shared" si="1"/>
        <v>0</v>
      </c>
      <c r="AI22" s="486">
        <f t="shared" si="1"/>
        <v>0</v>
      </c>
      <c r="AJ22" s="486">
        <f t="shared" si="1"/>
        <v>0</v>
      </c>
      <c r="AK22" s="486">
        <f t="shared" si="1"/>
        <v>0</v>
      </c>
      <c r="AL22" s="486">
        <f t="shared" si="1"/>
        <v>0</v>
      </c>
      <c r="AM22" s="486">
        <f t="shared" si="1"/>
        <v>0</v>
      </c>
      <c r="AN22" s="486">
        <f t="shared" si="1"/>
        <v>0</v>
      </c>
      <c r="AO22" s="486">
        <f t="shared" si="1"/>
        <v>0</v>
      </c>
      <c r="AP22" s="486">
        <f t="shared" si="1"/>
        <v>0</v>
      </c>
      <c r="AQ22" s="486">
        <f t="shared" si="1"/>
        <v>0</v>
      </c>
      <c r="AR22" s="486">
        <f t="shared" si="1"/>
        <v>0</v>
      </c>
      <c r="AS22" s="486">
        <f t="shared" si="1"/>
        <v>0</v>
      </c>
      <c r="AT22" s="486">
        <f t="shared" si="1"/>
        <v>0</v>
      </c>
      <c r="AU22" s="486">
        <f t="shared" si="1"/>
        <v>0</v>
      </c>
      <c r="AV22" s="486">
        <f t="shared" si="1"/>
        <v>0</v>
      </c>
      <c r="AW22" s="486">
        <f t="shared" si="1"/>
        <v>0</v>
      </c>
      <c r="AX22" s="486">
        <f t="shared" si="1"/>
        <v>0</v>
      </c>
      <c r="AY22" s="486">
        <f t="shared" si="1"/>
        <v>0</v>
      </c>
      <c r="AZ22" s="486">
        <f t="shared" si="1"/>
        <v>0</v>
      </c>
      <c r="BA22" s="486">
        <f t="shared" si="1"/>
        <v>0</v>
      </c>
      <c r="BB22" s="486">
        <f t="shared" si="1"/>
        <v>0</v>
      </c>
      <c r="BC22" s="486">
        <f t="shared" si="1"/>
        <v>0</v>
      </c>
      <c r="BD22" s="486">
        <f t="shared" si="1"/>
        <v>0</v>
      </c>
      <c r="BE22" s="486">
        <f t="shared" si="1"/>
        <v>0</v>
      </c>
      <c r="BF22" s="486">
        <f t="shared" si="1"/>
        <v>0</v>
      </c>
      <c r="BG22" s="486">
        <f t="shared" si="1"/>
        <v>0</v>
      </c>
      <c r="BH22" s="486">
        <f t="shared" si="1"/>
        <v>0</v>
      </c>
      <c r="BI22" s="486">
        <f t="shared" si="1"/>
        <v>0</v>
      </c>
      <c r="BJ22" s="486">
        <f t="shared" si="1"/>
        <v>0</v>
      </c>
      <c r="BK22" s="486">
        <f t="shared" si="1"/>
        <v>0</v>
      </c>
      <c r="BL22" s="486">
        <f t="shared" si="1"/>
        <v>0</v>
      </c>
      <c r="BM22" s="486">
        <f t="shared" si="1"/>
        <v>0</v>
      </c>
      <c r="BN22" s="486">
        <f t="shared" si="1"/>
        <v>0</v>
      </c>
      <c r="BO22" s="486">
        <f t="shared" si="1"/>
        <v>0</v>
      </c>
      <c r="BP22" s="486">
        <f t="shared" si="1"/>
        <v>0</v>
      </c>
      <c r="BQ22" s="486">
        <f t="shared" si="1"/>
        <v>0</v>
      </c>
      <c r="BR22" s="486">
        <f t="shared" si="1"/>
        <v>0</v>
      </c>
      <c r="BS22" s="486">
        <f t="shared" si="1"/>
        <v>0</v>
      </c>
      <c r="BT22" s="486">
        <f t="shared" ref="BT22:BX22" si="2">SUM(BT6:BT20)</f>
        <v>0</v>
      </c>
      <c r="BU22" s="486">
        <f t="shared" si="2"/>
        <v>0</v>
      </c>
      <c r="BV22" s="486">
        <f t="shared" si="2"/>
        <v>0</v>
      </c>
      <c r="BW22" s="486">
        <f t="shared" si="2"/>
        <v>0</v>
      </c>
      <c r="BX22" s="486">
        <f t="shared" si="2"/>
        <v>0</v>
      </c>
    </row>
    <row r="23" spans="1:76" s="24" customFormat="1" ht="12" x14ac:dyDescent="0.25">
      <c r="D23" s="715" t="s">
        <v>30</v>
      </c>
      <c r="E23" s="716"/>
      <c r="F23" s="717"/>
      <c r="G23" s="487">
        <f>G198</f>
        <v>0</v>
      </c>
      <c r="H23" s="487">
        <f t="shared" ref="H23:BN23" si="3">H198</f>
        <v>0</v>
      </c>
      <c r="I23" s="487">
        <f t="shared" si="3"/>
        <v>0</v>
      </c>
      <c r="J23" s="487">
        <f t="shared" si="3"/>
        <v>0</v>
      </c>
      <c r="K23" s="487">
        <f t="shared" si="3"/>
        <v>0</v>
      </c>
      <c r="L23" s="487">
        <f t="shared" si="3"/>
        <v>0</v>
      </c>
      <c r="M23" s="487">
        <f t="shared" si="3"/>
        <v>0</v>
      </c>
      <c r="N23" s="487">
        <f t="shared" si="3"/>
        <v>0</v>
      </c>
      <c r="O23" s="487">
        <f t="shared" si="3"/>
        <v>0</v>
      </c>
      <c r="P23" s="487">
        <f t="shared" si="3"/>
        <v>0</v>
      </c>
      <c r="Q23" s="487">
        <f t="shared" si="3"/>
        <v>0</v>
      </c>
      <c r="R23" s="487">
        <f t="shared" si="3"/>
        <v>0</v>
      </c>
      <c r="S23" s="487">
        <f t="shared" si="3"/>
        <v>0</v>
      </c>
      <c r="T23" s="487">
        <f t="shared" si="3"/>
        <v>0</v>
      </c>
      <c r="U23" s="487">
        <f t="shared" si="3"/>
        <v>0</v>
      </c>
      <c r="V23" s="487">
        <f t="shared" si="3"/>
        <v>0</v>
      </c>
      <c r="W23" s="487">
        <f t="shared" si="3"/>
        <v>0</v>
      </c>
      <c r="X23" s="487">
        <f t="shared" si="3"/>
        <v>0</v>
      </c>
      <c r="Y23" s="487">
        <f t="shared" si="3"/>
        <v>0</v>
      </c>
      <c r="Z23" s="487">
        <f t="shared" si="3"/>
        <v>0</v>
      </c>
      <c r="AA23" s="487">
        <f t="shared" si="3"/>
        <v>0</v>
      </c>
      <c r="AB23" s="487">
        <f t="shared" si="3"/>
        <v>0</v>
      </c>
      <c r="AC23" s="487">
        <f t="shared" si="3"/>
        <v>0</v>
      </c>
      <c r="AD23" s="487">
        <f t="shared" si="3"/>
        <v>0</v>
      </c>
      <c r="AE23" s="487">
        <f t="shared" si="3"/>
        <v>0</v>
      </c>
      <c r="AF23" s="487">
        <f t="shared" si="3"/>
        <v>0</v>
      </c>
      <c r="AG23" s="487">
        <f t="shared" si="3"/>
        <v>0</v>
      </c>
      <c r="AH23" s="487">
        <f t="shared" si="3"/>
        <v>0</v>
      </c>
      <c r="AI23" s="487">
        <f t="shared" si="3"/>
        <v>0</v>
      </c>
      <c r="AJ23" s="487">
        <f t="shared" si="3"/>
        <v>0</v>
      </c>
      <c r="AK23" s="487">
        <f t="shared" si="3"/>
        <v>0</v>
      </c>
      <c r="AL23" s="487">
        <f t="shared" si="3"/>
        <v>0</v>
      </c>
      <c r="AM23" s="487">
        <f t="shared" si="3"/>
        <v>0</v>
      </c>
      <c r="AN23" s="487">
        <f t="shared" si="3"/>
        <v>0</v>
      </c>
      <c r="AO23" s="487">
        <f t="shared" si="3"/>
        <v>0</v>
      </c>
      <c r="AP23" s="487">
        <f t="shared" si="3"/>
        <v>0</v>
      </c>
      <c r="AQ23" s="487">
        <f t="shared" si="3"/>
        <v>0</v>
      </c>
      <c r="AR23" s="487">
        <f t="shared" si="3"/>
        <v>0</v>
      </c>
      <c r="AS23" s="487">
        <f t="shared" si="3"/>
        <v>0</v>
      </c>
      <c r="AT23" s="487">
        <f t="shared" si="3"/>
        <v>0</v>
      </c>
      <c r="AU23" s="487">
        <f t="shared" si="3"/>
        <v>0</v>
      </c>
      <c r="AV23" s="487">
        <f t="shared" si="3"/>
        <v>0</v>
      </c>
      <c r="AW23" s="487">
        <f t="shared" si="3"/>
        <v>0</v>
      </c>
      <c r="AX23" s="487">
        <f t="shared" si="3"/>
        <v>0</v>
      </c>
      <c r="AY23" s="487">
        <f t="shared" si="3"/>
        <v>0</v>
      </c>
      <c r="AZ23" s="487">
        <f t="shared" si="3"/>
        <v>0</v>
      </c>
      <c r="BA23" s="487">
        <f t="shared" si="3"/>
        <v>0</v>
      </c>
      <c r="BB23" s="487">
        <f t="shared" si="3"/>
        <v>0</v>
      </c>
      <c r="BC23" s="487">
        <f t="shared" si="3"/>
        <v>0</v>
      </c>
      <c r="BD23" s="487">
        <f t="shared" si="3"/>
        <v>0</v>
      </c>
      <c r="BE23" s="487">
        <f t="shared" si="3"/>
        <v>0</v>
      </c>
      <c r="BF23" s="487">
        <f t="shared" si="3"/>
        <v>0</v>
      </c>
      <c r="BG23" s="487">
        <f t="shared" si="3"/>
        <v>0</v>
      </c>
      <c r="BH23" s="487">
        <f t="shared" si="3"/>
        <v>0</v>
      </c>
      <c r="BI23" s="487">
        <f t="shared" si="3"/>
        <v>0</v>
      </c>
      <c r="BJ23" s="487">
        <f t="shared" si="3"/>
        <v>0</v>
      </c>
      <c r="BK23" s="487">
        <f t="shared" si="3"/>
        <v>0</v>
      </c>
      <c r="BL23" s="487">
        <f t="shared" si="3"/>
        <v>0</v>
      </c>
      <c r="BM23" s="487">
        <f t="shared" si="3"/>
        <v>0</v>
      </c>
      <c r="BN23" s="487">
        <f t="shared" si="3"/>
        <v>0</v>
      </c>
      <c r="BO23" s="487">
        <f t="shared" ref="BO23:BS23" si="4">BO198</f>
        <v>0</v>
      </c>
      <c r="BP23" s="487">
        <f t="shared" si="4"/>
        <v>0</v>
      </c>
      <c r="BQ23" s="487">
        <f t="shared" si="4"/>
        <v>0</v>
      </c>
      <c r="BR23" s="487">
        <f t="shared" si="4"/>
        <v>0</v>
      </c>
      <c r="BS23" s="487">
        <f t="shared" si="4"/>
        <v>0</v>
      </c>
      <c r="BT23" s="487">
        <f t="shared" ref="BT23:BX23" si="5">BT198</f>
        <v>0</v>
      </c>
      <c r="BU23" s="487">
        <f t="shared" si="5"/>
        <v>0</v>
      </c>
      <c r="BV23" s="487">
        <f t="shared" si="5"/>
        <v>0</v>
      </c>
      <c r="BW23" s="487">
        <f t="shared" si="5"/>
        <v>0</v>
      </c>
      <c r="BX23" s="487">
        <f t="shared" si="5"/>
        <v>0</v>
      </c>
    </row>
    <row r="25" spans="1:76" ht="12" x14ac:dyDescent="0.2">
      <c r="A25" s="734" t="str">
        <f>"Option 1 - "&amp; Factors!$B$16</f>
        <v xml:space="preserve">Option 1 - </v>
      </c>
      <c r="B25" s="735"/>
      <c r="C25" s="735"/>
      <c r="D25" s="735"/>
      <c r="E25" s="33"/>
      <c r="F25" s="30"/>
      <c r="G25" s="30"/>
      <c r="H25" s="30"/>
      <c r="I25" s="30"/>
      <c r="J25" s="30"/>
      <c r="K25" s="30"/>
      <c r="L25" s="30"/>
      <c r="M25" s="30"/>
      <c r="N25" s="30"/>
      <c r="O25" s="30"/>
      <c r="P25" s="30"/>
      <c r="Q25" s="30"/>
      <c r="R25" s="30"/>
    </row>
    <row r="26" spans="1:76" ht="15" customHeight="1" x14ac:dyDescent="0.25">
      <c r="A26" s="718" t="s">
        <v>32</v>
      </c>
      <c r="B26" s="718" t="s">
        <v>337</v>
      </c>
      <c r="C26" s="719" t="s">
        <v>366</v>
      </c>
      <c r="D26" s="719" t="s">
        <v>423</v>
      </c>
      <c r="E26" s="719" t="s">
        <v>584</v>
      </c>
      <c r="F26" s="718" t="s">
        <v>30</v>
      </c>
      <c r="G26" s="19">
        <v>0</v>
      </c>
      <c r="H26" s="19">
        <v>1</v>
      </c>
      <c r="I26" s="19">
        <v>2</v>
      </c>
      <c r="J26" s="19">
        <v>3</v>
      </c>
      <c r="K26" s="19">
        <v>4</v>
      </c>
      <c r="L26" s="19">
        <v>5</v>
      </c>
      <c r="M26" s="19">
        <v>6</v>
      </c>
      <c r="N26" s="19">
        <v>7</v>
      </c>
      <c r="O26" s="19">
        <v>8</v>
      </c>
      <c r="P26" s="19">
        <v>9</v>
      </c>
      <c r="Q26" s="19">
        <v>10</v>
      </c>
      <c r="R26" s="19">
        <v>11</v>
      </c>
      <c r="S26" s="19">
        <v>12</v>
      </c>
      <c r="T26" s="19">
        <v>13</v>
      </c>
      <c r="U26" s="19">
        <v>14</v>
      </c>
      <c r="V26" s="19">
        <v>15</v>
      </c>
      <c r="W26" s="19">
        <v>16</v>
      </c>
      <c r="X26" s="19">
        <v>17</v>
      </c>
      <c r="Y26" s="19">
        <v>18</v>
      </c>
      <c r="Z26" s="19">
        <v>19</v>
      </c>
      <c r="AA26" s="19">
        <v>20</v>
      </c>
      <c r="AB26" s="19">
        <v>21</v>
      </c>
      <c r="AC26" s="19">
        <v>22</v>
      </c>
      <c r="AD26" s="19">
        <v>23</v>
      </c>
      <c r="AE26" s="19">
        <v>24</v>
      </c>
      <c r="AF26" s="19">
        <v>25</v>
      </c>
      <c r="AG26" s="19">
        <v>26</v>
      </c>
      <c r="AH26" s="19">
        <v>27</v>
      </c>
      <c r="AI26" s="19">
        <v>28</v>
      </c>
      <c r="AJ26" s="19">
        <v>29</v>
      </c>
      <c r="AK26" s="19">
        <v>30</v>
      </c>
      <c r="AL26" s="19">
        <v>31</v>
      </c>
      <c r="AM26" s="19">
        <v>32</v>
      </c>
      <c r="AN26" s="19">
        <v>33</v>
      </c>
      <c r="AO26" s="19">
        <v>34</v>
      </c>
      <c r="AP26" s="19">
        <v>35</v>
      </c>
      <c r="AQ26" s="19">
        <v>36</v>
      </c>
      <c r="AR26" s="19">
        <v>37</v>
      </c>
      <c r="AS26" s="19">
        <v>38</v>
      </c>
      <c r="AT26" s="19">
        <v>39</v>
      </c>
      <c r="AU26" s="19">
        <v>40</v>
      </c>
      <c r="AV26" s="19">
        <v>41</v>
      </c>
      <c r="AW26" s="19">
        <v>42</v>
      </c>
      <c r="AX26" s="19">
        <v>43</v>
      </c>
      <c r="AY26" s="19">
        <v>44</v>
      </c>
      <c r="AZ26" s="19">
        <v>45</v>
      </c>
      <c r="BA26" s="19">
        <v>46</v>
      </c>
      <c r="BB26" s="19">
        <v>47</v>
      </c>
      <c r="BC26" s="19">
        <v>48</v>
      </c>
      <c r="BD26" s="19">
        <v>49</v>
      </c>
      <c r="BE26" s="19">
        <v>50</v>
      </c>
      <c r="BF26" s="19">
        <v>51</v>
      </c>
      <c r="BG26" s="19">
        <v>52</v>
      </c>
      <c r="BH26" s="19">
        <v>53</v>
      </c>
      <c r="BI26" s="19">
        <v>54</v>
      </c>
      <c r="BJ26" s="19">
        <v>55</v>
      </c>
      <c r="BK26" s="19">
        <v>56</v>
      </c>
      <c r="BL26" s="19">
        <v>57</v>
      </c>
      <c r="BM26" s="19">
        <v>58</v>
      </c>
      <c r="BN26" s="19">
        <v>59</v>
      </c>
      <c r="BO26" s="19">
        <v>60</v>
      </c>
      <c r="BP26" s="19">
        <v>61</v>
      </c>
      <c r="BQ26" s="19">
        <v>62</v>
      </c>
      <c r="BR26" s="19">
        <v>63</v>
      </c>
      <c r="BS26" s="19">
        <v>64</v>
      </c>
      <c r="BT26" s="19">
        <v>65</v>
      </c>
      <c r="BU26" s="19">
        <v>66</v>
      </c>
      <c r="BV26" s="19">
        <v>67</v>
      </c>
      <c r="BW26" s="19">
        <v>68</v>
      </c>
      <c r="BX26" s="19">
        <v>69</v>
      </c>
    </row>
    <row r="27" spans="1:76" ht="12" x14ac:dyDescent="0.25">
      <c r="A27" s="718"/>
      <c r="B27" s="718"/>
      <c r="C27" s="720"/>
      <c r="D27" s="720"/>
      <c r="E27" s="720"/>
      <c r="F27" s="718"/>
      <c r="G27" s="22" t="str">
        <f>Factors!C$49</f>
        <v/>
      </c>
      <c r="H27" s="22" t="str">
        <f>Factors!D$49</f>
        <v/>
      </c>
      <c r="I27" s="22" t="str">
        <f>Factors!E$49</f>
        <v/>
      </c>
      <c r="J27" s="22" t="str">
        <f>Factors!F$49</f>
        <v/>
      </c>
      <c r="K27" s="22" t="str">
        <f>Factors!G$49</f>
        <v/>
      </c>
      <c r="L27" s="22" t="str">
        <f>Factors!H$49</f>
        <v/>
      </c>
      <c r="M27" s="22" t="str">
        <f>Factors!I$49</f>
        <v/>
      </c>
      <c r="N27" s="22" t="str">
        <f>Factors!J$49</f>
        <v/>
      </c>
      <c r="O27" s="22" t="str">
        <f>Factors!K$49</f>
        <v/>
      </c>
      <c r="P27" s="22" t="str">
        <f>Factors!L$49</f>
        <v/>
      </c>
      <c r="Q27" s="22" t="str">
        <f>Factors!M$49</f>
        <v/>
      </c>
      <c r="R27" s="22" t="str">
        <f>Factors!N$49</f>
        <v/>
      </c>
      <c r="S27" s="22" t="str">
        <f>Factors!O$49</f>
        <v/>
      </c>
      <c r="T27" s="22" t="str">
        <f>Factors!P$49</f>
        <v/>
      </c>
      <c r="U27" s="22" t="str">
        <f>Factors!Q$49</f>
        <v/>
      </c>
      <c r="V27" s="22" t="str">
        <f>Factors!R$49</f>
        <v/>
      </c>
      <c r="W27" s="22" t="str">
        <f>Factors!S$49</f>
        <v/>
      </c>
      <c r="X27" s="22" t="str">
        <f>Factors!T$49</f>
        <v/>
      </c>
      <c r="Y27" s="22" t="str">
        <f>Factors!U$49</f>
        <v/>
      </c>
      <c r="Z27" s="22" t="str">
        <f>Factors!V$49</f>
        <v/>
      </c>
      <c r="AA27" s="22" t="str">
        <f>Factors!W$49</f>
        <v/>
      </c>
      <c r="AB27" s="22" t="str">
        <f>Factors!X$49</f>
        <v/>
      </c>
      <c r="AC27" s="22" t="str">
        <f>Factors!Y$49</f>
        <v/>
      </c>
      <c r="AD27" s="22" t="str">
        <f>Factors!Z$49</f>
        <v/>
      </c>
      <c r="AE27" s="22" t="str">
        <f>Factors!AA$49</f>
        <v/>
      </c>
      <c r="AF27" s="22" t="str">
        <f>Factors!AB$49</f>
        <v/>
      </c>
      <c r="AG27" s="22" t="str">
        <f>Factors!AC$49</f>
        <v/>
      </c>
      <c r="AH27" s="22" t="str">
        <f>Factors!AD$49</f>
        <v/>
      </c>
      <c r="AI27" s="22" t="str">
        <f>Factors!AE$49</f>
        <v/>
      </c>
      <c r="AJ27" s="22" t="str">
        <f>Factors!AF$49</f>
        <v/>
      </c>
      <c r="AK27" s="22" t="str">
        <f>Factors!AG$49</f>
        <v/>
      </c>
      <c r="AL27" s="22" t="str">
        <f>Factors!AH$49</f>
        <v/>
      </c>
      <c r="AM27" s="22" t="str">
        <f>Factors!AI$49</f>
        <v/>
      </c>
      <c r="AN27" s="22" t="str">
        <f>Factors!AJ$49</f>
        <v/>
      </c>
      <c r="AO27" s="22" t="str">
        <f>Factors!AK$49</f>
        <v/>
      </c>
      <c r="AP27" s="22" t="str">
        <f>Factors!AL$49</f>
        <v/>
      </c>
      <c r="AQ27" s="22" t="str">
        <f>Factors!AM$49</f>
        <v/>
      </c>
      <c r="AR27" s="22" t="str">
        <f>Factors!AN$49</f>
        <v/>
      </c>
      <c r="AS27" s="22" t="str">
        <f>Factors!AO$49</f>
        <v/>
      </c>
      <c r="AT27" s="22" t="str">
        <f>Factors!AP$49</f>
        <v/>
      </c>
      <c r="AU27" s="22" t="str">
        <f>Factors!AQ$49</f>
        <v/>
      </c>
      <c r="AV27" s="22" t="str">
        <f>Factors!AR$49</f>
        <v/>
      </c>
      <c r="AW27" s="22" t="str">
        <f>Factors!AS$49</f>
        <v/>
      </c>
      <c r="AX27" s="22" t="str">
        <f>Factors!AT$49</f>
        <v/>
      </c>
      <c r="AY27" s="22" t="str">
        <f>Factors!AU$49</f>
        <v/>
      </c>
      <c r="AZ27" s="22" t="str">
        <f>Factors!AV$49</f>
        <v/>
      </c>
      <c r="BA27" s="22" t="str">
        <f>Factors!AW$49</f>
        <v/>
      </c>
      <c r="BB27" s="22" t="str">
        <f>Factors!AX$49</f>
        <v/>
      </c>
      <c r="BC27" s="22" t="str">
        <f>Factors!AY$49</f>
        <v/>
      </c>
      <c r="BD27" s="22" t="str">
        <f>Factors!AZ$49</f>
        <v/>
      </c>
      <c r="BE27" s="22" t="str">
        <f>Factors!BA$49</f>
        <v/>
      </c>
      <c r="BF27" s="22" t="str">
        <f>Factors!BB$49</f>
        <v/>
      </c>
      <c r="BG27" s="22" t="str">
        <f>Factors!BC$49</f>
        <v/>
      </c>
      <c r="BH27" s="22" t="str">
        <f>Factors!BD$49</f>
        <v/>
      </c>
      <c r="BI27" s="22" t="str">
        <f>Factors!BE$49</f>
        <v/>
      </c>
      <c r="BJ27" s="22" t="str">
        <f>Factors!BF$49</f>
        <v/>
      </c>
      <c r="BK27" s="22" t="str">
        <f>Factors!BG$49</f>
        <v/>
      </c>
      <c r="BL27" s="22" t="str">
        <f>Factors!BH$49</f>
        <v/>
      </c>
      <c r="BM27" s="22" t="str">
        <f>Factors!BI$49</f>
        <v/>
      </c>
      <c r="BN27" s="22" t="str">
        <f>Factors!BJ$49</f>
        <v/>
      </c>
      <c r="BO27" s="22" t="str">
        <f>Factors!BK$49</f>
        <v/>
      </c>
      <c r="BP27" s="22" t="str">
        <f>Factors!BL$49</f>
        <v/>
      </c>
      <c r="BQ27" s="22" t="str">
        <f>Factors!BM$49</f>
        <v/>
      </c>
      <c r="BR27" s="22" t="str">
        <f>Factors!BN$49</f>
        <v/>
      </c>
      <c r="BS27" s="22" t="str">
        <f>Factors!BO$49</f>
        <v/>
      </c>
      <c r="BT27" s="22" t="str">
        <f>Factors!BP$49</f>
        <v/>
      </c>
      <c r="BU27" s="22" t="str">
        <f>Factors!BQ$49</f>
        <v/>
      </c>
      <c r="BV27" s="22" t="str">
        <f>Factors!BR$49</f>
        <v/>
      </c>
      <c r="BW27" s="22" t="str">
        <f>Factors!BS$49</f>
        <v/>
      </c>
      <c r="BX27" s="22" t="str">
        <f>Factors!BT$49</f>
        <v/>
      </c>
    </row>
    <row r="28" spans="1:76" x14ac:dyDescent="0.2">
      <c r="A28" s="481" t="s">
        <v>49</v>
      </c>
      <c r="B28" s="491">
        <f>'Benefit Log'!B$38</f>
        <v>0</v>
      </c>
      <c r="C28" s="483" t="str">
        <f>C6</f>
        <v>Non-QALY</v>
      </c>
      <c r="D28" s="431">
        <f>D201</f>
        <v>0</v>
      </c>
      <c r="E28" s="316">
        <f t="shared" ref="E28:E42" si="6">SUM(G28:BX28)</f>
        <v>0</v>
      </c>
      <c r="F28" s="431">
        <f>E201</f>
        <v>0</v>
      </c>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c r="AG28" s="433"/>
      <c r="AH28" s="43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c r="BF28" s="433"/>
      <c r="BG28" s="433"/>
      <c r="BH28" s="433"/>
      <c r="BI28" s="433"/>
      <c r="BJ28" s="433"/>
      <c r="BK28" s="433"/>
      <c r="BL28" s="433"/>
      <c r="BM28" s="433"/>
      <c r="BN28" s="433"/>
      <c r="BO28" s="433"/>
      <c r="BP28" s="433"/>
      <c r="BQ28" s="433"/>
      <c r="BR28" s="433"/>
      <c r="BS28" s="433"/>
      <c r="BT28" s="433"/>
      <c r="BU28" s="433"/>
      <c r="BV28" s="433"/>
      <c r="BW28" s="433"/>
      <c r="BX28" s="433"/>
    </row>
    <row r="29" spans="1:76" x14ac:dyDescent="0.2">
      <c r="A29" s="481" t="s">
        <v>50</v>
      </c>
      <c r="B29" s="491">
        <f>'Benefit Log'!B$39</f>
        <v>0</v>
      </c>
      <c r="C29" s="483" t="str">
        <f t="shared" ref="C29:C42" si="7">C7</f>
        <v>Non-QALY</v>
      </c>
      <c r="D29" s="431">
        <f>D203</f>
        <v>0</v>
      </c>
      <c r="E29" s="316">
        <f t="shared" si="6"/>
        <v>0</v>
      </c>
      <c r="F29" s="431">
        <f>E203</f>
        <v>0</v>
      </c>
      <c r="G29" s="551"/>
      <c r="H29" s="551"/>
      <c r="I29" s="551"/>
      <c r="J29" s="551"/>
      <c r="K29" s="551"/>
      <c r="L29" s="551"/>
      <c r="M29" s="551"/>
      <c r="N29" s="551"/>
      <c r="O29" s="551"/>
      <c r="P29" s="551"/>
      <c r="Q29" s="551"/>
      <c r="R29" s="551"/>
      <c r="S29" s="551"/>
      <c r="T29" s="551"/>
      <c r="U29" s="551"/>
      <c r="V29" s="551"/>
      <c r="W29" s="551"/>
      <c r="X29" s="551"/>
      <c r="Y29" s="551"/>
      <c r="Z29" s="551"/>
      <c r="AA29" s="551"/>
      <c r="AB29" s="551"/>
      <c r="AC29" s="551"/>
      <c r="AD29" s="551"/>
      <c r="AE29" s="551"/>
      <c r="AF29" s="551"/>
      <c r="AG29" s="551"/>
      <c r="AH29" s="551"/>
      <c r="AI29" s="551"/>
      <c r="AJ29" s="551"/>
      <c r="AK29" s="551"/>
      <c r="AL29" s="551"/>
      <c r="AM29" s="551"/>
      <c r="AN29" s="551"/>
      <c r="AO29" s="551"/>
      <c r="AP29" s="551"/>
      <c r="AQ29" s="551"/>
      <c r="AR29" s="551"/>
      <c r="AS29" s="551"/>
      <c r="AT29" s="551"/>
      <c r="AU29" s="551"/>
      <c r="AV29" s="551"/>
      <c r="AW29" s="551"/>
      <c r="AX29" s="551"/>
      <c r="AY29" s="551"/>
      <c r="AZ29" s="551"/>
      <c r="BA29" s="551"/>
      <c r="BB29" s="551"/>
      <c r="BC29" s="551"/>
      <c r="BD29" s="551"/>
      <c r="BE29" s="551"/>
      <c r="BF29" s="551"/>
      <c r="BG29" s="551"/>
      <c r="BH29" s="551"/>
      <c r="BI29" s="551"/>
      <c r="BJ29" s="551"/>
      <c r="BK29" s="551"/>
      <c r="BL29" s="551"/>
      <c r="BM29" s="551"/>
      <c r="BN29" s="551"/>
      <c r="BO29" s="551"/>
      <c r="BP29" s="551"/>
      <c r="BQ29" s="551"/>
      <c r="BR29" s="551"/>
      <c r="BS29" s="551"/>
      <c r="BT29" s="551"/>
      <c r="BU29" s="551"/>
      <c r="BV29" s="551"/>
      <c r="BW29" s="551"/>
      <c r="BX29" s="551"/>
    </row>
    <row r="30" spans="1:76" x14ac:dyDescent="0.2">
      <c r="A30" s="481" t="s">
        <v>51</v>
      </c>
      <c r="B30" s="491">
        <f>'Benefit Log'!B$40</f>
        <v>0</v>
      </c>
      <c r="C30" s="483" t="str">
        <f t="shared" si="7"/>
        <v>Non-QALY</v>
      </c>
      <c r="D30" s="431">
        <f>D205</f>
        <v>0</v>
      </c>
      <c r="E30" s="316">
        <f t="shared" si="6"/>
        <v>0</v>
      </c>
      <c r="F30" s="431">
        <f>E205</f>
        <v>0</v>
      </c>
      <c r="G30" s="551"/>
      <c r="H30" s="551"/>
      <c r="I30" s="551"/>
      <c r="J30" s="551"/>
      <c r="K30" s="551"/>
      <c r="L30" s="551"/>
      <c r="M30" s="551"/>
      <c r="N30" s="551"/>
      <c r="O30" s="551"/>
      <c r="P30" s="551"/>
      <c r="Q30" s="551"/>
      <c r="R30" s="551"/>
      <c r="S30" s="551"/>
      <c r="T30" s="551"/>
      <c r="U30" s="551"/>
      <c r="V30" s="551"/>
      <c r="W30" s="551"/>
      <c r="X30" s="551"/>
      <c r="Y30" s="551"/>
      <c r="Z30" s="551"/>
      <c r="AA30" s="551"/>
      <c r="AB30" s="551"/>
      <c r="AC30" s="551"/>
      <c r="AD30" s="551"/>
      <c r="AE30" s="551"/>
      <c r="AF30" s="551"/>
      <c r="AG30" s="551"/>
      <c r="AH30" s="551"/>
      <c r="AI30" s="551"/>
      <c r="AJ30" s="551"/>
      <c r="AK30" s="551"/>
      <c r="AL30" s="551"/>
      <c r="AM30" s="551"/>
      <c r="AN30" s="551"/>
      <c r="AO30" s="551"/>
      <c r="AP30" s="551"/>
      <c r="AQ30" s="551"/>
      <c r="AR30" s="551"/>
      <c r="AS30" s="551"/>
      <c r="AT30" s="551"/>
      <c r="AU30" s="551"/>
      <c r="AV30" s="551"/>
      <c r="AW30" s="551"/>
      <c r="AX30" s="551"/>
      <c r="AY30" s="551"/>
      <c r="AZ30" s="551"/>
      <c r="BA30" s="551"/>
      <c r="BB30" s="551"/>
      <c r="BC30" s="551"/>
      <c r="BD30" s="551"/>
      <c r="BE30" s="551"/>
      <c r="BF30" s="551"/>
      <c r="BG30" s="551"/>
      <c r="BH30" s="551"/>
      <c r="BI30" s="551"/>
      <c r="BJ30" s="551"/>
      <c r="BK30" s="551"/>
      <c r="BL30" s="551"/>
      <c r="BM30" s="551"/>
      <c r="BN30" s="551"/>
      <c r="BO30" s="551"/>
      <c r="BP30" s="551"/>
      <c r="BQ30" s="551"/>
      <c r="BR30" s="551"/>
      <c r="BS30" s="551"/>
      <c r="BT30" s="551"/>
      <c r="BU30" s="551"/>
      <c r="BV30" s="551"/>
      <c r="BW30" s="551"/>
      <c r="BX30" s="551"/>
    </row>
    <row r="31" spans="1:76" x14ac:dyDescent="0.2">
      <c r="A31" s="481" t="s">
        <v>52</v>
      </c>
      <c r="B31" s="491">
        <f>'Benefit Log'!B$41</f>
        <v>0</v>
      </c>
      <c r="C31" s="483" t="str">
        <f t="shared" si="7"/>
        <v>Non-QALY</v>
      </c>
      <c r="D31" s="431">
        <f>D207</f>
        <v>0</v>
      </c>
      <c r="E31" s="316">
        <f t="shared" si="6"/>
        <v>0</v>
      </c>
      <c r="F31" s="431">
        <f>E207</f>
        <v>0</v>
      </c>
      <c r="G31" s="551"/>
      <c r="H31" s="551"/>
      <c r="I31" s="551"/>
      <c r="J31" s="551"/>
      <c r="K31" s="551"/>
      <c r="L31" s="551"/>
      <c r="M31" s="551"/>
      <c r="N31" s="551"/>
      <c r="O31" s="551"/>
      <c r="P31" s="551"/>
      <c r="Q31" s="551"/>
      <c r="R31" s="551"/>
      <c r="S31" s="551"/>
      <c r="T31" s="551"/>
      <c r="U31" s="551"/>
      <c r="V31" s="551"/>
      <c r="W31" s="551"/>
      <c r="X31" s="551"/>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1"/>
      <c r="AY31" s="551"/>
      <c r="AZ31" s="551"/>
      <c r="BA31" s="551"/>
      <c r="BB31" s="551"/>
      <c r="BC31" s="551"/>
      <c r="BD31" s="551"/>
      <c r="BE31" s="551"/>
      <c r="BF31" s="551"/>
      <c r="BG31" s="551"/>
      <c r="BH31" s="551"/>
      <c r="BI31" s="551"/>
      <c r="BJ31" s="551"/>
      <c r="BK31" s="551"/>
      <c r="BL31" s="551"/>
      <c r="BM31" s="551"/>
      <c r="BN31" s="551"/>
      <c r="BO31" s="551"/>
      <c r="BP31" s="551"/>
      <c r="BQ31" s="551"/>
      <c r="BR31" s="551"/>
      <c r="BS31" s="551"/>
      <c r="BT31" s="551"/>
      <c r="BU31" s="551"/>
      <c r="BV31" s="551"/>
      <c r="BW31" s="551"/>
      <c r="BX31" s="551"/>
    </row>
    <row r="32" spans="1:76" x14ac:dyDescent="0.2">
      <c r="A32" s="481" t="s">
        <v>53</v>
      </c>
      <c r="B32" s="491">
        <f>'Benefit Log'!B$42</f>
        <v>0</v>
      </c>
      <c r="C32" s="483" t="str">
        <f t="shared" si="7"/>
        <v>Non-QALY</v>
      </c>
      <c r="D32" s="431">
        <f>D209</f>
        <v>0</v>
      </c>
      <c r="E32" s="316">
        <f t="shared" si="6"/>
        <v>0</v>
      </c>
      <c r="F32" s="431">
        <f>E209</f>
        <v>0</v>
      </c>
      <c r="G32" s="551"/>
      <c r="H32" s="551"/>
      <c r="I32" s="551"/>
      <c r="J32" s="551"/>
      <c r="K32" s="551"/>
      <c r="L32" s="551"/>
      <c r="M32" s="551"/>
      <c r="N32" s="551"/>
      <c r="O32" s="551"/>
      <c r="P32" s="551"/>
      <c r="Q32" s="551"/>
      <c r="R32" s="551"/>
      <c r="S32" s="551"/>
      <c r="T32" s="551"/>
      <c r="U32" s="551"/>
      <c r="V32" s="551"/>
      <c r="W32" s="551"/>
      <c r="X32" s="551"/>
      <c r="Y32" s="551"/>
      <c r="Z32" s="551"/>
      <c r="AA32" s="551"/>
      <c r="AB32" s="551"/>
      <c r="AC32" s="551"/>
      <c r="AD32" s="551"/>
      <c r="AE32" s="551"/>
      <c r="AF32" s="551"/>
      <c r="AG32" s="551"/>
      <c r="AH32" s="551"/>
      <c r="AI32" s="551"/>
      <c r="AJ32" s="551"/>
      <c r="AK32" s="551"/>
      <c r="AL32" s="551"/>
      <c r="AM32" s="551"/>
      <c r="AN32" s="551"/>
      <c r="AO32" s="551"/>
      <c r="AP32" s="551"/>
      <c r="AQ32" s="551"/>
      <c r="AR32" s="551"/>
      <c r="AS32" s="551"/>
      <c r="AT32" s="551"/>
      <c r="AU32" s="551"/>
      <c r="AV32" s="551"/>
      <c r="AW32" s="551"/>
      <c r="AX32" s="551"/>
      <c r="AY32" s="551"/>
      <c r="AZ32" s="551"/>
      <c r="BA32" s="551"/>
      <c r="BB32" s="551"/>
      <c r="BC32" s="551"/>
      <c r="BD32" s="551"/>
      <c r="BE32" s="551"/>
      <c r="BF32" s="551"/>
      <c r="BG32" s="551"/>
      <c r="BH32" s="551"/>
      <c r="BI32" s="551"/>
      <c r="BJ32" s="551"/>
      <c r="BK32" s="551"/>
      <c r="BL32" s="551"/>
      <c r="BM32" s="551"/>
      <c r="BN32" s="551"/>
      <c r="BO32" s="551"/>
      <c r="BP32" s="551"/>
      <c r="BQ32" s="551"/>
      <c r="BR32" s="551"/>
      <c r="BS32" s="551"/>
      <c r="BT32" s="551"/>
      <c r="BU32" s="551"/>
      <c r="BV32" s="551"/>
      <c r="BW32" s="551"/>
      <c r="BX32" s="551"/>
    </row>
    <row r="33" spans="1:76" x14ac:dyDescent="0.2">
      <c r="A33" s="481" t="s">
        <v>54</v>
      </c>
      <c r="B33" s="491">
        <f>'Benefit Log'!B$43</f>
        <v>0</v>
      </c>
      <c r="C33" s="483" t="str">
        <f t="shared" si="7"/>
        <v>Non-QALY</v>
      </c>
      <c r="D33" s="431">
        <f>D211</f>
        <v>0</v>
      </c>
      <c r="E33" s="316">
        <f t="shared" si="6"/>
        <v>0</v>
      </c>
      <c r="F33" s="431">
        <f>E211</f>
        <v>0</v>
      </c>
      <c r="G33" s="551"/>
      <c r="H33" s="551"/>
      <c r="I33" s="551"/>
      <c r="J33" s="551"/>
      <c r="K33" s="551"/>
      <c r="L33" s="551"/>
      <c r="M33" s="551"/>
      <c r="N33" s="551"/>
      <c r="O33" s="551"/>
      <c r="P33" s="551"/>
      <c r="Q33" s="551"/>
      <c r="R33" s="551"/>
      <c r="S33" s="551"/>
      <c r="T33" s="551"/>
      <c r="U33" s="551"/>
      <c r="V33" s="551"/>
      <c r="W33" s="551"/>
      <c r="X33" s="551"/>
      <c r="Y33" s="551"/>
      <c r="Z33" s="551"/>
      <c r="AA33" s="551"/>
      <c r="AB33" s="551"/>
      <c r="AC33" s="551"/>
      <c r="AD33" s="551"/>
      <c r="AE33" s="551"/>
      <c r="AF33" s="551"/>
      <c r="AG33" s="551"/>
      <c r="AH33" s="551"/>
      <c r="AI33" s="551"/>
      <c r="AJ33" s="551"/>
      <c r="AK33" s="551"/>
      <c r="AL33" s="551"/>
      <c r="AM33" s="551"/>
      <c r="AN33" s="551"/>
      <c r="AO33" s="551"/>
      <c r="AP33" s="551"/>
      <c r="AQ33" s="551"/>
      <c r="AR33" s="551"/>
      <c r="AS33" s="551"/>
      <c r="AT33" s="551"/>
      <c r="AU33" s="551"/>
      <c r="AV33" s="551"/>
      <c r="AW33" s="551"/>
      <c r="AX33" s="551"/>
      <c r="AY33" s="551"/>
      <c r="AZ33" s="551"/>
      <c r="BA33" s="551"/>
      <c r="BB33" s="551"/>
      <c r="BC33" s="551"/>
      <c r="BD33" s="551"/>
      <c r="BE33" s="551"/>
      <c r="BF33" s="551"/>
      <c r="BG33" s="551"/>
      <c r="BH33" s="551"/>
      <c r="BI33" s="551"/>
      <c r="BJ33" s="551"/>
      <c r="BK33" s="551"/>
      <c r="BL33" s="551"/>
      <c r="BM33" s="551"/>
      <c r="BN33" s="551"/>
      <c r="BO33" s="551"/>
      <c r="BP33" s="551"/>
      <c r="BQ33" s="551"/>
      <c r="BR33" s="551"/>
      <c r="BS33" s="551"/>
      <c r="BT33" s="551"/>
      <c r="BU33" s="551"/>
      <c r="BV33" s="551"/>
      <c r="BW33" s="551"/>
      <c r="BX33" s="551"/>
    </row>
    <row r="34" spans="1:76" x14ac:dyDescent="0.2">
      <c r="A34" s="481" t="s">
        <v>566</v>
      </c>
      <c r="B34" s="491">
        <f>'Benefit Log'!B$44</f>
        <v>0</v>
      </c>
      <c r="C34" s="483" t="str">
        <f t="shared" si="7"/>
        <v>Non-QALY</v>
      </c>
      <c r="D34" s="431">
        <f>D213</f>
        <v>0</v>
      </c>
      <c r="E34" s="316">
        <f t="shared" si="6"/>
        <v>0</v>
      </c>
      <c r="F34" s="431">
        <f>E213</f>
        <v>0</v>
      </c>
      <c r="G34" s="551"/>
      <c r="H34" s="551"/>
      <c r="I34" s="551"/>
      <c r="J34" s="551"/>
      <c r="K34" s="551"/>
      <c r="L34" s="551"/>
      <c r="M34" s="551"/>
      <c r="N34" s="551"/>
      <c r="O34" s="551"/>
      <c r="P34" s="551"/>
      <c r="Q34" s="551"/>
      <c r="R34" s="551"/>
      <c r="S34" s="551"/>
      <c r="T34" s="551"/>
      <c r="U34" s="551"/>
      <c r="V34" s="551"/>
      <c r="W34" s="551"/>
      <c r="X34" s="551"/>
      <c r="Y34" s="551"/>
      <c r="Z34" s="551"/>
      <c r="AA34" s="551"/>
      <c r="AB34" s="551"/>
      <c r="AC34" s="551"/>
      <c r="AD34" s="551"/>
      <c r="AE34" s="551"/>
      <c r="AF34" s="551"/>
      <c r="AG34" s="551"/>
      <c r="AH34" s="551"/>
      <c r="AI34" s="551"/>
      <c r="AJ34" s="551"/>
      <c r="AK34" s="551"/>
      <c r="AL34" s="551"/>
      <c r="AM34" s="551"/>
      <c r="AN34" s="551"/>
      <c r="AO34" s="551"/>
      <c r="AP34" s="551"/>
      <c r="AQ34" s="551"/>
      <c r="AR34" s="551"/>
      <c r="AS34" s="551"/>
      <c r="AT34" s="551"/>
      <c r="AU34" s="551"/>
      <c r="AV34" s="551"/>
      <c r="AW34" s="551"/>
      <c r="AX34" s="551"/>
      <c r="AY34" s="551"/>
      <c r="AZ34" s="551"/>
      <c r="BA34" s="551"/>
      <c r="BB34" s="551"/>
      <c r="BC34" s="551"/>
      <c r="BD34" s="551"/>
      <c r="BE34" s="551"/>
      <c r="BF34" s="551"/>
      <c r="BG34" s="551"/>
      <c r="BH34" s="551"/>
      <c r="BI34" s="551"/>
      <c r="BJ34" s="551"/>
      <c r="BK34" s="551"/>
      <c r="BL34" s="551"/>
      <c r="BM34" s="551"/>
      <c r="BN34" s="551"/>
      <c r="BO34" s="551"/>
      <c r="BP34" s="551"/>
      <c r="BQ34" s="551"/>
      <c r="BR34" s="551"/>
      <c r="BS34" s="551"/>
      <c r="BT34" s="551"/>
      <c r="BU34" s="551"/>
      <c r="BV34" s="551"/>
      <c r="BW34" s="551"/>
      <c r="BX34" s="551"/>
    </row>
    <row r="35" spans="1:76" x14ac:dyDescent="0.2">
      <c r="A35" s="481" t="s">
        <v>567</v>
      </c>
      <c r="B35" s="491">
        <f>'Benefit Log'!B$45</f>
        <v>0</v>
      </c>
      <c r="C35" s="483" t="str">
        <f t="shared" si="7"/>
        <v>Non-QALY</v>
      </c>
      <c r="D35" s="431">
        <f>D215</f>
        <v>0</v>
      </c>
      <c r="E35" s="316">
        <f t="shared" si="6"/>
        <v>0</v>
      </c>
      <c r="F35" s="431">
        <f>E215</f>
        <v>0</v>
      </c>
      <c r="G35" s="551"/>
      <c r="H35" s="551"/>
      <c r="I35" s="551"/>
      <c r="J35" s="551"/>
      <c r="K35" s="551"/>
      <c r="L35" s="551"/>
      <c r="M35" s="551"/>
      <c r="N35" s="551"/>
      <c r="O35" s="551"/>
      <c r="P35" s="551"/>
      <c r="Q35" s="551"/>
      <c r="R35" s="551"/>
      <c r="S35" s="551"/>
      <c r="T35" s="551"/>
      <c r="U35" s="551"/>
      <c r="V35" s="551"/>
      <c r="W35" s="551"/>
      <c r="X35" s="551"/>
      <c r="Y35" s="551"/>
      <c r="Z35" s="551"/>
      <c r="AA35" s="551"/>
      <c r="AB35" s="551"/>
      <c r="AC35" s="551"/>
      <c r="AD35" s="551"/>
      <c r="AE35" s="551"/>
      <c r="AF35" s="551"/>
      <c r="AG35" s="551"/>
      <c r="AH35" s="551"/>
      <c r="AI35" s="551"/>
      <c r="AJ35" s="551"/>
      <c r="AK35" s="551"/>
      <c r="AL35" s="551"/>
      <c r="AM35" s="551"/>
      <c r="AN35" s="551"/>
      <c r="AO35" s="551"/>
      <c r="AP35" s="551"/>
      <c r="AQ35" s="551"/>
      <c r="AR35" s="551"/>
      <c r="AS35" s="551"/>
      <c r="AT35" s="551"/>
      <c r="AU35" s="551"/>
      <c r="AV35" s="551"/>
      <c r="AW35" s="551"/>
      <c r="AX35" s="551"/>
      <c r="AY35" s="551"/>
      <c r="AZ35" s="551"/>
      <c r="BA35" s="551"/>
      <c r="BB35" s="551"/>
      <c r="BC35" s="551"/>
      <c r="BD35" s="551"/>
      <c r="BE35" s="551"/>
      <c r="BF35" s="551"/>
      <c r="BG35" s="551"/>
      <c r="BH35" s="551"/>
      <c r="BI35" s="551"/>
      <c r="BJ35" s="551"/>
      <c r="BK35" s="551"/>
      <c r="BL35" s="551"/>
      <c r="BM35" s="551"/>
      <c r="BN35" s="551"/>
      <c r="BO35" s="551"/>
      <c r="BP35" s="551"/>
      <c r="BQ35" s="551"/>
      <c r="BR35" s="551"/>
      <c r="BS35" s="551"/>
      <c r="BT35" s="551"/>
      <c r="BU35" s="551"/>
      <c r="BV35" s="551"/>
      <c r="BW35" s="551"/>
      <c r="BX35" s="551"/>
    </row>
    <row r="36" spans="1:76" x14ac:dyDescent="0.2">
      <c r="A36" s="481" t="s">
        <v>638</v>
      </c>
      <c r="B36" s="491">
        <f>'Benefit Log'!B$46</f>
        <v>0</v>
      </c>
      <c r="C36" s="483" t="str">
        <f t="shared" si="7"/>
        <v>Non-QALY</v>
      </c>
      <c r="D36" s="431">
        <f>D217</f>
        <v>0</v>
      </c>
      <c r="E36" s="316">
        <f t="shared" si="6"/>
        <v>0</v>
      </c>
      <c r="F36" s="431">
        <f>E217</f>
        <v>0</v>
      </c>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c r="AG36" s="433"/>
      <c r="AH36" s="433"/>
      <c r="AI36" s="433"/>
      <c r="AJ36" s="433"/>
      <c r="AK36" s="433"/>
      <c r="AL36" s="433"/>
      <c r="AM36" s="433"/>
      <c r="AN36" s="433"/>
      <c r="AO36" s="433"/>
      <c r="AP36" s="433"/>
      <c r="AQ36" s="433"/>
      <c r="AR36" s="433"/>
      <c r="AS36" s="433"/>
      <c r="AT36" s="433"/>
      <c r="AU36" s="433"/>
      <c r="AV36" s="433"/>
      <c r="AW36" s="433"/>
      <c r="AX36" s="433"/>
      <c r="AY36" s="433"/>
      <c r="AZ36" s="433"/>
      <c r="BA36" s="433"/>
      <c r="BB36" s="433"/>
      <c r="BC36" s="433"/>
      <c r="BD36" s="433"/>
      <c r="BE36" s="433"/>
      <c r="BF36" s="433"/>
      <c r="BG36" s="433"/>
      <c r="BH36" s="433"/>
      <c r="BI36" s="433"/>
      <c r="BJ36" s="433"/>
      <c r="BK36" s="433"/>
      <c r="BL36" s="433"/>
      <c r="BM36" s="433"/>
      <c r="BN36" s="433"/>
      <c r="BO36" s="433"/>
      <c r="BP36" s="433"/>
      <c r="BQ36" s="433"/>
      <c r="BR36" s="433"/>
      <c r="BS36" s="433"/>
      <c r="BT36" s="433"/>
      <c r="BU36" s="433"/>
      <c r="BV36" s="433"/>
      <c r="BW36" s="433"/>
      <c r="BX36" s="433"/>
    </row>
    <row r="37" spans="1:76" x14ac:dyDescent="0.2">
      <c r="A37" s="481" t="s">
        <v>639</v>
      </c>
      <c r="B37" s="491">
        <f>'Benefit Log'!B$47</f>
        <v>0</v>
      </c>
      <c r="C37" s="483" t="str">
        <f t="shared" si="7"/>
        <v>Non-QALY</v>
      </c>
      <c r="D37" s="431">
        <f>D219</f>
        <v>0</v>
      </c>
      <c r="E37" s="316">
        <f t="shared" si="6"/>
        <v>0</v>
      </c>
      <c r="F37" s="431">
        <f>E219</f>
        <v>0</v>
      </c>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c r="AM37" s="433"/>
      <c r="AN37" s="433"/>
      <c r="AO37" s="433"/>
      <c r="AP37" s="433"/>
      <c r="AQ37" s="433"/>
      <c r="AR37" s="433"/>
      <c r="AS37" s="433"/>
      <c r="AT37" s="433"/>
      <c r="AU37" s="433"/>
      <c r="AV37" s="433"/>
      <c r="AW37" s="433"/>
      <c r="AX37" s="433"/>
      <c r="AY37" s="433"/>
      <c r="AZ37" s="433"/>
      <c r="BA37" s="433"/>
      <c r="BB37" s="433"/>
      <c r="BC37" s="433"/>
      <c r="BD37" s="433"/>
      <c r="BE37" s="433"/>
      <c r="BF37" s="433"/>
      <c r="BG37" s="433"/>
      <c r="BH37" s="433"/>
      <c r="BI37" s="433"/>
      <c r="BJ37" s="433"/>
      <c r="BK37" s="433"/>
      <c r="BL37" s="433"/>
      <c r="BM37" s="433"/>
      <c r="BN37" s="433"/>
      <c r="BO37" s="433"/>
      <c r="BP37" s="433"/>
      <c r="BQ37" s="433"/>
      <c r="BR37" s="433"/>
      <c r="BS37" s="433"/>
      <c r="BT37" s="433"/>
      <c r="BU37" s="433"/>
      <c r="BV37" s="433"/>
      <c r="BW37" s="433"/>
      <c r="BX37" s="433"/>
    </row>
    <row r="38" spans="1:76" x14ac:dyDescent="0.2">
      <c r="A38" s="481" t="s">
        <v>640</v>
      </c>
      <c r="B38" s="491">
        <f>'Benefit Log'!B$48</f>
        <v>0</v>
      </c>
      <c r="C38" s="483" t="str">
        <f t="shared" si="7"/>
        <v>Non-QALY</v>
      </c>
      <c r="D38" s="431">
        <f>D221</f>
        <v>0</v>
      </c>
      <c r="E38" s="316">
        <f t="shared" si="6"/>
        <v>0</v>
      </c>
      <c r="F38" s="431">
        <f>E221</f>
        <v>0</v>
      </c>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433"/>
      <c r="AO38" s="433"/>
      <c r="AP38" s="433"/>
      <c r="AQ38" s="433"/>
      <c r="AR38" s="433"/>
      <c r="AS38" s="433"/>
      <c r="AT38" s="433"/>
      <c r="AU38" s="433"/>
      <c r="AV38" s="433"/>
      <c r="AW38" s="433"/>
      <c r="AX38" s="433"/>
      <c r="AY38" s="433"/>
      <c r="AZ38" s="433"/>
      <c r="BA38" s="433"/>
      <c r="BB38" s="433"/>
      <c r="BC38" s="433"/>
      <c r="BD38" s="433"/>
      <c r="BE38" s="433"/>
      <c r="BF38" s="433"/>
      <c r="BG38" s="433"/>
      <c r="BH38" s="433"/>
      <c r="BI38" s="433"/>
      <c r="BJ38" s="433"/>
      <c r="BK38" s="433"/>
      <c r="BL38" s="433"/>
      <c r="BM38" s="433"/>
      <c r="BN38" s="433"/>
      <c r="BO38" s="433"/>
      <c r="BP38" s="433"/>
      <c r="BQ38" s="433"/>
      <c r="BR38" s="433"/>
      <c r="BS38" s="433"/>
      <c r="BT38" s="433"/>
      <c r="BU38" s="433"/>
      <c r="BV38" s="433"/>
      <c r="BW38" s="433"/>
      <c r="BX38" s="433"/>
    </row>
    <row r="39" spans="1:76" x14ac:dyDescent="0.2">
      <c r="A39" s="481" t="s">
        <v>641</v>
      </c>
      <c r="B39" s="491">
        <f>'Benefit Log'!B$49</f>
        <v>0</v>
      </c>
      <c r="C39" s="483" t="str">
        <f t="shared" si="7"/>
        <v>Non-QALY</v>
      </c>
      <c r="D39" s="431">
        <f>D223</f>
        <v>0</v>
      </c>
      <c r="E39" s="316">
        <f t="shared" si="6"/>
        <v>0</v>
      </c>
      <c r="F39" s="431">
        <f>E223</f>
        <v>0</v>
      </c>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c r="AG39" s="433"/>
      <c r="AH39" s="433"/>
      <c r="AI39" s="433"/>
      <c r="AJ39" s="433"/>
      <c r="AK39" s="433"/>
      <c r="AL39" s="433"/>
      <c r="AM39" s="433"/>
      <c r="AN39" s="433"/>
      <c r="AO39" s="433"/>
      <c r="AP39" s="433"/>
      <c r="AQ39" s="433"/>
      <c r="AR39" s="433"/>
      <c r="AS39" s="433"/>
      <c r="AT39" s="433"/>
      <c r="AU39" s="433"/>
      <c r="AV39" s="433"/>
      <c r="AW39" s="433"/>
      <c r="AX39" s="433"/>
      <c r="AY39" s="433"/>
      <c r="AZ39" s="433"/>
      <c r="BA39" s="433"/>
      <c r="BB39" s="433"/>
      <c r="BC39" s="433"/>
      <c r="BD39" s="433"/>
      <c r="BE39" s="433"/>
      <c r="BF39" s="433"/>
      <c r="BG39" s="433"/>
      <c r="BH39" s="433"/>
      <c r="BI39" s="433"/>
      <c r="BJ39" s="433"/>
      <c r="BK39" s="433"/>
      <c r="BL39" s="433"/>
      <c r="BM39" s="433"/>
      <c r="BN39" s="433"/>
      <c r="BO39" s="433"/>
      <c r="BP39" s="433"/>
      <c r="BQ39" s="433"/>
      <c r="BR39" s="433"/>
      <c r="BS39" s="433"/>
      <c r="BT39" s="433"/>
      <c r="BU39" s="433"/>
      <c r="BV39" s="433"/>
      <c r="BW39" s="433"/>
      <c r="BX39" s="433"/>
    </row>
    <row r="40" spans="1:76" x14ac:dyDescent="0.2">
      <c r="A40" s="481" t="s">
        <v>642</v>
      </c>
      <c r="B40" s="491">
        <f>'Benefit Log'!B$50</f>
        <v>0</v>
      </c>
      <c r="C40" s="483" t="str">
        <f t="shared" si="7"/>
        <v>Non-QALY</v>
      </c>
      <c r="D40" s="431">
        <f>D225</f>
        <v>0</v>
      </c>
      <c r="E40" s="316">
        <f t="shared" si="6"/>
        <v>0</v>
      </c>
      <c r="F40" s="431">
        <f>E225</f>
        <v>0</v>
      </c>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c r="AG40" s="433"/>
      <c r="AH40" s="433"/>
      <c r="AI40" s="433"/>
      <c r="AJ40" s="433"/>
      <c r="AK40" s="433"/>
      <c r="AL40" s="433"/>
      <c r="AM40" s="433"/>
      <c r="AN40" s="433"/>
      <c r="AO40" s="433"/>
      <c r="AP40" s="433"/>
      <c r="AQ40" s="433"/>
      <c r="AR40" s="433"/>
      <c r="AS40" s="433"/>
      <c r="AT40" s="433"/>
      <c r="AU40" s="433"/>
      <c r="AV40" s="433"/>
      <c r="AW40" s="433"/>
      <c r="AX40" s="433"/>
      <c r="AY40" s="433"/>
      <c r="AZ40" s="433"/>
      <c r="BA40" s="433"/>
      <c r="BB40" s="433"/>
      <c r="BC40" s="433"/>
      <c r="BD40" s="433"/>
      <c r="BE40" s="433"/>
      <c r="BF40" s="433"/>
      <c r="BG40" s="433"/>
      <c r="BH40" s="433"/>
      <c r="BI40" s="433"/>
      <c r="BJ40" s="433"/>
      <c r="BK40" s="433"/>
      <c r="BL40" s="433"/>
      <c r="BM40" s="433"/>
      <c r="BN40" s="433"/>
      <c r="BO40" s="433"/>
      <c r="BP40" s="433"/>
      <c r="BQ40" s="433"/>
      <c r="BR40" s="433"/>
      <c r="BS40" s="433"/>
      <c r="BT40" s="433"/>
      <c r="BU40" s="433"/>
      <c r="BV40" s="433"/>
      <c r="BW40" s="433"/>
      <c r="BX40" s="433"/>
    </row>
    <row r="41" spans="1:76" x14ac:dyDescent="0.2">
      <c r="A41" s="481" t="s">
        <v>643</v>
      </c>
      <c r="B41" s="491">
        <f>'Benefit Log'!B$51</f>
        <v>0</v>
      </c>
      <c r="C41" s="483" t="str">
        <f t="shared" si="7"/>
        <v>Non-QALY</v>
      </c>
      <c r="D41" s="431">
        <f>D227</f>
        <v>0</v>
      </c>
      <c r="E41" s="316">
        <f t="shared" si="6"/>
        <v>0</v>
      </c>
      <c r="F41" s="431">
        <f>E227</f>
        <v>0</v>
      </c>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c r="AG41" s="433"/>
      <c r="AH41" s="433"/>
      <c r="AI41" s="433"/>
      <c r="AJ41" s="433"/>
      <c r="AK41" s="433"/>
      <c r="AL41" s="433"/>
      <c r="AM41" s="433"/>
      <c r="AN41" s="433"/>
      <c r="AO41" s="433"/>
      <c r="AP41" s="433"/>
      <c r="AQ41" s="433"/>
      <c r="AR41" s="433"/>
      <c r="AS41" s="433"/>
      <c r="AT41" s="433"/>
      <c r="AU41" s="433"/>
      <c r="AV41" s="433"/>
      <c r="AW41" s="433"/>
      <c r="AX41" s="433"/>
      <c r="AY41" s="433"/>
      <c r="AZ41" s="433"/>
      <c r="BA41" s="433"/>
      <c r="BB41" s="433"/>
      <c r="BC41" s="433"/>
      <c r="BD41" s="433"/>
      <c r="BE41" s="433"/>
      <c r="BF41" s="433"/>
      <c r="BG41" s="433"/>
      <c r="BH41" s="433"/>
      <c r="BI41" s="433"/>
      <c r="BJ41" s="433"/>
      <c r="BK41" s="433"/>
      <c r="BL41" s="433"/>
      <c r="BM41" s="433"/>
      <c r="BN41" s="433"/>
      <c r="BO41" s="433"/>
      <c r="BP41" s="433"/>
      <c r="BQ41" s="433"/>
      <c r="BR41" s="433"/>
      <c r="BS41" s="433"/>
      <c r="BT41" s="433"/>
      <c r="BU41" s="433"/>
      <c r="BV41" s="433"/>
      <c r="BW41" s="433"/>
      <c r="BX41" s="433"/>
    </row>
    <row r="42" spans="1:76" x14ac:dyDescent="0.2">
      <c r="A42" s="488" t="s">
        <v>644</v>
      </c>
      <c r="B42" s="492">
        <f>'Benefit Log'!B$52</f>
        <v>0</v>
      </c>
      <c r="C42" s="483" t="str">
        <f t="shared" si="7"/>
        <v>Non-QALY</v>
      </c>
      <c r="D42" s="431">
        <f>D229</f>
        <v>0</v>
      </c>
      <c r="E42" s="316">
        <f t="shared" si="6"/>
        <v>0</v>
      </c>
      <c r="F42" s="431">
        <f>E229</f>
        <v>0</v>
      </c>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3"/>
      <c r="AN42" s="433"/>
      <c r="AO42" s="433"/>
      <c r="AP42" s="433"/>
      <c r="AQ42" s="433"/>
      <c r="AR42" s="433"/>
      <c r="AS42" s="433"/>
      <c r="AT42" s="433"/>
      <c r="AU42" s="433"/>
      <c r="AV42" s="433"/>
      <c r="AW42" s="433"/>
      <c r="AX42" s="433"/>
      <c r="AY42" s="433"/>
      <c r="AZ42" s="433"/>
      <c r="BA42" s="433"/>
      <c r="BB42" s="433"/>
      <c r="BC42" s="433"/>
      <c r="BD42" s="433"/>
      <c r="BE42" s="433"/>
      <c r="BF42" s="433"/>
      <c r="BG42" s="433"/>
      <c r="BH42" s="433"/>
      <c r="BI42" s="433"/>
      <c r="BJ42" s="433"/>
      <c r="BK42" s="433"/>
      <c r="BL42" s="433"/>
      <c r="BM42" s="433"/>
      <c r="BN42" s="433"/>
      <c r="BO42" s="433"/>
      <c r="BP42" s="433"/>
      <c r="BQ42" s="433"/>
      <c r="BR42" s="433"/>
      <c r="BS42" s="433"/>
      <c r="BT42" s="433"/>
      <c r="BU42" s="433"/>
      <c r="BV42" s="433"/>
      <c r="BW42" s="433"/>
      <c r="BX42" s="433"/>
    </row>
    <row r="43" spans="1:76" s="11" customFormat="1" ht="12" x14ac:dyDescent="0.25">
      <c r="C43" s="490" t="s">
        <v>55</v>
      </c>
      <c r="D43" s="315">
        <f>SUM(D28:D42)</f>
        <v>0</v>
      </c>
      <c r="E43" s="317">
        <f>SUM(E28:E42)</f>
        <v>0</v>
      </c>
      <c r="F43" s="315">
        <f>SUM(F28:F42)</f>
        <v>0</v>
      </c>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c r="AI43" s="317"/>
      <c r="AJ43" s="317"/>
      <c r="AK43" s="317"/>
      <c r="AL43" s="317"/>
      <c r="AM43" s="317"/>
      <c r="AN43" s="317"/>
      <c r="AO43" s="317"/>
      <c r="AP43" s="317"/>
      <c r="AQ43" s="317"/>
      <c r="AR43" s="317"/>
      <c r="AS43" s="317"/>
      <c r="AT43" s="317"/>
      <c r="AU43" s="317"/>
      <c r="AV43" s="317"/>
      <c r="AW43" s="317"/>
      <c r="AX43" s="317"/>
      <c r="AY43" s="317"/>
      <c r="AZ43" s="317"/>
      <c r="BA43" s="317"/>
      <c r="BB43" s="317"/>
      <c r="BC43" s="317"/>
      <c r="BD43" s="317"/>
      <c r="BE43" s="317"/>
      <c r="BF43" s="317"/>
      <c r="BG43" s="317"/>
      <c r="BH43" s="317"/>
      <c r="BI43" s="317"/>
      <c r="BJ43" s="317"/>
      <c r="BK43" s="317"/>
      <c r="BL43" s="317"/>
      <c r="BM43" s="317"/>
      <c r="BN43" s="317"/>
      <c r="BO43" s="317"/>
      <c r="BP43" s="317"/>
      <c r="BQ43" s="317"/>
      <c r="BR43" s="317"/>
      <c r="BS43" s="317"/>
      <c r="BT43" s="317"/>
      <c r="BU43" s="317"/>
      <c r="BV43" s="317"/>
      <c r="BW43" s="317"/>
      <c r="BX43" s="317"/>
    </row>
    <row r="44" spans="1:76" s="11" customFormat="1" ht="12" x14ac:dyDescent="0.25">
      <c r="D44" s="715" t="s">
        <v>584</v>
      </c>
      <c r="E44" s="716"/>
      <c r="F44" s="717"/>
      <c r="G44" s="486">
        <f>SUM(G28:G42)</f>
        <v>0</v>
      </c>
      <c r="H44" s="486">
        <f t="shared" ref="H44:BS44" si="8">SUM(H28:H42)</f>
        <v>0</v>
      </c>
      <c r="I44" s="486">
        <f t="shared" si="8"/>
        <v>0</v>
      </c>
      <c r="J44" s="486">
        <f t="shared" si="8"/>
        <v>0</v>
      </c>
      <c r="K44" s="486">
        <f t="shared" si="8"/>
        <v>0</v>
      </c>
      <c r="L44" s="486">
        <f t="shared" si="8"/>
        <v>0</v>
      </c>
      <c r="M44" s="486">
        <f t="shared" si="8"/>
        <v>0</v>
      </c>
      <c r="N44" s="486">
        <f t="shared" si="8"/>
        <v>0</v>
      </c>
      <c r="O44" s="486">
        <f t="shared" si="8"/>
        <v>0</v>
      </c>
      <c r="P44" s="486">
        <f t="shared" si="8"/>
        <v>0</v>
      </c>
      <c r="Q44" s="486">
        <f t="shared" si="8"/>
        <v>0</v>
      </c>
      <c r="R44" s="486">
        <f t="shared" si="8"/>
        <v>0</v>
      </c>
      <c r="S44" s="486">
        <f t="shared" si="8"/>
        <v>0</v>
      </c>
      <c r="T44" s="486">
        <f t="shared" si="8"/>
        <v>0</v>
      </c>
      <c r="U44" s="486">
        <f t="shared" si="8"/>
        <v>0</v>
      </c>
      <c r="V44" s="486">
        <f t="shared" si="8"/>
        <v>0</v>
      </c>
      <c r="W44" s="486">
        <f t="shared" si="8"/>
        <v>0</v>
      </c>
      <c r="X44" s="486">
        <f t="shared" si="8"/>
        <v>0</v>
      </c>
      <c r="Y44" s="486">
        <f t="shared" si="8"/>
        <v>0</v>
      </c>
      <c r="Z44" s="486">
        <f t="shared" si="8"/>
        <v>0</v>
      </c>
      <c r="AA44" s="486">
        <f t="shared" si="8"/>
        <v>0</v>
      </c>
      <c r="AB44" s="486">
        <f t="shared" si="8"/>
        <v>0</v>
      </c>
      <c r="AC44" s="486">
        <f t="shared" si="8"/>
        <v>0</v>
      </c>
      <c r="AD44" s="486">
        <f t="shared" si="8"/>
        <v>0</v>
      </c>
      <c r="AE44" s="486">
        <f t="shared" si="8"/>
        <v>0</v>
      </c>
      <c r="AF44" s="486">
        <f t="shared" si="8"/>
        <v>0</v>
      </c>
      <c r="AG44" s="486">
        <f t="shared" si="8"/>
        <v>0</v>
      </c>
      <c r="AH44" s="486">
        <f t="shared" si="8"/>
        <v>0</v>
      </c>
      <c r="AI44" s="486">
        <f t="shared" si="8"/>
        <v>0</v>
      </c>
      <c r="AJ44" s="486">
        <f t="shared" si="8"/>
        <v>0</v>
      </c>
      <c r="AK44" s="486">
        <f t="shared" si="8"/>
        <v>0</v>
      </c>
      <c r="AL44" s="486">
        <f t="shared" si="8"/>
        <v>0</v>
      </c>
      <c r="AM44" s="486">
        <f t="shared" si="8"/>
        <v>0</v>
      </c>
      <c r="AN44" s="486">
        <f t="shared" si="8"/>
        <v>0</v>
      </c>
      <c r="AO44" s="486">
        <f t="shared" si="8"/>
        <v>0</v>
      </c>
      <c r="AP44" s="486">
        <f t="shared" si="8"/>
        <v>0</v>
      </c>
      <c r="AQ44" s="486">
        <f t="shared" si="8"/>
        <v>0</v>
      </c>
      <c r="AR44" s="486">
        <f t="shared" si="8"/>
        <v>0</v>
      </c>
      <c r="AS44" s="486">
        <f t="shared" si="8"/>
        <v>0</v>
      </c>
      <c r="AT44" s="486">
        <f t="shared" si="8"/>
        <v>0</v>
      </c>
      <c r="AU44" s="486">
        <f t="shared" si="8"/>
        <v>0</v>
      </c>
      <c r="AV44" s="486">
        <f t="shared" si="8"/>
        <v>0</v>
      </c>
      <c r="AW44" s="486">
        <f t="shared" si="8"/>
        <v>0</v>
      </c>
      <c r="AX44" s="486">
        <f t="shared" si="8"/>
        <v>0</v>
      </c>
      <c r="AY44" s="486">
        <f t="shared" si="8"/>
        <v>0</v>
      </c>
      <c r="AZ44" s="486">
        <f t="shared" si="8"/>
        <v>0</v>
      </c>
      <c r="BA44" s="486">
        <f t="shared" si="8"/>
        <v>0</v>
      </c>
      <c r="BB44" s="486">
        <f t="shared" si="8"/>
        <v>0</v>
      </c>
      <c r="BC44" s="486">
        <f t="shared" si="8"/>
        <v>0</v>
      </c>
      <c r="BD44" s="486">
        <f t="shared" si="8"/>
        <v>0</v>
      </c>
      <c r="BE44" s="486">
        <f t="shared" si="8"/>
        <v>0</v>
      </c>
      <c r="BF44" s="486">
        <f t="shared" si="8"/>
        <v>0</v>
      </c>
      <c r="BG44" s="486">
        <f t="shared" si="8"/>
        <v>0</v>
      </c>
      <c r="BH44" s="486">
        <f t="shared" si="8"/>
        <v>0</v>
      </c>
      <c r="BI44" s="486">
        <f t="shared" si="8"/>
        <v>0</v>
      </c>
      <c r="BJ44" s="486">
        <f t="shared" si="8"/>
        <v>0</v>
      </c>
      <c r="BK44" s="486">
        <f t="shared" si="8"/>
        <v>0</v>
      </c>
      <c r="BL44" s="486">
        <f t="shared" si="8"/>
        <v>0</v>
      </c>
      <c r="BM44" s="486">
        <f t="shared" si="8"/>
        <v>0</v>
      </c>
      <c r="BN44" s="486">
        <f t="shared" si="8"/>
        <v>0</v>
      </c>
      <c r="BO44" s="486">
        <f t="shared" si="8"/>
        <v>0</v>
      </c>
      <c r="BP44" s="486">
        <f t="shared" si="8"/>
        <v>0</v>
      </c>
      <c r="BQ44" s="486">
        <f t="shared" si="8"/>
        <v>0</v>
      </c>
      <c r="BR44" s="486">
        <f t="shared" si="8"/>
        <v>0</v>
      </c>
      <c r="BS44" s="486">
        <f t="shared" si="8"/>
        <v>0</v>
      </c>
      <c r="BT44" s="486">
        <f t="shared" ref="BT44:BX44" si="9">SUM(BT28:BT42)</f>
        <v>0</v>
      </c>
      <c r="BU44" s="486">
        <f t="shared" si="9"/>
        <v>0</v>
      </c>
      <c r="BV44" s="486">
        <f t="shared" si="9"/>
        <v>0</v>
      </c>
      <c r="BW44" s="486">
        <f t="shared" si="9"/>
        <v>0</v>
      </c>
      <c r="BX44" s="486">
        <f t="shared" si="9"/>
        <v>0</v>
      </c>
    </row>
    <row r="45" spans="1:76" s="24" customFormat="1" ht="12" x14ac:dyDescent="0.25">
      <c r="D45" s="715" t="s">
        <v>30</v>
      </c>
      <c r="E45" s="716"/>
      <c r="F45" s="717"/>
      <c r="G45" s="487">
        <f>G231</f>
        <v>0</v>
      </c>
      <c r="H45" s="487">
        <f t="shared" ref="H45:BN45" si="10">H231</f>
        <v>0</v>
      </c>
      <c r="I45" s="487">
        <f t="shared" si="10"/>
        <v>0</v>
      </c>
      <c r="J45" s="487">
        <f t="shared" si="10"/>
        <v>0</v>
      </c>
      <c r="K45" s="487">
        <f t="shared" si="10"/>
        <v>0</v>
      </c>
      <c r="L45" s="487">
        <f t="shared" si="10"/>
        <v>0</v>
      </c>
      <c r="M45" s="487">
        <f t="shared" si="10"/>
        <v>0</v>
      </c>
      <c r="N45" s="487">
        <f t="shared" si="10"/>
        <v>0</v>
      </c>
      <c r="O45" s="487">
        <f t="shared" si="10"/>
        <v>0</v>
      </c>
      <c r="P45" s="487">
        <f t="shared" si="10"/>
        <v>0</v>
      </c>
      <c r="Q45" s="487">
        <f t="shared" si="10"/>
        <v>0</v>
      </c>
      <c r="R45" s="487">
        <f t="shared" si="10"/>
        <v>0</v>
      </c>
      <c r="S45" s="487">
        <f t="shared" si="10"/>
        <v>0</v>
      </c>
      <c r="T45" s="487">
        <f t="shared" si="10"/>
        <v>0</v>
      </c>
      <c r="U45" s="487">
        <f t="shared" si="10"/>
        <v>0</v>
      </c>
      <c r="V45" s="487">
        <f t="shared" si="10"/>
        <v>0</v>
      </c>
      <c r="W45" s="487">
        <f t="shared" si="10"/>
        <v>0</v>
      </c>
      <c r="X45" s="487">
        <f t="shared" si="10"/>
        <v>0</v>
      </c>
      <c r="Y45" s="487">
        <f t="shared" si="10"/>
        <v>0</v>
      </c>
      <c r="Z45" s="487">
        <f t="shared" si="10"/>
        <v>0</v>
      </c>
      <c r="AA45" s="487">
        <f t="shared" si="10"/>
        <v>0</v>
      </c>
      <c r="AB45" s="487">
        <f t="shared" si="10"/>
        <v>0</v>
      </c>
      <c r="AC45" s="487">
        <f t="shared" si="10"/>
        <v>0</v>
      </c>
      <c r="AD45" s="487">
        <f t="shared" si="10"/>
        <v>0</v>
      </c>
      <c r="AE45" s="487">
        <f t="shared" si="10"/>
        <v>0</v>
      </c>
      <c r="AF45" s="487">
        <f t="shared" si="10"/>
        <v>0</v>
      </c>
      <c r="AG45" s="487">
        <f t="shared" si="10"/>
        <v>0</v>
      </c>
      <c r="AH45" s="487">
        <f t="shared" si="10"/>
        <v>0</v>
      </c>
      <c r="AI45" s="487">
        <f t="shared" si="10"/>
        <v>0</v>
      </c>
      <c r="AJ45" s="487">
        <f t="shared" si="10"/>
        <v>0</v>
      </c>
      <c r="AK45" s="487">
        <f t="shared" si="10"/>
        <v>0</v>
      </c>
      <c r="AL45" s="487">
        <f t="shared" si="10"/>
        <v>0</v>
      </c>
      <c r="AM45" s="487">
        <f t="shared" si="10"/>
        <v>0</v>
      </c>
      <c r="AN45" s="487">
        <f t="shared" si="10"/>
        <v>0</v>
      </c>
      <c r="AO45" s="487">
        <f t="shared" si="10"/>
        <v>0</v>
      </c>
      <c r="AP45" s="487">
        <f t="shared" si="10"/>
        <v>0</v>
      </c>
      <c r="AQ45" s="487">
        <f t="shared" si="10"/>
        <v>0</v>
      </c>
      <c r="AR45" s="487">
        <f t="shared" si="10"/>
        <v>0</v>
      </c>
      <c r="AS45" s="487">
        <f t="shared" si="10"/>
        <v>0</v>
      </c>
      <c r="AT45" s="487">
        <f t="shared" si="10"/>
        <v>0</v>
      </c>
      <c r="AU45" s="487">
        <f t="shared" si="10"/>
        <v>0</v>
      </c>
      <c r="AV45" s="487">
        <f t="shared" si="10"/>
        <v>0</v>
      </c>
      <c r="AW45" s="487">
        <f t="shared" si="10"/>
        <v>0</v>
      </c>
      <c r="AX45" s="487">
        <f t="shared" si="10"/>
        <v>0</v>
      </c>
      <c r="AY45" s="487">
        <f t="shared" si="10"/>
        <v>0</v>
      </c>
      <c r="AZ45" s="487">
        <f t="shared" si="10"/>
        <v>0</v>
      </c>
      <c r="BA45" s="487">
        <f t="shared" si="10"/>
        <v>0</v>
      </c>
      <c r="BB45" s="487">
        <f t="shared" si="10"/>
        <v>0</v>
      </c>
      <c r="BC45" s="487">
        <f t="shared" si="10"/>
        <v>0</v>
      </c>
      <c r="BD45" s="487">
        <f t="shared" si="10"/>
        <v>0</v>
      </c>
      <c r="BE45" s="487">
        <f t="shared" si="10"/>
        <v>0</v>
      </c>
      <c r="BF45" s="487">
        <f t="shared" si="10"/>
        <v>0</v>
      </c>
      <c r="BG45" s="487">
        <f t="shared" si="10"/>
        <v>0</v>
      </c>
      <c r="BH45" s="487">
        <f t="shared" si="10"/>
        <v>0</v>
      </c>
      <c r="BI45" s="487">
        <f t="shared" si="10"/>
        <v>0</v>
      </c>
      <c r="BJ45" s="487">
        <f t="shared" si="10"/>
        <v>0</v>
      </c>
      <c r="BK45" s="487">
        <f t="shared" si="10"/>
        <v>0</v>
      </c>
      <c r="BL45" s="487">
        <f t="shared" si="10"/>
        <v>0</v>
      </c>
      <c r="BM45" s="487">
        <f t="shared" si="10"/>
        <v>0</v>
      </c>
      <c r="BN45" s="487">
        <f t="shared" si="10"/>
        <v>0</v>
      </c>
      <c r="BO45" s="487">
        <f t="shared" ref="BO45:BS45" si="11">BO231</f>
        <v>0</v>
      </c>
      <c r="BP45" s="487">
        <f t="shared" si="11"/>
        <v>0</v>
      </c>
      <c r="BQ45" s="487">
        <f t="shared" si="11"/>
        <v>0</v>
      </c>
      <c r="BR45" s="487">
        <f t="shared" si="11"/>
        <v>0</v>
      </c>
      <c r="BS45" s="487">
        <f t="shared" si="11"/>
        <v>0</v>
      </c>
      <c r="BT45" s="487">
        <f t="shared" ref="BT45:BX45" si="12">BT231</f>
        <v>0</v>
      </c>
      <c r="BU45" s="487">
        <f t="shared" si="12"/>
        <v>0</v>
      </c>
      <c r="BV45" s="487">
        <f t="shared" si="12"/>
        <v>0</v>
      </c>
      <c r="BW45" s="487">
        <f t="shared" si="12"/>
        <v>0</v>
      </c>
      <c r="BX45" s="487">
        <f t="shared" si="12"/>
        <v>0</v>
      </c>
    </row>
    <row r="47" spans="1:76" ht="12" x14ac:dyDescent="0.2">
      <c r="A47" s="734" t="str">
        <f>"Option 2 - "&amp; Factors!$B$17</f>
        <v xml:space="preserve">Option 2 - </v>
      </c>
      <c r="B47" s="735"/>
      <c r="C47" s="735"/>
      <c r="D47" s="735"/>
      <c r="E47" s="33"/>
      <c r="F47" s="30"/>
      <c r="G47" s="30"/>
      <c r="H47" s="30"/>
      <c r="I47" s="30"/>
      <c r="J47" s="30"/>
      <c r="K47" s="30"/>
      <c r="L47" s="30"/>
      <c r="M47" s="30"/>
      <c r="N47" s="30"/>
      <c r="O47" s="30"/>
      <c r="P47" s="30"/>
      <c r="Q47" s="30"/>
      <c r="R47" s="30"/>
    </row>
    <row r="48" spans="1:76" ht="15" customHeight="1" x14ac:dyDescent="0.25">
      <c r="A48" s="718" t="s">
        <v>32</v>
      </c>
      <c r="B48" s="718" t="s">
        <v>337</v>
      </c>
      <c r="C48" s="719" t="s">
        <v>366</v>
      </c>
      <c r="D48" s="719" t="s">
        <v>423</v>
      </c>
      <c r="E48" s="719" t="s">
        <v>584</v>
      </c>
      <c r="F48" s="718" t="s">
        <v>30</v>
      </c>
      <c r="G48" s="19">
        <v>0</v>
      </c>
      <c r="H48" s="19">
        <v>1</v>
      </c>
      <c r="I48" s="19">
        <v>2</v>
      </c>
      <c r="J48" s="19">
        <v>3</v>
      </c>
      <c r="K48" s="19">
        <v>4</v>
      </c>
      <c r="L48" s="19">
        <v>5</v>
      </c>
      <c r="M48" s="19">
        <v>6</v>
      </c>
      <c r="N48" s="19">
        <v>7</v>
      </c>
      <c r="O48" s="19">
        <v>8</v>
      </c>
      <c r="P48" s="19">
        <v>9</v>
      </c>
      <c r="Q48" s="19">
        <v>10</v>
      </c>
      <c r="R48" s="19">
        <v>11</v>
      </c>
      <c r="S48" s="19">
        <v>12</v>
      </c>
      <c r="T48" s="19">
        <v>13</v>
      </c>
      <c r="U48" s="19">
        <v>14</v>
      </c>
      <c r="V48" s="19">
        <v>15</v>
      </c>
      <c r="W48" s="19">
        <v>16</v>
      </c>
      <c r="X48" s="19">
        <v>17</v>
      </c>
      <c r="Y48" s="19">
        <v>18</v>
      </c>
      <c r="Z48" s="19">
        <v>19</v>
      </c>
      <c r="AA48" s="19">
        <v>20</v>
      </c>
      <c r="AB48" s="19">
        <v>21</v>
      </c>
      <c r="AC48" s="19">
        <v>22</v>
      </c>
      <c r="AD48" s="19">
        <v>23</v>
      </c>
      <c r="AE48" s="19">
        <v>24</v>
      </c>
      <c r="AF48" s="19">
        <v>25</v>
      </c>
      <c r="AG48" s="19">
        <v>26</v>
      </c>
      <c r="AH48" s="19">
        <v>27</v>
      </c>
      <c r="AI48" s="19">
        <v>28</v>
      </c>
      <c r="AJ48" s="19">
        <v>29</v>
      </c>
      <c r="AK48" s="19">
        <v>30</v>
      </c>
      <c r="AL48" s="19">
        <v>31</v>
      </c>
      <c r="AM48" s="19">
        <v>32</v>
      </c>
      <c r="AN48" s="19">
        <v>33</v>
      </c>
      <c r="AO48" s="19">
        <v>34</v>
      </c>
      <c r="AP48" s="19">
        <v>35</v>
      </c>
      <c r="AQ48" s="19">
        <v>36</v>
      </c>
      <c r="AR48" s="19">
        <v>37</v>
      </c>
      <c r="AS48" s="19">
        <v>38</v>
      </c>
      <c r="AT48" s="19">
        <v>39</v>
      </c>
      <c r="AU48" s="19">
        <v>40</v>
      </c>
      <c r="AV48" s="19">
        <v>41</v>
      </c>
      <c r="AW48" s="19">
        <v>42</v>
      </c>
      <c r="AX48" s="19">
        <v>43</v>
      </c>
      <c r="AY48" s="19">
        <v>44</v>
      </c>
      <c r="AZ48" s="19">
        <v>45</v>
      </c>
      <c r="BA48" s="19">
        <v>46</v>
      </c>
      <c r="BB48" s="19">
        <v>47</v>
      </c>
      <c r="BC48" s="19">
        <v>48</v>
      </c>
      <c r="BD48" s="19">
        <v>49</v>
      </c>
      <c r="BE48" s="19">
        <v>50</v>
      </c>
      <c r="BF48" s="19">
        <v>51</v>
      </c>
      <c r="BG48" s="19">
        <v>52</v>
      </c>
      <c r="BH48" s="19">
        <v>53</v>
      </c>
      <c r="BI48" s="19">
        <v>54</v>
      </c>
      <c r="BJ48" s="19">
        <v>55</v>
      </c>
      <c r="BK48" s="19">
        <v>56</v>
      </c>
      <c r="BL48" s="19">
        <v>57</v>
      </c>
      <c r="BM48" s="19">
        <v>58</v>
      </c>
      <c r="BN48" s="19">
        <v>59</v>
      </c>
      <c r="BO48" s="19">
        <v>60</v>
      </c>
      <c r="BP48" s="19">
        <v>61</v>
      </c>
      <c r="BQ48" s="19">
        <v>62</v>
      </c>
      <c r="BR48" s="19">
        <v>63</v>
      </c>
      <c r="BS48" s="19">
        <v>64</v>
      </c>
      <c r="BT48" s="19">
        <v>65</v>
      </c>
      <c r="BU48" s="19">
        <v>66</v>
      </c>
      <c r="BV48" s="19">
        <v>67</v>
      </c>
      <c r="BW48" s="19">
        <v>68</v>
      </c>
      <c r="BX48" s="19">
        <v>69</v>
      </c>
    </row>
    <row r="49" spans="1:76" ht="12" x14ac:dyDescent="0.25">
      <c r="A49" s="718"/>
      <c r="B49" s="718"/>
      <c r="C49" s="720"/>
      <c r="D49" s="720"/>
      <c r="E49" s="720"/>
      <c r="F49" s="718"/>
      <c r="G49" s="22" t="str">
        <f>Factors!C$57</f>
        <v/>
      </c>
      <c r="H49" s="22" t="str">
        <f>Factors!D$57</f>
        <v/>
      </c>
      <c r="I49" s="22" t="str">
        <f>Factors!E$57</f>
        <v/>
      </c>
      <c r="J49" s="22" t="str">
        <f>Factors!F$57</f>
        <v/>
      </c>
      <c r="K49" s="22" t="str">
        <f>Factors!G$57</f>
        <v/>
      </c>
      <c r="L49" s="22" t="str">
        <f>Factors!H$57</f>
        <v/>
      </c>
      <c r="M49" s="22" t="str">
        <f>Factors!I$57</f>
        <v/>
      </c>
      <c r="N49" s="22" t="str">
        <f>Factors!J$57</f>
        <v/>
      </c>
      <c r="O49" s="22" t="str">
        <f>Factors!K$57</f>
        <v/>
      </c>
      <c r="P49" s="22" t="str">
        <f>Factors!L$57</f>
        <v/>
      </c>
      <c r="Q49" s="22" t="str">
        <f>Factors!M$57</f>
        <v/>
      </c>
      <c r="R49" s="22" t="str">
        <f>Factors!N$57</f>
        <v/>
      </c>
      <c r="S49" s="22" t="str">
        <f>Factors!O$57</f>
        <v/>
      </c>
      <c r="T49" s="22" t="str">
        <f>Factors!P$57</f>
        <v/>
      </c>
      <c r="U49" s="22" t="str">
        <f>Factors!Q$57</f>
        <v/>
      </c>
      <c r="V49" s="22" t="str">
        <f>Factors!R$57</f>
        <v/>
      </c>
      <c r="W49" s="22" t="str">
        <f>Factors!S$57</f>
        <v/>
      </c>
      <c r="X49" s="22" t="str">
        <f>Factors!T$57</f>
        <v/>
      </c>
      <c r="Y49" s="22" t="str">
        <f>Factors!U$57</f>
        <v/>
      </c>
      <c r="Z49" s="22" t="str">
        <f>Factors!V$57</f>
        <v/>
      </c>
      <c r="AA49" s="22" t="str">
        <f>Factors!W$57</f>
        <v/>
      </c>
      <c r="AB49" s="22" t="str">
        <f>Factors!X$57</f>
        <v/>
      </c>
      <c r="AC49" s="22" t="str">
        <f>Factors!Y$57</f>
        <v/>
      </c>
      <c r="AD49" s="22" t="str">
        <f>Factors!Z$57</f>
        <v/>
      </c>
      <c r="AE49" s="22" t="str">
        <f>Factors!AA$57</f>
        <v/>
      </c>
      <c r="AF49" s="22" t="str">
        <f>Factors!AB$57</f>
        <v/>
      </c>
      <c r="AG49" s="22" t="str">
        <f>Factors!AC$57</f>
        <v/>
      </c>
      <c r="AH49" s="22" t="str">
        <f>Factors!AD$57</f>
        <v/>
      </c>
      <c r="AI49" s="22" t="str">
        <f>Factors!AE$57</f>
        <v/>
      </c>
      <c r="AJ49" s="22" t="str">
        <f>Factors!AF$57</f>
        <v/>
      </c>
      <c r="AK49" s="22" t="str">
        <f>Factors!AG$57</f>
        <v/>
      </c>
      <c r="AL49" s="22" t="str">
        <f>Factors!AH$57</f>
        <v/>
      </c>
      <c r="AM49" s="22" t="str">
        <f>Factors!AI$57</f>
        <v/>
      </c>
      <c r="AN49" s="22" t="str">
        <f>Factors!AJ$57</f>
        <v/>
      </c>
      <c r="AO49" s="22" t="str">
        <f>Factors!AK$57</f>
        <v/>
      </c>
      <c r="AP49" s="22" t="str">
        <f>Factors!AL$57</f>
        <v/>
      </c>
      <c r="AQ49" s="22" t="str">
        <f>Factors!AM$57</f>
        <v/>
      </c>
      <c r="AR49" s="22" t="str">
        <f>Factors!AN$57</f>
        <v/>
      </c>
      <c r="AS49" s="22" t="str">
        <f>Factors!AO$57</f>
        <v/>
      </c>
      <c r="AT49" s="22" t="str">
        <f>Factors!AP$57</f>
        <v/>
      </c>
      <c r="AU49" s="22" t="str">
        <f>Factors!AQ$57</f>
        <v/>
      </c>
      <c r="AV49" s="22" t="str">
        <f>Factors!AR$57</f>
        <v/>
      </c>
      <c r="AW49" s="22" t="str">
        <f>Factors!AS$57</f>
        <v/>
      </c>
      <c r="AX49" s="22" t="str">
        <f>Factors!AT$57</f>
        <v/>
      </c>
      <c r="AY49" s="22" t="str">
        <f>Factors!AU$57</f>
        <v/>
      </c>
      <c r="AZ49" s="22" t="str">
        <f>Factors!AV$57</f>
        <v/>
      </c>
      <c r="BA49" s="22" t="str">
        <f>Factors!AW$57</f>
        <v/>
      </c>
      <c r="BB49" s="22" t="str">
        <f>Factors!AX$57</f>
        <v/>
      </c>
      <c r="BC49" s="22" t="str">
        <f>Factors!AY$57</f>
        <v/>
      </c>
      <c r="BD49" s="22" t="str">
        <f>Factors!AZ$57</f>
        <v/>
      </c>
      <c r="BE49" s="22" t="str">
        <f>Factors!BA$57</f>
        <v/>
      </c>
      <c r="BF49" s="22" t="str">
        <f>Factors!BB$57</f>
        <v/>
      </c>
      <c r="BG49" s="22" t="str">
        <f>Factors!BC$57</f>
        <v/>
      </c>
      <c r="BH49" s="22" t="str">
        <f>Factors!BD$57</f>
        <v/>
      </c>
      <c r="BI49" s="22" t="str">
        <f>Factors!BE$57</f>
        <v/>
      </c>
      <c r="BJ49" s="22" t="str">
        <f>Factors!BF$57</f>
        <v/>
      </c>
      <c r="BK49" s="22" t="str">
        <f>Factors!BG$57</f>
        <v/>
      </c>
      <c r="BL49" s="22" t="str">
        <f>Factors!BH$57</f>
        <v/>
      </c>
      <c r="BM49" s="22" t="str">
        <f>Factors!BI$57</f>
        <v/>
      </c>
      <c r="BN49" s="22" t="str">
        <f>Factors!BJ$57</f>
        <v/>
      </c>
      <c r="BO49" s="22" t="str">
        <f>Factors!BK$57</f>
        <v/>
      </c>
      <c r="BP49" s="22" t="str">
        <f>Factors!BL$57</f>
        <v/>
      </c>
      <c r="BQ49" s="22" t="str">
        <f>Factors!BM$57</f>
        <v/>
      </c>
      <c r="BR49" s="22" t="str">
        <f>Factors!BN$57</f>
        <v/>
      </c>
      <c r="BS49" s="22" t="str">
        <f>Factors!BO$57</f>
        <v/>
      </c>
      <c r="BT49" s="22" t="str">
        <f>Factors!BP$57</f>
        <v/>
      </c>
      <c r="BU49" s="22" t="str">
        <f>Factors!BQ$57</f>
        <v/>
      </c>
      <c r="BV49" s="22" t="str">
        <f>Factors!BR$57</f>
        <v/>
      </c>
      <c r="BW49" s="22" t="str">
        <f>Factors!BS$57</f>
        <v/>
      </c>
      <c r="BX49" s="22" t="str">
        <f>Factors!BT$57</f>
        <v/>
      </c>
    </row>
    <row r="50" spans="1:76" x14ac:dyDescent="0.2">
      <c r="A50" s="481" t="s">
        <v>49</v>
      </c>
      <c r="B50" s="491">
        <f>'Benefit Log'!B$38</f>
        <v>0</v>
      </c>
      <c r="C50" s="483" t="str">
        <f>C6</f>
        <v>Non-QALY</v>
      </c>
      <c r="D50" s="485">
        <f>D234</f>
        <v>0</v>
      </c>
      <c r="E50" s="316">
        <f t="shared" ref="E50:E64" si="13">SUM(G50:BX50)</f>
        <v>0</v>
      </c>
      <c r="F50" s="485">
        <f>E234</f>
        <v>0</v>
      </c>
      <c r="G50" s="433"/>
      <c r="H50" s="433"/>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3"/>
      <c r="AG50" s="433"/>
      <c r="AH50" s="433"/>
      <c r="AI50" s="433"/>
      <c r="AJ50" s="433"/>
      <c r="AK50" s="433"/>
      <c r="AL50" s="433"/>
      <c r="AM50" s="433"/>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3"/>
      <c r="BL50" s="433"/>
      <c r="BM50" s="433"/>
      <c r="BN50" s="433"/>
      <c r="BO50" s="433"/>
      <c r="BP50" s="433"/>
      <c r="BQ50" s="433"/>
      <c r="BR50" s="433"/>
      <c r="BS50" s="433"/>
      <c r="BT50" s="433"/>
      <c r="BU50" s="433"/>
      <c r="BV50" s="433"/>
      <c r="BW50" s="433"/>
      <c r="BX50" s="433"/>
    </row>
    <row r="51" spans="1:76" x14ac:dyDescent="0.2">
      <c r="A51" s="481" t="s">
        <v>50</v>
      </c>
      <c r="B51" s="491">
        <f>'Benefit Log'!B$39</f>
        <v>0</v>
      </c>
      <c r="C51" s="483" t="str">
        <f t="shared" ref="C51:C64" si="14">C7</f>
        <v>Non-QALY</v>
      </c>
      <c r="D51" s="485">
        <f>D236</f>
        <v>0</v>
      </c>
      <c r="E51" s="316">
        <f t="shared" si="13"/>
        <v>0</v>
      </c>
      <c r="F51" s="485">
        <f>E236</f>
        <v>0</v>
      </c>
      <c r="G51" s="551"/>
      <c r="H51" s="551"/>
      <c r="I51" s="551"/>
      <c r="J51" s="551"/>
      <c r="K51" s="551"/>
      <c r="L51" s="551"/>
      <c r="M51" s="551"/>
      <c r="N51" s="551"/>
      <c r="O51" s="551"/>
      <c r="P51" s="551"/>
      <c r="Q51" s="551"/>
      <c r="R51" s="551"/>
      <c r="S51" s="551"/>
      <c r="T51" s="551"/>
      <c r="U51" s="551"/>
      <c r="V51" s="551"/>
      <c r="W51" s="551"/>
      <c r="X51" s="551"/>
      <c r="Y51" s="551"/>
      <c r="Z51" s="551"/>
      <c r="AA51" s="551"/>
      <c r="AB51" s="551"/>
      <c r="AC51" s="551"/>
      <c r="AD51" s="551"/>
      <c r="AE51" s="551"/>
      <c r="AF51" s="551"/>
      <c r="AG51" s="551"/>
      <c r="AH51" s="551"/>
      <c r="AI51" s="551"/>
      <c r="AJ51" s="551"/>
      <c r="AK51" s="551"/>
      <c r="AL51" s="551"/>
      <c r="AM51" s="551"/>
      <c r="AN51" s="551"/>
      <c r="AO51" s="551"/>
      <c r="AP51" s="551"/>
      <c r="AQ51" s="551"/>
      <c r="AR51" s="551"/>
      <c r="AS51" s="551"/>
      <c r="AT51" s="551"/>
      <c r="AU51" s="551"/>
      <c r="AV51" s="551"/>
      <c r="AW51" s="551"/>
      <c r="AX51" s="551"/>
      <c r="AY51" s="551"/>
      <c r="AZ51" s="551"/>
      <c r="BA51" s="551"/>
      <c r="BB51" s="551"/>
      <c r="BC51" s="551"/>
      <c r="BD51" s="551"/>
      <c r="BE51" s="551"/>
      <c r="BF51" s="551"/>
      <c r="BG51" s="551"/>
      <c r="BH51" s="551"/>
      <c r="BI51" s="551"/>
      <c r="BJ51" s="551"/>
      <c r="BK51" s="551"/>
      <c r="BL51" s="551"/>
      <c r="BM51" s="551"/>
      <c r="BN51" s="551"/>
      <c r="BO51" s="551"/>
      <c r="BP51" s="551"/>
      <c r="BQ51" s="551"/>
      <c r="BR51" s="551"/>
      <c r="BS51" s="551"/>
      <c r="BT51" s="551"/>
      <c r="BU51" s="551"/>
      <c r="BV51" s="551"/>
      <c r="BW51" s="551"/>
      <c r="BX51" s="551"/>
    </row>
    <row r="52" spans="1:76" x14ac:dyDescent="0.2">
      <c r="A52" s="481" t="s">
        <v>51</v>
      </c>
      <c r="B52" s="491">
        <f>'Benefit Log'!B$40</f>
        <v>0</v>
      </c>
      <c r="C52" s="483" t="str">
        <f t="shared" si="14"/>
        <v>Non-QALY</v>
      </c>
      <c r="D52" s="485">
        <f>D238</f>
        <v>0</v>
      </c>
      <c r="E52" s="316">
        <f t="shared" si="13"/>
        <v>0</v>
      </c>
      <c r="F52" s="485">
        <f>E238</f>
        <v>0</v>
      </c>
      <c r="G52" s="551"/>
      <c r="H52" s="551"/>
      <c r="I52" s="551"/>
      <c r="J52" s="551"/>
      <c r="K52" s="551"/>
      <c r="L52" s="551"/>
      <c r="M52" s="551"/>
      <c r="N52" s="551"/>
      <c r="O52" s="551"/>
      <c r="P52" s="551"/>
      <c r="Q52" s="551"/>
      <c r="R52" s="551"/>
      <c r="S52" s="551"/>
      <c r="T52" s="551"/>
      <c r="U52" s="551"/>
      <c r="V52" s="551"/>
      <c r="W52" s="551"/>
      <c r="X52" s="551"/>
      <c r="Y52" s="551"/>
      <c r="Z52" s="551"/>
      <c r="AA52" s="551"/>
      <c r="AB52" s="551"/>
      <c r="AC52" s="551"/>
      <c r="AD52" s="551"/>
      <c r="AE52" s="551"/>
      <c r="AF52" s="551"/>
      <c r="AG52" s="551"/>
      <c r="AH52" s="551"/>
      <c r="AI52" s="551"/>
      <c r="AJ52" s="551"/>
      <c r="AK52" s="551"/>
      <c r="AL52" s="551"/>
      <c r="AM52" s="551"/>
      <c r="AN52" s="551"/>
      <c r="AO52" s="551"/>
      <c r="AP52" s="551"/>
      <c r="AQ52" s="551"/>
      <c r="AR52" s="551"/>
      <c r="AS52" s="551"/>
      <c r="AT52" s="551"/>
      <c r="AU52" s="551"/>
      <c r="AV52" s="551"/>
      <c r="AW52" s="551"/>
      <c r="AX52" s="551"/>
      <c r="AY52" s="551"/>
      <c r="AZ52" s="551"/>
      <c r="BA52" s="551"/>
      <c r="BB52" s="551"/>
      <c r="BC52" s="551"/>
      <c r="BD52" s="551"/>
      <c r="BE52" s="551"/>
      <c r="BF52" s="551"/>
      <c r="BG52" s="551"/>
      <c r="BH52" s="551"/>
      <c r="BI52" s="551"/>
      <c r="BJ52" s="551"/>
      <c r="BK52" s="551"/>
      <c r="BL52" s="551"/>
      <c r="BM52" s="551"/>
      <c r="BN52" s="551"/>
      <c r="BO52" s="551"/>
      <c r="BP52" s="551"/>
      <c r="BQ52" s="551"/>
      <c r="BR52" s="551"/>
      <c r="BS52" s="551"/>
      <c r="BT52" s="551"/>
      <c r="BU52" s="551"/>
      <c r="BV52" s="551"/>
      <c r="BW52" s="551"/>
      <c r="BX52" s="551"/>
    </row>
    <row r="53" spans="1:76" x14ac:dyDescent="0.2">
      <c r="A53" s="481" t="s">
        <v>52</v>
      </c>
      <c r="B53" s="491">
        <f>'Benefit Log'!B$41</f>
        <v>0</v>
      </c>
      <c r="C53" s="483" t="str">
        <f t="shared" si="14"/>
        <v>Non-QALY</v>
      </c>
      <c r="D53" s="485">
        <f>D240</f>
        <v>0</v>
      </c>
      <c r="E53" s="316">
        <f t="shared" si="13"/>
        <v>0</v>
      </c>
      <c r="F53" s="485">
        <f>E240</f>
        <v>0</v>
      </c>
      <c r="G53" s="551"/>
      <c r="H53" s="551"/>
      <c r="I53" s="551"/>
      <c r="J53" s="551"/>
      <c r="K53" s="551"/>
      <c r="L53" s="551"/>
      <c r="M53" s="551"/>
      <c r="N53" s="551"/>
      <c r="O53" s="551"/>
      <c r="P53" s="551"/>
      <c r="Q53" s="551"/>
      <c r="R53" s="551"/>
      <c r="S53" s="551"/>
      <c r="T53" s="551"/>
      <c r="U53" s="551"/>
      <c r="V53" s="551"/>
      <c r="W53" s="551"/>
      <c r="X53" s="551"/>
      <c r="Y53" s="551"/>
      <c r="Z53" s="551"/>
      <c r="AA53" s="551"/>
      <c r="AB53" s="551"/>
      <c r="AC53" s="551"/>
      <c r="AD53" s="551"/>
      <c r="AE53" s="551"/>
      <c r="AF53" s="551"/>
      <c r="AG53" s="551"/>
      <c r="AH53" s="551"/>
      <c r="AI53" s="551"/>
      <c r="AJ53" s="551"/>
      <c r="AK53" s="551"/>
      <c r="AL53" s="551"/>
      <c r="AM53" s="551"/>
      <c r="AN53" s="551"/>
      <c r="AO53" s="551"/>
      <c r="AP53" s="551"/>
      <c r="AQ53" s="551"/>
      <c r="AR53" s="551"/>
      <c r="AS53" s="551"/>
      <c r="AT53" s="551"/>
      <c r="AU53" s="551"/>
      <c r="AV53" s="551"/>
      <c r="AW53" s="551"/>
      <c r="AX53" s="551"/>
      <c r="AY53" s="551"/>
      <c r="AZ53" s="551"/>
      <c r="BA53" s="551"/>
      <c r="BB53" s="551"/>
      <c r="BC53" s="551"/>
      <c r="BD53" s="551"/>
      <c r="BE53" s="551"/>
      <c r="BF53" s="551"/>
      <c r="BG53" s="551"/>
      <c r="BH53" s="551"/>
      <c r="BI53" s="551"/>
      <c r="BJ53" s="551"/>
      <c r="BK53" s="551"/>
      <c r="BL53" s="551"/>
      <c r="BM53" s="551"/>
      <c r="BN53" s="551"/>
      <c r="BO53" s="551"/>
      <c r="BP53" s="551"/>
      <c r="BQ53" s="551"/>
      <c r="BR53" s="551"/>
      <c r="BS53" s="551"/>
      <c r="BT53" s="551"/>
      <c r="BU53" s="551"/>
      <c r="BV53" s="551"/>
      <c r="BW53" s="551"/>
      <c r="BX53" s="551"/>
    </row>
    <row r="54" spans="1:76" x14ac:dyDescent="0.2">
      <c r="A54" s="481" t="s">
        <v>53</v>
      </c>
      <c r="B54" s="491">
        <f>'Benefit Log'!B$42</f>
        <v>0</v>
      </c>
      <c r="C54" s="483" t="str">
        <f t="shared" si="14"/>
        <v>Non-QALY</v>
      </c>
      <c r="D54" s="485">
        <f>D242</f>
        <v>0</v>
      </c>
      <c r="E54" s="316">
        <f t="shared" si="13"/>
        <v>0</v>
      </c>
      <c r="F54" s="485">
        <f>E242</f>
        <v>0</v>
      </c>
      <c r="G54" s="551"/>
      <c r="H54" s="551"/>
      <c r="I54" s="551"/>
      <c r="J54" s="551"/>
      <c r="K54" s="551"/>
      <c r="L54" s="551"/>
      <c r="M54" s="551"/>
      <c r="N54" s="551"/>
      <c r="O54" s="551"/>
      <c r="P54" s="551"/>
      <c r="Q54" s="551"/>
      <c r="R54" s="551"/>
      <c r="S54" s="551"/>
      <c r="T54" s="551"/>
      <c r="U54" s="551"/>
      <c r="V54" s="551"/>
      <c r="W54" s="551"/>
      <c r="X54" s="551"/>
      <c r="Y54" s="551"/>
      <c r="Z54" s="551"/>
      <c r="AA54" s="551"/>
      <c r="AB54" s="551"/>
      <c r="AC54" s="551"/>
      <c r="AD54" s="551"/>
      <c r="AE54" s="551"/>
      <c r="AF54" s="551"/>
      <c r="AG54" s="551"/>
      <c r="AH54" s="551"/>
      <c r="AI54" s="551"/>
      <c r="AJ54" s="551"/>
      <c r="AK54" s="551"/>
      <c r="AL54" s="551"/>
      <c r="AM54" s="551"/>
      <c r="AN54" s="551"/>
      <c r="AO54" s="551"/>
      <c r="AP54" s="551"/>
      <c r="AQ54" s="551"/>
      <c r="AR54" s="551"/>
      <c r="AS54" s="551"/>
      <c r="AT54" s="551"/>
      <c r="AU54" s="551"/>
      <c r="AV54" s="551"/>
      <c r="AW54" s="551"/>
      <c r="AX54" s="551"/>
      <c r="AY54" s="551"/>
      <c r="AZ54" s="551"/>
      <c r="BA54" s="551"/>
      <c r="BB54" s="551"/>
      <c r="BC54" s="551"/>
      <c r="BD54" s="551"/>
      <c r="BE54" s="551"/>
      <c r="BF54" s="551"/>
      <c r="BG54" s="551"/>
      <c r="BH54" s="551"/>
      <c r="BI54" s="551"/>
      <c r="BJ54" s="551"/>
      <c r="BK54" s="551"/>
      <c r="BL54" s="551"/>
      <c r="BM54" s="551"/>
      <c r="BN54" s="551"/>
      <c r="BO54" s="551"/>
      <c r="BP54" s="551"/>
      <c r="BQ54" s="551"/>
      <c r="BR54" s="551"/>
      <c r="BS54" s="551"/>
      <c r="BT54" s="551"/>
      <c r="BU54" s="551"/>
      <c r="BV54" s="551"/>
      <c r="BW54" s="551"/>
      <c r="BX54" s="551"/>
    </row>
    <row r="55" spans="1:76" x14ac:dyDescent="0.2">
      <c r="A55" s="481" t="s">
        <v>54</v>
      </c>
      <c r="B55" s="491">
        <f>'Benefit Log'!B$43</f>
        <v>0</v>
      </c>
      <c r="C55" s="483" t="str">
        <f t="shared" si="14"/>
        <v>Non-QALY</v>
      </c>
      <c r="D55" s="485">
        <f>D244</f>
        <v>0</v>
      </c>
      <c r="E55" s="316">
        <f t="shared" si="13"/>
        <v>0</v>
      </c>
      <c r="F55" s="485">
        <f>E244</f>
        <v>0</v>
      </c>
      <c r="G55" s="551"/>
      <c r="H55" s="551"/>
      <c r="I55" s="551"/>
      <c r="J55" s="551"/>
      <c r="K55" s="551"/>
      <c r="L55" s="551"/>
      <c r="M55" s="551"/>
      <c r="N55" s="551"/>
      <c r="O55" s="551"/>
      <c r="P55" s="551"/>
      <c r="Q55" s="551"/>
      <c r="R55" s="551"/>
      <c r="S55" s="551"/>
      <c r="T55" s="551"/>
      <c r="U55" s="551"/>
      <c r="V55" s="551"/>
      <c r="W55" s="551"/>
      <c r="X55" s="551"/>
      <c r="Y55" s="551"/>
      <c r="Z55" s="551"/>
      <c r="AA55" s="551"/>
      <c r="AB55" s="551"/>
      <c r="AC55" s="551"/>
      <c r="AD55" s="551"/>
      <c r="AE55" s="551"/>
      <c r="AF55" s="551"/>
      <c r="AG55" s="551"/>
      <c r="AH55" s="551"/>
      <c r="AI55" s="551"/>
      <c r="AJ55" s="551"/>
      <c r="AK55" s="551"/>
      <c r="AL55" s="551"/>
      <c r="AM55" s="551"/>
      <c r="AN55" s="551"/>
      <c r="AO55" s="551"/>
      <c r="AP55" s="551"/>
      <c r="AQ55" s="551"/>
      <c r="AR55" s="551"/>
      <c r="AS55" s="551"/>
      <c r="AT55" s="551"/>
      <c r="AU55" s="551"/>
      <c r="AV55" s="551"/>
      <c r="AW55" s="551"/>
      <c r="AX55" s="551"/>
      <c r="AY55" s="551"/>
      <c r="AZ55" s="551"/>
      <c r="BA55" s="551"/>
      <c r="BB55" s="551"/>
      <c r="BC55" s="551"/>
      <c r="BD55" s="551"/>
      <c r="BE55" s="551"/>
      <c r="BF55" s="551"/>
      <c r="BG55" s="551"/>
      <c r="BH55" s="551"/>
      <c r="BI55" s="551"/>
      <c r="BJ55" s="551"/>
      <c r="BK55" s="551"/>
      <c r="BL55" s="551"/>
      <c r="BM55" s="551"/>
      <c r="BN55" s="551"/>
      <c r="BO55" s="551"/>
      <c r="BP55" s="551"/>
      <c r="BQ55" s="551"/>
      <c r="BR55" s="551"/>
      <c r="BS55" s="551"/>
      <c r="BT55" s="551"/>
      <c r="BU55" s="551"/>
      <c r="BV55" s="551"/>
      <c r="BW55" s="551"/>
      <c r="BX55" s="551"/>
    </row>
    <row r="56" spans="1:76" x14ac:dyDescent="0.2">
      <c r="A56" s="481" t="s">
        <v>566</v>
      </c>
      <c r="B56" s="491">
        <f>'Benefit Log'!B$44</f>
        <v>0</v>
      </c>
      <c r="C56" s="483" t="str">
        <f t="shared" si="14"/>
        <v>Non-QALY</v>
      </c>
      <c r="D56" s="485">
        <f>D246</f>
        <v>0</v>
      </c>
      <c r="E56" s="316">
        <f t="shared" si="13"/>
        <v>0</v>
      </c>
      <c r="F56" s="485">
        <f>E246</f>
        <v>0</v>
      </c>
      <c r="G56" s="551"/>
      <c r="H56" s="551"/>
      <c r="I56" s="551"/>
      <c r="J56" s="551"/>
      <c r="K56" s="551"/>
      <c r="L56" s="551"/>
      <c r="M56" s="551"/>
      <c r="N56" s="551"/>
      <c r="O56" s="551"/>
      <c r="P56" s="551"/>
      <c r="Q56" s="551"/>
      <c r="R56" s="551"/>
      <c r="S56" s="551"/>
      <c r="T56" s="551"/>
      <c r="U56" s="551"/>
      <c r="V56" s="551"/>
      <c r="W56" s="551"/>
      <c r="X56" s="551"/>
      <c r="Y56" s="551"/>
      <c r="Z56" s="551"/>
      <c r="AA56" s="551"/>
      <c r="AB56" s="551"/>
      <c r="AC56" s="551"/>
      <c r="AD56" s="551"/>
      <c r="AE56" s="551"/>
      <c r="AF56" s="551"/>
      <c r="AG56" s="551"/>
      <c r="AH56" s="551"/>
      <c r="AI56" s="551"/>
      <c r="AJ56" s="551"/>
      <c r="AK56" s="551"/>
      <c r="AL56" s="551"/>
      <c r="AM56" s="551"/>
      <c r="AN56" s="551"/>
      <c r="AO56" s="551"/>
      <c r="AP56" s="551"/>
      <c r="AQ56" s="551"/>
      <c r="AR56" s="551"/>
      <c r="AS56" s="551"/>
      <c r="AT56" s="551"/>
      <c r="AU56" s="551"/>
      <c r="AV56" s="551"/>
      <c r="AW56" s="551"/>
      <c r="AX56" s="551"/>
      <c r="AY56" s="551"/>
      <c r="AZ56" s="551"/>
      <c r="BA56" s="551"/>
      <c r="BB56" s="551"/>
      <c r="BC56" s="551"/>
      <c r="BD56" s="551"/>
      <c r="BE56" s="551"/>
      <c r="BF56" s="551"/>
      <c r="BG56" s="551"/>
      <c r="BH56" s="551"/>
      <c r="BI56" s="551"/>
      <c r="BJ56" s="551"/>
      <c r="BK56" s="551"/>
      <c r="BL56" s="551"/>
      <c r="BM56" s="551"/>
      <c r="BN56" s="551"/>
      <c r="BO56" s="551"/>
      <c r="BP56" s="551"/>
      <c r="BQ56" s="551"/>
      <c r="BR56" s="551"/>
      <c r="BS56" s="551"/>
      <c r="BT56" s="551"/>
      <c r="BU56" s="551"/>
      <c r="BV56" s="551"/>
      <c r="BW56" s="551"/>
      <c r="BX56" s="551"/>
    </row>
    <row r="57" spans="1:76" x14ac:dyDescent="0.2">
      <c r="A57" s="481" t="s">
        <v>567</v>
      </c>
      <c r="B57" s="491">
        <f>'Benefit Log'!B$45</f>
        <v>0</v>
      </c>
      <c r="C57" s="483" t="str">
        <f t="shared" si="14"/>
        <v>Non-QALY</v>
      </c>
      <c r="D57" s="485">
        <f>D248</f>
        <v>0</v>
      </c>
      <c r="E57" s="316">
        <f t="shared" si="13"/>
        <v>0</v>
      </c>
      <c r="F57" s="485">
        <f>E248</f>
        <v>0</v>
      </c>
      <c r="G57" s="551"/>
      <c r="H57" s="551"/>
      <c r="I57" s="551"/>
      <c r="J57" s="551"/>
      <c r="K57" s="551"/>
      <c r="L57" s="551"/>
      <c r="M57" s="551"/>
      <c r="N57" s="551"/>
      <c r="O57" s="551"/>
      <c r="P57" s="551"/>
      <c r="Q57" s="551"/>
      <c r="R57" s="551"/>
      <c r="S57" s="551"/>
      <c r="T57" s="551"/>
      <c r="U57" s="551"/>
      <c r="V57" s="551"/>
      <c r="W57" s="551"/>
      <c r="X57" s="551"/>
      <c r="Y57" s="551"/>
      <c r="Z57" s="551"/>
      <c r="AA57" s="551"/>
      <c r="AB57" s="551"/>
      <c r="AC57" s="551"/>
      <c r="AD57" s="551"/>
      <c r="AE57" s="551"/>
      <c r="AF57" s="551"/>
      <c r="AG57" s="551"/>
      <c r="AH57" s="551"/>
      <c r="AI57" s="551"/>
      <c r="AJ57" s="551"/>
      <c r="AK57" s="551"/>
      <c r="AL57" s="551"/>
      <c r="AM57" s="551"/>
      <c r="AN57" s="551"/>
      <c r="AO57" s="551"/>
      <c r="AP57" s="551"/>
      <c r="AQ57" s="551"/>
      <c r="AR57" s="551"/>
      <c r="AS57" s="551"/>
      <c r="AT57" s="551"/>
      <c r="AU57" s="551"/>
      <c r="AV57" s="551"/>
      <c r="AW57" s="551"/>
      <c r="AX57" s="551"/>
      <c r="AY57" s="551"/>
      <c r="AZ57" s="551"/>
      <c r="BA57" s="551"/>
      <c r="BB57" s="551"/>
      <c r="BC57" s="551"/>
      <c r="BD57" s="551"/>
      <c r="BE57" s="551"/>
      <c r="BF57" s="551"/>
      <c r="BG57" s="551"/>
      <c r="BH57" s="551"/>
      <c r="BI57" s="551"/>
      <c r="BJ57" s="551"/>
      <c r="BK57" s="551"/>
      <c r="BL57" s="551"/>
      <c r="BM57" s="551"/>
      <c r="BN57" s="551"/>
      <c r="BO57" s="551"/>
      <c r="BP57" s="551"/>
      <c r="BQ57" s="551"/>
      <c r="BR57" s="551"/>
      <c r="BS57" s="551"/>
      <c r="BT57" s="551"/>
      <c r="BU57" s="551"/>
      <c r="BV57" s="551"/>
      <c r="BW57" s="551"/>
      <c r="BX57" s="551"/>
    </row>
    <row r="58" spans="1:76" x14ac:dyDescent="0.2">
      <c r="A58" s="481" t="s">
        <v>638</v>
      </c>
      <c r="B58" s="491">
        <f>'Benefit Log'!B$46</f>
        <v>0</v>
      </c>
      <c r="C58" s="483" t="str">
        <f t="shared" si="14"/>
        <v>Non-QALY</v>
      </c>
      <c r="D58" s="485">
        <f>D250</f>
        <v>0</v>
      </c>
      <c r="E58" s="316">
        <f t="shared" si="13"/>
        <v>0</v>
      </c>
      <c r="F58" s="485">
        <f>E250</f>
        <v>0</v>
      </c>
      <c r="G58" s="433"/>
      <c r="H58" s="433"/>
      <c r="I58" s="433"/>
      <c r="J58" s="433"/>
      <c r="K58" s="433"/>
      <c r="L58" s="433"/>
      <c r="M58" s="433"/>
      <c r="N58" s="433"/>
      <c r="O58" s="433"/>
      <c r="P58" s="433"/>
      <c r="Q58" s="433"/>
      <c r="R58" s="433"/>
      <c r="S58" s="433"/>
      <c r="T58" s="433"/>
      <c r="U58" s="433"/>
      <c r="V58" s="433"/>
      <c r="W58" s="433"/>
      <c r="X58" s="433"/>
      <c r="Y58" s="433"/>
      <c r="Z58" s="433"/>
      <c r="AA58" s="433"/>
      <c r="AB58" s="433"/>
      <c r="AC58" s="433"/>
      <c r="AD58" s="433"/>
      <c r="AE58" s="433"/>
      <c r="AF58" s="433"/>
      <c r="AG58" s="433"/>
      <c r="AH58" s="433"/>
      <c r="AI58" s="433"/>
      <c r="AJ58" s="433"/>
      <c r="AK58" s="433"/>
      <c r="AL58" s="433"/>
      <c r="AM58" s="433"/>
      <c r="AN58" s="433"/>
      <c r="AO58" s="433"/>
      <c r="AP58" s="433"/>
      <c r="AQ58" s="433"/>
      <c r="AR58" s="433"/>
      <c r="AS58" s="433"/>
      <c r="AT58" s="433"/>
      <c r="AU58" s="433"/>
      <c r="AV58" s="433"/>
      <c r="AW58" s="433"/>
      <c r="AX58" s="433"/>
      <c r="AY58" s="433"/>
      <c r="AZ58" s="433"/>
      <c r="BA58" s="433"/>
      <c r="BB58" s="433"/>
      <c r="BC58" s="433"/>
      <c r="BD58" s="433"/>
      <c r="BE58" s="433"/>
      <c r="BF58" s="433"/>
      <c r="BG58" s="433"/>
      <c r="BH58" s="433"/>
      <c r="BI58" s="433"/>
      <c r="BJ58" s="433"/>
      <c r="BK58" s="433"/>
      <c r="BL58" s="433"/>
      <c r="BM58" s="433"/>
      <c r="BN58" s="433"/>
      <c r="BO58" s="433"/>
      <c r="BP58" s="433"/>
      <c r="BQ58" s="433"/>
      <c r="BR58" s="433"/>
      <c r="BS58" s="433"/>
      <c r="BT58" s="433"/>
      <c r="BU58" s="433"/>
      <c r="BV58" s="433"/>
      <c r="BW58" s="433"/>
      <c r="BX58" s="433"/>
    </row>
    <row r="59" spans="1:76" x14ac:dyDescent="0.2">
      <c r="A59" s="481" t="s">
        <v>639</v>
      </c>
      <c r="B59" s="491">
        <f>'Benefit Log'!B$47</f>
        <v>0</v>
      </c>
      <c r="C59" s="483" t="str">
        <f t="shared" si="14"/>
        <v>Non-QALY</v>
      </c>
      <c r="D59" s="485">
        <f>D252</f>
        <v>0</v>
      </c>
      <c r="E59" s="316">
        <f t="shared" si="13"/>
        <v>0</v>
      </c>
      <c r="F59" s="485">
        <f>E252</f>
        <v>0</v>
      </c>
      <c r="G59" s="433"/>
      <c r="H59" s="433"/>
      <c r="I59" s="433"/>
      <c r="J59" s="433"/>
      <c r="K59" s="433"/>
      <c r="L59" s="433"/>
      <c r="M59" s="433"/>
      <c r="N59" s="433"/>
      <c r="O59" s="433"/>
      <c r="P59" s="433"/>
      <c r="Q59" s="433"/>
      <c r="R59" s="433"/>
      <c r="S59" s="433"/>
      <c r="T59" s="433"/>
      <c r="U59" s="433"/>
      <c r="V59" s="433"/>
      <c r="W59" s="433"/>
      <c r="X59" s="433"/>
      <c r="Y59" s="433"/>
      <c r="Z59" s="433"/>
      <c r="AA59" s="433"/>
      <c r="AB59" s="433"/>
      <c r="AC59" s="433"/>
      <c r="AD59" s="433"/>
      <c r="AE59" s="433"/>
      <c r="AF59" s="433"/>
      <c r="AG59" s="433"/>
      <c r="AH59" s="433"/>
      <c r="AI59" s="433"/>
      <c r="AJ59" s="433"/>
      <c r="AK59" s="433"/>
      <c r="AL59" s="433"/>
      <c r="AM59" s="433"/>
      <c r="AN59" s="433"/>
      <c r="AO59" s="433"/>
      <c r="AP59" s="433"/>
      <c r="AQ59" s="433"/>
      <c r="AR59" s="433"/>
      <c r="AS59" s="433"/>
      <c r="AT59" s="433"/>
      <c r="AU59" s="433"/>
      <c r="AV59" s="433"/>
      <c r="AW59" s="433"/>
      <c r="AX59" s="433"/>
      <c r="AY59" s="433"/>
      <c r="AZ59" s="433"/>
      <c r="BA59" s="433"/>
      <c r="BB59" s="433"/>
      <c r="BC59" s="433"/>
      <c r="BD59" s="433"/>
      <c r="BE59" s="433"/>
      <c r="BF59" s="433"/>
      <c r="BG59" s="433"/>
      <c r="BH59" s="433"/>
      <c r="BI59" s="433"/>
      <c r="BJ59" s="433"/>
      <c r="BK59" s="433"/>
      <c r="BL59" s="433"/>
      <c r="BM59" s="433"/>
      <c r="BN59" s="433"/>
      <c r="BO59" s="433"/>
      <c r="BP59" s="433"/>
      <c r="BQ59" s="433"/>
      <c r="BR59" s="433"/>
      <c r="BS59" s="433"/>
      <c r="BT59" s="433"/>
      <c r="BU59" s="433"/>
      <c r="BV59" s="433"/>
      <c r="BW59" s="433"/>
      <c r="BX59" s="433"/>
    </row>
    <row r="60" spans="1:76" x14ac:dyDescent="0.2">
      <c r="A60" s="481" t="s">
        <v>640</v>
      </c>
      <c r="B60" s="491">
        <f>'Benefit Log'!B$48</f>
        <v>0</v>
      </c>
      <c r="C60" s="483" t="str">
        <f t="shared" si="14"/>
        <v>Non-QALY</v>
      </c>
      <c r="D60" s="485">
        <f>D254</f>
        <v>0</v>
      </c>
      <c r="E60" s="316">
        <f t="shared" si="13"/>
        <v>0</v>
      </c>
      <c r="F60" s="485">
        <f>E254</f>
        <v>0</v>
      </c>
      <c r="G60" s="433"/>
      <c r="H60" s="433"/>
      <c r="I60" s="433"/>
      <c r="J60" s="433"/>
      <c r="K60" s="433"/>
      <c r="L60" s="433"/>
      <c r="M60" s="433"/>
      <c r="N60" s="433"/>
      <c r="O60" s="433"/>
      <c r="P60" s="433"/>
      <c r="Q60" s="433"/>
      <c r="R60" s="433"/>
      <c r="S60" s="433"/>
      <c r="T60" s="433"/>
      <c r="U60" s="433"/>
      <c r="V60" s="433"/>
      <c r="W60" s="433"/>
      <c r="X60" s="433"/>
      <c r="Y60" s="433"/>
      <c r="Z60" s="433"/>
      <c r="AA60" s="433"/>
      <c r="AB60" s="433"/>
      <c r="AC60" s="433"/>
      <c r="AD60" s="433"/>
      <c r="AE60" s="433"/>
      <c r="AF60" s="433"/>
      <c r="AG60" s="433"/>
      <c r="AH60" s="433"/>
      <c r="AI60" s="433"/>
      <c r="AJ60" s="433"/>
      <c r="AK60" s="433"/>
      <c r="AL60" s="433"/>
      <c r="AM60" s="433"/>
      <c r="AN60" s="433"/>
      <c r="AO60" s="433"/>
      <c r="AP60" s="433"/>
      <c r="AQ60" s="433"/>
      <c r="AR60" s="433"/>
      <c r="AS60" s="433"/>
      <c r="AT60" s="433"/>
      <c r="AU60" s="433"/>
      <c r="AV60" s="433"/>
      <c r="AW60" s="433"/>
      <c r="AX60" s="433"/>
      <c r="AY60" s="433"/>
      <c r="AZ60" s="433"/>
      <c r="BA60" s="433"/>
      <c r="BB60" s="433"/>
      <c r="BC60" s="433"/>
      <c r="BD60" s="433"/>
      <c r="BE60" s="433"/>
      <c r="BF60" s="433"/>
      <c r="BG60" s="433"/>
      <c r="BH60" s="433"/>
      <c r="BI60" s="433"/>
      <c r="BJ60" s="433"/>
      <c r="BK60" s="433"/>
      <c r="BL60" s="433"/>
      <c r="BM60" s="433"/>
      <c r="BN60" s="433"/>
      <c r="BO60" s="433"/>
      <c r="BP60" s="433"/>
      <c r="BQ60" s="433"/>
      <c r="BR60" s="433"/>
      <c r="BS60" s="433"/>
      <c r="BT60" s="433"/>
      <c r="BU60" s="433"/>
      <c r="BV60" s="433"/>
      <c r="BW60" s="433"/>
      <c r="BX60" s="433"/>
    </row>
    <row r="61" spans="1:76" x14ac:dyDescent="0.2">
      <c r="A61" s="481" t="s">
        <v>641</v>
      </c>
      <c r="B61" s="491">
        <f>'Benefit Log'!B$49</f>
        <v>0</v>
      </c>
      <c r="C61" s="483" t="str">
        <f t="shared" si="14"/>
        <v>Non-QALY</v>
      </c>
      <c r="D61" s="485">
        <f>D256</f>
        <v>0</v>
      </c>
      <c r="E61" s="316">
        <f t="shared" si="13"/>
        <v>0</v>
      </c>
      <c r="F61" s="485">
        <f>E256</f>
        <v>0</v>
      </c>
      <c r="G61" s="433"/>
      <c r="H61" s="433"/>
      <c r="I61" s="433"/>
      <c r="J61" s="433"/>
      <c r="K61" s="433"/>
      <c r="L61" s="433"/>
      <c r="M61" s="433"/>
      <c r="N61" s="433"/>
      <c r="O61" s="433"/>
      <c r="P61" s="433"/>
      <c r="Q61" s="433"/>
      <c r="R61" s="433"/>
      <c r="S61" s="433"/>
      <c r="T61" s="433"/>
      <c r="U61" s="433"/>
      <c r="V61" s="433"/>
      <c r="W61" s="433"/>
      <c r="X61" s="433"/>
      <c r="Y61" s="433"/>
      <c r="Z61" s="433"/>
      <c r="AA61" s="433"/>
      <c r="AB61" s="433"/>
      <c r="AC61" s="433"/>
      <c r="AD61" s="433"/>
      <c r="AE61" s="433"/>
      <c r="AF61" s="433"/>
      <c r="AG61" s="433"/>
      <c r="AH61" s="433"/>
      <c r="AI61" s="433"/>
      <c r="AJ61" s="433"/>
      <c r="AK61" s="433"/>
      <c r="AL61" s="433"/>
      <c r="AM61" s="433"/>
      <c r="AN61" s="433"/>
      <c r="AO61" s="433"/>
      <c r="AP61" s="433"/>
      <c r="AQ61" s="433"/>
      <c r="AR61" s="433"/>
      <c r="AS61" s="433"/>
      <c r="AT61" s="433"/>
      <c r="AU61" s="433"/>
      <c r="AV61" s="433"/>
      <c r="AW61" s="433"/>
      <c r="AX61" s="433"/>
      <c r="AY61" s="433"/>
      <c r="AZ61" s="433"/>
      <c r="BA61" s="433"/>
      <c r="BB61" s="433"/>
      <c r="BC61" s="433"/>
      <c r="BD61" s="433"/>
      <c r="BE61" s="433"/>
      <c r="BF61" s="433"/>
      <c r="BG61" s="433"/>
      <c r="BH61" s="433"/>
      <c r="BI61" s="433"/>
      <c r="BJ61" s="433"/>
      <c r="BK61" s="433"/>
      <c r="BL61" s="433"/>
      <c r="BM61" s="433"/>
      <c r="BN61" s="433"/>
      <c r="BO61" s="433"/>
      <c r="BP61" s="433"/>
      <c r="BQ61" s="433"/>
      <c r="BR61" s="433"/>
      <c r="BS61" s="433"/>
      <c r="BT61" s="433"/>
      <c r="BU61" s="433"/>
      <c r="BV61" s="433"/>
      <c r="BW61" s="433"/>
      <c r="BX61" s="433"/>
    </row>
    <row r="62" spans="1:76" x14ac:dyDescent="0.2">
      <c r="A62" s="481" t="s">
        <v>642</v>
      </c>
      <c r="B62" s="491">
        <f>'Benefit Log'!B$50</f>
        <v>0</v>
      </c>
      <c r="C62" s="483" t="str">
        <f t="shared" si="14"/>
        <v>Non-QALY</v>
      </c>
      <c r="D62" s="485">
        <f>D258</f>
        <v>0</v>
      </c>
      <c r="E62" s="316">
        <f t="shared" si="13"/>
        <v>0</v>
      </c>
      <c r="F62" s="485">
        <f>E258</f>
        <v>0</v>
      </c>
      <c r="G62" s="433"/>
      <c r="H62" s="433"/>
      <c r="I62" s="433"/>
      <c r="J62" s="433"/>
      <c r="K62" s="433"/>
      <c r="L62" s="433"/>
      <c r="M62" s="433"/>
      <c r="N62" s="433"/>
      <c r="O62" s="433"/>
      <c r="P62" s="433"/>
      <c r="Q62" s="433"/>
      <c r="R62" s="433"/>
      <c r="S62" s="433"/>
      <c r="T62" s="433"/>
      <c r="U62" s="433"/>
      <c r="V62" s="433"/>
      <c r="W62" s="433"/>
      <c r="X62" s="433"/>
      <c r="Y62" s="433"/>
      <c r="Z62" s="433"/>
      <c r="AA62" s="433"/>
      <c r="AB62" s="433"/>
      <c r="AC62" s="433"/>
      <c r="AD62" s="433"/>
      <c r="AE62" s="433"/>
      <c r="AF62" s="433"/>
      <c r="AG62" s="433"/>
      <c r="AH62" s="433"/>
      <c r="AI62" s="433"/>
      <c r="AJ62" s="433"/>
      <c r="AK62" s="433"/>
      <c r="AL62" s="433"/>
      <c r="AM62" s="433"/>
      <c r="AN62" s="433"/>
      <c r="AO62" s="433"/>
      <c r="AP62" s="433"/>
      <c r="AQ62" s="433"/>
      <c r="AR62" s="433"/>
      <c r="AS62" s="433"/>
      <c r="AT62" s="433"/>
      <c r="AU62" s="433"/>
      <c r="AV62" s="433"/>
      <c r="AW62" s="433"/>
      <c r="AX62" s="433"/>
      <c r="AY62" s="433"/>
      <c r="AZ62" s="433"/>
      <c r="BA62" s="433"/>
      <c r="BB62" s="433"/>
      <c r="BC62" s="433"/>
      <c r="BD62" s="433"/>
      <c r="BE62" s="433"/>
      <c r="BF62" s="433"/>
      <c r="BG62" s="433"/>
      <c r="BH62" s="433"/>
      <c r="BI62" s="433"/>
      <c r="BJ62" s="433"/>
      <c r="BK62" s="433"/>
      <c r="BL62" s="433"/>
      <c r="BM62" s="433"/>
      <c r="BN62" s="433"/>
      <c r="BO62" s="433"/>
      <c r="BP62" s="433"/>
      <c r="BQ62" s="433"/>
      <c r="BR62" s="433"/>
      <c r="BS62" s="433"/>
      <c r="BT62" s="433"/>
      <c r="BU62" s="433"/>
      <c r="BV62" s="433"/>
      <c r="BW62" s="433"/>
      <c r="BX62" s="433"/>
    </row>
    <row r="63" spans="1:76" x14ac:dyDescent="0.2">
      <c r="A63" s="481" t="s">
        <v>643</v>
      </c>
      <c r="B63" s="491">
        <f>'Benefit Log'!B$51</f>
        <v>0</v>
      </c>
      <c r="C63" s="483" t="str">
        <f t="shared" si="14"/>
        <v>Non-QALY</v>
      </c>
      <c r="D63" s="485">
        <f>D260</f>
        <v>0</v>
      </c>
      <c r="E63" s="316">
        <f t="shared" si="13"/>
        <v>0</v>
      </c>
      <c r="F63" s="485">
        <f>E260</f>
        <v>0</v>
      </c>
      <c r="G63" s="433"/>
      <c r="H63" s="433"/>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3"/>
      <c r="AG63" s="433"/>
      <c r="AH63" s="433"/>
      <c r="AI63" s="433"/>
      <c r="AJ63" s="433"/>
      <c r="AK63" s="433"/>
      <c r="AL63" s="433"/>
      <c r="AM63" s="433"/>
      <c r="AN63" s="433"/>
      <c r="AO63" s="433"/>
      <c r="AP63" s="433"/>
      <c r="AQ63" s="433"/>
      <c r="AR63" s="433"/>
      <c r="AS63" s="433"/>
      <c r="AT63" s="433"/>
      <c r="AU63" s="433"/>
      <c r="AV63" s="433"/>
      <c r="AW63" s="433"/>
      <c r="AX63" s="433"/>
      <c r="AY63" s="433"/>
      <c r="AZ63" s="433"/>
      <c r="BA63" s="433"/>
      <c r="BB63" s="433"/>
      <c r="BC63" s="433"/>
      <c r="BD63" s="433"/>
      <c r="BE63" s="433"/>
      <c r="BF63" s="433"/>
      <c r="BG63" s="433"/>
      <c r="BH63" s="433"/>
      <c r="BI63" s="433"/>
      <c r="BJ63" s="433"/>
      <c r="BK63" s="433"/>
      <c r="BL63" s="433"/>
      <c r="BM63" s="433"/>
      <c r="BN63" s="433"/>
      <c r="BO63" s="433"/>
      <c r="BP63" s="433"/>
      <c r="BQ63" s="433"/>
      <c r="BR63" s="433"/>
      <c r="BS63" s="433"/>
      <c r="BT63" s="433"/>
      <c r="BU63" s="433"/>
      <c r="BV63" s="433"/>
      <c r="BW63" s="433"/>
      <c r="BX63" s="433"/>
    </row>
    <row r="64" spans="1:76" x14ac:dyDescent="0.2">
      <c r="A64" s="488" t="s">
        <v>644</v>
      </c>
      <c r="B64" s="492">
        <f>'Benefit Log'!B$52</f>
        <v>0</v>
      </c>
      <c r="C64" s="483" t="str">
        <f t="shared" si="14"/>
        <v>Non-QALY</v>
      </c>
      <c r="D64" s="485">
        <f>D262</f>
        <v>0</v>
      </c>
      <c r="E64" s="316">
        <f t="shared" si="13"/>
        <v>0</v>
      </c>
      <c r="F64" s="485">
        <f>E262</f>
        <v>0</v>
      </c>
      <c r="G64" s="433"/>
      <c r="H64" s="433"/>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3"/>
      <c r="AG64" s="433"/>
      <c r="AH64" s="433"/>
      <c r="AI64" s="433"/>
      <c r="AJ64" s="433"/>
      <c r="AK64" s="433"/>
      <c r="AL64" s="433"/>
      <c r="AM64" s="433"/>
      <c r="AN64" s="433"/>
      <c r="AO64" s="433"/>
      <c r="AP64" s="433"/>
      <c r="AQ64" s="433"/>
      <c r="AR64" s="433"/>
      <c r="AS64" s="433"/>
      <c r="AT64" s="433"/>
      <c r="AU64" s="433"/>
      <c r="AV64" s="433"/>
      <c r="AW64" s="433"/>
      <c r="AX64" s="433"/>
      <c r="AY64" s="433"/>
      <c r="AZ64" s="433"/>
      <c r="BA64" s="433"/>
      <c r="BB64" s="433"/>
      <c r="BC64" s="433"/>
      <c r="BD64" s="433"/>
      <c r="BE64" s="433"/>
      <c r="BF64" s="433"/>
      <c r="BG64" s="433"/>
      <c r="BH64" s="433"/>
      <c r="BI64" s="433"/>
      <c r="BJ64" s="433"/>
      <c r="BK64" s="433"/>
      <c r="BL64" s="433"/>
      <c r="BM64" s="433"/>
      <c r="BN64" s="433"/>
      <c r="BO64" s="433"/>
      <c r="BP64" s="433"/>
      <c r="BQ64" s="433"/>
      <c r="BR64" s="433"/>
      <c r="BS64" s="433"/>
      <c r="BT64" s="433"/>
      <c r="BU64" s="433"/>
      <c r="BV64" s="433"/>
      <c r="BW64" s="433"/>
      <c r="BX64" s="433"/>
    </row>
    <row r="65" spans="1:76" s="11" customFormat="1" ht="12" x14ac:dyDescent="0.25">
      <c r="C65" s="490" t="s">
        <v>55</v>
      </c>
      <c r="D65" s="315">
        <f>SUM(D50:D64)</f>
        <v>0</v>
      </c>
      <c r="E65" s="317">
        <f>SUM(E50:E64)</f>
        <v>0</v>
      </c>
      <c r="F65" s="315">
        <f>SUM(F50:F64)</f>
        <v>0</v>
      </c>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7"/>
      <c r="AW65" s="317"/>
      <c r="AX65" s="317"/>
      <c r="AY65" s="317"/>
      <c r="AZ65" s="317"/>
      <c r="BA65" s="317"/>
      <c r="BB65" s="317"/>
      <c r="BC65" s="317"/>
      <c r="BD65" s="317"/>
      <c r="BE65" s="317"/>
      <c r="BF65" s="317"/>
      <c r="BG65" s="317"/>
      <c r="BH65" s="317"/>
      <c r="BI65" s="317"/>
      <c r="BJ65" s="317"/>
      <c r="BK65" s="317"/>
      <c r="BL65" s="317"/>
      <c r="BM65" s="317"/>
      <c r="BN65" s="317"/>
      <c r="BO65" s="317"/>
      <c r="BP65" s="317"/>
      <c r="BQ65" s="317"/>
      <c r="BR65" s="317"/>
      <c r="BS65" s="317"/>
      <c r="BT65" s="317"/>
      <c r="BU65" s="317"/>
      <c r="BV65" s="317"/>
      <c r="BW65" s="317"/>
      <c r="BX65" s="317"/>
    </row>
    <row r="66" spans="1:76" s="11" customFormat="1" ht="12" x14ac:dyDescent="0.25">
      <c r="D66" s="715" t="s">
        <v>584</v>
      </c>
      <c r="E66" s="716"/>
      <c r="F66" s="717"/>
      <c r="G66" s="486">
        <f>SUM(G50:G64)</f>
        <v>0</v>
      </c>
      <c r="H66" s="486">
        <f t="shared" ref="H66:BS66" si="15">SUM(H50:H64)</f>
        <v>0</v>
      </c>
      <c r="I66" s="486">
        <f t="shared" si="15"/>
        <v>0</v>
      </c>
      <c r="J66" s="486">
        <f t="shared" si="15"/>
        <v>0</v>
      </c>
      <c r="K66" s="486">
        <f t="shared" si="15"/>
        <v>0</v>
      </c>
      <c r="L66" s="486">
        <f t="shared" si="15"/>
        <v>0</v>
      </c>
      <c r="M66" s="486">
        <f t="shared" si="15"/>
        <v>0</v>
      </c>
      <c r="N66" s="486">
        <f t="shared" si="15"/>
        <v>0</v>
      </c>
      <c r="O66" s="486">
        <f t="shared" si="15"/>
        <v>0</v>
      </c>
      <c r="P66" s="486">
        <f t="shared" si="15"/>
        <v>0</v>
      </c>
      <c r="Q66" s="486">
        <f t="shared" si="15"/>
        <v>0</v>
      </c>
      <c r="R66" s="486">
        <f t="shared" si="15"/>
        <v>0</v>
      </c>
      <c r="S66" s="486">
        <f t="shared" si="15"/>
        <v>0</v>
      </c>
      <c r="T66" s="486">
        <f t="shared" si="15"/>
        <v>0</v>
      </c>
      <c r="U66" s="486">
        <f t="shared" si="15"/>
        <v>0</v>
      </c>
      <c r="V66" s="486">
        <f t="shared" si="15"/>
        <v>0</v>
      </c>
      <c r="W66" s="486">
        <f t="shared" si="15"/>
        <v>0</v>
      </c>
      <c r="X66" s="486">
        <f t="shared" si="15"/>
        <v>0</v>
      </c>
      <c r="Y66" s="486">
        <f t="shared" si="15"/>
        <v>0</v>
      </c>
      <c r="Z66" s="486">
        <f t="shared" si="15"/>
        <v>0</v>
      </c>
      <c r="AA66" s="486">
        <f t="shared" si="15"/>
        <v>0</v>
      </c>
      <c r="AB66" s="486">
        <f t="shared" si="15"/>
        <v>0</v>
      </c>
      <c r="AC66" s="486">
        <f t="shared" si="15"/>
        <v>0</v>
      </c>
      <c r="AD66" s="486">
        <f t="shared" si="15"/>
        <v>0</v>
      </c>
      <c r="AE66" s="486">
        <f t="shared" si="15"/>
        <v>0</v>
      </c>
      <c r="AF66" s="486">
        <f t="shared" si="15"/>
        <v>0</v>
      </c>
      <c r="AG66" s="486">
        <f t="shared" si="15"/>
        <v>0</v>
      </c>
      <c r="AH66" s="486">
        <f t="shared" si="15"/>
        <v>0</v>
      </c>
      <c r="AI66" s="486">
        <f t="shared" si="15"/>
        <v>0</v>
      </c>
      <c r="AJ66" s="486">
        <f t="shared" si="15"/>
        <v>0</v>
      </c>
      <c r="AK66" s="486">
        <f t="shared" si="15"/>
        <v>0</v>
      </c>
      <c r="AL66" s="486">
        <f t="shared" si="15"/>
        <v>0</v>
      </c>
      <c r="AM66" s="486">
        <f t="shared" si="15"/>
        <v>0</v>
      </c>
      <c r="AN66" s="486">
        <f t="shared" si="15"/>
        <v>0</v>
      </c>
      <c r="AO66" s="486">
        <f t="shared" si="15"/>
        <v>0</v>
      </c>
      <c r="AP66" s="486">
        <f t="shared" si="15"/>
        <v>0</v>
      </c>
      <c r="AQ66" s="486">
        <f t="shared" si="15"/>
        <v>0</v>
      </c>
      <c r="AR66" s="486">
        <f t="shared" si="15"/>
        <v>0</v>
      </c>
      <c r="AS66" s="486">
        <f t="shared" si="15"/>
        <v>0</v>
      </c>
      <c r="AT66" s="486">
        <f t="shared" si="15"/>
        <v>0</v>
      </c>
      <c r="AU66" s="486">
        <f t="shared" si="15"/>
        <v>0</v>
      </c>
      <c r="AV66" s="486">
        <f t="shared" si="15"/>
        <v>0</v>
      </c>
      <c r="AW66" s="486">
        <f t="shared" si="15"/>
        <v>0</v>
      </c>
      <c r="AX66" s="486">
        <f t="shared" si="15"/>
        <v>0</v>
      </c>
      <c r="AY66" s="486">
        <f t="shared" si="15"/>
        <v>0</v>
      </c>
      <c r="AZ66" s="486">
        <f t="shared" si="15"/>
        <v>0</v>
      </c>
      <c r="BA66" s="486">
        <f t="shared" si="15"/>
        <v>0</v>
      </c>
      <c r="BB66" s="486">
        <f t="shared" si="15"/>
        <v>0</v>
      </c>
      <c r="BC66" s="486">
        <f t="shared" si="15"/>
        <v>0</v>
      </c>
      <c r="BD66" s="486">
        <f t="shared" si="15"/>
        <v>0</v>
      </c>
      <c r="BE66" s="486">
        <f t="shared" si="15"/>
        <v>0</v>
      </c>
      <c r="BF66" s="486">
        <f t="shared" si="15"/>
        <v>0</v>
      </c>
      <c r="BG66" s="486">
        <f t="shared" si="15"/>
        <v>0</v>
      </c>
      <c r="BH66" s="486">
        <f t="shared" si="15"/>
        <v>0</v>
      </c>
      <c r="BI66" s="486">
        <f t="shared" si="15"/>
        <v>0</v>
      </c>
      <c r="BJ66" s="486">
        <f t="shared" si="15"/>
        <v>0</v>
      </c>
      <c r="BK66" s="486">
        <f t="shared" si="15"/>
        <v>0</v>
      </c>
      <c r="BL66" s="486">
        <f t="shared" si="15"/>
        <v>0</v>
      </c>
      <c r="BM66" s="486">
        <f t="shared" si="15"/>
        <v>0</v>
      </c>
      <c r="BN66" s="486">
        <f t="shared" si="15"/>
        <v>0</v>
      </c>
      <c r="BO66" s="486">
        <f t="shared" si="15"/>
        <v>0</v>
      </c>
      <c r="BP66" s="486">
        <f t="shared" si="15"/>
        <v>0</v>
      </c>
      <c r="BQ66" s="486">
        <f t="shared" si="15"/>
        <v>0</v>
      </c>
      <c r="BR66" s="486">
        <f t="shared" si="15"/>
        <v>0</v>
      </c>
      <c r="BS66" s="486">
        <f t="shared" si="15"/>
        <v>0</v>
      </c>
      <c r="BT66" s="486">
        <f t="shared" ref="BT66:BX66" si="16">SUM(BT50:BT64)</f>
        <v>0</v>
      </c>
      <c r="BU66" s="486">
        <f t="shared" si="16"/>
        <v>0</v>
      </c>
      <c r="BV66" s="486">
        <f t="shared" si="16"/>
        <v>0</v>
      </c>
      <c r="BW66" s="486">
        <f t="shared" si="16"/>
        <v>0</v>
      </c>
      <c r="BX66" s="486">
        <f t="shared" si="16"/>
        <v>0</v>
      </c>
    </row>
    <row r="67" spans="1:76" s="24" customFormat="1" ht="12" x14ac:dyDescent="0.25">
      <c r="D67" s="715" t="s">
        <v>30</v>
      </c>
      <c r="E67" s="716"/>
      <c r="F67" s="717"/>
      <c r="G67" s="487">
        <f>G264</f>
        <v>0</v>
      </c>
      <c r="H67" s="487">
        <f t="shared" ref="H67:BN67" si="17">H264</f>
        <v>0</v>
      </c>
      <c r="I67" s="487">
        <f t="shared" si="17"/>
        <v>0</v>
      </c>
      <c r="J67" s="487">
        <f t="shared" si="17"/>
        <v>0</v>
      </c>
      <c r="K67" s="487">
        <f t="shared" si="17"/>
        <v>0</v>
      </c>
      <c r="L67" s="487">
        <f t="shared" si="17"/>
        <v>0</v>
      </c>
      <c r="M67" s="487">
        <f t="shared" si="17"/>
        <v>0</v>
      </c>
      <c r="N67" s="487">
        <f t="shared" si="17"/>
        <v>0</v>
      </c>
      <c r="O67" s="487">
        <f t="shared" si="17"/>
        <v>0</v>
      </c>
      <c r="P67" s="487">
        <f t="shared" si="17"/>
        <v>0</v>
      </c>
      <c r="Q67" s="487">
        <f t="shared" si="17"/>
        <v>0</v>
      </c>
      <c r="R67" s="487">
        <f t="shared" si="17"/>
        <v>0</v>
      </c>
      <c r="S67" s="487">
        <f t="shared" si="17"/>
        <v>0</v>
      </c>
      <c r="T67" s="487">
        <f t="shared" si="17"/>
        <v>0</v>
      </c>
      <c r="U67" s="487">
        <f t="shared" si="17"/>
        <v>0</v>
      </c>
      <c r="V67" s="487">
        <f t="shared" si="17"/>
        <v>0</v>
      </c>
      <c r="W67" s="487">
        <f t="shared" si="17"/>
        <v>0</v>
      </c>
      <c r="X67" s="487">
        <f t="shared" si="17"/>
        <v>0</v>
      </c>
      <c r="Y67" s="487">
        <f t="shared" si="17"/>
        <v>0</v>
      </c>
      <c r="Z67" s="487">
        <f t="shared" si="17"/>
        <v>0</v>
      </c>
      <c r="AA67" s="487">
        <f t="shared" si="17"/>
        <v>0</v>
      </c>
      <c r="AB67" s="487">
        <f t="shared" si="17"/>
        <v>0</v>
      </c>
      <c r="AC67" s="487">
        <f t="shared" si="17"/>
        <v>0</v>
      </c>
      <c r="AD67" s="487">
        <f t="shared" si="17"/>
        <v>0</v>
      </c>
      <c r="AE67" s="487">
        <f t="shared" si="17"/>
        <v>0</v>
      </c>
      <c r="AF67" s="487">
        <f t="shared" si="17"/>
        <v>0</v>
      </c>
      <c r="AG67" s="487">
        <f t="shared" si="17"/>
        <v>0</v>
      </c>
      <c r="AH67" s="487">
        <f t="shared" si="17"/>
        <v>0</v>
      </c>
      <c r="AI67" s="487">
        <f t="shared" si="17"/>
        <v>0</v>
      </c>
      <c r="AJ67" s="487">
        <f t="shared" si="17"/>
        <v>0</v>
      </c>
      <c r="AK67" s="487">
        <f t="shared" si="17"/>
        <v>0</v>
      </c>
      <c r="AL67" s="487">
        <f t="shared" si="17"/>
        <v>0</v>
      </c>
      <c r="AM67" s="487">
        <f t="shared" si="17"/>
        <v>0</v>
      </c>
      <c r="AN67" s="487">
        <f t="shared" si="17"/>
        <v>0</v>
      </c>
      <c r="AO67" s="487">
        <f t="shared" si="17"/>
        <v>0</v>
      </c>
      <c r="AP67" s="487">
        <f t="shared" si="17"/>
        <v>0</v>
      </c>
      <c r="AQ67" s="487">
        <f t="shared" si="17"/>
        <v>0</v>
      </c>
      <c r="AR67" s="487">
        <f t="shared" si="17"/>
        <v>0</v>
      </c>
      <c r="AS67" s="487">
        <f t="shared" si="17"/>
        <v>0</v>
      </c>
      <c r="AT67" s="487">
        <f t="shared" si="17"/>
        <v>0</v>
      </c>
      <c r="AU67" s="487">
        <f t="shared" si="17"/>
        <v>0</v>
      </c>
      <c r="AV67" s="487">
        <f t="shared" si="17"/>
        <v>0</v>
      </c>
      <c r="AW67" s="487">
        <f t="shared" si="17"/>
        <v>0</v>
      </c>
      <c r="AX67" s="487">
        <f t="shared" si="17"/>
        <v>0</v>
      </c>
      <c r="AY67" s="487">
        <f t="shared" si="17"/>
        <v>0</v>
      </c>
      <c r="AZ67" s="487">
        <f t="shared" si="17"/>
        <v>0</v>
      </c>
      <c r="BA67" s="487">
        <f t="shared" si="17"/>
        <v>0</v>
      </c>
      <c r="BB67" s="487">
        <f t="shared" si="17"/>
        <v>0</v>
      </c>
      <c r="BC67" s="487">
        <f t="shared" si="17"/>
        <v>0</v>
      </c>
      <c r="BD67" s="487">
        <f t="shared" si="17"/>
        <v>0</v>
      </c>
      <c r="BE67" s="487">
        <f t="shared" si="17"/>
        <v>0</v>
      </c>
      <c r="BF67" s="487">
        <f t="shared" si="17"/>
        <v>0</v>
      </c>
      <c r="BG67" s="487">
        <f t="shared" si="17"/>
        <v>0</v>
      </c>
      <c r="BH67" s="487">
        <f t="shared" si="17"/>
        <v>0</v>
      </c>
      <c r="BI67" s="487">
        <f t="shared" si="17"/>
        <v>0</v>
      </c>
      <c r="BJ67" s="487">
        <f t="shared" si="17"/>
        <v>0</v>
      </c>
      <c r="BK67" s="487">
        <f t="shared" si="17"/>
        <v>0</v>
      </c>
      <c r="BL67" s="487">
        <f t="shared" si="17"/>
        <v>0</v>
      </c>
      <c r="BM67" s="487">
        <f t="shared" si="17"/>
        <v>0</v>
      </c>
      <c r="BN67" s="487">
        <f t="shared" si="17"/>
        <v>0</v>
      </c>
      <c r="BO67" s="487">
        <f t="shared" ref="BO67:BS67" si="18">BO264</f>
        <v>0</v>
      </c>
      <c r="BP67" s="487">
        <f t="shared" si="18"/>
        <v>0</v>
      </c>
      <c r="BQ67" s="487">
        <f t="shared" si="18"/>
        <v>0</v>
      </c>
      <c r="BR67" s="487">
        <f t="shared" si="18"/>
        <v>0</v>
      </c>
      <c r="BS67" s="487">
        <f t="shared" si="18"/>
        <v>0</v>
      </c>
      <c r="BT67" s="487">
        <f t="shared" ref="BT67:BX67" si="19">BT264</f>
        <v>0</v>
      </c>
      <c r="BU67" s="487">
        <f t="shared" si="19"/>
        <v>0</v>
      </c>
      <c r="BV67" s="487">
        <f t="shared" si="19"/>
        <v>0</v>
      </c>
      <c r="BW67" s="487">
        <f t="shared" si="19"/>
        <v>0</v>
      </c>
      <c r="BX67" s="487">
        <f t="shared" si="19"/>
        <v>0</v>
      </c>
    </row>
    <row r="69" spans="1:76" ht="12" x14ac:dyDescent="0.2">
      <c r="A69" s="734" t="str">
        <f>"Option 3 - "&amp; Factors!$B$18</f>
        <v xml:space="preserve">Option 3 - </v>
      </c>
      <c r="B69" s="735"/>
      <c r="C69" s="735"/>
      <c r="D69" s="735"/>
      <c r="E69" s="33"/>
      <c r="F69" s="30"/>
      <c r="G69" s="30"/>
      <c r="H69" s="30"/>
      <c r="I69" s="30"/>
      <c r="J69" s="30"/>
      <c r="K69" s="30"/>
      <c r="L69" s="30"/>
      <c r="M69" s="30"/>
      <c r="N69" s="30"/>
      <c r="O69" s="30"/>
      <c r="P69" s="30"/>
      <c r="Q69" s="30"/>
      <c r="R69" s="30"/>
    </row>
    <row r="70" spans="1:76" ht="15" customHeight="1" x14ac:dyDescent="0.25">
      <c r="A70" s="718" t="s">
        <v>32</v>
      </c>
      <c r="B70" s="718" t="s">
        <v>337</v>
      </c>
      <c r="C70" s="719" t="s">
        <v>366</v>
      </c>
      <c r="D70" s="719" t="s">
        <v>423</v>
      </c>
      <c r="E70" s="719" t="s">
        <v>584</v>
      </c>
      <c r="F70" s="718" t="s">
        <v>30</v>
      </c>
      <c r="G70" s="19">
        <v>0</v>
      </c>
      <c r="H70" s="19">
        <v>1</v>
      </c>
      <c r="I70" s="19">
        <v>2</v>
      </c>
      <c r="J70" s="19">
        <v>3</v>
      </c>
      <c r="K70" s="19">
        <v>4</v>
      </c>
      <c r="L70" s="19">
        <v>5</v>
      </c>
      <c r="M70" s="19">
        <v>6</v>
      </c>
      <c r="N70" s="19">
        <v>7</v>
      </c>
      <c r="O70" s="19">
        <v>8</v>
      </c>
      <c r="P70" s="19">
        <v>9</v>
      </c>
      <c r="Q70" s="19">
        <v>10</v>
      </c>
      <c r="R70" s="19">
        <v>11</v>
      </c>
      <c r="S70" s="19">
        <v>12</v>
      </c>
      <c r="T70" s="19">
        <v>13</v>
      </c>
      <c r="U70" s="19">
        <v>14</v>
      </c>
      <c r="V70" s="19">
        <v>15</v>
      </c>
      <c r="W70" s="19">
        <v>16</v>
      </c>
      <c r="X70" s="19">
        <v>17</v>
      </c>
      <c r="Y70" s="19">
        <v>18</v>
      </c>
      <c r="Z70" s="19">
        <v>19</v>
      </c>
      <c r="AA70" s="19">
        <v>20</v>
      </c>
      <c r="AB70" s="19">
        <v>21</v>
      </c>
      <c r="AC70" s="19">
        <v>22</v>
      </c>
      <c r="AD70" s="19">
        <v>23</v>
      </c>
      <c r="AE70" s="19">
        <v>24</v>
      </c>
      <c r="AF70" s="19">
        <v>25</v>
      </c>
      <c r="AG70" s="19">
        <v>26</v>
      </c>
      <c r="AH70" s="19">
        <v>27</v>
      </c>
      <c r="AI70" s="19">
        <v>28</v>
      </c>
      <c r="AJ70" s="19">
        <v>29</v>
      </c>
      <c r="AK70" s="19">
        <v>30</v>
      </c>
      <c r="AL70" s="19">
        <v>31</v>
      </c>
      <c r="AM70" s="19">
        <v>32</v>
      </c>
      <c r="AN70" s="19">
        <v>33</v>
      </c>
      <c r="AO70" s="19">
        <v>34</v>
      </c>
      <c r="AP70" s="19">
        <v>35</v>
      </c>
      <c r="AQ70" s="19">
        <v>36</v>
      </c>
      <c r="AR70" s="19">
        <v>37</v>
      </c>
      <c r="AS70" s="19">
        <v>38</v>
      </c>
      <c r="AT70" s="19">
        <v>39</v>
      </c>
      <c r="AU70" s="19">
        <v>40</v>
      </c>
      <c r="AV70" s="19">
        <v>41</v>
      </c>
      <c r="AW70" s="19">
        <v>42</v>
      </c>
      <c r="AX70" s="19">
        <v>43</v>
      </c>
      <c r="AY70" s="19">
        <v>44</v>
      </c>
      <c r="AZ70" s="19">
        <v>45</v>
      </c>
      <c r="BA70" s="19">
        <v>46</v>
      </c>
      <c r="BB70" s="19">
        <v>47</v>
      </c>
      <c r="BC70" s="19">
        <v>48</v>
      </c>
      <c r="BD70" s="19">
        <v>49</v>
      </c>
      <c r="BE70" s="19">
        <v>50</v>
      </c>
      <c r="BF70" s="19">
        <v>51</v>
      </c>
      <c r="BG70" s="19">
        <v>52</v>
      </c>
      <c r="BH70" s="19">
        <v>53</v>
      </c>
      <c r="BI70" s="19">
        <v>54</v>
      </c>
      <c r="BJ70" s="19">
        <v>55</v>
      </c>
      <c r="BK70" s="19">
        <v>56</v>
      </c>
      <c r="BL70" s="19">
        <v>57</v>
      </c>
      <c r="BM70" s="19">
        <v>58</v>
      </c>
      <c r="BN70" s="19">
        <v>59</v>
      </c>
      <c r="BO70" s="19">
        <v>60</v>
      </c>
      <c r="BP70" s="19">
        <v>61</v>
      </c>
      <c r="BQ70" s="19">
        <v>62</v>
      </c>
      <c r="BR70" s="19">
        <v>63</v>
      </c>
      <c r="BS70" s="19">
        <v>64</v>
      </c>
      <c r="BT70" s="19">
        <v>65</v>
      </c>
      <c r="BU70" s="19">
        <v>66</v>
      </c>
      <c r="BV70" s="19">
        <v>67</v>
      </c>
      <c r="BW70" s="19">
        <v>68</v>
      </c>
      <c r="BX70" s="19">
        <v>69</v>
      </c>
    </row>
    <row r="71" spans="1:76" ht="12" x14ac:dyDescent="0.25">
      <c r="A71" s="718"/>
      <c r="B71" s="718"/>
      <c r="C71" s="720"/>
      <c r="D71" s="720"/>
      <c r="E71" s="720"/>
      <c r="F71" s="718"/>
      <c r="G71" s="22" t="str">
        <f>Factors!C$65</f>
        <v/>
      </c>
      <c r="H71" s="22" t="str">
        <f>Factors!D$65</f>
        <v/>
      </c>
      <c r="I71" s="22" t="str">
        <f>Factors!E$65</f>
        <v/>
      </c>
      <c r="J71" s="22" t="str">
        <f>Factors!F$65</f>
        <v/>
      </c>
      <c r="K71" s="22" t="str">
        <f>Factors!G$65</f>
        <v/>
      </c>
      <c r="L71" s="22" t="str">
        <f>Factors!H$65</f>
        <v/>
      </c>
      <c r="M71" s="22" t="str">
        <f>Factors!I$65</f>
        <v/>
      </c>
      <c r="N71" s="22" t="str">
        <f>Factors!J$65</f>
        <v/>
      </c>
      <c r="O71" s="22" t="str">
        <f>Factors!K$65</f>
        <v/>
      </c>
      <c r="P71" s="22" t="str">
        <f>Factors!L$65</f>
        <v/>
      </c>
      <c r="Q71" s="22" t="str">
        <f>Factors!M$65</f>
        <v/>
      </c>
      <c r="R71" s="22" t="str">
        <f>Factors!N$65</f>
        <v/>
      </c>
      <c r="S71" s="22" t="str">
        <f>Factors!O$65</f>
        <v/>
      </c>
      <c r="T71" s="22" t="str">
        <f>Factors!P$65</f>
        <v/>
      </c>
      <c r="U71" s="22" t="str">
        <f>Factors!Q$65</f>
        <v/>
      </c>
      <c r="V71" s="22" t="str">
        <f>Factors!R$65</f>
        <v/>
      </c>
      <c r="W71" s="22" t="str">
        <f>Factors!S$65</f>
        <v/>
      </c>
      <c r="X71" s="22" t="str">
        <f>Factors!T$65</f>
        <v/>
      </c>
      <c r="Y71" s="22" t="str">
        <f>Factors!U$65</f>
        <v/>
      </c>
      <c r="Z71" s="22" t="str">
        <f>Factors!V$65</f>
        <v/>
      </c>
      <c r="AA71" s="22" t="str">
        <f>Factors!W$65</f>
        <v/>
      </c>
      <c r="AB71" s="22" t="str">
        <f>Factors!X$65</f>
        <v/>
      </c>
      <c r="AC71" s="22" t="str">
        <f>Factors!Y$65</f>
        <v/>
      </c>
      <c r="AD71" s="22" t="str">
        <f>Factors!Z$65</f>
        <v/>
      </c>
      <c r="AE71" s="22" t="str">
        <f>Factors!AA$65</f>
        <v/>
      </c>
      <c r="AF71" s="22" t="str">
        <f>Factors!AB$65</f>
        <v/>
      </c>
      <c r="AG71" s="22" t="str">
        <f>Factors!AC$65</f>
        <v/>
      </c>
      <c r="AH71" s="22" t="str">
        <f>Factors!AD$65</f>
        <v/>
      </c>
      <c r="AI71" s="22" t="str">
        <f>Factors!AE$65</f>
        <v/>
      </c>
      <c r="AJ71" s="22" t="str">
        <f>Factors!AF$65</f>
        <v/>
      </c>
      <c r="AK71" s="22" t="str">
        <f>Factors!AG$65</f>
        <v/>
      </c>
      <c r="AL71" s="22" t="str">
        <f>Factors!AH$65</f>
        <v/>
      </c>
      <c r="AM71" s="22" t="str">
        <f>Factors!AI$65</f>
        <v/>
      </c>
      <c r="AN71" s="22" t="str">
        <f>Factors!AJ$65</f>
        <v/>
      </c>
      <c r="AO71" s="22" t="str">
        <f>Factors!AK$65</f>
        <v/>
      </c>
      <c r="AP71" s="22" t="str">
        <f>Factors!AL$65</f>
        <v/>
      </c>
      <c r="AQ71" s="22" t="str">
        <f>Factors!AM$65</f>
        <v/>
      </c>
      <c r="AR71" s="22" t="str">
        <f>Factors!AN$65</f>
        <v/>
      </c>
      <c r="AS71" s="22" t="str">
        <f>Factors!AO$65</f>
        <v/>
      </c>
      <c r="AT71" s="22" t="str">
        <f>Factors!AP$65</f>
        <v/>
      </c>
      <c r="AU71" s="22" t="str">
        <f>Factors!AQ$65</f>
        <v/>
      </c>
      <c r="AV71" s="22" t="str">
        <f>Factors!AR$65</f>
        <v/>
      </c>
      <c r="AW71" s="22" t="str">
        <f>Factors!AS$65</f>
        <v/>
      </c>
      <c r="AX71" s="22" t="str">
        <f>Factors!AT$65</f>
        <v/>
      </c>
      <c r="AY71" s="22" t="str">
        <f>Factors!AU$65</f>
        <v/>
      </c>
      <c r="AZ71" s="22" t="str">
        <f>Factors!AV$65</f>
        <v/>
      </c>
      <c r="BA71" s="22" t="str">
        <f>Factors!AW$65</f>
        <v/>
      </c>
      <c r="BB71" s="22" t="str">
        <f>Factors!AX$65</f>
        <v/>
      </c>
      <c r="BC71" s="22" t="str">
        <f>Factors!AY$65</f>
        <v/>
      </c>
      <c r="BD71" s="22" t="str">
        <f>Factors!AZ$65</f>
        <v/>
      </c>
      <c r="BE71" s="22" t="str">
        <f>Factors!BA$65</f>
        <v/>
      </c>
      <c r="BF71" s="22" t="str">
        <f>Factors!BB$65</f>
        <v/>
      </c>
      <c r="BG71" s="22" t="str">
        <f>Factors!BC$65</f>
        <v/>
      </c>
      <c r="BH71" s="22" t="str">
        <f>Factors!BD$65</f>
        <v/>
      </c>
      <c r="BI71" s="22" t="str">
        <f>Factors!BE$65</f>
        <v/>
      </c>
      <c r="BJ71" s="22" t="str">
        <f>Factors!BF$65</f>
        <v/>
      </c>
      <c r="BK71" s="22" t="str">
        <f>Factors!BG$65</f>
        <v/>
      </c>
      <c r="BL71" s="22" t="str">
        <f>Factors!BH$65</f>
        <v/>
      </c>
      <c r="BM71" s="22" t="str">
        <f>Factors!BI$65</f>
        <v/>
      </c>
      <c r="BN71" s="22" t="str">
        <f>Factors!BJ$65</f>
        <v/>
      </c>
      <c r="BO71" s="22" t="str">
        <f>Factors!BK$65</f>
        <v/>
      </c>
      <c r="BP71" s="22" t="str">
        <f>Factors!BL$65</f>
        <v/>
      </c>
      <c r="BQ71" s="22" t="str">
        <f>Factors!BM$65</f>
        <v/>
      </c>
      <c r="BR71" s="22" t="str">
        <f>Factors!BN$65</f>
        <v/>
      </c>
      <c r="BS71" s="22" t="str">
        <f>Factors!BO$65</f>
        <v/>
      </c>
      <c r="BT71" s="22" t="str">
        <f>Factors!BP$65</f>
        <v/>
      </c>
      <c r="BU71" s="22" t="str">
        <f>Factors!BQ$65</f>
        <v/>
      </c>
      <c r="BV71" s="22" t="str">
        <f>Factors!BR$65</f>
        <v/>
      </c>
      <c r="BW71" s="22" t="str">
        <f>Factors!BS$65</f>
        <v/>
      </c>
      <c r="BX71" s="22" t="str">
        <f>Factors!BT$65</f>
        <v/>
      </c>
    </row>
    <row r="72" spans="1:76" x14ac:dyDescent="0.2">
      <c r="A72" s="481" t="s">
        <v>49</v>
      </c>
      <c r="B72" s="491">
        <f>'Benefit Log'!B$38</f>
        <v>0</v>
      </c>
      <c r="C72" s="483" t="str">
        <f>C6</f>
        <v>Non-QALY</v>
      </c>
      <c r="D72" s="485">
        <f>D267</f>
        <v>0</v>
      </c>
      <c r="E72" s="316">
        <f t="shared" ref="E72:E86" si="20">SUM(G72:BX72)</f>
        <v>0</v>
      </c>
      <c r="F72" s="485">
        <f>E267</f>
        <v>0</v>
      </c>
      <c r="G72" s="433"/>
      <c r="H72" s="433"/>
      <c r="I72" s="433"/>
      <c r="J72" s="433"/>
      <c r="K72" s="433"/>
      <c r="L72" s="433"/>
      <c r="M72" s="433"/>
      <c r="N72" s="433"/>
      <c r="O72" s="433"/>
      <c r="P72" s="433"/>
      <c r="Q72" s="433"/>
      <c r="R72" s="433"/>
      <c r="S72" s="433"/>
      <c r="T72" s="433"/>
      <c r="U72" s="433"/>
      <c r="V72" s="433"/>
      <c r="W72" s="433"/>
      <c r="X72" s="433"/>
      <c r="Y72" s="433"/>
      <c r="Z72" s="433"/>
      <c r="AA72" s="433"/>
      <c r="AB72" s="433"/>
      <c r="AC72" s="433"/>
      <c r="AD72" s="433"/>
      <c r="AE72" s="433"/>
      <c r="AF72" s="433"/>
      <c r="AG72" s="433"/>
      <c r="AH72" s="433"/>
      <c r="AI72" s="433"/>
      <c r="AJ72" s="433"/>
      <c r="AK72" s="433"/>
      <c r="AL72" s="433"/>
      <c r="AM72" s="433"/>
      <c r="AN72" s="433"/>
      <c r="AO72" s="433"/>
      <c r="AP72" s="433"/>
      <c r="AQ72" s="433"/>
      <c r="AR72" s="433"/>
      <c r="AS72" s="433"/>
      <c r="AT72" s="433"/>
      <c r="AU72" s="433"/>
      <c r="AV72" s="433"/>
      <c r="AW72" s="433"/>
      <c r="AX72" s="433"/>
      <c r="AY72" s="433"/>
      <c r="AZ72" s="433"/>
      <c r="BA72" s="433"/>
      <c r="BB72" s="433"/>
      <c r="BC72" s="433"/>
      <c r="BD72" s="433"/>
      <c r="BE72" s="433"/>
      <c r="BF72" s="433"/>
      <c r="BG72" s="433"/>
      <c r="BH72" s="433"/>
      <c r="BI72" s="433"/>
      <c r="BJ72" s="433"/>
      <c r="BK72" s="433"/>
      <c r="BL72" s="433"/>
      <c r="BM72" s="433"/>
      <c r="BN72" s="433"/>
      <c r="BO72" s="433"/>
      <c r="BP72" s="433"/>
      <c r="BQ72" s="433"/>
      <c r="BR72" s="433"/>
      <c r="BS72" s="433"/>
      <c r="BT72" s="433"/>
      <c r="BU72" s="433"/>
      <c r="BV72" s="433"/>
      <c r="BW72" s="433"/>
      <c r="BX72" s="433"/>
    </row>
    <row r="73" spans="1:76" x14ac:dyDescent="0.2">
      <c r="A73" s="481" t="s">
        <v>50</v>
      </c>
      <c r="B73" s="491">
        <f>'Benefit Log'!B$39</f>
        <v>0</v>
      </c>
      <c r="C73" s="483" t="str">
        <f t="shared" ref="C73:C85" si="21">C7</f>
        <v>Non-QALY</v>
      </c>
      <c r="D73" s="485">
        <f>D269</f>
        <v>0</v>
      </c>
      <c r="E73" s="316">
        <f t="shared" si="20"/>
        <v>0</v>
      </c>
      <c r="F73" s="485">
        <f>E269</f>
        <v>0</v>
      </c>
      <c r="G73" s="551"/>
      <c r="H73" s="551"/>
      <c r="I73" s="551"/>
      <c r="J73" s="551"/>
      <c r="K73" s="551"/>
      <c r="L73" s="551"/>
      <c r="M73" s="551"/>
      <c r="N73" s="551"/>
      <c r="O73" s="551"/>
      <c r="P73" s="551"/>
      <c r="Q73" s="551"/>
      <c r="R73" s="551"/>
      <c r="S73" s="551"/>
      <c r="T73" s="551"/>
      <c r="U73" s="551"/>
      <c r="V73" s="551"/>
      <c r="W73" s="551"/>
      <c r="X73" s="551"/>
      <c r="Y73" s="551"/>
      <c r="Z73" s="551"/>
      <c r="AA73" s="551"/>
      <c r="AB73" s="551"/>
      <c r="AC73" s="551"/>
      <c r="AD73" s="551"/>
      <c r="AE73" s="551"/>
      <c r="AF73" s="551"/>
      <c r="AG73" s="551"/>
      <c r="AH73" s="551"/>
      <c r="AI73" s="551"/>
      <c r="AJ73" s="551"/>
      <c r="AK73" s="551"/>
      <c r="AL73" s="551"/>
      <c r="AM73" s="551"/>
      <c r="AN73" s="551"/>
      <c r="AO73" s="551"/>
      <c r="AP73" s="551"/>
      <c r="AQ73" s="551"/>
      <c r="AR73" s="551"/>
      <c r="AS73" s="551"/>
      <c r="AT73" s="551"/>
      <c r="AU73" s="551"/>
      <c r="AV73" s="551"/>
      <c r="AW73" s="551"/>
      <c r="AX73" s="551"/>
      <c r="AY73" s="551"/>
      <c r="AZ73" s="551"/>
      <c r="BA73" s="551"/>
      <c r="BB73" s="551"/>
      <c r="BC73" s="551"/>
      <c r="BD73" s="551"/>
      <c r="BE73" s="551"/>
      <c r="BF73" s="551"/>
      <c r="BG73" s="551"/>
      <c r="BH73" s="551"/>
      <c r="BI73" s="551"/>
      <c r="BJ73" s="551"/>
      <c r="BK73" s="551"/>
      <c r="BL73" s="551"/>
      <c r="BM73" s="551"/>
      <c r="BN73" s="551"/>
      <c r="BO73" s="551"/>
      <c r="BP73" s="551"/>
      <c r="BQ73" s="551"/>
      <c r="BR73" s="551"/>
      <c r="BS73" s="551"/>
      <c r="BT73" s="551"/>
      <c r="BU73" s="551"/>
      <c r="BV73" s="551"/>
      <c r="BW73" s="551"/>
      <c r="BX73" s="551"/>
    </row>
    <row r="74" spans="1:76" x14ac:dyDescent="0.2">
      <c r="A74" s="481" t="s">
        <v>51</v>
      </c>
      <c r="B74" s="491">
        <f>'Benefit Log'!B$40</f>
        <v>0</v>
      </c>
      <c r="C74" s="483" t="str">
        <f t="shared" si="21"/>
        <v>Non-QALY</v>
      </c>
      <c r="D74" s="485">
        <f>D271</f>
        <v>0</v>
      </c>
      <c r="E74" s="316">
        <f t="shared" si="20"/>
        <v>0</v>
      </c>
      <c r="F74" s="485">
        <f>E271</f>
        <v>0</v>
      </c>
      <c r="G74" s="551"/>
      <c r="H74" s="551"/>
      <c r="I74" s="551"/>
      <c r="J74" s="551"/>
      <c r="K74" s="551"/>
      <c r="L74" s="551"/>
      <c r="M74" s="551"/>
      <c r="N74" s="551"/>
      <c r="O74" s="551"/>
      <c r="P74" s="551"/>
      <c r="Q74" s="551"/>
      <c r="R74" s="551"/>
      <c r="S74" s="551"/>
      <c r="T74" s="551"/>
      <c r="U74" s="551"/>
      <c r="V74" s="551"/>
      <c r="W74" s="551"/>
      <c r="X74" s="551"/>
      <c r="Y74" s="551"/>
      <c r="Z74" s="551"/>
      <c r="AA74" s="551"/>
      <c r="AB74" s="551"/>
      <c r="AC74" s="551"/>
      <c r="AD74" s="551"/>
      <c r="AE74" s="551"/>
      <c r="AF74" s="551"/>
      <c r="AG74" s="551"/>
      <c r="AH74" s="551"/>
      <c r="AI74" s="551"/>
      <c r="AJ74" s="551"/>
      <c r="AK74" s="551"/>
      <c r="AL74" s="551"/>
      <c r="AM74" s="551"/>
      <c r="AN74" s="551"/>
      <c r="AO74" s="551"/>
      <c r="AP74" s="551"/>
      <c r="AQ74" s="551"/>
      <c r="AR74" s="551"/>
      <c r="AS74" s="551"/>
      <c r="AT74" s="551"/>
      <c r="AU74" s="551"/>
      <c r="AV74" s="551"/>
      <c r="AW74" s="551"/>
      <c r="AX74" s="551"/>
      <c r="AY74" s="551"/>
      <c r="AZ74" s="551"/>
      <c r="BA74" s="551"/>
      <c r="BB74" s="551"/>
      <c r="BC74" s="551"/>
      <c r="BD74" s="551"/>
      <c r="BE74" s="551"/>
      <c r="BF74" s="551"/>
      <c r="BG74" s="551"/>
      <c r="BH74" s="551"/>
      <c r="BI74" s="551"/>
      <c r="BJ74" s="551"/>
      <c r="BK74" s="551"/>
      <c r="BL74" s="551"/>
      <c r="BM74" s="551"/>
      <c r="BN74" s="551"/>
      <c r="BO74" s="551"/>
      <c r="BP74" s="551"/>
      <c r="BQ74" s="551"/>
      <c r="BR74" s="551"/>
      <c r="BS74" s="551"/>
      <c r="BT74" s="551"/>
      <c r="BU74" s="551"/>
      <c r="BV74" s="551"/>
      <c r="BW74" s="551"/>
      <c r="BX74" s="551"/>
    </row>
    <row r="75" spans="1:76" x14ac:dyDescent="0.2">
      <c r="A75" s="481" t="s">
        <v>52</v>
      </c>
      <c r="B75" s="491">
        <f>'Benefit Log'!B$41</f>
        <v>0</v>
      </c>
      <c r="C75" s="483" t="str">
        <f t="shared" si="21"/>
        <v>Non-QALY</v>
      </c>
      <c r="D75" s="485">
        <f>D273</f>
        <v>0</v>
      </c>
      <c r="E75" s="316">
        <f t="shared" si="20"/>
        <v>0</v>
      </c>
      <c r="F75" s="485">
        <f>E273</f>
        <v>0</v>
      </c>
      <c r="G75" s="551"/>
      <c r="H75" s="551"/>
      <c r="I75" s="551"/>
      <c r="J75" s="551"/>
      <c r="K75" s="551"/>
      <c r="L75" s="551"/>
      <c r="M75" s="551"/>
      <c r="N75" s="551"/>
      <c r="O75" s="551"/>
      <c r="P75" s="551"/>
      <c r="Q75" s="551"/>
      <c r="R75" s="551"/>
      <c r="S75" s="551"/>
      <c r="T75" s="551"/>
      <c r="U75" s="551"/>
      <c r="V75" s="551"/>
      <c r="W75" s="551"/>
      <c r="X75" s="551"/>
      <c r="Y75" s="551"/>
      <c r="Z75" s="551"/>
      <c r="AA75" s="551"/>
      <c r="AB75" s="551"/>
      <c r="AC75" s="551"/>
      <c r="AD75" s="551"/>
      <c r="AE75" s="551"/>
      <c r="AF75" s="551"/>
      <c r="AG75" s="551"/>
      <c r="AH75" s="551"/>
      <c r="AI75" s="551"/>
      <c r="AJ75" s="551"/>
      <c r="AK75" s="551"/>
      <c r="AL75" s="551"/>
      <c r="AM75" s="551"/>
      <c r="AN75" s="551"/>
      <c r="AO75" s="551"/>
      <c r="AP75" s="551"/>
      <c r="AQ75" s="551"/>
      <c r="AR75" s="551"/>
      <c r="AS75" s="551"/>
      <c r="AT75" s="551"/>
      <c r="AU75" s="551"/>
      <c r="AV75" s="551"/>
      <c r="AW75" s="551"/>
      <c r="AX75" s="551"/>
      <c r="AY75" s="551"/>
      <c r="AZ75" s="551"/>
      <c r="BA75" s="551"/>
      <c r="BB75" s="551"/>
      <c r="BC75" s="551"/>
      <c r="BD75" s="551"/>
      <c r="BE75" s="551"/>
      <c r="BF75" s="551"/>
      <c r="BG75" s="551"/>
      <c r="BH75" s="551"/>
      <c r="BI75" s="551"/>
      <c r="BJ75" s="551"/>
      <c r="BK75" s="551"/>
      <c r="BL75" s="551"/>
      <c r="BM75" s="551"/>
      <c r="BN75" s="551"/>
      <c r="BO75" s="551"/>
      <c r="BP75" s="551"/>
      <c r="BQ75" s="551"/>
      <c r="BR75" s="551"/>
      <c r="BS75" s="551"/>
      <c r="BT75" s="551"/>
      <c r="BU75" s="551"/>
      <c r="BV75" s="551"/>
      <c r="BW75" s="551"/>
      <c r="BX75" s="551"/>
    </row>
    <row r="76" spans="1:76" x14ac:dyDescent="0.2">
      <c r="A76" s="481" t="s">
        <v>53</v>
      </c>
      <c r="B76" s="491">
        <f>'Benefit Log'!B$42</f>
        <v>0</v>
      </c>
      <c r="C76" s="483" t="str">
        <f t="shared" si="21"/>
        <v>Non-QALY</v>
      </c>
      <c r="D76" s="485">
        <f>D275</f>
        <v>0</v>
      </c>
      <c r="E76" s="316">
        <f t="shared" si="20"/>
        <v>0</v>
      </c>
      <c r="F76" s="485">
        <f>E275</f>
        <v>0</v>
      </c>
      <c r="G76" s="551"/>
      <c r="H76" s="551"/>
      <c r="I76" s="551"/>
      <c r="J76" s="551"/>
      <c r="K76" s="551"/>
      <c r="L76" s="551"/>
      <c r="M76" s="551"/>
      <c r="N76" s="551"/>
      <c r="O76" s="551"/>
      <c r="P76" s="551"/>
      <c r="Q76" s="551"/>
      <c r="R76" s="551"/>
      <c r="S76" s="551"/>
      <c r="T76" s="551"/>
      <c r="U76" s="551"/>
      <c r="V76" s="551"/>
      <c r="W76" s="551"/>
      <c r="X76" s="551"/>
      <c r="Y76" s="551"/>
      <c r="Z76" s="551"/>
      <c r="AA76" s="551"/>
      <c r="AB76" s="551"/>
      <c r="AC76" s="551"/>
      <c r="AD76" s="551"/>
      <c r="AE76" s="551"/>
      <c r="AF76" s="551"/>
      <c r="AG76" s="551"/>
      <c r="AH76" s="551"/>
      <c r="AI76" s="551"/>
      <c r="AJ76" s="551"/>
      <c r="AK76" s="551"/>
      <c r="AL76" s="551"/>
      <c r="AM76" s="551"/>
      <c r="AN76" s="551"/>
      <c r="AO76" s="551"/>
      <c r="AP76" s="551"/>
      <c r="AQ76" s="551"/>
      <c r="AR76" s="551"/>
      <c r="AS76" s="551"/>
      <c r="AT76" s="551"/>
      <c r="AU76" s="551"/>
      <c r="AV76" s="551"/>
      <c r="AW76" s="551"/>
      <c r="AX76" s="551"/>
      <c r="AY76" s="551"/>
      <c r="AZ76" s="551"/>
      <c r="BA76" s="551"/>
      <c r="BB76" s="551"/>
      <c r="BC76" s="551"/>
      <c r="BD76" s="551"/>
      <c r="BE76" s="551"/>
      <c r="BF76" s="551"/>
      <c r="BG76" s="551"/>
      <c r="BH76" s="551"/>
      <c r="BI76" s="551"/>
      <c r="BJ76" s="551"/>
      <c r="BK76" s="551"/>
      <c r="BL76" s="551"/>
      <c r="BM76" s="551"/>
      <c r="BN76" s="551"/>
      <c r="BO76" s="551"/>
      <c r="BP76" s="551"/>
      <c r="BQ76" s="551"/>
      <c r="BR76" s="551"/>
      <c r="BS76" s="551"/>
      <c r="BT76" s="551"/>
      <c r="BU76" s="551"/>
      <c r="BV76" s="551"/>
      <c r="BW76" s="551"/>
      <c r="BX76" s="551"/>
    </row>
    <row r="77" spans="1:76" x14ac:dyDescent="0.2">
      <c r="A77" s="481" t="s">
        <v>54</v>
      </c>
      <c r="B77" s="491">
        <f>'Benefit Log'!B$43</f>
        <v>0</v>
      </c>
      <c r="C77" s="483" t="str">
        <f t="shared" si="21"/>
        <v>Non-QALY</v>
      </c>
      <c r="D77" s="485">
        <f>D277</f>
        <v>0</v>
      </c>
      <c r="E77" s="316">
        <f t="shared" si="20"/>
        <v>0</v>
      </c>
      <c r="F77" s="485">
        <f>E277</f>
        <v>0</v>
      </c>
      <c r="G77" s="551"/>
      <c r="H77" s="551"/>
      <c r="I77" s="551"/>
      <c r="J77" s="551"/>
      <c r="K77" s="551"/>
      <c r="L77" s="551"/>
      <c r="M77" s="551"/>
      <c r="N77" s="551"/>
      <c r="O77" s="551"/>
      <c r="P77" s="551"/>
      <c r="Q77" s="551"/>
      <c r="R77" s="551"/>
      <c r="S77" s="551"/>
      <c r="T77" s="551"/>
      <c r="U77" s="551"/>
      <c r="V77" s="551"/>
      <c r="W77" s="551"/>
      <c r="X77" s="551"/>
      <c r="Y77" s="551"/>
      <c r="Z77" s="551"/>
      <c r="AA77" s="551"/>
      <c r="AB77" s="551"/>
      <c r="AC77" s="551"/>
      <c r="AD77" s="551"/>
      <c r="AE77" s="551"/>
      <c r="AF77" s="551"/>
      <c r="AG77" s="551"/>
      <c r="AH77" s="551"/>
      <c r="AI77" s="551"/>
      <c r="AJ77" s="551"/>
      <c r="AK77" s="551"/>
      <c r="AL77" s="551"/>
      <c r="AM77" s="551"/>
      <c r="AN77" s="551"/>
      <c r="AO77" s="551"/>
      <c r="AP77" s="551"/>
      <c r="AQ77" s="551"/>
      <c r="AR77" s="551"/>
      <c r="AS77" s="551"/>
      <c r="AT77" s="551"/>
      <c r="AU77" s="551"/>
      <c r="AV77" s="551"/>
      <c r="AW77" s="551"/>
      <c r="AX77" s="551"/>
      <c r="AY77" s="551"/>
      <c r="AZ77" s="551"/>
      <c r="BA77" s="551"/>
      <c r="BB77" s="551"/>
      <c r="BC77" s="551"/>
      <c r="BD77" s="551"/>
      <c r="BE77" s="551"/>
      <c r="BF77" s="551"/>
      <c r="BG77" s="551"/>
      <c r="BH77" s="551"/>
      <c r="BI77" s="551"/>
      <c r="BJ77" s="551"/>
      <c r="BK77" s="551"/>
      <c r="BL77" s="551"/>
      <c r="BM77" s="551"/>
      <c r="BN77" s="551"/>
      <c r="BO77" s="551"/>
      <c r="BP77" s="551"/>
      <c r="BQ77" s="551"/>
      <c r="BR77" s="551"/>
      <c r="BS77" s="551"/>
      <c r="BT77" s="551"/>
      <c r="BU77" s="551"/>
      <c r="BV77" s="551"/>
      <c r="BW77" s="551"/>
      <c r="BX77" s="551"/>
    </row>
    <row r="78" spans="1:76" x14ac:dyDescent="0.2">
      <c r="A78" s="481" t="s">
        <v>566</v>
      </c>
      <c r="B78" s="491">
        <f>'Benefit Log'!B$44</f>
        <v>0</v>
      </c>
      <c r="C78" s="483" t="str">
        <f t="shared" si="21"/>
        <v>Non-QALY</v>
      </c>
      <c r="D78" s="485">
        <f>D279</f>
        <v>0</v>
      </c>
      <c r="E78" s="316">
        <f t="shared" si="20"/>
        <v>0</v>
      </c>
      <c r="F78" s="485">
        <f>E279</f>
        <v>0</v>
      </c>
      <c r="G78" s="551"/>
      <c r="H78" s="551"/>
      <c r="I78" s="551"/>
      <c r="J78" s="551"/>
      <c r="K78" s="551"/>
      <c r="L78" s="551"/>
      <c r="M78" s="551"/>
      <c r="N78" s="551"/>
      <c r="O78" s="551"/>
      <c r="P78" s="551"/>
      <c r="Q78" s="551"/>
      <c r="R78" s="551"/>
      <c r="S78" s="551"/>
      <c r="T78" s="551"/>
      <c r="U78" s="551"/>
      <c r="V78" s="551"/>
      <c r="W78" s="551"/>
      <c r="X78" s="551"/>
      <c r="Y78" s="551"/>
      <c r="Z78" s="551"/>
      <c r="AA78" s="551"/>
      <c r="AB78" s="551"/>
      <c r="AC78" s="551"/>
      <c r="AD78" s="551"/>
      <c r="AE78" s="551"/>
      <c r="AF78" s="551"/>
      <c r="AG78" s="551"/>
      <c r="AH78" s="551"/>
      <c r="AI78" s="551"/>
      <c r="AJ78" s="551"/>
      <c r="AK78" s="551"/>
      <c r="AL78" s="551"/>
      <c r="AM78" s="551"/>
      <c r="AN78" s="551"/>
      <c r="AO78" s="551"/>
      <c r="AP78" s="551"/>
      <c r="AQ78" s="551"/>
      <c r="AR78" s="551"/>
      <c r="AS78" s="551"/>
      <c r="AT78" s="551"/>
      <c r="AU78" s="551"/>
      <c r="AV78" s="551"/>
      <c r="AW78" s="551"/>
      <c r="AX78" s="551"/>
      <c r="AY78" s="551"/>
      <c r="AZ78" s="551"/>
      <c r="BA78" s="551"/>
      <c r="BB78" s="551"/>
      <c r="BC78" s="551"/>
      <c r="BD78" s="551"/>
      <c r="BE78" s="551"/>
      <c r="BF78" s="551"/>
      <c r="BG78" s="551"/>
      <c r="BH78" s="551"/>
      <c r="BI78" s="551"/>
      <c r="BJ78" s="551"/>
      <c r="BK78" s="551"/>
      <c r="BL78" s="551"/>
      <c r="BM78" s="551"/>
      <c r="BN78" s="551"/>
      <c r="BO78" s="551"/>
      <c r="BP78" s="551"/>
      <c r="BQ78" s="551"/>
      <c r="BR78" s="551"/>
      <c r="BS78" s="551"/>
      <c r="BT78" s="551"/>
      <c r="BU78" s="551"/>
      <c r="BV78" s="551"/>
      <c r="BW78" s="551"/>
      <c r="BX78" s="551"/>
    </row>
    <row r="79" spans="1:76" x14ac:dyDescent="0.2">
      <c r="A79" s="481" t="s">
        <v>567</v>
      </c>
      <c r="B79" s="491">
        <f>'Benefit Log'!B$45</f>
        <v>0</v>
      </c>
      <c r="C79" s="483" t="str">
        <f t="shared" si="21"/>
        <v>Non-QALY</v>
      </c>
      <c r="D79" s="485">
        <f>D281</f>
        <v>0</v>
      </c>
      <c r="E79" s="316">
        <f t="shared" si="20"/>
        <v>0</v>
      </c>
      <c r="F79" s="485">
        <f>E281</f>
        <v>0</v>
      </c>
      <c r="G79" s="551"/>
      <c r="H79" s="551"/>
      <c r="I79" s="551"/>
      <c r="J79" s="551"/>
      <c r="K79" s="551"/>
      <c r="L79" s="551"/>
      <c r="M79" s="551"/>
      <c r="N79" s="551"/>
      <c r="O79" s="551"/>
      <c r="P79" s="551"/>
      <c r="Q79" s="551"/>
      <c r="R79" s="551"/>
      <c r="S79" s="551"/>
      <c r="T79" s="551"/>
      <c r="U79" s="551"/>
      <c r="V79" s="551"/>
      <c r="W79" s="551"/>
      <c r="X79" s="551"/>
      <c r="Y79" s="551"/>
      <c r="Z79" s="551"/>
      <c r="AA79" s="551"/>
      <c r="AB79" s="551"/>
      <c r="AC79" s="551"/>
      <c r="AD79" s="551"/>
      <c r="AE79" s="551"/>
      <c r="AF79" s="551"/>
      <c r="AG79" s="551"/>
      <c r="AH79" s="551"/>
      <c r="AI79" s="551"/>
      <c r="AJ79" s="551"/>
      <c r="AK79" s="551"/>
      <c r="AL79" s="551"/>
      <c r="AM79" s="551"/>
      <c r="AN79" s="551"/>
      <c r="AO79" s="551"/>
      <c r="AP79" s="551"/>
      <c r="AQ79" s="551"/>
      <c r="AR79" s="551"/>
      <c r="AS79" s="551"/>
      <c r="AT79" s="551"/>
      <c r="AU79" s="551"/>
      <c r="AV79" s="551"/>
      <c r="AW79" s="551"/>
      <c r="AX79" s="551"/>
      <c r="AY79" s="551"/>
      <c r="AZ79" s="551"/>
      <c r="BA79" s="551"/>
      <c r="BB79" s="551"/>
      <c r="BC79" s="551"/>
      <c r="BD79" s="551"/>
      <c r="BE79" s="551"/>
      <c r="BF79" s="551"/>
      <c r="BG79" s="551"/>
      <c r="BH79" s="551"/>
      <c r="BI79" s="551"/>
      <c r="BJ79" s="551"/>
      <c r="BK79" s="551"/>
      <c r="BL79" s="551"/>
      <c r="BM79" s="551"/>
      <c r="BN79" s="551"/>
      <c r="BO79" s="551"/>
      <c r="BP79" s="551"/>
      <c r="BQ79" s="551"/>
      <c r="BR79" s="551"/>
      <c r="BS79" s="551"/>
      <c r="BT79" s="551"/>
      <c r="BU79" s="551"/>
      <c r="BV79" s="551"/>
      <c r="BW79" s="551"/>
      <c r="BX79" s="551"/>
    </row>
    <row r="80" spans="1:76" x14ac:dyDescent="0.2">
      <c r="A80" s="481" t="s">
        <v>638</v>
      </c>
      <c r="B80" s="491">
        <f>'Benefit Log'!B$46</f>
        <v>0</v>
      </c>
      <c r="C80" s="483" t="str">
        <f t="shared" si="21"/>
        <v>Non-QALY</v>
      </c>
      <c r="D80" s="485">
        <f>D283</f>
        <v>0</v>
      </c>
      <c r="E80" s="316">
        <f t="shared" si="20"/>
        <v>0</v>
      </c>
      <c r="F80" s="485">
        <f>E283</f>
        <v>0</v>
      </c>
      <c r="G80" s="433"/>
      <c r="H80" s="433"/>
      <c r="I80" s="433"/>
      <c r="J80" s="433"/>
      <c r="K80" s="433"/>
      <c r="L80" s="433"/>
      <c r="M80" s="433"/>
      <c r="N80" s="433"/>
      <c r="O80" s="433"/>
      <c r="P80" s="433"/>
      <c r="Q80" s="433"/>
      <c r="R80" s="433"/>
      <c r="S80" s="433"/>
      <c r="T80" s="433"/>
      <c r="U80" s="433"/>
      <c r="V80" s="433"/>
      <c r="W80" s="433"/>
      <c r="X80" s="433"/>
      <c r="Y80" s="433"/>
      <c r="Z80" s="433"/>
      <c r="AA80" s="433"/>
      <c r="AB80" s="433"/>
      <c r="AC80" s="433"/>
      <c r="AD80" s="433"/>
      <c r="AE80" s="433"/>
      <c r="AF80" s="433"/>
      <c r="AG80" s="433"/>
      <c r="AH80" s="433"/>
      <c r="AI80" s="433"/>
      <c r="AJ80" s="433"/>
      <c r="AK80" s="433"/>
      <c r="AL80" s="433"/>
      <c r="AM80" s="433"/>
      <c r="AN80" s="433"/>
      <c r="AO80" s="433"/>
      <c r="AP80" s="433"/>
      <c r="AQ80" s="433"/>
      <c r="AR80" s="433"/>
      <c r="AS80" s="433"/>
      <c r="AT80" s="433"/>
      <c r="AU80" s="433"/>
      <c r="AV80" s="433"/>
      <c r="AW80" s="433"/>
      <c r="AX80" s="433"/>
      <c r="AY80" s="433"/>
      <c r="AZ80" s="433"/>
      <c r="BA80" s="433"/>
      <c r="BB80" s="433"/>
      <c r="BC80" s="433"/>
      <c r="BD80" s="433"/>
      <c r="BE80" s="433"/>
      <c r="BF80" s="433"/>
      <c r="BG80" s="433"/>
      <c r="BH80" s="433"/>
      <c r="BI80" s="433"/>
      <c r="BJ80" s="433"/>
      <c r="BK80" s="433"/>
      <c r="BL80" s="433"/>
      <c r="BM80" s="433"/>
      <c r="BN80" s="433"/>
      <c r="BO80" s="433"/>
      <c r="BP80" s="433"/>
      <c r="BQ80" s="433"/>
      <c r="BR80" s="433"/>
      <c r="BS80" s="433"/>
      <c r="BT80" s="433"/>
      <c r="BU80" s="433"/>
      <c r="BV80" s="433"/>
      <c r="BW80" s="433"/>
      <c r="BX80" s="433"/>
    </row>
    <row r="81" spans="1:76" x14ac:dyDescent="0.2">
      <c r="A81" s="481" t="s">
        <v>639</v>
      </c>
      <c r="B81" s="491">
        <f>'Benefit Log'!B$47</f>
        <v>0</v>
      </c>
      <c r="C81" s="483" t="str">
        <f t="shared" si="21"/>
        <v>Non-QALY</v>
      </c>
      <c r="D81" s="485">
        <f>D285</f>
        <v>0</v>
      </c>
      <c r="E81" s="316">
        <f t="shared" si="20"/>
        <v>0</v>
      </c>
      <c r="F81" s="485">
        <f>E285</f>
        <v>0</v>
      </c>
      <c r="G81" s="433"/>
      <c r="H81" s="433"/>
      <c r="I81" s="433"/>
      <c r="J81" s="433"/>
      <c r="K81" s="433"/>
      <c r="L81" s="433"/>
      <c r="M81" s="433"/>
      <c r="N81" s="433"/>
      <c r="O81" s="433"/>
      <c r="P81" s="433"/>
      <c r="Q81" s="433"/>
      <c r="R81" s="433"/>
      <c r="S81" s="433"/>
      <c r="T81" s="433"/>
      <c r="U81" s="433"/>
      <c r="V81" s="433"/>
      <c r="W81" s="433"/>
      <c r="X81" s="433"/>
      <c r="Y81" s="433"/>
      <c r="Z81" s="433"/>
      <c r="AA81" s="433"/>
      <c r="AB81" s="433"/>
      <c r="AC81" s="433"/>
      <c r="AD81" s="433"/>
      <c r="AE81" s="433"/>
      <c r="AF81" s="433"/>
      <c r="AG81" s="433"/>
      <c r="AH81" s="433"/>
      <c r="AI81" s="433"/>
      <c r="AJ81" s="433"/>
      <c r="AK81" s="433"/>
      <c r="AL81" s="433"/>
      <c r="AM81" s="433"/>
      <c r="AN81" s="433"/>
      <c r="AO81" s="433"/>
      <c r="AP81" s="433"/>
      <c r="AQ81" s="433"/>
      <c r="AR81" s="433"/>
      <c r="AS81" s="433"/>
      <c r="AT81" s="433"/>
      <c r="AU81" s="433"/>
      <c r="AV81" s="433"/>
      <c r="AW81" s="433"/>
      <c r="AX81" s="433"/>
      <c r="AY81" s="433"/>
      <c r="AZ81" s="433"/>
      <c r="BA81" s="433"/>
      <c r="BB81" s="433"/>
      <c r="BC81" s="433"/>
      <c r="BD81" s="433"/>
      <c r="BE81" s="433"/>
      <c r="BF81" s="433"/>
      <c r="BG81" s="433"/>
      <c r="BH81" s="433"/>
      <c r="BI81" s="433"/>
      <c r="BJ81" s="433"/>
      <c r="BK81" s="433"/>
      <c r="BL81" s="433"/>
      <c r="BM81" s="433"/>
      <c r="BN81" s="433"/>
      <c r="BO81" s="433"/>
      <c r="BP81" s="433"/>
      <c r="BQ81" s="433"/>
      <c r="BR81" s="433"/>
      <c r="BS81" s="433"/>
      <c r="BT81" s="433"/>
      <c r="BU81" s="433"/>
      <c r="BV81" s="433"/>
      <c r="BW81" s="433"/>
      <c r="BX81" s="433"/>
    </row>
    <row r="82" spans="1:76" x14ac:dyDescent="0.2">
      <c r="A82" s="481" t="s">
        <v>640</v>
      </c>
      <c r="B82" s="491">
        <f>'Benefit Log'!B$48</f>
        <v>0</v>
      </c>
      <c r="C82" s="483" t="str">
        <f t="shared" si="21"/>
        <v>Non-QALY</v>
      </c>
      <c r="D82" s="485">
        <f>D287</f>
        <v>0</v>
      </c>
      <c r="E82" s="316">
        <f t="shared" si="20"/>
        <v>0</v>
      </c>
      <c r="F82" s="485">
        <f>E287</f>
        <v>0</v>
      </c>
      <c r="G82" s="433"/>
      <c r="H82" s="433"/>
      <c r="I82" s="433"/>
      <c r="J82" s="433"/>
      <c r="K82" s="433"/>
      <c r="L82" s="433"/>
      <c r="M82" s="433"/>
      <c r="N82" s="433"/>
      <c r="O82" s="433"/>
      <c r="P82" s="433"/>
      <c r="Q82" s="433"/>
      <c r="R82" s="433"/>
      <c r="S82" s="433"/>
      <c r="T82" s="433"/>
      <c r="U82" s="433"/>
      <c r="V82" s="433"/>
      <c r="W82" s="433"/>
      <c r="X82" s="433"/>
      <c r="Y82" s="433"/>
      <c r="Z82" s="433"/>
      <c r="AA82" s="433"/>
      <c r="AB82" s="433"/>
      <c r="AC82" s="433"/>
      <c r="AD82" s="433"/>
      <c r="AE82" s="433"/>
      <c r="AF82" s="433"/>
      <c r="AG82" s="433"/>
      <c r="AH82" s="433"/>
      <c r="AI82" s="433"/>
      <c r="AJ82" s="433"/>
      <c r="AK82" s="433"/>
      <c r="AL82" s="433"/>
      <c r="AM82" s="433"/>
      <c r="AN82" s="433"/>
      <c r="AO82" s="433"/>
      <c r="AP82" s="433"/>
      <c r="AQ82" s="433"/>
      <c r="AR82" s="433"/>
      <c r="AS82" s="433"/>
      <c r="AT82" s="433"/>
      <c r="AU82" s="433"/>
      <c r="AV82" s="433"/>
      <c r="AW82" s="433"/>
      <c r="AX82" s="433"/>
      <c r="AY82" s="433"/>
      <c r="AZ82" s="433"/>
      <c r="BA82" s="433"/>
      <c r="BB82" s="433"/>
      <c r="BC82" s="433"/>
      <c r="BD82" s="433"/>
      <c r="BE82" s="433"/>
      <c r="BF82" s="433"/>
      <c r="BG82" s="433"/>
      <c r="BH82" s="433"/>
      <c r="BI82" s="433"/>
      <c r="BJ82" s="433"/>
      <c r="BK82" s="433"/>
      <c r="BL82" s="433"/>
      <c r="BM82" s="433"/>
      <c r="BN82" s="433"/>
      <c r="BO82" s="433"/>
      <c r="BP82" s="433"/>
      <c r="BQ82" s="433"/>
      <c r="BR82" s="433"/>
      <c r="BS82" s="433"/>
      <c r="BT82" s="433"/>
      <c r="BU82" s="433"/>
      <c r="BV82" s="433"/>
      <c r="BW82" s="433"/>
      <c r="BX82" s="433"/>
    </row>
    <row r="83" spans="1:76" x14ac:dyDescent="0.2">
      <c r="A83" s="481" t="s">
        <v>641</v>
      </c>
      <c r="B83" s="491">
        <f>'Benefit Log'!B$49</f>
        <v>0</v>
      </c>
      <c r="C83" s="483" t="str">
        <f t="shared" si="21"/>
        <v>Non-QALY</v>
      </c>
      <c r="D83" s="485">
        <f>D289</f>
        <v>0</v>
      </c>
      <c r="E83" s="316">
        <f t="shared" si="20"/>
        <v>0</v>
      </c>
      <c r="F83" s="485">
        <f>E289</f>
        <v>0</v>
      </c>
      <c r="G83" s="433"/>
      <c r="H83" s="433"/>
      <c r="I83" s="433"/>
      <c r="J83" s="433"/>
      <c r="K83" s="433"/>
      <c r="L83" s="433"/>
      <c r="M83" s="433"/>
      <c r="N83" s="433"/>
      <c r="O83" s="433"/>
      <c r="P83" s="433"/>
      <c r="Q83" s="433"/>
      <c r="R83" s="433"/>
      <c r="S83" s="433"/>
      <c r="T83" s="433"/>
      <c r="U83" s="433"/>
      <c r="V83" s="433"/>
      <c r="W83" s="433"/>
      <c r="X83" s="433"/>
      <c r="Y83" s="433"/>
      <c r="Z83" s="433"/>
      <c r="AA83" s="433"/>
      <c r="AB83" s="433"/>
      <c r="AC83" s="433"/>
      <c r="AD83" s="433"/>
      <c r="AE83" s="433"/>
      <c r="AF83" s="433"/>
      <c r="AG83" s="433"/>
      <c r="AH83" s="433"/>
      <c r="AI83" s="433"/>
      <c r="AJ83" s="433"/>
      <c r="AK83" s="433"/>
      <c r="AL83" s="433"/>
      <c r="AM83" s="433"/>
      <c r="AN83" s="433"/>
      <c r="AO83" s="433"/>
      <c r="AP83" s="433"/>
      <c r="AQ83" s="433"/>
      <c r="AR83" s="433"/>
      <c r="AS83" s="433"/>
      <c r="AT83" s="433"/>
      <c r="AU83" s="433"/>
      <c r="AV83" s="433"/>
      <c r="AW83" s="433"/>
      <c r="AX83" s="433"/>
      <c r="AY83" s="433"/>
      <c r="AZ83" s="433"/>
      <c r="BA83" s="433"/>
      <c r="BB83" s="433"/>
      <c r="BC83" s="433"/>
      <c r="BD83" s="433"/>
      <c r="BE83" s="433"/>
      <c r="BF83" s="433"/>
      <c r="BG83" s="433"/>
      <c r="BH83" s="433"/>
      <c r="BI83" s="433"/>
      <c r="BJ83" s="433"/>
      <c r="BK83" s="433"/>
      <c r="BL83" s="433"/>
      <c r="BM83" s="433"/>
      <c r="BN83" s="433"/>
      <c r="BO83" s="433"/>
      <c r="BP83" s="433"/>
      <c r="BQ83" s="433"/>
      <c r="BR83" s="433"/>
      <c r="BS83" s="433"/>
      <c r="BT83" s="433"/>
      <c r="BU83" s="433"/>
      <c r="BV83" s="433"/>
      <c r="BW83" s="433"/>
      <c r="BX83" s="433"/>
    </row>
    <row r="84" spans="1:76" x14ac:dyDescent="0.2">
      <c r="A84" s="481" t="s">
        <v>642</v>
      </c>
      <c r="B84" s="491">
        <f>'Benefit Log'!B$50</f>
        <v>0</v>
      </c>
      <c r="C84" s="483" t="str">
        <f t="shared" si="21"/>
        <v>Non-QALY</v>
      </c>
      <c r="D84" s="485">
        <f>D291</f>
        <v>0</v>
      </c>
      <c r="E84" s="316">
        <f t="shared" si="20"/>
        <v>0</v>
      </c>
      <c r="F84" s="485">
        <f>E291</f>
        <v>0</v>
      </c>
      <c r="G84" s="433"/>
      <c r="H84" s="433"/>
      <c r="I84" s="433"/>
      <c r="J84" s="433"/>
      <c r="K84" s="433"/>
      <c r="L84" s="433"/>
      <c r="M84" s="433"/>
      <c r="N84" s="433"/>
      <c r="O84" s="433"/>
      <c r="P84" s="433"/>
      <c r="Q84" s="433"/>
      <c r="R84" s="433"/>
      <c r="S84" s="433"/>
      <c r="T84" s="433"/>
      <c r="U84" s="433"/>
      <c r="V84" s="433"/>
      <c r="W84" s="433"/>
      <c r="X84" s="433"/>
      <c r="Y84" s="433"/>
      <c r="Z84" s="433"/>
      <c r="AA84" s="433"/>
      <c r="AB84" s="433"/>
      <c r="AC84" s="433"/>
      <c r="AD84" s="433"/>
      <c r="AE84" s="433"/>
      <c r="AF84" s="433"/>
      <c r="AG84" s="433"/>
      <c r="AH84" s="433"/>
      <c r="AI84" s="433"/>
      <c r="AJ84" s="433"/>
      <c r="AK84" s="433"/>
      <c r="AL84" s="433"/>
      <c r="AM84" s="433"/>
      <c r="AN84" s="433"/>
      <c r="AO84" s="433"/>
      <c r="AP84" s="433"/>
      <c r="AQ84" s="433"/>
      <c r="AR84" s="433"/>
      <c r="AS84" s="433"/>
      <c r="AT84" s="433"/>
      <c r="AU84" s="433"/>
      <c r="AV84" s="433"/>
      <c r="AW84" s="433"/>
      <c r="AX84" s="433"/>
      <c r="AY84" s="433"/>
      <c r="AZ84" s="433"/>
      <c r="BA84" s="433"/>
      <c r="BB84" s="433"/>
      <c r="BC84" s="433"/>
      <c r="BD84" s="433"/>
      <c r="BE84" s="433"/>
      <c r="BF84" s="433"/>
      <c r="BG84" s="433"/>
      <c r="BH84" s="433"/>
      <c r="BI84" s="433"/>
      <c r="BJ84" s="433"/>
      <c r="BK84" s="433"/>
      <c r="BL84" s="433"/>
      <c r="BM84" s="433"/>
      <c r="BN84" s="433"/>
      <c r="BO84" s="433"/>
      <c r="BP84" s="433"/>
      <c r="BQ84" s="433"/>
      <c r="BR84" s="433"/>
      <c r="BS84" s="433"/>
      <c r="BT84" s="433"/>
      <c r="BU84" s="433"/>
      <c r="BV84" s="433"/>
      <c r="BW84" s="433"/>
      <c r="BX84" s="433"/>
    </row>
    <row r="85" spans="1:76" x14ac:dyDescent="0.2">
      <c r="A85" s="481" t="s">
        <v>643</v>
      </c>
      <c r="B85" s="491">
        <f>'Benefit Log'!B$51</f>
        <v>0</v>
      </c>
      <c r="C85" s="483" t="str">
        <f t="shared" si="21"/>
        <v>Non-QALY</v>
      </c>
      <c r="D85" s="485">
        <f>D293</f>
        <v>0</v>
      </c>
      <c r="E85" s="316">
        <f t="shared" si="20"/>
        <v>0</v>
      </c>
      <c r="F85" s="485">
        <f>E293</f>
        <v>0</v>
      </c>
      <c r="G85" s="433"/>
      <c r="H85" s="433"/>
      <c r="I85" s="433"/>
      <c r="J85" s="433"/>
      <c r="K85" s="433"/>
      <c r="L85" s="433"/>
      <c r="M85" s="433"/>
      <c r="N85" s="433"/>
      <c r="O85" s="433"/>
      <c r="P85" s="433"/>
      <c r="Q85" s="433"/>
      <c r="R85" s="433"/>
      <c r="S85" s="433"/>
      <c r="T85" s="433"/>
      <c r="U85" s="433"/>
      <c r="V85" s="433"/>
      <c r="W85" s="433"/>
      <c r="X85" s="433"/>
      <c r="Y85" s="433"/>
      <c r="Z85" s="433"/>
      <c r="AA85" s="433"/>
      <c r="AB85" s="433"/>
      <c r="AC85" s="433"/>
      <c r="AD85" s="433"/>
      <c r="AE85" s="433"/>
      <c r="AF85" s="433"/>
      <c r="AG85" s="433"/>
      <c r="AH85" s="433"/>
      <c r="AI85" s="433"/>
      <c r="AJ85" s="433"/>
      <c r="AK85" s="433"/>
      <c r="AL85" s="433"/>
      <c r="AM85" s="433"/>
      <c r="AN85" s="433"/>
      <c r="AO85" s="433"/>
      <c r="AP85" s="433"/>
      <c r="AQ85" s="433"/>
      <c r="AR85" s="433"/>
      <c r="AS85" s="433"/>
      <c r="AT85" s="433"/>
      <c r="AU85" s="433"/>
      <c r="AV85" s="433"/>
      <c r="AW85" s="433"/>
      <c r="AX85" s="433"/>
      <c r="AY85" s="433"/>
      <c r="AZ85" s="433"/>
      <c r="BA85" s="433"/>
      <c r="BB85" s="433"/>
      <c r="BC85" s="433"/>
      <c r="BD85" s="433"/>
      <c r="BE85" s="433"/>
      <c r="BF85" s="433"/>
      <c r="BG85" s="433"/>
      <c r="BH85" s="433"/>
      <c r="BI85" s="433"/>
      <c r="BJ85" s="433"/>
      <c r="BK85" s="433"/>
      <c r="BL85" s="433"/>
      <c r="BM85" s="433"/>
      <c r="BN85" s="433"/>
      <c r="BO85" s="433"/>
      <c r="BP85" s="433"/>
      <c r="BQ85" s="433"/>
      <c r="BR85" s="433"/>
      <c r="BS85" s="433"/>
      <c r="BT85" s="433"/>
      <c r="BU85" s="433"/>
      <c r="BV85" s="433"/>
      <c r="BW85" s="433"/>
      <c r="BX85" s="433"/>
    </row>
    <row r="86" spans="1:76" x14ac:dyDescent="0.2">
      <c r="A86" s="488" t="s">
        <v>644</v>
      </c>
      <c r="B86" s="492">
        <f>'Benefit Log'!B$52</f>
        <v>0</v>
      </c>
      <c r="C86" s="489" t="str">
        <f>C20</f>
        <v>Non-QALY</v>
      </c>
      <c r="D86" s="485">
        <f>D295</f>
        <v>0</v>
      </c>
      <c r="E86" s="316">
        <f t="shared" si="20"/>
        <v>0</v>
      </c>
      <c r="F86" s="485">
        <f>E295</f>
        <v>0</v>
      </c>
      <c r="G86" s="433"/>
      <c r="H86" s="433"/>
      <c r="I86" s="433"/>
      <c r="J86" s="433"/>
      <c r="K86" s="433"/>
      <c r="L86" s="433"/>
      <c r="M86" s="433"/>
      <c r="N86" s="433"/>
      <c r="O86" s="433"/>
      <c r="P86" s="433"/>
      <c r="Q86" s="433"/>
      <c r="R86" s="433"/>
      <c r="S86" s="433"/>
      <c r="T86" s="433"/>
      <c r="U86" s="433"/>
      <c r="V86" s="433"/>
      <c r="W86" s="433"/>
      <c r="X86" s="433"/>
      <c r="Y86" s="433"/>
      <c r="Z86" s="433"/>
      <c r="AA86" s="433"/>
      <c r="AB86" s="433"/>
      <c r="AC86" s="433"/>
      <c r="AD86" s="433"/>
      <c r="AE86" s="433"/>
      <c r="AF86" s="433"/>
      <c r="AG86" s="433"/>
      <c r="AH86" s="433"/>
      <c r="AI86" s="433"/>
      <c r="AJ86" s="433"/>
      <c r="AK86" s="433"/>
      <c r="AL86" s="433"/>
      <c r="AM86" s="433"/>
      <c r="AN86" s="433"/>
      <c r="AO86" s="433"/>
      <c r="AP86" s="433"/>
      <c r="AQ86" s="433"/>
      <c r="AR86" s="433"/>
      <c r="AS86" s="433"/>
      <c r="AT86" s="433"/>
      <c r="AU86" s="433"/>
      <c r="AV86" s="433"/>
      <c r="AW86" s="433"/>
      <c r="AX86" s="433"/>
      <c r="AY86" s="433"/>
      <c r="AZ86" s="433"/>
      <c r="BA86" s="433"/>
      <c r="BB86" s="433"/>
      <c r="BC86" s="433"/>
      <c r="BD86" s="433"/>
      <c r="BE86" s="433"/>
      <c r="BF86" s="433"/>
      <c r="BG86" s="433"/>
      <c r="BH86" s="433"/>
      <c r="BI86" s="433"/>
      <c r="BJ86" s="433"/>
      <c r="BK86" s="433"/>
      <c r="BL86" s="433"/>
      <c r="BM86" s="433"/>
      <c r="BN86" s="433"/>
      <c r="BO86" s="433"/>
      <c r="BP86" s="433"/>
      <c r="BQ86" s="433"/>
      <c r="BR86" s="433"/>
      <c r="BS86" s="433"/>
      <c r="BT86" s="433"/>
      <c r="BU86" s="433"/>
      <c r="BV86" s="433"/>
      <c r="BW86" s="433"/>
      <c r="BX86" s="433"/>
    </row>
    <row r="87" spans="1:76" s="11" customFormat="1" ht="12" x14ac:dyDescent="0.25">
      <c r="C87" s="490" t="s">
        <v>55</v>
      </c>
      <c r="D87" s="315">
        <f>SUM(D72:D86)</f>
        <v>0</v>
      </c>
      <c r="E87" s="317">
        <f>SUM(E72:E86)</f>
        <v>0</v>
      </c>
      <c r="F87" s="315">
        <f>SUM(F72:F86)</f>
        <v>0</v>
      </c>
      <c r="G87" s="317"/>
      <c r="H87" s="317"/>
      <c r="I87" s="317"/>
      <c r="J87" s="317"/>
      <c r="K87" s="317"/>
      <c r="L87" s="317"/>
      <c r="M87" s="317"/>
      <c r="N87" s="317"/>
      <c r="O87" s="317"/>
      <c r="P87" s="317"/>
      <c r="Q87" s="317"/>
      <c r="R87" s="317"/>
      <c r="S87" s="317"/>
      <c r="T87" s="317"/>
      <c r="U87" s="317"/>
      <c r="V87" s="317"/>
      <c r="W87" s="317"/>
      <c r="X87" s="317"/>
      <c r="Y87" s="317"/>
      <c r="Z87" s="317"/>
      <c r="AA87" s="317"/>
      <c r="AB87" s="317"/>
      <c r="AC87" s="317"/>
      <c r="AD87" s="317"/>
      <c r="AE87" s="317"/>
      <c r="AF87" s="317"/>
      <c r="AG87" s="317"/>
      <c r="AH87" s="317"/>
      <c r="AI87" s="317"/>
      <c r="AJ87" s="317"/>
      <c r="AK87" s="317"/>
      <c r="AL87" s="317"/>
      <c r="AM87" s="317"/>
      <c r="AN87" s="317"/>
      <c r="AO87" s="317"/>
      <c r="AP87" s="317"/>
      <c r="AQ87" s="317"/>
      <c r="AR87" s="317"/>
      <c r="AS87" s="317"/>
      <c r="AT87" s="317"/>
      <c r="AU87" s="317"/>
      <c r="AV87" s="317"/>
      <c r="AW87" s="317"/>
      <c r="AX87" s="317"/>
      <c r="AY87" s="317"/>
      <c r="AZ87" s="317"/>
      <c r="BA87" s="317"/>
      <c r="BB87" s="317"/>
      <c r="BC87" s="317"/>
      <c r="BD87" s="317"/>
      <c r="BE87" s="317"/>
      <c r="BF87" s="317"/>
      <c r="BG87" s="317"/>
      <c r="BH87" s="317"/>
      <c r="BI87" s="317"/>
      <c r="BJ87" s="317"/>
      <c r="BK87" s="317"/>
      <c r="BL87" s="317"/>
      <c r="BM87" s="317"/>
      <c r="BN87" s="317"/>
      <c r="BO87" s="317"/>
      <c r="BP87" s="317"/>
      <c r="BQ87" s="317"/>
      <c r="BR87" s="317"/>
      <c r="BS87" s="317"/>
      <c r="BT87" s="317"/>
      <c r="BU87" s="317"/>
      <c r="BV87" s="317"/>
      <c r="BW87" s="317"/>
      <c r="BX87" s="317"/>
    </row>
    <row r="88" spans="1:76" s="11" customFormat="1" ht="12" x14ac:dyDescent="0.25">
      <c r="D88" s="715" t="s">
        <v>584</v>
      </c>
      <c r="E88" s="716"/>
      <c r="F88" s="717"/>
      <c r="G88" s="486">
        <f>SUM(G72:G86)</f>
        <v>0</v>
      </c>
      <c r="H88" s="486">
        <f t="shared" ref="H88:BS88" si="22">SUM(H72:H86)</f>
        <v>0</v>
      </c>
      <c r="I88" s="486">
        <f t="shared" si="22"/>
        <v>0</v>
      </c>
      <c r="J88" s="486">
        <f t="shared" si="22"/>
        <v>0</v>
      </c>
      <c r="K88" s="486">
        <f t="shared" si="22"/>
        <v>0</v>
      </c>
      <c r="L88" s="486">
        <f t="shared" si="22"/>
        <v>0</v>
      </c>
      <c r="M88" s="486">
        <f t="shared" si="22"/>
        <v>0</v>
      </c>
      <c r="N88" s="486">
        <f t="shared" si="22"/>
        <v>0</v>
      </c>
      <c r="O88" s="486">
        <f t="shared" si="22"/>
        <v>0</v>
      </c>
      <c r="P88" s="486">
        <f t="shared" si="22"/>
        <v>0</v>
      </c>
      <c r="Q88" s="486">
        <f t="shared" si="22"/>
        <v>0</v>
      </c>
      <c r="R88" s="486">
        <f t="shared" si="22"/>
        <v>0</v>
      </c>
      <c r="S88" s="486">
        <f t="shared" si="22"/>
        <v>0</v>
      </c>
      <c r="T88" s="486">
        <f t="shared" si="22"/>
        <v>0</v>
      </c>
      <c r="U88" s="486">
        <f t="shared" si="22"/>
        <v>0</v>
      </c>
      <c r="V88" s="486">
        <f t="shared" si="22"/>
        <v>0</v>
      </c>
      <c r="W88" s="486">
        <f t="shared" si="22"/>
        <v>0</v>
      </c>
      <c r="X88" s="486">
        <f t="shared" si="22"/>
        <v>0</v>
      </c>
      <c r="Y88" s="486">
        <f t="shared" si="22"/>
        <v>0</v>
      </c>
      <c r="Z88" s="486">
        <f t="shared" si="22"/>
        <v>0</v>
      </c>
      <c r="AA88" s="486">
        <f t="shared" si="22"/>
        <v>0</v>
      </c>
      <c r="AB88" s="486">
        <f t="shared" si="22"/>
        <v>0</v>
      </c>
      <c r="AC88" s="486">
        <f t="shared" si="22"/>
        <v>0</v>
      </c>
      <c r="AD88" s="486">
        <f t="shared" si="22"/>
        <v>0</v>
      </c>
      <c r="AE88" s="486">
        <f t="shared" si="22"/>
        <v>0</v>
      </c>
      <c r="AF88" s="486">
        <f t="shared" si="22"/>
        <v>0</v>
      </c>
      <c r="AG88" s="486">
        <f t="shared" si="22"/>
        <v>0</v>
      </c>
      <c r="AH88" s="486">
        <f t="shared" si="22"/>
        <v>0</v>
      </c>
      <c r="AI88" s="486">
        <f t="shared" si="22"/>
        <v>0</v>
      </c>
      <c r="AJ88" s="486">
        <f t="shared" si="22"/>
        <v>0</v>
      </c>
      <c r="AK88" s="486">
        <f t="shared" si="22"/>
        <v>0</v>
      </c>
      <c r="AL88" s="486">
        <f t="shared" si="22"/>
        <v>0</v>
      </c>
      <c r="AM88" s="486">
        <f t="shared" si="22"/>
        <v>0</v>
      </c>
      <c r="AN88" s="486">
        <f t="shared" si="22"/>
        <v>0</v>
      </c>
      <c r="AO88" s="486">
        <f t="shared" si="22"/>
        <v>0</v>
      </c>
      <c r="AP88" s="486">
        <f t="shared" si="22"/>
        <v>0</v>
      </c>
      <c r="AQ88" s="486">
        <f t="shared" si="22"/>
        <v>0</v>
      </c>
      <c r="AR88" s="486">
        <f t="shared" si="22"/>
        <v>0</v>
      </c>
      <c r="AS88" s="486">
        <f t="shared" si="22"/>
        <v>0</v>
      </c>
      <c r="AT88" s="486">
        <f t="shared" si="22"/>
        <v>0</v>
      </c>
      <c r="AU88" s="486">
        <f t="shared" si="22"/>
        <v>0</v>
      </c>
      <c r="AV88" s="486">
        <f t="shared" si="22"/>
        <v>0</v>
      </c>
      <c r="AW88" s="486">
        <f t="shared" si="22"/>
        <v>0</v>
      </c>
      <c r="AX88" s="486">
        <f t="shared" si="22"/>
        <v>0</v>
      </c>
      <c r="AY88" s="486">
        <f t="shared" si="22"/>
        <v>0</v>
      </c>
      <c r="AZ88" s="486">
        <f t="shared" si="22"/>
        <v>0</v>
      </c>
      <c r="BA88" s="486">
        <f t="shared" si="22"/>
        <v>0</v>
      </c>
      <c r="BB88" s="486">
        <f t="shared" si="22"/>
        <v>0</v>
      </c>
      <c r="BC88" s="486">
        <f t="shared" si="22"/>
        <v>0</v>
      </c>
      <c r="BD88" s="486">
        <f t="shared" si="22"/>
        <v>0</v>
      </c>
      <c r="BE88" s="486">
        <f t="shared" si="22"/>
        <v>0</v>
      </c>
      <c r="BF88" s="486">
        <f t="shared" si="22"/>
        <v>0</v>
      </c>
      <c r="BG88" s="486">
        <f t="shared" si="22"/>
        <v>0</v>
      </c>
      <c r="BH88" s="486">
        <f t="shared" si="22"/>
        <v>0</v>
      </c>
      <c r="BI88" s="486">
        <f t="shared" si="22"/>
        <v>0</v>
      </c>
      <c r="BJ88" s="486">
        <f t="shared" si="22"/>
        <v>0</v>
      </c>
      <c r="BK88" s="486">
        <f t="shared" si="22"/>
        <v>0</v>
      </c>
      <c r="BL88" s="486">
        <f t="shared" si="22"/>
        <v>0</v>
      </c>
      <c r="BM88" s="486">
        <f t="shared" si="22"/>
        <v>0</v>
      </c>
      <c r="BN88" s="486">
        <f t="shared" si="22"/>
        <v>0</v>
      </c>
      <c r="BO88" s="486">
        <f t="shared" si="22"/>
        <v>0</v>
      </c>
      <c r="BP88" s="486">
        <f t="shared" si="22"/>
        <v>0</v>
      </c>
      <c r="BQ88" s="486">
        <f t="shared" si="22"/>
        <v>0</v>
      </c>
      <c r="BR88" s="486">
        <f t="shared" si="22"/>
        <v>0</v>
      </c>
      <c r="BS88" s="486">
        <f t="shared" si="22"/>
        <v>0</v>
      </c>
      <c r="BT88" s="486">
        <f t="shared" ref="BT88:BX88" si="23">SUM(BT72:BT86)</f>
        <v>0</v>
      </c>
      <c r="BU88" s="486">
        <f t="shared" si="23"/>
        <v>0</v>
      </c>
      <c r="BV88" s="486">
        <f t="shared" si="23"/>
        <v>0</v>
      </c>
      <c r="BW88" s="486">
        <f t="shared" si="23"/>
        <v>0</v>
      </c>
      <c r="BX88" s="486">
        <f t="shared" si="23"/>
        <v>0</v>
      </c>
    </row>
    <row r="89" spans="1:76" s="24" customFormat="1" ht="12" x14ac:dyDescent="0.25">
      <c r="D89" s="715" t="s">
        <v>30</v>
      </c>
      <c r="E89" s="716"/>
      <c r="F89" s="717"/>
      <c r="G89" s="487">
        <f>G297</f>
        <v>0</v>
      </c>
      <c r="H89" s="487">
        <f t="shared" ref="H89:BN89" si="24">H297</f>
        <v>0</v>
      </c>
      <c r="I89" s="487">
        <f t="shared" si="24"/>
        <v>0</v>
      </c>
      <c r="J89" s="487">
        <f t="shared" si="24"/>
        <v>0</v>
      </c>
      <c r="K89" s="487">
        <f t="shared" si="24"/>
        <v>0</v>
      </c>
      <c r="L89" s="487">
        <f t="shared" si="24"/>
        <v>0</v>
      </c>
      <c r="M89" s="487">
        <f t="shared" si="24"/>
        <v>0</v>
      </c>
      <c r="N89" s="487">
        <f t="shared" si="24"/>
        <v>0</v>
      </c>
      <c r="O89" s="487">
        <f t="shared" si="24"/>
        <v>0</v>
      </c>
      <c r="P89" s="487">
        <f t="shared" si="24"/>
        <v>0</v>
      </c>
      <c r="Q89" s="487">
        <f t="shared" si="24"/>
        <v>0</v>
      </c>
      <c r="R89" s="487">
        <f t="shared" si="24"/>
        <v>0</v>
      </c>
      <c r="S89" s="487">
        <f t="shared" si="24"/>
        <v>0</v>
      </c>
      <c r="T89" s="487">
        <f t="shared" si="24"/>
        <v>0</v>
      </c>
      <c r="U89" s="487">
        <f t="shared" si="24"/>
        <v>0</v>
      </c>
      <c r="V89" s="487">
        <f t="shared" si="24"/>
        <v>0</v>
      </c>
      <c r="W89" s="487">
        <f t="shared" si="24"/>
        <v>0</v>
      </c>
      <c r="X89" s="487">
        <f t="shared" si="24"/>
        <v>0</v>
      </c>
      <c r="Y89" s="487">
        <f t="shared" si="24"/>
        <v>0</v>
      </c>
      <c r="Z89" s="487">
        <f t="shared" si="24"/>
        <v>0</v>
      </c>
      <c r="AA89" s="487">
        <f t="shared" si="24"/>
        <v>0</v>
      </c>
      <c r="AB89" s="487">
        <f t="shared" si="24"/>
        <v>0</v>
      </c>
      <c r="AC89" s="487">
        <f t="shared" si="24"/>
        <v>0</v>
      </c>
      <c r="AD89" s="487">
        <f t="shared" si="24"/>
        <v>0</v>
      </c>
      <c r="AE89" s="487">
        <f t="shared" si="24"/>
        <v>0</v>
      </c>
      <c r="AF89" s="487">
        <f t="shared" si="24"/>
        <v>0</v>
      </c>
      <c r="AG89" s="487">
        <f t="shared" si="24"/>
        <v>0</v>
      </c>
      <c r="AH89" s="487">
        <f t="shared" si="24"/>
        <v>0</v>
      </c>
      <c r="AI89" s="487">
        <f t="shared" si="24"/>
        <v>0</v>
      </c>
      <c r="AJ89" s="487">
        <f t="shared" si="24"/>
        <v>0</v>
      </c>
      <c r="AK89" s="487">
        <f t="shared" si="24"/>
        <v>0</v>
      </c>
      <c r="AL89" s="487">
        <f t="shared" si="24"/>
        <v>0</v>
      </c>
      <c r="AM89" s="487">
        <f t="shared" si="24"/>
        <v>0</v>
      </c>
      <c r="AN89" s="487">
        <f t="shared" si="24"/>
        <v>0</v>
      </c>
      <c r="AO89" s="487">
        <f t="shared" si="24"/>
        <v>0</v>
      </c>
      <c r="AP89" s="487">
        <f t="shared" si="24"/>
        <v>0</v>
      </c>
      <c r="AQ89" s="487">
        <f t="shared" si="24"/>
        <v>0</v>
      </c>
      <c r="AR89" s="487">
        <f t="shared" si="24"/>
        <v>0</v>
      </c>
      <c r="AS89" s="487">
        <f t="shared" si="24"/>
        <v>0</v>
      </c>
      <c r="AT89" s="487">
        <f t="shared" si="24"/>
        <v>0</v>
      </c>
      <c r="AU89" s="487">
        <f t="shared" si="24"/>
        <v>0</v>
      </c>
      <c r="AV89" s="487">
        <f t="shared" si="24"/>
        <v>0</v>
      </c>
      <c r="AW89" s="487">
        <f t="shared" si="24"/>
        <v>0</v>
      </c>
      <c r="AX89" s="487">
        <f t="shared" si="24"/>
        <v>0</v>
      </c>
      <c r="AY89" s="487">
        <f t="shared" si="24"/>
        <v>0</v>
      </c>
      <c r="AZ89" s="487">
        <f t="shared" si="24"/>
        <v>0</v>
      </c>
      <c r="BA89" s="487">
        <f t="shared" si="24"/>
        <v>0</v>
      </c>
      <c r="BB89" s="487">
        <f t="shared" si="24"/>
        <v>0</v>
      </c>
      <c r="BC89" s="487">
        <f t="shared" si="24"/>
        <v>0</v>
      </c>
      <c r="BD89" s="487">
        <f t="shared" si="24"/>
        <v>0</v>
      </c>
      <c r="BE89" s="487">
        <f t="shared" si="24"/>
        <v>0</v>
      </c>
      <c r="BF89" s="487">
        <f t="shared" si="24"/>
        <v>0</v>
      </c>
      <c r="BG89" s="487">
        <f t="shared" si="24"/>
        <v>0</v>
      </c>
      <c r="BH89" s="487">
        <f t="shared" si="24"/>
        <v>0</v>
      </c>
      <c r="BI89" s="487">
        <f t="shared" si="24"/>
        <v>0</v>
      </c>
      <c r="BJ89" s="487">
        <f t="shared" si="24"/>
        <v>0</v>
      </c>
      <c r="BK89" s="487">
        <f t="shared" si="24"/>
        <v>0</v>
      </c>
      <c r="BL89" s="487">
        <f t="shared" si="24"/>
        <v>0</v>
      </c>
      <c r="BM89" s="487">
        <f t="shared" si="24"/>
        <v>0</v>
      </c>
      <c r="BN89" s="487">
        <f t="shared" si="24"/>
        <v>0</v>
      </c>
      <c r="BO89" s="487">
        <f t="shared" ref="BO89:BS89" si="25">BO297</f>
        <v>0</v>
      </c>
      <c r="BP89" s="487">
        <f t="shared" si="25"/>
        <v>0</v>
      </c>
      <c r="BQ89" s="487">
        <f t="shared" si="25"/>
        <v>0</v>
      </c>
      <c r="BR89" s="487">
        <f t="shared" si="25"/>
        <v>0</v>
      </c>
      <c r="BS89" s="487">
        <f t="shared" si="25"/>
        <v>0</v>
      </c>
      <c r="BT89" s="487">
        <f t="shared" ref="BT89:BX89" si="26">BT297</f>
        <v>0</v>
      </c>
      <c r="BU89" s="487">
        <f t="shared" si="26"/>
        <v>0</v>
      </c>
      <c r="BV89" s="487">
        <f t="shared" si="26"/>
        <v>0</v>
      </c>
      <c r="BW89" s="487">
        <f t="shared" si="26"/>
        <v>0</v>
      </c>
      <c r="BX89" s="487">
        <f t="shared" si="26"/>
        <v>0</v>
      </c>
    </row>
    <row r="91" spans="1:76" ht="12" x14ac:dyDescent="0.2">
      <c r="A91" s="734" t="str">
        <f>"Option 4 - "&amp; Factors!$B$19</f>
        <v xml:space="preserve">Option 4 - </v>
      </c>
      <c r="B91" s="735"/>
      <c r="C91" s="735"/>
      <c r="D91" s="735"/>
      <c r="E91" s="33"/>
      <c r="F91" s="30"/>
      <c r="G91" s="30"/>
      <c r="H91" s="30"/>
      <c r="I91" s="30"/>
      <c r="J91" s="30"/>
      <c r="K91" s="30"/>
      <c r="L91" s="30"/>
      <c r="M91" s="30"/>
      <c r="N91" s="30"/>
      <c r="O91" s="30"/>
      <c r="P91" s="30"/>
      <c r="Q91" s="30"/>
      <c r="R91" s="30"/>
    </row>
    <row r="92" spans="1:76" ht="15" customHeight="1" x14ac:dyDescent="0.25">
      <c r="A92" s="718" t="s">
        <v>32</v>
      </c>
      <c r="B92" s="718" t="s">
        <v>337</v>
      </c>
      <c r="C92" s="719" t="s">
        <v>366</v>
      </c>
      <c r="D92" s="719" t="s">
        <v>423</v>
      </c>
      <c r="E92" s="719" t="s">
        <v>584</v>
      </c>
      <c r="F92" s="718" t="s">
        <v>30</v>
      </c>
      <c r="G92" s="19">
        <v>0</v>
      </c>
      <c r="H92" s="19">
        <v>1</v>
      </c>
      <c r="I92" s="19">
        <v>2</v>
      </c>
      <c r="J92" s="19">
        <v>3</v>
      </c>
      <c r="K92" s="19">
        <v>4</v>
      </c>
      <c r="L92" s="19">
        <v>5</v>
      </c>
      <c r="M92" s="19">
        <v>6</v>
      </c>
      <c r="N92" s="19">
        <v>7</v>
      </c>
      <c r="O92" s="19">
        <v>8</v>
      </c>
      <c r="P92" s="19">
        <v>9</v>
      </c>
      <c r="Q92" s="19">
        <v>10</v>
      </c>
      <c r="R92" s="19">
        <v>11</v>
      </c>
      <c r="S92" s="19">
        <v>12</v>
      </c>
      <c r="T92" s="19">
        <v>13</v>
      </c>
      <c r="U92" s="19">
        <v>14</v>
      </c>
      <c r="V92" s="19">
        <v>15</v>
      </c>
      <c r="W92" s="19">
        <v>16</v>
      </c>
      <c r="X92" s="19">
        <v>17</v>
      </c>
      <c r="Y92" s="19">
        <v>18</v>
      </c>
      <c r="Z92" s="19">
        <v>19</v>
      </c>
      <c r="AA92" s="19">
        <v>20</v>
      </c>
      <c r="AB92" s="19">
        <v>21</v>
      </c>
      <c r="AC92" s="19">
        <v>22</v>
      </c>
      <c r="AD92" s="19">
        <v>23</v>
      </c>
      <c r="AE92" s="19">
        <v>24</v>
      </c>
      <c r="AF92" s="19">
        <v>25</v>
      </c>
      <c r="AG92" s="19">
        <v>26</v>
      </c>
      <c r="AH92" s="19">
        <v>27</v>
      </c>
      <c r="AI92" s="19">
        <v>28</v>
      </c>
      <c r="AJ92" s="19">
        <v>29</v>
      </c>
      <c r="AK92" s="19">
        <v>30</v>
      </c>
      <c r="AL92" s="19">
        <v>31</v>
      </c>
      <c r="AM92" s="19">
        <v>32</v>
      </c>
      <c r="AN92" s="19">
        <v>33</v>
      </c>
      <c r="AO92" s="19">
        <v>34</v>
      </c>
      <c r="AP92" s="19">
        <v>35</v>
      </c>
      <c r="AQ92" s="19">
        <v>36</v>
      </c>
      <c r="AR92" s="19">
        <v>37</v>
      </c>
      <c r="AS92" s="19">
        <v>38</v>
      </c>
      <c r="AT92" s="19">
        <v>39</v>
      </c>
      <c r="AU92" s="19">
        <v>40</v>
      </c>
      <c r="AV92" s="19">
        <v>41</v>
      </c>
      <c r="AW92" s="19">
        <v>42</v>
      </c>
      <c r="AX92" s="19">
        <v>43</v>
      </c>
      <c r="AY92" s="19">
        <v>44</v>
      </c>
      <c r="AZ92" s="19">
        <v>45</v>
      </c>
      <c r="BA92" s="19">
        <v>46</v>
      </c>
      <c r="BB92" s="19">
        <v>47</v>
      </c>
      <c r="BC92" s="19">
        <v>48</v>
      </c>
      <c r="BD92" s="19">
        <v>49</v>
      </c>
      <c r="BE92" s="19">
        <v>50</v>
      </c>
      <c r="BF92" s="19">
        <v>51</v>
      </c>
      <c r="BG92" s="19">
        <v>52</v>
      </c>
      <c r="BH92" s="19">
        <v>53</v>
      </c>
      <c r="BI92" s="19">
        <v>54</v>
      </c>
      <c r="BJ92" s="19">
        <v>55</v>
      </c>
      <c r="BK92" s="19">
        <v>56</v>
      </c>
      <c r="BL92" s="19">
        <v>57</v>
      </c>
      <c r="BM92" s="19">
        <v>58</v>
      </c>
      <c r="BN92" s="19">
        <v>59</v>
      </c>
      <c r="BO92" s="19">
        <v>60</v>
      </c>
      <c r="BP92" s="19">
        <v>61</v>
      </c>
      <c r="BQ92" s="19">
        <v>62</v>
      </c>
      <c r="BR92" s="19">
        <v>63</v>
      </c>
      <c r="BS92" s="19">
        <v>64</v>
      </c>
      <c r="BT92" s="19">
        <v>65</v>
      </c>
      <c r="BU92" s="19">
        <v>66</v>
      </c>
      <c r="BV92" s="19">
        <v>67</v>
      </c>
      <c r="BW92" s="19">
        <v>68</v>
      </c>
      <c r="BX92" s="19">
        <v>69</v>
      </c>
    </row>
    <row r="93" spans="1:76" ht="12" x14ac:dyDescent="0.25">
      <c r="A93" s="718"/>
      <c r="B93" s="718"/>
      <c r="C93" s="720"/>
      <c r="D93" s="720"/>
      <c r="E93" s="720"/>
      <c r="F93" s="718"/>
      <c r="G93" s="22" t="str">
        <f>Factors!C$73</f>
        <v/>
      </c>
      <c r="H93" s="22" t="str">
        <f>Factors!D$73</f>
        <v/>
      </c>
      <c r="I93" s="22" t="str">
        <f>Factors!E$73</f>
        <v/>
      </c>
      <c r="J93" s="22" t="str">
        <f>Factors!F$73</f>
        <v/>
      </c>
      <c r="K93" s="22" t="str">
        <f>Factors!G$73</f>
        <v/>
      </c>
      <c r="L93" s="22" t="str">
        <f>Factors!H$73</f>
        <v/>
      </c>
      <c r="M93" s="22" t="str">
        <f>Factors!I$73</f>
        <v/>
      </c>
      <c r="N93" s="22" t="str">
        <f>Factors!J$73</f>
        <v/>
      </c>
      <c r="O93" s="22" t="str">
        <f>Factors!K$73</f>
        <v/>
      </c>
      <c r="P93" s="22" t="str">
        <f>Factors!L$73</f>
        <v/>
      </c>
      <c r="Q93" s="22" t="str">
        <f>Factors!M$73</f>
        <v/>
      </c>
      <c r="R93" s="22" t="str">
        <f>Factors!N$73</f>
        <v/>
      </c>
      <c r="S93" s="22" t="str">
        <f>Factors!O$73</f>
        <v/>
      </c>
      <c r="T93" s="22" t="str">
        <f>Factors!P$73</f>
        <v/>
      </c>
      <c r="U93" s="22" t="str">
        <f>Factors!Q$73</f>
        <v/>
      </c>
      <c r="V93" s="22" t="str">
        <f>Factors!R$73</f>
        <v/>
      </c>
      <c r="W93" s="22" t="str">
        <f>Factors!S$73</f>
        <v/>
      </c>
      <c r="X93" s="22" t="str">
        <f>Factors!T$73</f>
        <v/>
      </c>
      <c r="Y93" s="22" t="str">
        <f>Factors!U$73</f>
        <v/>
      </c>
      <c r="Z93" s="22" t="str">
        <f>Factors!V$73</f>
        <v/>
      </c>
      <c r="AA93" s="22" t="str">
        <f>Factors!W$73</f>
        <v/>
      </c>
      <c r="AB93" s="22" t="str">
        <f>Factors!X$73</f>
        <v/>
      </c>
      <c r="AC93" s="22" t="str">
        <f>Factors!Y$73</f>
        <v/>
      </c>
      <c r="AD93" s="22" t="str">
        <f>Factors!Z$73</f>
        <v/>
      </c>
      <c r="AE93" s="22" t="str">
        <f>Factors!AA$73</f>
        <v/>
      </c>
      <c r="AF93" s="22" t="str">
        <f>Factors!AB$73</f>
        <v/>
      </c>
      <c r="AG93" s="22" t="str">
        <f>Factors!AC$73</f>
        <v/>
      </c>
      <c r="AH93" s="22" t="str">
        <f>Factors!AD$73</f>
        <v/>
      </c>
      <c r="AI93" s="22" t="str">
        <f>Factors!AE$73</f>
        <v/>
      </c>
      <c r="AJ93" s="22" t="str">
        <f>Factors!AF$73</f>
        <v/>
      </c>
      <c r="AK93" s="22" t="str">
        <f>Factors!AG$73</f>
        <v/>
      </c>
      <c r="AL93" s="22" t="str">
        <f>Factors!AH$73</f>
        <v/>
      </c>
      <c r="AM93" s="22" t="str">
        <f>Factors!AI$73</f>
        <v/>
      </c>
      <c r="AN93" s="22" t="str">
        <f>Factors!AJ$73</f>
        <v/>
      </c>
      <c r="AO93" s="22" t="str">
        <f>Factors!AK$73</f>
        <v/>
      </c>
      <c r="AP93" s="22" t="str">
        <f>Factors!AL$73</f>
        <v/>
      </c>
      <c r="AQ93" s="22" t="str">
        <f>Factors!AM$73</f>
        <v/>
      </c>
      <c r="AR93" s="22" t="str">
        <f>Factors!AN$73</f>
        <v/>
      </c>
      <c r="AS93" s="22" t="str">
        <f>Factors!AO$73</f>
        <v/>
      </c>
      <c r="AT93" s="22" t="str">
        <f>Factors!AP$73</f>
        <v/>
      </c>
      <c r="AU93" s="22" t="str">
        <f>Factors!AQ$73</f>
        <v/>
      </c>
      <c r="AV93" s="22" t="str">
        <f>Factors!AR$73</f>
        <v/>
      </c>
      <c r="AW93" s="22" t="str">
        <f>Factors!AS$73</f>
        <v/>
      </c>
      <c r="AX93" s="22" t="str">
        <f>Factors!AT$73</f>
        <v/>
      </c>
      <c r="AY93" s="22" t="str">
        <f>Factors!AU$73</f>
        <v/>
      </c>
      <c r="AZ93" s="22" t="str">
        <f>Factors!AV$73</f>
        <v/>
      </c>
      <c r="BA93" s="22" t="str">
        <f>Factors!AW$73</f>
        <v/>
      </c>
      <c r="BB93" s="22" t="str">
        <f>Factors!AX$73</f>
        <v/>
      </c>
      <c r="BC93" s="22" t="str">
        <f>Factors!AY$73</f>
        <v/>
      </c>
      <c r="BD93" s="22" t="str">
        <f>Factors!AZ$73</f>
        <v/>
      </c>
      <c r="BE93" s="22" t="str">
        <f>Factors!BA$73</f>
        <v/>
      </c>
      <c r="BF93" s="22" t="str">
        <f>Factors!BB$73</f>
        <v/>
      </c>
      <c r="BG93" s="22" t="str">
        <f>Factors!BC$73</f>
        <v/>
      </c>
      <c r="BH93" s="22" t="str">
        <f>Factors!BD$73</f>
        <v/>
      </c>
      <c r="BI93" s="22" t="str">
        <f>Factors!BE$73</f>
        <v/>
      </c>
      <c r="BJ93" s="22" t="str">
        <f>Factors!BF$73</f>
        <v/>
      </c>
      <c r="BK93" s="22" t="str">
        <f>Factors!BG$73</f>
        <v/>
      </c>
      <c r="BL93" s="22" t="str">
        <f>Factors!BH$73</f>
        <v/>
      </c>
      <c r="BM93" s="22" t="str">
        <f>Factors!BI$73</f>
        <v/>
      </c>
      <c r="BN93" s="22" t="str">
        <f>Factors!BJ$73</f>
        <v/>
      </c>
      <c r="BO93" s="22" t="str">
        <f>Factors!BK$73</f>
        <v/>
      </c>
      <c r="BP93" s="22" t="str">
        <f>Factors!BL$73</f>
        <v/>
      </c>
      <c r="BQ93" s="22" t="str">
        <f>Factors!BM$73</f>
        <v/>
      </c>
      <c r="BR93" s="22" t="str">
        <f>Factors!BN$73</f>
        <v/>
      </c>
      <c r="BS93" s="22" t="str">
        <f>Factors!BO$73</f>
        <v/>
      </c>
      <c r="BT93" s="22" t="str">
        <f>Factors!BP$73</f>
        <v/>
      </c>
      <c r="BU93" s="22" t="str">
        <f>Factors!BQ$73</f>
        <v/>
      </c>
      <c r="BV93" s="22" t="str">
        <f>Factors!BR$73</f>
        <v/>
      </c>
      <c r="BW93" s="22" t="str">
        <f>Factors!BS$73</f>
        <v/>
      </c>
      <c r="BX93" s="22" t="str">
        <f>Factors!BT$73</f>
        <v/>
      </c>
    </row>
    <row r="94" spans="1:76" x14ac:dyDescent="0.2">
      <c r="A94" s="481" t="s">
        <v>49</v>
      </c>
      <c r="B94" s="491">
        <f>'Benefit Log'!B$38</f>
        <v>0</v>
      </c>
      <c r="C94" s="483" t="str">
        <f>C6</f>
        <v>Non-QALY</v>
      </c>
      <c r="D94" s="485">
        <f>D300</f>
        <v>0</v>
      </c>
      <c r="E94" s="316">
        <f t="shared" ref="E94:E108" si="27">SUM(G94:BX94)</f>
        <v>0</v>
      </c>
      <c r="F94" s="485">
        <f>E300</f>
        <v>0</v>
      </c>
      <c r="G94" s="433"/>
      <c r="H94" s="433"/>
      <c r="I94" s="433"/>
      <c r="J94" s="433"/>
      <c r="K94" s="433"/>
      <c r="L94" s="433"/>
      <c r="M94" s="433"/>
      <c r="N94" s="433"/>
      <c r="O94" s="433"/>
      <c r="P94" s="433"/>
      <c r="Q94" s="433"/>
      <c r="R94" s="433"/>
      <c r="S94" s="433"/>
      <c r="T94" s="433"/>
      <c r="U94" s="433"/>
      <c r="V94" s="433"/>
      <c r="W94" s="433"/>
      <c r="X94" s="433"/>
      <c r="Y94" s="433"/>
      <c r="Z94" s="433"/>
      <c r="AA94" s="433"/>
      <c r="AB94" s="433"/>
      <c r="AC94" s="433"/>
      <c r="AD94" s="433"/>
      <c r="AE94" s="433"/>
      <c r="AF94" s="433"/>
      <c r="AG94" s="433"/>
      <c r="AH94" s="433"/>
      <c r="AI94" s="433"/>
      <c r="AJ94" s="433"/>
      <c r="AK94" s="433"/>
      <c r="AL94" s="433"/>
      <c r="AM94" s="433"/>
      <c r="AN94" s="433"/>
      <c r="AO94" s="433"/>
      <c r="AP94" s="433"/>
      <c r="AQ94" s="433"/>
      <c r="AR94" s="433"/>
      <c r="AS94" s="433"/>
      <c r="AT94" s="433"/>
      <c r="AU94" s="433"/>
      <c r="AV94" s="433"/>
      <c r="AW94" s="433"/>
      <c r="AX94" s="433"/>
      <c r="AY94" s="433"/>
      <c r="AZ94" s="433"/>
      <c r="BA94" s="433"/>
      <c r="BB94" s="433"/>
      <c r="BC94" s="433"/>
      <c r="BD94" s="433"/>
      <c r="BE94" s="433"/>
      <c r="BF94" s="433"/>
      <c r="BG94" s="433"/>
      <c r="BH94" s="433"/>
      <c r="BI94" s="433"/>
      <c r="BJ94" s="433"/>
      <c r="BK94" s="433"/>
      <c r="BL94" s="433"/>
      <c r="BM94" s="433"/>
      <c r="BN94" s="433"/>
      <c r="BO94" s="433"/>
      <c r="BP94" s="433"/>
      <c r="BQ94" s="433"/>
      <c r="BR94" s="433"/>
      <c r="BS94" s="433"/>
      <c r="BT94" s="433"/>
      <c r="BU94" s="433"/>
      <c r="BV94" s="433"/>
      <c r="BW94" s="433"/>
      <c r="BX94" s="433"/>
    </row>
    <row r="95" spans="1:76" x14ac:dyDescent="0.2">
      <c r="A95" s="481" t="s">
        <v>50</v>
      </c>
      <c r="B95" s="491">
        <f>'Benefit Log'!B$39</f>
        <v>0</v>
      </c>
      <c r="C95" s="483" t="str">
        <f t="shared" ref="C95:C108" si="28">C7</f>
        <v>Non-QALY</v>
      </c>
      <c r="D95" s="485">
        <f>D302</f>
        <v>0</v>
      </c>
      <c r="E95" s="316">
        <f t="shared" si="27"/>
        <v>0</v>
      </c>
      <c r="F95" s="485">
        <f>E302</f>
        <v>0</v>
      </c>
      <c r="G95" s="551"/>
      <c r="H95" s="551"/>
      <c r="I95" s="551"/>
      <c r="J95" s="551"/>
      <c r="K95" s="551"/>
      <c r="L95" s="551"/>
      <c r="M95" s="551"/>
      <c r="N95" s="551"/>
      <c r="O95" s="551"/>
      <c r="P95" s="551"/>
      <c r="Q95" s="551"/>
      <c r="R95" s="551"/>
      <c r="S95" s="551"/>
      <c r="T95" s="551"/>
      <c r="U95" s="551"/>
      <c r="V95" s="551"/>
      <c r="W95" s="551"/>
      <c r="X95" s="551"/>
      <c r="Y95" s="551"/>
      <c r="Z95" s="551"/>
      <c r="AA95" s="551"/>
      <c r="AB95" s="551"/>
      <c r="AC95" s="551"/>
      <c r="AD95" s="551"/>
      <c r="AE95" s="551"/>
      <c r="AF95" s="551"/>
      <c r="AG95" s="551"/>
      <c r="AH95" s="551"/>
      <c r="AI95" s="551"/>
      <c r="AJ95" s="551"/>
      <c r="AK95" s="551"/>
      <c r="AL95" s="551"/>
      <c r="AM95" s="551"/>
      <c r="AN95" s="551"/>
      <c r="AO95" s="551"/>
      <c r="AP95" s="551"/>
      <c r="AQ95" s="551"/>
      <c r="AR95" s="551"/>
      <c r="AS95" s="551"/>
      <c r="AT95" s="551"/>
      <c r="AU95" s="551"/>
      <c r="AV95" s="551"/>
      <c r="AW95" s="551"/>
      <c r="AX95" s="551"/>
      <c r="AY95" s="551"/>
      <c r="AZ95" s="551"/>
      <c r="BA95" s="551"/>
      <c r="BB95" s="551"/>
      <c r="BC95" s="551"/>
      <c r="BD95" s="551"/>
      <c r="BE95" s="551"/>
      <c r="BF95" s="551"/>
      <c r="BG95" s="551"/>
      <c r="BH95" s="551"/>
      <c r="BI95" s="551"/>
      <c r="BJ95" s="551"/>
      <c r="BK95" s="551"/>
      <c r="BL95" s="551"/>
      <c r="BM95" s="551"/>
      <c r="BN95" s="551"/>
      <c r="BO95" s="551"/>
      <c r="BP95" s="551"/>
      <c r="BQ95" s="551"/>
      <c r="BR95" s="551"/>
      <c r="BS95" s="551"/>
      <c r="BT95" s="551"/>
      <c r="BU95" s="551"/>
      <c r="BV95" s="551"/>
      <c r="BW95" s="551"/>
      <c r="BX95" s="551"/>
    </row>
    <row r="96" spans="1:76" x14ac:dyDescent="0.2">
      <c r="A96" s="481" t="s">
        <v>51</v>
      </c>
      <c r="B96" s="491">
        <f>'Benefit Log'!B$40</f>
        <v>0</v>
      </c>
      <c r="C96" s="483" t="str">
        <f t="shared" si="28"/>
        <v>Non-QALY</v>
      </c>
      <c r="D96" s="485">
        <f>D304</f>
        <v>0</v>
      </c>
      <c r="E96" s="316">
        <f t="shared" si="27"/>
        <v>0</v>
      </c>
      <c r="F96" s="485">
        <f>E304</f>
        <v>0</v>
      </c>
      <c r="G96" s="551"/>
      <c r="H96" s="551"/>
      <c r="I96" s="551"/>
      <c r="J96" s="551"/>
      <c r="K96" s="551"/>
      <c r="L96" s="551"/>
      <c r="M96" s="551"/>
      <c r="N96" s="551"/>
      <c r="O96" s="551"/>
      <c r="P96" s="551"/>
      <c r="Q96" s="551"/>
      <c r="R96" s="551"/>
      <c r="S96" s="551"/>
      <c r="T96" s="551"/>
      <c r="U96" s="551"/>
      <c r="V96" s="551"/>
      <c r="W96" s="551"/>
      <c r="X96" s="551"/>
      <c r="Y96" s="551"/>
      <c r="Z96" s="551"/>
      <c r="AA96" s="551"/>
      <c r="AB96" s="551"/>
      <c r="AC96" s="551"/>
      <c r="AD96" s="551"/>
      <c r="AE96" s="551"/>
      <c r="AF96" s="551"/>
      <c r="AG96" s="551"/>
      <c r="AH96" s="551"/>
      <c r="AI96" s="551"/>
      <c r="AJ96" s="551"/>
      <c r="AK96" s="551"/>
      <c r="AL96" s="551"/>
      <c r="AM96" s="551"/>
      <c r="AN96" s="551"/>
      <c r="AO96" s="551"/>
      <c r="AP96" s="551"/>
      <c r="AQ96" s="551"/>
      <c r="AR96" s="551"/>
      <c r="AS96" s="551"/>
      <c r="AT96" s="551"/>
      <c r="AU96" s="551"/>
      <c r="AV96" s="551"/>
      <c r="AW96" s="551"/>
      <c r="AX96" s="551"/>
      <c r="AY96" s="551"/>
      <c r="AZ96" s="551"/>
      <c r="BA96" s="551"/>
      <c r="BB96" s="551"/>
      <c r="BC96" s="551"/>
      <c r="BD96" s="551"/>
      <c r="BE96" s="551"/>
      <c r="BF96" s="551"/>
      <c r="BG96" s="551"/>
      <c r="BH96" s="551"/>
      <c r="BI96" s="551"/>
      <c r="BJ96" s="551"/>
      <c r="BK96" s="551"/>
      <c r="BL96" s="551"/>
      <c r="BM96" s="551"/>
      <c r="BN96" s="551"/>
      <c r="BO96" s="551"/>
      <c r="BP96" s="551"/>
      <c r="BQ96" s="551"/>
      <c r="BR96" s="551"/>
      <c r="BS96" s="551"/>
      <c r="BT96" s="551"/>
      <c r="BU96" s="551"/>
      <c r="BV96" s="551"/>
      <c r="BW96" s="551"/>
      <c r="BX96" s="551"/>
    </row>
    <row r="97" spans="1:76" x14ac:dyDescent="0.2">
      <c r="A97" s="481" t="s">
        <v>52</v>
      </c>
      <c r="B97" s="491">
        <f>'Benefit Log'!B$41</f>
        <v>0</v>
      </c>
      <c r="C97" s="483" t="str">
        <f t="shared" si="28"/>
        <v>Non-QALY</v>
      </c>
      <c r="D97" s="485">
        <f>D306</f>
        <v>0</v>
      </c>
      <c r="E97" s="316">
        <f t="shared" si="27"/>
        <v>0</v>
      </c>
      <c r="F97" s="485">
        <f>E306</f>
        <v>0</v>
      </c>
      <c r="G97" s="551"/>
      <c r="H97" s="551"/>
      <c r="I97" s="551"/>
      <c r="J97" s="551"/>
      <c r="K97" s="551"/>
      <c r="L97" s="551"/>
      <c r="M97" s="551"/>
      <c r="N97" s="551"/>
      <c r="O97" s="551"/>
      <c r="P97" s="551"/>
      <c r="Q97" s="551"/>
      <c r="R97" s="551"/>
      <c r="S97" s="551"/>
      <c r="T97" s="551"/>
      <c r="U97" s="551"/>
      <c r="V97" s="551"/>
      <c r="W97" s="551"/>
      <c r="X97" s="551"/>
      <c r="Y97" s="551"/>
      <c r="Z97" s="551"/>
      <c r="AA97" s="551"/>
      <c r="AB97" s="551"/>
      <c r="AC97" s="551"/>
      <c r="AD97" s="551"/>
      <c r="AE97" s="551"/>
      <c r="AF97" s="551"/>
      <c r="AG97" s="551"/>
      <c r="AH97" s="551"/>
      <c r="AI97" s="551"/>
      <c r="AJ97" s="551"/>
      <c r="AK97" s="551"/>
      <c r="AL97" s="551"/>
      <c r="AM97" s="551"/>
      <c r="AN97" s="551"/>
      <c r="AO97" s="551"/>
      <c r="AP97" s="551"/>
      <c r="AQ97" s="551"/>
      <c r="AR97" s="551"/>
      <c r="AS97" s="551"/>
      <c r="AT97" s="551"/>
      <c r="AU97" s="551"/>
      <c r="AV97" s="551"/>
      <c r="AW97" s="551"/>
      <c r="AX97" s="551"/>
      <c r="AY97" s="551"/>
      <c r="AZ97" s="551"/>
      <c r="BA97" s="551"/>
      <c r="BB97" s="551"/>
      <c r="BC97" s="551"/>
      <c r="BD97" s="551"/>
      <c r="BE97" s="551"/>
      <c r="BF97" s="551"/>
      <c r="BG97" s="551"/>
      <c r="BH97" s="551"/>
      <c r="BI97" s="551"/>
      <c r="BJ97" s="551"/>
      <c r="BK97" s="551"/>
      <c r="BL97" s="551"/>
      <c r="BM97" s="551"/>
      <c r="BN97" s="551"/>
      <c r="BO97" s="551"/>
      <c r="BP97" s="551"/>
      <c r="BQ97" s="551"/>
      <c r="BR97" s="551"/>
      <c r="BS97" s="551"/>
      <c r="BT97" s="551"/>
      <c r="BU97" s="551"/>
      <c r="BV97" s="551"/>
      <c r="BW97" s="551"/>
      <c r="BX97" s="551"/>
    </row>
    <row r="98" spans="1:76" x14ac:dyDescent="0.2">
      <c r="A98" s="481" t="s">
        <v>53</v>
      </c>
      <c r="B98" s="491">
        <f>'Benefit Log'!B$42</f>
        <v>0</v>
      </c>
      <c r="C98" s="483" t="str">
        <f t="shared" si="28"/>
        <v>Non-QALY</v>
      </c>
      <c r="D98" s="485">
        <f>D308</f>
        <v>0</v>
      </c>
      <c r="E98" s="316">
        <f t="shared" si="27"/>
        <v>0</v>
      </c>
      <c r="F98" s="485">
        <f>E308</f>
        <v>0</v>
      </c>
      <c r="G98" s="551"/>
      <c r="H98" s="551"/>
      <c r="I98" s="551"/>
      <c r="J98" s="551"/>
      <c r="K98" s="551"/>
      <c r="L98" s="551"/>
      <c r="M98" s="551"/>
      <c r="N98" s="551"/>
      <c r="O98" s="551"/>
      <c r="P98" s="551"/>
      <c r="Q98" s="551"/>
      <c r="R98" s="551"/>
      <c r="S98" s="551"/>
      <c r="T98" s="551"/>
      <c r="U98" s="551"/>
      <c r="V98" s="551"/>
      <c r="W98" s="551"/>
      <c r="X98" s="551"/>
      <c r="Y98" s="551"/>
      <c r="Z98" s="551"/>
      <c r="AA98" s="551"/>
      <c r="AB98" s="551"/>
      <c r="AC98" s="551"/>
      <c r="AD98" s="551"/>
      <c r="AE98" s="551"/>
      <c r="AF98" s="551"/>
      <c r="AG98" s="551"/>
      <c r="AH98" s="551"/>
      <c r="AI98" s="551"/>
      <c r="AJ98" s="551"/>
      <c r="AK98" s="551"/>
      <c r="AL98" s="551"/>
      <c r="AM98" s="551"/>
      <c r="AN98" s="551"/>
      <c r="AO98" s="551"/>
      <c r="AP98" s="551"/>
      <c r="AQ98" s="551"/>
      <c r="AR98" s="551"/>
      <c r="AS98" s="551"/>
      <c r="AT98" s="551"/>
      <c r="AU98" s="551"/>
      <c r="AV98" s="551"/>
      <c r="AW98" s="551"/>
      <c r="AX98" s="551"/>
      <c r="AY98" s="551"/>
      <c r="AZ98" s="551"/>
      <c r="BA98" s="551"/>
      <c r="BB98" s="551"/>
      <c r="BC98" s="551"/>
      <c r="BD98" s="551"/>
      <c r="BE98" s="551"/>
      <c r="BF98" s="551"/>
      <c r="BG98" s="551"/>
      <c r="BH98" s="551"/>
      <c r="BI98" s="551"/>
      <c r="BJ98" s="551"/>
      <c r="BK98" s="551"/>
      <c r="BL98" s="551"/>
      <c r="BM98" s="551"/>
      <c r="BN98" s="551"/>
      <c r="BO98" s="551"/>
      <c r="BP98" s="551"/>
      <c r="BQ98" s="551"/>
      <c r="BR98" s="551"/>
      <c r="BS98" s="551"/>
      <c r="BT98" s="551"/>
      <c r="BU98" s="551"/>
      <c r="BV98" s="551"/>
      <c r="BW98" s="551"/>
      <c r="BX98" s="551"/>
    </row>
    <row r="99" spans="1:76" x14ac:dyDescent="0.2">
      <c r="A99" s="481" t="s">
        <v>54</v>
      </c>
      <c r="B99" s="491">
        <f>'Benefit Log'!B$43</f>
        <v>0</v>
      </c>
      <c r="C99" s="483" t="str">
        <f t="shared" si="28"/>
        <v>Non-QALY</v>
      </c>
      <c r="D99" s="485">
        <f>D310</f>
        <v>0</v>
      </c>
      <c r="E99" s="316">
        <f t="shared" si="27"/>
        <v>0</v>
      </c>
      <c r="F99" s="485">
        <f>E310</f>
        <v>0</v>
      </c>
      <c r="G99" s="551"/>
      <c r="H99" s="551"/>
      <c r="I99" s="551"/>
      <c r="J99" s="551"/>
      <c r="K99" s="551"/>
      <c r="L99" s="551"/>
      <c r="M99" s="551"/>
      <c r="N99" s="551"/>
      <c r="O99" s="551"/>
      <c r="P99" s="551"/>
      <c r="Q99" s="551"/>
      <c r="R99" s="551"/>
      <c r="S99" s="551"/>
      <c r="T99" s="551"/>
      <c r="U99" s="551"/>
      <c r="V99" s="551"/>
      <c r="W99" s="551"/>
      <c r="X99" s="551"/>
      <c r="Y99" s="551"/>
      <c r="Z99" s="551"/>
      <c r="AA99" s="551"/>
      <c r="AB99" s="551"/>
      <c r="AC99" s="551"/>
      <c r="AD99" s="551"/>
      <c r="AE99" s="551"/>
      <c r="AF99" s="551"/>
      <c r="AG99" s="551"/>
      <c r="AH99" s="551"/>
      <c r="AI99" s="551"/>
      <c r="AJ99" s="551"/>
      <c r="AK99" s="551"/>
      <c r="AL99" s="551"/>
      <c r="AM99" s="551"/>
      <c r="AN99" s="551"/>
      <c r="AO99" s="551"/>
      <c r="AP99" s="551"/>
      <c r="AQ99" s="551"/>
      <c r="AR99" s="551"/>
      <c r="AS99" s="551"/>
      <c r="AT99" s="551"/>
      <c r="AU99" s="551"/>
      <c r="AV99" s="551"/>
      <c r="AW99" s="551"/>
      <c r="AX99" s="551"/>
      <c r="AY99" s="551"/>
      <c r="AZ99" s="551"/>
      <c r="BA99" s="551"/>
      <c r="BB99" s="551"/>
      <c r="BC99" s="551"/>
      <c r="BD99" s="551"/>
      <c r="BE99" s="551"/>
      <c r="BF99" s="551"/>
      <c r="BG99" s="551"/>
      <c r="BH99" s="551"/>
      <c r="BI99" s="551"/>
      <c r="BJ99" s="551"/>
      <c r="BK99" s="551"/>
      <c r="BL99" s="551"/>
      <c r="BM99" s="551"/>
      <c r="BN99" s="551"/>
      <c r="BO99" s="551"/>
      <c r="BP99" s="551"/>
      <c r="BQ99" s="551"/>
      <c r="BR99" s="551"/>
      <c r="BS99" s="551"/>
      <c r="BT99" s="551"/>
      <c r="BU99" s="551"/>
      <c r="BV99" s="551"/>
      <c r="BW99" s="551"/>
      <c r="BX99" s="551"/>
    </row>
    <row r="100" spans="1:76" x14ac:dyDescent="0.2">
      <c r="A100" s="481" t="s">
        <v>566</v>
      </c>
      <c r="B100" s="491">
        <f>'Benefit Log'!B$44</f>
        <v>0</v>
      </c>
      <c r="C100" s="483" t="str">
        <f t="shared" si="28"/>
        <v>Non-QALY</v>
      </c>
      <c r="D100" s="485">
        <f>D312</f>
        <v>0</v>
      </c>
      <c r="E100" s="316">
        <f t="shared" si="27"/>
        <v>0</v>
      </c>
      <c r="F100" s="485">
        <f>E312</f>
        <v>0</v>
      </c>
      <c r="G100" s="551"/>
      <c r="H100" s="551"/>
      <c r="I100" s="551"/>
      <c r="J100" s="551"/>
      <c r="K100" s="551"/>
      <c r="L100" s="551"/>
      <c r="M100" s="551"/>
      <c r="N100" s="551"/>
      <c r="O100" s="551"/>
      <c r="P100" s="551"/>
      <c r="Q100" s="551"/>
      <c r="R100" s="551"/>
      <c r="S100" s="551"/>
      <c r="T100" s="551"/>
      <c r="U100" s="551"/>
      <c r="V100" s="551"/>
      <c r="W100" s="551"/>
      <c r="X100" s="551"/>
      <c r="Y100" s="551"/>
      <c r="Z100" s="551"/>
      <c r="AA100" s="551"/>
      <c r="AB100" s="551"/>
      <c r="AC100" s="551"/>
      <c r="AD100" s="551"/>
      <c r="AE100" s="551"/>
      <c r="AF100" s="551"/>
      <c r="AG100" s="551"/>
      <c r="AH100" s="551"/>
      <c r="AI100" s="551"/>
      <c r="AJ100" s="551"/>
      <c r="AK100" s="551"/>
      <c r="AL100" s="551"/>
      <c r="AM100" s="551"/>
      <c r="AN100" s="551"/>
      <c r="AO100" s="551"/>
      <c r="AP100" s="551"/>
      <c r="AQ100" s="551"/>
      <c r="AR100" s="551"/>
      <c r="AS100" s="551"/>
      <c r="AT100" s="551"/>
      <c r="AU100" s="551"/>
      <c r="AV100" s="551"/>
      <c r="AW100" s="551"/>
      <c r="AX100" s="551"/>
      <c r="AY100" s="551"/>
      <c r="AZ100" s="551"/>
      <c r="BA100" s="551"/>
      <c r="BB100" s="551"/>
      <c r="BC100" s="551"/>
      <c r="BD100" s="551"/>
      <c r="BE100" s="551"/>
      <c r="BF100" s="551"/>
      <c r="BG100" s="551"/>
      <c r="BH100" s="551"/>
      <c r="BI100" s="551"/>
      <c r="BJ100" s="551"/>
      <c r="BK100" s="551"/>
      <c r="BL100" s="551"/>
      <c r="BM100" s="551"/>
      <c r="BN100" s="551"/>
      <c r="BO100" s="551"/>
      <c r="BP100" s="551"/>
      <c r="BQ100" s="551"/>
      <c r="BR100" s="551"/>
      <c r="BS100" s="551"/>
      <c r="BT100" s="551"/>
      <c r="BU100" s="551"/>
      <c r="BV100" s="551"/>
      <c r="BW100" s="551"/>
      <c r="BX100" s="551"/>
    </row>
    <row r="101" spans="1:76" x14ac:dyDescent="0.2">
      <c r="A101" s="481" t="s">
        <v>567</v>
      </c>
      <c r="B101" s="491">
        <f>'Benefit Log'!B$45</f>
        <v>0</v>
      </c>
      <c r="C101" s="483" t="str">
        <f t="shared" si="28"/>
        <v>Non-QALY</v>
      </c>
      <c r="D101" s="485">
        <f>D314</f>
        <v>0</v>
      </c>
      <c r="E101" s="316">
        <f t="shared" si="27"/>
        <v>0</v>
      </c>
      <c r="F101" s="485">
        <f>E314</f>
        <v>0</v>
      </c>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1"/>
      <c r="AK101" s="551"/>
      <c r="AL101" s="551"/>
      <c r="AM101" s="551"/>
      <c r="AN101" s="551"/>
      <c r="AO101" s="551"/>
      <c r="AP101" s="551"/>
      <c r="AQ101" s="551"/>
      <c r="AR101" s="551"/>
      <c r="AS101" s="551"/>
      <c r="AT101" s="551"/>
      <c r="AU101" s="551"/>
      <c r="AV101" s="551"/>
      <c r="AW101" s="551"/>
      <c r="AX101" s="551"/>
      <c r="AY101" s="551"/>
      <c r="AZ101" s="551"/>
      <c r="BA101" s="551"/>
      <c r="BB101" s="551"/>
      <c r="BC101" s="551"/>
      <c r="BD101" s="551"/>
      <c r="BE101" s="551"/>
      <c r="BF101" s="551"/>
      <c r="BG101" s="551"/>
      <c r="BH101" s="551"/>
      <c r="BI101" s="551"/>
      <c r="BJ101" s="551"/>
      <c r="BK101" s="551"/>
      <c r="BL101" s="551"/>
      <c r="BM101" s="551"/>
      <c r="BN101" s="551"/>
      <c r="BO101" s="551"/>
      <c r="BP101" s="551"/>
      <c r="BQ101" s="551"/>
      <c r="BR101" s="551"/>
      <c r="BS101" s="551"/>
      <c r="BT101" s="551"/>
      <c r="BU101" s="551"/>
      <c r="BV101" s="551"/>
      <c r="BW101" s="551"/>
      <c r="BX101" s="551"/>
    </row>
    <row r="102" spans="1:76" x14ac:dyDescent="0.2">
      <c r="A102" s="481" t="s">
        <v>638</v>
      </c>
      <c r="B102" s="491">
        <f>'Benefit Log'!B$46</f>
        <v>0</v>
      </c>
      <c r="C102" s="483" t="str">
        <f t="shared" si="28"/>
        <v>Non-QALY</v>
      </c>
      <c r="D102" s="485">
        <f>D316</f>
        <v>0</v>
      </c>
      <c r="E102" s="316">
        <f t="shared" si="27"/>
        <v>0</v>
      </c>
      <c r="F102" s="485">
        <f>E316</f>
        <v>0</v>
      </c>
      <c r="G102" s="433"/>
      <c r="H102" s="433"/>
      <c r="I102" s="433"/>
      <c r="J102" s="433"/>
      <c r="K102" s="433"/>
      <c r="L102" s="433"/>
      <c r="M102" s="433"/>
      <c r="N102" s="433"/>
      <c r="O102" s="433"/>
      <c r="P102" s="433"/>
      <c r="Q102" s="433"/>
      <c r="R102" s="433"/>
      <c r="S102" s="433"/>
      <c r="T102" s="433"/>
      <c r="U102" s="433"/>
      <c r="V102" s="433"/>
      <c r="W102" s="433"/>
      <c r="X102" s="433"/>
      <c r="Y102" s="433"/>
      <c r="Z102" s="433"/>
      <c r="AA102" s="433"/>
      <c r="AB102" s="433"/>
      <c r="AC102" s="433"/>
      <c r="AD102" s="433"/>
      <c r="AE102" s="433"/>
      <c r="AF102" s="433"/>
      <c r="AG102" s="433"/>
      <c r="AH102" s="433"/>
      <c r="AI102" s="433"/>
      <c r="AJ102" s="433"/>
      <c r="AK102" s="433"/>
      <c r="AL102" s="433"/>
      <c r="AM102" s="433"/>
      <c r="AN102" s="433"/>
      <c r="AO102" s="433"/>
      <c r="AP102" s="433"/>
      <c r="AQ102" s="433"/>
      <c r="AR102" s="433"/>
      <c r="AS102" s="433"/>
      <c r="AT102" s="433"/>
      <c r="AU102" s="433"/>
      <c r="AV102" s="433"/>
      <c r="AW102" s="433"/>
      <c r="AX102" s="433"/>
      <c r="AY102" s="433"/>
      <c r="AZ102" s="433"/>
      <c r="BA102" s="433"/>
      <c r="BB102" s="433"/>
      <c r="BC102" s="433"/>
      <c r="BD102" s="433"/>
      <c r="BE102" s="433"/>
      <c r="BF102" s="433"/>
      <c r="BG102" s="433"/>
      <c r="BH102" s="433"/>
      <c r="BI102" s="433"/>
      <c r="BJ102" s="433"/>
      <c r="BK102" s="433"/>
      <c r="BL102" s="433"/>
      <c r="BM102" s="433"/>
      <c r="BN102" s="433"/>
      <c r="BO102" s="433"/>
      <c r="BP102" s="433"/>
      <c r="BQ102" s="433"/>
      <c r="BR102" s="433"/>
      <c r="BS102" s="433"/>
      <c r="BT102" s="433"/>
      <c r="BU102" s="433"/>
      <c r="BV102" s="433"/>
      <c r="BW102" s="433"/>
      <c r="BX102" s="433"/>
    </row>
    <row r="103" spans="1:76" x14ac:dyDescent="0.2">
      <c r="A103" s="481" t="s">
        <v>639</v>
      </c>
      <c r="B103" s="491">
        <f>'Benefit Log'!B$47</f>
        <v>0</v>
      </c>
      <c r="C103" s="483" t="str">
        <f t="shared" si="28"/>
        <v>Non-QALY</v>
      </c>
      <c r="D103" s="485">
        <f>D318</f>
        <v>0</v>
      </c>
      <c r="E103" s="316">
        <f t="shared" si="27"/>
        <v>0</v>
      </c>
      <c r="F103" s="485">
        <f>E318</f>
        <v>0</v>
      </c>
      <c r="G103" s="433"/>
      <c r="H103" s="433"/>
      <c r="I103" s="433"/>
      <c r="J103" s="433"/>
      <c r="K103" s="433"/>
      <c r="L103" s="433"/>
      <c r="M103" s="433"/>
      <c r="N103" s="433"/>
      <c r="O103" s="433"/>
      <c r="P103" s="433"/>
      <c r="Q103" s="433"/>
      <c r="R103" s="433"/>
      <c r="S103" s="433"/>
      <c r="T103" s="433"/>
      <c r="U103" s="433"/>
      <c r="V103" s="433"/>
      <c r="W103" s="433"/>
      <c r="X103" s="433"/>
      <c r="Y103" s="433"/>
      <c r="Z103" s="433"/>
      <c r="AA103" s="433"/>
      <c r="AB103" s="433"/>
      <c r="AC103" s="433"/>
      <c r="AD103" s="433"/>
      <c r="AE103" s="433"/>
      <c r="AF103" s="433"/>
      <c r="AG103" s="433"/>
      <c r="AH103" s="433"/>
      <c r="AI103" s="433"/>
      <c r="AJ103" s="433"/>
      <c r="AK103" s="433"/>
      <c r="AL103" s="433"/>
      <c r="AM103" s="433"/>
      <c r="AN103" s="433"/>
      <c r="AO103" s="433"/>
      <c r="AP103" s="433"/>
      <c r="AQ103" s="433"/>
      <c r="AR103" s="433"/>
      <c r="AS103" s="433"/>
      <c r="AT103" s="433"/>
      <c r="AU103" s="433"/>
      <c r="AV103" s="433"/>
      <c r="AW103" s="433"/>
      <c r="AX103" s="433"/>
      <c r="AY103" s="433"/>
      <c r="AZ103" s="433"/>
      <c r="BA103" s="433"/>
      <c r="BB103" s="433"/>
      <c r="BC103" s="433"/>
      <c r="BD103" s="433"/>
      <c r="BE103" s="433"/>
      <c r="BF103" s="433"/>
      <c r="BG103" s="433"/>
      <c r="BH103" s="433"/>
      <c r="BI103" s="433"/>
      <c r="BJ103" s="433"/>
      <c r="BK103" s="433"/>
      <c r="BL103" s="433"/>
      <c r="BM103" s="433"/>
      <c r="BN103" s="433"/>
      <c r="BO103" s="433"/>
      <c r="BP103" s="433"/>
      <c r="BQ103" s="433"/>
      <c r="BR103" s="433"/>
      <c r="BS103" s="433"/>
      <c r="BT103" s="433"/>
      <c r="BU103" s="433"/>
      <c r="BV103" s="433"/>
      <c r="BW103" s="433"/>
      <c r="BX103" s="433"/>
    </row>
    <row r="104" spans="1:76" x14ac:dyDescent="0.2">
      <c r="A104" s="481" t="s">
        <v>640</v>
      </c>
      <c r="B104" s="491">
        <f>'Benefit Log'!B$48</f>
        <v>0</v>
      </c>
      <c r="C104" s="483" t="str">
        <f t="shared" si="28"/>
        <v>Non-QALY</v>
      </c>
      <c r="D104" s="485">
        <f>D320</f>
        <v>0</v>
      </c>
      <c r="E104" s="316">
        <f t="shared" si="27"/>
        <v>0</v>
      </c>
      <c r="F104" s="485">
        <f>E320</f>
        <v>0</v>
      </c>
      <c r="G104" s="433"/>
      <c r="H104" s="433"/>
      <c r="I104" s="433"/>
      <c r="J104" s="433"/>
      <c r="K104" s="433"/>
      <c r="L104" s="433"/>
      <c r="M104" s="433"/>
      <c r="N104" s="433"/>
      <c r="O104" s="433"/>
      <c r="P104" s="433"/>
      <c r="Q104" s="433"/>
      <c r="R104" s="433"/>
      <c r="S104" s="433"/>
      <c r="T104" s="433"/>
      <c r="U104" s="433"/>
      <c r="V104" s="433"/>
      <c r="W104" s="433"/>
      <c r="X104" s="433"/>
      <c r="Y104" s="433"/>
      <c r="Z104" s="433"/>
      <c r="AA104" s="433"/>
      <c r="AB104" s="433"/>
      <c r="AC104" s="433"/>
      <c r="AD104" s="433"/>
      <c r="AE104" s="433"/>
      <c r="AF104" s="433"/>
      <c r="AG104" s="433"/>
      <c r="AH104" s="433"/>
      <c r="AI104" s="433"/>
      <c r="AJ104" s="433"/>
      <c r="AK104" s="433"/>
      <c r="AL104" s="433"/>
      <c r="AM104" s="433"/>
      <c r="AN104" s="433"/>
      <c r="AO104" s="433"/>
      <c r="AP104" s="433"/>
      <c r="AQ104" s="433"/>
      <c r="AR104" s="433"/>
      <c r="AS104" s="433"/>
      <c r="AT104" s="433"/>
      <c r="AU104" s="433"/>
      <c r="AV104" s="433"/>
      <c r="AW104" s="433"/>
      <c r="AX104" s="433"/>
      <c r="AY104" s="433"/>
      <c r="AZ104" s="433"/>
      <c r="BA104" s="433"/>
      <c r="BB104" s="433"/>
      <c r="BC104" s="433"/>
      <c r="BD104" s="433"/>
      <c r="BE104" s="433"/>
      <c r="BF104" s="433"/>
      <c r="BG104" s="433"/>
      <c r="BH104" s="433"/>
      <c r="BI104" s="433"/>
      <c r="BJ104" s="433"/>
      <c r="BK104" s="433"/>
      <c r="BL104" s="433"/>
      <c r="BM104" s="433"/>
      <c r="BN104" s="433"/>
      <c r="BO104" s="433"/>
      <c r="BP104" s="433"/>
      <c r="BQ104" s="433"/>
      <c r="BR104" s="433"/>
      <c r="BS104" s="433"/>
      <c r="BT104" s="433"/>
      <c r="BU104" s="433"/>
      <c r="BV104" s="433"/>
      <c r="BW104" s="433"/>
      <c r="BX104" s="433"/>
    </row>
    <row r="105" spans="1:76" x14ac:dyDescent="0.2">
      <c r="A105" s="481" t="s">
        <v>641</v>
      </c>
      <c r="B105" s="491">
        <f>'Benefit Log'!B$49</f>
        <v>0</v>
      </c>
      <c r="C105" s="483" t="str">
        <f t="shared" si="28"/>
        <v>Non-QALY</v>
      </c>
      <c r="D105" s="485">
        <f>D322</f>
        <v>0</v>
      </c>
      <c r="E105" s="316">
        <f t="shared" si="27"/>
        <v>0</v>
      </c>
      <c r="F105" s="485">
        <f>E322</f>
        <v>0</v>
      </c>
      <c r="G105" s="433"/>
      <c r="H105" s="433"/>
      <c r="I105" s="433"/>
      <c r="J105" s="433"/>
      <c r="K105" s="433"/>
      <c r="L105" s="433"/>
      <c r="M105" s="433"/>
      <c r="N105" s="433"/>
      <c r="O105" s="433"/>
      <c r="P105" s="433"/>
      <c r="Q105" s="433"/>
      <c r="R105" s="433"/>
      <c r="S105" s="433"/>
      <c r="T105" s="433"/>
      <c r="U105" s="433"/>
      <c r="V105" s="433"/>
      <c r="W105" s="433"/>
      <c r="X105" s="433"/>
      <c r="Y105" s="433"/>
      <c r="Z105" s="433"/>
      <c r="AA105" s="433"/>
      <c r="AB105" s="433"/>
      <c r="AC105" s="433"/>
      <c r="AD105" s="433"/>
      <c r="AE105" s="433"/>
      <c r="AF105" s="433"/>
      <c r="AG105" s="433"/>
      <c r="AH105" s="433"/>
      <c r="AI105" s="433"/>
      <c r="AJ105" s="433"/>
      <c r="AK105" s="433"/>
      <c r="AL105" s="433"/>
      <c r="AM105" s="433"/>
      <c r="AN105" s="433"/>
      <c r="AO105" s="433"/>
      <c r="AP105" s="433"/>
      <c r="AQ105" s="433"/>
      <c r="AR105" s="433"/>
      <c r="AS105" s="433"/>
      <c r="AT105" s="433"/>
      <c r="AU105" s="433"/>
      <c r="AV105" s="433"/>
      <c r="AW105" s="433"/>
      <c r="AX105" s="433"/>
      <c r="AY105" s="433"/>
      <c r="AZ105" s="433"/>
      <c r="BA105" s="433"/>
      <c r="BB105" s="433"/>
      <c r="BC105" s="433"/>
      <c r="BD105" s="433"/>
      <c r="BE105" s="433"/>
      <c r="BF105" s="433"/>
      <c r="BG105" s="433"/>
      <c r="BH105" s="433"/>
      <c r="BI105" s="433"/>
      <c r="BJ105" s="433"/>
      <c r="BK105" s="433"/>
      <c r="BL105" s="433"/>
      <c r="BM105" s="433"/>
      <c r="BN105" s="433"/>
      <c r="BO105" s="433"/>
      <c r="BP105" s="433"/>
      <c r="BQ105" s="433"/>
      <c r="BR105" s="433"/>
      <c r="BS105" s="433"/>
      <c r="BT105" s="433"/>
      <c r="BU105" s="433"/>
      <c r="BV105" s="433"/>
      <c r="BW105" s="433"/>
      <c r="BX105" s="433"/>
    </row>
    <row r="106" spans="1:76" x14ac:dyDescent="0.2">
      <c r="A106" s="481" t="s">
        <v>642</v>
      </c>
      <c r="B106" s="491">
        <f>'Benefit Log'!B$50</f>
        <v>0</v>
      </c>
      <c r="C106" s="483" t="str">
        <f t="shared" si="28"/>
        <v>Non-QALY</v>
      </c>
      <c r="D106" s="485">
        <f>D324</f>
        <v>0</v>
      </c>
      <c r="E106" s="316">
        <f t="shared" si="27"/>
        <v>0</v>
      </c>
      <c r="F106" s="485">
        <f>E324</f>
        <v>0</v>
      </c>
      <c r="G106" s="433"/>
      <c r="H106" s="433"/>
      <c r="I106" s="433"/>
      <c r="J106" s="433"/>
      <c r="K106" s="433"/>
      <c r="L106" s="433"/>
      <c r="M106" s="433"/>
      <c r="N106" s="433"/>
      <c r="O106" s="433"/>
      <c r="P106" s="433"/>
      <c r="Q106" s="433"/>
      <c r="R106" s="433"/>
      <c r="S106" s="433"/>
      <c r="T106" s="433"/>
      <c r="U106" s="433"/>
      <c r="V106" s="433"/>
      <c r="W106" s="433"/>
      <c r="X106" s="433"/>
      <c r="Y106" s="433"/>
      <c r="Z106" s="433"/>
      <c r="AA106" s="433"/>
      <c r="AB106" s="433"/>
      <c r="AC106" s="433"/>
      <c r="AD106" s="433"/>
      <c r="AE106" s="433"/>
      <c r="AF106" s="433"/>
      <c r="AG106" s="433"/>
      <c r="AH106" s="433"/>
      <c r="AI106" s="433"/>
      <c r="AJ106" s="433"/>
      <c r="AK106" s="433"/>
      <c r="AL106" s="433"/>
      <c r="AM106" s="433"/>
      <c r="AN106" s="433"/>
      <c r="AO106" s="433"/>
      <c r="AP106" s="433"/>
      <c r="AQ106" s="433"/>
      <c r="AR106" s="433"/>
      <c r="AS106" s="433"/>
      <c r="AT106" s="433"/>
      <c r="AU106" s="433"/>
      <c r="AV106" s="433"/>
      <c r="AW106" s="433"/>
      <c r="AX106" s="433"/>
      <c r="AY106" s="433"/>
      <c r="AZ106" s="433"/>
      <c r="BA106" s="433"/>
      <c r="BB106" s="433"/>
      <c r="BC106" s="433"/>
      <c r="BD106" s="433"/>
      <c r="BE106" s="433"/>
      <c r="BF106" s="433"/>
      <c r="BG106" s="433"/>
      <c r="BH106" s="433"/>
      <c r="BI106" s="433"/>
      <c r="BJ106" s="433"/>
      <c r="BK106" s="433"/>
      <c r="BL106" s="433"/>
      <c r="BM106" s="433"/>
      <c r="BN106" s="433"/>
      <c r="BO106" s="433"/>
      <c r="BP106" s="433"/>
      <c r="BQ106" s="433"/>
      <c r="BR106" s="433"/>
      <c r="BS106" s="433"/>
      <c r="BT106" s="433"/>
      <c r="BU106" s="433"/>
      <c r="BV106" s="433"/>
      <c r="BW106" s="433"/>
      <c r="BX106" s="433"/>
    </row>
    <row r="107" spans="1:76" x14ac:dyDescent="0.2">
      <c r="A107" s="481" t="s">
        <v>643</v>
      </c>
      <c r="B107" s="491">
        <f>'Benefit Log'!B$51</f>
        <v>0</v>
      </c>
      <c r="C107" s="483" t="str">
        <f t="shared" si="28"/>
        <v>Non-QALY</v>
      </c>
      <c r="D107" s="485">
        <f>D326</f>
        <v>0</v>
      </c>
      <c r="E107" s="316">
        <f t="shared" si="27"/>
        <v>0</v>
      </c>
      <c r="F107" s="485">
        <f>E326</f>
        <v>0</v>
      </c>
      <c r="G107" s="433"/>
      <c r="H107" s="433"/>
      <c r="I107" s="433"/>
      <c r="J107" s="433"/>
      <c r="K107" s="433"/>
      <c r="L107" s="433"/>
      <c r="M107" s="433"/>
      <c r="N107" s="433"/>
      <c r="O107" s="433"/>
      <c r="P107" s="433"/>
      <c r="Q107" s="433"/>
      <c r="R107" s="433"/>
      <c r="S107" s="433"/>
      <c r="T107" s="433"/>
      <c r="U107" s="433"/>
      <c r="V107" s="433"/>
      <c r="W107" s="433"/>
      <c r="X107" s="433"/>
      <c r="Y107" s="433"/>
      <c r="Z107" s="433"/>
      <c r="AA107" s="433"/>
      <c r="AB107" s="433"/>
      <c r="AC107" s="433"/>
      <c r="AD107" s="433"/>
      <c r="AE107" s="433"/>
      <c r="AF107" s="433"/>
      <c r="AG107" s="433"/>
      <c r="AH107" s="433"/>
      <c r="AI107" s="433"/>
      <c r="AJ107" s="433"/>
      <c r="AK107" s="433"/>
      <c r="AL107" s="433"/>
      <c r="AM107" s="433"/>
      <c r="AN107" s="433"/>
      <c r="AO107" s="433"/>
      <c r="AP107" s="433"/>
      <c r="AQ107" s="433"/>
      <c r="AR107" s="433"/>
      <c r="AS107" s="433"/>
      <c r="AT107" s="433"/>
      <c r="AU107" s="433"/>
      <c r="AV107" s="433"/>
      <c r="AW107" s="433"/>
      <c r="AX107" s="433"/>
      <c r="AY107" s="433"/>
      <c r="AZ107" s="433"/>
      <c r="BA107" s="433"/>
      <c r="BB107" s="433"/>
      <c r="BC107" s="433"/>
      <c r="BD107" s="433"/>
      <c r="BE107" s="433"/>
      <c r="BF107" s="433"/>
      <c r="BG107" s="433"/>
      <c r="BH107" s="433"/>
      <c r="BI107" s="433"/>
      <c r="BJ107" s="433"/>
      <c r="BK107" s="433"/>
      <c r="BL107" s="433"/>
      <c r="BM107" s="433"/>
      <c r="BN107" s="433"/>
      <c r="BO107" s="433"/>
      <c r="BP107" s="433"/>
      <c r="BQ107" s="433"/>
      <c r="BR107" s="433"/>
      <c r="BS107" s="433"/>
      <c r="BT107" s="433"/>
      <c r="BU107" s="433"/>
      <c r="BV107" s="433"/>
      <c r="BW107" s="433"/>
      <c r="BX107" s="433"/>
    </row>
    <row r="108" spans="1:76" x14ac:dyDescent="0.2">
      <c r="A108" s="488" t="s">
        <v>644</v>
      </c>
      <c r="B108" s="492">
        <f>'Benefit Log'!B$52</f>
        <v>0</v>
      </c>
      <c r="C108" s="483" t="str">
        <f t="shared" si="28"/>
        <v>Non-QALY</v>
      </c>
      <c r="D108" s="485">
        <f>D328</f>
        <v>0</v>
      </c>
      <c r="E108" s="316">
        <f t="shared" si="27"/>
        <v>0</v>
      </c>
      <c r="F108" s="485">
        <f>E328</f>
        <v>0</v>
      </c>
      <c r="G108" s="433"/>
      <c r="H108" s="433"/>
      <c r="I108" s="433"/>
      <c r="J108" s="433"/>
      <c r="K108" s="433"/>
      <c r="L108" s="433"/>
      <c r="M108" s="433"/>
      <c r="N108" s="433"/>
      <c r="O108" s="433"/>
      <c r="P108" s="433"/>
      <c r="Q108" s="433"/>
      <c r="R108" s="433"/>
      <c r="S108" s="433"/>
      <c r="T108" s="433"/>
      <c r="U108" s="433"/>
      <c r="V108" s="433"/>
      <c r="W108" s="433"/>
      <c r="X108" s="433"/>
      <c r="Y108" s="433"/>
      <c r="Z108" s="433"/>
      <c r="AA108" s="433"/>
      <c r="AB108" s="433"/>
      <c r="AC108" s="433"/>
      <c r="AD108" s="433"/>
      <c r="AE108" s="433"/>
      <c r="AF108" s="433"/>
      <c r="AG108" s="433"/>
      <c r="AH108" s="433"/>
      <c r="AI108" s="433"/>
      <c r="AJ108" s="433"/>
      <c r="AK108" s="433"/>
      <c r="AL108" s="433"/>
      <c r="AM108" s="433"/>
      <c r="AN108" s="433"/>
      <c r="AO108" s="433"/>
      <c r="AP108" s="433"/>
      <c r="AQ108" s="433"/>
      <c r="AR108" s="433"/>
      <c r="AS108" s="433"/>
      <c r="AT108" s="433"/>
      <c r="AU108" s="433"/>
      <c r="AV108" s="433"/>
      <c r="AW108" s="433"/>
      <c r="AX108" s="433"/>
      <c r="AY108" s="433"/>
      <c r="AZ108" s="433"/>
      <c r="BA108" s="433"/>
      <c r="BB108" s="433"/>
      <c r="BC108" s="433"/>
      <c r="BD108" s="433"/>
      <c r="BE108" s="433"/>
      <c r="BF108" s="433"/>
      <c r="BG108" s="433"/>
      <c r="BH108" s="433"/>
      <c r="BI108" s="433"/>
      <c r="BJ108" s="433"/>
      <c r="BK108" s="433"/>
      <c r="BL108" s="433"/>
      <c r="BM108" s="433"/>
      <c r="BN108" s="433"/>
      <c r="BO108" s="433"/>
      <c r="BP108" s="433"/>
      <c r="BQ108" s="433"/>
      <c r="BR108" s="433"/>
      <c r="BS108" s="433"/>
      <c r="BT108" s="433"/>
      <c r="BU108" s="433"/>
      <c r="BV108" s="433"/>
      <c r="BW108" s="433"/>
      <c r="BX108" s="433"/>
    </row>
    <row r="109" spans="1:76" s="11" customFormat="1" ht="12" x14ac:dyDescent="0.25">
      <c r="C109" s="490" t="s">
        <v>55</v>
      </c>
      <c r="D109" s="315">
        <f>SUM(D94:D108)</f>
        <v>0</v>
      </c>
      <c r="E109" s="317">
        <f>SUM(E94:E108)</f>
        <v>0</v>
      </c>
      <c r="F109" s="315">
        <f>SUM(F94:F108)</f>
        <v>0</v>
      </c>
      <c r="G109" s="317"/>
      <c r="H109" s="317"/>
      <c r="I109" s="317"/>
      <c r="J109" s="317"/>
      <c r="K109" s="317"/>
      <c r="L109" s="317"/>
      <c r="M109" s="317"/>
      <c r="N109" s="317"/>
      <c r="O109" s="317"/>
      <c r="P109" s="317"/>
      <c r="Q109" s="317"/>
      <c r="R109" s="317"/>
      <c r="S109" s="317"/>
      <c r="T109" s="317"/>
      <c r="U109" s="317"/>
      <c r="V109" s="317"/>
      <c r="W109" s="317"/>
      <c r="X109" s="317"/>
      <c r="Y109" s="317"/>
      <c r="Z109" s="317"/>
      <c r="AA109" s="317"/>
      <c r="AB109" s="317"/>
      <c r="AC109" s="317"/>
      <c r="AD109" s="317"/>
      <c r="AE109" s="317"/>
      <c r="AF109" s="317"/>
      <c r="AG109" s="317"/>
      <c r="AH109" s="317"/>
      <c r="AI109" s="317"/>
      <c r="AJ109" s="317"/>
      <c r="AK109" s="317"/>
      <c r="AL109" s="317"/>
      <c r="AM109" s="317"/>
      <c r="AN109" s="317"/>
      <c r="AO109" s="317"/>
      <c r="AP109" s="317"/>
      <c r="AQ109" s="317"/>
      <c r="AR109" s="317"/>
      <c r="AS109" s="317"/>
      <c r="AT109" s="317"/>
      <c r="AU109" s="317"/>
      <c r="AV109" s="317"/>
      <c r="AW109" s="317"/>
      <c r="AX109" s="317"/>
      <c r="AY109" s="317"/>
      <c r="AZ109" s="317"/>
      <c r="BA109" s="317"/>
      <c r="BB109" s="317"/>
      <c r="BC109" s="317"/>
      <c r="BD109" s="317"/>
      <c r="BE109" s="317"/>
      <c r="BF109" s="317"/>
      <c r="BG109" s="317"/>
      <c r="BH109" s="317"/>
      <c r="BI109" s="317"/>
      <c r="BJ109" s="317"/>
      <c r="BK109" s="317"/>
      <c r="BL109" s="317"/>
      <c r="BM109" s="317"/>
      <c r="BN109" s="317"/>
      <c r="BO109" s="317"/>
      <c r="BP109" s="317"/>
      <c r="BQ109" s="317"/>
      <c r="BR109" s="317"/>
      <c r="BS109" s="317"/>
      <c r="BT109" s="317"/>
      <c r="BU109" s="317"/>
      <c r="BV109" s="317"/>
      <c r="BW109" s="317"/>
      <c r="BX109" s="317"/>
    </row>
    <row r="110" spans="1:76" s="11" customFormat="1" ht="12" x14ac:dyDescent="0.25">
      <c r="D110" s="715" t="s">
        <v>584</v>
      </c>
      <c r="E110" s="716"/>
      <c r="F110" s="717"/>
      <c r="G110" s="486">
        <f>SUM(G94:G108)</f>
        <v>0</v>
      </c>
      <c r="H110" s="486">
        <f t="shared" ref="H110:BS110" si="29">SUM(H94:H108)</f>
        <v>0</v>
      </c>
      <c r="I110" s="486">
        <f t="shared" si="29"/>
        <v>0</v>
      </c>
      <c r="J110" s="486">
        <f t="shared" si="29"/>
        <v>0</v>
      </c>
      <c r="K110" s="486">
        <f t="shared" si="29"/>
        <v>0</v>
      </c>
      <c r="L110" s="486">
        <f t="shared" si="29"/>
        <v>0</v>
      </c>
      <c r="M110" s="486">
        <f t="shared" si="29"/>
        <v>0</v>
      </c>
      <c r="N110" s="486">
        <f t="shared" si="29"/>
        <v>0</v>
      </c>
      <c r="O110" s="486">
        <f t="shared" si="29"/>
        <v>0</v>
      </c>
      <c r="P110" s="486">
        <f t="shared" si="29"/>
        <v>0</v>
      </c>
      <c r="Q110" s="486">
        <f t="shared" si="29"/>
        <v>0</v>
      </c>
      <c r="R110" s="486">
        <f t="shared" si="29"/>
        <v>0</v>
      </c>
      <c r="S110" s="486">
        <f t="shared" si="29"/>
        <v>0</v>
      </c>
      <c r="T110" s="486">
        <f t="shared" si="29"/>
        <v>0</v>
      </c>
      <c r="U110" s="486">
        <f t="shared" si="29"/>
        <v>0</v>
      </c>
      <c r="V110" s="486">
        <f t="shared" si="29"/>
        <v>0</v>
      </c>
      <c r="W110" s="486">
        <f t="shared" si="29"/>
        <v>0</v>
      </c>
      <c r="X110" s="486">
        <f t="shared" si="29"/>
        <v>0</v>
      </c>
      <c r="Y110" s="486">
        <f t="shared" si="29"/>
        <v>0</v>
      </c>
      <c r="Z110" s="486">
        <f t="shared" si="29"/>
        <v>0</v>
      </c>
      <c r="AA110" s="486">
        <f t="shared" si="29"/>
        <v>0</v>
      </c>
      <c r="AB110" s="486">
        <f t="shared" si="29"/>
        <v>0</v>
      </c>
      <c r="AC110" s="486">
        <f t="shared" si="29"/>
        <v>0</v>
      </c>
      <c r="AD110" s="486">
        <f t="shared" si="29"/>
        <v>0</v>
      </c>
      <c r="AE110" s="486">
        <f t="shared" si="29"/>
        <v>0</v>
      </c>
      <c r="AF110" s="486">
        <f t="shared" si="29"/>
        <v>0</v>
      </c>
      <c r="AG110" s="486">
        <f t="shared" si="29"/>
        <v>0</v>
      </c>
      <c r="AH110" s="486">
        <f t="shared" si="29"/>
        <v>0</v>
      </c>
      <c r="AI110" s="486">
        <f t="shared" si="29"/>
        <v>0</v>
      </c>
      <c r="AJ110" s="486">
        <f t="shared" si="29"/>
        <v>0</v>
      </c>
      <c r="AK110" s="486">
        <f t="shared" si="29"/>
        <v>0</v>
      </c>
      <c r="AL110" s="486">
        <f t="shared" si="29"/>
        <v>0</v>
      </c>
      <c r="AM110" s="486">
        <f t="shared" si="29"/>
        <v>0</v>
      </c>
      <c r="AN110" s="486">
        <f t="shared" si="29"/>
        <v>0</v>
      </c>
      <c r="AO110" s="486">
        <f t="shared" si="29"/>
        <v>0</v>
      </c>
      <c r="AP110" s="486">
        <f t="shared" si="29"/>
        <v>0</v>
      </c>
      <c r="AQ110" s="486">
        <f t="shared" si="29"/>
        <v>0</v>
      </c>
      <c r="AR110" s="486">
        <f t="shared" si="29"/>
        <v>0</v>
      </c>
      <c r="AS110" s="486">
        <f t="shared" si="29"/>
        <v>0</v>
      </c>
      <c r="AT110" s="486">
        <f t="shared" si="29"/>
        <v>0</v>
      </c>
      <c r="AU110" s="486">
        <f t="shared" si="29"/>
        <v>0</v>
      </c>
      <c r="AV110" s="486">
        <f t="shared" si="29"/>
        <v>0</v>
      </c>
      <c r="AW110" s="486">
        <f t="shared" si="29"/>
        <v>0</v>
      </c>
      <c r="AX110" s="486">
        <f t="shared" si="29"/>
        <v>0</v>
      </c>
      <c r="AY110" s="486">
        <f t="shared" si="29"/>
        <v>0</v>
      </c>
      <c r="AZ110" s="486">
        <f t="shared" si="29"/>
        <v>0</v>
      </c>
      <c r="BA110" s="486">
        <f t="shared" si="29"/>
        <v>0</v>
      </c>
      <c r="BB110" s="486">
        <f t="shared" si="29"/>
        <v>0</v>
      </c>
      <c r="BC110" s="486">
        <f t="shared" si="29"/>
        <v>0</v>
      </c>
      <c r="BD110" s="486">
        <f t="shared" si="29"/>
        <v>0</v>
      </c>
      <c r="BE110" s="486">
        <f t="shared" si="29"/>
        <v>0</v>
      </c>
      <c r="BF110" s="486">
        <f t="shared" si="29"/>
        <v>0</v>
      </c>
      <c r="BG110" s="486">
        <f t="shared" si="29"/>
        <v>0</v>
      </c>
      <c r="BH110" s="486">
        <f t="shared" si="29"/>
        <v>0</v>
      </c>
      <c r="BI110" s="486">
        <f t="shared" si="29"/>
        <v>0</v>
      </c>
      <c r="BJ110" s="486">
        <f t="shared" si="29"/>
        <v>0</v>
      </c>
      <c r="BK110" s="486">
        <f t="shared" si="29"/>
        <v>0</v>
      </c>
      <c r="BL110" s="486">
        <f t="shared" si="29"/>
        <v>0</v>
      </c>
      <c r="BM110" s="486">
        <f t="shared" si="29"/>
        <v>0</v>
      </c>
      <c r="BN110" s="486">
        <f t="shared" si="29"/>
        <v>0</v>
      </c>
      <c r="BO110" s="486">
        <f t="shared" si="29"/>
        <v>0</v>
      </c>
      <c r="BP110" s="486">
        <f t="shared" si="29"/>
        <v>0</v>
      </c>
      <c r="BQ110" s="486">
        <f t="shared" si="29"/>
        <v>0</v>
      </c>
      <c r="BR110" s="486">
        <f t="shared" si="29"/>
        <v>0</v>
      </c>
      <c r="BS110" s="486">
        <f t="shared" si="29"/>
        <v>0</v>
      </c>
      <c r="BT110" s="486">
        <f t="shared" ref="BT110:BX110" si="30">SUM(BT94:BT108)</f>
        <v>0</v>
      </c>
      <c r="BU110" s="486">
        <f t="shared" si="30"/>
        <v>0</v>
      </c>
      <c r="BV110" s="486">
        <f t="shared" si="30"/>
        <v>0</v>
      </c>
      <c r="BW110" s="486">
        <f t="shared" si="30"/>
        <v>0</v>
      </c>
      <c r="BX110" s="486">
        <f t="shared" si="30"/>
        <v>0</v>
      </c>
    </row>
    <row r="111" spans="1:76" s="24" customFormat="1" ht="12" x14ac:dyDescent="0.25">
      <c r="D111" s="715" t="s">
        <v>30</v>
      </c>
      <c r="E111" s="716"/>
      <c r="F111" s="717"/>
      <c r="G111" s="487">
        <f>G330</f>
        <v>0</v>
      </c>
      <c r="H111" s="487">
        <f t="shared" ref="H111:BN111" si="31">H330</f>
        <v>0</v>
      </c>
      <c r="I111" s="487">
        <f t="shared" si="31"/>
        <v>0</v>
      </c>
      <c r="J111" s="487">
        <f t="shared" si="31"/>
        <v>0</v>
      </c>
      <c r="K111" s="487">
        <f t="shared" si="31"/>
        <v>0</v>
      </c>
      <c r="L111" s="487">
        <f t="shared" si="31"/>
        <v>0</v>
      </c>
      <c r="M111" s="487">
        <f t="shared" si="31"/>
        <v>0</v>
      </c>
      <c r="N111" s="487">
        <f t="shared" si="31"/>
        <v>0</v>
      </c>
      <c r="O111" s="487">
        <f t="shared" si="31"/>
        <v>0</v>
      </c>
      <c r="P111" s="487">
        <f t="shared" si="31"/>
        <v>0</v>
      </c>
      <c r="Q111" s="487">
        <f t="shared" si="31"/>
        <v>0</v>
      </c>
      <c r="R111" s="487">
        <f t="shared" si="31"/>
        <v>0</v>
      </c>
      <c r="S111" s="487">
        <f t="shared" si="31"/>
        <v>0</v>
      </c>
      <c r="T111" s="487">
        <f t="shared" si="31"/>
        <v>0</v>
      </c>
      <c r="U111" s="487">
        <f t="shared" si="31"/>
        <v>0</v>
      </c>
      <c r="V111" s="487">
        <f t="shared" si="31"/>
        <v>0</v>
      </c>
      <c r="W111" s="487">
        <f t="shared" si="31"/>
        <v>0</v>
      </c>
      <c r="X111" s="487">
        <f t="shared" si="31"/>
        <v>0</v>
      </c>
      <c r="Y111" s="487">
        <f t="shared" si="31"/>
        <v>0</v>
      </c>
      <c r="Z111" s="487">
        <f t="shared" si="31"/>
        <v>0</v>
      </c>
      <c r="AA111" s="487">
        <f t="shared" si="31"/>
        <v>0</v>
      </c>
      <c r="AB111" s="487">
        <f t="shared" si="31"/>
        <v>0</v>
      </c>
      <c r="AC111" s="487">
        <f t="shared" si="31"/>
        <v>0</v>
      </c>
      <c r="AD111" s="487">
        <f t="shared" si="31"/>
        <v>0</v>
      </c>
      <c r="AE111" s="487">
        <f t="shared" si="31"/>
        <v>0</v>
      </c>
      <c r="AF111" s="487">
        <f t="shared" si="31"/>
        <v>0</v>
      </c>
      <c r="AG111" s="487">
        <f t="shared" si="31"/>
        <v>0</v>
      </c>
      <c r="AH111" s="487">
        <f t="shared" si="31"/>
        <v>0</v>
      </c>
      <c r="AI111" s="487">
        <f t="shared" si="31"/>
        <v>0</v>
      </c>
      <c r="AJ111" s="487">
        <f t="shared" si="31"/>
        <v>0</v>
      </c>
      <c r="AK111" s="487">
        <f t="shared" si="31"/>
        <v>0</v>
      </c>
      <c r="AL111" s="487">
        <f t="shared" si="31"/>
        <v>0</v>
      </c>
      <c r="AM111" s="487">
        <f t="shared" si="31"/>
        <v>0</v>
      </c>
      <c r="AN111" s="487">
        <f t="shared" si="31"/>
        <v>0</v>
      </c>
      <c r="AO111" s="487">
        <f t="shared" si="31"/>
        <v>0</v>
      </c>
      <c r="AP111" s="487">
        <f t="shared" si="31"/>
        <v>0</v>
      </c>
      <c r="AQ111" s="487">
        <f t="shared" si="31"/>
        <v>0</v>
      </c>
      <c r="AR111" s="487">
        <f t="shared" si="31"/>
        <v>0</v>
      </c>
      <c r="AS111" s="487">
        <f t="shared" si="31"/>
        <v>0</v>
      </c>
      <c r="AT111" s="487">
        <f t="shared" si="31"/>
        <v>0</v>
      </c>
      <c r="AU111" s="487">
        <f t="shared" si="31"/>
        <v>0</v>
      </c>
      <c r="AV111" s="487">
        <f t="shared" si="31"/>
        <v>0</v>
      </c>
      <c r="AW111" s="487">
        <f t="shared" si="31"/>
        <v>0</v>
      </c>
      <c r="AX111" s="487">
        <f t="shared" si="31"/>
        <v>0</v>
      </c>
      <c r="AY111" s="487">
        <f t="shared" si="31"/>
        <v>0</v>
      </c>
      <c r="AZ111" s="487">
        <f t="shared" si="31"/>
        <v>0</v>
      </c>
      <c r="BA111" s="487">
        <f t="shared" si="31"/>
        <v>0</v>
      </c>
      <c r="BB111" s="487">
        <f t="shared" si="31"/>
        <v>0</v>
      </c>
      <c r="BC111" s="487">
        <f t="shared" si="31"/>
        <v>0</v>
      </c>
      <c r="BD111" s="487">
        <f t="shared" si="31"/>
        <v>0</v>
      </c>
      <c r="BE111" s="487">
        <f t="shared" si="31"/>
        <v>0</v>
      </c>
      <c r="BF111" s="487">
        <f t="shared" si="31"/>
        <v>0</v>
      </c>
      <c r="BG111" s="487">
        <f t="shared" si="31"/>
        <v>0</v>
      </c>
      <c r="BH111" s="487">
        <f t="shared" si="31"/>
        <v>0</v>
      </c>
      <c r="BI111" s="487">
        <f t="shared" si="31"/>
        <v>0</v>
      </c>
      <c r="BJ111" s="487">
        <f t="shared" si="31"/>
        <v>0</v>
      </c>
      <c r="BK111" s="487">
        <f t="shared" si="31"/>
        <v>0</v>
      </c>
      <c r="BL111" s="487">
        <f t="shared" si="31"/>
        <v>0</v>
      </c>
      <c r="BM111" s="487">
        <f t="shared" si="31"/>
        <v>0</v>
      </c>
      <c r="BN111" s="487">
        <f t="shared" si="31"/>
        <v>0</v>
      </c>
      <c r="BO111" s="487">
        <f t="shared" ref="BO111:BS111" si="32">BO330</f>
        <v>0</v>
      </c>
      <c r="BP111" s="487">
        <f t="shared" si="32"/>
        <v>0</v>
      </c>
      <c r="BQ111" s="487">
        <f t="shared" si="32"/>
        <v>0</v>
      </c>
      <c r="BR111" s="487">
        <f t="shared" si="32"/>
        <v>0</v>
      </c>
      <c r="BS111" s="487">
        <f t="shared" si="32"/>
        <v>0</v>
      </c>
      <c r="BT111" s="487">
        <f t="shared" ref="BT111:BX111" si="33">BT330</f>
        <v>0</v>
      </c>
      <c r="BU111" s="487">
        <f t="shared" si="33"/>
        <v>0</v>
      </c>
      <c r="BV111" s="487">
        <f t="shared" si="33"/>
        <v>0</v>
      </c>
      <c r="BW111" s="487">
        <f t="shared" si="33"/>
        <v>0</v>
      </c>
      <c r="BX111" s="487">
        <f t="shared" si="33"/>
        <v>0</v>
      </c>
    </row>
    <row r="113" spans="1:76" ht="12" x14ac:dyDescent="0.2">
      <c r="A113" s="734" t="str">
        <f>"Option 5 - "&amp; Factors!$B$20</f>
        <v xml:space="preserve">Option 5 - </v>
      </c>
      <c r="B113" s="735"/>
      <c r="C113" s="735"/>
      <c r="D113" s="735"/>
      <c r="E113" s="33"/>
      <c r="F113" s="30"/>
      <c r="G113" s="30"/>
      <c r="H113" s="30"/>
      <c r="I113" s="30"/>
      <c r="J113" s="30"/>
      <c r="K113" s="30"/>
      <c r="L113" s="30"/>
      <c r="M113" s="30"/>
      <c r="N113" s="30"/>
      <c r="O113" s="30"/>
      <c r="P113" s="30"/>
      <c r="Q113" s="30"/>
      <c r="R113" s="30"/>
    </row>
    <row r="114" spans="1:76" ht="15" customHeight="1" x14ac:dyDescent="0.25">
      <c r="A114" s="718" t="s">
        <v>32</v>
      </c>
      <c r="B114" s="718" t="s">
        <v>337</v>
      </c>
      <c r="C114" s="719" t="s">
        <v>366</v>
      </c>
      <c r="D114" s="719" t="s">
        <v>423</v>
      </c>
      <c r="E114" s="719" t="s">
        <v>584</v>
      </c>
      <c r="F114" s="718" t="s">
        <v>30</v>
      </c>
      <c r="G114" s="19">
        <v>0</v>
      </c>
      <c r="H114" s="19">
        <v>1</v>
      </c>
      <c r="I114" s="19">
        <v>2</v>
      </c>
      <c r="J114" s="19">
        <v>3</v>
      </c>
      <c r="K114" s="19">
        <v>4</v>
      </c>
      <c r="L114" s="19">
        <v>5</v>
      </c>
      <c r="M114" s="19">
        <v>6</v>
      </c>
      <c r="N114" s="19">
        <v>7</v>
      </c>
      <c r="O114" s="19">
        <v>8</v>
      </c>
      <c r="P114" s="19">
        <v>9</v>
      </c>
      <c r="Q114" s="19">
        <v>10</v>
      </c>
      <c r="R114" s="19">
        <v>11</v>
      </c>
      <c r="S114" s="19">
        <v>12</v>
      </c>
      <c r="T114" s="19">
        <v>13</v>
      </c>
      <c r="U114" s="19">
        <v>14</v>
      </c>
      <c r="V114" s="19">
        <v>15</v>
      </c>
      <c r="W114" s="19">
        <v>16</v>
      </c>
      <c r="X114" s="19">
        <v>17</v>
      </c>
      <c r="Y114" s="19">
        <v>18</v>
      </c>
      <c r="Z114" s="19">
        <v>19</v>
      </c>
      <c r="AA114" s="19">
        <v>20</v>
      </c>
      <c r="AB114" s="19">
        <v>21</v>
      </c>
      <c r="AC114" s="19">
        <v>22</v>
      </c>
      <c r="AD114" s="19">
        <v>23</v>
      </c>
      <c r="AE114" s="19">
        <v>24</v>
      </c>
      <c r="AF114" s="19">
        <v>25</v>
      </c>
      <c r="AG114" s="19">
        <v>26</v>
      </c>
      <c r="AH114" s="19">
        <v>27</v>
      </c>
      <c r="AI114" s="19">
        <v>28</v>
      </c>
      <c r="AJ114" s="19">
        <v>29</v>
      </c>
      <c r="AK114" s="19">
        <v>30</v>
      </c>
      <c r="AL114" s="19">
        <v>31</v>
      </c>
      <c r="AM114" s="19">
        <v>32</v>
      </c>
      <c r="AN114" s="19">
        <v>33</v>
      </c>
      <c r="AO114" s="19">
        <v>34</v>
      </c>
      <c r="AP114" s="19">
        <v>35</v>
      </c>
      <c r="AQ114" s="19">
        <v>36</v>
      </c>
      <c r="AR114" s="19">
        <v>37</v>
      </c>
      <c r="AS114" s="19">
        <v>38</v>
      </c>
      <c r="AT114" s="19">
        <v>39</v>
      </c>
      <c r="AU114" s="19">
        <v>40</v>
      </c>
      <c r="AV114" s="19">
        <v>41</v>
      </c>
      <c r="AW114" s="19">
        <v>42</v>
      </c>
      <c r="AX114" s="19">
        <v>43</v>
      </c>
      <c r="AY114" s="19">
        <v>44</v>
      </c>
      <c r="AZ114" s="19">
        <v>45</v>
      </c>
      <c r="BA114" s="19">
        <v>46</v>
      </c>
      <c r="BB114" s="19">
        <v>47</v>
      </c>
      <c r="BC114" s="19">
        <v>48</v>
      </c>
      <c r="BD114" s="19">
        <v>49</v>
      </c>
      <c r="BE114" s="19">
        <v>50</v>
      </c>
      <c r="BF114" s="19">
        <v>51</v>
      </c>
      <c r="BG114" s="19">
        <v>52</v>
      </c>
      <c r="BH114" s="19">
        <v>53</v>
      </c>
      <c r="BI114" s="19">
        <v>54</v>
      </c>
      <c r="BJ114" s="19">
        <v>55</v>
      </c>
      <c r="BK114" s="19">
        <v>56</v>
      </c>
      <c r="BL114" s="19">
        <v>57</v>
      </c>
      <c r="BM114" s="19">
        <v>58</v>
      </c>
      <c r="BN114" s="19">
        <v>59</v>
      </c>
      <c r="BO114" s="19">
        <v>60</v>
      </c>
      <c r="BP114" s="19">
        <v>61</v>
      </c>
      <c r="BQ114" s="19">
        <v>62</v>
      </c>
      <c r="BR114" s="19">
        <v>63</v>
      </c>
      <c r="BS114" s="19">
        <v>64</v>
      </c>
      <c r="BT114" s="19">
        <v>65</v>
      </c>
      <c r="BU114" s="19">
        <v>66</v>
      </c>
      <c r="BV114" s="19">
        <v>67</v>
      </c>
      <c r="BW114" s="19">
        <v>68</v>
      </c>
      <c r="BX114" s="19">
        <v>69</v>
      </c>
    </row>
    <row r="115" spans="1:76" ht="12" x14ac:dyDescent="0.25">
      <c r="A115" s="718"/>
      <c r="B115" s="718"/>
      <c r="C115" s="720"/>
      <c r="D115" s="720"/>
      <c r="E115" s="720"/>
      <c r="F115" s="718"/>
      <c r="G115" s="22" t="str">
        <f>Factors!C$81</f>
        <v/>
      </c>
      <c r="H115" s="22" t="str">
        <f>Factors!D$81</f>
        <v/>
      </c>
      <c r="I115" s="22" t="str">
        <f>Factors!E$81</f>
        <v/>
      </c>
      <c r="J115" s="22" t="str">
        <f>Factors!F$81</f>
        <v/>
      </c>
      <c r="K115" s="22" t="str">
        <f>Factors!G$81</f>
        <v/>
      </c>
      <c r="L115" s="22" t="str">
        <f>Factors!H$81</f>
        <v/>
      </c>
      <c r="M115" s="22" t="str">
        <f>Factors!I$81</f>
        <v/>
      </c>
      <c r="N115" s="22" t="str">
        <f>Factors!J$81</f>
        <v/>
      </c>
      <c r="O115" s="22" t="str">
        <f>Factors!K$81</f>
        <v/>
      </c>
      <c r="P115" s="22" t="str">
        <f>Factors!L$81</f>
        <v/>
      </c>
      <c r="Q115" s="22" t="str">
        <f>Factors!M$81</f>
        <v/>
      </c>
      <c r="R115" s="22" t="str">
        <f>Factors!N$81</f>
        <v/>
      </c>
      <c r="S115" s="22" t="str">
        <f>Factors!O$81</f>
        <v/>
      </c>
      <c r="T115" s="22" t="str">
        <f>Factors!P$81</f>
        <v/>
      </c>
      <c r="U115" s="22" t="str">
        <f>Factors!Q$81</f>
        <v/>
      </c>
      <c r="V115" s="22" t="str">
        <f>Factors!R$81</f>
        <v/>
      </c>
      <c r="W115" s="22" t="str">
        <f>Factors!S$81</f>
        <v/>
      </c>
      <c r="X115" s="22" t="str">
        <f>Factors!T$81</f>
        <v/>
      </c>
      <c r="Y115" s="22" t="str">
        <f>Factors!U$81</f>
        <v/>
      </c>
      <c r="Z115" s="22" t="str">
        <f>Factors!V$81</f>
        <v/>
      </c>
      <c r="AA115" s="22" t="str">
        <f>Factors!W$81</f>
        <v/>
      </c>
      <c r="AB115" s="22" t="str">
        <f>Factors!X$81</f>
        <v/>
      </c>
      <c r="AC115" s="22" t="str">
        <f>Factors!Y$81</f>
        <v/>
      </c>
      <c r="AD115" s="22" t="str">
        <f>Factors!Z$81</f>
        <v/>
      </c>
      <c r="AE115" s="22" t="str">
        <f>Factors!AA$81</f>
        <v/>
      </c>
      <c r="AF115" s="22" t="str">
        <f>Factors!AB$81</f>
        <v/>
      </c>
      <c r="AG115" s="22" t="str">
        <f>Factors!AC$81</f>
        <v/>
      </c>
      <c r="AH115" s="22" t="str">
        <f>Factors!AD$81</f>
        <v/>
      </c>
      <c r="AI115" s="22" t="str">
        <f>Factors!AE$81</f>
        <v/>
      </c>
      <c r="AJ115" s="22" t="str">
        <f>Factors!AF$81</f>
        <v/>
      </c>
      <c r="AK115" s="22" t="str">
        <f>Factors!AG$81</f>
        <v/>
      </c>
      <c r="AL115" s="22" t="str">
        <f>Factors!AH$81</f>
        <v/>
      </c>
      <c r="AM115" s="22" t="str">
        <f>Factors!AI$81</f>
        <v/>
      </c>
      <c r="AN115" s="22" t="str">
        <f>Factors!AJ$81</f>
        <v/>
      </c>
      <c r="AO115" s="22" t="str">
        <f>Factors!AK$81</f>
        <v/>
      </c>
      <c r="AP115" s="22" t="str">
        <f>Factors!AL$81</f>
        <v/>
      </c>
      <c r="AQ115" s="22" t="str">
        <f>Factors!AM$81</f>
        <v/>
      </c>
      <c r="AR115" s="22" t="str">
        <f>Factors!AN$81</f>
        <v/>
      </c>
      <c r="AS115" s="22" t="str">
        <f>Factors!AO$81</f>
        <v/>
      </c>
      <c r="AT115" s="22" t="str">
        <f>Factors!AP$81</f>
        <v/>
      </c>
      <c r="AU115" s="22" t="str">
        <f>Factors!AQ$81</f>
        <v/>
      </c>
      <c r="AV115" s="22" t="str">
        <f>Factors!AR$81</f>
        <v/>
      </c>
      <c r="AW115" s="22" t="str">
        <f>Factors!AS$81</f>
        <v/>
      </c>
      <c r="AX115" s="22" t="str">
        <f>Factors!AT$81</f>
        <v/>
      </c>
      <c r="AY115" s="22" t="str">
        <f>Factors!AU$81</f>
        <v/>
      </c>
      <c r="AZ115" s="22" t="str">
        <f>Factors!AV$81</f>
        <v/>
      </c>
      <c r="BA115" s="22" t="str">
        <f>Factors!AW$81</f>
        <v/>
      </c>
      <c r="BB115" s="22" t="str">
        <f>Factors!AX$81</f>
        <v/>
      </c>
      <c r="BC115" s="22" t="str">
        <f>Factors!AY$81</f>
        <v/>
      </c>
      <c r="BD115" s="22" t="str">
        <f>Factors!AZ$81</f>
        <v/>
      </c>
      <c r="BE115" s="22" t="str">
        <f>Factors!BA$81</f>
        <v/>
      </c>
      <c r="BF115" s="22" t="str">
        <f>Factors!BB$81</f>
        <v/>
      </c>
      <c r="BG115" s="22" t="str">
        <f>Factors!BC$81</f>
        <v/>
      </c>
      <c r="BH115" s="22" t="str">
        <f>Factors!BD$81</f>
        <v/>
      </c>
      <c r="BI115" s="22" t="str">
        <f>Factors!BE$81</f>
        <v/>
      </c>
      <c r="BJ115" s="22" t="str">
        <f>Factors!BF$81</f>
        <v/>
      </c>
      <c r="BK115" s="22" t="str">
        <f>Factors!BG$81</f>
        <v/>
      </c>
      <c r="BL115" s="22" t="str">
        <f>Factors!BH$81</f>
        <v/>
      </c>
      <c r="BM115" s="22" t="str">
        <f>Factors!BI$81</f>
        <v/>
      </c>
      <c r="BN115" s="22" t="str">
        <f>Factors!BJ$81</f>
        <v/>
      </c>
      <c r="BO115" s="22" t="str">
        <f>Factors!BK$81</f>
        <v/>
      </c>
      <c r="BP115" s="22" t="str">
        <f>Factors!BL$81</f>
        <v/>
      </c>
      <c r="BQ115" s="22" t="str">
        <f>Factors!BM$81</f>
        <v/>
      </c>
      <c r="BR115" s="22" t="str">
        <f>Factors!BN$81</f>
        <v/>
      </c>
      <c r="BS115" s="22" t="str">
        <f>Factors!BO$81</f>
        <v/>
      </c>
      <c r="BT115" s="22" t="str">
        <f>Factors!BP$81</f>
        <v/>
      </c>
      <c r="BU115" s="22" t="str">
        <f>Factors!BQ$81</f>
        <v/>
      </c>
      <c r="BV115" s="22" t="str">
        <f>Factors!BR$81</f>
        <v/>
      </c>
      <c r="BW115" s="22" t="str">
        <f>Factors!BS$81</f>
        <v/>
      </c>
      <c r="BX115" s="22" t="str">
        <f>Factors!BT$81</f>
        <v/>
      </c>
    </row>
    <row r="116" spans="1:76" x14ac:dyDescent="0.2">
      <c r="A116" s="481" t="s">
        <v>49</v>
      </c>
      <c r="B116" s="491">
        <f>'Benefit Log'!B$38</f>
        <v>0</v>
      </c>
      <c r="C116" s="483" t="str">
        <f>C6</f>
        <v>Non-QALY</v>
      </c>
      <c r="D116" s="485">
        <f>D333</f>
        <v>0</v>
      </c>
      <c r="E116" s="316">
        <f t="shared" ref="E116:E130" si="34">SUM(G116:BX116)</f>
        <v>0</v>
      </c>
      <c r="F116" s="485">
        <f>E333</f>
        <v>0</v>
      </c>
      <c r="G116" s="433"/>
      <c r="H116" s="433"/>
      <c r="I116" s="433"/>
      <c r="J116" s="433"/>
      <c r="K116" s="433"/>
      <c r="L116" s="433"/>
      <c r="M116" s="433"/>
      <c r="N116" s="433"/>
      <c r="O116" s="433"/>
      <c r="P116" s="433"/>
      <c r="Q116" s="433"/>
      <c r="R116" s="433"/>
      <c r="S116" s="433"/>
      <c r="T116" s="433"/>
      <c r="U116" s="433"/>
      <c r="V116" s="433"/>
      <c r="W116" s="433"/>
      <c r="X116" s="433"/>
      <c r="Y116" s="433"/>
      <c r="Z116" s="433"/>
      <c r="AA116" s="433"/>
      <c r="AB116" s="433"/>
      <c r="AC116" s="433"/>
      <c r="AD116" s="433"/>
      <c r="AE116" s="433"/>
      <c r="AF116" s="433"/>
      <c r="AG116" s="433"/>
      <c r="AH116" s="433"/>
      <c r="AI116" s="433"/>
      <c r="AJ116" s="433"/>
      <c r="AK116" s="433"/>
      <c r="AL116" s="433"/>
      <c r="AM116" s="433"/>
      <c r="AN116" s="433"/>
      <c r="AO116" s="433"/>
      <c r="AP116" s="433"/>
      <c r="AQ116" s="433"/>
      <c r="AR116" s="433"/>
      <c r="AS116" s="433"/>
      <c r="AT116" s="433"/>
      <c r="AU116" s="433"/>
      <c r="AV116" s="433"/>
      <c r="AW116" s="433"/>
      <c r="AX116" s="433"/>
      <c r="AY116" s="433"/>
      <c r="AZ116" s="433"/>
      <c r="BA116" s="433"/>
      <c r="BB116" s="433"/>
      <c r="BC116" s="433"/>
      <c r="BD116" s="433"/>
      <c r="BE116" s="433"/>
      <c r="BF116" s="433"/>
      <c r="BG116" s="433"/>
      <c r="BH116" s="433"/>
      <c r="BI116" s="433"/>
      <c r="BJ116" s="433"/>
      <c r="BK116" s="433"/>
      <c r="BL116" s="433"/>
      <c r="BM116" s="433"/>
      <c r="BN116" s="433"/>
      <c r="BO116" s="433"/>
      <c r="BP116" s="433"/>
      <c r="BQ116" s="433"/>
      <c r="BR116" s="433"/>
      <c r="BS116" s="433"/>
      <c r="BT116" s="433"/>
      <c r="BU116" s="433"/>
      <c r="BV116" s="433"/>
      <c r="BW116" s="433"/>
      <c r="BX116" s="433"/>
    </row>
    <row r="117" spans="1:76" x14ac:dyDescent="0.2">
      <c r="A117" s="481" t="s">
        <v>50</v>
      </c>
      <c r="B117" s="491">
        <f>'Benefit Log'!B$39</f>
        <v>0</v>
      </c>
      <c r="C117" s="483" t="str">
        <f t="shared" ref="C117:C130" si="35">C7</f>
        <v>Non-QALY</v>
      </c>
      <c r="D117" s="485">
        <f>D335</f>
        <v>0</v>
      </c>
      <c r="E117" s="316">
        <f t="shared" si="34"/>
        <v>0</v>
      </c>
      <c r="F117" s="485">
        <f>E335</f>
        <v>0</v>
      </c>
      <c r="G117" s="551"/>
      <c r="H117" s="551"/>
      <c r="I117" s="551"/>
      <c r="J117" s="551"/>
      <c r="K117" s="551"/>
      <c r="L117" s="551"/>
      <c r="M117" s="551"/>
      <c r="N117" s="551"/>
      <c r="O117" s="551"/>
      <c r="P117" s="551"/>
      <c r="Q117" s="551"/>
      <c r="R117" s="551"/>
      <c r="S117" s="551"/>
      <c r="T117" s="551"/>
      <c r="U117" s="551"/>
      <c r="V117" s="551"/>
      <c r="W117" s="551"/>
      <c r="X117" s="551"/>
      <c r="Y117" s="551"/>
      <c r="Z117" s="551"/>
      <c r="AA117" s="551"/>
      <c r="AB117" s="551"/>
      <c r="AC117" s="551"/>
      <c r="AD117" s="551"/>
      <c r="AE117" s="551"/>
      <c r="AF117" s="551"/>
      <c r="AG117" s="551"/>
      <c r="AH117" s="551"/>
      <c r="AI117" s="551"/>
      <c r="AJ117" s="551"/>
      <c r="AK117" s="551"/>
      <c r="AL117" s="551"/>
      <c r="AM117" s="551"/>
      <c r="AN117" s="551"/>
      <c r="AO117" s="551"/>
      <c r="AP117" s="551"/>
      <c r="AQ117" s="551"/>
      <c r="AR117" s="551"/>
      <c r="AS117" s="551"/>
      <c r="AT117" s="551"/>
      <c r="AU117" s="551"/>
      <c r="AV117" s="551"/>
      <c r="AW117" s="551"/>
      <c r="AX117" s="551"/>
      <c r="AY117" s="551"/>
      <c r="AZ117" s="551"/>
      <c r="BA117" s="551"/>
      <c r="BB117" s="551"/>
      <c r="BC117" s="551"/>
      <c r="BD117" s="551"/>
      <c r="BE117" s="551"/>
      <c r="BF117" s="551"/>
      <c r="BG117" s="551"/>
      <c r="BH117" s="551"/>
      <c r="BI117" s="551"/>
      <c r="BJ117" s="551"/>
      <c r="BK117" s="551"/>
      <c r="BL117" s="551"/>
      <c r="BM117" s="551"/>
      <c r="BN117" s="551"/>
      <c r="BO117" s="551"/>
      <c r="BP117" s="551"/>
      <c r="BQ117" s="551"/>
      <c r="BR117" s="551"/>
      <c r="BS117" s="551"/>
      <c r="BT117" s="551"/>
      <c r="BU117" s="551"/>
      <c r="BV117" s="551"/>
      <c r="BW117" s="551"/>
      <c r="BX117" s="551"/>
    </row>
    <row r="118" spans="1:76" x14ac:dyDescent="0.2">
      <c r="A118" s="481" t="s">
        <v>51</v>
      </c>
      <c r="B118" s="491">
        <f>'Benefit Log'!B$40</f>
        <v>0</v>
      </c>
      <c r="C118" s="483" t="str">
        <f t="shared" si="35"/>
        <v>Non-QALY</v>
      </c>
      <c r="D118" s="485">
        <f>D337</f>
        <v>0</v>
      </c>
      <c r="E118" s="316">
        <f t="shared" si="34"/>
        <v>0</v>
      </c>
      <c r="F118" s="485">
        <f>E337</f>
        <v>0</v>
      </c>
      <c r="G118" s="551"/>
      <c r="H118" s="551"/>
      <c r="I118" s="551"/>
      <c r="J118" s="551"/>
      <c r="K118" s="551"/>
      <c r="L118" s="551"/>
      <c r="M118" s="551"/>
      <c r="N118" s="551"/>
      <c r="O118" s="551"/>
      <c r="P118" s="551"/>
      <c r="Q118" s="551"/>
      <c r="R118" s="551"/>
      <c r="S118" s="551"/>
      <c r="T118" s="551"/>
      <c r="U118" s="551"/>
      <c r="V118" s="551"/>
      <c r="W118" s="551"/>
      <c r="X118" s="551"/>
      <c r="Y118" s="551"/>
      <c r="Z118" s="551"/>
      <c r="AA118" s="551"/>
      <c r="AB118" s="551"/>
      <c r="AC118" s="551"/>
      <c r="AD118" s="551"/>
      <c r="AE118" s="551"/>
      <c r="AF118" s="551"/>
      <c r="AG118" s="551"/>
      <c r="AH118" s="551"/>
      <c r="AI118" s="551"/>
      <c r="AJ118" s="551"/>
      <c r="AK118" s="551"/>
      <c r="AL118" s="551"/>
      <c r="AM118" s="551"/>
      <c r="AN118" s="551"/>
      <c r="AO118" s="551"/>
      <c r="AP118" s="551"/>
      <c r="AQ118" s="551"/>
      <c r="AR118" s="551"/>
      <c r="AS118" s="551"/>
      <c r="AT118" s="551"/>
      <c r="AU118" s="551"/>
      <c r="AV118" s="551"/>
      <c r="AW118" s="551"/>
      <c r="AX118" s="551"/>
      <c r="AY118" s="551"/>
      <c r="AZ118" s="551"/>
      <c r="BA118" s="551"/>
      <c r="BB118" s="551"/>
      <c r="BC118" s="551"/>
      <c r="BD118" s="551"/>
      <c r="BE118" s="551"/>
      <c r="BF118" s="551"/>
      <c r="BG118" s="551"/>
      <c r="BH118" s="551"/>
      <c r="BI118" s="551"/>
      <c r="BJ118" s="551"/>
      <c r="BK118" s="551"/>
      <c r="BL118" s="551"/>
      <c r="BM118" s="551"/>
      <c r="BN118" s="551"/>
      <c r="BO118" s="551"/>
      <c r="BP118" s="551"/>
      <c r="BQ118" s="551"/>
      <c r="BR118" s="551"/>
      <c r="BS118" s="551"/>
      <c r="BT118" s="551"/>
      <c r="BU118" s="551"/>
      <c r="BV118" s="551"/>
      <c r="BW118" s="551"/>
      <c r="BX118" s="551"/>
    </row>
    <row r="119" spans="1:76" x14ac:dyDescent="0.2">
      <c r="A119" s="481" t="s">
        <v>52</v>
      </c>
      <c r="B119" s="491">
        <f>'Benefit Log'!B$41</f>
        <v>0</v>
      </c>
      <c r="C119" s="483" t="str">
        <f t="shared" si="35"/>
        <v>Non-QALY</v>
      </c>
      <c r="D119" s="485">
        <f>D339</f>
        <v>0</v>
      </c>
      <c r="E119" s="316">
        <f t="shared" si="34"/>
        <v>0</v>
      </c>
      <c r="F119" s="485">
        <f>E339</f>
        <v>0</v>
      </c>
      <c r="G119" s="551"/>
      <c r="H119" s="551"/>
      <c r="I119" s="551"/>
      <c r="J119" s="551"/>
      <c r="K119" s="551"/>
      <c r="L119" s="551"/>
      <c r="M119" s="551"/>
      <c r="N119" s="551"/>
      <c r="O119" s="551"/>
      <c r="P119" s="551"/>
      <c r="Q119" s="551"/>
      <c r="R119" s="551"/>
      <c r="S119" s="551"/>
      <c r="T119" s="551"/>
      <c r="U119" s="551"/>
      <c r="V119" s="551"/>
      <c r="W119" s="551"/>
      <c r="X119" s="551"/>
      <c r="Y119" s="551"/>
      <c r="Z119" s="551"/>
      <c r="AA119" s="551"/>
      <c r="AB119" s="551"/>
      <c r="AC119" s="551"/>
      <c r="AD119" s="551"/>
      <c r="AE119" s="551"/>
      <c r="AF119" s="551"/>
      <c r="AG119" s="551"/>
      <c r="AH119" s="551"/>
      <c r="AI119" s="551"/>
      <c r="AJ119" s="551"/>
      <c r="AK119" s="551"/>
      <c r="AL119" s="551"/>
      <c r="AM119" s="551"/>
      <c r="AN119" s="551"/>
      <c r="AO119" s="551"/>
      <c r="AP119" s="551"/>
      <c r="AQ119" s="551"/>
      <c r="AR119" s="551"/>
      <c r="AS119" s="551"/>
      <c r="AT119" s="551"/>
      <c r="AU119" s="551"/>
      <c r="AV119" s="551"/>
      <c r="AW119" s="551"/>
      <c r="AX119" s="551"/>
      <c r="AY119" s="551"/>
      <c r="AZ119" s="551"/>
      <c r="BA119" s="551"/>
      <c r="BB119" s="551"/>
      <c r="BC119" s="551"/>
      <c r="BD119" s="551"/>
      <c r="BE119" s="551"/>
      <c r="BF119" s="551"/>
      <c r="BG119" s="551"/>
      <c r="BH119" s="551"/>
      <c r="BI119" s="551"/>
      <c r="BJ119" s="551"/>
      <c r="BK119" s="551"/>
      <c r="BL119" s="551"/>
      <c r="BM119" s="551"/>
      <c r="BN119" s="551"/>
      <c r="BO119" s="551"/>
      <c r="BP119" s="551"/>
      <c r="BQ119" s="551"/>
      <c r="BR119" s="551"/>
      <c r="BS119" s="551"/>
      <c r="BT119" s="551"/>
      <c r="BU119" s="551"/>
      <c r="BV119" s="551"/>
      <c r="BW119" s="551"/>
      <c r="BX119" s="551"/>
    </row>
    <row r="120" spans="1:76" x14ac:dyDescent="0.2">
      <c r="A120" s="481" t="s">
        <v>53</v>
      </c>
      <c r="B120" s="491">
        <f>'Benefit Log'!B$42</f>
        <v>0</v>
      </c>
      <c r="C120" s="483" t="str">
        <f t="shared" si="35"/>
        <v>Non-QALY</v>
      </c>
      <c r="D120" s="485">
        <f>D341</f>
        <v>0</v>
      </c>
      <c r="E120" s="316">
        <f t="shared" si="34"/>
        <v>0</v>
      </c>
      <c r="F120" s="485">
        <f>E341</f>
        <v>0</v>
      </c>
      <c r="G120" s="551"/>
      <c r="H120" s="551"/>
      <c r="I120" s="551"/>
      <c r="J120" s="551"/>
      <c r="K120" s="551"/>
      <c r="L120" s="551"/>
      <c r="M120" s="551"/>
      <c r="N120" s="551"/>
      <c r="O120" s="551"/>
      <c r="P120" s="551"/>
      <c r="Q120" s="551"/>
      <c r="R120" s="551"/>
      <c r="S120" s="551"/>
      <c r="T120" s="551"/>
      <c r="U120" s="551"/>
      <c r="V120" s="551"/>
      <c r="W120" s="551"/>
      <c r="X120" s="551"/>
      <c r="Y120" s="551"/>
      <c r="Z120" s="551"/>
      <c r="AA120" s="551"/>
      <c r="AB120" s="551"/>
      <c r="AC120" s="551"/>
      <c r="AD120" s="551"/>
      <c r="AE120" s="551"/>
      <c r="AF120" s="551"/>
      <c r="AG120" s="551"/>
      <c r="AH120" s="551"/>
      <c r="AI120" s="551"/>
      <c r="AJ120" s="551"/>
      <c r="AK120" s="551"/>
      <c r="AL120" s="551"/>
      <c r="AM120" s="551"/>
      <c r="AN120" s="551"/>
      <c r="AO120" s="551"/>
      <c r="AP120" s="551"/>
      <c r="AQ120" s="551"/>
      <c r="AR120" s="551"/>
      <c r="AS120" s="551"/>
      <c r="AT120" s="551"/>
      <c r="AU120" s="551"/>
      <c r="AV120" s="551"/>
      <c r="AW120" s="551"/>
      <c r="AX120" s="551"/>
      <c r="AY120" s="551"/>
      <c r="AZ120" s="551"/>
      <c r="BA120" s="551"/>
      <c r="BB120" s="551"/>
      <c r="BC120" s="551"/>
      <c r="BD120" s="551"/>
      <c r="BE120" s="551"/>
      <c r="BF120" s="551"/>
      <c r="BG120" s="551"/>
      <c r="BH120" s="551"/>
      <c r="BI120" s="551"/>
      <c r="BJ120" s="551"/>
      <c r="BK120" s="551"/>
      <c r="BL120" s="551"/>
      <c r="BM120" s="551"/>
      <c r="BN120" s="551"/>
      <c r="BO120" s="551"/>
      <c r="BP120" s="551"/>
      <c r="BQ120" s="551"/>
      <c r="BR120" s="551"/>
      <c r="BS120" s="551"/>
      <c r="BT120" s="551"/>
      <c r="BU120" s="551"/>
      <c r="BV120" s="551"/>
      <c r="BW120" s="551"/>
      <c r="BX120" s="551"/>
    </row>
    <row r="121" spans="1:76" x14ac:dyDescent="0.2">
      <c r="A121" s="481" t="s">
        <v>54</v>
      </c>
      <c r="B121" s="491">
        <f>'Benefit Log'!B$43</f>
        <v>0</v>
      </c>
      <c r="C121" s="483" t="str">
        <f t="shared" si="35"/>
        <v>Non-QALY</v>
      </c>
      <c r="D121" s="485">
        <f>D343</f>
        <v>0</v>
      </c>
      <c r="E121" s="316">
        <f t="shared" si="34"/>
        <v>0</v>
      </c>
      <c r="F121" s="485">
        <f>E343</f>
        <v>0</v>
      </c>
      <c r="G121" s="551"/>
      <c r="H121" s="551"/>
      <c r="I121" s="551"/>
      <c r="J121" s="551"/>
      <c r="K121" s="551"/>
      <c r="L121" s="551"/>
      <c r="M121" s="551"/>
      <c r="N121" s="551"/>
      <c r="O121" s="551"/>
      <c r="P121" s="551"/>
      <c r="Q121" s="551"/>
      <c r="R121" s="551"/>
      <c r="S121" s="551"/>
      <c r="T121" s="551"/>
      <c r="U121" s="551"/>
      <c r="V121" s="551"/>
      <c r="W121" s="551"/>
      <c r="X121" s="551"/>
      <c r="Y121" s="551"/>
      <c r="Z121" s="551"/>
      <c r="AA121" s="551"/>
      <c r="AB121" s="551"/>
      <c r="AC121" s="551"/>
      <c r="AD121" s="551"/>
      <c r="AE121" s="551"/>
      <c r="AF121" s="551"/>
      <c r="AG121" s="551"/>
      <c r="AH121" s="551"/>
      <c r="AI121" s="551"/>
      <c r="AJ121" s="551"/>
      <c r="AK121" s="551"/>
      <c r="AL121" s="551"/>
      <c r="AM121" s="551"/>
      <c r="AN121" s="551"/>
      <c r="AO121" s="551"/>
      <c r="AP121" s="551"/>
      <c r="AQ121" s="551"/>
      <c r="AR121" s="551"/>
      <c r="AS121" s="551"/>
      <c r="AT121" s="551"/>
      <c r="AU121" s="551"/>
      <c r="AV121" s="551"/>
      <c r="AW121" s="551"/>
      <c r="AX121" s="551"/>
      <c r="AY121" s="551"/>
      <c r="AZ121" s="551"/>
      <c r="BA121" s="551"/>
      <c r="BB121" s="551"/>
      <c r="BC121" s="551"/>
      <c r="BD121" s="551"/>
      <c r="BE121" s="551"/>
      <c r="BF121" s="551"/>
      <c r="BG121" s="551"/>
      <c r="BH121" s="551"/>
      <c r="BI121" s="551"/>
      <c r="BJ121" s="551"/>
      <c r="BK121" s="551"/>
      <c r="BL121" s="551"/>
      <c r="BM121" s="551"/>
      <c r="BN121" s="551"/>
      <c r="BO121" s="551"/>
      <c r="BP121" s="551"/>
      <c r="BQ121" s="551"/>
      <c r="BR121" s="551"/>
      <c r="BS121" s="551"/>
      <c r="BT121" s="551"/>
      <c r="BU121" s="551"/>
      <c r="BV121" s="551"/>
      <c r="BW121" s="551"/>
      <c r="BX121" s="551"/>
    </row>
    <row r="122" spans="1:76" x14ac:dyDescent="0.2">
      <c r="A122" s="481" t="s">
        <v>566</v>
      </c>
      <c r="B122" s="491">
        <f>'Benefit Log'!B$44</f>
        <v>0</v>
      </c>
      <c r="C122" s="483" t="str">
        <f t="shared" si="35"/>
        <v>Non-QALY</v>
      </c>
      <c r="D122" s="485">
        <f>D345</f>
        <v>0</v>
      </c>
      <c r="E122" s="316">
        <f t="shared" si="34"/>
        <v>0</v>
      </c>
      <c r="F122" s="485">
        <f>E345</f>
        <v>0</v>
      </c>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1"/>
      <c r="AK122" s="551"/>
      <c r="AL122" s="551"/>
      <c r="AM122" s="551"/>
      <c r="AN122" s="551"/>
      <c r="AO122" s="551"/>
      <c r="AP122" s="551"/>
      <c r="AQ122" s="551"/>
      <c r="AR122" s="551"/>
      <c r="AS122" s="551"/>
      <c r="AT122" s="551"/>
      <c r="AU122" s="551"/>
      <c r="AV122" s="551"/>
      <c r="AW122" s="551"/>
      <c r="AX122" s="551"/>
      <c r="AY122" s="551"/>
      <c r="AZ122" s="551"/>
      <c r="BA122" s="551"/>
      <c r="BB122" s="551"/>
      <c r="BC122" s="551"/>
      <c r="BD122" s="551"/>
      <c r="BE122" s="551"/>
      <c r="BF122" s="551"/>
      <c r="BG122" s="551"/>
      <c r="BH122" s="551"/>
      <c r="BI122" s="551"/>
      <c r="BJ122" s="551"/>
      <c r="BK122" s="551"/>
      <c r="BL122" s="551"/>
      <c r="BM122" s="551"/>
      <c r="BN122" s="551"/>
      <c r="BO122" s="551"/>
      <c r="BP122" s="551"/>
      <c r="BQ122" s="551"/>
      <c r="BR122" s="551"/>
      <c r="BS122" s="551"/>
      <c r="BT122" s="551"/>
      <c r="BU122" s="551"/>
      <c r="BV122" s="551"/>
      <c r="BW122" s="551"/>
      <c r="BX122" s="551"/>
    </row>
    <row r="123" spans="1:76" x14ac:dyDescent="0.2">
      <c r="A123" s="481" t="s">
        <v>567</v>
      </c>
      <c r="B123" s="491">
        <f>'Benefit Log'!B$45</f>
        <v>0</v>
      </c>
      <c r="C123" s="483" t="str">
        <f t="shared" si="35"/>
        <v>Non-QALY</v>
      </c>
      <c r="D123" s="485">
        <f>D347</f>
        <v>0</v>
      </c>
      <c r="E123" s="316">
        <f t="shared" si="34"/>
        <v>0</v>
      </c>
      <c r="F123" s="485">
        <f>E347</f>
        <v>0</v>
      </c>
      <c r="G123" s="551"/>
      <c r="H123" s="551"/>
      <c r="I123" s="551"/>
      <c r="J123" s="551"/>
      <c r="K123" s="551"/>
      <c r="L123" s="551"/>
      <c r="M123" s="551"/>
      <c r="N123" s="551"/>
      <c r="O123" s="551"/>
      <c r="P123" s="551"/>
      <c r="Q123" s="551"/>
      <c r="R123" s="551"/>
      <c r="S123" s="551"/>
      <c r="T123" s="551"/>
      <c r="U123" s="551"/>
      <c r="V123" s="551"/>
      <c r="W123" s="551"/>
      <c r="X123" s="551"/>
      <c r="Y123" s="551"/>
      <c r="Z123" s="551"/>
      <c r="AA123" s="551"/>
      <c r="AB123" s="551"/>
      <c r="AC123" s="551"/>
      <c r="AD123" s="551"/>
      <c r="AE123" s="551"/>
      <c r="AF123" s="551"/>
      <c r="AG123" s="551"/>
      <c r="AH123" s="551"/>
      <c r="AI123" s="551"/>
      <c r="AJ123" s="551"/>
      <c r="AK123" s="551"/>
      <c r="AL123" s="551"/>
      <c r="AM123" s="551"/>
      <c r="AN123" s="551"/>
      <c r="AO123" s="551"/>
      <c r="AP123" s="551"/>
      <c r="AQ123" s="551"/>
      <c r="AR123" s="551"/>
      <c r="AS123" s="551"/>
      <c r="AT123" s="551"/>
      <c r="AU123" s="551"/>
      <c r="AV123" s="551"/>
      <c r="AW123" s="551"/>
      <c r="AX123" s="551"/>
      <c r="AY123" s="551"/>
      <c r="AZ123" s="551"/>
      <c r="BA123" s="551"/>
      <c r="BB123" s="551"/>
      <c r="BC123" s="551"/>
      <c r="BD123" s="551"/>
      <c r="BE123" s="551"/>
      <c r="BF123" s="551"/>
      <c r="BG123" s="551"/>
      <c r="BH123" s="551"/>
      <c r="BI123" s="551"/>
      <c r="BJ123" s="551"/>
      <c r="BK123" s="551"/>
      <c r="BL123" s="551"/>
      <c r="BM123" s="551"/>
      <c r="BN123" s="551"/>
      <c r="BO123" s="551"/>
      <c r="BP123" s="551"/>
      <c r="BQ123" s="551"/>
      <c r="BR123" s="551"/>
      <c r="BS123" s="551"/>
      <c r="BT123" s="551"/>
      <c r="BU123" s="551"/>
      <c r="BV123" s="551"/>
      <c r="BW123" s="551"/>
      <c r="BX123" s="551"/>
    </row>
    <row r="124" spans="1:76" x14ac:dyDescent="0.2">
      <c r="A124" s="481" t="s">
        <v>638</v>
      </c>
      <c r="B124" s="491">
        <f>'Benefit Log'!B$46</f>
        <v>0</v>
      </c>
      <c r="C124" s="483" t="str">
        <f t="shared" si="35"/>
        <v>Non-QALY</v>
      </c>
      <c r="D124" s="485">
        <f>D349</f>
        <v>0</v>
      </c>
      <c r="E124" s="316">
        <f t="shared" si="34"/>
        <v>0</v>
      </c>
      <c r="F124" s="485">
        <f>E349</f>
        <v>0</v>
      </c>
      <c r="G124" s="433"/>
      <c r="H124" s="433"/>
      <c r="I124" s="433"/>
      <c r="J124" s="433"/>
      <c r="K124" s="433"/>
      <c r="L124" s="433"/>
      <c r="M124" s="433"/>
      <c r="N124" s="433"/>
      <c r="O124" s="433"/>
      <c r="P124" s="433"/>
      <c r="Q124" s="433"/>
      <c r="R124" s="433"/>
      <c r="S124" s="433"/>
      <c r="T124" s="433"/>
      <c r="U124" s="433"/>
      <c r="V124" s="433"/>
      <c r="W124" s="433"/>
      <c r="X124" s="433"/>
      <c r="Y124" s="433"/>
      <c r="Z124" s="433"/>
      <c r="AA124" s="433"/>
      <c r="AB124" s="433"/>
      <c r="AC124" s="433"/>
      <c r="AD124" s="433"/>
      <c r="AE124" s="433"/>
      <c r="AF124" s="433"/>
      <c r="AG124" s="433"/>
      <c r="AH124" s="433"/>
      <c r="AI124" s="433"/>
      <c r="AJ124" s="433"/>
      <c r="AK124" s="433"/>
      <c r="AL124" s="433"/>
      <c r="AM124" s="433"/>
      <c r="AN124" s="433"/>
      <c r="AO124" s="433"/>
      <c r="AP124" s="433"/>
      <c r="AQ124" s="433"/>
      <c r="AR124" s="433"/>
      <c r="AS124" s="433"/>
      <c r="AT124" s="433"/>
      <c r="AU124" s="433"/>
      <c r="AV124" s="433"/>
      <c r="AW124" s="433"/>
      <c r="AX124" s="433"/>
      <c r="AY124" s="433"/>
      <c r="AZ124" s="433"/>
      <c r="BA124" s="433"/>
      <c r="BB124" s="433"/>
      <c r="BC124" s="433"/>
      <c r="BD124" s="433"/>
      <c r="BE124" s="433"/>
      <c r="BF124" s="433"/>
      <c r="BG124" s="433"/>
      <c r="BH124" s="433"/>
      <c r="BI124" s="433"/>
      <c r="BJ124" s="433"/>
      <c r="BK124" s="433"/>
      <c r="BL124" s="433"/>
      <c r="BM124" s="433"/>
      <c r="BN124" s="433"/>
      <c r="BO124" s="433"/>
      <c r="BP124" s="433"/>
      <c r="BQ124" s="433"/>
      <c r="BR124" s="433"/>
      <c r="BS124" s="433"/>
      <c r="BT124" s="433"/>
      <c r="BU124" s="433"/>
      <c r="BV124" s="433"/>
      <c r="BW124" s="433"/>
      <c r="BX124" s="433"/>
    </row>
    <row r="125" spans="1:76" x14ac:dyDescent="0.2">
      <c r="A125" s="481" t="s">
        <v>639</v>
      </c>
      <c r="B125" s="491">
        <f>'Benefit Log'!B$47</f>
        <v>0</v>
      </c>
      <c r="C125" s="483" t="str">
        <f t="shared" si="35"/>
        <v>Non-QALY</v>
      </c>
      <c r="D125" s="485">
        <f>D351</f>
        <v>0</v>
      </c>
      <c r="E125" s="316">
        <f t="shared" si="34"/>
        <v>0</v>
      </c>
      <c r="F125" s="485">
        <f>E351</f>
        <v>0</v>
      </c>
      <c r="G125" s="433"/>
      <c r="H125" s="433"/>
      <c r="I125" s="433"/>
      <c r="J125" s="433"/>
      <c r="K125" s="433"/>
      <c r="L125" s="433"/>
      <c r="M125" s="433"/>
      <c r="N125" s="433"/>
      <c r="O125" s="433"/>
      <c r="P125" s="433"/>
      <c r="Q125" s="433"/>
      <c r="R125" s="433"/>
      <c r="S125" s="433"/>
      <c r="T125" s="433"/>
      <c r="U125" s="433"/>
      <c r="V125" s="433"/>
      <c r="W125" s="433"/>
      <c r="X125" s="433"/>
      <c r="Y125" s="433"/>
      <c r="Z125" s="433"/>
      <c r="AA125" s="433"/>
      <c r="AB125" s="433"/>
      <c r="AC125" s="433"/>
      <c r="AD125" s="433"/>
      <c r="AE125" s="433"/>
      <c r="AF125" s="433"/>
      <c r="AG125" s="433"/>
      <c r="AH125" s="433"/>
      <c r="AI125" s="433"/>
      <c r="AJ125" s="433"/>
      <c r="AK125" s="433"/>
      <c r="AL125" s="433"/>
      <c r="AM125" s="433"/>
      <c r="AN125" s="433"/>
      <c r="AO125" s="433"/>
      <c r="AP125" s="433"/>
      <c r="AQ125" s="433"/>
      <c r="AR125" s="433"/>
      <c r="AS125" s="433"/>
      <c r="AT125" s="433"/>
      <c r="AU125" s="433"/>
      <c r="AV125" s="433"/>
      <c r="AW125" s="433"/>
      <c r="AX125" s="433"/>
      <c r="AY125" s="433"/>
      <c r="AZ125" s="433"/>
      <c r="BA125" s="433"/>
      <c r="BB125" s="433"/>
      <c r="BC125" s="433"/>
      <c r="BD125" s="433"/>
      <c r="BE125" s="433"/>
      <c r="BF125" s="433"/>
      <c r="BG125" s="433"/>
      <c r="BH125" s="433"/>
      <c r="BI125" s="433"/>
      <c r="BJ125" s="433"/>
      <c r="BK125" s="433"/>
      <c r="BL125" s="433"/>
      <c r="BM125" s="433"/>
      <c r="BN125" s="433"/>
      <c r="BO125" s="433"/>
      <c r="BP125" s="433"/>
      <c r="BQ125" s="433"/>
      <c r="BR125" s="433"/>
      <c r="BS125" s="433"/>
      <c r="BT125" s="433"/>
      <c r="BU125" s="433"/>
      <c r="BV125" s="433"/>
      <c r="BW125" s="433"/>
      <c r="BX125" s="433"/>
    </row>
    <row r="126" spans="1:76" x14ac:dyDescent="0.2">
      <c r="A126" s="481" t="s">
        <v>640</v>
      </c>
      <c r="B126" s="491">
        <f>'Benefit Log'!B$48</f>
        <v>0</v>
      </c>
      <c r="C126" s="483" t="str">
        <f t="shared" si="35"/>
        <v>Non-QALY</v>
      </c>
      <c r="D126" s="485">
        <f>D353</f>
        <v>0</v>
      </c>
      <c r="E126" s="316">
        <f t="shared" si="34"/>
        <v>0</v>
      </c>
      <c r="F126" s="485">
        <f>E353</f>
        <v>0</v>
      </c>
      <c r="G126" s="433"/>
      <c r="H126" s="433"/>
      <c r="I126" s="433"/>
      <c r="J126" s="433"/>
      <c r="K126" s="433"/>
      <c r="L126" s="433"/>
      <c r="M126" s="433"/>
      <c r="N126" s="433"/>
      <c r="O126" s="433"/>
      <c r="P126" s="433"/>
      <c r="Q126" s="433"/>
      <c r="R126" s="433"/>
      <c r="S126" s="433"/>
      <c r="T126" s="433"/>
      <c r="U126" s="433"/>
      <c r="V126" s="433"/>
      <c r="W126" s="433"/>
      <c r="X126" s="433"/>
      <c r="Y126" s="433"/>
      <c r="Z126" s="433"/>
      <c r="AA126" s="433"/>
      <c r="AB126" s="433"/>
      <c r="AC126" s="433"/>
      <c r="AD126" s="433"/>
      <c r="AE126" s="433"/>
      <c r="AF126" s="433"/>
      <c r="AG126" s="433"/>
      <c r="AH126" s="433"/>
      <c r="AI126" s="433"/>
      <c r="AJ126" s="433"/>
      <c r="AK126" s="433"/>
      <c r="AL126" s="433"/>
      <c r="AM126" s="433"/>
      <c r="AN126" s="433"/>
      <c r="AO126" s="433"/>
      <c r="AP126" s="433"/>
      <c r="AQ126" s="433"/>
      <c r="AR126" s="433"/>
      <c r="AS126" s="433"/>
      <c r="AT126" s="433"/>
      <c r="AU126" s="433"/>
      <c r="AV126" s="433"/>
      <c r="AW126" s="433"/>
      <c r="AX126" s="433"/>
      <c r="AY126" s="433"/>
      <c r="AZ126" s="433"/>
      <c r="BA126" s="433"/>
      <c r="BB126" s="433"/>
      <c r="BC126" s="433"/>
      <c r="BD126" s="433"/>
      <c r="BE126" s="433"/>
      <c r="BF126" s="433"/>
      <c r="BG126" s="433"/>
      <c r="BH126" s="433"/>
      <c r="BI126" s="433"/>
      <c r="BJ126" s="433"/>
      <c r="BK126" s="433"/>
      <c r="BL126" s="433"/>
      <c r="BM126" s="433"/>
      <c r="BN126" s="433"/>
      <c r="BO126" s="433"/>
      <c r="BP126" s="433"/>
      <c r="BQ126" s="433"/>
      <c r="BR126" s="433"/>
      <c r="BS126" s="433"/>
      <c r="BT126" s="433"/>
      <c r="BU126" s="433"/>
      <c r="BV126" s="433"/>
      <c r="BW126" s="433"/>
      <c r="BX126" s="433"/>
    </row>
    <row r="127" spans="1:76" x14ac:dyDescent="0.2">
      <c r="A127" s="481" t="s">
        <v>641</v>
      </c>
      <c r="B127" s="491">
        <f>'Benefit Log'!B$49</f>
        <v>0</v>
      </c>
      <c r="C127" s="483" t="str">
        <f t="shared" si="35"/>
        <v>Non-QALY</v>
      </c>
      <c r="D127" s="485">
        <f>D355</f>
        <v>0</v>
      </c>
      <c r="E127" s="316">
        <f t="shared" si="34"/>
        <v>0</v>
      </c>
      <c r="F127" s="485">
        <f>E355</f>
        <v>0</v>
      </c>
      <c r="G127" s="433"/>
      <c r="H127" s="433"/>
      <c r="I127" s="433"/>
      <c r="J127" s="433"/>
      <c r="K127" s="433"/>
      <c r="L127" s="433"/>
      <c r="M127" s="433"/>
      <c r="N127" s="433"/>
      <c r="O127" s="433"/>
      <c r="P127" s="433"/>
      <c r="Q127" s="433"/>
      <c r="R127" s="433"/>
      <c r="S127" s="433"/>
      <c r="T127" s="433"/>
      <c r="U127" s="433"/>
      <c r="V127" s="433"/>
      <c r="W127" s="433"/>
      <c r="X127" s="433"/>
      <c r="Y127" s="433"/>
      <c r="Z127" s="433"/>
      <c r="AA127" s="433"/>
      <c r="AB127" s="433"/>
      <c r="AC127" s="433"/>
      <c r="AD127" s="433"/>
      <c r="AE127" s="433"/>
      <c r="AF127" s="433"/>
      <c r="AG127" s="433"/>
      <c r="AH127" s="433"/>
      <c r="AI127" s="433"/>
      <c r="AJ127" s="433"/>
      <c r="AK127" s="433"/>
      <c r="AL127" s="433"/>
      <c r="AM127" s="433"/>
      <c r="AN127" s="433"/>
      <c r="AO127" s="433"/>
      <c r="AP127" s="433"/>
      <c r="AQ127" s="433"/>
      <c r="AR127" s="433"/>
      <c r="AS127" s="433"/>
      <c r="AT127" s="433"/>
      <c r="AU127" s="433"/>
      <c r="AV127" s="433"/>
      <c r="AW127" s="433"/>
      <c r="AX127" s="433"/>
      <c r="AY127" s="433"/>
      <c r="AZ127" s="433"/>
      <c r="BA127" s="433"/>
      <c r="BB127" s="433"/>
      <c r="BC127" s="433"/>
      <c r="BD127" s="433"/>
      <c r="BE127" s="433"/>
      <c r="BF127" s="433"/>
      <c r="BG127" s="433"/>
      <c r="BH127" s="433"/>
      <c r="BI127" s="433"/>
      <c r="BJ127" s="433"/>
      <c r="BK127" s="433"/>
      <c r="BL127" s="433"/>
      <c r="BM127" s="433"/>
      <c r="BN127" s="433"/>
      <c r="BO127" s="433"/>
      <c r="BP127" s="433"/>
      <c r="BQ127" s="433"/>
      <c r="BR127" s="433"/>
      <c r="BS127" s="433"/>
      <c r="BT127" s="433"/>
      <c r="BU127" s="433"/>
      <c r="BV127" s="433"/>
      <c r="BW127" s="433"/>
      <c r="BX127" s="433"/>
    </row>
    <row r="128" spans="1:76" x14ac:dyDescent="0.2">
      <c r="A128" s="481" t="s">
        <v>642</v>
      </c>
      <c r="B128" s="491">
        <f>'Benefit Log'!B$50</f>
        <v>0</v>
      </c>
      <c r="C128" s="483" t="str">
        <f t="shared" si="35"/>
        <v>Non-QALY</v>
      </c>
      <c r="D128" s="485">
        <f>D357</f>
        <v>0</v>
      </c>
      <c r="E128" s="316">
        <f t="shared" si="34"/>
        <v>0</v>
      </c>
      <c r="F128" s="485">
        <f>E357</f>
        <v>0</v>
      </c>
      <c r="G128" s="433"/>
      <c r="H128" s="433"/>
      <c r="I128" s="433"/>
      <c r="J128" s="433"/>
      <c r="K128" s="433"/>
      <c r="L128" s="433"/>
      <c r="M128" s="433"/>
      <c r="N128" s="433"/>
      <c r="O128" s="433"/>
      <c r="P128" s="433"/>
      <c r="Q128" s="433"/>
      <c r="R128" s="433"/>
      <c r="S128" s="433"/>
      <c r="T128" s="433"/>
      <c r="U128" s="433"/>
      <c r="V128" s="433"/>
      <c r="W128" s="433"/>
      <c r="X128" s="433"/>
      <c r="Y128" s="433"/>
      <c r="Z128" s="433"/>
      <c r="AA128" s="433"/>
      <c r="AB128" s="433"/>
      <c r="AC128" s="433"/>
      <c r="AD128" s="433"/>
      <c r="AE128" s="433"/>
      <c r="AF128" s="433"/>
      <c r="AG128" s="433"/>
      <c r="AH128" s="433"/>
      <c r="AI128" s="433"/>
      <c r="AJ128" s="433"/>
      <c r="AK128" s="433"/>
      <c r="AL128" s="433"/>
      <c r="AM128" s="433"/>
      <c r="AN128" s="433"/>
      <c r="AO128" s="433"/>
      <c r="AP128" s="433"/>
      <c r="AQ128" s="433"/>
      <c r="AR128" s="433"/>
      <c r="AS128" s="433"/>
      <c r="AT128" s="433"/>
      <c r="AU128" s="433"/>
      <c r="AV128" s="433"/>
      <c r="AW128" s="433"/>
      <c r="AX128" s="433"/>
      <c r="AY128" s="433"/>
      <c r="AZ128" s="433"/>
      <c r="BA128" s="433"/>
      <c r="BB128" s="433"/>
      <c r="BC128" s="433"/>
      <c r="BD128" s="433"/>
      <c r="BE128" s="433"/>
      <c r="BF128" s="433"/>
      <c r="BG128" s="433"/>
      <c r="BH128" s="433"/>
      <c r="BI128" s="433"/>
      <c r="BJ128" s="433"/>
      <c r="BK128" s="433"/>
      <c r="BL128" s="433"/>
      <c r="BM128" s="433"/>
      <c r="BN128" s="433"/>
      <c r="BO128" s="433"/>
      <c r="BP128" s="433"/>
      <c r="BQ128" s="433"/>
      <c r="BR128" s="433"/>
      <c r="BS128" s="433"/>
      <c r="BT128" s="433"/>
      <c r="BU128" s="433"/>
      <c r="BV128" s="433"/>
      <c r="BW128" s="433"/>
      <c r="BX128" s="433"/>
    </row>
    <row r="129" spans="1:76" x14ac:dyDescent="0.2">
      <c r="A129" s="481" t="s">
        <v>643</v>
      </c>
      <c r="B129" s="491">
        <f>'Benefit Log'!B$51</f>
        <v>0</v>
      </c>
      <c r="C129" s="483" t="str">
        <f t="shared" si="35"/>
        <v>Non-QALY</v>
      </c>
      <c r="D129" s="485">
        <f>D359</f>
        <v>0</v>
      </c>
      <c r="E129" s="316">
        <f t="shared" si="34"/>
        <v>0</v>
      </c>
      <c r="F129" s="485">
        <f>E359</f>
        <v>0</v>
      </c>
      <c r="G129" s="433"/>
      <c r="H129" s="433"/>
      <c r="I129" s="433"/>
      <c r="J129" s="433"/>
      <c r="K129" s="433"/>
      <c r="L129" s="433"/>
      <c r="M129" s="433"/>
      <c r="N129" s="433"/>
      <c r="O129" s="433"/>
      <c r="P129" s="433"/>
      <c r="Q129" s="433"/>
      <c r="R129" s="433"/>
      <c r="S129" s="433"/>
      <c r="T129" s="433"/>
      <c r="U129" s="433"/>
      <c r="V129" s="433"/>
      <c r="W129" s="433"/>
      <c r="X129" s="433"/>
      <c r="Y129" s="433"/>
      <c r="Z129" s="433"/>
      <c r="AA129" s="433"/>
      <c r="AB129" s="433"/>
      <c r="AC129" s="433"/>
      <c r="AD129" s="433"/>
      <c r="AE129" s="433"/>
      <c r="AF129" s="433"/>
      <c r="AG129" s="433"/>
      <c r="AH129" s="433"/>
      <c r="AI129" s="433"/>
      <c r="AJ129" s="433"/>
      <c r="AK129" s="433"/>
      <c r="AL129" s="433"/>
      <c r="AM129" s="433"/>
      <c r="AN129" s="433"/>
      <c r="AO129" s="433"/>
      <c r="AP129" s="433"/>
      <c r="AQ129" s="433"/>
      <c r="AR129" s="433"/>
      <c r="AS129" s="433"/>
      <c r="AT129" s="433"/>
      <c r="AU129" s="433"/>
      <c r="AV129" s="433"/>
      <c r="AW129" s="433"/>
      <c r="AX129" s="433"/>
      <c r="AY129" s="433"/>
      <c r="AZ129" s="433"/>
      <c r="BA129" s="433"/>
      <c r="BB129" s="433"/>
      <c r="BC129" s="433"/>
      <c r="BD129" s="433"/>
      <c r="BE129" s="433"/>
      <c r="BF129" s="433"/>
      <c r="BG129" s="433"/>
      <c r="BH129" s="433"/>
      <c r="BI129" s="433"/>
      <c r="BJ129" s="433"/>
      <c r="BK129" s="433"/>
      <c r="BL129" s="433"/>
      <c r="BM129" s="433"/>
      <c r="BN129" s="433"/>
      <c r="BO129" s="433"/>
      <c r="BP129" s="433"/>
      <c r="BQ129" s="433"/>
      <c r="BR129" s="433"/>
      <c r="BS129" s="433"/>
      <c r="BT129" s="433"/>
      <c r="BU129" s="433"/>
      <c r="BV129" s="433"/>
      <c r="BW129" s="433"/>
      <c r="BX129" s="433"/>
    </row>
    <row r="130" spans="1:76" x14ac:dyDescent="0.2">
      <c r="A130" s="488" t="s">
        <v>644</v>
      </c>
      <c r="B130" s="492">
        <f>'Benefit Log'!B$52</f>
        <v>0</v>
      </c>
      <c r="C130" s="483" t="str">
        <f t="shared" si="35"/>
        <v>Non-QALY</v>
      </c>
      <c r="D130" s="485">
        <f>D361</f>
        <v>0</v>
      </c>
      <c r="E130" s="316">
        <f t="shared" si="34"/>
        <v>0</v>
      </c>
      <c r="F130" s="485">
        <f>E361</f>
        <v>0</v>
      </c>
      <c r="G130" s="433"/>
      <c r="H130" s="433"/>
      <c r="I130" s="433"/>
      <c r="J130" s="433"/>
      <c r="K130" s="433"/>
      <c r="L130" s="433"/>
      <c r="M130" s="433"/>
      <c r="N130" s="433"/>
      <c r="O130" s="433"/>
      <c r="P130" s="433"/>
      <c r="Q130" s="433"/>
      <c r="R130" s="433"/>
      <c r="S130" s="433"/>
      <c r="T130" s="433"/>
      <c r="U130" s="433"/>
      <c r="V130" s="433"/>
      <c r="W130" s="433"/>
      <c r="X130" s="433"/>
      <c r="Y130" s="433"/>
      <c r="Z130" s="433"/>
      <c r="AA130" s="433"/>
      <c r="AB130" s="433"/>
      <c r="AC130" s="433"/>
      <c r="AD130" s="433"/>
      <c r="AE130" s="433"/>
      <c r="AF130" s="433"/>
      <c r="AG130" s="433"/>
      <c r="AH130" s="433"/>
      <c r="AI130" s="433"/>
      <c r="AJ130" s="433"/>
      <c r="AK130" s="433"/>
      <c r="AL130" s="433"/>
      <c r="AM130" s="433"/>
      <c r="AN130" s="433"/>
      <c r="AO130" s="433"/>
      <c r="AP130" s="433"/>
      <c r="AQ130" s="433"/>
      <c r="AR130" s="433"/>
      <c r="AS130" s="433"/>
      <c r="AT130" s="433"/>
      <c r="AU130" s="433"/>
      <c r="AV130" s="433"/>
      <c r="AW130" s="433"/>
      <c r="AX130" s="433"/>
      <c r="AY130" s="433"/>
      <c r="AZ130" s="433"/>
      <c r="BA130" s="433"/>
      <c r="BB130" s="433"/>
      <c r="BC130" s="433"/>
      <c r="BD130" s="433"/>
      <c r="BE130" s="433"/>
      <c r="BF130" s="433"/>
      <c r="BG130" s="433"/>
      <c r="BH130" s="433"/>
      <c r="BI130" s="433"/>
      <c r="BJ130" s="433"/>
      <c r="BK130" s="433"/>
      <c r="BL130" s="433"/>
      <c r="BM130" s="433"/>
      <c r="BN130" s="433"/>
      <c r="BO130" s="433"/>
      <c r="BP130" s="433"/>
      <c r="BQ130" s="433"/>
      <c r="BR130" s="433"/>
      <c r="BS130" s="433"/>
      <c r="BT130" s="433"/>
      <c r="BU130" s="433"/>
      <c r="BV130" s="433"/>
      <c r="BW130" s="433"/>
      <c r="BX130" s="433"/>
    </row>
    <row r="131" spans="1:76" s="11" customFormat="1" ht="12" x14ac:dyDescent="0.25">
      <c r="C131" s="490" t="s">
        <v>55</v>
      </c>
      <c r="D131" s="315">
        <f>SUM(D116:D130)</f>
        <v>0</v>
      </c>
      <c r="E131" s="317">
        <f>SUM(E116:E130)</f>
        <v>0</v>
      </c>
      <c r="F131" s="315">
        <f>SUM(F116:F130)</f>
        <v>0</v>
      </c>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317"/>
      <c r="AE131" s="317"/>
      <c r="AF131" s="317"/>
      <c r="AG131" s="317"/>
      <c r="AH131" s="317"/>
      <c r="AI131" s="317"/>
      <c r="AJ131" s="317"/>
      <c r="AK131" s="317"/>
      <c r="AL131" s="317"/>
      <c r="AM131" s="317"/>
      <c r="AN131" s="317"/>
      <c r="AO131" s="317"/>
      <c r="AP131" s="317"/>
      <c r="AQ131" s="317"/>
      <c r="AR131" s="317"/>
      <c r="AS131" s="317"/>
      <c r="AT131" s="317"/>
      <c r="AU131" s="317"/>
      <c r="AV131" s="317"/>
      <c r="AW131" s="317"/>
      <c r="AX131" s="317"/>
      <c r="AY131" s="317"/>
      <c r="AZ131" s="317"/>
      <c r="BA131" s="317"/>
      <c r="BB131" s="317"/>
      <c r="BC131" s="317"/>
      <c r="BD131" s="317"/>
      <c r="BE131" s="317"/>
      <c r="BF131" s="317"/>
      <c r="BG131" s="317"/>
      <c r="BH131" s="317"/>
      <c r="BI131" s="317"/>
      <c r="BJ131" s="317"/>
      <c r="BK131" s="317"/>
      <c r="BL131" s="317"/>
      <c r="BM131" s="317"/>
      <c r="BN131" s="317"/>
      <c r="BO131" s="317"/>
      <c r="BP131" s="317"/>
      <c r="BQ131" s="317"/>
      <c r="BR131" s="317"/>
      <c r="BS131" s="317"/>
      <c r="BT131" s="317"/>
      <c r="BU131" s="317"/>
      <c r="BV131" s="317"/>
      <c r="BW131" s="317"/>
      <c r="BX131" s="317"/>
    </row>
    <row r="132" spans="1:76" s="11" customFormat="1" ht="12" x14ac:dyDescent="0.25">
      <c r="D132" s="715" t="s">
        <v>584</v>
      </c>
      <c r="E132" s="716"/>
      <c r="F132" s="717"/>
      <c r="G132" s="486">
        <f>SUM(G116:G130)</f>
        <v>0</v>
      </c>
      <c r="H132" s="486">
        <f t="shared" ref="H132:BS132" si="36">SUM(H116:H130)</f>
        <v>0</v>
      </c>
      <c r="I132" s="486">
        <f t="shared" si="36"/>
        <v>0</v>
      </c>
      <c r="J132" s="486">
        <f t="shared" si="36"/>
        <v>0</v>
      </c>
      <c r="K132" s="486">
        <f t="shared" si="36"/>
        <v>0</v>
      </c>
      <c r="L132" s="486">
        <f t="shared" si="36"/>
        <v>0</v>
      </c>
      <c r="M132" s="486">
        <f t="shared" si="36"/>
        <v>0</v>
      </c>
      <c r="N132" s="486">
        <f t="shared" si="36"/>
        <v>0</v>
      </c>
      <c r="O132" s="486">
        <f t="shared" si="36"/>
        <v>0</v>
      </c>
      <c r="P132" s="486">
        <f t="shared" si="36"/>
        <v>0</v>
      </c>
      <c r="Q132" s="486">
        <f t="shared" si="36"/>
        <v>0</v>
      </c>
      <c r="R132" s="486">
        <f t="shared" si="36"/>
        <v>0</v>
      </c>
      <c r="S132" s="486">
        <f t="shared" si="36"/>
        <v>0</v>
      </c>
      <c r="T132" s="486">
        <f t="shared" si="36"/>
        <v>0</v>
      </c>
      <c r="U132" s="486">
        <f t="shared" si="36"/>
        <v>0</v>
      </c>
      <c r="V132" s="486">
        <f t="shared" si="36"/>
        <v>0</v>
      </c>
      <c r="W132" s="486">
        <f t="shared" si="36"/>
        <v>0</v>
      </c>
      <c r="X132" s="486">
        <f t="shared" si="36"/>
        <v>0</v>
      </c>
      <c r="Y132" s="486">
        <f t="shared" si="36"/>
        <v>0</v>
      </c>
      <c r="Z132" s="486">
        <f t="shared" si="36"/>
        <v>0</v>
      </c>
      <c r="AA132" s="486">
        <f t="shared" si="36"/>
        <v>0</v>
      </c>
      <c r="AB132" s="486">
        <f t="shared" si="36"/>
        <v>0</v>
      </c>
      <c r="AC132" s="486">
        <f t="shared" si="36"/>
        <v>0</v>
      </c>
      <c r="AD132" s="486">
        <f t="shared" si="36"/>
        <v>0</v>
      </c>
      <c r="AE132" s="486">
        <f t="shared" si="36"/>
        <v>0</v>
      </c>
      <c r="AF132" s="486">
        <f t="shared" si="36"/>
        <v>0</v>
      </c>
      <c r="AG132" s="486">
        <f t="shared" si="36"/>
        <v>0</v>
      </c>
      <c r="AH132" s="486">
        <f t="shared" si="36"/>
        <v>0</v>
      </c>
      <c r="AI132" s="486">
        <f t="shared" si="36"/>
        <v>0</v>
      </c>
      <c r="AJ132" s="486">
        <f t="shared" si="36"/>
        <v>0</v>
      </c>
      <c r="AK132" s="486">
        <f t="shared" si="36"/>
        <v>0</v>
      </c>
      <c r="AL132" s="486">
        <f t="shared" si="36"/>
        <v>0</v>
      </c>
      <c r="AM132" s="486">
        <f t="shared" si="36"/>
        <v>0</v>
      </c>
      <c r="AN132" s="486">
        <f t="shared" si="36"/>
        <v>0</v>
      </c>
      <c r="AO132" s="486">
        <f t="shared" si="36"/>
        <v>0</v>
      </c>
      <c r="AP132" s="486">
        <f t="shared" si="36"/>
        <v>0</v>
      </c>
      <c r="AQ132" s="486">
        <f t="shared" si="36"/>
        <v>0</v>
      </c>
      <c r="AR132" s="486">
        <f t="shared" si="36"/>
        <v>0</v>
      </c>
      <c r="AS132" s="486">
        <f t="shared" si="36"/>
        <v>0</v>
      </c>
      <c r="AT132" s="486">
        <f t="shared" si="36"/>
        <v>0</v>
      </c>
      <c r="AU132" s="486">
        <f t="shared" si="36"/>
        <v>0</v>
      </c>
      <c r="AV132" s="486">
        <f t="shared" si="36"/>
        <v>0</v>
      </c>
      <c r="AW132" s="486">
        <f t="shared" si="36"/>
        <v>0</v>
      </c>
      <c r="AX132" s="486">
        <f t="shared" si="36"/>
        <v>0</v>
      </c>
      <c r="AY132" s="486">
        <f t="shared" si="36"/>
        <v>0</v>
      </c>
      <c r="AZ132" s="486">
        <f t="shared" si="36"/>
        <v>0</v>
      </c>
      <c r="BA132" s="486">
        <f t="shared" si="36"/>
        <v>0</v>
      </c>
      <c r="BB132" s="486">
        <f t="shared" si="36"/>
        <v>0</v>
      </c>
      <c r="BC132" s="486">
        <f t="shared" si="36"/>
        <v>0</v>
      </c>
      <c r="BD132" s="486">
        <f t="shared" si="36"/>
        <v>0</v>
      </c>
      <c r="BE132" s="486">
        <f t="shared" si="36"/>
        <v>0</v>
      </c>
      <c r="BF132" s="486">
        <f t="shared" si="36"/>
        <v>0</v>
      </c>
      <c r="BG132" s="486">
        <f t="shared" si="36"/>
        <v>0</v>
      </c>
      <c r="BH132" s="486">
        <f t="shared" si="36"/>
        <v>0</v>
      </c>
      <c r="BI132" s="486">
        <f t="shared" si="36"/>
        <v>0</v>
      </c>
      <c r="BJ132" s="486">
        <f t="shared" si="36"/>
        <v>0</v>
      </c>
      <c r="BK132" s="486">
        <f t="shared" si="36"/>
        <v>0</v>
      </c>
      <c r="BL132" s="486">
        <f t="shared" si="36"/>
        <v>0</v>
      </c>
      <c r="BM132" s="486">
        <f t="shared" si="36"/>
        <v>0</v>
      </c>
      <c r="BN132" s="486">
        <f t="shared" si="36"/>
        <v>0</v>
      </c>
      <c r="BO132" s="486">
        <f t="shared" si="36"/>
        <v>0</v>
      </c>
      <c r="BP132" s="486">
        <f t="shared" si="36"/>
        <v>0</v>
      </c>
      <c r="BQ132" s="486">
        <f t="shared" si="36"/>
        <v>0</v>
      </c>
      <c r="BR132" s="486">
        <f t="shared" si="36"/>
        <v>0</v>
      </c>
      <c r="BS132" s="486">
        <f t="shared" si="36"/>
        <v>0</v>
      </c>
      <c r="BT132" s="486">
        <f t="shared" ref="BT132:BX132" si="37">SUM(BT116:BT130)</f>
        <v>0</v>
      </c>
      <c r="BU132" s="486">
        <f t="shared" si="37"/>
        <v>0</v>
      </c>
      <c r="BV132" s="486">
        <f t="shared" si="37"/>
        <v>0</v>
      </c>
      <c r="BW132" s="486">
        <f t="shared" si="37"/>
        <v>0</v>
      </c>
      <c r="BX132" s="486">
        <f t="shared" si="37"/>
        <v>0</v>
      </c>
    </row>
    <row r="133" spans="1:76" s="24" customFormat="1" ht="12" x14ac:dyDescent="0.25">
      <c r="D133" s="715" t="s">
        <v>30</v>
      </c>
      <c r="E133" s="716"/>
      <c r="F133" s="717"/>
      <c r="G133" s="487">
        <f>G363</f>
        <v>0</v>
      </c>
      <c r="H133" s="487">
        <f t="shared" ref="H133:BN133" si="38">H363</f>
        <v>0</v>
      </c>
      <c r="I133" s="487">
        <f t="shared" si="38"/>
        <v>0</v>
      </c>
      <c r="J133" s="487">
        <f t="shared" si="38"/>
        <v>0</v>
      </c>
      <c r="K133" s="487">
        <f t="shared" si="38"/>
        <v>0</v>
      </c>
      <c r="L133" s="487">
        <f t="shared" si="38"/>
        <v>0</v>
      </c>
      <c r="M133" s="487">
        <f t="shared" si="38"/>
        <v>0</v>
      </c>
      <c r="N133" s="487">
        <f t="shared" si="38"/>
        <v>0</v>
      </c>
      <c r="O133" s="487">
        <f t="shared" si="38"/>
        <v>0</v>
      </c>
      <c r="P133" s="487">
        <f t="shared" si="38"/>
        <v>0</v>
      </c>
      <c r="Q133" s="487">
        <f t="shared" si="38"/>
        <v>0</v>
      </c>
      <c r="R133" s="487">
        <f t="shared" si="38"/>
        <v>0</v>
      </c>
      <c r="S133" s="487">
        <f t="shared" si="38"/>
        <v>0</v>
      </c>
      <c r="T133" s="487">
        <f t="shared" si="38"/>
        <v>0</v>
      </c>
      <c r="U133" s="487">
        <f t="shared" si="38"/>
        <v>0</v>
      </c>
      <c r="V133" s="487">
        <f t="shared" si="38"/>
        <v>0</v>
      </c>
      <c r="W133" s="487">
        <f t="shared" si="38"/>
        <v>0</v>
      </c>
      <c r="X133" s="487">
        <f t="shared" si="38"/>
        <v>0</v>
      </c>
      <c r="Y133" s="487">
        <f t="shared" si="38"/>
        <v>0</v>
      </c>
      <c r="Z133" s="487">
        <f t="shared" si="38"/>
        <v>0</v>
      </c>
      <c r="AA133" s="487">
        <f t="shared" si="38"/>
        <v>0</v>
      </c>
      <c r="AB133" s="487">
        <f t="shared" si="38"/>
        <v>0</v>
      </c>
      <c r="AC133" s="487">
        <f t="shared" si="38"/>
        <v>0</v>
      </c>
      <c r="AD133" s="487">
        <f t="shared" si="38"/>
        <v>0</v>
      </c>
      <c r="AE133" s="487">
        <f t="shared" si="38"/>
        <v>0</v>
      </c>
      <c r="AF133" s="487">
        <f t="shared" si="38"/>
        <v>0</v>
      </c>
      <c r="AG133" s="487">
        <f t="shared" si="38"/>
        <v>0</v>
      </c>
      <c r="AH133" s="487">
        <f t="shared" si="38"/>
        <v>0</v>
      </c>
      <c r="AI133" s="487">
        <f t="shared" si="38"/>
        <v>0</v>
      </c>
      <c r="AJ133" s="487">
        <f t="shared" si="38"/>
        <v>0</v>
      </c>
      <c r="AK133" s="487">
        <f t="shared" si="38"/>
        <v>0</v>
      </c>
      <c r="AL133" s="487">
        <f t="shared" si="38"/>
        <v>0</v>
      </c>
      <c r="AM133" s="487">
        <f t="shared" si="38"/>
        <v>0</v>
      </c>
      <c r="AN133" s="487">
        <f t="shared" si="38"/>
        <v>0</v>
      </c>
      <c r="AO133" s="487">
        <f t="shared" si="38"/>
        <v>0</v>
      </c>
      <c r="AP133" s="487">
        <f t="shared" si="38"/>
        <v>0</v>
      </c>
      <c r="AQ133" s="487">
        <f t="shared" si="38"/>
        <v>0</v>
      </c>
      <c r="AR133" s="487">
        <f t="shared" si="38"/>
        <v>0</v>
      </c>
      <c r="AS133" s="487">
        <f t="shared" si="38"/>
        <v>0</v>
      </c>
      <c r="AT133" s="487">
        <f t="shared" si="38"/>
        <v>0</v>
      </c>
      <c r="AU133" s="487">
        <f t="shared" si="38"/>
        <v>0</v>
      </c>
      <c r="AV133" s="487">
        <f t="shared" si="38"/>
        <v>0</v>
      </c>
      <c r="AW133" s="487">
        <f t="shared" si="38"/>
        <v>0</v>
      </c>
      <c r="AX133" s="487">
        <f t="shared" si="38"/>
        <v>0</v>
      </c>
      <c r="AY133" s="487">
        <f t="shared" si="38"/>
        <v>0</v>
      </c>
      <c r="AZ133" s="487">
        <f t="shared" si="38"/>
        <v>0</v>
      </c>
      <c r="BA133" s="487">
        <f t="shared" si="38"/>
        <v>0</v>
      </c>
      <c r="BB133" s="487">
        <f t="shared" si="38"/>
        <v>0</v>
      </c>
      <c r="BC133" s="487">
        <f t="shared" si="38"/>
        <v>0</v>
      </c>
      <c r="BD133" s="487">
        <f t="shared" si="38"/>
        <v>0</v>
      </c>
      <c r="BE133" s="487">
        <f t="shared" si="38"/>
        <v>0</v>
      </c>
      <c r="BF133" s="487">
        <f t="shared" si="38"/>
        <v>0</v>
      </c>
      <c r="BG133" s="487">
        <f t="shared" si="38"/>
        <v>0</v>
      </c>
      <c r="BH133" s="487">
        <f t="shared" si="38"/>
        <v>0</v>
      </c>
      <c r="BI133" s="487">
        <f t="shared" si="38"/>
        <v>0</v>
      </c>
      <c r="BJ133" s="487">
        <f t="shared" si="38"/>
        <v>0</v>
      </c>
      <c r="BK133" s="487">
        <f t="shared" si="38"/>
        <v>0</v>
      </c>
      <c r="BL133" s="487">
        <f t="shared" si="38"/>
        <v>0</v>
      </c>
      <c r="BM133" s="487">
        <f t="shared" si="38"/>
        <v>0</v>
      </c>
      <c r="BN133" s="487">
        <f t="shared" si="38"/>
        <v>0</v>
      </c>
      <c r="BO133" s="487">
        <f t="shared" ref="BO133:BS133" si="39">BO363</f>
        <v>0</v>
      </c>
      <c r="BP133" s="487">
        <f t="shared" si="39"/>
        <v>0</v>
      </c>
      <c r="BQ133" s="487">
        <f t="shared" si="39"/>
        <v>0</v>
      </c>
      <c r="BR133" s="487">
        <f t="shared" si="39"/>
        <v>0</v>
      </c>
      <c r="BS133" s="487">
        <f t="shared" si="39"/>
        <v>0</v>
      </c>
      <c r="BT133" s="487">
        <f t="shared" ref="BT133:BX133" si="40">BT363</f>
        <v>0</v>
      </c>
      <c r="BU133" s="487">
        <f t="shared" si="40"/>
        <v>0</v>
      </c>
      <c r="BV133" s="487">
        <f t="shared" si="40"/>
        <v>0</v>
      </c>
      <c r="BW133" s="487">
        <f t="shared" si="40"/>
        <v>0</v>
      </c>
      <c r="BX133" s="487">
        <f t="shared" si="40"/>
        <v>0</v>
      </c>
    </row>
    <row r="134" spans="1:76" ht="12" customHeight="1" x14ac:dyDescent="0.2"/>
    <row r="135" spans="1:76" ht="12" x14ac:dyDescent="0.2">
      <c r="A135" s="734" t="str">
        <f>"Option 6 - "&amp; Factors!$B$21</f>
        <v xml:space="preserve">Option 6 - </v>
      </c>
      <c r="B135" s="735"/>
      <c r="C135" s="735"/>
      <c r="D135" s="735"/>
      <c r="E135" s="33"/>
      <c r="F135" s="30"/>
      <c r="G135" s="30"/>
      <c r="H135" s="30"/>
      <c r="I135" s="30"/>
      <c r="J135" s="30"/>
      <c r="K135" s="30"/>
      <c r="L135" s="30"/>
      <c r="M135" s="30"/>
      <c r="N135" s="30"/>
      <c r="O135" s="30"/>
      <c r="P135" s="30"/>
      <c r="Q135" s="30"/>
      <c r="R135" s="30"/>
    </row>
    <row r="136" spans="1:76" ht="15" customHeight="1" x14ac:dyDescent="0.25">
      <c r="A136" s="718" t="s">
        <v>32</v>
      </c>
      <c r="B136" s="718" t="s">
        <v>337</v>
      </c>
      <c r="C136" s="719" t="s">
        <v>366</v>
      </c>
      <c r="D136" s="719" t="s">
        <v>423</v>
      </c>
      <c r="E136" s="719" t="s">
        <v>584</v>
      </c>
      <c r="F136" s="718" t="s">
        <v>30</v>
      </c>
      <c r="G136" s="19">
        <v>0</v>
      </c>
      <c r="H136" s="19">
        <v>1</v>
      </c>
      <c r="I136" s="19">
        <v>2</v>
      </c>
      <c r="J136" s="19">
        <v>3</v>
      </c>
      <c r="K136" s="19">
        <v>4</v>
      </c>
      <c r="L136" s="19">
        <v>5</v>
      </c>
      <c r="M136" s="19">
        <v>6</v>
      </c>
      <c r="N136" s="19">
        <v>7</v>
      </c>
      <c r="O136" s="19">
        <v>8</v>
      </c>
      <c r="P136" s="19">
        <v>9</v>
      </c>
      <c r="Q136" s="19">
        <v>10</v>
      </c>
      <c r="R136" s="19">
        <v>11</v>
      </c>
      <c r="S136" s="19">
        <v>12</v>
      </c>
      <c r="T136" s="19">
        <v>13</v>
      </c>
      <c r="U136" s="19">
        <v>14</v>
      </c>
      <c r="V136" s="19">
        <v>15</v>
      </c>
      <c r="W136" s="19">
        <v>16</v>
      </c>
      <c r="X136" s="19">
        <v>17</v>
      </c>
      <c r="Y136" s="19">
        <v>18</v>
      </c>
      <c r="Z136" s="19">
        <v>19</v>
      </c>
      <c r="AA136" s="19">
        <v>20</v>
      </c>
      <c r="AB136" s="19">
        <v>21</v>
      </c>
      <c r="AC136" s="19">
        <v>22</v>
      </c>
      <c r="AD136" s="19">
        <v>23</v>
      </c>
      <c r="AE136" s="19">
        <v>24</v>
      </c>
      <c r="AF136" s="19">
        <v>25</v>
      </c>
      <c r="AG136" s="19">
        <v>26</v>
      </c>
      <c r="AH136" s="19">
        <v>27</v>
      </c>
      <c r="AI136" s="19">
        <v>28</v>
      </c>
      <c r="AJ136" s="19">
        <v>29</v>
      </c>
      <c r="AK136" s="19">
        <v>30</v>
      </c>
      <c r="AL136" s="19">
        <v>31</v>
      </c>
      <c r="AM136" s="19">
        <v>32</v>
      </c>
      <c r="AN136" s="19">
        <v>33</v>
      </c>
      <c r="AO136" s="19">
        <v>34</v>
      </c>
      <c r="AP136" s="19">
        <v>35</v>
      </c>
      <c r="AQ136" s="19">
        <v>36</v>
      </c>
      <c r="AR136" s="19">
        <v>37</v>
      </c>
      <c r="AS136" s="19">
        <v>38</v>
      </c>
      <c r="AT136" s="19">
        <v>39</v>
      </c>
      <c r="AU136" s="19">
        <v>40</v>
      </c>
      <c r="AV136" s="19">
        <v>41</v>
      </c>
      <c r="AW136" s="19">
        <v>42</v>
      </c>
      <c r="AX136" s="19">
        <v>43</v>
      </c>
      <c r="AY136" s="19">
        <v>44</v>
      </c>
      <c r="AZ136" s="19">
        <v>45</v>
      </c>
      <c r="BA136" s="19">
        <v>46</v>
      </c>
      <c r="BB136" s="19">
        <v>47</v>
      </c>
      <c r="BC136" s="19">
        <v>48</v>
      </c>
      <c r="BD136" s="19">
        <v>49</v>
      </c>
      <c r="BE136" s="19">
        <v>50</v>
      </c>
      <c r="BF136" s="19">
        <v>51</v>
      </c>
      <c r="BG136" s="19">
        <v>52</v>
      </c>
      <c r="BH136" s="19">
        <v>53</v>
      </c>
      <c r="BI136" s="19">
        <v>54</v>
      </c>
      <c r="BJ136" s="19">
        <v>55</v>
      </c>
      <c r="BK136" s="19">
        <v>56</v>
      </c>
      <c r="BL136" s="19">
        <v>57</v>
      </c>
      <c r="BM136" s="19">
        <v>58</v>
      </c>
      <c r="BN136" s="19">
        <v>59</v>
      </c>
      <c r="BO136" s="19">
        <v>60</v>
      </c>
      <c r="BP136" s="19">
        <v>61</v>
      </c>
      <c r="BQ136" s="19">
        <v>62</v>
      </c>
      <c r="BR136" s="19">
        <v>63</v>
      </c>
      <c r="BS136" s="19">
        <v>64</v>
      </c>
      <c r="BT136" s="19">
        <v>65</v>
      </c>
      <c r="BU136" s="19">
        <v>66</v>
      </c>
      <c r="BV136" s="19">
        <v>67</v>
      </c>
      <c r="BW136" s="19">
        <v>68</v>
      </c>
      <c r="BX136" s="19">
        <v>69</v>
      </c>
    </row>
    <row r="137" spans="1:76" ht="12" x14ac:dyDescent="0.25">
      <c r="A137" s="718"/>
      <c r="B137" s="718"/>
      <c r="C137" s="720"/>
      <c r="D137" s="720"/>
      <c r="E137" s="720"/>
      <c r="F137" s="718"/>
      <c r="G137" s="22" t="str">
        <f>Factors!C$89</f>
        <v/>
      </c>
      <c r="H137" s="22" t="str">
        <f>Factors!D$89</f>
        <v/>
      </c>
      <c r="I137" s="22" t="str">
        <f>Factors!E$89</f>
        <v/>
      </c>
      <c r="J137" s="22" t="str">
        <f>Factors!F$89</f>
        <v/>
      </c>
      <c r="K137" s="22" t="str">
        <f>Factors!G$89</f>
        <v/>
      </c>
      <c r="L137" s="22" t="str">
        <f>Factors!H$89</f>
        <v/>
      </c>
      <c r="M137" s="22" t="str">
        <f>Factors!I$89</f>
        <v/>
      </c>
      <c r="N137" s="22" t="str">
        <f>Factors!J$89</f>
        <v/>
      </c>
      <c r="O137" s="22" t="str">
        <f>Factors!K$89</f>
        <v/>
      </c>
      <c r="P137" s="22" t="str">
        <f>Factors!L$89</f>
        <v/>
      </c>
      <c r="Q137" s="22" t="str">
        <f>Factors!M$89</f>
        <v/>
      </c>
      <c r="R137" s="22" t="str">
        <f>Factors!N$89</f>
        <v/>
      </c>
      <c r="S137" s="22" t="str">
        <f>Factors!O$89</f>
        <v/>
      </c>
      <c r="T137" s="22" t="str">
        <f>Factors!P$89</f>
        <v/>
      </c>
      <c r="U137" s="22" t="str">
        <f>Factors!Q$89</f>
        <v/>
      </c>
      <c r="V137" s="22" t="str">
        <f>Factors!R$89</f>
        <v/>
      </c>
      <c r="W137" s="22" t="str">
        <f>Factors!S$89</f>
        <v/>
      </c>
      <c r="X137" s="22" t="str">
        <f>Factors!T$89</f>
        <v/>
      </c>
      <c r="Y137" s="22" t="str">
        <f>Factors!U$89</f>
        <v/>
      </c>
      <c r="Z137" s="22" t="str">
        <f>Factors!V$89</f>
        <v/>
      </c>
      <c r="AA137" s="22" t="str">
        <f>Factors!W$89</f>
        <v/>
      </c>
      <c r="AB137" s="22" t="str">
        <f>Factors!X$89</f>
        <v/>
      </c>
      <c r="AC137" s="22" t="str">
        <f>Factors!Y$89</f>
        <v/>
      </c>
      <c r="AD137" s="22" t="str">
        <f>Factors!Z$89</f>
        <v/>
      </c>
      <c r="AE137" s="22" t="str">
        <f>Factors!AA$89</f>
        <v/>
      </c>
      <c r="AF137" s="22" t="str">
        <f>Factors!AB$89</f>
        <v/>
      </c>
      <c r="AG137" s="22" t="str">
        <f>Factors!AC$89</f>
        <v/>
      </c>
      <c r="AH137" s="22" t="str">
        <f>Factors!AD$89</f>
        <v/>
      </c>
      <c r="AI137" s="22" t="str">
        <f>Factors!AE$89</f>
        <v/>
      </c>
      <c r="AJ137" s="22" t="str">
        <f>Factors!AF$89</f>
        <v/>
      </c>
      <c r="AK137" s="22" t="str">
        <f>Factors!AG$89</f>
        <v/>
      </c>
      <c r="AL137" s="22" t="str">
        <f>Factors!AH$89</f>
        <v/>
      </c>
      <c r="AM137" s="22" t="str">
        <f>Factors!AI$89</f>
        <v/>
      </c>
      <c r="AN137" s="22" t="str">
        <f>Factors!AJ$89</f>
        <v/>
      </c>
      <c r="AO137" s="22" t="str">
        <f>Factors!AK$89</f>
        <v/>
      </c>
      <c r="AP137" s="22" t="str">
        <f>Factors!AL$89</f>
        <v/>
      </c>
      <c r="AQ137" s="22" t="str">
        <f>Factors!AM$89</f>
        <v/>
      </c>
      <c r="AR137" s="22" t="str">
        <f>Factors!AN$89</f>
        <v/>
      </c>
      <c r="AS137" s="22" t="str">
        <f>Factors!AO$89</f>
        <v/>
      </c>
      <c r="AT137" s="22" t="str">
        <f>Factors!AP$89</f>
        <v/>
      </c>
      <c r="AU137" s="22" t="str">
        <f>Factors!AQ$89</f>
        <v/>
      </c>
      <c r="AV137" s="22" t="str">
        <f>Factors!AR$89</f>
        <v/>
      </c>
      <c r="AW137" s="22" t="str">
        <f>Factors!AS$89</f>
        <v/>
      </c>
      <c r="AX137" s="22" t="str">
        <f>Factors!AT$89</f>
        <v/>
      </c>
      <c r="AY137" s="22" t="str">
        <f>Factors!AU$89</f>
        <v/>
      </c>
      <c r="AZ137" s="22" t="str">
        <f>Factors!AV$89</f>
        <v/>
      </c>
      <c r="BA137" s="22" t="str">
        <f>Factors!AW$89</f>
        <v/>
      </c>
      <c r="BB137" s="22" t="str">
        <f>Factors!AX$89</f>
        <v/>
      </c>
      <c r="BC137" s="22" t="str">
        <f>Factors!AY$89</f>
        <v/>
      </c>
      <c r="BD137" s="22" t="str">
        <f>Factors!AZ$89</f>
        <v/>
      </c>
      <c r="BE137" s="22" t="str">
        <f>Factors!BA$89</f>
        <v/>
      </c>
      <c r="BF137" s="22" t="str">
        <f>Factors!BB$89</f>
        <v/>
      </c>
      <c r="BG137" s="22" t="str">
        <f>Factors!BC$89</f>
        <v/>
      </c>
      <c r="BH137" s="22" t="str">
        <f>Factors!BD$89</f>
        <v/>
      </c>
      <c r="BI137" s="22" t="str">
        <f>Factors!BE$89</f>
        <v/>
      </c>
      <c r="BJ137" s="22" t="str">
        <f>Factors!BF$89</f>
        <v/>
      </c>
      <c r="BK137" s="22" t="str">
        <f>Factors!BG$89</f>
        <v/>
      </c>
      <c r="BL137" s="22" t="str">
        <f>Factors!BH$89</f>
        <v/>
      </c>
      <c r="BM137" s="22" t="str">
        <f>Factors!BI$89</f>
        <v/>
      </c>
      <c r="BN137" s="22" t="str">
        <f>Factors!BJ$89</f>
        <v/>
      </c>
      <c r="BO137" s="22" t="str">
        <f>Factors!BK$89</f>
        <v/>
      </c>
      <c r="BP137" s="22" t="str">
        <f>Factors!BL$89</f>
        <v/>
      </c>
      <c r="BQ137" s="22" t="str">
        <f>Factors!BM$89</f>
        <v/>
      </c>
      <c r="BR137" s="22" t="str">
        <f>Factors!BN$89</f>
        <v/>
      </c>
      <c r="BS137" s="22" t="str">
        <f>Factors!BO$89</f>
        <v/>
      </c>
      <c r="BT137" s="22" t="str">
        <f>Factors!BP$89</f>
        <v/>
      </c>
      <c r="BU137" s="22" t="str">
        <f>Factors!BQ$89</f>
        <v/>
      </c>
      <c r="BV137" s="22" t="str">
        <f>Factors!BR$89</f>
        <v/>
      </c>
      <c r="BW137" s="22" t="str">
        <f>Factors!BS$89</f>
        <v/>
      </c>
      <c r="BX137" s="22" t="str">
        <f>Factors!BT$89</f>
        <v/>
      </c>
    </row>
    <row r="138" spans="1:76" x14ac:dyDescent="0.2">
      <c r="A138" s="481" t="s">
        <v>49</v>
      </c>
      <c r="B138" s="491">
        <f>'Benefit Log'!B$38</f>
        <v>0</v>
      </c>
      <c r="C138" s="483" t="str">
        <f>C6</f>
        <v>Non-QALY</v>
      </c>
      <c r="D138" s="485">
        <f>D366</f>
        <v>0</v>
      </c>
      <c r="E138" s="316">
        <f t="shared" ref="E138:E152" si="41">SUM(G138:BX138)</f>
        <v>0</v>
      </c>
      <c r="F138" s="485">
        <f>E366</f>
        <v>0</v>
      </c>
      <c r="G138" s="433"/>
      <c r="H138" s="433"/>
      <c r="I138" s="433"/>
      <c r="J138" s="433"/>
      <c r="K138" s="433"/>
      <c r="L138" s="433"/>
      <c r="M138" s="433"/>
      <c r="N138" s="433"/>
      <c r="O138" s="433"/>
      <c r="P138" s="433"/>
      <c r="Q138" s="433"/>
      <c r="R138" s="433"/>
      <c r="S138" s="433"/>
      <c r="T138" s="433"/>
      <c r="U138" s="433"/>
      <c r="V138" s="433"/>
      <c r="W138" s="433"/>
      <c r="X138" s="433"/>
      <c r="Y138" s="433"/>
      <c r="Z138" s="433"/>
      <c r="AA138" s="433"/>
      <c r="AB138" s="433"/>
      <c r="AC138" s="433"/>
      <c r="AD138" s="433"/>
      <c r="AE138" s="433"/>
      <c r="AF138" s="433"/>
      <c r="AG138" s="433"/>
      <c r="AH138" s="433"/>
      <c r="AI138" s="433"/>
      <c r="AJ138" s="433"/>
      <c r="AK138" s="433"/>
      <c r="AL138" s="433"/>
      <c r="AM138" s="433"/>
      <c r="AN138" s="433"/>
      <c r="AO138" s="433"/>
      <c r="AP138" s="433"/>
      <c r="AQ138" s="433"/>
      <c r="AR138" s="433"/>
      <c r="AS138" s="433"/>
      <c r="AT138" s="433"/>
      <c r="AU138" s="433"/>
      <c r="AV138" s="433"/>
      <c r="AW138" s="433"/>
      <c r="AX138" s="433"/>
      <c r="AY138" s="433"/>
      <c r="AZ138" s="433"/>
      <c r="BA138" s="433"/>
      <c r="BB138" s="433"/>
      <c r="BC138" s="433"/>
      <c r="BD138" s="433"/>
      <c r="BE138" s="433"/>
      <c r="BF138" s="433"/>
      <c r="BG138" s="433"/>
      <c r="BH138" s="433"/>
      <c r="BI138" s="433"/>
      <c r="BJ138" s="433"/>
      <c r="BK138" s="433"/>
      <c r="BL138" s="433"/>
      <c r="BM138" s="433"/>
      <c r="BN138" s="433"/>
      <c r="BO138" s="433"/>
      <c r="BP138" s="433"/>
      <c r="BQ138" s="433"/>
      <c r="BR138" s="433"/>
      <c r="BS138" s="433"/>
      <c r="BT138" s="433"/>
      <c r="BU138" s="433"/>
      <c r="BV138" s="433"/>
      <c r="BW138" s="433"/>
      <c r="BX138" s="433"/>
    </row>
    <row r="139" spans="1:76" x14ac:dyDescent="0.2">
      <c r="A139" s="481" t="s">
        <v>50</v>
      </c>
      <c r="B139" s="491">
        <f>'Benefit Log'!B$39</f>
        <v>0</v>
      </c>
      <c r="C139" s="483" t="str">
        <f t="shared" ref="C139:C152" si="42">C7</f>
        <v>Non-QALY</v>
      </c>
      <c r="D139" s="485">
        <f>D368</f>
        <v>0</v>
      </c>
      <c r="E139" s="316">
        <f t="shared" si="41"/>
        <v>0</v>
      </c>
      <c r="F139" s="485">
        <f>E368</f>
        <v>0</v>
      </c>
      <c r="G139" s="551"/>
      <c r="H139" s="551"/>
      <c r="I139" s="551"/>
      <c r="J139" s="551"/>
      <c r="K139" s="551"/>
      <c r="L139" s="551"/>
      <c r="M139" s="551"/>
      <c r="N139" s="551"/>
      <c r="O139" s="551"/>
      <c r="P139" s="551"/>
      <c r="Q139" s="551"/>
      <c r="R139" s="551"/>
      <c r="S139" s="551"/>
      <c r="T139" s="551"/>
      <c r="U139" s="551"/>
      <c r="V139" s="551"/>
      <c r="W139" s="551"/>
      <c r="X139" s="551"/>
      <c r="Y139" s="551"/>
      <c r="Z139" s="551"/>
      <c r="AA139" s="551"/>
      <c r="AB139" s="551"/>
      <c r="AC139" s="551"/>
      <c r="AD139" s="551"/>
      <c r="AE139" s="551"/>
      <c r="AF139" s="551"/>
      <c r="AG139" s="551"/>
      <c r="AH139" s="551"/>
      <c r="AI139" s="551"/>
      <c r="AJ139" s="551"/>
      <c r="AK139" s="551"/>
      <c r="AL139" s="551"/>
      <c r="AM139" s="551"/>
      <c r="AN139" s="551"/>
      <c r="AO139" s="551"/>
      <c r="AP139" s="551"/>
      <c r="AQ139" s="551"/>
      <c r="AR139" s="551"/>
      <c r="AS139" s="551"/>
      <c r="AT139" s="551"/>
      <c r="AU139" s="551"/>
      <c r="AV139" s="551"/>
      <c r="AW139" s="551"/>
      <c r="AX139" s="551"/>
      <c r="AY139" s="551"/>
      <c r="AZ139" s="551"/>
      <c r="BA139" s="551"/>
      <c r="BB139" s="551"/>
      <c r="BC139" s="551"/>
      <c r="BD139" s="551"/>
      <c r="BE139" s="551"/>
      <c r="BF139" s="551"/>
      <c r="BG139" s="551"/>
      <c r="BH139" s="551"/>
      <c r="BI139" s="551"/>
      <c r="BJ139" s="551"/>
      <c r="BK139" s="551"/>
      <c r="BL139" s="551"/>
      <c r="BM139" s="551"/>
      <c r="BN139" s="551"/>
      <c r="BO139" s="551"/>
      <c r="BP139" s="551"/>
      <c r="BQ139" s="551"/>
      <c r="BR139" s="551"/>
      <c r="BS139" s="551"/>
      <c r="BT139" s="551"/>
      <c r="BU139" s="551"/>
      <c r="BV139" s="551"/>
      <c r="BW139" s="551"/>
      <c r="BX139" s="551"/>
    </row>
    <row r="140" spans="1:76" x14ac:dyDescent="0.2">
      <c r="A140" s="481" t="s">
        <v>51</v>
      </c>
      <c r="B140" s="491">
        <f>'Benefit Log'!B$40</f>
        <v>0</v>
      </c>
      <c r="C140" s="483" t="str">
        <f t="shared" si="42"/>
        <v>Non-QALY</v>
      </c>
      <c r="D140" s="485">
        <f>D370</f>
        <v>0</v>
      </c>
      <c r="E140" s="316">
        <f t="shared" si="41"/>
        <v>0</v>
      </c>
      <c r="F140" s="485">
        <f>E370</f>
        <v>0</v>
      </c>
      <c r="G140" s="551"/>
      <c r="H140" s="551"/>
      <c r="I140" s="551"/>
      <c r="J140" s="551"/>
      <c r="K140" s="551"/>
      <c r="L140" s="551"/>
      <c r="M140" s="551"/>
      <c r="N140" s="551"/>
      <c r="O140" s="551"/>
      <c r="P140" s="551"/>
      <c r="Q140" s="551"/>
      <c r="R140" s="551"/>
      <c r="S140" s="551"/>
      <c r="T140" s="551"/>
      <c r="U140" s="551"/>
      <c r="V140" s="551"/>
      <c r="W140" s="551"/>
      <c r="X140" s="551"/>
      <c r="Y140" s="551"/>
      <c r="Z140" s="551"/>
      <c r="AA140" s="551"/>
      <c r="AB140" s="551"/>
      <c r="AC140" s="551"/>
      <c r="AD140" s="551"/>
      <c r="AE140" s="551"/>
      <c r="AF140" s="551"/>
      <c r="AG140" s="551"/>
      <c r="AH140" s="551"/>
      <c r="AI140" s="551"/>
      <c r="AJ140" s="551"/>
      <c r="AK140" s="551"/>
      <c r="AL140" s="551"/>
      <c r="AM140" s="551"/>
      <c r="AN140" s="551"/>
      <c r="AO140" s="551"/>
      <c r="AP140" s="551"/>
      <c r="AQ140" s="551"/>
      <c r="AR140" s="551"/>
      <c r="AS140" s="551"/>
      <c r="AT140" s="551"/>
      <c r="AU140" s="551"/>
      <c r="AV140" s="551"/>
      <c r="AW140" s="551"/>
      <c r="AX140" s="551"/>
      <c r="AY140" s="551"/>
      <c r="AZ140" s="551"/>
      <c r="BA140" s="551"/>
      <c r="BB140" s="551"/>
      <c r="BC140" s="551"/>
      <c r="BD140" s="551"/>
      <c r="BE140" s="551"/>
      <c r="BF140" s="551"/>
      <c r="BG140" s="551"/>
      <c r="BH140" s="551"/>
      <c r="BI140" s="551"/>
      <c r="BJ140" s="551"/>
      <c r="BK140" s="551"/>
      <c r="BL140" s="551"/>
      <c r="BM140" s="551"/>
      <c r="BN140" s="551"/>
      <c r="BO140" s="551"/>
      <c r="BP140" s="551"/>
      <c r="BQ140" s="551"/>
      <c r="BR140" s="551"/>
      <c r="BS140" s="551"/>
      <c r="BT140" s="551"/>
      <c r="BU140" s="551"/>
      <c r="BV140" s="551"/>
      <c r="BW140" s="551"/>
      <c r="BX140" s="551"/>
    </row>
    <row r="141" spans="1:76" x14ac:dyDescent="0.2">
      <c r="A141" s="481" t="s">
        <v>52</v>
      </c>
      <c r="B141" s="491">
        <f>'Benefit Log'!B$41</f>
        <v>0</v>
      </c>
      <c r="C141" s="483" t="str">
        <f t="shared" si="42"/>
        <v>Non-QALY</v>
      </c>
      <c r="D141" s="485">
        <f>D372</f>
        <v>0</v>
      </c>
      <c r="E141" s="316">
        <f t="shared" si="41"/>
        <v>0</v>
      </c>
      <c r="F141" s="485">
        <f>E372</f>
        <v>0</v>
      </c>
      <c r="G141" s="551"/>
      <c r="H141" s="551"/>
      <c r="I141" s="551"/>
      <c r="J141" s="551"/>
      <c r="K141" s="551"/>
      <c r="L141" s="551"/>
      <c r="M141" s="551"/>
      <c r="N141" s="551"/>
      <c r="O141" s="551"/>
      <c r="P141" s="551"/>
      <c r="Q141" s="551"/>
      <c r="R141" s="551"/>
      <c r="S141" s="551"/>
      <c r="T141" s="551"/>
      <c r="U141" s="551"/>
      <c r="V141" s="551"/>
      <c r="W141" s="551"/>
      <c r="X141" s="551"/>
      <c r="Y141" s="551"/>
      <c r="Z141" s="551"/>
      <c r="AA141" s="551"/>
      <c r="AB141" s="551"/>
      <c r="AC141" s="551"/>
      <c r="AD141" s="551"/>
      <c r="AE141" s="551"/>
      <c r="AF141" s="551"/>
      <c r="AG141" s="551"/>
      <c r="AH141" s="551"/>
      <c r="AI141" s="551"/>
      <c r="AJ141" s="551"/>
      <c r="AK141" s="551"/>
      <c r="AL141" s="551"/>
      <c r="AM141" s="551"/>
      <c r="AN141" s="551"/>
      <c r="AO141" s="551"/>
      <c r="AP141" s="551"/>
      <c r="AQ141" s="551"/>
      <c r="AR141" s="551"/>
      <c r="AS141" s="551"/>
      <c r="AT141" s="551"/>
      <c r="AU141" s="551"/>
      <c r="AV141" s="551"/>
      <c r="AW141" s="551"/>
      <c r="AX141" s="551"/>
      <c r="AY141" s="551"/>
      <c r="AZ141" s="551"/>
      <c r="BA141" s="551"/>
      <c r="BB141" s="551"/>
      <c r="BC141" s="551"/>
      <c r="BD141" s="551"/>
      <c r="BE141" s="551"/>
      <c r="BF141" s="551"/>
      <c r="BG141" s="551"/>
      <c r="BH141" s="551"/>
      <c r="BI141" s="551"/>
      <c r="BJ141" s="551"/>
      <c r="BK141" s="551"/>
      <c r="BL141" s="551"/>
      <c r="BM141" s="551"/>
      <c r="BN141" s="551"/>
      <c r="BO141" s="551"/>
      <c r="BP141" s="551"/>
      <c r="BQ141" s="551"/>
      <c r="BR141" s="551"/>
      <c r="BS141" s="551"/>
      <c r="BT141" s="551"/>
      <c r="BU141" s="551"/>
      <c r="BV141" s="551"/>
      <c r="BW141" s="551"/>
      <c r="BX141" s="551"/>
    </row>
    <row r="142" spans="1:76" x14ac:dyDescent="0.2">
      <c r="A142" s="481" t="s">
        <v>53</v>
      </c>
      <c r="B142" s="491">
        <f>'Benefit Log'!B$42</f>
        <v>0</v>
      </c>
      <c r="C142" s="483" t="str">
        <f t="shared" si="42"/>
        <v>Non-QALY</v>
      </c>
      <c r="D142" s="485">
        <f>D374</f>
        <v>0</v>
      </c>
      <c r="E142" s="316">
        <f t="shared" si="41"/>
        <v>0</v>
      </c>
      <c r="F142" s="485">
        <f>E374</f>
        <v>0</v>
      </c>
      <c r="G142" s="551"/>
      <c r="H142" s="551"/>
      <c r="I142" s="551"/>
      <c r="J142" s="551"/>
      <c r="K142" s="551"/>
      <c r="L142" s="551"/>
      <c r="M142" s="551"/>
      <c r="N142" s="551"/>
      <c r="O142" s="551"/>
      <c r="P142" s="551"/>
      <c r="Q142" s="551"/>
      <c r="R142" s="551"/>
      <c r="S142" s="551"/>
      <c r="T142" s="551"/>
      <c r="U142" s="551"/>
      <c r="V142" s="551"/>
      <c r="W142" s="551"/>
      <c r="X142" s="551"/>
      <c r="Y142" s="551"/>
      <c r="Z142" s="551"/>
      <c r="AA142" s="551"/>
      <c r="AB142" s="551"/>
      <c r="AC142" s="551"/>
      <c r="AD142" s="551"/>
      <c r="AE142" s="551"/>
      <c r="AF142" s="551"/>
      <c r="AG142" s="551"/>
      <c r="AH142" s="551"/>
      <c r="AI142" s="551"/>
      <c r="AJ142" s="551"/>
      <c r="AK142" s="551"/>
      <c r="AL142" s="551"/>
      <c r="AM142" s="551"/>
      <c r="AN142" s="551"/>
      <c r="AO142" s="551"/>
      <c r="AP142" s="551"/>
      <c r="AQ142" s="551"/>
      <c r="AR142" s="551"/>
      <c r="AS142" s="551"/>
      <c r="AT142" s="551"/>
      <c r="AU142" s="551"/>
      <c r="AV142" s="551"/>
      <c r="AW142" s="551"/>
      <c r="AX142" s="551"/>
      <c r="AY142" s="551"/>
      <c r="AZ142" s="551"/>
      <c r="BA142" s="551"/>
      <c r="BB142" s="551"/>
      <c r="BC142" s="551"/>
      <c r="BD142" s="551"/>
      <c r="BE142" s="551"/>
      <c r="BF142" s="551"/>
      <c r="BG142" s="551"/>
      <c r="BH142" s="551"/>
      <c r="BI142" s="551"/>
      <c r="BJ142" s="551"/>
      <c r="BK142" s="551"/>
      <c r="BL142" s="551"/>
      <c r="BM142" s="551"/>
      <c r="BN142" s="551"/>
      <c r="BO142" s="551"/>
      <c r="BP142" s="551"/>
      <c r="BQ142" s="551"/>
      <c r="BR142" s="551"/>
      <c r="BS142" s="551"/>
      <c r="BT142" s="551"/>
      <c r="BU142" s="551"/>
      <c r="BV142" s="551"/>
      <c r="BW142" s="551"/>
      <c r="BX142" s="551"/>
    </row>
    <row r="143" spans="1:76" x14ac:dyDescent="0.2">
      <c r="A143" s="481" t="s">
        <v>54</v>
      </c>
      <c r="B143" s="491">
        <f>'Benefit Log'!B$43</f>
        <v>0</v>
      </c>
      <c r="C143" s="483" t="str">
        <f t="shared" si="42"/>
        <v>Non-QALY</v>
      </c>
      <c r="D143" s="485">
        <f>D376</f>
        <v>0</v>
      </c>
      <c r="E143" s="316">
        <f t="shared" si="41"/>
        <v>0</v>
      </c>
      <c r="F143" s="485">
        <f>E376</f>
        <v>0</v>
      </c>
      <c r="G143" s="551"/>
      <c r="H143" s="551"/>
      <c r="I143" s="551"/>
      <c r="J143" s="551"/>
      <c r="K143" s="551"/>
      <c r="L143" s="551"/>
      <c r="M143" s="551"/>
      <c r="N143" s="551"/>
      <c r="O143" s="551"/>
      <c r="P143" s="551"/>
      <c r="Q143" s="551"/>
      <c r="R143" s="551"/>
      <c r="S143" s="551"/>
      <c r="T143" s="551"/>
      <c r="U143" s="551"/>
      <c r="V143" s="551"/>
      <c r="W143" s="551"/>
      <c r="X143" s="551"/>
      <c r="Y143" s="551"/>
      <c r="Z143" s="551"/>
      <c r="AA143" s="551"/>
      <c r="AB143" s="551"/>
      <c r="AC143" s="551"/>
      <c r="AD143" s="551"/>
      <c r="AE143" s="551"/>
      <c r="AF143" s="551"/>
      <c r="AG143" s="551"/>
      <c r="AH143" s="551"/>
      <c r="AI143" s="551"/>
      <c r="AJ143" s="551"/>
      <c r="AK143" s="551"/>
      <c r="AL143" s="551"/>
      <c r="AM143" s="551"/>
      <c r="AN143" s="551"/>
      <c r="AO143" s="551"/>
      <c r="AP143" s="551"/>
      <c r="AQ143" s="551"/>
      <c r="AR143" s="551"/>
      <c r="AS143" s="551"/>
      <c r="AT143" s="551"/>
      <c r="AU143" s="551"/>
      <c r="AV143" s="551"/>
      <c r="AW143" s="551"/>
      <c r="AX143" s="551"/>
      <c r="AY143" s="551"/>
      <c r="AZ143" s="551"/>
      <c r="BA143" s="551"/>
      <c r="BB143" s="551"/>
      <c r="BC143" s="551"/>
      <c r="BD143" s="551"/>
      <c r="BE143" s="551"/>
      <c r="BF143" s="551"/>
      <c r="BG143" s="551"/>
      <c r="BH143" s="551"/>
      <c r="BI143" s="551"/>
      <c r="BJ143" s="551"/>
      <c r="BK143" s="551"/>
      <c r="BL143" s="551"/>
      <c r="BM143" s="551"/>
      <c r="BN143" s="551"/>
      <c r="BO143" s="551"/>
      <c r="BP143" s="551"/>
      <c r="BQ143" s="551"/>
      <c r="BR143" s="551"/>
      <c r="BS143" s="551"/>
      <c r="BT143" s="551"/>
      <c r="BU143" s="551"/>
      <c r="BV143" s="551"/>
      <c r="BW143" s="551"/>
      <c r="BX143" s="551"/>
    </row>
    <row r="144" spans="1:76" x14ac:dyDescent="0.2">
      <c r="A144" s="481" t="s">
        <v>566</v>
      </c>
      <c r="B144" s="491">
        <f>'Benefit Log'!B$44</f>
        <v>0</v>
      </c>
      <c r="C144" s="483" t="str">
        <f t="shared" si="42"/>
        <v>Non-QALY</v>
      </c>
      <c r="D144" s="485">
        <f>D378</f>
        <v>0</v>
      </c>
      <c r="E144" s="316">
        <f t="shared" si="41"/>
        <v>0</v>
      </c>
      <c r="F144" s="485">
        <f>E378</f>
        <v>0</v>
      </c>
      <c r="G144" s="551"/>
      <c r="H144" s="551"/>
      <c r="I144" s="551"/>
      <c r="J144" s="551"/>
      <c r="K144" s="551"/>
      <c r="L144" s="551"/>
      <c r="M144" s="551"/>
      <c r="N144" s="551"/>
      <c r="O144" s="551"/>
      <c r="P144" s="551"/>
      <c r="Q144" s="551"/>
      <c r="R144" s="551"/>
      <c r="S144" s="551"/>
      <c r="T144" s="551"/>
      <c r="U144" s="551"/>
      <c r="V144" s="551"/>
      <c r="W144" s="551"/>
      <c r="X144" s="551"/>
      <c r="Y144" s="551"/>
      <c r="Z144" s="551"/>
      <c r="AA144" s="551"/>
      <c r="AB144" s="551"/>
      <c r="AC144" s="551"/>
      <c r="AD144" s="551"/>
      <c r="AE144" s="551"/>
      <c r="AF144" s="551"/>
      <c r="AG144" s="551"/>
      <c r="AH144" s="551"/>
      <c r="AI144" s="551"/>
      <c r="AJ144" s="551"/>
      <c r="AK144" s="551"/>
      <c r="AL144" s="551"/>
      <c r="AM144" s="551"/>
      <c r="AN144" s="551"/>
      <c r="AO144" s="551"/>
      <c r="AP144" s="551"/>
      <c r="AQ144" s="551"/>
      <c r="AR144" s="551"/>
      <c r="AS144" s="551"/>
      <c r="AT144" s="551"/>
      <c r="AU144" s="551"/>
      <c r="AV144" s="551"/>
      <c r="AW144" s="551"/>
      <c r="AX144" s="551"/>
      <c r="AY144" s="551"/>
      <c r="AZ144" s="551"/>
      <c r="BA144" s="551"/>
      <c r="BB144" s="551"/>
      <c r="BC144" s="551"/>
      <c r="BD144" s="551"/>
      <c r="BE144" s="551"/>
      <c r="BF144" s="551"/>
      <c r="BG144" s="551"/>
      <c r="BH144" s="551"/>
      <c r="BI144" s="551"/>
      <c r="BJ144" s="551"/>
      <c r="BK144" s="551"/>
      <c r="BL144" s="551"/>
      <c r="BM144" s="551"/>
      <c r="BN144" s="551"/>
      <c r="BO144" s="551"/>
      <c r="BP144" s="551"/>
      <c r="BQ144" s="551"/>
      <c r="BR144" s="551"/>
      <c r="BS144" s="551"/>
      <c r="BT144" s="551"/>
      <c r="BU144" s="551"/>
      <c r="BV144" s="551"/>
      <c r="BW144" s="551"/>
      <c r="BX144" s="551"/>
    </row>
    <row r="145" spans="1:76" x14ac:dyDescent="0.2">
      <c r="A145" s="481" t="s">
        <v>567</v>
      </c>
      <c r="B145" s="491">
        <f>'Benefit Log'!B$45</f>
        <v>0</v>
      </c>
      <c r="C145" s="483" t="str">
        <f t="shared" si="42"/>
        <v>Non-QALY</v>
      </c>
      <c r="D145" s="485">
        <f>D380</f>
        <v>0</v>
      </c>
      <c r="E145" s="316">
        <f t="shared" si="41"/>
        <v>0</v>
      </c>
      <c r="F145" s="485">
        <f>E380</f>
        <v>0</v>
      </c>
      <c r="G145" s="551"/>
      <c r="H145" s="551"/>
      <c r="I145" s="551"/>
      <c r="J145" s="551"/>
      <c r="K145" s="551"/>
      <c r="L145" s="551"/>
      <c r="M145" s="551"/>
      <c r="N145" s="551"/>
      <c r="O145" s="551"/>
      <c r="P145" s="551"/>
      <c r="Q145" s="551"/>
      <c r="R145" s="551"/>
      <c r="S145" s="551"/>
      <c r="T145" s="551"/>
      <c r="U145" s="551"/>
      <c r="V145" s="551"/>
      <c r="W145" s="551"/>
      <c r="X145" s="551"/>
      <c r="Y145" s="551"/>
      <c r="Z145" s="551"/>
      <c r="AA145" s="551"/>
      <c r="AB145" s="551"/>
      <c r="AC145" s="551"/>
      <c r="AD145" s="551"/>
      <c r="AE145" s="551"/>
      <c r="AF145" s="551"/>
      <c r="AG145" s="551"/>
      <c r="AH145" s="551"/>
      <c r="AI145" s="551"/>
      <c r="AJ145" s="551"/>
      <c r="AK145" s="551"/>
      <c r="AL145" s="551"/>
      <c r="AM145" s="551"/>
      <c r="AN145" s="551"/>
      <c r="AO145" s="551"/>
      <c r="AP145" s="551"/>
      <c r="AQ145" s="551"/>
      <c r="AR145" s="551"/>
      <c r="AS145" s="551"/>
      <c r="AT145" s="551"/>
      <c r="AU145" s="551"/>
      <c r="AV145" s="551"/>
      <c r="AW145" s="551"/>
      <c r="AX145" s="551"/>
      <c r="AY145" s="551"/>
      <c r="AZ145" s="551"/>
      <c r="BA145" s="551"/>
      <c r="BB145" s="551"/>
      <c r="BC145" s="551"/>
      <c r="BD145" s="551"/>
      <c r="BE145" s="551"/>
      <c r="BF145" s="551"/>
      <c r="BG145" s="551"/>
      <c r="BH145" s="551"/>
      <c r="BI145" s="551"/>
      <c r="BJ145" s="551"/>
      <c r="BK145" s="551"/>
      <c r="BL145" s="551"/>
      <c r="BM145" s="551"/>
      <c r="BN145" s="551"/>
      <c r="BO145" s="551"/>
      <c r="BP145" s="551"/>
      <c r="BQ145" s="551"/>
      <c r="BR145" s="551"/>
      <c r="BS145" s="551"/>
      <c r="BT145" s="551"/>
      <c r="BU145" s="551"/>
      <c r="BV145" s="551"/>
      <c r="BW145" s="551"/>
      <c r="BX145" s="551"/>
    </row>
    <row r="146" spans="1:76" x14ac:dyDescent="0.2">
      <c r="A146" s="481" t="s">
        <v>638</v>
      </c>
      <c r="B146" s="491">
        <f>'Benefit Log'!B$46</f>
        <v>0</v>
      </c>
      <c r="C146" s="483" t="str">
        <f t="shared" si="42"/>
        <v>Non-QALY</v>
      </c>
      <c r="D146" s="485">
        <f>D382</f>
        <v>0</v>
      </c>
      <c r="E146" s="316">
        <f t="shared" si="41"/>
        <v>0</v>
      </c>
      <c r="F146" s="485">
        <f>E382</f>
        <v>0</v>
      </c>
      <c r="G146" s="433"/>
      <c r="H146" s="433"/>
      <c r="I146" s="433"/>
      <c r="J146" s="433"/>
      <c r="K146" s="433"/>
      <c r="L146" s="433"/>
      <c r="M146" s="433"/>
      <c r="N146" s="433"/>
      <c r="O146" s="433"/>
      <c r="P146" s="433"/>
      <c r="Q146" s="433"/>
      <c r="R146" s="433"/>
      <c r="S146" s="433"/>
      <c r="T146" s="433"/>
      <c r="U146" s="433"/>
      <c r="V146" s="433"/>
      <c r="W146" s="433"/>
      <c r="X146" s="433"/>
      <c r="Y146" s="433"/>
      <c r="Z146" s="433"/>
      <c r="AA146" s="433"/>
      <c r="AB146" s="433"/>
      <c r="AC146" s="433"/>
      <c r="AD146" s="433"/>
      <c r="AE146" s="433"/>
      <c r="AF146" s="433"/>
      <c r="AG146" s="433"/>
      <c r="AH146" s="433"/>
      <c r="AI146" s="433"/>
      <c r="AJ146" s="433"/>
      <c r="AK146" s="433"/>
      <c r="AL146" s="433"/>
      <c r="AM146" s="433"/>
      <c r="AN146" s="433"/>
      <c r="AO146" s="433"/>
      <c r="AP146" s="433"/>
      <c r="AQ146" s="433"/>
      <c r="AR146" s="433"/>
      <c r="AS146" s="433"/>
      <c r="AT146" s="433"/>
      <c r="AU146" s="433"/>
      <c r="AV146" s="433"/>
      <c r="AW146" s="433"/>
      <c r="AX146" s="433"/>
      <c r="AY146" s="433"/>
      <c r="AZ146" s="433"/>
      <c r="BA146" s="433"/>
      <c r="BB146" s="433"/>
      <c r="BC146" s="433"/>
      <c r="BD146" s="433"/>
      <c r="BE146" s="433"/>
      <c r="BF146" s="433"/>
      <c r="BG146" s="433"/>
      <c r="BH146" s="433"/>
      <c r="BI146" s="433"/>
      <c r="BJ146" s="433"/>
      <c r="BK146" s="433"/>
      <c r="BL146" s="433"/>
      <c r="BM146" s="433"/>
      <c r="BN146" s="433"/>
      <c r="BO146" s="433"/>
      <c r="BP146" s="433"/>
      <c r="BQ146" s="433"/>
      <c r="BR146" s="433"/>
      <c r="BS146" s="433"/>
      <c r="BT146" s="433"/>
      <c r="BU146" s="433"/>
      <c r="BV146" s="433"/>
      <c r="BW146" s="433"/>
      <c r="BX146" s="433"/>
    </row>
    <row r="147" spans="1:76" x14ac:dyDescent="0.2">
      <c r="A147" s="481" t="s">
        <v>639</v>
      </c>
      <c r="B147" s="491">
        <f>'Benefit Log'!B$47</f>
        <v>0</v>
      </c>
      <c r="C147" s="483" t="str">
        <f t="shared" si="42"/>
        <v>Non-QALY</v>
      </c>
      <c r="D147" s="485">
        <f>D384</f>
        <v>0</v>
      </c>
      <c r="E147" s="316">
        <f t="shared" si="41"/>
        <v>0</v>
      </c>
      <c r="F147" s="485">
        <f>E384</f>
        <v>0</v>
      </c>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3"/>
      <c r="AI147" s="433"/>
      <c r="AJ147" s="433"/>
      <c r="AK147" s="433"/>
      <c r="AL147" s="433"/>
      <c r="AM147" s="433"/>
      <c r="AN147" s="433"/>
      <c r="AO147" s="433"/>
      <c r="AP147" s="433"/>
      <c r="AQ147" s="433"/>
      <c r="AR147" s="433"/>
      <c r="AS147" s="433"/>
      <c r="AT147" s="433"/>
      <c r="AU147" s="433"/>
      <c r="AV147" s="433"/>
      <c r="AW147" s="433"/>
      <c r="AX147" s="433"/>
      <c r="AY147" s="433"/>
      <c r="AZ147" s="433"/>
      <c r="BA147" s="433"/>
      <c r="BB147" s="433"/>
      <c r="BC147" s="433"/>
      <c r="BD147" s="433"/>
      <c r="BE147" s="433"/>
      <c r="BF147" s="433"/>
      <c r="BG147" s="433"/>
      <c r="BH147" s="433"/>
      <c r="BI147" s="433"/>
      <c r="BJ147" s="433"/>
      <c r="BK147" s="433"/>
      <c r="BL147" s="433"/>
      <c r="BM147" s="433"/>
      <c r="BN147" s="433"/>
      <c r="BO147" s="433"/>
      <c r="BP147" s="433"/>
      <c r="BQ147" s="433"/>
      <c r="BR147" s="433"/>
      <c r="BS147" s="433"/>
      <c r="BT147" s="433"/>
      <c r="BU147" s="433"/>
      <c r="BV147" s="433"/>
      <c r="BW147" s="433"/>
      <c r="BX147" s="433"/>
    </row>
    <row r="148" spans="1:76" x14ac:dyDescent="0.2">
      <c r="A148" s="481" t="s">
        <v>640</v>
      </c>
      <c r="B148" s="491">
        <f>'Benefit Log'!B$48</f>
        <v>0</v>
      </c>
      <c r="C148" s="483" t="str">
        <f t="shared" si="42"/>
        <v>Non-QALY</v>
      </c>
      <c r="D148" s="485">
        <f>D386</f>
        <v>0</v>
      </c>
      <c r="E148" s="316">
        <f t="shared" si="41"/>
        <v>0</v>
      </c>
      <c r="F148" s="485">
        <f>E386</f>
        <v>0</v>
      </c>
      <c r="G148" s="433"/>
      <c r="H148" s="433"/>
      <c r="I148" s="433"/>
      <c r="J148" s="433"/>
      <c r="K148" s="433"/>
      <c r="L148" s="433"/>
      <c r="M148" s="433"/>
      <c r="N148" s="433"/>
      <c r="O148" s="433"/>
      <c r="P148" s="433"/>
      <c r="Q148" s="433"/>
      <c r="R148" s="433"/>
      <c r="S148" s="433"/>
      <c r="T148" s="433"/>
      <c r="U148" s="433"/>
      <c r="V148" s="433"/>
      <c r="W148" s="433"/>
      <c r="X148" s="433"/>
      <c r="Y148" s="433"/>
      <c r="Z148" s="433"/>
      <c r="AA148" s="433"/>
      <c r="AB148" s="433"/>
      <c r="AC148" s="433"/>
      <c r="AD148" s="433"/>
      <c r="AE148" s="433"/>
      <c r="AF148" s="433"/>
      <c r="AG148" s="433"/>
      <c r="AH148" s="433"/>
      <c r="AI148" s="433"/>
      <c r="AJ148" s="433"/>
      <c r="AK148" s="433"/>
      <c r="AL148" s="433"/>
      <c r="AM148" s="433"/>
      <c r="AN148" s="433"/>
      <c r="AO148" s="433"/>
      <c r="AP148" s="433"/>
      <c r="AQ148" s="433"/>
      <c r="AR148" s="433"/>
      <c r="AS148" s="433"/>
      <c r="AT148" s="433"/>
      <c r="AU148" s="433"/>
      <c r="AV148" s="433"/>
      <c r="AW148" s="433"/>
      <c r="AX148" s="433"/>
      <c r="AY148" s="433"/>
      <c r="AZ148" s="433"/>
      <c r="BA148" s="433"/>
      <c r="BB148" s="433"/>
      <c r="BC148" s="433"/>
      <c r="BD148" s="433"/>
      <c r="BE148" s="433"/>
      <c r="BF148" s="433"/>
      <c r="BG148" s="433"/>
      <c r="BH148" s="433"/>
      <c r="BI148" s="433"/>
      <c r="BJ148" s="433"/>
      <c r="BK148" s="433"/>
      <c r="BL148" s="433"/>
      <c r="BM148" s="433"/>
      <c r="BN148" s="433"/>
      <c r="BO148" s="433"/>
      <c r="BP148" s="433"/>
      <c r="BQ148" s="433"/>
      <c r="BR148" s="433"/>
      <c r="BS148" s="433"/>
      <c r="BT148" s="433"/>
      <c r="BU148" s="433"/>
      <c r="BV148" s="433"/>
      <c r="BW148" s="433"/>
      <c r="BX148" s="433"/>
    </row>
    <row r="149" spans="1:76" x14ac:dyDescent="0.2">
      <c r="A149" s="481" t="s">
        <v>641</v>
      </c>
      <c r="B149" s="491">
        <f>'Benefit Log'!B$49</f>
        <v>0</v>
      </c>
      <c r="C149" s="483" t="str">
        <f t="shared" si="42"/>
        <v>Non-QALY</v>
      </c>
      <c r="D149" s="485">
        <f>D388</f>
        <v>0</v>
      </c>
      <c r="E149" s="316">
        <f t="shared" si="41"/>
        <v>0</v>
      </c>
      <c r="F149" s="485">
        <f>E388</f>
        <v>0</v>
      </c>
      <c r="G149" s="433"/>
      <c r="H149" s="433"/>
      <c r="I149" s="433"/>
      <c r="J149" s="433"/>
      <c r="K149" s="433"/>
      <c r="L149" s="433"/>
      <c r="M149" s="433"/>
      <c r="N149" s="433"/>
      <c r="O149" s="433"/>
      <c r="P149" s="433"/>
      <c r="Q149" s="433"/>
      <c r="R149" s="433"/>
      <c r="S149" s="433"/>
      <c r="T149" s="433"/>
      <c r="U149" s="433"/>
      <c r="V149" s="433"/>
      <c r="W149" s="433"/>
      <c r="X149" s="433"/>
      <c r="Y149" s="433"/>
      <c r="Z149" s="433"/>
      <c r="AA149" s="433"/>
      <c r="AB149" s="433"/>
      <c r="AC149" s="433"/>
      <c r="AD149" s="433"/>
      <c r="AE149" s="433"/>
      <c r="AF149" s="433"/>
      <c r="AG149" s="433"/>
      <c r="AH149" s="433"/>
      <c r="AI149" s="433"/>
      <c r="AJ149" s="433"/>
      <c r="AK149" s="433"/>
      <c r="AL149" s="433"/>
      <c r="AM149" s="433"/>
      <c r="AN149" s="433"/>
      <c r="AO149" s="433"/>
      <c r="AP149" s="433"/>
      <c r="AQ149" s="433"/>
      <c r="AR149" s="433"/>
      <c r="AS149" s="433"/>
      <c r="AT149" s="433"/>
      <c r="AU149" s="433"/>
      <c r="AV149" s="433"/>
      <c r="AW149" s="433"/>
      <c r="AX149" s="433"/>
      <c r="AY149" s="433"/>
      <c r="AZ149" s="433"/>
      <c r="BA149" s="433"/>
      <c r="BB149" s="433"/>
      <c r="BC149" s="433"/>
      <c r="BD149" s="433"/>
      <c r="BE149" s="433"/>
      <c r="BF149" s="433"/>
      <c r="BG149" s="433"/>
      <c r="BH149" s="433"/>
      <c r="BI149" s="433"/>
      <c r="BJ149" s="433"/>
      <c r="BK149" s="433"/>
      <c r="BL149" s="433"/>
      <c r="BM149" s="433"/>
      <c r="BN149" s="433"/>
      <c r="BO149" s="433"/>
      <c r="BP149" s="433"/>
      <c r="BQ149" s="433"/>
      <c r="BR149" s="433"/>
      <c r="BS149" s="433"/>
      <c r="BT149" s="433"/>
      <c r="BU149" s="433"/>
      <c r="BV149" s="433"/>
      <c r="BW149" s="433"/>
      <c r="BX149" s="433"/>
    </row>
    <row r="150" spans="1:76" x14ac:dyDescent="0.2">
      <c r="A150" s="481" t="s">
        <v>642</v>
      </c>
      <c r="B150" s="491">
        <f>'Benefit Log'!B$50</f>
        <v>0</v>
      </c>
      <c r="C150" s="483" t="str">
        <f t="shared" si="42"/>
        <v>Non-QALY</v>
      </c>
      <c r="D150" s="485">
        <f>D390</f>
        <v>0</v>
      </c>
      <c r="E150" s="316">
        <f t="shared" si="41"/>
        <v>0</v>
      </c>
      <c r="F150" s="485">
        <f>E390</f>
        <v>0</v>
      </c>
      <c r="G150" s="433"/>
      <c r="H150" s="433"/>
      <c r="I150" s="433"/>
      <c r="J150" s="433"/>
      <c r="K150" s="433"/>
      <c r="L150" s="433"/>
      <c r="M150" s="433"/>
      <c r="N150" s="433"/>
      <c r="O150" s="433"/>
      <c r="P150" s="433"/>
      <c r="Q150" s="433"/>
      <c r="R150" s="433"/>
      <c r="S150" s="433"/>
      <c r="T150" s="433"/>
      <c r="U150" s="433"/>
      <c r="V150" s="433"/>
      <c r="W150" s="433"/>
      <c r="X150" s="433"/>
      <c r="Y150" s="433"/>
      <c r="Z150" s="433"/>
      <c r="AA150" s="433"/>
      <c r="AB150" s="433"/>
      <c r="AC150" s="433"/>
      <c r="AD150" s="433"/>
      <c r="AE150" s="433"/>
      <c r="AF150" s="433"/>
      <c r="AG150" s="433"/>
      <c r="AH150" s="433"/>
      <c r="AI150" s="433"/>
      <c r="AJ150" s="433"/>
      <c r="AK150" s="433"/>
      <c r="AL150" s="433"/>
      <c r="AM150" s="433"/>
      <c r="AN150" s="433"/>
      <c r="AO150" s="433"/>
      <c r="AP150" s="433"/>
      <c r="AQ150" s="433"/>
      <c r="AR150" s="433"/>
      <c r="AS150" s="433"/>
      <c r="AT150" s="433"/>
      <c r="AU150" s="433"/>
      <c r="AV150" s="433"/>
      <c r="AW150" s="433"/>
      <c r="AX150" s="433"/>
      <c r="AY150" s="433"/>
      <c r="AZ150" s="433"/>
      <c r="BA150" s="433"/>
      <c r="BB150" s="433"/>
      <c r="BC150" s="433"/>
      <c r="BD150" s="433"/>
      <c r="BE150" s="433"/>
      <c r="BF150" s="433"/>
      <c r="BG150" s="433"/>
      <c r="BH150" s="433"/>
      <c r="BI150" s="433"/>
      <c r="BJ150" s="433"/>
      <c r="BK150" s="433"/>
      <c r="BL150" s="433"/>
      <c r="BM150" s="433"/>
      <c r="BN150" s="433"/>
      <c r="BO150" s="433"/>
      <c r="BP150" s="433"/>
      <c r="BQ150" s="433"/>
      <c r="BR150" s="433"/>
      <c r="BS150" s="433"/>
      <c r="BT150" s="433"/>
      <c r="BU150" s="433"/>
      <c r="BV150" s="433"/>
      <c r="BW150" s="433"/>
      <c r="BX150" s="433"/>
    </row>
    <row r="151" spans="1:76" x14ac:dyDescent="0.2">
      <c r="A151" s="481" t="s">
        <v>643</v>
      </c>
      <c r="B151" s="491">
        <f>'Benefit Log'!B$51</f>
        <v>0</v>
      </c>
      <c r="C151" s="483" t="str">
        <f t="shared" si="42"/>
        <v>Non-QALY</v>
      </c>
      <c r="D151" s="485">
        <f>D392</f>
        <v>0</v>
      </c>
      <c r="E151" s="316">
        <f t="shared" si="41"/>
        <v>0</v>
      </c>
      <c r="F151" s="485">
        <f>E392</f>
        <v>0</v>
      </c>
      <c r="G151" s="433"/>
      <c r="H151" s="433"/>
      <c r="I151" s="433"/>
      <c r="J151" s="433"/>
      <c r="K151" s="433"/>
      <c r="L151" s="433"/>
      <c r="M151" s="433"/>
      <c r="N151" s="433"/>
      <c r="O151" s="433"/>
      <c r="P151" s="433"/>
      <c r="Q151" s="433"/>
      <c r="R151" s="433"/>
      <c r="S151" s="433"/>
      <c r="T151" s="433"/>
      <c r="U151" s="433"/>
      <c r="V151" s="433"/>
      <c r="W151" s="433"/>
      <c r="X151" s="433"/>
      <c r="Y151" s="433"/>
      <c r="Z151" s="433"/>
      <c r="AA151" s="433"/>
      <c r="AB151" s="433"/>
      <c r="AC151" s="433"/>
      <c r="AD151" s="433"/>
      <c r="AE151" s="433"/>
      <c r="AF151" s="433"/>
      <c r="AG151" s="433"/>
      <c r="AH151" s="433"/>
      <c r="AI151" s="433"/>
      <c r="AJ151" s="433"/>
      <c r="AK151" s="433"/>
      <c r="AL151" s="433"/>
      <c r="AM151" s="433"/>
      <c r="AN151" s="433"/>
      <c r="AO151" s="433"/>
      <c r="AP151" s="433"/>
      <c r="AQ151" s="433"/>
      <c r="AR151" s="433"/>
      <c r="AS151" s="433"/>
      <c r="AT151" s="433"/>
      <c r="AU151" s="433"/>
      <c r="AV151" s="433"/>
      <c r="AW151" s="433"/>
      <c r="AX151" s="433"/>
      <c r="AY151" s="433"/>
      <c r="AZ151" s="433"/>
      <c r="BA151" s="433"/>
      <c r="BB151" s="433"/>
      <c r="BC151" s="433"/>
      <c r="BD151" s="433"/>
      <c r="BE151" s="433"/>
      <c r="BF151" s="433"/>
      <c r="BG151" s="433"/>
      <c r="BH151" s="433"/>
      <c r="BI151" s="433"/>
      <c r="BJ151" s="433"/>
      <c r="BK151" s="433"/>
      <c r="BL151" s="433"/>
      <c r="BM151" s="433"/>
      <c r="BN151" s="433"/>
      <c r="BO151" s="433"/>
      <c r="BP151" s="433"/>
      <c r="BQ151" s="433"/>
      <c r="BR151" s="433"/>
      <c r="BS151" s="433"/>
      <c r="BT151" s="433"/>
      <c r="BU151" s="433"/>
      <c r="BV151" s="433"/>
      <c r="BW151" s="433"/>
      <c r="BX151" s="433"/>
    </row>
    <row r="152" spans="1:76" x14ac:dyDescent="0.2">
      <c r="A152" s="488" t="s">
        <v>644</v>
      </c>
      <c r="B152" s="492">
        <f>'Benefit Log'!B$52</f>
        <v>0</v>
      </c>
      <c r="C152" s="483" t="str">
        <f t="shared" si="42"/>
        <v>Non-QALY</v>
      </c>
      <c r="D152" s="485">
        <f>D394</f>
        <v>0</v>
      </c>
      <c r="E152" s="316">
        <f t="shared" si="41"/>
        <v>0</v>
      </c>
      <c r="F152" s="485">
        <f>E394</f>
        <v>0</v>
      </c>
      <c r="G152" s="433"/>
      <c r="H152" s="433"/>
      <c r="I152" s="433"/>
      <c r="J152" s="433"/>
      <c r="K152" s="433"/>
      <c r="L152" s="433"/>
      <c r="M152" s="433"/>
      <c r="N152" s="433"/>
      <c r="O152" s="433"/>
      <c r="P152" s="433"/>
      <c r="Q152" s="433"/>
      <c r="R152" s="433"/>
      <c r="S152" s="433"/>
      <c r="T152" s="433"/>
      <c r="U152" s="433"/>
      <c r="V152" s="433"/>
      <c r="W152" s="433"/>
      <c r="X152" s="433"/>
      <c r="Y152" s="433"/>
      <c r="Z152" s="433"/>
      <c r="AA152" s="433"/>
      <c r="AB152" s="433"/>
      <c r="AC152" s="433"/>
      <c r="AD152" s="433"/>
      <c r="AE152" s="433"/>
      <c r="AF152" s="433"/>
      <c r="AG152" s="433"/>
      <c r="AH152" s="433"/>
      <c r="AI152" s="433"/>
      <c r="AJ152" s="433"/>
      <c r="AK152" s="433"/>
      <c r="AL152" s="433"/>
      <c r="AM152" s="433"/>
      <c r="AN152" s="433"/>
      <c r="AO152" s="433"/>
      <c r="AP152" s="433"/>
      <c r="AQ152" s="433"/>
      <c r="AR152" s="433"/>
      <c r="AS152" s="433"/>
      <c r="AT152" s="433"/>
      <c r="AU152" s="433"/>
      <c r="AV152" s="433"/>
      <c r="AW152" s="433"/>
      <c r="AX152" s="433"/>
      <c r="AY152" s="433"/>
      <c r="AZ152" s="433"/>
      <c r="BA152" s="433"/>
      <c r="BB152" s="433"/>
      <c r="BC152" s="433"/>
      <c r="BD152" s="433"/>
      <c r="BE152" s="433"/>
      <c r="BF152" s="433"/>
      <c r="BG152" s="433"/>
      <c r="BH152" s="433"/>
      <c r="BI152" s="433"/>
      <c r="BJ152" s="433"/>
      <c r="BK152" s="433"/>
      <c r="BL152" s="433"/>
      <c r="BM152" s="433"/>
      <c r="BN152" s="433"/>
      <c r="BO152" s="433"/>
      <c r="BP152" s="433"/>
      <c r="BQ152" s="433"/>
      <c r="BR152" s="433"/>
      <c r="BS152" s="433"/>
      <c r="BT152" s="433"/>
      <c r="BU152" s="433"/>
      <c r="BV152" s="433"/>
      <c r="BW152" s="433"/>
      <c r="BX152" s="433"/>
    </row>
    <row r="153" spans="1:76" s="11" customFormat="1" ht="12" x14ac:dyDescent="0.25">
      <c r="C153" s="490" t="s">
        <v>55</v>
      </c>
      <c r="D153" s="315">
        <f>SUM(D138:D152)</f>
        <v>0</v>
      </c>
      <c r="E153" s="317">
        <f>SUM(E138:E152)</f>
        <v>0</v>
      </c>
      <c r="F153" s="315">
        <f>SUM(F138:F152)</f>
        <v>0</v>
      </c>
      <c r="G153" s="317"/>
      <c r="H153" s="317"/>
      <c r="I153" s="317"/>
      <c r="J153" s="317"/>
      <c r="K153" s="317"/>
      <c r="L153" s="317"/>
      <c r="M153" s="317"/>
      <c r="N153" s="317"/>
      <c r="O153" s="317"/>
      <c r="P153" s="317"/>
      <c r="Q153" s="317"/>
      <c r="R153" s="317"/>
      <c r="S153" s="317"/>
      <c r="T153" s="317"/>
      <c r="U153" s="317"/>
      <c r="V153" s="317"/>
      <c r="W153" s="317"/>
      <c r="X153" s="317"/>
      <c r="Y153" s="317"/>
      <c r="Z153" s="317"/>
      <c r="AA153" s="317"/>
      <c r="AB153" s="317"/>
      <c r="AC153" s="317"/>
      <c r="AD153" s="317"/>
      <c r="AE153" s="317"/>
      <c r="AF153" s="317"/>
      <c r="AG153" s="317"/>
      <c r="AH153" s="317"/>
      <c r="AI153" s="317"/>
      <c r="AJ153" s="317"/>
      <c r="AK153" s="317"/>
      <c r="AL153" s="317"/>
      <c r="AM153" s="317"/>
      <c r="AN153" s="317"/>
      <c r="AO153" s="317"/>
      <c r="AP153" s="317"/>
      <c r="AQ153" s="317"/>
      <c r="AR153" s="317"/>
      <c r="AS153" s="317"/>
      <c r="AT153" s="317"/>
      <c r="AU153" s="317"/>
      <c r="AV153" s="317"/>
      <c r="AW153" s="317"/>
      <c r="AX153" s="317"/>
      <c r="AY153" s="317"/>
      <c r="AZ153" s="317"/>
      <c r="BA153" s="317"/>
      <c r="BB153" s="317"/>
      <c r="BC153" s="317"/>
      <c r="BD153" s="317"/>
      <c r="BE153" s="317"/>
      <c r="BF153" s="317"/>
      <c r="BG153" s="317"/>
      <c r="BH153" s="317"/>
      <c r="BI153" s="317"/>
      <c r="BJ153" s="317"/>
      <c r="BK153" s="317"/>
      <c r="BL153" s="317"/>
      <c r="BM153" s="317"/>
      <c r="BN153" s="317"/>
      <c r="BO153" s="317"/>
      <c r="BP153" s="317"/>
      <c r="BQ153" s="317"/>
      <c r="BR153" s="317"/>
      <c r="BS153" s="317"/>
      <c r="BT153" s="317"/>
      <c r="BU153" s="317"/>
      <c r="BV153" s="317"/>
      <c r="BW153" s="317"/>
      <c r="BX153" s="317"/>
    </row>
    <row r="154" spans="1:76" s="11" customFormat="1" ht="12" x14ac:dyDescent="0.25">
      <c r="D154" s="715" t="s">
        <v>584</v>
      </c>
      <c r="E154" s="716"/>
      <c r="F154" s="717"/>
      <c r="G154" s="486">
        <f>SUM(G138:G152)</f>
        <v>0</v>
      </c>
      <c r="H154" s="486">
        <f t="shared" ref="H154:BS154" si="43">SUM(H138:H152)</f>
        <v>0</v>
      </c>
      <c r="I154" s="486">
        <f t="shared" si="43"/>
        <v>0</v>
      </c>
      <c r="J154" s="486">
        <f t="shared" si="43"/>
        <v>0</v>
      </c>
      <c r="K154" s="486">
        <f t="shared" si="43"/>
        <v>0</v>
      </c>
      <c r="L154" s="486">
        <f t="shared" si="43"/>
        <v>0</v>
      </c>
      <c r="M154" s="486">
        <f t="shared" si="43"/>
        <v>0</v>
      </c>
      <c r="N154" s="486">
        <f t="shared" si="43"/>
        <v>0</v>
      </c>
      <c r="O154" s="486">
        <f t="shared" si="43"/>
        <v>0</v>
      </c>
      <c r="P154" s="486">
        <f t="shared" si="43"/>
        <v>0</v>
      </c>
      <c r="Q154" s="486">
        <f t="shared" si="43"/>
        <v>0</v>
      </c>
      <c r="R154" s="486">
        <f t="shared" si="43"/>
        <v>0</v>
      </c>
      <c r="S154" s="486">
        <f t="shared" si="43"/>
        <v>0</v>
      </c>
      <c r="T154" s="486">
        <f t="shared" si="43"/>
        <v>0</v>
      </c>
      <c r="U154" s="486">
        <f t="shared" si="43"/>
        <v>0</v>
      </c>
      <c r="V154" s="486">
        <f t="shared" si="43"/>
        <v>0</v>
      </c>
      <c r="W154" s="486">
        <f t="shared" si="43"/>
        <v>0</v>
      </c>
      <c r="X154" s="486">
        <f t="shared" si="43"/>
        <v>0</v>
      </c>
      <c r="Y154" s="486">
        <f t="shared" si="43"/>
        <v>0</v>
      </c>
      <c r="Z154" s="486">
        <f t="shared" si="43"/>
        <v>0</v>
      </c>
      <c r="AA154" s="486">
        <f t="shared" si="43"/>
        <v>0</v>
      </c>
      <c r="AB154" s="486">
        <f t="shared" si="43"/>
        <v>0</v>
      </c>
      <c r="AC154" s="486">
        <f t="shared" si="43"/>
        <v>0</v>
      </c>
      <c r="AD154" s="486">
        <f t="shared" si="43"/>
        <v>0</v>
      </c>
      <c r="AE154" s="486">
        <f t="shared" si="43"/>
        <v>0</v>
      </c>
      <c r="AF154" s="486">
        <f t="shared" si="43"/>
        <v>0</v>
      </c>
      <c r="AG154" s="486">
        <f t="shared" si="43"/>
        <v>0</v>
      </c>
      <c r="AH154" s="486">
        <f t="shared" si="43"/>
        <v>0</v>
      </c>
      <c r="AI154" s="486">
        <f t="shared" si="43"/>
        <v>0</v>
      </c>
      <c r="AJ154" s="486">
        <f t="shared" si="43"/>
        <v>0</v>
      </c>
      <c r="AK154" s="486">
        <f t="shared" si="43"/>
        <v>0</v>
      </c>
      <c r="AL154" s="486">
        <f t="shared" si="43"/>
        <v>0</v>
      </c>
      <c r="AM154" s="486">
        <f t="shared" si="43"/>
        <v>0</v>
      </c>
      <c r="AN154" s="486">
        <f t="shared" si="43"/>
        <v>0</v>
      </c>
      <c r="AO154" s="486">
        <f t="shared" si="43"/>
        <v>0</v>
      </c>
      <c r="AP154" s="486">
        <f t="shared" si="43"/>
        <v>0</v>
      </c>
      <c r="AQ154" s="486">
        <f t="shared" si="43"/>
        <v>0</v>
      </c>
      <c r="AR154" s="486">
        <f t="shared" si="43"/>
        <v>0</v>
      </c>
      <c r="AS154" s="486">
        <f t="shared" si="43"/>
        <v>0</v>
      </c>
      <c r="AT154" s="486">
        <f t="shared" si="43"/>
        <v>0</v>
      </c>
      <c r="AU154" s="486">
        <f t="shared" si="43"/>
        <v>0</v>
      </c>
      <c r="AV154" s="486">
        <f t="shared" si="43"/>
        <v>0</v>
      </c>
      <c r="AW154" s="486">
        <f t="shared" si="43"/>
        <v>0</v>
      </c>
      <c r="AX154" s="486">
        <f t="shared" si="43"/>
        <v>0</v>
      </c>
      <c r="AY154" s="486">
        <f t="shared" si="43"/>
        <v>0</v>
      </c>
      <c r="AZ154" s="486">
        <f t="shared" si="43"/>
        <v>0</v>
      </c>
      <c r="BA154" s="486">
        <f t="shared" si="43"/>
        <v>0</v>
      </c>
      <c r="BB154" s="486">
        <f t="shared" si="43"/>
        <v>0</v>
      </c>
      <c r="BC154" s="486">
        <f t="shared" si="43"/>
        <v>0</v>
      </c>
      <c r="BD154" s="486">
        <f t="shared" si="43"/>
        <v>0</v>
      </c>
      <c r="BE154" s="486">
        <f t="shared" si="43"/>
        <v>0</v>
      </c>
      <c r="BF154" s="486">
        <f t="shared" si="43"/>
        <v>0</v>
      </c>
      <c r="BG154" s="486">
        <f t="shared" si="43"/>
        <v>0</v>
      </c>
      <c r="BH154" s="486">
        <f t="shared" si="43"/>
        <v>0</v>
      </c>
      <c r="BI154" s="486">
        <f t="shared" si="43"/>
        <v>0</v>
      </c>
      <c r="BJ154" s="486">
        <f t="shared" si="43"/>
        <v>0</v>
      </c>
      <c r="BK154" s="486">
        <f t="shared" si="43"/>
        <v>0</v>
      </c>
      <c r="BL154" s="486">
        <f t="shared" si="43"/>
        <v>0</v>
      </c>
      <c r="BM154" s="486">
        <f t="shared" si="43"/>
        <v>0</v>
      </c>
      <c r="BN154" s="486">
        <f t="shared" si="43"/>
        <v>0</v>
      </c>
      <c r="BO154" s="486">
        <f t="shared" si="43"/>
        <v>0</v>
      </c>
      <c r="BP154" s="486">
        <f t="shared" si="43"/>
        <v>0</v>
      </c>
      <c r="BQ154" s="486">
        <f t="shared" si="43"/>
        <v>0</v>
      </c>
      <c r="BR154" s="486">
        <f t="shared" si="43"/>
        <v>0</v>
      </c>
      <c r="BS154" s="486">
        <f t="shared" si="43"/>
        <v>0</v>
      </c>
      <c r="BT154" s="486">
        <f t="shared" ref="BT154:BX154" si="44">SUM(BT138:BT152)</f>
        <v>0</v>
      </c>
      <c r="BU154" s="486">
        <f t="shared" si="44"/>
        <v>0</v>
      </c>
      <c r="BV154" s="486">
        <f t="shared" si="44"/>
        <v>0</v>
      </c>
      <c r="BW154" s="486">
        <f t="shared" si="44"/>
        <v>0</v>
      </c>
      <c r="BX154" s="486">
        <f t="shared" si="44"/>
        <v>0</v>
      </c>
    </row>
    <row r="155" spans="1:76" s="24" customFormat="1" ht="12" x14ac:dyDescent="0.25">
      <c r="D155" s="715" t="s">
        <v>30</v>
      </c>
      <c r="E155" s="716"/>
      <c r="F155" s="717"/>
      <c r="G155" s="487">
        <f>G396</f>
        <v>0</v>
      </c>
      <c r="H155" s="487">
        <f t="shared" ref="H155:BN155" si="45">H396</f>
        <v>0</v>
      </c>
      <c r="I155" s="487">
        <f t="shared" si="45"/>
        <v>0</v>
      </c>
      <c r="J155" s="487">
        <f t="shared" si="45"/>
        <v>0</v>
      </c>
      <c r="K155" s="487">
        <f t="shared" si="45"/>
        <v>0</v>
      </c>
      <c r="L155" s="487">
        <f t="shared" si="45"/>
        <v>0</v>
      </c>
      <c r="M155" s="487">
        <f t="shared" si="45"/>
        <v>0</v>
      </c>
      <c r="N155" s="487">
        <f t="shared" si="45"/>
        <v>0</v>
      </c>
      <c r="O155" s="487">
        <f t="shared" si="45"/>
        <v>0</v>
      </c>
      <c r="P155" s="487">
        <f t="shared" si="45"/>
        <v>0</v>
      </c>
      <c r="Q155" s="487">
        <f t="shared" si="45"/>
        <v>0</v>
      </c>
      <c r="R155" s="487">
        <f t="shared" si="45"/>
        <v>0</v>
      </c>
      <c r="S155" s="487">
        <f t="shared" si="45"/>
        <v>0</v>
      </c>
      <c r="T155" s="487">
        <f t="shared" si="45"/>
        <v>0</v>
      </c>
      <c r="U155" s="487">
        <f t="shared" si="45"/>
        <v>0</v>
      </c>
      <c r="V155" s="487">
        <f t="shared" si="45"/>
        <v>0</v>
      </c>
      <c r="W155" s="487">
        <f t="shared" si="45"/>
        <v>0</v>
      </c>
      <c r="X155" s="487">
        <f t="shared" si="45"/>
        <v>0</v>
      </c>
      <c r="Y155" s="487">
        <f t="shared" si="45"/>
        <v>0</v>
      </c>
      <c r="Z155" s="487">
        <f t="shared" si="45"/>
        <v>0</v>
      </c>
      <c r="AA155" s="487">
        <f t="shared" si="45"/>
        <v>0</v>
      </c>
      <c r="AB155" s="487">
        <f t="shared" si="45"/>
        <v>0</v>
      </c>
      <c r="AC155" s="487">
        <f t="shared" si="45"/>
        <v>0</v>
      </c>
      <c r="AD155" s="487">
        <f t="shared" si="45"/>
        <v>0</v>
      </c>
      <c r="AE155" s="487">
        <f t="shared" si="45"/>
        <v>0</v>
      </c>
      <c r="AF155" s="487">
        <f t="shared" si="45"/>
        <v>0</v>
      </c>
      <c r="AG155" s="487">
        <f t="shared" si="45"/>
        <v>0</v>
      </c>
      <c r="AH155" s="487">
        <f t="shared" si="45"/>
        <v>0</v>
      </c>
      <c r="AI155" s="487">
        <f t="shared" si="45"/>
        <v>0</v>
      </c>
      <c r="AJ155" s="487">
        <f t="shared" si="45"/>
        <v>0</v>
      </c>
      <c r="AK155" s="487">
        <f t="shared" si="45"/>
        <v>0</v>
      </c>
      <c r="AL155" s="487">
        <f t="shared" si="45"/>
        <v>0</v>
      </c>
      <c r="AM155" s="487">
        <f t="shared" si="45"/>
        <v>0</v>
      </c>
      <c r="AN155" s="487">
        <f t="shared" si="45"/>
        <v>0</v>
      </c>
      <c r="AO155" s="487">
        <f t="shared" si="45"/>
        <v>0</v>
      </c>
      <c r="AP155" s="487">
        <f t="shared" si="45"/>
        <v>0</v>
      </c>
      <c r="AQ155" s="487">
        <f t="shared" si="45"/>
        <v>0</v>
      </c>
      <c r="AR155" s="487">
        <f t="shared" si="45"/>
        <v>0</v>
      </c>
      <c r="AS155" s="487">
        <f t="shared" si="45"/>
        <v>0</v>
      </c>
      <c r="AT155" s="487">
        <f t="shared" si="45"/>
        <v>0</v>
      </c>
      <c r="AU155" s="487">
        <f t="shared" si="45"/>
        <v>0</v>
      </c>
      <c r="AV155" s="487">
        <f t="shared" si="45"/>
        <v>0</v>
      </c>
      <c r="AW155" s="487">
        <f t="shared" si="45"/>
        <v>0</v>
      </c>
      <c r="AX155" s="487">
        <f t="shared" si="45"/>
        <v>0</v>
      </c>
      <c r="AY155" s="487">
        <f t="shared" si="45"/>
        <v>0</v>
      </c>
      <c r="AZ155" s="487">
        <f t="shared" si="45"/>
        <v>0</v>
      </c>
      <c r="BA155" s="487">
        <f t="shared" si="45"/>
        <v>0</v>
      </c>
      <c r="BB155" s="487">
        <f t="shared" si="45"/>
        <v>0</v>
      </c>
      <c r="BC155" s="487">
        <f t="shared" si="45"/>
        <v>0</v>
      </c>
      <c r="BD155" s="487">
        <f t="shared" si="45"/>
        <v>0</v>
      </c>
      <c r="BE155" s="487">
        <f t="shared" si="45"/>
        <v>0</v>
      </c>
      <c r="BF155" s="487">
        <f t="shared" si="45"/>
        <v>0</v>
      </c>
      <c r="BG155" s="487">
        <f t="shared" si="45"/>
        <v>0</v>
      </c>
      <c r="BH155" s="487">
        <f t="shared" si="45"/>
        <v>0</v>
      </c>
      <c r="BI155" s="487">
        <f t="shared" si="45"/>
        <v>0</v>
      </c>
      <c r="BJ155" s="487">
        <f t="shared" si="45"/>
        <v>0</v>
      </c>
      <c r="BK155" s="487">
        <f t="shared" si="45"/>
        <v>0</v>
      </c>
      <c r="BL155" s="487">
        <f t="shared" si="45"/>
        <v>0</v>
      </c>
      <c r="BM155" s="487">
        <f t="shared" si="45"/>
        <v>0</v>
      </c>
      <c r="BN155" s="487">
        <f t="shared" si="45"/>
        <v>0</v>
      </c>
      <c r="BO155" s="487">
        <f t="shared" ref="BO155:BS155" si="46">BO396</f>
        <v>0</v>
      </c>
      <c r="BP155" s="487">
        <f t="shared" si="46"/>
        <v>0</v>
      </c>
      <c r="BQ155" s="487">
        <f t="shared" si="46"/>
        <v>0</v>
      </c>
      <c r="BR155" s="487">
        <f t="shared" si="46"/>
        <v>0</v>
      </c>
      <c r="BS155" s="487">
        <f t="shared" si="46"/>
        <v>0</v>
      </c>
      <c r="BT155" s="487">
        <f t="shared" ref="BT155:BX155" si="47">BT396</f>
        <v>0</v>
      </c>
      <c r="BU155" s="487">
        <f t="shared" si="47"/>
        <v>0</v>
      </c>
      <c r="BV155" s="487">
        <f t="shared" si="47"/>
        <v>0</v>
      </c>
      <c r="BW155" s="487">
        <f t="shared" si="47"/>
        <v>0</v>
      </c>
      <c r="BX155" s="487">
        <f t="shared" si="47"/>
        <v>0</v>
      </c>
    </row>
    <row r="156" spans="1:76" s="24" customFormat="1" ht="12" x14ac:dyDescent="0.25">
      <c r="D156" s="494"/>
      <c r="E156" s="494"/>
    </row>
    <row r="157" spans="1:76" ht="12" x14ac:dyDescent="0.25">
      <c r="G157" s="19">
        <v>0</v>
      </c>
      <c r="H157" s="19">
        <v>1</v>
      </c>
      <c r="I157" s="19">
        <v>2</v>
      </c>
      <c r="J157" s="19">
        <v>3</v>
      </c>
      <c r="K157" s="19">
        <v>4</v>
      </c>
      <c r="L157" s="19">
        <v>5</v>
      </c>
      <c r="M157" s="19">
        <v>6</v>
      </c>
      <c r="N157" s="19">
        <v>7</v>
      </c>
      <c r="O157" s="19">
        <v>8</v>
      </c>
      <c r="P157" s="19">
        <v>9</v>
      </c>
      <c r="Q157" s="19">
        <v>10</v>
      </c>
      <c r="R157" s="19">
        <v>11</v>
      </c>
      <c r="S157" s="19">
        <v>12</v>
      </c>
      <c r="T157" s="19">
        <v>13</v>
      </c>
      <c r="U157" s="19">
        <v>14</v>
      </c>
      <c r="V157" s="19">
        <v>15</v>
      </c>
      <c r="W157" s="19">
        <v>16</v>
      </c>
      <c r="X157" s="19">
        <v>17</v>
      </c>
      <c r="Y157" s="19">
        <v>18</v>
      </c>
      <c r="Z157" s="19">
        <v>19</v>
      </c>
      <c r="AA157" s="19">
        <v>20</v>
      </c>
      <c r="AB157" s="19">
        <v>21</v>
      </c>
      <c r="AC157" s="19">
        <v>22</v>
      </c>
      <c r="AD157" s="19">
        <v>23</v>
      </c>
      <c r="AE157" s="19">
        <v>24</v>
      </c>
      <c r="AF157" s="19">
        <v>25</v>
      </c>
      <c r="AG157" s="19">
        <v>26</v>
      </c>
      <c r="AH157" s="19">
        <v>27</v>
      </c>
      <c r="AI157" s="19">
        <v>28</v>
      </c>
      <c r="AJ157" s="19">
        <v>29</v>
      </c>
      <c r="AK157" s="19">
        <v>30</v>
      </c>
      <c r="AL157" s="19">
        <v>31</v>
      </c>
      <c r="AM157" s="19">
        <v>32</v>
      </c>
      <c r="AN157" s="19">
        <v>33</v>
      </c>
      <c r="AO157" s="19">
        <v>34</v>
      </c>
      <c r="AP157" s="19">
        <v>35</v>
      </c>
      <c r="AQ157" s="19">
        <v>36</v>
      </c>
      <c r="AR157" s="19">
        <v>37</v>
      </c>
      <c r="AS157" s="19">
        <v>38</v>
      </c>
      <c r="AT157" s="19">
        <v>39</v>
      </c>
      <c r="AU157" s="19">
        <v>40</v>
      </c>
      <c r="AV157" s="19">
        <v>41</v>
      </c>
      <c r="AW157" s="19">
        <v>42</v>
      </c>
      <c r="AX157" s="19">
        <v>43</v>
      </c>
      <c r="AY157" s="19">
        <v>44</v>
      </c>
      <c r="AZ157" s="19">
        <v>45</v>
      </c>
      <c r="BA157" s="19">
        <v>46</v>
      </c>
      <c r="BB157" s="19">
        <v>47</v>
      </c>
      <c r="BC157" s="19">
        <v>48</v>
      </c>
      <c r="BD157" s="19">
        <v>49</v>
      </c>
      <c r="BE157" s="19">
        <v>50</v>
      </c>
      <c r="BF157" s="19">
        <v>51</v>
      </c>
      <c r="BG157" s="19">
        <v>52</v>
      </c>
      <c r="BH157" s="19">
        <v>53</v>
      </c>
      <c r="BI157" s="19">
        <v>54</v>
      </c>
      <c r="BJ157" s="19">
        <v>55</v>
      </c>
      <c r="BK157" s="19">
        <v>56</v>
      </c>
      <c r="BL157" s="19">
        <v>57</v>
      </c>
      <c r="BM157" s="19">
        <v>58</v>
      </c>
      <c r="BN157" s="19">
        <v>59</v>
      </c>
      <c r="BO157" s="19">
        <v>60</v>
      </c>
      <c r="BP157" s="19">
        <v>61</v>
      </c>
      <c r="BQ157" s="19">
        <v>62</v>
      </c>
      <c r="BR157" s="19">
        <v>63</v>
      </c>
      <c r="BS157" s="19">
        <v>64</v>
      </c>
      <c r="BT157" s="19">
        <v>65</v>
      </c>
      <c r="BU157" s="19">
        <v>66</v>
      </c>
      <c r="BV157" s="19">
        <v>67</v>
      </c>
      <c r="BW157" s="19">
        <v>68</v>
      </c>
      <c r="BX157" s="19">
        <v>69</v>
      </c>
    </row>
    <row r="158" spans="1:76" ht="15" customHeight="1" x14ac:dyDescent="0.25">
      <c r="C158" s="722" t="str">
        <f>Factors!$A$42</f>
        <v>Non-QALY Discount Factors @ 3.5% / 3.0%</v>
      </c>
      <c r="D158" s="723"/>
      <c r="E158" s="723"/>
      <c r="F158" s="724"/>
      <c r="G158" s="36">
        <v>1</v>
      </c>
      <c r="H158" s="253">
        <f>G158/(1+$H$161)</f>
        <v>0.96618357487922713</v>
      </c>
      <c r="I158" s="253">
        <f t="shared" ref="I158:AK158" si="48">H158/(1+$H$161)</f>
        <v>0.93351070036640305</v>
      </c>
      <c r="J158" s="253">
        <f t="shared" si="48"/>
        <v>0.90194270566802237</v>
      </c>
      <c r="K158" s="253">
        <f t="shared" si="48"/>
        <v>0.87144222769857238</v>
      </c>
      <c r="L158" s="253">
        <f t="shared" si="48"/>
        <v>0.84197316685852408</v>
      </c>
      <c r="M158" s="253">
        <f t="shared" si="48"/>
        <v>0.81350064430775282</v>
      </c>
      <c r="N158" s="253">
        <f t="shared" si="48"/>
        <v>0.78599096068381924</v>
      </c>
      <c r="O158" s="253">
        <f t="shared" si="48"/>
        <v>0.75941155621625056</v>
      </c>
      <c r="P158" s="253">
        <f t="shared" si="48"/>
        <v>0.73373097218961414</v>
      </c>
      <c r="Q158" s="253">
        <f t="shared" si="48"/>
        <v>0.70891881370977217</v>
      </c>
      <c r="R158" s="253">
        <f t="shared" si="48"/>
        <v>0.68494571372924851</v>
      </c>
      <c r="S158" s="253">
        <f t="shared" si="48"/>
        <v>0.66178329828912907</v>
      </c>
      <c r="T158" s="253">
        <f t="shared" si="48"/>
        <v>0.63940415293635666</v>
      </c>
      <c r="U158" s="253">
        <f t="shared" si="48"/>
        <v>0.61778179027667313</v>
      </c>
      <c r="V158" s="253">
        <f t="shared" si="48"/>
        <v>0.59689061862480497</v>
      </c>
      <c r="W158" s="253">
        <f t="shared" si="48"/>
        <v>0.57670591171478747</v>
      </c>
      <c r="X158" s="253">
        <f t="shared" si="48"/>
        <v>0.55720377943457733</v>
      </c>
      <c r="Y158" s="253">
        <f t="shared" si="48"/>
        <v>0.53836113955031628</v>
      </c>
      <c r="Z158" s="253">
        <f t="shared" si="48"/>
        <v>0.520155690386779</v>
      </c>
      <c r="AA158" s="253">
        <f t="shared" si="48"/>
        <v>0.50256588443167061</v>
      </c>
      <c r="AB158" s="253">
        <f t="shared" si="48"/>
        <v>0.48557090283253201</v>
      </c>
      <c r="AC158" s="253">
        <f t="shared" si="48"/>
        <v>0.46915063075606961</v>
      </c>
      <c r="AD158" s="253">
        <f t="shared" si="48"/>
        <v>0.45328563358074364</v>
      </c>
      <c r="AE158" s="253">
        <f t="shared" si="48"/>
        <v>0.43795713389443836</v>
      </c>
      <c r="AF158" s="253">
        <f t="shared" si="48"/>
        <v>0.42314698926998878</v>
      </c>
      <c r="AG158" s="253">
        <f t="shared" si="48"/>
        <v>0.40883767079225974</v>
      </c>
      <c r="AH158" s="253">
        <f t="shared" si="48"/>
        <v>0.39501224231136212</v>
      </c>
      <c r="AI158" s="253">
        <f t="shared" si="48"/>
        <v>0.38165434039745133</v>
      </c>
      <c r="AJ158" s="253">
        <f t="shared" si="48"/>
        <v>0.36874815497338298</v>
      </c>
      <c r="AK158" s="253">
        <f t="shared" si="48"/>
        <v>0.35627841060230242</v>
      </c>
      <c r="AL158" s="253">
        <f>AK158/(1+$I$161)</f>
        <v>0.34590136951679845</v>
      </c>
      <c r="AM158" s="253">
        <f t="shared" ref="AM158:BX158" si="49">AL158/(1+$I$161)</f>
        <v>0.33582657234640628</v>
      </c>
      <c r="AN158" s="253">
        <f t="shared" si="49"/>
        <v>0.32604521587029733</v>
      </c>
      <c r="AO158" s="253">
        <f t="shared" si="49"/>
        <v>0.31654875327213333</v>
      </c>
      <c r="AP158" s="253">
        <f t="shared" si="49"/>
        <v>0.30732888667197411</v>
      </c>
      <c r="AQ158" s="253">
        <f t="shared" si="49"/>
        <v>0.29837755987570302</v>
      </c>
      <c r="AR158" s="253">
        <f t="shared" si="49"/>
        <v>0.28968695133563399</v>
      </c>
      <c r="AS158" s="253">
        <f t="shared" si="49"/>
        <v>0.28124946731614953</v>
      </c>
      <c r="AT158" s="253">
        <f t="shared" si="49"/>
        <v>0.2730577352583976</v>
      </c>
      <c r="AU158" s="253">
        <f t="shared" si="49"/>
        <v>0.26510459733825009</v>
      </c>
      <c r="AV158" s="253">
        <f t="shared" si="49"/>
        <v>0.25738310421189331</v>
      </c>
      <c r="AW158" s="253">
        <f t="shared" si="49"/>
        <v>0.24988650894358574</v>
      </c>
      <c r="AX158" s="253">
        <f t="shared" si="49"/>
        <v>0.24260826111027742</v>
      </c>
      <c r="AY158" s="253">
        <f t="shared" si="49"/>
        <v>0.23554200107793924</v>
      </c>
      <c r="AZ158" s="253">
        <f t="shared" si="49"/>
        <v>0.2286815544446012</v>
      </c>
      <c r="BA158" s="253">
        <f t="shared" si="49"/>
        <v>0.22202092664524387</v>
      </c>
      <c r="BB158" s="253">
        <f t="shared" si="49"/>
        <v>0.215554297713829</v>
      </c>
      <c r="BC158" s="253">
        <f t="shared" si="49"/>
        <v>0.20927601719789224</v>
      </c>
      <c r="BD158" s="253">
        <f t="shared" si="49"/>
        <v>0.20318059922125459</v>
      </c>
      <c r="BE158" s="253">
        <f t="shared" si="49"/>
        <v>0.19726271769053844</v>
      </c>
      <c r="BF158" s="253">
        <f t="shared" si="49"/>
        <v>0.19151720164129946</v>
      </c>
      <c r="BG158" s="253">
        <f t="shared" si="49"/>
        <v>0.18593903071970821</v>
      </c>
      <c r="BH158" s="253">
        <f t="shared" si="49"/>
        <v>0.18052333079583321</v>
      </c>
      <c r="BI158" s="253">
        <f t="shared" si="49"/>
        <v>0.17526536970469245</v>
      </c>
      <c r="BJ158" s="253">
        <f t="shared" si="49"/>
        <v>0.17016055311135189</v>
      </c>
      <c r="BK158" s="253">
        <f t="shared" si="49"/>
        <v>0.16520442049645814</v>
      </c>
      <c r="BL158" s="253">
        <f t="shared" si="49"/>
        <v>0.16039264125869723</v>
      </c>
      <c r="BM158" s="253">
        <f t="shared" si="49"/>
        <v>0.15572101093077401</v>
      </c>
      <c r="BN158" s="253">
        <f t="shared" si="49"/>
        <v>0.15118544750560584</v>
      </c>
      <c r="BO158" s="253">
        <f t="shared" si="49"/>
        <v>0.14678198786952024</v>
      </c>
      <c r="BP158" s="253">
        <f t="shared" si="49"/>
        <v>0.14250678433934003</v>
      </c>
      <c r="BQ158" s="253">
        <f t="shared" si="49"/>
        <v>0.13835610130033013</v>
      </c>
      <c r="BR158" s="253">
        <f t="shared" si="49"/>
        <v>0.13432631194206809</v>
      </c>
      <c r="BS158" s="253">
        <f t="shared" si="49"/>
        <v>0.1304138950893865</v>
      </c>
      <c r="BT158" s="253">
        <f t="shared" si="49"/>
        <v>0.12661543212561796</v>
      </c>
      <c r="BU158" s="253">
        <f t="shared" si="49"/>
        <v>0.12292760400545433</v>
      </c>
      <c r="BV158" s="253">
        <f t="shared" si="49"/>
        <v>0.11934718835481002</v>
      </c>
      <c r="BW158" s="253">
        <f t="shared" si="49"/>
        <v>0.11587105665515536</v>
      </c>
      <c r="BX158" s="253">
        <f t="shared" si="49"/>
        <v>0.11249617150985958</v>
      </c>
    </row>
    <row r="159" spans="1:76" ht="15" customHeight="1" x14ac:dyDescent="0.25">
      <c r="C159" s="722" t="str">
        <f>Factors!$A$43</f>
        <v>QALY Discount Factors @ 1.5% / 1.286%</v>
      </c>
      <c r="D159" s="723"/>
      <c r="E159" s="723"/>
      <c r="F159" s="724"/>
      <c r="G159" s="36">
        <v>1</v>
      </c>
      <c r="H159" s="253">
        <f>G159/(1+$J$161)</f>
        <v>0.98522167487684742</v>
      </c>
      <c r="I159" s="253">
        <f t="shared" ref="I159:AK159" si="50">H159/(1+$J$161)</f>
        <v>0.97066174864714039</v>
      </c>
      <c r="J159" s="253">
        <f t="shared" si="50"/>
        <v>0.95631699374102508</v>
      </c>
      <c r="K159" s="253">
        <f t="shared" si="50"/>
        <v>0.94218423028672427</v>
      </c>
      <c r="L159" s="253">
        <f t="shared" si="50"/>
        <v>0.92826032540563974</v>
      </c>
      <c r="M159" s="253">
        <f t="shared" si="50"/>
        <v>0.91454219251787172</v>
      </c>
      <c r="N159" s="253">
        <f t="shared" si="50"/>
        <v>0.90102679065800173</v>
      </c>
      <c r="O159" s="253">
        <f t="shared" si="50"/>
        <v>0.88771112380098705</v>
      </c>
      <c r="P159" s="253">
        <f t="shared" si="50"/>
        <v>0.87459224019801685</v>
      </c>
      <c r="Q159" s="253">
        <f t="shared" si="50"/>
        <v>0.86166723172218418</v>
      </c>
      <c r="R159" s="253">
        <f t="shared" si="50"/>
        <v>0.84893323322382686</v>
      </c>
      <c r="S159" s="253">
        <f t="shared" si="50"/>
        <v>0.83638742189539594</v>
      </c>
      <c r="T159" s="253">
        <f t="shared" si="50"/>
        <v>0.82402701664571032</v>
      </c>
      <c r="U159" s="253">
        <f t="shared" si="50"/>
        <v>0.81184927748345848</v>
      </c>
      <c r="V159" s="253">
        <f t="shared" si="50"/>
        <v>0.79985150490981138</v>
      </c>
      <c r="W159" s="253">
        <f t="shared" si="50"/>
        <v>0.78803103932001128</v>
      </c>
      <c r="X159" s="253">
        <f t="shared" si="50"/>
        <v>0.77638526041380429</v>
      </c>
      <c r="Y159" s="253">
        <f t="shared" si="50"/>
        <v>0.76491158661458558</v>
      </c>
      <c r="Z159" s="253">
        <f t="shared" si="50"/>
        <v>0.75360747449712873</v>
      </c>
      <c r="AA159" s="253">
        <f t="shared" si="50"/>
        <v>0.74247041822377224</v>
      </c>
      <c r="AB159" s="253">
        <f t="shared" si="50"/>
        <v>0.73149794898893827</v>
      </c>
      <c r="AC159" s="253">
        <f t="shared" si="50"/>
        <v>0.72068763447186046</v>
      </c>
      <c r="AD159" s="253">
        <f t="shared" si="50"/>
        <v>0.71003707829739948</v>
      </c>
      <c r="AE159" s="253">
        <f t="shared" si="50"/>
        <v>0.69954391950482719</v>
      </c>
      <c r="AF159" s="253">
        <f t="shared" si="50"/>
        <v>0.6892058320244604</v>
      </c>
      <c r="AG159" s="253">
        <f t="shared" si="50"/>
        <v>0.67902052416202996</v>
      </c>
      <c r="AH159" s="253">
        <f t="shared" si="50"/>
        <v>0.66898573809066997</v>
      </c>
      <c r="AI159" s="253">
        <f t="shared" si="50"/>
        <v>0.65909924935041386</v>
      </c>
      <c r="AJ159" s="253">
        <f t="shared" si="50"/>
        <v>0.64935886635508766</v>
      </c>
      <c r="AK159" s="253">
        <f t="shared" si="50"/>
        <v>0.63976242990649035</v>
      </c>
      <c r="AL159" s="253">
        <f>AK159/(1+$K$161)</f>
        <v>0.63163954535324751</v>
      </c>
      <c r="AM159" s="253">
        <f t="shared" ref="AM159:BX159" si="51">AL159/(1+$K$161)</f>
        <v>0.62361979479221952</v>
      </c>
      <c r="AN159" s="253">
        <f t="shared" si="51"/>
        <v>0.61570186875996624</v>
      </c>
      <c r="AO159" s="253">
        <f t="shared" si="51"/>
        <v>0.60788447441893867</v>
      </c>
      <c r="AP159" s="253">
        <f t="shared" si="51"/>
        <v>0.60016633534638408</v>
      </c>
      <c r="AQ159" s="253">
        <f t="shared" si="51"/>
        <v>0.59254619132593256</v>
      </c>
      <c r="AR159" s="253">
        <f t="shared" si="51"/>
        <v>0.58502279814182856</v>
      </c>
      <c r="AS159" s="253">
        <f t="shared" si="51"/>
        <v>0.577594927375776</v>
      </c>
      <c r="AT159" s="253">
        <f t="shared" si="51"/>
        <v>0.57026136620636214</v>
      </c>
      <c r="AU159" s="253">
        <f t="shared" si="51"/>
        <v>0.56302091721102832</v>
      </c>
      <c r="AV159" s="253">
        <f t="shared" si="51"/>
        <v>0.55587239817055489</v>
      </c>
      <c r="AW159" s="253">
        <f t="shared" si="51"/>
        <v>0.54881464187602913</v>
      </c>
      <c r="AX159" s="253">
        <f t="shared" si="51"/>
        <v>0.54184649593826306</v>
      </c>
      <c r="AY159" s="253">
        <f t="shared" si="51"/>
        <v>0.5349668225996318</v>
      </c>
      <c r="AZ159" s="253">
        <f t="shared" si="51"/>
        <v>0.52817449854830056</v>
      </c>
      <c r="BA159" s="253">
        <f t="shared" si="51"/>
        <v>0.52146841473481087</v>
      </c>
      <c r="BB159" s="253">
        <f t="shared" si="51"/>
        <v>0.51484747619099458</v>
      </c>
      <c r="BC159" s="253">
        <f t="shared" si="51"/>
        <v>0.50831060185118826</v>
      </c>
      <c r="BD159" s="253">
        <f t="shared" si="51"/>
        <v>0.50185672437571649</v>
      </c>
      <c r="BE159" s="253">
        <f t="shared" si="51"/>
        <v>0.49548478997661716</v>
      </c>
      <c r="BF159" s="253">
        <f t="shared" si="51"/>
        <v>0.48919375824557898</v>
      </c>
      <c r="BG159" s="253">
        <f t="shared" si="51"/>
        <v>0.4829826019840639</v>
      </c>
      <c r="BH159" s="253">
        <f t="shared" si="51"/>
        <v>0.47685030703558623</v>
      </c>
      <c r="BI159" s="253">
        <f t="shared" si="51"/>
        <v>0.47079587212012142</v>
      </c>
      <c r="BJ159" s="253">
        <f t="shared" si="51"/>
        <v>0.46481830867061724</v>
      </c>
      <c r="BK159" s="253">
        <f t="shared" si="51"/>
        <v>0.45891664067158067</v>
      </c>
      <c r="BL159" s="253">
        <f t="shared" si="51"/>
        <v>0.45308990449971431</v>
      </c>
      <c r="BM159" s="253">
        <f t="shared" si="51"/>
        <v>0.4473371487665761</v>
      </c>
      <c r="BN159" s="253">
        <f t="shared" si="51"/>
        <v>0.44165743416323683</v>
      </c>
      <c r="BO159" s="253">
        <f t="shared" si="51"/>
        <v>0.43604983330690994</v>
      </c>
      <c r="BP159" s="253">
        <f t="shared" si="51"/>
        <v>0.43051343058952857</v>
      </c>
      <c r="BQ159" s="253">
        <f t="shared" si="51"/>
        <v>0.4250473220282453</v>
      </c>
      <c r="BR159" s="253">
        <f t="shared" si="51"/>
        <v>0.41965061511782997</v>
      </c>
      <c r="BS159" s="253">
        <f t="shared" si="51"/>
        <v>0.41432242868494157</v>
      </c>
      <c r="BT159" s="253">
        <f t="shared" si="51"/>
        <v>0.40906189274425048</v>
      </c>
      <c r="BU159" s="253">
        <f t="shared" si="51"/>
        <v>0.40386814835638729</v>
      </c>
      <c r="BV159" s="253">
        <f t="shared" si="51"/>
        <v>0.39874034748769549</v>
      </c>
      <c r="BW159" s="253">
        <f t="shared" si="51"/>
        <v>0.39367765287176454</v>
      </c>
      <c r="BX159" s="253">
        <f t="shared" si="51"/>
        <v>0.38867923787272129</v>
      </c>
    </row>
    <row r="160" spans="1:76" x14ac:dyDescent="0.2">
      <c r="D160" s="7"/>
      <c r="E160" s="7"/>
    </row>
    <row r="161" spans="1:76" hidden="1" x14ac:dyDescent="0.2">
      <c r="D161" s="7"/>
      <c r="E161" s="7"/>
      <c r="H161" s="7">
        <v>3.5000000000000003E-2</v>
      </c>
      <c r="I161" s="7">
        <v>0.03</v>
      </c>
      <c r="J161" s="7">
        <v>1.4999999999999999E-2</v>
      </c>
      <c r="K161" s="7">
        <v>1.286E-2</v>
      </c>
    </row>
    <row r="162" spans="1:76" ht="12" customHeight="1" x14ac:dyDescent="0.2">
      <c r="A162" s="728" t="s">
        <v>569</v>
      </c>
      <c r="B162" s="729"/>
      <c r="C162" s="730"/>
      <c r="D162" s="7"/>
      <c r="E162" s="7"/>
    </row>
    <row r="163" spans="1:76" ht="12" customHeight="1" x14ac:dyDescent="0.2">
      <c r="A163" s="731"/>
      <c r="B163" s="732"/>
      <c r="C163" s="733"/>
      <c r="D163" s="7"/>
      <c r="E163" s="7"/>
    </row>
    <row r="164" spans="1:76" x14ac:dyDescent="0.2">
      <c r="D164" s="7"/>
      <c r="E164" s="7"/>
    </row>
    <row r="165" spans="1:76" ht="15" customHeight="1" x14ac:dyDescent="0.25">
      <c r="A165" s="718" t="s">
        <v>32</v>
      </c>
      <c r="B165" s="718" t="s">
        <v>337</v>
      </c>
      <c r="C165" s="719" t="s">
        <v>366</v>
      </c>
      <c r="D165" s="719" t="s">
        <v>423</v>
      </c>
      <c r="E165" s="718" t="s">
        <v>367</v>
      </c>
      <c r="F165" s="719" t="s">
        <v>568</v>
      </c>
      <c r="G165" s="19">
        <v>0</v>
      </c>
      <c r="H165" s="19">
        <v>1</v>
      </c>
      <c r="I165" s="19">
        <v>2</v>
      </c>
      <c r="J165" s="19">
        <v>3</v>
      </c>
      <c r="K165" s="19">
        <v>4</v>
      </c>
      <c r="L165" s="19">
        <v>5</v>
      </c>
      <c r="M165" s="19">
        <v>6</v>
      </c>
      <c r="N165" s="19">
        <v>7</v>
      </c>
      <c r="O165" s="19">
        <v>8</v>
      </c>
      <c r="P165" s="19">
        <v>9</v>
      </c>
      <c r="Q165" s="19">
        <v>10</v>
      </c>
      <c r="R165" s="19">
        <v>11</v>
      </c>
      <c r="S165" s="19">
        <v>12</v>
      </c>
      <c r="T165" s="19">
        <v>13</v>
      </c>
      <c r="U165" s="19">
        <v>14</v>
      </c>
      <c r="V165" s="19">
        <v>15</v>
      </c>
      <c r="W165" s="19">
        <v>16</v>
      </c>
      <c r="X165" s="19">
        <v>17</v>
      </c>
      <c r="Y165" s="19">
        <v>18</v>
      </c>
      <c r="Z165" s="19">
        <v>19</v>
      </c>
      <c r="AA165" s="19">
        <v>20</v>
      </c>
      <c r="AB165" s="19">
        <v>21</v>
      </c>
      <c r="AC165" s="19">
        <v>22</v>
      </c>
      <c r="AD165" s="19">
        <v>23</v>
      </c>
      <c r="AE165" s="19">
        <v>24</v>
      </c>
      <c r="AF165" s="19">
        <v>25</v>
      </c>
      <c r="AG165" s="19">
        <v>26</v>
      </c>
      <c r="AH165" s="19">
        <v>27</v>
      </c>
      <c r="AI165" s="19">
        <v>28</v>
      </c>
      <c r="AJ165" s="19">
        <v>29</v>
      </c>
      <c r="AK165" s="19">
        <v>30</v>
      </c>
      <c r="AL165" s="19">
        <v>31</v>
      </c>
      <c r="AM165" s="19">
        <v>32</v>
      </c>
      <c r="AN165" s="19">
        <v>33</v>
      </c>
      <c r="AO165" s="19">
        <v>34</v>
      </c>
      <c r="AP165" s="19">
        <v>35</v>
      </c>
      <c r="AQ165" s="19">
        <v>36</v>
      </c>
      <c r="AR165" s="19">
        <v>37</v>
      </c>
      <c r="AS165" s="19">
        <v>38</v>
      </c>
      <c r="AT165" s="19">
        <v>39</v>
      </c>
      <c r="AU165" s="19">
        <v>40</v>
      </c>
      <c r="AV165" s="19">
        <v>41</v>
      </c>
      <c r="AW165" s="19">
        <v>42</v>
      </c>
      <c r="AX165" s="19">
        <v>43</v>
      </c>
      <c r="AY165" s="19">
        <v>44</v>
      </c>
      <c r="AZ165" s="19">
        <v>45</v>
      </c>
      <c r="BA165" s="19">
        <v>46</v>
      </c>
      <c r="BB165" s="19">
        <v>47</v>
      </c>
      <c r="BC165" s="19">
        <v>48</v>
      </c>
      <c r="BD165" s="19">
        <v>49</v>
      </c>
      <c r="BE165" s="19">
        <v>50</v>
      </c>
      <c r="BF165" s="19">
        <v>51</v>
      </c>
      <c r="BG165" s="19">
        <v>52</v>
      </c>
      <c r="BH165" s="19">
        <v>53</v>
      </c>
      <c r="BI165" s="19">
        <v>54</v>
      </c>
      <c r="BJ165" s="19">
        <v>55</v>
      </c>
      <c r="BK165" s="19">
        <v>56</v>
      </c>
      <c r="BL165" s="19">
        <v>57</v>
      </c>
      <c r="BM165" s="19">
        <v>58</v>
      </c>
      <c r="BN165" s="19">
        <v>59</v>
      </c>
      <c r="BO165" s="19">
        <v>59</v>
      </c>
      <c r="BP165" s="19">
        <v>59</v>
      </c>
      <c r="BQ165" s="19">
        <v>59</v>
      </c>
      <c r="BR165" s="19">
        <v>59</v>
      </c>
      <c r="BS165" s="19">
        <v>59</v>
      </c>
      <c r="BT165" s="19">
        <v>60</v>
      </c>
      <c r="BU165" s="19">
        <v>61</v>
      </c>
      <c r="BV165" s="19">
        <v>62</v>
      </c>
      <c r="BW165" s="19">
        <v>63</v>
      </c>
      <c r="BX165" s="19">
        <v>64</v>
      </c>
    </row>
    <row r="166" spans="1:76" ht="47.25" customHeight="1" x14ac:dyDescent="0.25">
      <c r="A166" s="718"/>
      <c r="B166" s="718"/>
      <c r="C166" s="720"/>
      <c r="D166" s="720"/>
      <c r="E166" s="718"/>
      <c r="F166" s="720"/>
      <c r="G166" s="22" t="str">
        <f>Factors!C$41</f>
        <v/>
      </c>
      <c r="H166" s="22" t="str">
        <f>Factors!D$41</f>
        <v/>
      </c>
      <c r="I166" s="22" t="str">
        <f>Factors!E$41</f>
        <v/>
      </c>
      <c r="J166" s="22" t="str">
        <f>Factors!F$41</f>
        <v/>
      </c>
      <c r="K166" s="22" t="str">
        <f>Factors!G$41</f>
        <v/>
      </c>
      <c r="L166" s="22" t="str">
        <f>Factors!H$41</f>
        <v/>
      </c>
      <c r="M166" s="22" t="str">
        <f>Factors!I$41</f>
        <v/>
      </c>
      <c r="N166" s="22" t="str">
        <f>Factors!J$41</f>
        <v/>
      </c>
      <c r="O166" s="22" t="str">
        <f>Factors!K$41</f>
        <v/>
      </c>
      <c r="P166" s="22" t="str">
        <f>Factors!L$41</f>
        <v/>
      </c>
      <c r="Q166" s="22" t="str">
        <f>Factors!M$41</f>
        <v/>
      </c>
      <c r="R166" s="22" t="str">
        <f>Factors!N$41</f>
        <v/>
      </c>
      <c r="S166" s="22" t="str">
        <f>Factors!O$41</f>
        <v/>
      </c>
      <c r="T166" s="22" t="str">
        <f>Factors!P$41</f>
        <v/>
      </c>
      <c r="U166" s="22" t="str">
        <f>Factors!Q$41</f>
        <v/>
      </c>
      <c r="V166" s="22" t="str">
        <f>Factors!R$41</f>
        <v/>
      </c>
      <c r="W166" s="22" t="str">
        <f>Factors!S$41</f>
        <v/>
      </c>
      <c r="X166" s="22" t="str">
        <f>Factors!T$41</f>
        <v/>
      </c>
      <c r="Y166" s="22" t="str">
        <f>Factors!U$41</f>
        <v/>
      </c>
      <c r="Z166" s="22" t="str">
        <f>Factors!V$41</f>
        <v/>
      </c>
      <c r="AA166" s="22" t="str">
        <f>Factors!W$41</f>
        <v/>
      </c>
      <c r="AB166" s="22" t="str">
        <f>Factors!X$41</f>
        <v/>
      </c>
      <c r="AC166" s="22" t="str">
        <f>Factors!Y$41</f>
        <v/>
      </c>
      <c r="AD166" s="22" t="str">
        <f>Factors!Z$41</f>
        <v/>
      </c>
      <c r="AE166" s="22" t="str">
        <f>Factors!AA$41</f>
        <v/>
      </c>
      <c r="AF166" s="22" t="str">
        <f>Factors!AB$41</f>
        <v/>
      </c>
      <c r="AG166" s="22" t="str">
        <f>Factors!AC$41</f>
        <v/>
      </c>
      <c r="AH166" s="22" t="str">
        <f>Factors!AD$41</f>
        <v/>
      </c>
      <c r="AI166" s="22" t="str">
        <f>Factors!AE$41</f>
        <v/>
      </c>
      <c r="AJ166" s="22" t="str">
        <f>Factors!AF$41</f>
        <v/>
      </c>
      <c r="AK166" s="22" t="str">
        <f>Factors!AG$41</f>
        <v/>
      </c>
      <c r="AL166" s="22" t="str">
        <f>Factors!AH$41</f>
        <v/>
      </c>
      <c r="AM166" s="22" t="str">
        <f>Factors!AI$41</f>
        <v/>
      </c>
      <c r="AN166" s="22" t="str">
        <f>Factors!AJ$41</f>
        <v/>
      </c>
      <c r="AO166" s="22" t="str">
        <f>Factors!AK$41</f>
        <v/>
      </c>
      <c r="AP166" s="22" t="str">
        <f>Factors!AL$41</f>
        <v/>
      </c>
      <c r="AQ166" s="22" t="str">
        <f>Factors!AM$41</f>
        <v/>
      </c>
      <c r="AR166" s="22" t="str">
        <f>Factors!AN$41</f>
        <v/>
      </c>
      <c r="AS166" s="22" t="str">
        <f>Factors!AO$41</f>
        <v/>
      </c>
      <c r="AT166" s="22" t="str">
        <f>Factors!AP$41</f>
        <v/>
      </c>
      <c r="AU166" s="22" t="str">
        <f>Factors!AQ$41</f>
        <v/>
      </c>
      <c r="AV166" s="22" t="str">
        <f>Factors!AR$41</f>
        <v/>
      </c>
      <c r="AW166" s="22" t="str">
        <f>Factors!AS$41</f>
        <v/>
      </c>
      <c r="AX166" s="22" t="str">
        <f>Factors!AT$41</f>
        <v/>
      </c>
      <c r="AY166" s="22" t="str">
        <f>Factors!AU$41</f>
        <v/>
      </c>
      <c r="AZ166" s="22" t="str">
        <f>Factors!AV$41</f>
        <v/>
      </c>
      <c r="BA166" s="22" t="str">
        <f>Factors!AW$41</f>
        <v/>
      </c>
      <c r="BB166" s="22" t="str">
        <f>Factors!AX$41</f>
        <v/>
      </c>
      <c r="BC166" s="22" t="str">
        <f>Factors!AY$41</f>
        <v/>
      </c>
      <c r="BD166" s="22" t="str">
        <f>Factors!AZ$41</f>
        <v/>
      </c>
      <c r="BE166" s="22" t="str">
        <f>Factors!BA$41</f>
        <v/>
      </c>
      <c r="BF166" s="22" t="str">
        <f>Factors!BB$41</f>
        <v/>
      </c>
      <c r="BG166" s="22" t="str">
        <f>Factors!BC$41</f>
        <v/>
      </c>
      <c r="BH166" s="22" t="str">
        <f>Factors!BD$41</f>
        <v/>
      </c>
      <c r="BI166" s="22" t="str">
        <f>Factors!BE$41</f>
        <v/>
      </c>
      <c r="BJ166" s="22" t="str">
        <f>Factors!BF$41</f>
        <v/>
      </c>
      <c r="BK166" s="22" t="str">
        <f>Factors!BG$41</f>
        <v/>
      </c>
      <c r="BL166" s="22" t="str">
        <f>Factors!BH$41</f>
        <v/>
      </c>
      <c r="BM166" s="22" t="str">
        <f>Factors!BI$41</f>
        <v/>
      </c>
      <c r="BN166" s="22" t="str">
        <f>Factors!BJ$41</f>
        <v/>
      </c>
      <c r="BO166" s="22" t="str">
        <f>Factors!BK$41</f>
        <v/>
      </c>
      <c r="BP166" s="22" t="str">
        <f>Factors!BL$41</f>
        <v/>
      </c>
      <c r="BQ166" s="22" t="str">
        <f>Factors!BM$41</f>
        <v/>
      </c>
      <c r="BR166" s="22" t="str">
        <f>Factors!BN$41</f>
        <v/>
      </c>
      <c r="BS166" s="22" t="str">
        <f>Factors!BO$41</f>
        <v/>
      </c>
      <c r="BT166" s="22" t="str">
        <f>Factors!BP$41</f>
        <v/>
      </c>
      <c r="BU166" s="22" t="str">
        <f>Factors!BQ$41</f>
        <v/>
      </c>
      <c r="BV166" s="22" t="str">
        <f>Factors!BR$41</f>
        <v/>
      </c>
      <c r="BW166" s="22" t="str">
        <f>Factors!BS$41</f>
        <v/>
      </c>
      <c r="BX166" s="22" t="str">
        <f>Factors!BT$41</f>
        <v/>
      </c>
    </row>
    <row r="167" spans="1:76" ht="12" customHeight="1" x14ac:dyDescent="0.2">
      <c r="A167" s="737" t="str">
        <f>A3</f>
        <v xml:space="preserve">Option 0 - </v>
      </c>
      <c r="B167" s="737"/>
      <c r="C167" s="737"/>
      <c r="D167" s="737"/>
      <c r="E167" s="7"/>
    </row>
    <row r="168" spans="1:76" ht="12" customHeight="1" x14ac:dyDescent="0.2">
      <c r="A168" s="726" t="s">
        <v>49</v>
      </c>
      <c r="B168" s="713">
        <f>B6</f>
        <v>0</v>
      </c>
      <c r="C168" s="713" t="str">
        <f>C6</f>
        <v>Non-QALY</v>
      </c>
      <c r="D168" s="709">
        <f>E168/(IF(C6="QALY",Factors!$BU$43,Factors!$BU$42))</f>
        <v>0</v>
      </c>
      <c r="E168" s="709">
        <f>SUM(G169:BX169)</f>
        <v>0</v>
      </c>
      <c r="F168" s="34" t="s">
        <v>325</v>
      </c>
      <c r="G168" s="316">
        <f t="shared" ref="G168:H168" si="52">G6</f>
        <v>0</v>
      </c>
      <c r="H168" s="316">
        <f t="shared" si="52"/>
        <v>0</v>
      </c>
      <c r="I168" s="316">
        <f t="shared" ref="I168:BT168" si="53">I6</f>
        <v>0</v>
      </c>
      <c r="J168" s="316">
        <f t="shared" si="53"/>
        <v>0</v>
      </c>
      <c r="K168" s="316">
        <f t="shared" si="53"/>
        <v>0</v>
      </c>
      <c r="L168" s="316">
        <f t="shared" si="53"/>
        <v>0</v>
      </c>
      <c r="M168" s="316">
        <f t="shared" si="53"/>
        <v>0</v>
      </c>
      <c r="N168" s="316">
        <f t="shared" si="53"/>
        <v>0</v>
      </c>
      <c r="O168" s="316">
        <f t="shared" si="53"/>
        <v>0</v>
      </c>
      <c r="P168" s="316">
        <f t="shared" si="53"/>
        <v>0</v>
      </c>
      <c r="Q168" s="316">
        <f t="shared" si="53"/>
        <v>0</v>
      </c>
      <c r="R168" s="316">
        <f t="shared" si="53"/>
        <v>0</v>
      </c>
      <c r="S168" s="316">
        <f t="shared" si="53"/>
        <v>0</v>
      </c>
      <c r="T168" s="316">
        <f t="shared" si="53"/>
        <v>0</v>
      </c>
      <c r="U168" s="316">
        <f t="shared" si="53"/>
        <v>0</v>
      </c>
      <c r="V168" s="316">
        <f t="shared" si="53"/>
        <v>0</v>
      </c>
      <c r="W168" s="316">
        <f t="shared" si="53"/>
        <v>0</v>
      </c>
      <c r="X168" s="316">
        <f t="shared" si="53"/>
        <v>0</v>
      </c>
      <c r="Y168" s="316">
        <f t="shared" si="53"/>
        <v>0</v>
      </c>
      <c r="Z168" s="316">
        <f t="shared" si="53"/>
        <v>0</v>
      </c>
      <c r="AA168" s="316">
        <f t="shared" si="53"/>
        <v>0</v>
      </c>
      <c r="AB168" s="316">
        <f t="shared" si="53"/>
        <v>0</v>
      </c>
      <c r="AC168" s="316">
        <f t="shared" si="53"/>
        <v>0</v>
      </c>
      <c r="AD168" s="316">
        <f t="shared" si="53"/>
        <v>0</v>
      </c>
      <c r="AE168" s="316">
        <f t="shared" si="53"/>
        <v>0</v>
      </c>
      <c r="AF168" s="316">
        <f t="shared" si="53"/>
        <v>0</v>
      </c>
      <c r="AG168" s="316">
        <f t="shared" si="53"/>
        <v>0</v>
      </c>
      <c r="AH168" s="316">
        <f t="shared" si="53"/>
        <v>0</v>
      </c>
      <c r="AI168" s="316">
        <f t="shared" si="53"/>
        <v>0</v>
      </c>
      <c r="AJ168" s="316">
        <f t="shared" si="53"/>
        <v>0</v>
      </c>
      <c r="AK168" s="316">
        <f t="shared" si="53"/>
        <v>0</v>
      </c>
      <c r="AL168" s="316">
        <f t="shared" si="53"/>
        <v>0</v>
      </c>
      <c r="AM168" s="316">
        <f t="shared" si="53"/>
        <v>0</v>
      </c>
      <c r="AN168" s="316">
        <f t="shared" si="53"/>
        <v>0</v>
      </c>
      <c r="AO168" s="316">
        <f t="shared" si="53"/>
        <v>0</v>
      </c>
      <c r="AP168" s="316">
        <f t="shared" si="53"/>
        <v>0</v>
      </c>
      <c r="AQ168" s="316">
        <f t="shared" si="53"/>
        <v>0</v>
      </c>
      <c r="AR168" s="316">
        <f t="shared" si="53"/>
        <v>0</v>
      </c>
      <c r="AS168" s="316">
        <f t="shared" si="53"/>
        <v>0</v>
      </c>
      <c r="AT168" s="316">
        <f t="shared" si="53"/>
        <v>0</v>
      </c>
      <c r="AU168" s="316">
        <f t="shared" si="53"/>
        <v>0</v>
      </c>
      <c r="AV168" s="316">
        <f t="shared" si="53"/>
        <v>0</v>
      </c>
      <c r="AW168" s="316">
        <f t="shared" si="53"/>
        <v>0</v>
      </c>
      <c r="AX168" s="316">
        <f t="shared" si="53"/>
        <v>0</v>
      </c>
      <c r="AY168" s="316">
        <f t="shared" si="53"/>
        <v>0</v>
      </c>
      <c r="AZ168" s="316">
        <f t="shared" si="53"/>
        <v>0</v>
      </c>
      <c r="BA168" s="316">
        <f t="shared" si="53"/>
        <v>0</v>
      </c>
      <c r="BB168" s="316">
        <f t="shared" si="53"/>
        <v>0</v>
      </c>
      <c r="BC168" s="316">
        <f t="shared" si="53"/>
        <v>0</v>
      </c>
      <c r="BD168" s="316">
        <f t="shared" si="53"/>
        <v>0</v>
      </c>
      <c r="BE168" s="316">
        <f t="shared" si="53"/>
        <v>0</v>
      </c>
      <c r="BF168" s="316">
        <f t="shared" si="53"/>
        <v>0</v>
      </c>
      <c r="BG168" s="316">
        <f t="shared" si="53"/>
        <v>0</v>
      </c>
      <c r="BH168" s="316">
        <f t="shared" si="53"/>
        <v>0</v>
      </c>
      <c r="BI168" s="316">
        <f t="shared" si="53"/>
        <v>0</v>
      </c>
      <c r="BJ168" s="316">
        <f t="shared" si="53"/>
        <v>0</v>
      </c>
      <c r="BK168" s="316">
        <f t="shared" si="53"/>
        <v>0</v>
      </c>
      <c r="BL168" s="316">
        <f t="shared" si="53"/>
        <v>0</v>
      </c>
      <c r="BM168" s="316">
        <f t="shared" si="53"/>
        <v>0</v>
      </c>
      <c r="BN168" s="316">
        <f t="shared" si="53"/>
        <v>0</v>
      </c>
      <c r="BO168" s="316">
        <f t="shared" si="53"/>
        <v>0</v>
      </c>
      <c r="BP168" s="316">
        <f t="shared" si="53"/>
        <v>0</v>
      </c>
      <c r="BQ168" s="316">
        <f t="shared" si="53"/>
        <v>0</v>
      </c>
      <c r="BR168" s="316">
        <f t="shared" si="53"/>
        <v>0</v>
      </c>
      <c r="BS168" s="316">
        <f t="shared" si="53"/>
        <v>0</v>
      </c>
      <c r="BT168" s="316">
        <f t="shared" si="53"/>
        <v>0</v>
      </c>
      <c r="BU168" s="316">
        <f t="shared" ref="BU168:BX168" si="54">BU6</f>
        <v>0</v>
      </c>
      <c r="BV168" s="316">
        <f t="shared" si="54"/>
        <v>0</v>
      </c>
      <c r="BW168" s="316">
        <f t="shared" si="54"/>
        <v>0</v>
      </c>
      <c r="BX168" s="316">
        <f t="shared" si="54"/>
        <v>0</v>
      </c>
    </row>
    <row r="169" spans="1:76" ht="12" customHeight="1" x14ac:dyDescent="0.2">
      <c r="A169" s="727"/>
      <c r="B169" s="714"/>
      <c r="C169" s="714"/>
      <c r="D169" s="710"/>
      <c r="E169" s="710"/>
      <c r="F169" s="90" t="s">
        <v>324</v>
      </c>
      <c r="G169" s="316">
        <f>IF($C6="","N/A",G168)</f>
        <v>0</v>
      </c>
      <c r="H169" s="316">
        <f>IF($C6="NON-QALY",IF(H$5="-","",H$158*H168),IF($C6="QALY",IF(H$5="-","",H168*H$159),"N/A"))</f>
        <v>0</v>
      </c>
      <c r="I169" s="316">
        <f t="shared" ref="I169:BT169" si="55">IF($C6="NON-QALY",IF(I$5="-","",I$158*I168),IF($C6="QALY",IF(I$5="-","",I168*I$159),"N/A"))</f>
        <v>0</v>
      </c>
      <c r="J169" s="316">
        <f t="shared" si="55"/>
        <v>0</v>
      </c>
      <c r="K169" s="316">
        <f t="shared" si="55"/>
        <v>0</v>
      </c>
      <c r="L169" s="316">
        <f t="shared" si="55"/>
        <v>0</v>
      </c>
      <c r="M169" s="316">
        <f t="shared" si="55"/>
        <v>0</v>
      </c>
      <c r="N169" s="316">
        <f t="shared" si="55"/>
        <v>0</v>
      </c>
      <c r="O169" s="316">
        <f t="shared" si="55"/>
        <v>0</v>
      </c>
      <c r="P169" s="316">
        <f t="shared" si="55"/>
        <v>0</v>
      </c>
      <c r="Q169" s="316">
        <f t="shared" si="55"/>
        <v>0</v>
      </c>
      <c r="R169" s="316">
        <f t="shared" si="55"/>
        <v>0</v>
      </c>
      <c r="S169" s="316">
        <f t="shared" si="55"/>
        <v>0</v>
      </c>
      <c r="T169" s="316">
        <f t="shared" si="55"/>
        <v>0</v>
      </c>
      <c r="U169" s="316">
        <f t="shared" si="55"/>
        <v>0</v>
      </c>
      <c r="V169" s="316">
        <f t="shared" si="55"/>
        <v>0</v>
      </c>
      <c r="W169" s="316">
        <f t="shared" si="55"/>
        <v>0</v>
      </c>
      <c r="X169" s="316">
        <f t="shared" si="55"/>
        <v>0</v>
      </c>
      <c r="Y169" s="316">
        <f t="shared" si="55"/>
        <v>0</v>
      </c>
      <c r="Z169" s="316">
        <f t="shared" si="55"/>
        <v>0</v>
      </c>
      <c r="AA169" s="316">
        <f t="shared" si="55"/>
        <v>0</v>
      </c>
      <c r="AB169" s="316">
        <f t="shared" si="55"/>
        <v>0</v>
      </c>
      <c r="AC169" s="316">
        <f t="shared" si="55"/>
        <v>0</v>
      </c>
      <c r="AD169" s="316">
        <f t="shared" si="55"/>
        <v>0</v>
      </c>
      <c r="AE169" s="316">
        <f t="shared" si="55"/>
        <v>0</v>
      </c>
      <c r="AF169" s="316">
        <f t="shared" si="55"/>
        <v>0</v>
      </c>
      <c r="AG169" s="316">
        <f t="shared" si="55"/>
        <v>0</v>
      </c>
      <c r="AH169" s="316">
        <f t="shared" si="55"/>
        <v>0</v>
      </c>
      <c r="AI169" s="316">
        <f t="shared" si="55"/>
        <v>0</v>
      </c>
      <c r="AJ169" s="316">
        <f t="shared" si="55"/>
        <v>0</v>
      </c>
      <c r="AK169" s="316">
        <f t="shared" si="55"/>
        <v>0</v>
      </c>
      <c r="AL169" s="316">
        <f t="shared" si="55"/>
        <v>0</v>
      </c>
      <c r="AM169" s="316">
        <f t="shared" si="55"/>
        <v>0</v>
      </c>
      <c r="AN169" s="316">
        <f t="shared" si="55"/>
        <v>0</v>
      </c>
      <c r="AO169" s="316">
        <f t="shared" si="55"/>
        <v>0</v>
      </c>
      <c r="AP169" s="316">
        <f t="shared" si="55"/>
        <v>0</v>
      </c>
      <c r="AQ169" s="316">
        <f t="shared" si="55"/>
        <v>0</v>
      </c>
      <c r="AR169" s="316">
        <f t="shared" si="55"/>
        <v>0</v>
      </c>
      <c r="AS169" s="316">
        <f t="shared" si="55"/>
        <v>0</v>
      </c>
      <c r="AT169" s="316">
        <f t="shared" si="55"/>
        <v>0</v>
      </c>
      <c r="AU169" s="316">
        <f t="shared" si="55"/>
        <v>0</v>
      </c>
      <c r="AV169" s="316">
        <f t="shared" si="55"/>
        <v>0</v>
      </c>
      <c r="AW169" s="316">
        <f t="shared" si="55"/>
        <v>0</v>
      </c>
      <c r="AX169" s="316">
        <f t="shared" si="55"/>
        <v>0</v>
      </c>
      <c r="AY169" s="316">
        <f t="shared" si="55"/>
        <v>0</v>
      </c>
      <c r="AZ169" s="316">
        <f t="shared" si="55"/>
        <v>0</v>
      </c>
      <c r="BA169" s="316">
        <f t="shared" si="55"/>
        <v>0</v>
      </c>
      <c r="BB169" s="316">
        <f t="shared" si="55"/>
        <v>0</v>
      </c>
      <c r="BC169" s="316">
        <f t="shared" si="55"/>
        <v>0</v>
      </c>
      <c r="BD169" s="316">
        <f t="shared" si="55"/>
        <v>0</v>
      </c>
      <c r="BE169" s="316">
        <f t="shared" si="55"/>
        <v>0</v>
      </c>
      <c r="BF169" s="316">
        <f t="shared" si="55"/>
        <v>0</v>
      </c>
      <c r="BG169" s="316">
        <f t="shared" si="55"/>
        <v>0</v>
      </c>
      <c r="BH169" s="316">
        <f t="shared" si="55"/>
        <v>0</v>
      </c>
      <c r="BI169" s="316">
        <f t="shared" si="55"/>
        <v>0</v>
      </c>
      <c r="BJ169" s="316">
        <f t="shared" si="55"/>
        <v>0</v>
      </c>
      <c r="BK169" s="316">
        <f t="shared" si="55"/>
        <v>0</v>
      </c>
      <c r="BL169" s="316">
        <f t="shared" si="55"/>
        <v>0</v>
      </c>
      <c r="BM169" s="316">
        <f t="shared" si="55"/>
        <v>0</v>
      </c>
      <c r="BN169" s="316">
        <f t="shared" si="55"/>
        <v>0</v>
      </c>
      <c r="BO169" s="316">
        <f t="shared" si="55"/>
        <v>0</v>
      </c>
      <c r="BP169" s="316">
        <f t="shared" si="55"/>
        <v>0</v>
      </c>
      <c r="BQ169" s="316">
        <f t="shared" si="55"/>
        <v>0</v>
      </c>
      <c r="BR169" s="316">
        <f t="shared" si="55"/>
        <v>0</v>
      </c>
      <c r="BS169" s="316">
        <f t="shared" si="55"/>
        <v>0</v>
      </c>
      <c r="BT169" s="316">
        <f t="shared" si="55"/>
        <v>0</v>
      </c>
      <c r="BU169" s="316">
        <f t="shared" ref="BU169:BX169" si="56">IF($C6="NON-QALY",IF(BU$5="-","",BU$158*BU168),IF($C6="QALY",IF(BU$5="-","",BU168*BU$159),"N/A"))</f>
        <v>0</v>
      </c>
      <c r="BV169" s="316">
        <f t="shared" si="56"/>
        <v>0</v>
      </c>
      <c r="BW169" s="316">
        <f t="shared" si="56"/>
        <v>0</v>
      </c>
      <c r="BX169" s="316">
        <f t="shared" si="56"/>
        <v>0</v>
      </c>
    </row>
    <row r="170" spans="1:76" ht="12" customHeight="1" x14ac:dyDescent="0.2">
      <c r="A170" s="726" t="s">
        <v>50</v>
      </c>
      <c r="B170" s="713">
        <f>B7</f>
        <v>0</v>
      </c>
      <c r="C170" s="713" t="str">
        <f>C7</f>
        <v>Non-QALY</v>
      </c>
      <c r="D170" s="709">
        <f>E170/(IF(C7="QALY",Factors!$BU$43,Factors!$BU$42))</f>
        <v>0</v>
      </c>
      <c r="E170" s="711">
        <f>SUM(G171:BX171)</f>
        <v>0</v>
      </c>
      <c r="F170" s="34" t="s">
        <v>325</v>
      </c>
      <c r="G170" s="316">
        <f t="shared" ref="G170:H170" si="57">G7</f>
        <v>0</v>
      </c>
      <c r="H170" s="316">
        <f t="shared" si="57"/>
        <v>0</v>
      </c>
      <c r="I170" s="316">
        <f t="shared" ref="I170:BT170" si="58">I7</f>
        <v>0</v>
      </c>
      <c r="J170" s="316">
        <f t="shared" si="58"/>
        <v>0</v>
      </c>
      <c r="K170" s="316">
        <f t="shared" si="58"/>
        <v>0</v>
      </c>
      <c r="L170" s="316">
        <f t="shared" si="58"/>
        <v>0</v>
      </c>
      <c r="M170" s="316">
        <f t="shared" si="58"/>
        <v>0</v>
      </c>
      <c r="N170" s="316">
        <f t="shared" si="58"/>
        <v>0</v>
      </c>
      <c r="O170" s="316">
        <f t="shared" si="58"/>
        <v>0</v>
      </c>
      <c r="P170" s="316">
        <f t="shared" si="58"/>
        <v>0</v>
      </c>
      <c r="Q170" s="316">
        <f t="shared" si="58"/>
        <v>0</v>
      </c>
      <c r="R170" s="316">
        <f t="shared" si="58"/>
        <v>0</v>
      </c>
      <c r="S170" s="316">
        <f t="shared" si="58"/>
        <v>0</v>
      </c>
      <c r="T170" s="316">
        <f t="shared" si="58"/>
        <v>0</v>
      </c>
      <c r="U170" s="316">
        <f t="shared" si="58"/>
        <v>0</v>
      </c>
      <c r="V170" s="316">
        <f t="shared" si="58"/>
        <v>0</v>
      </c>
      <c r="W170" s="316">
        <f t="shared" si="58"/>
        <v>0</v>
      </c>
      <c r="X170" s="316">
        <f t="shared" si="58"/>
        <v>0</v>
      </c>
      <c r="Y170" s="316">
        <f t="shared" si="58"/>
        <v>0</v>
      </c>
      <c r="Z170" s="316">
        <f t="shared" si="58"/>
        <v>0</v>
      </c>
      <c r="AA170" s="316">
        <f t="shared" si="58"/>
        <v>0</v>
      </c>
      <c r="AB170" s="316">
        <f t="shared" si="58"/>
        <v>0</v>
      </c>
      <c r="AC170" s="316">
        <f t="shared" si="58"/>
        <v>0</v>
      </c>
      <c r="AD170" s="316">
        <f t="shared" si="58"/>
        <v>0</v>
      </c>
      <c r="AE170" s="316">
        <f t="shared" si="58"/>
        <v>0</v>
      </c>
      <c r="AF170" s="316">
        <f t="shared" si="58"/>
        <v>0</v>
      </c>
      <c r="AG170" s="316">
        <f t="shared" si="58"/>
        <v>0</v>
      </c>
      <c r="AH170" s="316">
        <f t="shared" si="58"/>
        <v>0</v>
      </c>
      <c r="AI170" s="316">
        <f t="shared" si="58"/>
        <v>0</v>
      </c>
      <c r="AJ170" s="316">
        <f t="shared" si="58"/>
        <v>0</v>
      </c>
      <c r="AK170" s="316">
        <f t="shared" si="58"/>
        <v>0</v>
      </c>
      <c r="AL170" s="316">
        <f t="shared" si="58"/>
        <v>0</v>
      </c>
      <c r="AM170" s="316">
        <f t="shared" si="58"/>
        <v>0</v>
      </c>
      <c r="AN170" s="316">
        <f t="shared" si="58"/>
        <v>0</v>
      </c>
      <c r="AO170" s="316">
        <f t="shared" si="58"/>
        <v>0</v>
      </c>
      <c r="AP170" s="316">
        <f t="shared" si="58"/>
        <v>0</v>
      </c>
      <c r="AQ170" s="316">
        <f t="shared" si="58"/>
        <v>0</v>
      </c>
      <c r="AR170" s="316">
        <f t="shared" si="58"/>
        <v>0</v>
      </c>
      <c r="AS170" s="316">
        <f t="shared" si="58"/>
        <v>0</v>
      </c>
      <c r="AT170" s="316">
        <f t="shared" si="58"/>
        <v>0</v>
      </c>
      <c r="AU170" s="316">
        <f t="shared" si="58"/>
        <v>0</v>
      </c>
      <c r="AV170" s="316">
        <f t="shared" si="58"/>
        <v>0</v>
      </c>
      <c r="AW170" s="316">
        <f t="shared" si="58"/>
        <v>0</v>
      </c>
      <c r="AX170" s="316">
        <f t="shared" si="58"/>
        <v>0</v>
      </c>
      <c r="AY170" s="316">
        <f t="shared" si="58"/>
        <v>0</v>
      </c>
      <c r="AZ170" s="316">
        <f t="shared" si="58"/>
        <v>0</v>
      </c>
      <c r="BA170" s="316">
        <f t="shared" si="58"/>
        <v>0</v>
      </c>
      <c r="BB170" s="316">
        <f t="shared" si="58"/>
        <v>0</v>
      </c>
      <c r="BC170" s="316">
        <f t="shared" si="58"/>
        <v>0</v>
      </c>
      <c r="BD170" s="316">
        <f t="shared" si="58"/>
        <v>0</v>
      </c>
      <c r="BE170" s="316">
        <f t="shared" si="58"/>
        <v>0</v>
      </c>
      <c r="BF170" s="316">
        <f t="shared" si="58"/>
        <v>0</v>
      </c>
      <c r="BG170" s="316">
        <f t="shared" si="58"/>
        <v>0</v>
      </c>
      <c r="BH170" s="316">
        <f t="shared" si="58"/>
        <v>0</v>
      </c>
      <c r="BI170" s="316">
        <f t="shared" si="58"/>
        <v>0</v>
      </c>
      <c r="BJ170" s="316">
        <f t="shared" si="58"/>
        <v>0</v>
      </c>
      <c r="BK170" s="316">
        <f t="shared" si="58"/>
        <v>0</v>
      </c>
      <c r="BL170" s="316">
        <f t="shared" si="58"/>
        <v>0</v>
      </c>
      <c r="BM170" s="316">
        <f t="shared" si="58"/>
        <v>0</v>
      </c>
      <c r="BN170" s="316">
        <f t="shared" si="58"/>
        <v>0</v>
      </c>
      <c r="BO170" s="316">
        <f t="shared" si="58"/>
        <v>0</v>
      </c>
      <c r="BP170" s="316">
        <f t="shared" si="58"/>
        <v>0</v>
      </c>
      <c r="BQ170" s="316">
        <f t="shared" si="58"/>
        <v>0</v>
      </c>
      <c r="BR170" s="316">
        <f t="shared" si="58"/>
        <v>0</v>
      </c>
      <c r="BS170" s="316">
        <f t="shared" si="58"/>
        <v>0</v>
      </c>
      <c r="BT170" s="316">
        <f t="shared" si="58"/>
        <v>0</v>
      </c>
      <c r="BU170" s="316">
        <f t="shared" ref="BU170:BX170" si="59">BU7</f>
        <v>0</v>
      </c>
      <c r="BV170" s="316">
        <f t="shared" si="59"/>
        <v>0</v>
      </c>
      <c r="BW170" s="316">
        <f t="shared" si="59"/>
        <v>0</v>
      </c>
      <c r="BX170" s="316">
        <f t="shared" si="59"/>
        <v>0</v>
      </c>
    </row>
    <row r="171" spans="1:76" ht="12" customHeight="1" x14ac:dyDescent="0.2">
      <c r="A171" s="727"/>
      <c r="B171" s="714"/>
      <c r="C171" s="714"/>
      <c r="D171" s="710"/>
      <c r="E171" s="712"/>
      <c r="F171" s="90" t="s">
        <v>324</v>
      </c>
      <c r="G171" s="316">
        <f>IF($C7="","N/A",G170)</f>
        <v>0</v>
      </c>
      <c r="H171" s="316">
        <f>IF($C7="NON-QALY",IF(H$5="-","",H$158*H170),IF($C7="QALY",IF(H$5="-","",H170*H$159),"N/A"))</f>
        <v>0</v>
      </c>
      <c r="I171" s="316">
        <f t="shared" ref="I171:BT171" si="60">IF($C7="NON-QALY",IF(I$5="-","",I$158*I170),IF($C7="QALY",IF(I$5="-","",I170*I$159),"N/A"))</f>
        <v>0</v>
      </c>
      <c r="J171" s="316">
        <f t="shared" si="60"/>
        <v>0</v>
      </c>
      <c r="K171" s="316">
        <f t="shared" si="60"/>
        <v>0</v>
      </c>
      <c r="L171" s="316">
        <f t="shared" si="60"/>
        <v>0</v>
      </c>
      <c r="M171" s="316">
        <f t="shared" si="60"/>
        <v>0</v>
      </c>
      <c r="N171" s="316">
        <f t="shared" si="60"/>
        <v>0</v>
      </c>
      <c r="O171" s="316">
        <f t="shared" si="60"/>
        <v>0</v>
      </c>
      <c r="P171" s="316">
        <f t="shared" si="60"/>
        <v>0</v>
      </c>
      <c r="Q171" s="316">
        <f t="shared" si="60"/>
        <v>0</v>
      </c>
      <c r="R171" s="316">
        <f t="shared" si="60"/>
        <v>0</v>
      </c>
      <c r="S171" s="316">
        <f t="shared" si="60"/>
        <v>0</v>
      </c>
      <c r="T171" s="316">
        <f t="shared" si="60"/>
        <v>0</v>
      </c>
      <c r="U171" s="316">
        <f t="shared" si="60"/>
        <v>0</v>
      </c>
      <c r="V171" s="316">
        <f t="shared" si="60"/>
        <v>0</v>
      </c>
      <c r="W171" s="316">
        <f t="shared" si="60"/>
        <v>0</v>
      </c>
      <c r="X171" s="316">
        <f t="shared" si="60"/>
        <v>0</v>
      </c>
      <c r="Y171" s="316">
        <f t="shared" si="60"/>
        <v>0</v>
      </c>
      <c r="Z171" s="316">
        <f t="shared" si="60"/>
        <v>0</v>
      </c>
      <c r="AA171" s="316">
        <f t="shared" si="60"/>
        <v>0</v>
      </c>
      <c r="AB171" s="316">
        <f t="shared" si="60"/>
        <v>0</v>
      </c>
      <c r="AC171" s="316">
        <f t="shared" si="60"/>
        <v>0</v>
      </c>
      <c r="AD171" s="316">
        <f t="shared" si="60"/>
        <v>0</v>
      </c>
      <c r="AE171" s="316">
        <f t="shared" si="60"/>
        <v>0</v>
      </c>
      <c r="AF171" s="316">
        <f t="shared" si="60"/>
        <v>0</v>
      </c>
      <c r="AG171" s="316">
        <f t="shared" si="60"/>
        <v>0</v>
      </c>
      <c r="AH171" s="316">
        <f t="shared" si="60"/>
        <v>0</v>
      </c>
      <c r="AI171" s="316">
        <f t="shared" si="60"/>
        <v>0</v>
      </c>
      <c r="AJ171" s="316">
        <f t="shared" si="60"/>
        <v>0</v>
      </c>
      <c r="AK171" s="316">
        <f t="shared" si="60"/>
        <v>0</v>
      </c>
      <c r="AL171" s="316">
        <f t="shared" si="60"/>
        <v>0</v>
      </c>
      <c r="AM171" s="316">
        <f t="shared" si="60"/>
        <v>0</v>
      </c>
      <c r="AN171" s="316">
        <f t="shared" si="60"/>
        <v>0</v>
      </c>
      <c r="AO171" s="316">
        <f t="shared" si="60"/>
        <v>0</v>
      </c>
      <c r="AP171" s="316">
        <f t="shared" si="60"/>
        <v>0</v>
      </c>
      <c r="AQ171" s="316">
        <f t="shared" si="60"/>
        <v>0</v>
      </c>
      <c r="AR171" s="316">
        <f t="shared" si="60"/>
        <v>0</v>
      </c>
      <c r="AS171" s="316">
        <f t="shared" si="60"/>
        <v>0</v>
      </c>
      <c r="AT171" s="316">
        <f t="shared" si="60"/>
        <v>0</v>
      </c>
      <c r="AU171" s="316">
        <f t="shared" si="60"/>
        <v>0</v>
      </c>
      <c r="AV171" s="316">
        <f t="shared" si="60"/>
        <v>0</v>
      </c>
      <c r="AW171" s="316">
        <f t="shared" si="60"/>
        <v>0</v>
      </c>
      <c r="AX171" s="316">
        <f t="shared" si="60"/>
        <v>0</v>
      </c>
      <c r="AY171" s="316">
        <f t="shared" si="60"/>
        <v>0</v>
      </c>
      <c r="AZ171" s="316">
        <f t="shared" si="60"/>
        <v>0</v>
      </c>
      <c r="BA171" s="316">
        <f t="shared" si="60"/>
        <v>0</v>
      </c>
      <c r="BB171" s="316">
        <f t="shared" si="60"/>
        <v>0</v>
      </c>
      <c r="BC171" s="316">
        <f t="shared" si="60"/>
        <v>0</v>
      </c>
      <c r="BD171" s="316">
        <f t="shared" si="60"/>
        <v>0</v>
      </c>
      <c r="BE171" s="316">
        <f t="shared" si="60"/>
        <v>0</v>
      </c>
      <c r="BF171" s="316">
        <f t="shared" si="60"/>
        <v>0</v>
      </c>
      <c r="BG171" s="316">
        <f t="shared" si="60"/>
        <v>0</v>
      </c>
      <c r="BH171" s="316">
        <f t="shared" si="60"/>
        <v>0</v>
      </c>
      <c r="BI171" s="316">
        <f t="shared" si="60"/>
        <v>0</v>
      </c>
      <c r="BJ171" s="316">
        <f t="shared" si="60"/>
        <v>0</v>
      </c>
      <c r="BK171" s="316">
        <f t="shared" si="60"/>
        <v>0</v>
      </c>
      <c r="BL171" s="316">
        <f t="shared" si="60"/>
        <v>0</v>
      </c>
      <c r="BM171" s="316">
        <f t="shared" si="60"/>
        <v>0</v>
      </c>
      <c r="BN171" s="316">
        <f t="shared" si="60"/>
        <v>0</v>
      </c>
      <c r="BO171" s="316">
        <f t="shared" si="60"/>
        <v>0</v>
      </c>
      <c r="BP171" s="316">
        <f t="shared" si="60"/>
        <v>0</v>
      </c>
      <c r="BQ171" s="316">
        <f t="shared" si="60"/>
        <v>0</v>
      </c>
      <c r="BR171" s="316">
        <f t="shared" si="60"/>
        <v>0</v>
      </c>
      <c r="BS171" s="316">
        <f t="shared" si="60"/>
        <v>0</v>
      </c>
      <c r="BT171" s="316">
        <f t="shared" si="60"/>
        <v>0</v>
      </c>
      <c r="BU171" s="316">
        <f t="shared" ref="BU171:BX171" si="61">IF($C7="NON-QALY",IF(BU$5="-","",BU$158*BU170),IF($C7="QALY",IF(BU$5="-","",BU170*BU$159),"N/A"))</f>
        <v>0</v>
      </c>
      <c r="BV171" s="316">
        <f t="shared" si="61"/>
        <v>0</v>
      </c>
      <c r="BW171" s="316">
        <f t="shared" si="61"/>
        <v>0</v>
      </c>
      <c r="BX171" s="316">
        <f t="shared" si="61"/>
        <v>0</v>
      </c>
    </row>
    <row r="172" spans="1:76" ht="12" customHeight="1" x14ac:dyDescent="0.2">
      <c r="A172" s="726" t="s">
        <v>51</v>
      </c>
      <c r="B172" s="713">
        <f>B8</f>
        <v>0</v>
      </c>
      <c r="C172" s="713" t="str">
        <f>C8</f>
        <v>Non-QALY</v>
      </c>
      <c r="D172" s="709">
        <f>E172/(IF(C8="QALY",Factors!$BU$43,Factors!$BU$42))</f>
        <v>0</v>
      </c>
      <c r="E172" s="711">
        <f>SUM(G173:BX173)</f>
        <v>0</v>
      </c>
      <c r="F172" s="34" t="s">
        <v>325</v>
      </c>
      <c r="G172" s="316">
        <f t="shared" ref="G172:H172" si="62">G8</f>
        <v>0</v>
      </c>
      <c r="H172" s="316">
        <f t="shared" si="62"/>
        <v>0</v>
      </c>
      <c r="I172" s="316">
        <f t="shared" ref="I172:BT172" si="63">I8</f>
        <v>0</v>
      </c>
      <c r="J172" s="316">
        <f t="shared" si="63"/>
        <v>0</v>
      </c>
      <c r="K172" s="316">
        <f t="shared" si="63"/>
        <v>0</v>
      </c>
      <c r="L172" s="316">
        <f t="shared" si="63"/>
        <v>0</v>
      </c>
      <c r="M172" s="316">
        <f t="shared" si="63"/>
        <v>0</v>
      </c>
      <c r="N172" s="316">
        <f t="shared" si="63"/>
        <v>0</v>
      </c>
      <c r="O172" s="316">
        <f t="shared" si="63"/>
        <v>0</v>
      </c>
      <c r="P172" s="316">
        <f t="shared" si="63"/>
        <v>0</v>
      </c>
      <c r="Q172" s="316">
        <f t="shared" si="63"/>
        <v>0</v>
      </c>
      <c r="R172" s="316">
        <f t="shared" si="63"/>
        <v>0</v>
      </c>
      <c r="S172" s="316">
        <f t="shared" si="63"/>
        <v>0</v>
      </c>
      <c r="T172" s="316">
        <f t="shared" si="63"/>
        <v>0</v>
      </c>
      <c r="U172" s="316">
        <f t="shared" si="63"/>
        <v>0</v>
      </c>
      <c r="V172" s="316">
        <f t="shared" si="63"/>
        <v>0</v>
      </c>
      <c r="W172" s="316">
        <f t="shared" si="63"/>
        <v>0</v>
      </c>
      <c r="X172" s="316">
        <f t="shared" si="63"/>
        <v>0</v>
      </c>
      <c r="Y172" s="316">
        <f t="shared" si="63"/>
        <v>0</v>
      </c>
      <c r="Z172" s="316">
        <f t="shared" si="63"/>
        <v>0</v>
      </c>
      <c r="AA172" s="316">
        <f t="shared" si="63"/>
        <v>0</v>
      </c>
      <c r="AB172" s="316">
        <f t="shared" si="63"/>
        <v>0</v>
      </c>
      <c r="AC172" s="316">
        <f t="shared" si="63"/>
        <v>0</v>
      </c>
      <c r="AD172" s="316">
        <f t="shared" si="63"/>
        <v>0</v>
      </c>
      <c r="AE172" s="316">
        <f t="shared" si="63"/>
        <v>0</v>
      </c>
      <c r="AF172" s="316">
        <f t="shared" si="63"/>
        <v>0</v>
      </c>
      <c r="AG172" s="316">
        <f t="shared" si="63"/>
        <v>0</v>
      </c>
      <c r="AH172" s="316">
        <f t="shared" si="63"/>
        <v>0</v>
      </c>
      <c r="AI172" s="316">
        <f t="shared" si="63"/>
        <v>0</v>
      </c>
      <c r="AJ172" s="316">
        <f t="shared" si="63"/>
        <v>0</v>
      </c>
      <c r="AK172" s="316">
        <f t="shared" si="63"/>
        <v>0</v>
      </c>
      <c r="AL172" s="316">
        <f t="shared" si="63"/>
        <v>0</v>
      </c>
      <c r="AM172" s="316">
        <f t="shared" si="63"/>
        <v>0</v>
      </c>
      <c r="AN172" s="316">
        <f t="shared" si="63"/>
        <v>0</v>
      </c>
      <c r="AO172" s="316">
        <f t="shared" si="63"/>
        <v>0</v>
      </c>
      <c r="AP172" s="316">
        <f t="shared" si="63"/>
        <v>0</v>
      </c>
      <c r="AQ172" s="316">
        <f t="shared" si="63"/>
        <v>0</v>
      </c>
      <c r="AR172" s="316">
        <f t="shared" si="63"/>
        <v>0</v>
      </c>
      <c r="AS172" s="316">
        <f t="shared" si="63"/>
        <v>0</v>
      </c>
      <c r="AT172" s="316">
        <f t="shared" si="63"/>
        <v>0</v>
      </c>
      <c r="AU172" s="316">
        <f t="shared" si="63"/>
        <v>0</v>
      </c>
      <c r="AV172" s="316">
        <f t="shared" si="63"/>
        <v>0</v>
      </c>
      <c r="AW172" s="316">
        <f t="shared" si="63"/>
        <v>0</v>
      </c>
      <c r="AX172" s="316">
        <f t="shared" si="63"/>
        <v>0</v>
      </c>
      <c r="AY172" s="316">
        <f t="shared" si="63"/>
        <v>0</v>
      </c>
      <c r="AZ172" s="316">
        <f t="shared" si="63"/>
        <v>0</v>
      </c>
      <c r="BA172" s="316">
        <f t="shared" si="63"/>
        <v>0</v>
      </c>
      <c r="BB172" s="316">
        <f t="shared" si="63"/>
        <v>0</v>
      </c>
      <c r="BC172" s="316">
        <f t="shared" si="63"/>
        <v>0</v>
      </c>
      <c r="BD172" s="316">
        <f t="shared" si="63"/>
        <v>0</v>
      </c>
      <c r="BE172" s="316">
        <f t="shared" si="63"/>
        <v>0</v>
      </c>
      <c r="BF172" s="316">
        <f t="shared" si="63"/>
        <v>0</v>
      </c>
      <c r="BG172" s="316">
        <f t="shared" si="63"/>
        <v>0</v>
      </c>
      <c r="BH172" s="316">
        <f t="shared" si="63"/>
        <v>0</v>
      </c>
      <c r="BI172" s="316">
        <f t="shared" si="63"/>
        <v>0</v>
      </c>
      <c r="BJ172" s="316">
        <f t="shared" si="63"/>
        <v>0</v>
      </c>
      <c r="BK172" s="316">
        <f t="shared" si="63"/>
        <v>0</v>
      </c>
      <c r="BL172" s="316">
        <f t="shared" si="63"/>
        <v>0</v>
      </c>
      <c r="BM172" s="316">
        <f t="shared" si="63"/>
        <v>0</v>
      </c>
      <c r="BN172" s="316">
        <f t="shared" si="63"/>
        <v>0</v>
      </c>
      <c r="BO172" s="316">
        <f t="shared" si="63"/>
        <v>0</v>
      </c>
      <c r="BP172" s="316">
        <f t="shared" si="63"/>
        <v>0</v>
      </c>
      <c r="BQ172" s="316">
        <f t="shared" si="63"/>
        <v>0</v>
      </c>
      <c r="BR172" s="316">
        <f t="shared" si="63"/>
        <v>0</v>
      </c>
      <c r="BS172" s="316">
        <f t="shared" si="63"/>
        <v>0</v>
      </c>
      <c r="BT172" s="316">
        <f t="shared" si="63"/>
        <v>0</v>
      </c>
      <c r="BU172" s="316">
        <f t="shared" ref="BU172:BX172" si="64">BU8</f>
        <v>0</v>
      </c>
      <c r="BV172" s="316">
        <f t="shared" si="64"/>
        <v>0</v>
      </c>
      <c r="BW172" s="316">
        <f t="shared" si="64"/>
        <v>0</v>
      </c>
      <c r="BX172" s="316">
        <f t="shared" si="64"/>
        <v>0</v>
      </c>
    </row>
    <row r="173" spans="1:76" ht="12" customHeight="1" x14ac:dyDescent="0.2">
      <c r="A173" s="727"/>
      <c r="B173" s="714"/>
      <c r="C173" s="714"/>
      <c r="D173" s="710"/>
      <c r="E173" s="712"/>
      <c r="F173" s="90" t="s">
        <v>324</v>
      </c>
      <c r="G173" s="316">
        <f>IF($C8="","N/A",G172)</f>
        <v>0</v>
      </c>
      <c r="H173" s="316">
        <f>IF($C8="NON-QALY",IF(H$5="-","",H$158*H172),IF($C8="QALY",IF(H$5="-","",H172*H$159),"N/A"))</f>
        <v>0</v>
      </c>
      <c r="I173" s="316">
        <f t="shared" ref="I173:BT173" si="65">IF($C8="NON-QALY",IF(I$5="-","",I$158*I172),IF($C8="QALY",IF(I$5="-","",I172*I$159),"N/A"))</f>
        <v>0</v>
      </c>
      <c r="J173" s="316">
        <f t="shared" si="65"/>
        <v>0</v>
      </c>
      <c r="K173" s="316">
        <f t="shared" si="65"/>
        <v>0</v>
      </c>
      <c r="L173" s="316">
        <f t="shared" si="65"/>
        <v>0</v>
      </c>
      <c r="M173" s="316">
        <f t="shared" si="65"/>
        <v>0</v>
      </c>
      <c r="N173" s="316">
        <f t="shared" si="65"/>
        <v>0</v>
      </c>
      <c r="O173" s="316">
        <f t="shared" si="65"/>
        <v>0</v>
      </c>
      <c r="P173" s="316">
        <f t="shared" si="65"/>
        <v>0</v>
      </c>
      <c r="Q173" s="316">
        <f t="shared" si="65"/>
        <v>0</v>
      </c>
      <c r="R173" s="316">
        <f t="shared" si="65"/>
        <v>0</v>
      </c>
      <c r="S173" s="316">
        <f t="shared" si="65"/>
        <v>0</v>
      </c>
      <c r="T173" s="316">
        <f t="shared" si="65"/>
        <v>0</v>
      </c>
      <c r="U173" s="316">
        <f t="shared" si="65"/>
        <v>0</v>
      </c>
      <c r="V173" s="316">
        <f t="shared" si="65"/>
        <v>0</v>
      </c>
      <c r="W173" s="316">
        <f t="shared" si="65"/>
        <v>0</v>
      </c>
      <c r="X173" s="316">
        <f t="shared" si="65"/>
        <v>0</v>
      </c>
      <c r="Y173" s="316">
        <f t="shared" si="65"/>
        <v>0</v>
      </c>
      <c r="Z173" s="316">
        <f t="shared" si="65"/>
        <v>0</v>
      </c>
      <c r="AA173" s="316">
        <f t="shared" si="65"/>
        <v>0</v>
      </c>
      <c r="AB173" s="316">
        <f t="shared" si="65"/>
        <v>0</v>
      </c>
      <c r="AC173" s="316">
        <f t="shared" si="65"/>
        <v>0</v>
      </c>
      <c r="AD173" s="316">
        <f t="shared" si="65"/>
        <v>0</v>
      </c>
      <c r="AE173" s="316">
        <f t="shared" si="65"/>
        <v>0</v>
      </c>
      <c r="AF173" s="316">
        <f t="shared" si="65"/>
        <v>0</v>
      </c>
      <c r="AG173" s="316">
        <f t="shared" si="65"/>
        <v>0</v>
      </c>
      <c r="AH173" s="316">
        <f t="shared" si="65"/>
        <v>0</v>
      </c>
      <c r="AI173" s="316">
        <f t="shared" si="65"/>
        <v>0</v>
      </c>
      <c r="AJ173" s="316">
        <f t="shared" si="65"/>
        <v>0</v>
      </c>
      <c r="AK173" s="316">
        <f t="shared" si="65"/>
        <v>0</v>
      </c>
      <c r="AL173" s="316">
        <f t="shared" si="65"/>
        <v>0</v>
      </c>
      <c r="AM173" s="316">
        <f t="shared" si="65"/>
        <v>0</v>
      </c>
      <c r="AN173" s="316">
        <f t="shared" si="65"/>
        <v>0</v>
      </c>
      <c r="AO173" s="316">
        <f t="shared" si="65"/>
        <v>0</v>
      </c>
      <c r="AP173" s="316">
        <f t="shared" si="65"/>
        <v>0</v>
      </c>
      <c r="AQ173" s="316">
        <f t="shared" si="65"/>
        <v>0</v>
      </c>
      <c r="AR173" s="316">
        <f t="shared" si="65"/>
        <v>0</v>
      </c>
      <c r="AS173" s="316">
        <f t="shared" si="65"/>
        <v>0</v>
      </c>
      <c r="AT173" s="316">
        <f t="shared" si="65"/>
        <v>0</v>
      </c>
      <c r="AU173" s="316">
        <f t="shared" si="65"/>
        <v>0</v>
      </c>
      <c r="AV173" s="316">
        <f t="shared" si="65"/>
        <v>0</v>
      </c>
      <c r="AW173" s="316">
        <f t="shared" si="65"/>
        <v>0</v>
      </c>
      <c r="AX173" s="316">
        <f t="shared" si="65"/>
        <v>0</v>
      </c>
      <c r="AY173" s="316">
        <f t="shared" si="65"/>
        <v>0</v>
      </c>
      <c r="AZ173" s="316">
        <f t="shared" si="65"/>
        <v>0</v>
      </c>
      <c r="BA173" s="316">
        <f t="shared" si="65"/>
        <v>0</v>
      </c>
      <c r="BB173" s="316">
        <f t="shared" si="65"/>
        <v>0</v>
      </c>
      <c r="BC173" s="316">
        <f t="shared" si="65"/>
        <v>0</v>
      </c>
      <c r="BD173" s="316">
        <f t="shared" si="65"/>
        <v>0</v>
      </c>
      <c r="BE173" s="316">
        <f t="shared" si="65"/>
        <v>0</v>
      </c>
      <c r="BF173" s="316">
        <f t="shared" si="65"/>
        <v>0</v>
      </c>
      <c r="BG173" s="316">
        <f t="shared" si="65"/>
        <v>0</v>
      </c>
      <c r="BH173" s="316">
        <f t="shared" si="65"/>
        <v>0</v>
      </c>
      <c r="BI173" s="316">
        <f t="shared" si="65"/>
        <v>0</v>
      </c>
      <c r="BJ173" s="316">
        <f t="shared" si="65"/>
        <v>0</v>
      </c>
      <c r="BK173" s="316">
        <f t="shared" si="65"/>
        <v>0</v>
      </c>
      <c r="BL173" s="316">
        <f t="shared" si="65"/>
        <v>0</v>
      </c>
      <c r="BM173" s="316">
        <f t="shared" si="65"/>
        <v>0</v>
      </c>
      <c r="BN173" s="316">
        <f t="shared" si="65"/>
        <v>0</v>
      </c>
      <c r="BO173" s="316">
        <f t="shared" si="65"/>
        <v>0</v>
      </c>
      <c r="BP173" s="316">
        <f t="shared" si="65"/>
        <v>0</v>
      </c>
      <c r="BQ173" s="316">
        <f t="shared" si="65"/>
        <v>0</v>
      </c>
      <c r="BR173" s="316">
        <f t="shared" si="65"/>
        <v>0</v>
      </c>
      <c r="BS173" s="316">
        <f t="shared" si="65"/>
        <v>0</v>
      </c>
      <c r="BT173" s="316">
        <f t="shared" si="65"/>
        <v>0</v>
      </c>
      <c r="BU173" s="316">
        <f t="shared" ref="BU173:BX173" si="66">IF($C8="NON-QALY",IF(BU$5="-","",BU$158*BU172),IF($C8="QALY",IF(BU$5="-","",BU172*BU$159),"N/A"))</f>
        <v>0</v>
      </c>
      <c r="BV173" s="316">
        <f t="shared" si="66"/>
        <v>0</v>
      </c>
      <c r="BW173" s="316">
        <f t="shared" si="66"/>
        <v>0</v>
      </c>
      <c r="BX173" s="316">
        <f t="shared" si="66"/>
        <v>0</v>
      </c>
    </row>
    <row r="174" spans="1:76" ht="12" customHeight="1" x14ac:dyDescent="0.2">
      <c r="A174" s="726" t="s">
        <v>52</v>
      </c>
      <c r="B174" s="713">
        <f>B9</f>
        <v>0</v>
      </c>
      <c r="C174" s="713" t="str">
        <f>C9</f>
        <v>Non-QALY</v>
      </c>
      <c r="D174" s="709">
        <f>E174/(IF(C9="QALY",Factors!$BU$43,Factors!$BU$42))</f>
        <v>0</v>
      </c>
      <c r="E174" s="711">
        <f>SUM(G175:BX175)</f>
        <v>0</v>
      </c>
      <c r="F174" s="34" t="s">
        <v>325</v>
      </c>
      <c r="G174" s="316">
        <f t="shared" ref="G174:H174" si="67">G9</f>
        <v>0</v>
      </c>
      <c r="H174" s="316">
        <f t="shared" si="67"/>
        <v>0</v>
      </c>
      <c r="I174" s="316">
        <f t="shared" ref="I174:BT174" si="68">I9</f>
        <v>0</v>
      </c>
      <c r="J174" s="316">
        <f t="shared" si="68"/>
        <v>0</v>
      </c>
      <c r="K174" s="316">
        <f t="shared" si="68"/>
        <v>0</v>
      </c>
      <c r="L174" s="316">
        <f t="shared" si="68"/>
        <v>0</v>
      </c>
      <c r="M174" s="316">
        <f t="shared" si="68"/>
        <v>0</v>
      </c>
      <c r="N174" s="316">
        <f t="shared" si="68"/>
        <v>0</v>
      </c>
      <c r="O174" s="316">
        <f t="shared" si="68"/>
        <v>0</v>
      </c>
      <c r="P174" s="316">
        <f t="shared" si="68"/>
        <v>0</v>
      </c>
      <c r="Q174" s="316">
        <f t="shared" si="68"/>
        <v>0</v>
      </c>
      <c r="R174" s="316">
        <f t="shared" si="68"/>
        <v>0</v>
      </c>
      <c r="S174" s="316">
        <f t="shared" si="68"/>
        <v>0</v>
      </c>
      <c r="T174" s="316">
        <f t="shared" si="68"/>
        <v>0</v>
      </c>
      <c r="U174" s="316">
        <f t="shared" si="68"/>
        <v>0</v>
      </c>
      <c r="V174" s="316">
        <f t="shared" si="68"/>
        <v>0</v>
      </c>
      <c r="W174" s="316">
        <f t="shared" si="68"/>
        <v>0</v>
      </c>
      <c r="X174" s="316">
        <f t="shared" si="68"/>
        <v>0</v>
      </c>
      <c r="Y174" s="316">
        <f t="shared" si="68"/>
        <v>0</v>
      </c>
      <c r="Z174" s="316">
        <f t="shared" si="68"/>
        <v>0</v>
      </c>
      <c r="AA174" s="316">
        <f t="shared" si="68"/>
        <v>0</v>
      </c>
      <c r="AB174" s="316">
        <f t="shared" si="68"/>
        <v>0</v>
      </c>
      <c r="AC174" s="316">
        <f t="shared" si="68"/>
        <v>0</v>
      </c>
      <c r="AD174" s="316">
        <f t="shared" si="68"/>
        <v>0</v>
      </c>
      <c r="AE174" s="316">
        <f t="shared" si="68"/>
        <v>0</v>
      </c>
      <c r="AF174" s="316">
        <f t="shared" si="68"/>
        <v>0</v>
      </c>
      <c r="AG174" s="316">
        <f t="shared" si="68"/>
        <v>0</v>
      </c>
      <c r="AH174" s="316">
        <f t="shared" si="68"/>
        <v>0</v>
      </c>
      <c r="AI174" s="316">
        <f t="shared" si="68"/>
        <v>0</v>
      </c>
      <c r="AJ174" s="316">
        <f t="shared" si="68"/>
        <v>0</v>
      </c>
      <c r="AK174" s="316">
        <f t="shared" si="68"/>
        <v>0</v>
      </c>
      <c r="AL174" s="316">
        <f t="shared" si="68"/>
        <v>0</v>
      </c>
      <c r="AM174" s="316">
        <f t="shared" si="68"/>
        <v>0</v>
      </c>
      <c r="AN174" s="316">
        <f t="shared" si="68"/>
        <v>0</v>
      </c>
      <c r="AO174" s="316">
        <f t="shared" si="68"/>
        <v>0</v>
      </c>
      <c r="AP174" s="316">
        <f t="shared" si="68"/>
        <v>0</v>
      </c>
      <c r="AQ174" s="316">
        <f t="shared" si="68"/>
        <v>0</v>
      </c>
      <c r="AR174" s="316">
        <f t="shared" si="68"/>
        <v>0</v>
      </c>
      <c r="AS174" s="316">
        <f t="shared" si="68"/>
        <v>0</v>
      </c>
      <c r="AT174" s="316">
        <f t="shared" si="68"/>
        <v>0</v>
      </c>
      <c r="AU174" s="316">
        <f t="shared" si="68"/>
        <v>0</v>
      </c>
      <c r="AV174" s="316">
        <f t="shared" si="68"/>
        <v>0</v>
      </c>
      <c r="AW174" s="316">
        <f t="shared" si="68"/>
        <v>0</v>
      </c>
      <c r="AX174" s="316">
        <f t="shared" si="68"/>
        <v>0</v>
      </c>
      <c r="AY174" s="316">
        <f t="shared" si="68"/>
        <v>0</v>
      </c>
      <c r="AZ174" s="316">
        <f t="shared" si="68"/>
        <v>0</v>
      </c>
      <c r="BA174" s="316">
        <f t="shared" si="68"/>
        <v>0</v>
      </c>
      <c r="BB174" s="316">
        <f t="shared" si="68"/>
        <v>0</v>
      </c>
      <c r="BC174" s="316">
        <f t="shared" si="68"/>
        <v>0</v>
      </c>
      <c r="BD174" s="316">
        <f t="shared" si="68"/>
        <v>0</v>
      </c>
      <c r="BE174" s="316">
        <f t="shared" si="68"/>
        <v>0</v>
      </c>
      <c r="BF174" s="316">
        <f t="shared" si="68"/>
        <v>0</v>
      </c>
      <c r="BG174" s="316">
        <f t="shared" si="68"/>
        <v>0</v>
      </c>
      <c r="BH174" s="316">
        <f t="shared" si="68"/>
        <v>0</v>
      </c>
      <c r="BI174" s="316">
        <f t="shared" si="68"/>
        <v>0</v>
      </c>
      <c r="BJ174" s="316">
        <f t="shared" si="68"/>
        <v>0</v>
      </c>
      <c r="BK174" s="316">
        <f t="shared" si="68"/>
        <v>0</v>
      </c>
      <c r="BL174" s="316">
        <f t="shared" si="68"/>
        <v>0</v>
      </c>
      <c r="BM174" s="316">
        <f t="shared" si="68"/>
        <v>0</v>
      </c>
      <c r="BN174" s="316">
        <f t="shared" si="68"/>
        <v>0</v>
      </c>
      <c r="BO174" s="316">
        <f t="shared" si="68"/>
        <v>0</v>
      </c>
      <c r="BP174" s="316">
        <f t="shared" si="68"/>
        <v>0</v>
      </c>
      <c r="BQ174" s="316">
        <f t="shared" si="68"/>
        <v>0</v>
      </c>
      <c r="BR174" s="316">
        <f t="shared" si="68"/>
        <v>0</v>
      </c>
      <c r="BS174" s="316">
        <f t="shared" si="68"/>
        <v>0</v>
      </c>
      <c r="BT174" s="316">
        <f t="shared" si="68"/>
        <v>0</v>
      </c>
      <c r="BU174" s="316">
        <f t="shared" ref="BU174:BX174" si="69">BU9</f>
        <v>0</v>
      </c>
      <c r="BV174" s="316">
        <f t="shared" si="69"/>
        <v>0</v>
      </c>
      <c r="BW174" s="316">
        <f t="shared" si="69"/>
        <v>0</v>
      </c>
      <c r="BX174" s="316">
        <f t="shared" si="69"/>
        <v>0</v>
      </c>
    </row>
    <row r="175" spans="1:76" ht="12" customHeight="1" x14ac:dyDescent="0.2">
      <c r="A175" s="727"/>
      <c r="B175" s="714"/>
      <c r="C175" s="714"/>
      <c r="D175" s="710"/>
      <c r="E175" s="712"/>
      <c r="F175" s="90" t="s">
        <v>324</v>
      </c>
      <c r="G175" s="316">
        <f>IF($C9="","N/A",G174)</f>
        <v>0</v>
      </c>
      <c r="H175" s="316">
        <f>IF($C9="NON-QALY",IF(H$5="-","",H$158*H174),IF($C9="QALY",IF(H$5="-","",H174*H$159),"N/A"))</f>
        <v>0</v>
      </c>
      <c r="I175" s="316">
        <f t="shared" ref="I175:BT175" si="70">IF($C9="NON-QALY",IF(I$5="-","",I$158*I174),IF($C9="QALY",IF(I$5="-","",I174*I$159),"N/A"))</f>
        <v>0</v>
      </c>
      <c r="J175" s="316">
        <f t="shared" si="70"/>
        <v>0</v>
      </c>
      <c r="K175" s="316">
        <f t="shared" si="70"/>
        <v>0</v>
      </c>
      <c r="L175" s="316">
        <f t="shared" si="70"/>
        <v>0</v>
      </c>
      <c r="M175" s="316">
        <f t="shared" si="70"/>
        <v>0</v>
      </c>
      <c r="N175" s="316">
        <f t="shared" si="70"/>
        <v>0</v>
      </c>
      <c r="O175" s="316">
        <f t="shared" si="70"/>
        <v>0</v>
      </c>
      <c r="P175" s="316">
        <f t="shared" si="70"/>
        <v>0</v>
      </c>
      <c r="Q175" s="316">
        <f t="shared" si="70"/>
        <v>0</v>
      </c>
      <c r="R175" s="316">
        <f t="shared" si="70"/>
        <v>0</v>
      </c>
      <c r="S175" s="316">
        <f t="shared" si="70"/>
        <v>0</v>
      </c>
      <c r="T175" s="316">
        <f t="shared" si="70"/>
        <v>0</v>
      </c>
      <c r="U175" s="316">
        <f t="shared" si="70"/>
        <v>0</v>
      </c>
      <c r="V175" s="316">
        <f t="shared" si="70"/>
        <v>0</v>
      </c>
      <c r="W175" s="316">
        <f t="shared" si="70"/>
        <v>0</v>
      </c>
      <c r="X175" s="316">
        <f t="shared" si="70"/>
        <v>0</v>
      </c>
      <c r="Y175" s="316">
        <f t="shared" si="70"/>
        <v>0</v>
      </c>
      <c r="Z175" s="316">
        <f t="shared" si="70"/>
        <v>0</v>
      </c>
      <c r="AA175" s="316">
        <f t="shared" si="70"/>
        <v>0</v>
      </c>
      <c r="AB175" s="316">
        <f t="shared" si="70"/>
        <v>0</v>
      </c>
      <c r="AC175" s="316">
        <f t="shared" si="70"/>
        <v>0</v>
      </c>
      <c r="AD175" s="316">
        <f t="shared" si="70"/>
        <v>0</v>
      </c>
      <c r="AE175" s="316">
        <f t="shared" si="70"/>
        <v>0</v>
      </c>
      <c r="AF175" s="316">
        <f t="shared" si="70"/>
        <v>0</v>
      </c>
      <c r="AG175" s="316">
        <f t="shared" si="70"/>
        <v>0</v>
      </c>
      <c r="AH175" s="316">
        <f t="shared" si="70"/>
        <v>0</v>
      </c>
      <c r="AI175" s="316">
        <f t="shared" si="70"/>
        <v>0</v>
      </c>
      <c r="AJ175" s="316">
        <f t="shared" si="70"/>
        <v>0</v>
      </c>
      <c r="AK175" s="316">
        <f t="shared" si="70"/>
        <v>0</v>
      </c>
      <c r="AL175" s="316">
        <f t="shared" si="70"/>
        <v>0</v>
      </c>
      <c r="AM175" s="316">
        <f t="shared" si="70"/>
        <v>0</v>
      </c>
      <c r="AN175" s="316">
        <f t="shared" si="70"/>
        <v>0</v>
      </c>
      <c r="AO175" s="316">
        <f t="shared" si="70"/>
        <v>0</v>
      </c>
      <c r="AP175" s="316">
        <f t="shared" si="70"/>
        <v>0</v>
      </c>
      <c r="AQ175" s="316">
        <f t="shared" si="70"/>
        <v>0</v>
      </c>
      <c r="AR175" s="316">
        <f t="shared" si="70"/>
        <v>0</v>
      </c>
      <c r="AS175" s="316">
        <f t="shared" si="70"/>
        <v>0</v>
      </c>
      <c r="AT175" s="316">
        <f t="shared" si="70"/>
        <v>0</v>
      </c>
      <c r="AU175" s="316">
        <f t="shared" si="70"/>
        <v>0</v>
      </c>
      <c r="AV175" s="316">
        <f t="shared" si="70"/>
        <v>0</v>
      </c>
      <c r="AW175" s="316">
        <f t="shared" si="70"/>
        <v>0</v>
      </c>
      <c r="AX175" s="316">
        <f t="shared" si="70"/>
        <v>0</v>
      </c>
      <c r="AY175" s="316">
        <f t="shared" si="70"/>
        <v>0</v>
      </c>
      <c r="AZ175" s="316">
        <f t="shared" si="70"/>
        <v>0</v>
      </c>
      <c r="BA175" s="316">
        <f t="shared" si="70"/>
        <v>0</v>
      </c>
      <c r="BB175" s="316">
        <f t="shared" si="70"/>
        <v>0</v>
      </c>
      <c r="BC175" s="316">
        <f t="shared" si="70"/>
        <v>0</v>
      </c>
      <c r="BD175" s="316">
        <f t="shared" si="70"/>
        <v>0</v>
      </c>
      <c r="BE175" s="316">
        <f t="shared" si="70"/>
        <v>0</v>
      </c>
      <c r="BF175" s="316">
        <f t="shared" si="70"/>
        <v>0</v>
      </c>
      <c r="BG175" s="316">
        <f t="shared" si="70"/>
        <v>0</v>
      </c>
      <c r="BH175" s="316">
        <f t="shared" si="70"/>
        <v>0</v>
      </c>
      <c r="BI175" s="316">
        <f t="shared" si="70"/>
        <v>0</v>
      </c>
      <c r="BJ175" s="316">
        <f t="shared" si="70"/>
        <v>0</v>
      </c>
      <c r="BK175" s="316">
        <f t="shared" si="70"/>
        <v>0</v>
      </c>
      <c r="BL175" s="316">
        <f t="shared" si="70"/>
        <v>0</v>
      </c>
      <c r="BM175" s="316">
        <f t="shared" si="70"/>
        <v>0</v>
      </c>
      <c r="BN175" s="316">
        <f t="shared" si="70"/>
        <v>0</v>
      </c>
      <c r="BO175" s="316">
        <f t="shared" si="70"/>
        <v>0</v>
      </c>
      <c r="BP175" s="316">
        <f t="shared" si="70"/>
        <v>0</v>
      </c>
      <c r="BQ175" s="316">
        <f t="shared" si="70"/>
        <v>0</v>
      </c>
      <c r="BR175" s="316">
        <f t="shared" si="70"/>
        <v>0</v>
      </c>
      <c r="BS175" s="316">
        <f t="shared" si="70"/>
        <v>0</v>
      </c>
      <c r="BT175" s="316">
        <f t="shared" si="70"/>
        <v>0</v>
      </c>
      <c r="BU175" s="316">
        <f t="shared" ref="BU175:BX175" si="71">IF($C9="NON-QALY",IF(BU$5="-","",BU$158*BU174),IF($C9="QALY",IF(BU$5="-","",BU174*BU$159),"N/A"))</f>
        <v>0</v>
      </c>
      <c r="BV175" s="316">
        <f t="shared" si="71"/>
        <v>0</v>
      </c>
      <c r="BW175" s="316">
        <f t="shared" si="71"/>
        <v>0</v>
      </c>
      <c r="BX175" s="316">
        <f t="shared" si="71"/>
        <v>0</v>
      </c>
    </row>
    <row r="176" spans="1:76" ht="12" customHeight="1" x14ac:dyDescent="0.2">
      <c r="A176" s="726" t="s">
        <v>53</v>
      </c>
      <c r="B176" s="713">
        <f>B10</f>
        <v>0</v>
      </c>
      <c r="C176" s="713" t="str">
        <f>C10</f>
        <v>Non-QALY</v>
      </c>
      <c r="D176" s="709">
        <f>E176/(IF(C10="QALY",Factors!$BU$43,Factors!$BU$42))</f>
        <v>0</v>
      </c>
      <c r="E176" s="711">
        <f>SUM(G177:BX177)</f>
        <v>0</v>
      </c>
      <c r="F176" s="34" t="s">
        <v>325</v>
      </c>
      <c r="G176" s="316">
        <f>G10</f>
        <v>0</v>
      </c>
      <c r="H176" s="316">
        <f t="shared" ref="H176:BS176" si="72">H10</f>
        <v>0</v>
      </c>
      <c r="I176" s="316">
        <f t="shared" si="72"/>
        <v>0</v>
      </c>
      <c r="J176" s="316">
        <f t="shared" si="72"/>
        <v>0</v>
      </c>
      <c r="K176" s="316">
        <f t="shared" si="72"/>
        <v>0</v>
      </c>
      <c r="L176" s="316">
        <f t="shared" si="72"/>
        <v>0</v>
      </c>
      <c r="M176" s="316">
        <f t="shared" si="72"/>
        <v>0</v>
      </c>
      <c r="N176" s="316">
        <f t="shared" si="72"/>
        <v>0</v>
      </c>
      <c r="O176" s="316">
        <f t="shared" si="72"/>
        <v>0</v>
      </c>
      <c r="P176" s="316">
        <f t="shared" si="72"/>
        <v>0</v>
      </c>
      <c r="Q176" s="316">
        <f t="shared" si="72"/>
        <v>0</v>
      </c>
      <c r="R176" s="316">
        <f t="shared" si="72"/>
        <v>0</v>
      </c>
      <c r="S176" s="316">
        <f t="shared" si="72"/>
        <v>0</v>
      </c>
      <c r="T176" s="316">
        <f t="shared" si="72"/>
        <v>0</v>
      </c>
      <c r="U176" s="316">
        <f t="shared" si="72"/>
        <v>0</v>
      </c>
      <c r="V176" s="316">
        <f t="shared" si="72"/>
        <v>0</v>
      </c>
      <c r="W176" s="316">
        <f t="shared" si="72"/>
        <v>0</v>
      </c>
      <c r="X176" s="316">
        <f t="shared" si="72"/>
        <v>0</v>
      </c>
      <c r="Y176" s="316">
        <f t="shared" si="72"/>
        <v>0</v>
      </c>
      <c r="Z176" s="316">
        <f t="shared" si="72"/>
        <v>0</v>
      </c>
      <c r="AA176" s="316">
        <f t="shared" si="72"/>
        <v>0</v>
      </c>
      <c r="AB176" s="316">
        <f t="shared" si="72"/>
        <v>0</v>
      </c>
      <c r="AC176" s="316">
        <f t="shared" si="72"/>
        <v>0</v>
      </c>
      <c r="AD176" s="316">
        <f t="shared" si="72"/>
        <v>0</v>
      </c>
      <c r="AE176" s="316">
        <f t="shared" si="72"/>
        <v>0</v>
      </c>
      <c r="AF176" s="316">
        <f t="shared" si="72"/>
        <v>0</v>
      </c>
      <c r="AG176" s="316">
        <f t="shared" si="72"/>
        <v>0</v>
      </c>
      <c r="AH176" s="316">
        <f t="shared" si="72"/>
        <v>0</v>
      </c>
      <c r="AI176" s="316">
        <f t="shared" si="72"/>
        <v>0</v>
      </c>
      <c r="AJ176" s="316">
        <f t="shared" si="72"/>
        <v>0</v>
      </c>
      <c r="AK176" s="316">
        <f t="shared" si="72"/>
        <v>0</v>
      </c>
      <c r="AL176" s="316">
        <f t="shared" si="72"/>
        <v>0</v>
      </c>
      <c r="AM176" s="316">
        <f t="shared" si="72"/>
        <v>0</v>
      </c>
      <c r="AN176" s="316">
        <f t="shared" si="72"/>
        <v>0</v>
      </c>
      <c r="AO176" s="316">
        <f t="shared" si="72"/>
        <v>0</v>
      </c>
      <c r="AP176" s="316">
        <f t="shared" si="72"/>
        <v>0</v>
      </c>
      <c r="AQ176" s="316">
        <f t="shared" si="72"/>
        <v>0</v>
      </c>
      <c r="AR176" s="316">
        <f t="shared" si="72"/>
        <v>0</v>
      </c>
      <c r="AS176" s="316">
        <f t="shared" si="72"/>
        <v>0</v>
      </c>
      <c r="AT176" s="316">
        <f t="shared" si="72"/>
        <v>0</v>
      </c>
      <c r="AU176" s="316">
        <f t="shared" si="72"/>
        <v>0</v>
      </c>
      <c r="AV176" s="316">
        <f t="shared" si="72"/>
        <v>0</v>
      </c>
      <c r="AW176" s="316">
        <f t="shared" si="72"/>
        <v>0</v>
      </c>
      <c r="AX176" s="316">
        <f t="shared" si="72"/>
        <v>0</v>
      </c>
      <c r="AY176" s="316">
        <f t="shared" si="72"/>
        <v>0</v>
      </c>
      <c r="AZ176" s="316">
        <f t="shared" si="72"/>
        <v>0</v>
      </c>
      <c r="BA176" s="316">
        <f t="shared" si="72"/>
        <v>0</v>
      </c>
      <c r="BB176" s="316">
        <f t="shared" si="72"/>
        <v>0</v>
      </c>
      <c r="BC176" s="316">
        <f t="shared" si="72"/>
        <v>0</v>
      </c>
      <c r="BD176" s="316">
        <f t="shared" si="72"/>
        <v>0</v>
      </c>
      <c r="BE176" s="316">
        <f t="shared" si="72"/>
        <v>0</v>
      </c>
      <c r="BF176" s="316">
        <f t="shared" si="72"/>
        <v>0</v>
      </c>
      <c r="BG176" s="316">
        <f t="shared" si="72"/>
        <v>0</v>
      </c>
      <c r="BH176" s="316">
        <f t="shared" si="72"/>
        <v>0</v>
      </c>
      <c r="BI176" s="316">
        <f t="shared" si="72"/>
        <v>0</v>
      </c>
      <c r="BJ176" s="316">
        <f t="shared" si="72"/>
        <v>0</v>
      </c>
      <c r="BK176" s="316">
        <f t="shared" si="72"/>
        <v>0</v>
      </c>
      <c r="BL176" s="316">
        <f t="shared" si="72"/>
        <v>0</v>
      </c>
      <c r="BM176" s="316">
        <f t="shared" si="72"/>
        <v>0</v>
      </c>
      <c r="BN176" s="316">
        <f t="shared" si="72"/>
        <v>0</v>
      </c>
      <c r="BO176" s="316">
        <f t="shared" si="72"/>
        <v>0</v>
      </c>
      <c r="BP176" s="316">
        <f t="shared" si="72"/>
        <v>0</v>
      </c>
      <c r="BQ176" s="316">
        <f t="shared" si="72"/>
        <v>0</v>
      </c>
      <c r="BR176" s="316">
        <f t="shared" si="72"/>
        <v>0</v>
      </c>
      <c r="BS176" s="316">
        <f t="shared" si="72"/>
        <v>0</v>
      </c>
      <c r="BT176" s="316">
        <f t="shared" ref="BT176:BX176" si="73">BT10</f>
        <v>0</v>
      </c>
      <c r="BU176" s="316">
        <f t="shared" si="73"/>
        <v>0</v>
      </c>
      <c r="BV176" s="316">
        <f t="shared" si="73"/>
        <v>0</v>
      </c>
      <c r="BW176" s="316">
        <f t="shared" si="73"/>
        <v>0</v>
      </c>
      <c r="BX176" s="316">
        <f t="shared" si="73"/>
        <v>0</v>
      </c>
    </row>
    <row r="177" spans="1:76" ht="12" customHeight="1" x14ac:dyDescent="0.2">
      <c r="A177" s="727"/>
      <c r="B177" s="714"/>
      <c r="C177" s="714"/>
      <c r="D177" s="710"/>
      <c r="E177" s="712"/>
      <c r="F177" s="90" t="s">
        <v>324</v>
      </c>
      <c r="G177" s="316">
        <f>IF($C10="","N/A",G176)</f>
        <v>0</v>
      </c>
      <c r="H177" s="316">
        <f>IF($C10="NON-QALY",IF(H$5="-","",H$158*H176),IF($C10="QALY",IF(H$5="-","",H176*H$159),"N/A"))</f>
        <v>0</v>
      </c>
      <c r="I177" s="316">
        <f t="shared" ref="I177:BT177" si="74">IF($C10="NON-QALY",IF(I$5="-","",I$158*I176),IF($C10="QALY",IF(I$5="-","",I176*I$159),"N/A"))</f>
        <v>0</v>
      </c>
      <c r="J177" s="316">
        <f t="shared" si="74"/>
        <v>0</v>
      </c>
      <c r="K177" s="316">
        <f t="shared" si="74"/>
        <v>0</v>
      </c>
      <c r="L177" s="316">
        <f t="shared" si="74"/>
        <v>0</v>
      </c>
      <c r="M177" s="316">
        <f t="shared" si="74"/>
        <v>0</v>
      </c>
      <c r="N177" s="316">
        <f t="shared" si="74"/>
        <v>0</v>
      </c>
      <c r="O177" s="316">
        <f t="shared" si="74"/>
        <v>0</v>
      </c>
      <c r="P177" s="316">
        <f t="shared" si="74"/>
        <v>0</v>
      </c>
      <c r="Q177" s="316">
        <f t="shared" si="74"/>
        <v>0</v>
      </c>
      <c r="R177" s="316">
        <f t="shared" si="74"/>
        <v>0</v>
      </c>
      <c r="S177" s="316">
        <f t="shared" si="74"/>
        <v>0</v>
      </c>
      <c r="T177" s="316">
        <f t="shared" si="74"/>
        <v>0</v>
      </c>
      <c r="U177" s="316">
        <f t="shared" si="74"/>
        <v>0</v>
      </c>
      <c r="V177" s="316">
        <f t="shared" si="74"/>
        <v>0</v>
      </c>
      <c r="W177" s="316">
        <f t="shared" si="74"/>
        <v>0</v>
      </c>
      <c r="X177" s="316">
        <f t="shared" si="74"/>
        <v>0</v>
      </c>
      <c r="Y177" s="316">
        <f t="shared" si="74"/>
        <v>0</v>
      </c>
      <c r="Z177" s="316">
        <f t="shared" si="74"/>
        <v>0</v>
      </c>
      <c r="AA177" s="316">
        <f t="shared" si="74"/>
        <v>0</v>
      </c>
      <c r="AB177" s="316">
        <f t="shared" si="74"/>
        <v>0</v>
      </c>
      <c r="AC177" s="316">
        <f t="shared" si="74"/>
        <v>0</v>
      </c>
      <c r="AD177" s="316">
        <f t="shared" si="74"/>
        <v>0</v>
      </c>
      <c r="AE177" s="316">
        <f t="shared" si="74"/>
        <v>0</v>
      </c>
      <c r="AF177" s="316">
        <f t="shared" si="74"/>
        <v>0</v>
      </c>
      <c r="AG177" s="316">
        <f t="shared" si="74"/>
        <v>0</v>
      </c>
      <c r="AH177" s="316">
        <f t="shared" si="74"/>
        <v>0</v>
      </c>
      <c r="AI177" s="316">
        <f t="shared" si="74"/>
        <v>0</v>
      </c>
      <c r="AJ177" s="316">
        <f t="shared" si="74"/>
        <v>0</v>
      </c>
      <c r="AK177" s="316">
        <f t="shared" si="74"/>
        <v>0</v>
      </c>
      <c r="AL177" s="316">
        <f t="shared" si="74"/>
        <v>0</v>
      </c>
      <c r="AM177" s="316">
        <f t="shared" si="74"/>
        <v>0</v>
      </c>
      <c r="AN177" s="316">
        <f t="shared" si="74"/>
        <v>0</v>
      </c>
      <c r="AO177" s="316">
        <f t="shared" si="74"/>
        <v>0</v>
      </c>
      <c r="AP177" s="316">
        <f t="shared" si="74"/>
        <v>0</v>
      </c>
      <c r="AQ177" s="316">
        <f t="shared" si="74"/>
        <v>0</v>
      </c>
      <c r="AR177" s="316">
        <f t="shared" si="74"/>
        <v>0</v>
      </c>
      <c r="AS177" s="316">
        <f t="shared" si="74"/>
        <v>0</v>
      </c>
      <c r="AT177" s="316">
        <f t="shared" si="74"/>
        <v>0</v>
      </c>
      <c r="AU177" s="316">
        <f t="shared" si="74"/>
        <v>0</v>
      </c>
      <c r="AV177" s="316">
        <f t="shared" si="74"/>
        <v>0</v>
      </c>
      <c r="AW177" s="316">
        <f t="shared" si="74"/>
        <v>0</v>
      </c>
      <c r="AX177" s="316">
        <f t="shared" si="74"/>
        <v>0</v>
      </c>
      <c r="AY177" s="316">
        <f t="shared" si="74"/>
        <v>0</v>
      </c>
      <c r="AZ177" s="316">
        <f t="shared" si="74"/>
        <v>0</v>
      </c>
      <c r="BA177" s="316">
        <f t="shared" si="74"/>
        <v>0</v>
      </c>
      <c r="BB177" s="316">
        <f t="shared" si="74"/>
        <v>0</v>
      </c>
      <c r="BC177" s="316">
        <f t="shared" si="74"/>
        <v>0</v>
      </c>
      <c r="BD177" s="316">
        <f t="shared" si="74"/>
        <v>0</v>
      </c>
      <c r="BE177" s="316">
        <f t="shared" si="74"/>
        <v>0</v>
      </c>
      <c r="BF177" s="316">
        <f t="shared" si="74"/>
        <v>0</v>
      </c>
      <c r="BG177" s="316">
        <f t="shared" si="74"/>
        <v>0</v>
      </c>
      <c r="BH177" s="316">
        <f t="shared" si="74"/>
        <v>0</v>
      </c>
      <c r="BI177" s="316">
        <f t="shared" si="74"/>
        <v>0</v>
      </c>
      <c r="BJ177" s="316">
        <f t="shared" si="74"/>
        <v>0</v>
      </c>
      <c r="BK177" s="316">
        <f t="shared" si="74"/>
        <v>0</v>
      </c>
      <c r="BL177" s="316">
        <f t="shared" si="74"/>
        <v>0</v>
      </c>
      <c r="BM177" s="316">
        <f t="shared" si="74"/>
        <v>0</v>
      </c>
      <c r="BN177" s="316">
        <f t="shared" si="74"/>
        <v>0</v>
      </c>
      <c r="BO177" s="316">
        <f t="shared" si="74"/>
        <v>0</v>
      </c>
      <c r="BP177" s="316">
        <f t="shared" si="74"/>
        <v>0</v>
      </c>
      <c r="BQ177" s="316">
        <f t="shared" si="74"/>
        <v>0</v>
      </c>
      <c r="BR177" s="316">
        <f t="shared" si="74"/>
        <v>0</v>
      </c>
      <c r="BS177" s="316">
        <f t="shared" si="74"/>
        <v>0</v>
      </c>
      <c r="BT177" s="316">
        <f t="shared" si="74"/>
        <v>0</v>
      </c>
      <c r="BU177" s="316">
        <f t="shared" ref="BU177:BX177" si="75">IF($C10="NON-QALY",IF(BU$5="-","",BU$158*BU176),IF($C10="QALY",IF(BU$5="-","",BU176*BU$159),"N/A"))</f>
        <v>0</v>
      </c>
      <c r="BV177" s="316">
        <f t="shared" si="75"/>
        <v>0</v>
      </c>
      <c r="BW177" s="316">
        <f t="shared" si="75"/>
        <v>0</v>
      </c>
      <c r="BX177" s="316">
        <f t="shared" si="75"/>
        <v>0</v>
      </c>
    </row>
    <row r="178" spans="1:76" ht="12" customHeight="1" x14ac:dyDescent="0.2">
      <c r="A178" s="726" t="s">
        <v>54</v>
      </c>
      <c r="B178" s="713">
        <f>B11</f>
        <v>0</v>
      </c>
      <c r="C178" s="713" t="str">
        <f>C11</f>
        <v>Non-QALY</v>
      </c>
      <c r="D178" s="709">
        <f>E178/(IF(C11="QALY",Factors!$BU$43,Factors!$BU$42))</f>
        <v>0</v>
      </c>
      <c r="E178" s="711">
        <f>SUM(G179:BX179)</f>
        <v>0</v>
      </c>
      <c r="F178" s="34" t="s">
        <v>325</v>
      </c>
      <c r="G178" s="316">
        <f>G11</f>
        <v>0</v>
      </c>
      <c r="H178" s="316">
        <f t="shared" ref="H178:BS178" si="76">H11</f>
        <v>0</v>
      </c>
      <c r="I178" s="316">
        <f t="shared" si="76"/>
        <v>0</v>
      </c>
      <c r="J178" s="316">
        <f t="shared" si="76"/>
        <v>0</v>
      </c>
      <c r="K178" s="316">
        <f t="shared" si="76"/>
        <v>0</v>
      </c>
      <c r="L178" s="316">
        <f t="shared" si="76"/>
        <v>0</v>
      </c>
      <c r="M178" s="316">
        <f t="shared" si="76"/>
        <v>0</v>
      </c>
      <c r="N178" s="316">
        <f t="shared" si="76"/>
        <v>0</v>
      </c>
      <c r="O178" s="316">
        <f t="shared" si="76"/>
        <v>0</v>
      </c>
      <c r="P178" s="316">
        <f t="shared" si="76"/>
        <v>0</v>
      </c>
      <c r="Q178" s="316">
        <f t="shared" si="76"/>
        <v>0</v>
      </c>
      <c r="R178" s="316">
        <f t="shared" si="76"/>
        <v>0</v>
      </c>
      <c r="S178" s="316">
        <f t="shared" si="76"/>
        <v>0</v>
      </c>
      <c r="T178" s="316">
        <f t="shared" si="76"/>
        <v>0</v>
      </c>
      <c r="U178" s="316">
        <f t="shared" si="76"/>
        <v>0</v>
      </c>
      <c r="V178" s="316">
        <f t="shared" si="76"/>
        <v>0</v>
      </c>
      <c r="W178" s="316">
        <f t="shared" si="76"/>
        <v>0</v>
      </c>
      <c r="X178" s="316">
        <f t="shared" si="76"/>
        <v>0</v>
      </c>
      <c r="Y178" s="316">
        <f t="shared" si="76"/>
        <v>0</v>
      </c>
      <c r="Z178" s="316">
        <f t="shared" si="76"/>
        <v>0</v>
      </c>
      <c r="AA178" s="316">
        <f t="shared" si="76"/>
        <v>0</v>
      </c>
      <c r="AB178" s="316">
        <f t="shared" si="76"/>
        <v>0</v>
      </c>
      <c r="AC178" s="316">
        <f t="shared" si="76"/>
        <v>0</v>
      </c>
      <c r="AD178" s="316">
        <f t="shared" si="76"/>
        <v>0</v>
      </c>
      <c r="AE178" s="316">
        <f t="shared" si="76"/>
        <v>0</v>
      </c>
      <c r="AF178" s="316">
        <f t="shared" si="76"/>
        <v>0</v>
      </c>
      <c r="AG178" s="316">
        <f t="shared" si="76"/>
        <v>0</v>
      </c>
      <c r="AH178" s="316">
        <f t="shared" si="76"/>
        <v>0</v>
      </c>
      <c r="AI178" s="316">
        <f t="shared" si="76"/>
        <v>0</v>
      </c>
      <c r="AJ178" s="316">
        <f t="shared" si="76"/>
        <v>0</v>
      </c>
      <c r="AK178" s="316">
        <f t="shared" si="76"/>
        <v>0</v>
      </c>
      <c r="AL178" s="316">
        <f t="shared" si="76"/>
        <v>0</v>
      </c>
      <c r="AM178" s="316">
        <f t="shared" si="76"/>
        <v>0</v>
      </c>
      <c r="AN178" s="316">
        <f t="shared" si="76"/>
        <v>0</v>
      </c>
      <c r="AO178" s="316">
        <f t="shared" si="76"/>
        <v>0</v>
      </c>
      <c r="AP178" s="316">
        <f t="shared" si="76"/>
        <v>0</v>
      </c>
      <c r="AQ178" s="316">
        <f t="shared" si="76"/>
        <v>0</v>
      </c>
      <c r="AR178" s="316">
        <f t="shared" si="76"/>
        <v>0</v>
      </c>
      <c r="AS178" s="316">
        <f t="shared" si="76"/>
        <v>0</v>
      </c>
      <c r="AT178" s="316">
        <f t="shared" si="76"/>
        <v>0</v>
      </c>
      <c r="AU178" s="316">
        <f t="shared" si="76"/>
        <v>0</v>
      </c>
      <c r="AV178" s="316">
        <f t="shared" si="76"/>
        <v>0</v>
      </c>
      <c r="AW178" s="316">
        <f t="shared" si="76"/>
        <v>0</v>
      </c>
      <c r="AX178" s="316">
        <f t="shared" si="76"/>
        <v>0</v>
      </c>
      <c r="AY178" s="316">
        <f t="shared" si="76"/>
        <v>0</v>
      </c>
      <c r="AZ178" s="316">
        <f t="shared" si="76"/>
        <v>0</v>
      </c>
      <c r="BA178" s="316">
        <f t="shared" si="76"/>
        <v>0</v>
      </c>
      <c r="BB178" s="316">
        <f t="shared" si="76"/>
        <v>0</v>
      </c>
      <c r="BC178" s="316">
        <f t="shared" si="76"/>
        <v>0</v>
      </c>
      <c r="BD178" s="316">
        <f t="shared" si="76"/>
        <v>0</v>
      </c>
      <c r="BE178" s="316">
        <f t="shared" si="76"/>
        <v>0</v>
      </c>
      <c r="BF178" s="316">
        <f t="shared" si="76"/>
        <v>0</v>
      </c>
      <c r="BG178" s="316">
        <f t="shared" si="76"/>
        <v>0</v>
      </c>
      <c r="BH178" s="316">
        <f t="shared" si="76"/>
        <v>0</v>
      </c>
      <c r="BI178" s="316">
        <f t="shared" si="76"/>
        <v>0</v>
      </c>
      <c r="BJ178" s="316">
        <f t="shared" si="76"/>
        <v>0</v>
      </c>
      <c r="BK178" s="316">
        <f t="shared" si="76"/>
        <v>0</v>
      </c>
      <c r="BL178" s="316">
        <f t="shared" si="76"/>
        <v>0</v>
      </c>
      <c r="BM178" s="316">
        <f t="shared" si="76"/>
        <v>0</v>
      </c>
      <c r="BN178" s="316">
        <f t="shared" si="76"/>
        <v>0</v>
      </c>
      <c r="BO178" s="316">
        <f t="shared" si="76"/>
        <v>0</v>
      </c>
      <c r="BP178" s="316">
        <f t="shared" si="76"/>
        <v>0</v>
      </c>
      <c r="BQ178" s="316">
        <f t="shared" si="76"/>
        <v>0</v>
      </c>
      <c r="BR178" s="316">
        <f t="shared" si="76"/>
        <v>0</v>
      </c>
      <c r="BS178" s="316">
        <f t="shared" si="76"/>
        <v>0</v>
      </c>
      <c r="BT178" s="316">
        <f t="shared" ref="BT178:BX178" si="77">BT11</f>
        <v>0</v>
      </c>
      <c r="BU178" s="316">
        <f t="shared" si="77"/>
        <v>0</v>
      </c>
      <c r="BV178" s="316">
        <f t="shared" si="77"/>
        <v>0</v>
      </c>
      <c r="BW178" s="316">
        <f t="shared" si="77"/>
        <v>0</v>
      </c>
      <c r="BX178" s="316">
        <f t="shared" si="77"/>
        <v>0</v>
      </c>
    </row>
    <row r="179" spans="1:76" ht="12" customHeight="1" x14ac:dyDescent="0.2">
      <c r="A179" s="727"/>
      <c r="B179" s="714"/>
      <c r="C179" s="714"/>
      <c r="D179" s="710"/>
      <c r="E179" s="712"/>
      <c r="F179" s="90" t="s">
        <v>324</v>
      </c>
      <c r="G179" s="316">
        <f>IF($C11="","N/A",G178)</f>
        <v>0</v>
      </c>
      <c r="H179" s="316">
        <f>IF($C11="NON-QALY",IF(H$5="-","",H$158*H178),IF($C11="QALY",IF(H$5="-","",H178*H$159),"N/A"))</f>
        <v>0</v>
      </c>
      <c r="I179" s="316">
        <f t="shared" ref="I179:BT179" si="78">IF($C11="NON-QALY",IF(I$5="-","",I$158*I178),IF($C11="QALY",IF(I$5="-","",I178*I$159),"N/A"))</f>
        <v>0</v>
      </c>
      <c r="J179" s="316">
        <f t="shared" si="78"/>
        <v>0</v>
      </c>
      <c r="K179" s="316">
        <f t="shared" si="78"/>
        <v>0</v>
      </c>
      <c r="L179" s="316">
        <f t="shared" si="78"/>
        <v>0</v>
      </c>
      <c r="M179" s="316">
        <f t="shared" si="78"/>
        <v>0</v>
      </c>
      <c r="N179" s="316">
        <f t="shared" si="78"/>
        <v>0</v>
      </c>
      <c r="O179" s="316">
        <f t="shared" si="78"/>
        <v>0</v>
      </c>
      <c r="P179" s="316">
        <f t="shared" si="78"/>
        <v>0</v>
      </c>
      <c r="Q179" s="316">
        <f t="shared" si="78"/>
        <v>0</v>
      </c>
      <c r="R179" s="316">
        <f t="shared" si="78"/>
        <v>0</v>
      </c>
      <c r="S179" s="316">
        <f t="shared" si="78"/>
        <v>0</v>
      </c>
      <c r="T179" s="316">
        <f t="shared" si="78"/>
        <v>0</v>
      </c>
      <c r="U179" s="316">
        <f t="shared" si="78"/>
        <v>0</v>
      </c>
      <c r="V179" s="316">
        <f t="shared" si="78"/>
        <v>0</v>
      </c>
      <c r="W179" s="316">
        <f t="shared" si="78"/>
        <v>0</v>
      </c>
      <c r="X179" s="316">
        <f t="shared" si="78"/>
        <v>0</v>
      </c>
      <c r="Y179" s="316">
        <f t="shared" si="78"/>
        <v>0</v>
      </c>
      <c r="Z179" s="316">
        <f t="shared" si="78"/>
        <v>0</v>
      </c>
      <c r="AA179" s="316">
        <f t="shared" si="78"/>
        <v>0</v>
      </c>
      <c r="AB179" s="316">
        <f t="shared" si="78"/>
        <v>0</v>
      </c>
      <c r="AC179" s="316">
        <f t="shared" si="78"/>
        <v>0</v>
      </c>
      <c r="AD179" s="316">
        <f t="shared" si="78"/>
        <v>0</v>
      </c>
      <c r="AE179" s="316">
        <f t="shared" si="78"/>
        <v>0</v>
      </c>
      <c r="AF179" s="316">
        <f t="shared" si="78"/>
        <v>0</v>
      </c>
      <c r="AG179" s="316">
        <f t="shared" si="78"/>
        <v>0</v>
      </c>
      <c r="AH179" s="316">
        <f t="shared" si="78"/>
        <v>0</v>
      </c>
      <c r="AI179" s="316">
        <f t="shared" si="78"/>
        <v>0</v>
      </c>
      <c r="AJ179" s="316">
        <f t="shared" si="78"/>
        <v>0</v>
      </c>
      <c r="AK179" s="316">
        <f t="shared" si="78"/>
        <v>0</v>
      </c>
      <c r="AL179" s="316">
        <f t="shared" si="78"/>
        <v>0</v>
      </c>
      <c r="AM179" s="316">
        <f t="shared" si="78"/>
        <v>0</v>
      </c>
      <c r="AN179" s="316">
        <f t="shared" si="78"/>
        <v>0</v>
      </c>
      <c r="AO179" s="316">
        <f t="shared" si="78"/>
        <v>0</v>
      </c>
      <c r="AP179" s="316">
        <f t="shared" si="78"/>
        <v>0</v>
      </c>
      <c r="AQ179" s="316">
        <f t="shared" si="78"/>
        <v>0</v>
      </c>
      <c r="AR179" s="316">
        <f t="shared" si="78"/>
        <v>0</v>
      </c>
      <c r="AS179" s="316">
        <f t="shared" si="78"/>
        <v>0</v>
      </c>
      <c r="AT179" s="316">
        <f t="shared" si="78"/>
        <v>0</v>
      </c>
      <c r="AU179" s="316">
        <f t="shared" si="78"/>
        <v>0</v>
      </c>
      <c r="AV179" s="316">
        <f t="shared" si="78"/>
        <v>0</v>
      </c>
      <c r="AW179" s="316">
        <f t="shared" si="78"/>
        <v>0</v>
      </c>
      <c r="AX179" s="316">
        <f t="shared" si="78"/>
        <v>0</v>
      </c>
      <c r="AY179" s="316">
        <f t="shared" si="78"/>
        <v>0</v>
      </c>
      <c r="AZ179" s="316">
        <f t="shared" si="78"/>
        <v>0</v>
      </c>
      <c r="BA179" s="316">
        <f t="shared" si="78"/>
        <v>0</v>
      </c>
      <c r="BB179" s="316">
        <f t="shared" si="78"/>
        <v>0</v>
      </c>
      <c r="BC179" s="316">
        <f t="shared" si="78"/>
        <v>0</v>
      </c>
      <c r="BD179" s="316">
        <f t="shared" si="78"/>
        <v>0</v>
      </c>
      <c r="BE179" s="316">
        <f t="shared" si="78"/>
        <v>0</v>
      </c>
      <c r="BF179" s="316">
        <f t="shared" si="78"/>
        <v>0</v>
      </c>
      <c r="BG179" s="316">
        <f t="shared" si="78"/>
        <v>0</v>
      </c>
      <c r="BH179" s="316">
        <f t="shared" si="78"/>
        <v>0</v>
      </c>
      <c r="BI179" s="316">
        <f t="shared" si="78"/>
        <v>0</v>
      </c>
      <c r="BJ179" s="316">
        <f t="shared" si="78"/>
        <v>0</v>
      </c>
      <c r="BK179" s="316">
        <f t="shared" si="78"/>
        <v>0</v>
      </c>
      <c r="BL179" s="316">
        <f t="shared" si="78"/>
        <v>0</v>
      </c>
      <c r="BM179" s="316">
        <f t="shared" si="78"/>
        <v>0</v>
      </c>
      <c r="BN179" s="316">
        <f t="shared" si="78"/>
        <v>0</v>
      </c>
      <c r="BO179" s="316">
        <f t="shared" si="78"/>
        <v>0</v>
      </c>
      <c r="BP179" s="316">
        <f t="shared" si="78"/>
        <v>0</v>
      </c>
      <c r="BQ179" s="316">
        <f t="shared" si="78"/>
        <v>0</v>
      </c>
      <c r="BR179" s="316">
        <f t="shared" si="78"/>
        <v>0</v>
      </c>
      <c r="BS179" s="316">
        <f t="shared" si="78"/>
        <v>0</v>
      </c>
      <c r="BT179" s="316">
        <f t="shared" si="78"/>
        <v>0</v>
      </c>
      <c r="BU179" s="316">
        <f t="shared" ref="BU179:BX179" si="79">IF($C11="NON-QALY",IF(BU$5="-","",BU$158*BU178),IF($C11="QALY",IF(BU$5="-","",BU178*BU$159),"N/A"))</f>
        <v>0</v>
      </c>
      <c r="BV179" s="316">
        <f t="shared" si="79"/>
        <v>0</v>
      </c>
      <c r="BW179" s="316">
        <f t="shared" si="79"/>
        <v>0</v>
      </c>
      <c r="BX179" s="316">
        <f t="shared" si="79"/>
        <v>0</v>
      </c>
    </row>
    <row r="180" spans="1:76" ht="12" customHeight="1" x14ac:dyDescent="0.2">
      <c r="A180" s="726" t="s">
        <v>566</v>
      </c>
      <c r="B180" s="713">
        <f>B12</f>
        <v>0</v>
      </c>
      <c r="C180" s="713" t="str">
        <f>C12</f>
        <v>Non-QALY</v>
      </c>
      <c r="D180" s="709">
        <f>E180/(IF(C12="QALY",Factors!$BU$43,Factors!$BU$42))</f>
        <v>0</v>
      </c>
      <c r="E180" s="711">
        <f>SUM(G181:BX181)</f>
        <v>0</v>
      </c>
      <c r="F180" s="34" t="s">
        <v>325</v>
      </c>
      <c r="G180" s="316">
        <f>G12</f>
        <v>0</v>
      </c>
      <c r="H180" s="316">
        <f t="shared" ref="H180:BS180" si="80">H12</f>
        <v>0</v>
      </c>
      <c r="I180" s="316">
        <f t="shared" si="80"/>
        <v>0</v>
      </c>
      <c r="J180" s="316">
        <f t="shared" si="80"/>
        <v>0</v>
      </c>
      <c r="K180" s="316">
        <f t="shared" si="80"/>
        <v>0</v>
      </c>
      <c r="L180" s="316">
        <f t="shared" si="80"/>
        <v>0</v>
      </c>
      <c r="M180" s="316">
        <f t="shared" si="80"/>
        <v>0</v>
      </c>
      <c r="N180" s="316">
        <f t="shared" si="80"/>
        <v>0</v>
      </c>
      <c r="O180" s="316">
        <f t="shared" si="80"/>
        <v>0</v>
      </c>
      <c r="P180" s="316">
        <f t="shared" si="80"/>
        <v>0</v>
      </c>
      <c r="Q180" s="316">
        <f t="shared" si="80"/>
        <v>0</v>
      </c>
      <c r="R180" s="316">
        <f t="shared" si="80"/>
        <v>0</v>
      </c>
      <c r="S180" s="316">
        <f t="shared" si="80"/>
        <v>0</v>
      </c>
      <c r="T180" s="316">
        <f t="shared" si="80"/>
        <v>0</v>
      </c>
      <c r="U180" s="316">
        <f t="shared" si="80"/>
        <v>0</v>
      </c>
      <c r="V180" s="316">
        <f t="shared" si="80"/>
        <v>0</v>
      </c>
      <c r="W180" s="316">
        <f t="shared" si="80"/>
        <v>0</v>
      </c>
      <c r="X180" s="316">
        <f t="shared" si="80"/>
        <v>0</v>
      </c>
      <c r="Y180" s="316">
        <f t="shared" si="80"/>
        <v>0</v>
      </c>
      <c r="Z180" s="316">
        <f t="shared" si="80"/>
        <v>0</v>
      </c>
      <c r="AA180" s="316">
        <f t="shared" si="80"/>
        <v>0</v>
      </c>
      <c r="AB180" s="316">
        <f t="shared" si="80"/>
        <v>0</v>
      </c>
      <c r="AC180" s="316">
        <f t="shared" si="80"/>
        <v>0</v>
      </c>
      <c r="AD180" s="316">
        <f t="shared" si="80"/>
        <v>0</v>
      </c>
      <c r="AE180" s="316">
        <f t="shared" si="80"/>
        <v>0</v>
      </c>
      <c r="AF180" s="316">
        <f t="shared" si="80"/>
        <v>0</v>
      </c>
      <c r="AG180" s="316">
        <f t="shared" si="80"/>
        <v>0</v>
      </c>
      <c r="AH180" s="316">
        <f t="shared" si="80"/>
        <v>0</v>
      </c>
      <c r="AI180" s="316">
        <f t="shared" si="80"/>
        <v>0</v>
      </c>
      <c r="AJ180" s="316">
        <f t="shared" si="80"/>
        <v>0</v>
      </c>
      <c r="AK180" s="316">
        <f t="shared" si="80"/>
        <v>0</v>
      </c>
      <c r="AL180" s="316">
        <f t="shared" si="80"/>
        <v>0</v>
      </c>
      <c r="AM180" s="316">
        <f t="shared" si="80"/>
        <v>0</v>
      </c>
      <c r="AN180" s="316">
        <f t="shared" si="80"/>
        <v>0</v>
      </c>
      <c r="AO180" s="316">
        <f t="shared" si="80"/>
        <v>0</v>
      </c>
      <c r="AP180" s="316">
        <f t="shared" si="80"/>
        <v>0</v>
      </c>
      <c r="AQ180" s="316">
        <f t="shared" si="80"/>
        <v>0</v>
      </c>
      <c r="AR180" s="316">
        <f t="shared" si="80"/>
        <v>0</v>
      </c>
      <c r="AS180" s="316">
        <f t="shared" si="80"/>
        <v>0</v>
      </c>
      <c r="AT180" s="316">
        <f t="shared" si="80"/>
        <v>0</v>
      </c>
      <c r="AU180" s="316">
        <f t="shared" si="80"/>
        <v>0</v>
      </c>
      <c r="AV180" s="316">
        <f t="shared" si="80"/>
        <v>0</v>
      </c>
      <c r="AW180" s="316">
        <f t="shared" si="80"/>
        <v>0</v>
      </c>
      <c r="AX180" s="316">
        <f t="shared" si="80"/>
        <v>0</v>
      </c>
      <c r="AY180" s="316">
        <f t="shared" si="80"/>
        <v>0</v>
      </c>
      <c r="AZ180" s="316">
        <f t="shared" si="80"/>
        <v>0</v>
      </c>
      <c r="BA180" s="316">
        <f t="shared" si="80"/>
        <v>0</v>
      </c>
      <c r="BB180" s="316">
        <f t="shared" si="80"/>
        <v>0</v>
      </c>
      <c r="BC180" s="316">
        <f t="shared" si="80"/>
        <v>0</v>
      </c>
      <c r="BD180" s="316">
        <f t="shared" si="80"/>
        <v>0</v>
      </c>
      <c r="BE180" s="316">
        <f t="shared" si="80"/>
        <v>0</v>
      </c>
      <c r="BF180" s="316">
        <f t="shared" si="80"/>
        <v>0</v>
      </c>
      <c r="BG180" s="316">
        <f t="shared" si="80"/>
        <v>0</v>
      </c>
      <c r="BH180" s="316">
        <f t="shared" si="80"/>
        <v>0</v>
      </c>
      <c r="BI180" s="316">
        <f t="shared" si="80"/>
        <v>0</v>
      </c>
      <c r="BJ180" s="316">
        <f t="shared" si="80"/>
        <v>0</v>
      </c>
      <c r="BK180" s="316">
        <f t="shared" si="80"/>
        <v>0</v>
      </c>
      <c r="BL180" s="316">
        <f t="shared" si="80"/>
        <v>0</v>
      </c>
      <c r="BM180" s="316">
        <f t="shared" si="80"/>
        <v>0</v>
      </c>
      <c r="BN180" s="316">
        <f t="shared" si="80"/>
        <v>0</v>
      </c>
      <c r="BO180" s="316">
        <f t="shared" si="80"/>
        <v>0</v>
      </c>
      <c r="BP180" s="316">
        <f t="shared" si="80"/>
        <v>0</v>
      </c>
      <c r="BQ180" s="316">
        <f t="shared" si="80"/>
        <v>0</v>
      </c>
      <c r="BR180" s="316">
        <f t="shared" si="80"/>
        <v>0</v>
      </c>
      <c r="BS180" s="316">
        <f t="shared" si="80"/>
        <v>0</v>
      </c>
      <c r="BT180" s="316">
        <f t="shared" ref="BT180:BX180" si="81">BT12</f>
        <v>0</v>
      </c>
      <c r="BU180" s="316">
        <f t="shared" si="81"/>
        <v>0</v>
      </c>
      <c r="BV180" s="316">
        <f t="shared" si="81"/>
        <v>0</v>
      </c>
      <c r="BW180" s="316">
        <f t="shared" si="81"/>
        <v>0</v>
      </c>
      <c r="BX180" s="316">
        <f t="shared" si="81"/>
        <v>0</v>
      </c>
    </row>
    <row r="181" spans="1:76" ht="12" customHeight="1" x14ac:dyDescent="0.2">
      <c r="A181" s="727"/>
      <c r="B181" s="714"/>
      <c r="C181" s="714"/>
      <c r="D181" s="710"/>
      <c r="E181" s="712"/>
      <c r="F181" s="90" t="s">
        <v>324</v>
      </c>
      <c r="G181" s="316">
        <f>IF($C12="","N/A",G180)</f>
        <v>0</v>
      </c>
      <c r="H181" s="316">
        <f>IF($C12="NON-QALY",IF(H$5="-","",H$158*H180),IF($C12="QALY",IF(H$5="-","",H180*H$159),"N/A"))</f>
        <v>0</v>
      </c>
      <c r="I181" s="316">
        <f t="shared" ref="I181:BT181" si="82">IF($C12="NON-QALY",IF(I$5="-","",I$158*I180),IF($C12="QALY",IF(I$5="-","",I180*I$159),"N/A"))</f>
        <v>0</v>
      </c>
      <c r="J181" s="316">
        <f t="shared" si="82"/>
        <v>0</v>
      </c>
      <c r="K181" s="316">
        <f t="shared" si="82"/>
        <v>0</v>
      </c>
      <c r="L181" s="316">
        <f t="shared" si="82"/>
        <v>0</v>
      </c>
      <c r="M181" s="316">
        <f t="shared" si="82"/>
        <v>0</v>
      </c>
      <c r="N181" s="316">
        <f t="shared" si="82"/>
        <v>0</v>
      </c>
      <c r="O181" s="316">
        <f t="shared" si="82"/>
        <v>0</v>
      </c>
      <c r="P181" s="316">
        <f t="shared" si="82"/>
        <v>0</v>
      </c>
      <c r="Q181" s="316">
        <f t="shared" si="82"/>
        <v>0</v>
      </c>
      <c r="R181" s="316">
        <f t="shared" si="82"/>
        <v>0</v>
      </c>
      <c r="S181" s="316">
        <f t="shared" si="82"/>
        <v>0</v>
      </c>
      <c r="T181" s="316">
        <f t="shared" si="82"/>
        <v>0</v>
      </c>
      <c r="U181" s="316">
        <f t="shared" si="82"/>
        <v>0</v>
      </c>
      <c r="V181" s="316">
        <f t="shared" si="82"/>
        <v>0</v>
      </c>
      <c r="W181" s="316">
        <f t="shared" si="82"/>
        <v>0</v>
      </c>
      <c r="X181" s="316">
        <f t="shared" si="82"/>
        <v>0</v>
      </c>
      <c r="Y181" s="316">
        <f t="shared" si="82"/>
        <v>0</v>
      </c>
      <c r="Z181" s="316">
        <f t="shared" si="82"/>
        <v>0</v>
      </c>
      <c r="AA181" s="316">
        <f t="shared" si="82"/>
        <v>0</v>
      </c>
      <c r="AB181" s="316">
        <f t="shared" si="82"/>
        <v>0</v>
      </c>
      <c r="AC181" s="316">
        <f t="shared" si="82"/>
        <v>0</v>
      </c>
      <c r="AD181" s="316">
        <f t="shared" si="82"/>
        <v>0</v>
      </c>
      <c r="AE181" s="316">
        <f t="shared" si="82"/>
        <v>0</v>
      </c>
      <c r="AF181" s="316">
        <f t="shared" si="82"/>
        <v>0</v>
      </c>
      <c r="AG181" s="316">
        <f t="shared" si="82"/>
        <v>0</v>
      </c>
      <c r="AH181" s="316">
        <f t="shared" si="82"/>
        <v>0</v>
      </c>
      <c r="AI181" s="316">
        <f t="shared" si="82"/>
        <v>0</v>
      </c>
      <c r="AJ181" s="316">
        <f t="shared" si="82"/>
        <v>0</v>
      </c>
      <c r="AK181" s="316">
        <f t="shared" si="82"/>
        <v>0</v>
      </c>
      <c r="AL181" s="316">
        <f t="shared" si="82"/>
        <v>0</v>
      </c>
      <c r="AM181" s="316">
        <f t="shared" si="82"/>
        <v>0</v>
      </c>
      <c r="AN181" s="316">
        <f t="shared" si="82"/>
        <v>0</v>
      </c>
      <c r="AO181" s="316">
        <f t="shared" si="82"/>
        <v>0</v>
      </c>
      <c r="AP181" s="316">
        <f t="shared" si="82"/>
        <v>0</v>
      </c>
      <c r="AQ181" s="316">
        <f t="shared" si="82"/>
        <v>0</v>
      </c>
      <c r="AR181" s="316">
        <f t="shared" si="82"/>
        <v>0</v>
      </c>
      <c r="AS181" s="316">
        <f t="shared" si="82"/>
        <v>0</v>
      </c>
      <c r="AT181" s="316">
        <f t="shared" si="82"/>
        <v>0</v>
      </c>
      <c r="AU181" s="316">
        <f t="shared" si="82"/>
        <v>0</v>
      </c>
      <c r="AV181" s="316">
        <f t="shared" si="82"/>
        <v>0</v>
      </c>
      <c r="AW181" s="316">
        <f t="shared" si="82"/>
        <v>0</v>
      </c>
      <c r="AX181" s="316">
        <f t="shared" si="82"/>
        <v>0</v>
      </c>
      <c r="AY181" s="316">
        <f t="shared" si="82"/>
        <v>0</v>
      </c>
      <c r="AZ181" s="316">
        <f t="shared" si="82"/>
        <v>0</v>
      </c>
      <c r="BA181" s="316">
        <f t="shared" si="82"/>
        <v>0</v>
      </c>
      <c r="BB181" s="316">
        <f t="shared" si="82"/>
        <v>0</v>
      </c>
      <c r="BC181" s="316">
        <f t="shared" si="82"/>
        <v>0</v>
      </c>
      <c r="BD181" s="316">
        <f t="shared" si="82"/>
        <v>0</v>
      </c>
      <c r="BE181" s="316">
        <f t="shared" si="82"/>
        <v>0</v>
      </c>
      <c r="BF181" s="316">
        <f t="shared" si="82"/>
        <v>0</v>
      </c>
      <c r="BG181" s="316">
        <f t="shared" si="82"/>
        <v>0</v>
      </c>
      <c r="BH181" s="316">
        <f t="shared" si="82"/>
        <v>0</v>
      </c>
      <c r="BI181" s="316">
        <f t="shared" si="82"/>
        <v>0</v>
      </c>
      <c r="BJ181" s="316">
        <f t="shared" si="82"/>
        <v>0</v>
      </c>
      <c r="BK181" s="316">
        <f t="shared" si="82"/>
        <v>0</v>
      </c>
      <c r="BL181" s="316">
        <f t="shared" si="82"/>
        <v>0</v>
      </c>
      <c r="BM181" s="316">
        <f t="shared" si="82"/>
        <v>0</v>
      </c>
      <c r="BN181" s="316">
        <f t="shared" si="82"/>
        <v>0</v>
      </c>
      <c r="BO181" s="316">
        <f t="shared" si="82"/>
        <v>0</v>
      </c>
      <c r="BP181" s="316">
        <f t="shared" si="82"/>
        <v>0</v>
      </c>
      <c r="BQ181" s="316">
        <f t="shared" si="82"/>
        <v>0</v>
      </c>
      <c r="BR181" s="316">
        <f t="shared" si="82"/>
        <v>0</v>
      </c>
      <c r="BS181" s="316">
        <f t="shared" si="82"/>
        <v>0</v>
      </c>
      <c r="BT181" s="316">
        <f t="shared" si="82"/>
        <v>0</v>
      </c>
      <c r="BU181" s="316">
        <f t="shared" ref="BU181:BX181" si="83">IF($C12="NON-QALY",IF(BU$5="-","",BU$158*BU180),IF($C12="QALY",IF(BU$5="-","",BU180*BU$159),"N/A"))</f>
        <v>0</v>
      </c>
      <c r="BV181" s="316">
        <f t="shared" si="83"/>
        <v>0</v>
      </c>
      <c r="BW181" s="316">
        <f t="shared" si="83"/>
        <v>0</v>
      </c>
      <c r="BX181" s="316">
        <f t="shared" si="83"/>
        <v>0</v>
      </c>
    </row>
    <row r="182" spans="1:76" ht="12" customHeight="1" x14ac:dyDescent="0.2">
      <c r="A182" s="726" t="s">
        <v>567</v>
      </c>
      <c r="B182" s="713">
        <f>B13</f>
        <v>0</v>
      </c>
      <c r="C182" s="713" t="str">
        <f>C13</f>
        <v>Non-QALY</v>
      </c>
      <c r="D182" s="709">
        <f>E182/(IF(C13="QALY",Factors!$BU$43,Factors!$BU$42))</f>
        <v>0</v>
      </c>
      <c r="E182" s="709">
        <f t="shared" ref="E182" si="84">SUM(G183:BX183)</f>
        <v>0</v>
      </c>
      <c r="F182" s="34" t="s">
        <v>325</v>
      </c>
      <c r="G182" s="316">
        <f>G13</f>
        <v>0</v>
      </c>
      <c r="H182" s="316">
        <f t="shared" ref="H182:BS182" si="85">H13</f>
        <v>0</v>
      </c>
      <c r="I182" s="316">
        <f t="shared" si="85"/>
        <v>0</v>
      </c>
      <c r="J182" s="316">
        <f t="shared" si="85"/>
        <v>0</v>
      </c>
      <c r="K182" s="316">
        <f t="shared" si="85"/>
        <v>0</v>
      </c>
      <c r="L182" s="316">
        <f t="shared" si="85"/>
        <v>0</v>
      </c>
      <c r="M182" s="316">
        <f t="shared" si="85"/>
        <v>0</v>
      </c>
      <c r="N182" s="316">
        <f t="shared" si="85"/>
        <v>0</v>
      </c>
      <c r="O182" s="316">
        <f t="shared" si="85"/>
        <v>0</v>
      </c>
      <c r="P182" s="316">
        <f t="shared" si="85"/>
        <v>0</v>
      </c>
      <c r="Q182" s="316">
        <f t="shared" si="85"/>
        <v>0</v>
      </c>
      <c r="R182" s="316">
        <f t="shared" si="85"/>
        <v>0</v>
      </c>
      <c r="S182" s="316">
        <f t="shared" si="85"/>
        <v>0</v>
      </c>
      <c r="T182" s="316">
        <f t="shared" si="85"/>
        <v>0</v>
      </c>
      <c r="U182" s="316">
        <f t="shared" si="85"/>
        <v>0</v>
      </c>
      <c r="V182" s="316">
        <f t="shared" si="85"/>
        <v>0</v>
      </c>
      <c r="W182" s="316">
        <f t="shared" si="85"/>
        <v>0</v>
      </c>
      <c r="X182" s="316">
        <f t="shared" si="85"/>
        <v>0</v>
      </c>
      <c r="Y182" s="316">
        <f t="shared" si="85"/>
        <v>0</v>
      </c>
      <c r="Z182" s="316">
        <f t="shared" si="85"/>
        <v>0</v>
      </c>
      <c r="AA182" s="316">
        <f t="shared" si="85"/>
        <v>0</v>
      </c>
      <c r="AB182" s="316">
        <f t="shared" si="85"/>
        <v>0</v>
      </c>
      <c r="AC182" s="316">
        <f t="shared" si="85"/>
        <v>0</v>
      </c>
      <c r="AD182" s="316">
        <f t="shared" si="85"/>
        <v>0</v>
      </c>
      <c r="AE182" s="316">
        <f t="shared" si="85"/>
        <v>0</v>
      </c>
      <c r="AF182" s="316">
        <f t="shared" si="85"/>
        <v>0</v>
      </c>
      <c r="AG182" s="316">
        <f t="shared" si="85"/>
        <v>0</v>
      </c>
      <c r="AH182" s="316">
        <f t="shared" si="85"/>
        <v>0</v>
      </c>
      <c r="AI182" s="316">
        <f t="shared" si="85"/>
        <v>0</v>
      </c>
      <c r="AJ182" s="316">
        <f t="shared" si="85"/>
        <v>0</v>
      </c>
      <c r="AK182" s="316">
        <f t="shared" si="85"/>
        <v>0</v>
      </c>
      <c r="AL182" s="316">
        <f t="shared" si="85"/>
        <v>0</v>
      </c>
      <c r="AM182" s="316">
        <f t="shared" si="85"/>
        <v>0</v>
      </c>
      <c r="AN182" s="316">
        <f t="shared" si="85"/>
        <v>0</v>
      </c>
      <c r="AO182" s="316">
        <f t="shared" si="85"/>
        <v>0</v>
      </c>
      <c r="AP182" s="316">
        <f t="shared" si="85"/>
        <v>0</v>
      </c>
      <c r="AQ182" s="316">
        <f t="shared" si="85"/>
        <v>0</v>
      </c>
      <c r="AR182" s="316">
        <f t="shared" si="85"/>
        <v>0</v>
      </c>
      <c r="AS182" s="316">
        <f t="shared" si="85"/>
        <v>0</v>
      </c>
      <c r="AT182" s="316">
        <f t="shared" si="85"/>
        <v>0</v>
      </c>
      <c r="AU182" s="316">
        <f t="shared" si="85"/>
        <v>0</v>
      </c>
      <c r="AV182" s="316">
        <f t="shared" si="85"/>
        <v>0</v>
      </c>
      <c r="AW182" s="316">
        <f t="shared" si="85"/>
        <v>0</v>
      </c>
      <c r="AX182" s="316">
        <f t="shared" si="85"/>
        <v>0</v>
      </c>
      <c r="AY182" s="316">
        <f t="shared" si="85"/>
        <v>0</v>
      </c>
      <c r="AZ182" s="316">
        <f t="shared" si="85"/>
        <v>0</v>
      </c>
      <c r="BA182" s="316">
        <f t="shared" si="85"/>
        <v>0</v>
      </c>
      <c r="BB182" s="316">
        <f t="shared" si="85"/>
        <v>0</v>
      </c>
      <c r="BC182" s="316">
        <f t="shared" si="85"/>
        <v>0</v>
      </c>
      <c r="BD182" s="316">
        <f t="shared" si="85"/>
        <v>0</v>
      </c>
      <c r="BE182" s="316">
        <f t="shared" si="85"/>
        <v>0</v>
      </c>
      <c r="BF182" s="316">
        <f t="shared" si="85"/>
        <v>0</v>
      </c>
      <c r="BG182" s="316">
        <f t="shared" si="85"/>
        <v>0</v>
      </c>
      <c r="BH182" s="316">
        <f t="shared" si="85"/>
        <v>0</v>
      </c>
      <c r="BI182" s="316">
        <f t="shared" si="85"/>
        <v>0</v>
      </c>
      <c r="BJ182" s="316">
        <f t="shared" si="85"/>
        <v>0</v>
      </c>
      <c r="BK182" s="316">
        <f t="shared" si="85"/>
        <v>0</v>
      </c>
      <c r="BL182" s="316">
        <f t="shared" si="85"/>
        <v>0</v>
      </c>
      <c r="BM182" s="316">
        <f t="shared" si="85"/>
        <v>0</v>
      </c>
      <c r="BN182" s="316">
        <f t="shared" si="85"/>
        <v>0</v>
      </c>
      <c r="BO182" s="316">
        <f t="shared" si="85"/>
        <v>0</v>
      </c>
      <c r="BP182" s="316">
        <f t="shared" si="85"/>
        <v>0</v>
      </c>
      <c r="BQ182" s="316">
        <f t="shared" si="85"/>
        <v>0</v>
      </c>
      <c r="BR182" s="316">
        <f t="shared" si="85"/>
        <v>0</v>
      </c>
      <c r="BS182" s="316">
        <f t="shared" si="85"/>
        <v>0</v>
      </c>
      <c r="BT182" s="316">
        <f t="shared" ref="BT182:BX182" si="86">BT13</f>
        <v>0</v>
      </c>
      <c r="BU182" s="316">
        <f t="shared" si="86"/>
        <v>0</v>
      </c>
      <c r="BV182" s="316">
        <f t="shared" si="86"/>
        <v>0</v>
      </c>
      <c r="BW182" s="316">
        <f t="shared" si="86"/>
        <v>0</v>
      </c>
      <c r="BX182" s="316">
        <f t="shared" si="86"/>
        <v>0</v>
      </c>
    </row>
    <row r="183" spans="1:76" ht="12" customHeight="1" x14ac:dyDescent="0.2">
      <c r="A183" s="727"/>
      <c r="B183" s="714"/>
      <c r="C183" s="714"/>
      <c r="D183" s="710"/>
      <c r="E183" s="710"/>
      <c r="F183" s="90" t="s">
        <v>324</v>
      </c>
      <c r="G183" s="316">
        <f>IF($C13="","N/A",G182)</f>
        <v>0</v>
      </c>
      <c r="H183" s="316">
        <f>IF($C13="NON-QALY",IF(H$5="-","",H$158*H182),IF($C13="QALY",IF(H$5="-","",H182*H$159),"N/A"))</f>
        <v>0</v>
      </c>
      <c r="I183" s="316">
        <f t="shared" ref="I183:BT183" si="87">IF($C13="NON-QALY",IF(I$5="-","",I$158*I182),IF($C13="QALY",IF(I$5="-","",I182*I$159),"N/A"))</f>
        <v>0</v>
      </c>
      <c r="J183" s="316">
        <f t="shared" si="87"/>
        <v>0</v>
      </c>
      <c r="K183" s="316">
        <f t="shared" si="87"/>
        <v>0</v>
      </c>
      <c r="L183" s="316">
        <f t="shared" si="87"/>
        <v>0</v>
      </c>
      <c r="M183" s="316">
        <f t="shared" si="87"/>
        <v>0</v>
      </c>
      <c r="N183" s="316">
        <f t="shared" si="87"/>
        <v>0</v>
      </c>
      <c r="O183" s="316">
        <f t="shared" si="87"/>
        <v>0</v>
      </c>
      <c r="P183" s="316">
        <f t="shared" si="87"/>
        <v>0</v>
      </c>
      <c r="Q183" s="316">
        <f t="shared" si="87"/>
        <v>0</v>
      </c>
      <c r="R183" s="316">
        <f t="shared" si="87"/>
        <v>0</v>
      </c>
      <c r="S183" s="316">
        <f t="shared" si="87"/>
        <v>0</v>
      </c>
      <c r="T183" s="316">
        <f t="shared" si="87"/>
        <v>0</v>
      </c>
      <c r="U183" s="316">
        <f t="shared" si="87"/>
        <v>0</v>
      </c>
      <c r="V183" s="316">
        <f t="shared" si="87"/>
        <v>0</v>
      </c>
      <c r="W183" s="316">
        <f t="shared" si="87"/>
        <v>0</v>
      </c>
      <c r="X183" s="316">
        <f t="shared" si="87"/>
        <v>0</v>
      </c>
      <c r="Y183" s="316">
        <f t="shared" si="87"/>
        <v>0</v>
      </c>
      <c r="Z183" s="316">
        <f t="shared" si="87"/>
        <v>0</v>
      </c>
      <c r="AA183" s="316">
        <f t="shared" si="87"/>
        <v>0</v>
      </c>
      <c r="AB183" s="316">
        <f t="shared" si="87"/>
        <v>0</v>
      </c>
      <c r="AC183" s="316">
        <f t="shared" si="87"/>
        <v>0</v>
      </c>
      <c r="AD183" s="316">
        <f t="shared" si="87"/>
        <v>0</v>
      </c>
      <c r="AE183" s="316">
        <f t="shared" si="87"/>
        <v>0</v>
      </c>
      <c r="AF183" s="316">
        <f t="shared" si="87"/>
        <v>0</v>
      </c>
      <c r="AG183" s="316">
        <f t="shared" si="87"/>
        <v>0</v>
      </c>
      <c r="AH183" s="316">
        <f t="shared" si="87"/>
        <v>0</v>
      </c>
      <c r="AI183" s="316">
        <f t="shared" si="87"/>
        <v>0</v>
      </c>
      <c r="AJ183" s="316">
        <f t="shared" si="87"/>
        <v>0</v>
      </c>
      <c r="AK183" s="316">
        <f t="shared" si="87"/>
        <v>0</v>
      </c>
      <c r="AL183" s="316">
        <f t="shared" si="87"/>
        <v>0</v>
      </c>
      <c r="AM183" s="316">
        <f t="shared" si="87"/>
        <v>0</v>
      </c>
      <c r="AN183" s="316">
        <f t="shared" si="87"/>
        <v>0</v>
      </c>
      <c r="AO183" s="316">
        <f t="shared" si="87"/>
        <v>0</v>
      </c>
      <c r="AP183" s="316">
        <f t="shared" si="87"/>
        <v>0</v>
      </c>
      <c r="AQ183" s="316">
        <f t="shared" si="87"/>
        <v>0</v>
      </c>
      <c r="AR183" s="316">
        <f t="shared" si="87"/>
        <v>0</v>
      </c>
      <c r="AS183" s="316">
        <f t="shared" si="87"/>
        <v>0</v>
      </c>
      <c r="AT183" s="316">
        <f t="shared" si="87"/>
        <v>0</v>
      </c>
      <c r="AU183" s="316">
        <f t="shared" si="87"/>
        <v>0</v>
      </c>
      <c r="AV183" s="316">
        <f t="shared" si="87"/>
        <v>0</v>
      </c>
      <c r="AW183" s="316">
        <f t="shared" si="87"/>
        <v>0</v>
      </c>
      <c r="AX183" s="316">
        <f t="shared" si="87"/>
        <v>0</v>
      </c>
      <c r="AY183" s="316">
        <f t="shared" si="87"/>
        <v>0</v>
      </c>
      <c r="AZ183" s="316">
        <f t="shared" si="87"/>
        <v>0</v>
      </c>
      <c r="BA183" s="316">
        <f t="shared" si="87"/>
        <v>0</v>
      </c>
      <c r="BB183" s="316">
        <f t="shared" si="87"/>
        <v>0</v>
      </c>
      <c r="BC183" s="316">
        <f t="shared" si="87"/>
        <v>0</v>
      </c>
      <c r="BD183" s="316">
        <f t="shared" si="87"/>
        <v>0</v>
      </c>
      <c r="BE183" s="316">
        <f t="shared" si="87"/>
        <v>0</v>
      </c>
      <c r="BF183" s="316">
        <f t="shared" si="87"/>
        <v>0</v>
      </c>
      <c r="BG183" s="316">
        <f t="shared" si="87"/>
        <v>0</v>
      </c>
      <c r="BH183" s="316">
        <f t="shared" si="87"/>
        <v>0</v>
      </c>
      <c r="BI183" s="316">
        <f t="shared" si="87"/>
        <v>0</v>
      </c>
      <c r="BJ183" s="316">
        <f t="shared" si="87"/>
        <v>0</v>
      </c>
      <c r="BK183" s="316">
        <f t="shared" si="87"/>
        <v>0</v>
      </c>
      <c r="BL183" s="316">
        <f t="shared" si="87"/>
        <v>0</v>
      </c>
      <c r="BM183" s="316">
        <f t="shared" si="87"/>
        <v>0</v>
      </c>
      <c r="BN183" s="316">
        <f t="shared" si="87"/>
        <v>0</v>
      </c>
      <c r="BO183" s="316">
        <f t="shared" si="87"/>
        <v>0</v>
      </c>
      <c r="BP183" s="316">
        <f t="shared" si="87"/>
        <v>0</v>
      </c>
      <c r="BQ183" s="316">
        <f t="shared" si="87"/>
        <v>0</v>
      </c>
      <c r="BR183" s="316">
        <f t="shared" si="87"/>
        <v>0</v>
      </c>
      <c r="BS183" s="316">
        <f t="shared" si="87"/>
        <v>0</v>
      </c>
      <c r="BT183" s="316">
        <f t="shared" si="87"/>
        <v>0</v>
      </c>
      <c r="BU183" s="316">
        <f t="shared" ref="BU183:BX183" si="88">IF($C13="NON-QALY",IF(BU$5="-","",BU$158*BU182),IF($C13="QALY",IF(BU$5="-","",BU182*BU$159),"N/A"))</f>
        <v>0</v>
      </c>
      <c r="BV183" s="316">
        <f t="shared" si="88"/>
        <v>0</v>
      </c>
      <c r="BW183" s="316">
        <f t="shared" si="88"/>
        <v>0</v>
      </c>
      <c r="BX183" s="316">
        <f t="shared" si="88"/>
        <v>0</v>
      </c>
    </row>
    <row r="184" spans="1:76" ht="12" customHeight="1" x14ac:dyDescent="0.2">
      <c r="A184" s="726" t="s">
        <v>638</v>
      </c>
      <c r="B184" s="713">
        <f>B14</f>
        <v>0</v>
      </c>
      <c r="C184" s="713" t="str">
        <f>C14</f>
        <v>Non-QALY</v>
      </c>
      <c r="D184" s="709">
        <f>E184/(IF(C14="QALY",Factors!$BU$43,Factors!$BU$42))</f>
        <v>0</v>
      </c>
      <c r="E184" s="711">
        <f t="shared" ref="E184" si="89">SUM(G185:BX185)</f>
        <v>0</v>
      </c>
      <c r="F184" s="34" t="s">
        <v>325</v>
      </c>
      <c r="G184" s="316">
        <f>G14</f>
        <v>0</v>
      </c>
      <c r="H184" s="316">
        <f t="shared" ref="H184:BS184" si="90">H14</f>
        <v>0</v>
      </c>
      <c r="I184" s="316">
        <f t="shared" si="90"/>
        <v>0</v>
      </c>
      <c r="J184" s="316">
        <f t="shared" si="90"/>
        <v>0</v>
      </c>
      <c r="K184" s="316">
        <f t="shared" si="90"/>
        <v>0</v>
      </c>
      <c r="L184" s="316">
        <f t="shared" si="90"/>
        <v>0</v>
      </c>
      <c r="M184" s="316">
        <f t="shared" si="90"/>
        <v>0</v>
      </c>
      <c r="N184" s="316">
        <f t="shared" si="90"/>
        <v>0</v>
      </c>
      <c r="O184" s="316">
        <f t="shared" si="90"/>
        <v>0</v>
      </c>
      <c r="P184" s="316">
        <f t="shared" si="90"/>
        <v>0</v>
      </c>
      <c r="Q184" s="316">
        <f t="shared" si="90"/>
        <v>0</v>
      </c>
      <c r="R184" s="316">
        <f t="shared" si="90"/>
        <v>0</v>
      </c>
      <c r="S184" s="316">
        <f t="shared" si="90"/>
        <v>0</v>
      </c>
      <c r="T184" s="316">
        <f t="shared" si="90"/>
        <v>0</v>
      </c>
      <c r="U184" s="316">
        <f t="shared" si="90"/>
        <v>0</v>
      </c>
      <c r="V184" s="316">
        <f t="shared" si="90"/>
        <v>0</v>
      </c>
      <c r="W184" s="316">
        <f t="shared" si="90"/>
        <v>0</v>
      </c>
      <c r="X184" s="316">
        <f t="shared" si="90"/>
        <v>0</v>
      </c>
      <c r="Y184" s="316">
        <f t="shared" si="90"/>
        <v>0</v>
      </c>
      <c r="Z184" s="316">
        <f t="shared" si="90"/>
        <v>0</v>
      </c>
      <c r="AA184" s="316">
        <f t="shared" si="90"/>
        <v>0</v>
      </c>
      <c r="AB184" s="316">
        <f t="shared" si="90"/>
        <v>0</v>
      </c>
      <c r="AC184" s="316">
        <f t="shared" si="90"/>
        <v>0</v>
      </c>
      <c r="AD184" s="316">
        <f t="shared" si="90"/>
        <v>0</v>
      </c>
      <c r="AE184" s="316">
        <f t="shared" si="90"/>
        <v>0</v>
      </c>
      <c r="AF184" s="316">
        <f t="shared" si="90"/>
        <v>0</v>
      </c>
      <c r="AG184" s="316">
        <f t="shared" si="90"/>
        <v>0</v>
      </c>
      <c r="AH184" s="316">
        <f t="shared" si="90"/>
        <v>0</v>
      </c>
      <c r="AI184" s="316">
        <f t="shared" si="90"/>
        <v>0</v>
      </c>
      <c r="AJ184" s="316">
        <f t="shared" si="90"/>
        <v>0</v>
      </c>
      <c r="AK184" s="316">
        <f t="shared" si="90"/>
        <v>0</v>
      </c>
      <c r="AL184" s="316">
        <f t="shared" si="90"/>
        <v>0</v>
      </c>
      <c r="AM184" s="316">
        <f t="shared" si="90"/>
        <v>0</v>
      </c>
      <c r="AN184" s="316">
        <f t="shared" si="90"/>
        <v>0</v>
      </c>
      <c r="AO184" s="316">
        <f t="shared" si="90"/>
        <v>0</v>
      </c>
      <c r="AP184" s="316">
        <f t="shared" si="90"/>
        <v>0</v>
      </c>
      <c r="AQ184" s="316">
        <f t="shared" si="90"/>
        <v>0</v>
      </c>
      <c r="AR184" s="316">
        <f t="shared" si="90"/>
        <v>0</v>
      </c>
      <c r="AS184" s="316">
        <f t="shared" si="90"/>
        <v>0</v>
      </c>
      <c r="AT184" s="316">
        <f t="shared" si="90"/>
        <v>0</v>
      </c>
      <c r="AU184" s="316">
        <f t="shared" si="90"/>
        <v>0</v>
      </c>
      <c r="AV184" s="316">
        <f t="shared" si="90"/>
        <v>0</v>
      </c>
      <c r="AW184" s="316">
        <f t="shared" si="90"/>
        <v>0</v>
      </c>
      <c r="AX184" s="316">
        <f t="shared" si="90"/>
        <v>0</v>
      </c>
      <c r="AY184" s="316">
        <f t="shared" si="90"/>
        <v>0</v>
      </c>
      <c r="AZ184" s="316">
        <f t="shared" si="90"/>
        <v>0</v>
      </c>
      <c r="BA184" s="316">
        <f t="shared" si="90"/>
        <v>0</v>
      </c>
      <c r="BB184" s="316">
        <f t="shared" si="90"/>
        <v>0</v>
      </c>
      <c r="BC184" s="316">
        <f t="shared" si="90"/>
        <v>0</v>
      </c>
      <c r="BD184" s="316">
        <f t="shared" si="90"/>
        <v>0</v>
      </c>
      <c r="BE184" s="316">
        <f t="shared" si="90"/>
        <v>0</v>
      </c>
      <c r="BF184" s="316">
        <f t="shared" si="90"/>
        <v>0</v>
      </c>
      <c r="BG184" s="316">
        <f t="shared" si="90"/>
        <v>0</v>
      </c>
      <c r="BH184" s="316">
        <f t="shared" si="90"/>
        <v>0</v>
      </c>
      <c r="BI184" s="316">
        <f t="shared" si="90"/>
        <v>0</v>
      </c>
      <c r="BJ184" s="316">
        <f t="shared" si="90"/>
        <v>0</v>
      </c>
      <c r="BK184" s="316">
        <f t="shared" si="90"/>
        <v>0</v>
      </c>
      <c r="BL184" s="316">
        <f t="shared" si="90"/>
        <v>0</v>
      </c>
      <c r="BM184" s="316">
        <f t="shared" si="90"/>
        <v>0</v>
      </c>
      <c r="BN184" s="316">
        <f t="shared" si="90"/>
        <v>0</v>
      </c>
      <c r="BO184" s="316">
        <f t="shared" si="90"/>
        <v>0</v>
      </c>
      <c r="BP184" s="316">
        <f t="shared" si="90"/>
        <v>0</v>
      </c>
      <c r="BQ184" s="316">
        <f t="shared" si="90"/>
        <v>0</v>
      </c>
      <c r="BR184" s="316">
        <f t="shared" si="90"/>
        <v>0</v>
      </c>
      <c r="BS184" s="316">
        <f t="shared" si="90"/>
        <v>0</v>
      </c>
      <c r="BT184" s="316">
        <f t="shared" ref="BT184:BX184" si="91">BT14</f>
        <v>0</v>
      </c>
      <c r="BU184" s="316">
        <f t="shared" si="91"/>
        <v>0</v>
      </c>
      <c r="BV184" s="316">
        <f t="shared" si="91"/>
        <v>0</v>
      </c>
      <c r="BW184" s="316">
        <f t="shared" si="91"/>
        <v>0</v>
      </c>
      <c r="BX184" s="316">
        <f t="shared" si="91"/>
        <v>0</v>
      </c>
    </row>
    <row r="185" spans="1:76" ht="12" customHeight="1" x14ac:dyDescent="0.2">
      <c r="A185" s="727"/>
      <c r="B185" s="714"/>
      <c r="C185" s="714"/>
      <c r="D185" s="710"/>
      <c r="E185" s="712"/>
      <c r="F185" s="90" t="s">
        <v>324</v>
      </c>
      <c r="G185" s="316">
        <f>IF($C14="","N/A",G184)</f>
        <v>0</v>
      </c>
      <c r="H185" s="316">
        <f>IF($C14="NON-QALY",IF(H$5="-","",H$158*H184),IF($C14="QALY",IF(H$5="-","",H184*H$159),"N/A"))</f>
        <v>0</v>
      </c>
      <c r="I185" s="316">
        <f t="shared" ref="I185:BT185" si="92">IF($C14="NON-QALY",IF(I$5="-","",I$158*I184),IF($C14="QALY",IF(I$5="-","",I184*I$159),"N/A"))</f>
        <v>0</v>
      </c>
      <c r="J185" s="316">
        <f t="shared" si="92"/>
        <v>0</v>
      </c>
      <c r="K185" s="316">
        <f t="shared" si="92"/>
        <v>0</v>
      </c>
      <c r="L185" s="316">
        <f t="shared" si="92"/>
        <v>0</v>
      </c>
      <c r="M185" s="316">
        <f t="shared" si="92"/>
        <v>0</v>
      </c>
      <c r="N185" s="316">
        <f t="shared" si="92"/>
        <v>0</v>
      </c>
      <c r="O185" s="316">
        <f t="shared" si="92"/>
        <v>0</v>
      </c>
      <c r="P185" s="316">
        <f t="shared" si="92"/>
        <v>0</v>
      </c>
      <c r="Q185" s="316">
        <f t="shared" si="92"/>
        <v>0</v>
      </c>
      <c r="R185" s="316">
        <f t="shared" si="92"/>
        <v>0</v>
      </c>
      <c r="S185" s="316">
        <f t="shared" si="92"/>
        <v>0</v>
      </c>
      <c r="T185" s="316">
        <f t="shared" si="92"/>
        <v>0</v>
      </c>
      <c r="U185" s="316">
        <f t="shared" si="92"/>
        <v>0</v>
      </c>
      <c r="V185" s="316">
        <f t="shared" si="92"/>
        <v>0</v>
      </c>
      <c r="W185" s="316">
        <f t="shared" si="92"/>
        <v>0</v>
      </c>
      <c r="X185" s="316">
        <f t="shared" si="92"/>
        <v>0</v>
      </c>
      <c r="Y185" s="316">
        <f t="shared" si="92"/>
        <v>0</v>
      </c>
      <c r="Z185" s="316">
        <f t="shared" si="92"/>
        <v>0</v>
      </c>
      <c r="AA185" s="316">
        <f t="shared" si="92"/>
        <v>0</v>
      </c>
      <c r="AB185" s="316">
        <f t="shared" si="92"/>
        <v>0</v>
      </c>
      <c r="AC185" s="316">
        <f t="shared" si="92"/>
        <v>0</v>
      </c>
      <c r="AD185" s="316">
        <f t="shared" si="92"/>
        <v>0</v>
      </c>
      <c r="AE185" s="316">
        <f t="shared" si="92"/>
        <v>0</v>
      </c>
      <c r="AF185" s="316">
        <f t="shared" si="92"/>
        <v>0</v>
      </c>
      <c r="AG185" s="316">
        <f t="shared" si="92"/>
        <v>0</v>
      </c>
      <c r="AH185" s="316">
        <f t="shared" si="92"/>
        <v>0</v>
      </c>
      <c r="AI185" s="316">
        <f t="shared" si="92"/>
        <v>0</v>
      </c>
      <c r="AJ185" s="316">
        <f t="shared" si="92"/>
        <v>0</v>
      </c>
      <c r="AK185" s="316">
        <f t="shared" si="92"/>
        <v>0</v>
      </c>
      <c r="AL185" s="316">
        <f t="shared" si="92"/>
        <v>0</v>
      </c>
      <c r="AM185" s="316">
        <f t="shared" si="92"/>
        <v>0</v>
      </c>
      <c r="AN185" s="316">
        <f t="shared" si="92"/>
        <v>0</v>
      </c>
      <c r="AO185" s="316">
        <f t="shared" si="92"/>
        <v>0</v>
      </c>
      <c r="AP185" s="316">
        <f t="shared" si="92"/>
        <v>0</v>
      </c>
      <c r="AQ185" s="316">
        <f t="shared" si="92"/>
        <v>0</v>
      </c>
      <c r="AR185" s="316">
        <f t="shared" si="92"/>
        <v>0</v>
      </c>
      <c r="AS185" s="316">
        <f t="shared" si="92"/>
        <v>0</v>
      </c>
      <c r="AT185" s="316">
        <f t="shared" si="92"/>
        <v>0</v>
      </c>
      <c r="AU185" s="316">
        <f t="shared" si="92"/>
        <v>0</v>
      </c>
      <c r="AV185" s="316">
        <f t="shared" si="92"/>
        <v>0</v>
      </c>
      <c r="AW185" s="316">
        <f t="shared" si="92"/>
        <v>0</v>
      </c>
      <c r="AX185" s="316">
        <f t="shared" si="92"/>
        <v>0</v>
      </c>
      <c r="AY185" s="316">
        <f t="shared" si="92"/>
        <v>0</v>
      </c>
      <c r="AZ185" s="316">
        <f t="shared" si="92"/>
        <v>0</v>
      </c>
      <c r="BA185" s="316">
        <f t="shared" si="92"/>
        <v>0</v>
      </c>
      <c r="BB185" s="316">
        <f t="shared" si="92"/>
        <v>0</v>
      </c>
      <c r="BC185" s="316">
        <f t="shared" si="92"/>
        <v>0</v>
      </c>
      <c r="BD185" s="316">
        <f t="shared" si="92"/>
        <v>0</v>
      </c>
      <c r="BE185" s="316">
        <f t="shared" si="92"/>
        <v>0</v>
      </c>
      <c r="BF185" s="316">
        <f t="shared" si="92"/>
        <v>0</v>
      </c>
      <c r="BG185" s="316">
        <f t="shared" si="92"/>
        <v>0</v>
      </c>
      <c r="BH185" s="316">
        <f t="shared" si="92"/>
        <v>0</v>
      </c>
      <c r="BI185" s="316">
        <f t="shared" si="92"/>
        <v>0</v>
      </c>
      <c r="BJ185" s="316">
        <f t="shared" si="92"/>
        <v>0</v>
      </c>
      <c r="BK185" s="316">
        <f t="shared" si="92"/>
        <v>0</v>
      </c>
      <c r="BL185" s="316">
        <f t="shared" si="92"/>
        <v>0</v>
      </c>
      <c r="BM185" s="316">
        <f t="shared" si="92"/>
        <v>0</v>
      </c>
      <c r="BN185" s="316">
        <f t="shared" si="92"/>
        <v>0</v>
      </c>
      <c r="BO185" s="316">
        <f t="shared" si="92"/>
        <v>0</v>
      </c>
      <c r="BP185" s="316">
        <f t="shared" si="92"/>
        <v>0</v>
      </c>
      <c r="BQ185" s="316">
        <f t="shared" si="92"/>
        <v>0</v>
      </c>
      <c r="BR185" s="316">
        <f t="shared" si="92"/>
        <v>0</v>
      </c>
      <c r="BS185" s="316">
        <f t="shared" si="92"/>
        <v>0</v>
      </c>
      <c r="BT185" s="316">
        <f t="shared" si="92"/>
        <v>0</v>
      </c>
      <c r="BU185" s="316">
        <f t="shared" ref="BU185:BX185" si="93">IF($C14="NON-QALY",IF(BU$5="-","",BU$158*BU184),IF($C14="QALY",IF(BU$5="-","",BU184*BU$159),"N/A"))</f>
        <v>0</v>
      </c>
      <c r="BV185" s="316">
        <f t="shared" si="93"/>
        <v>0</v>
      </c>
      <c r="BW185" s="316">
        <f t="shared" si="93"/>
        <v>0</v>
      </c>
      <c r="BX185" s="316">
        <f t="shared" si="93"/>
        <v>0</v>
      </c>
    </row>
    <row r="186" spans="1:76" ht="12" customHeight="1" x14ac:dyDescent="0.2">
      <c r="A186" s="726" t="s">
        <v>639</v>
      </c>
      <c r="B186" s="713">
        <f>B15</f>
        <v>0</v>
      </c>
      <c r="C186" s="713" t="str">
        <f>C15</f>
        <v>Non-QALY</v>
      </c>
      <c r="D186" s="709">
        <f>E186/(IF(C15="QALY",Factors!$BU$43,Factors!$BU$42))</f>
        <v>0</v>
      </c>
      <c r="E186" s="711">
        <f t="shared" ref="E186" si="94">SUM(G187:BX187)</f>
        <v>0</v>
      </c>
      <c r="F186" s="34" t="s">
        <v>325</v>
      </c>
      <c r="G186" s="316">
        <f>G15</f>
        <v>0</v>
      </c>
      <c r="H186" s="316">
        <f t="shared" ref="H186:BS186" si="95">H15</f>
        <v>0</v>
      </c>
      <c r="I186" s="316">
        <f t="shared" si="95"/>
        <v>0</v>
      </c>
      <c r="J186" s="316">
        <f t="shared" si="95"/>
        <v>0</v>
      </c>
      <c r="K186" s="316">
        <f t="shared" si="95"/>
        <v>0</v>
      </c>
      <c r="L186" s="316">
        <f t="shared" si="95"/>
        <v>0</v>
      </c>
      <c r="M186" s="316">
        <f t="shared" si="95"/>
        <v>0</v>
      </c>
      <c r="N186" s="316">
        <f t="shared" si="95"/>
        <v>0</v>
      </c>
      <c r="O186" s="316">
        <f t="shared" si="95"/>
        <v>0</v>
      </c>
      <c r="P186" s="316">
        <f t="shared" si="95"/>
        <v>0</v>
      </c>
      <c r="Q186" s="316">
        <f t="shared" si="95"/>
        <v>0</v>
      </c>
      <c r="R186" s="316">
        <f t="shared" si="95"/>
        <v>0</v>
      </c>
      <c r="S186" s="316">
        <f t="shared" si="95"/>
        <v>0</v>
      </c>
      <c r="T186" s="316">
        <f t="shared" si="95"/>
        <v>0</v>
      </c>
      <c r="U186" s="316">
        <f t="shared" si="95"/>
        <v>0</v>
      </c>
      <c r="V186" s="316">
        <f t="shared" si="95"/>
        <v>0</v>
      </c>
      <c r="W186" s="316">
        <f t="shared" si="95"/>
        <v>0</v>
      </c>
      <c r="X186" s="316">
        <f t="shared" si="95"/>
        <v>0</v>
      </c>
      <c r="Y186" s="316">
        <f t="shared" si="95"/>
        <v>0</v>
      </c>
      <c r="Z186" s="316">
        <f t="shared" si="95"/>
        <v>0</v>
      </c>
      <c r="AA186" s="316">
        <f t="shared" si="95"/>
        <v>0</v>
      </c>
      <c r="AB186" s="316">
        <f t="shared" si="95"/>
        <v>0</v>
      </c>
      <c r="AC186" s="316">
        <f t="shared" si="95"/>
        <v>0</v>
      </c>
      <c r="AD186" s="316">
        <f t="shared" si="95"/>
        <v>0</v>
      </c>
      <c r="AE186" s="316">
        <f t="shared" si="95"/>
        <v>0</v>
      </c>
      <c r="AF186" s="316">
        <f t="shared" si="95"/>
        <v>0</v>
      </c>
      <c r="AG186" s="316">
        <f t="shared" si="95"/>
        <v>0</v>
      </c>
      <c r="AH186" s="316">
        <f t="shared" si="95"/>
        <v>0</v>
      </c>
      <c r="AI186" s="316">
        <f t="shared" si="95"/>
        <v>0</v>
      </c>
      <c r="AJ186" s="316">
        <f t="shared" si="95"/>
        <v>0</v>
      </c>
      <c r="AK186" s="316">
        <f t="shared" si="95"/>
        <v>0</v>
      </c>
      <c r="AL186" s="316">
        <f t="shared" si="95"/>
        <v>0</v>
      </c>
      <c r="AM186" s="316">
        <f t="shared" si="95"/>
        <v>0</v>
      </c>
      <c r="AN186" s="316">
        <f t="shared" si="95"/>
        <v>0</v>
      </c>
      <c r="AO186" s="316">
        <f t="shared" si="95"/>
        <v>0</v>
      </c>
      <c r="AP186" s="316">
        <f t="shared" si="95"/>
        <v>0</v>
      </c>
      <c r="AQ186" s="316">
        <f t="shared" si="95"/>
        <v>0</v>
      </c>
      <c r="AR186" s="316">
        <f t="shared" si="95"/>
        <v>0</v>
      </c>
      <c r="AS186" s="316">
        <f t="shared" si="95"/>
        <v>0</v>
      </c>
      <c r="AT186" s="316">
        <f t="shared" si="95"/>
        <v>0</v>
      </c>
      <c r="AU186" s="316">
        <f t="shared" si="95"/>
        <v>0</v>
      </c>
      <c r="AV186" s="316">
        <f t="shared" si="95"/>
        <v>0</v>
      </c>
      <c r="AW186" s="316">
        <f t="shared" si="95"/>
        <v>0</v>
      </c>
      <c r="AX186" s="316">
        <f t="shared" si="95"/>
        <v>0</v>
      </c>
      <c r="AY186" s="316">
        <f t="shared" si="95"/>
        <v>0</v>
      </c>
      <c r="AZ186" s="316">
        <f t="shared" si="95"/>
        <v>0</v>
      </c>
      <c r="BA186" s="316">
        <f t="shared" si="95"/>
        <v>0</v>
      </c>
      <c r="BB186" s="316">
        <f t="shared" si="95"/>
        <v>0</v>
      </c>
      <c r="BC186" s="316">
        <f t="shared" si="95"/>
        <v>0</v>
      </c>
      <c r="BD186" s="316">
        <f t="shared" si="95"/>
        <v>0</v>
      </c>
      <c r="BE186" s="316">
        <f t="shared" si="95"/>
        <v>0</v>
      </c>
      <c r="BF186" s="316">
        <f t="shared" si="95"/>
        <v>0</v>
      </c>
      <c r="BG186" s="316">
        <f t="shared" si="95"/>
        <v>0</v>
      </c>
      <c r="BH186" s="316">
        <f t="shared" si="95"/>
        <v>0</v>
      </c>
      <c r="BI186" s="316">
        <f t="shared" si="95"/>
        <v>0</v>
      </c>
      <c r="BJ186" s="316">
        <f t="shared" si="95"/>
        <v>0</v>
      </c>
      <c r="BK186" s="316">
        <f t="shared" si="95"/>
        <v>0</v>
      </c>
      <c r="BL186" s="316">
        <f t="shared" si="95"/>
        <v>0</v>
      </c>
      <c r="BM186" s="316">
        <f t="shared" si="95"/>
        <v>0</v>
      </c>
      <c r="BN186" s="316">
        <f t="shared" si="95"/>
        <v>0</v>
      </c>
      <c r="BO186" s="316">
        <f t="shared" si="95"/>
        <v>0</v>
      </c>
      <c r="BP186" s="316">
        <f t="shared" si="95"/>
        <v>0</v>
      </c>
      <c r="BQ186" s="316">
        <f t="shared" si="95"/>
        <v>0</v>
      </c>
      <c r="BR186" s="316">
        <f t="shared" si="95"/>
        <v>0</v>
      </c>
      <c r="BS186" s="316">
        <f t="shared" si="95"/>
        <v>0</v>
      </c>
      <c r="BT186" s="316">
        <f t="shared" ref="BT186:BX186" si="96">BT15</f>
        <v>0</v>
      </c>
      <c r="BU186" s="316">
        <f t="shared" si="96"/>
        <v>0</v>
      </c>
      <c r="BV186" s="316">
        <f t="shared" si="96"/>
        <v>0</v>
      </c>
      <c r="BW186" s="316">
        <f t="shared" si="96"/>
        <v>0</v>
      </c>
      <c r="BX186" s="316">
        <f t="shared" si="96"/>
        <v>0</v>
      </c>
    </row>
    <row r="187" spans="1:76" ht="12" customHeight="1" x14ac:dyDescent="0.2">
      <c r="A187" s="727"/>
      <c r="B187" s="714"/>
      <c r="C187" s="714"/>
      <c r="D187" s="710"/>
      <c r="E187" s="712"/>
      <c r="F187" s="90" t="s">
        <v>324</v>
      </c>
      <c r="G187" s="316">
        <f>IF($C15="","N/A",G186)</f>
        <v>0</v>
      </c>
      <c r="H187" s="316">
        <f>IF($C15="NON-QALY",IF(H$5="-","",H$158*H186),IF($C15="QALY",IF(H$5="-","",H186*H$159),"N/A"))</f>
        <v>0</v>
      </c>
      <c r="I187" s="316">
        <f t="shared" ref="I187:BT187" si="97">IF($C15="NON-QALY",IF(I$5="-","",I$158*I186),IF($C15="QALY",IF(I$5="-","",I186*I$159),"N/A"))</f>
        <v>0</v>
      </c>
      <c r="J187" s="316">
        <f t="shared" si="97"/>
        <v>0</v>
      </c>
      <c r="K187" s="316">
        <f t="shared" si="97"/>
        <v>0</v>
      </c>
      <c r="L187" s="316">
        <f t="shared" si="97"/>
        <v>0</v>
      </c>
      <c r="M187" s="316">
        <f t="shared" si="97"/>
        <v>0</v>
      </c>
      <c r="N187" s="316">
        <f t="shared" si="97"/>
        <v>0</v>
      </c>
      <c r="O187" s="316">
        <f t="shared" si="97"/>
        <v>0</v>
      </c>
      <c r="P187" s="316">
        <f t="shared" si="97"/>
        <v>0</v>
      </c>
      <c r="Q187" s="316">
        <f t="shared" si="97"/>
        <v>0</v>
      </c>
      <c r="R187" s="316">
        <f t="shared" si="97"/>
        <v>0</v>
      </c>
      <c r="S187" s="316">
        <f t="shared" si="97"/>
        <v>0</v>
      </c>
      <c r="T187" s="316">
        <f t="shared" si="97"/>
        <v>0</v>
      </c>
      <c r="U187" s="316">
        <f t="shared" si="97"/>
        <v>0</v>
      </c>
      <c r="V187" s="316">
        <f t="shared" si="97"/>
        <v>0</v>
      </c>
      <c r="W187" s="316">
        <f t="shared" si="97"/>
        <v>0</v>
      </c>
      <c r="X187" s="316">
        <f t="shared" si="97"/>
        <v>0</v>
      </c>
      <c r="Y187" s="316">
        <f t="shared" si="97"/>
        <v>0</v>
      </c>
      <c r="Z187" s="316">
        <f t="shared" si="97"/>
        <v>0</v>
      </c>
      <c r="AA187" s="316">
        <f t="shared" si="97"/>
        <v>0</v>
      </c>
      <c r="AB187" s="316">
        <f t="shared" si="97"/>
        <v>0</v>
      </c>
      <c r="AC187" s="316">
        <f t="shared" si="97"/>
        <v>0</v>
      </c>
      <c r="AD187" s="316">
        <f t="shared" si="97"/>
        <v>0</v>
      </c>
      <c r="AE187" s="316">
        <f t="shared" si="97"/>
        <v>0</v>
      </c>
      <c r="AF187" s="316">
        <f t="shared" si="97"/>
        <v>0</v>
      </c>
      <c r="AG187" s="316">
        <f t="shared" si="97"/>
        <v>0</v>
      </c>
      <c r="AH187" s="316">
        <f t="shared" si="97"/>
        <v>0</v>
      </c>
      <c r="AI187" s="316">
        <f t="shared" si="97"/>
        <v>0</v>
      </c>
      <c r="AJ187" s="316">
        <f t="shared" si="97"/>
        <v>0</v>
      </c>
      <c r="AK187" s="316">
        <f t="shared" si="97"/>
        <v>0</v>
      </c>
      <c r="AL187" s="316">
        <f t="shared" si="97"/>
        <v>0</v>
      </c>
      <c r="AM187" s="316">
        <f t="shared" si="97"/>
        <v>0</v>
      </c>
      <c r="AN187" s="316">
        <f t="shared" si="97"/>
        <v>0</v>
      </c>
      <c r="AO187" s="316">
        <f t="shared" si="97"/>
        <v>0</v>
      </c>
      <c r="AP187" s="316">
        <f t="shared" si="97"/>
        <v>0</v>
      </c>
      <c r="AQ187" s="316">
        <f t="shared" si="97"/>
        <v>0</v>
      </c>
      <c r="AR187" s="316">
        <f t="shared" si="97"/>
        <v>0</v>
      </c>
      <c r="AS187" s="316">
        <f t="shared" si="97"/>
        <v>0</v>
      </c>
      <c r="AT187" s="316">
        <f t="shared" si="97"/>
        <v>0</v>
      </c>
      <c r="AU187" s="316">
        <f t="shared" si="97"/>
        <v>0</v>
      </c>
      <c r="AV187" s="316">
        <f t="shared" si="97"/>
        <v>0</v>
      </c>
      <c r="AW187" s="316">
        <f t="shared" si="97"/>
        <v>0</v>
      </c>
      <c r="AX187" s="316">
        <f t="shared" si="97"/>
        <v>0</v>
      </c>
      <c r="AY187" s="316">
        <f t="shared" si="97"/>
        <v>0</v>
      </c>
      <c r="AZ187" s="316">
        <f t="shared" si="97"/>
        <v>0</v>
      </c>
      <c r="BA187" s="316">
        <f t="shared" si="97"/>
        <v>0</v>
      </c>
      <c r="BB187" s="316">
        <f t="shared" si="97"/>
        <v>0</v>
      </c>
      <c r="BC187" s="316">
        <f t="shared" si="97"/>
        <v>0</v>
      </c>
      <c r="BD187" s="316">
        <f t="shared" si="97"/>
        <v>0</v>
      </c>
      <c r="BE187" s="316">
        <f t="shared" si="97"/>
        <v>0</v>
      </c>
      <c r="BF187" s="316">
        <f t="shared" si="97"/>
        <v>0</v>
      </c>
      <c r="BG187" s="316">
        <f t="shared" si="97"/>
        <v>0</v>
      </c>
      <c r="BH187" s="316">
        <f t="shared" si="97"/>
        <v>0</v>
      </c>
      <c r="BI187" s="316">
        <f t="shared" si="97"/>
        <v>0</v>
      </c>
      <c r="BJ187" s="316">
        <f t="shared" si="97"/>
        <v>0</v>
      </c>
      <c r="BK187" s="316">
        <f t="shared" si="97"/>
        <v>0</v>
      </c>
      <c r="BL187" s="316">
        <f t="shared" si="97"/>
        <v>0</v>
      </c>
      <c r="BM187" s="316">
        <f t="shared" si="97"/>
        <v>0</v>
      </c>
      <c r="BN187" s="316">
        <f t="shared" si="97"/>
        <v>0</v>
      </c>
      <c r="BO187" s="316">
        <f t="shared" si="97"/>
        <v>0</v>
      </c>
      <c r="BP187" s="316">
        <f t="shared" si="97"/>
        <v>0</v>
      </c>
      <c r="BQ187" s="316">
        <f t="shared" si="97"/>
        <v>0</v>
      </c>
      <c r="BR187" s="316">
        <f t="shared" si="97"/>
        <v>0</v>
      </c>
      <c r="BS187" s="316">
        <f t="shared" si="97"/>
        <v>0</v>
      </c>
      <c r="BT187" s="316">
        <f t="shared" si="97"/>
        <v>0</v>
      </c>
      <c r="BU187" s="316">
        <f t="shared" ref="BU187:BX187" si="98">IF($C15="NON-QALY",IF(BU$5="-","",BU$158*BU186),IF($C15="QALY",IF(BU$5="-","",BU186*BU$159),"N/A"))</f>
        <v>0</v>
      </c>
      <c r="BV187" s="316">
        <f t="shared" si="98"/>
        <v>0</v>
      </c>
      <c r="BW187" s="316">
        <f t="shared" si="98"/>
        <v>0</v>
      </c>
      <c r="BX187" s="316">
        <f t="shared" si="98"/>
        <v>0</v>
      </c>
    </row>
    <row r="188" spans="1:76" ht="12" customHeight="1" x14ac:dyDescent="0.2">
      <c r="A188" s="726" t="s">
        <v>640</v>
      </c>
      <c r="B188" s="713">
        <f>B16</f>
        <v>0</v>
      </c>
      <c r="C188" s="713" t="str">
        <f>C16</f>
        <v>Non-QALY</v>
      </c>
      <c r="D188" s="709">
        <f>E188/(IF(C16="QALY",Factors!$BU$43,Factors!$BU$42))</f>
        <v>0</v>
      </c>
      <c r="E188" s="711">
        <f t="shared" ref="E188" si="99">SUM(G189:BX189)</f>
        <v>0</v>
      </c>
      <c r="F188" s="34" t="s">
        <v>325</v>
      </c>
      <c r="G188" s="316">
        <f>G16</f>
        <v>0</v>
      </c>
      <c r="H188" s="316">
        <f t="shared" ref="H188:BS188" si="100">H16</f>
        <v>0</v>
      </c>
      <c r="I188" s="316">
        <f t="shared" si="100"/>
        <v>0</v>
      </c>
      <c r="J188" s="316">
        <f t="shared" si="100"/>
        <v>0</v>
      </c>
      <c r="K188" s="316">
        <f t="shared" si="100"/>
        <v>0</v>
      </c>
      <c r="L188" s="316">
        <f t="shared" si="100"/>
        <v>0</v>
      </c>
      <c r="M188" s="316">
        <f t="shared" si="100"/>
        <v>0</v>
      </c>
      <c r="N188" s="316">
        <f t="shared" si="100"/>
        <v>0</v>
      </c>
      <c r="O188" s="316">
        <f t="shared" si="100"/>
        <v>0</v>
      </c>
      <c r="P188" s="316">
        <f t="shared" si="100"/>
        <v>0</v>
      </c>
      <c r="Q188" s="316">
        <f t="shared" si="100"/>
        <v>0</v>
      </c>
      <c r="R188" s="316">
        <f t="shared" si="100"/>
        <v>0</v>
      </c>
      <c r="S188" s="316">
        <f t="shared" si="100"/>
        <v>0</v>
      </c>
      <c r="T188" s="316">
        <f t="shared" si="100"/>
        <v>0</v>
      </c>
      <c r="U188" s="316">
        <f t="shared" si="100"/>
        <v>0</v>
      </c>
      <c r="V188" s="316">
        <f t="shared" si="100"/>
        <v>0</v>
      </c>
      <c r="W188" s="316">
        <f t="shared" si="100"/>
        <v>0</v>
      </c>
      <c r="X188" s="316">
        <f t="shared" si="100"/>
        <v>0</v>
      </c>
      <c r="Y188" s="316">
        <f t="shared" si="100"/>
        <v>0</v>
      </c>
      <c r="Z188" s="316">
        <f t="shared" si="100"/>
        <v>0</v>
      </c>
      <c r="AA188" s="316">
        <f t="shared" si="100"/>
        <v>0</v>
      </c>
      <c r="AB188" s="316">
        <f t="shared" si="100"/>
        <v>0</v>
      </c>
      <c r="AC188" s="316">
        <f t="shared" si="100"/>
        <v>0</v>
      </c>
      <c r="AD188" s="316">
        <f t="shared" si="100"/>
        <v>0</v>
      </c>
      <c r="AE188" s="316">
        <f t="shared" si="100"/>
        <v>0</v>
      </c>
      <c r="AF188" s="316">
        <f t="shared" si="100"/>
        <v>0</v>
      </c>
      <c r="AG188" s="316">
        <f t="shared" si="100"/>
        <v>0</v>
      </c>
      <c r="AH188" s="316">
        <f t="shared" si="100"/>
        <v>0</v>
      </c>
      <c r="AI188" s="316">
        <f t="shared" si="100"/>
        <v>0</v>
      </c>
      <c r="AJ188" s="316">
        <f t="shared" si="100"/>
        <v>0</v>
      </c>
      <c r="AK188" s="316">
        <f t="shared" si="100"/>
        <v>0</v>
      </c>
      <c r="AL188" s="316">
        <f t="shared" si="100"/>
        <v>0</v>
      </c>
      <c r="AM188" s="316">
        <f t="shared" si="100"/>
        <v>0</v>
      </c>
      <c r="AN188" s="316">
        <f t="shared" si="100"/>
        <v>0</v>
      </c>
      <c r="AO188" s="316">
        <f t="shared" si="100"/>
        <v>0</v>
      </c>
      <c r="AP188" s="316">
        <f t="shared" si="100"/>
        <v>0</v>
      </c>
      <c r="AQ188" s="316">
        <f t="shared" si="100"/>
        <v>0</v>
      </c>
      <c r="AR188" s="316">
        <f t="shared" si="100"/>
        <v>0</v>
      </c>
      <c r="AS188" s="316">
        <f t="shared" si="100"/>
        <v>0</v>
      </c>
      <c r="AT188" s="316">
        <f t="shared" si="100"/>
        <v>0</v>
      </c>
      <c r="AU188" s="316">
        <f t="shared" si="100"/>
        <v>0</v>
      </c>
      <c r="AV188" s="316">
        <f t="shared" si="100"/>
        <v>0</v>
      </c>
      <c r="AW188" s="316">
        <f t="shared" si="100"/>
        <v>0</v>
      </c>
      <c r="AX188" s="316">
        <f t="shared" si="100"/>
        <v>0</v>
      </c>
      <c r="AY188" s="316">
        <f t="shared" si="100"/>
        <v>0</v>
      </c>
      <c r="AZ188" s="316">
        <f t="shared" si="100"/>
        <v>0</v>
      </c>
      <c r="BA188" s="316">
        <f t="shared" si="100"/>
        <v>0</v>
      </c>
      <c r="BB188" s="316">
        <f t="shared" si="100"/>
        <v>0</v>
      </c>
      <c r="BC188" s="316">
        <f t="shared" si="100"/>
        <v>0</v>
      </c>
      <c r="BD188" s="316">
        <f t="shared" si="100"/>
        <v>0</v>
      </c>
      <c r="BE188" s="316">
        <f t="shared" si="100"/>
        <v>0</v>
      </c>
      <c r="BF188" s="316">
        <f t="shared" si="100"/>
        <v>0</v>
      </c>
      <c r="BG188" s="316">
        <f t="shared" si="100"/>
        <v>0</v>
      </c>
      <c r="BH188" s="316">
        <f t="shared" si="100"/>
        <v>0</v>
      </c>
      <c r="BI188" s="316">
        <f t="shared" si="100"/>
        <v>0</v>
      </c>
      <c r="BJ188" s="316">
        <f t="shared" si="100"/>
        <v>0</v>
      </c>
      <c r="BK188" s="316">
        <f t="shared" si="100"/>
        <v>0</v>
      </c>
      <c r="BL188" s="316">
        <f t="shared" si="100"/>
        <v>0</v>
      </c>
      <c r="BM188" s="316">
        <f t="shared" si="100"/>
        <v>0</v>
      </c>
      <c r="BN188" s="316">
        <f t="shared" si="100"/>
        <v>0</v>
      </c>
      <c r="BO188" s="316">
        <f t="shared" si="100"/>
        <v>0</v>
      </c>
      <c r="BP188" s="316">
        <f t="shared" si="100"/>
        <v>0</v>
      </c>
      <c r="BQ188" s="316">
        <f t="shared" si="100"/>
        <v>0</v>
      </c>
      <c r="BR188" s="316">
        <f t="shared" si="100"/>
        <v>0</v>
      </c>
      <c r="BS188" s="316">
        <f t="shared" si="100"/>
        <v>0</v>
      </c>
      <c r="BT188" s="316">
        <f t="shared" ref="BT188:BX188" si="101">BT16</f>
        <v>0</v>
      </c>
      <c r="BU188" s="316">
        <f t="shared" si="101"/>
        <v>0</v>
      </c>
      <c r="BV188" s="316">
        <f t="shared" si="101"/>
        <v>0</v>
      </c>
      <c r="BW188" s="316">
        <f t="shared" si="101"/>
        <v>0</v>
      </c>
      <c r="BX188" s="316">
        <f t="shared" si="101"/>
        <v>0</v>
      </c>
    </row>
    <row r="189" spans="1:76" ht="12" customHeight="1" x14ac:dyDescent="0.2">
      <c r="A189" s="727"/>
      <c r="B189" s="714"/>
      <c r="C189" s="714"/>
      <c r="D189" s="710"/>
      <c r="E189" s="712"/>
      <c r="F189" s="90" t="s">
        <v>324</v>
      </c>
      <c r="G189" s="316">
        <f>IF($C16="","N/A",G188)</f>
        <v>0</v>
      </c>
      <c r="H189" s="316">
        <f>IF($C16="NON-QALY",IF(H$5="-","",H$158*H188),IF($C16="QALY",IF(H$5="-","",H188*H$159),"N/A"))</f>
        <v>0</v>
      </c>
      <c r="I189" s="316">
        <f t="shared" ref="I189:BT189" si="102">IF($C16="NON-QALY",IF(I$5="-","",I$158*I188),IF($C16="QALY",IF(I$5="-","",I188*I$159),"N/A"))</f>
        <v>0</v>
      </c>
      <c r="J189" s="316">
        <f t="shared" si="102"/>
        <v>0</v>
      </c>
      <c r="K189" s="316">
        <f t="shared" si="102"/>
        <v>0</v>
      </c>
      <c r="L189" s="316">
        <f t="shared" si="102"/>
        <v>0</v>
      </c>
      <c r="M189" s="316">
        <f t="shared" si="102"/>
        <v>0</v>
      </c>
      <c r="N189" s="316">
        <f t="shared" si="102"/>
        <v>0</v>
      </c>
      <c r="O189" s="316">
        <f t="shared" si="102"/>
        <v>0</v>
      </c>
      <c r="P189" s="316">
        <f t="shared" si="102"/>
        <v>0</v>
      </c>
      <c r="Q189" s="316">
        <f t="shared" si="102"/>
        <v>0</v>
      </c>
      <c r="R189" s="316">
        <f t="shared" si="102"/>
        <v>0</v>
      </c>
      <c r="S189" s="316">
        <f t="shared" si="102"/>
        <v>0</v>
      </c>
      <c r="T189" s="316">
        <f t="shared" si="102"/>
        <v>0</v>
      </c>
      <c r="U189" s="316">
        <f t="shared" si="102"/>
        <v>0</v>
      </c>
      <c r="V189" s="316">
        <f t="shared" si="102"/>
        <v>0</v>
      </c>
      <c r="W189" s="316">
        <f t="shared" si="102"/>
        <v>0</v>
      </c>
      <c r="X189" s="316">
        <f t="shared" si="102"/>
        <v>0</v>
      </c>
      <c r="Y189" s="316">
        <f t="shared" si="102"/>
        <v>0</v>
      </c>
      <c r="Z189" s="316">
        <f t="shared" si="102"/>
        <v>0</v>
      </c>
      <c r="AA189" s="316">
        <f t="shared" si="102"/>
        <v>0</v>
      </c>
      <c r="AB189" s="316">
        <f t="shared" si="102"/>
        <v>0</v>
      </c>
      <c r="AC189" s="316">
        <f t="shared" si="102"/>
        <v>0</v>
      </c>
      <c r="AD189" s="316">
        <f t="shared" si="102"/>
        <v>0</v>
      </c>
      <c r="AE189" s="316">
        <f t="shared" si="102"/>
        <v>0</v>
      </c>
      <c r="AF189" s="316">
        <f t="shared" si="102"/>
        <v>0</v>
      </c>
      <c r="AG189" s="316">
        <f t="shared" si="102"/>
        <v>0</v>
      </c>
      <c r="AH189" s="316">
        <f t="shared" si="102"/>
        <v>0</v>
      </c>
      <c r="AI189" s="316">
        <f t="shared" si="102"/>
        <v>0</v>
      </c>
      <c r="AJ189" s="316">
        <f t="shared" si="102"/>
        <v>0</v>
      </c>
      <c r="AK189" s="316">
        <f t="shared" si="102"/>
        <v>0</v>
      </c>
      <c r="AL189" s="316">
        <f t="shared" si="102"/>
        <v>0</v>
      </c>
      <c r="AM189" s="316">
        <f t="shared" si="102"/>
        <v>0</v>
      </c>
      <c r="AN189" s="316">
        <f t="shared" si="102"/>
        <v>0</v>
      </c>
      <c r="AO189" s="316">
        <f t="shared" si="102"/>
        <v>0</v>
      </c>
      <c r="AP189" s="316">
        <f t="shared" si="102"/>
        <v>0</v>
      </c>
      <c r="AQ189" s="316">
        <f t="shared" si="102"/>
        <v>0</v>
      </c>
      <c r="AR189" s="316">
        <f t="shared" si="102"/>
        <v>0</v>
      </c>
      <c r="AS189" s="316">
        <f t="shared" si="102"/>
        <v>0</v>
      </c>
      <c r="AT189" s="316">
        <f t="shared" si="102"/>
        <v>0</v>
      </c>
      <c r="AU189" s="316">
        <f t="shared" si="102"/>
        <v>0</v>
      </c>
      <c r="AV189" s="316">
        <f t="shared" si="102"/>
        <v>0</v>
      </c>
      <c r="AW189" s="316">
        <f t="shared" si="102"/>
        <v>0</v>
      </c>
      <c r="AX189" s="316">
        <f t="shared" si="102"/>
        <v>0</v>
      </c>
      <c r="AY189" s="316">
        <f t="shared" si="102"/>
        <v>0</v>
      </c>
      <c r="AZ189" s="316">
        <f t="shared" si="102"/>
        <v>0</v>
      </c>
      <c r="BA189" s="316">
        <f t="shared" si="102"/>
        <v>0</v>
      </c>
      <c r="BB189" s="316">
        <f t="shared" si="102"/>
        <v>0</v>
      </c>
      <c r="BC189" s="316">
        <f t="shared" si="102"/>
        <v>0</v>
      </c>
      <c r="BD189" s="316">
        <f t="shared" si="102"/>
        <v>0</v>
      </c>
      <c r="BE189" s="316">
        <f t="shared" si="102"/>
        <v>0</v>
      </c>
      <c r="BF189" s="316">
        <f t="shared" si="102"/>
        <v>0</v>
      </c>
      <c r="BG189" s="316">
        <f t="shared" si="102"/>
        <v>0</v>
      </c>
      <c r="BH189" s="316">
        <f t="shared" si="102"/>
        <v>0</v>
      </c>
      <c r="BI189" s="316">
        <f t="shared" si="102"/>
        <v>0</v>
      </c>
      <c r="BJ189" s="316">
        <f t="shared" si="102"/>
        <v>0</v>
      </c>
      <c r="BK189" s="316">
        <f t="shared" si="102"/>
        <v>0</v>
      </c>
      <c r="BL189" s="316">
        <f t="shared" si="102"/>
        <v>0</v>
      </c>
      <c r="BM189" s="316">
        <f t="shared" si="102"/>
        <v>0</v>
      </c>
      <c r="BN189" s="316">
        <f t="shared" si="102"/>
        <v>0</v>
      </c>
      <c r="BO189" s="316">
        <f t="shared" si="102"/>
        <v>0</v>
      </c>
      <c r="BP189" s="316">
        <f t="shared" si="102"/>
        <v>0</v>
      </c>
      <c r="BQ189" s="316">
        <f t="shared" si="102"/>
        <v>0</v>
      </c>
      <c r="BR189" s="316">
        <f t="shared" si="102"/>
        <v>0</v>
      </c>
      <c r="BS189" s="316">
        <f t="shared" si="102"/>
        <v>0</v>
      </c>
      <c r="BT189" s="316">
        <f t="shared" si="102"/>
        <v>0</v>
      </c>
      <c r="BU189" s="316">
        <f t="shared" ref="BU189:BX189" si="103">IF($C16="NON-QALY",IF(BU$5="-","",BU$158*BU188),IF($C16="QALY",IF(BU$5="-","",BU188*BU$159),"N/A"))</f>
        <v>0</v>
      </c>
      <c r="BV189" s="316">
        <f t="shared" si="103"/>
        <v>0</v>
      </c>
      <c r="BW189" s="316">
        <f t="shared" si="103"/>
        <v>0</v>
      </c>
      <c r="BX189" s="316">
        <f t="shared" si="103"/>
        <v>0</v>
      </c>
    </row>
    <row r="190" spans="1:76" ht="12" customHeight="1" x14ac:dyDescent="0.2">
      <c r="A190" s="726" t="s">
        <v>641</v>
      </c>
      <c r="B190" s="713">
        <f>B17</f>
        <v>0</v>
      </c>
      <c r="C190" s="713" t="str">
        <f>C17</f>
        <v>Non-QALY</v>
      </c>
      <c r="D190" s="709">
        <f>E190/(IF(C17="QALY",Factors!$BU$43,Factors!$BU$42))</f>
        <v>0</v>
      </c>
      <c r="E190" s="711">
        <f t="shared" ref="E190" si="104">SUM(G191:BX191)</f>
        <v>0</v>
      </c>
      <c r="F190" s="34" t="s">
        <v>325</v>
      </c>
      <c r="G190" s="316">
        <f>G17</f>
        <v>0</v>
      </c>
      <c r="H190" s="316">
        <f t="shared" ref="H190:BS190" si="105">H17</f>
        <v>0</v>
      </c>
      <c r="I190" s="316">
        <f t="shared" si="105"/>
        <v>0</v>
      </c>
      <c r="J190" s="316">
        <f t="shared" si="105"/>
        <v>0</v>
      </c>
      <c r="K190" s="316">
        <f t="shared" si="105"/>
        <v>0</v>
      </c>
      <c r="L190" s="316">
        <f t="shared" si="105"/>
        <v>0</v>
      </c>
      <c r="M190" s="316">
        <f t="shared" si="105"/>
        <v>0</v>
      </c>
      <c r="N190" s="316">
        <f t="shared" si="105"/>
        <v>0</v>
      </c>
      <c r="O190" s="316">
        <f t="shared" si="105"/>
        <v>0</v>
      </c>
      <c r="P190" s="316">
        <f t="shared" si="105"/>
        <v>0</v>
      </c>
      <c r="Q190" s="316">
        <f t="shared" si="105"/>
        <v>0</v>
      </c>
      <c r="R190" s="316">
        <f t="shared" si="105"/>
        <v>0</v>
      </c>
      <c r="S190" s="316">
        <f t="shared" si="105"/>
        <v>0</v>
      </c>
      <c r="T190" s="316">
        <f t="shared" si="105"/>
        <v>0</v>
      </c>
      <c r="U190" s="316">
        <f t="shared" si="105"/>
        <v>0</v>
      </c>
      <c r="V190" s="316">
        <f t="shared" si="105"/>
        <v>0</v>
      </c>
      <c r="W190" s="316">
        <f t="shared" si="105"/>
        <v>0</v>
      </c>
      <c r="X190" s="316">
        <f t="shared" si="105"/>
        <v>0</v>
      </c>
      <c r="Y190" s="316">
        <f t="shared" si="105"/>
        <v>0</v>
      </c>
      <c r="Z190" s="316">
        <f t="shared" si="105"/>
        <v>0</v>
      </c>
      <c r="AA190" s="316">
        <f t="shared" si="105"/>
        <v>0</v>
      </c>
      <c r="AB190" s="316">
        <f t="shared" si="105"/>
        <v>0</v>
      </c>
      <c r="AC190" s="316">
        <f t="shared" si="105"/>
        <v>0</v>
      </c>
      <c r="AD190" s="316">
        <f t="shared" si="105"/>
        <v>0</v>
      </c>
      <c r="AE190" s="316">
        <f t="shared" si="105"/>
        <v>0</v>
      </c>
      <c r="AF190" s="316">
        <f t="shared" si="105"/>
        <v>0</v>
      </c>
      <c r="AG190" s="316">
        <f t="shared" si="105"/>
        <v>0</v>
      </c>
      <c r="AH190" s="316">
        <f t="shared" si="105"/>
        <v>0</v>
      </c>
      <c r="AI190" s="316">
        <f t="shared" si="105"/>
        <v>0</v>
      </c>
      <c r="AJ190" s="316">
        <f t="shared" si="105"/>
        <v>0</v>
      </c>
      <c r="AK190" s="316">
        <f t="shared" si="105"/>
        <v>0</v>
      </c>
      <c r="AL190" s="316">
        <f t="shared" si="105"/>
        <v>0</v>
      </c>
      <c r="AM190" s="316">
        <f t="shared" si="105"/>
        <v>0</v>
      </c>
      <c r="AN190" s="316">
        <f t="shared" si="105"/>
        <v>0</v>
      </c>
      <c r="AO190" s="316">
        <f t="shared" si="105"/>
        <v>0</v>
      </c>
      <c r="AP190" s="316">
        <f t="shared" si="105"/>
        <v>0</v>
      </c>
      <c r="AQ190" s="316">
        <f t="shared" si="105"/>
        <v>0</v>
      </c>
      <c r="AR190" s="316">
        <f t="shared" si="105"/>
        <v>0</v>
      </c>
      <c r="AS190" s="316">
        <f t="shared" si="105"/>
        <v>0</v>
      </c>
      <c r="AT190" s="316">
        <f t="shared" si="105"/>
        <v>0</v>
      </c>
      <c r="AU190" s="316">
        <f t="shared" si="105"/>
        <v>0</v>
      </c>
      <c r="AV190" s="316">
        <f t="shared" si="105"/>
        <v>0</v>
      </c>
      <c r="AW190" s="316">
        <f t="shared" si="105"/>
        <v>0</v>
      </c>
      <c r="AX190" s="316">
        <f t="shared" si="105"/>
        <v>0</v>
      </c>
      <c r="AY190" s="316">
        <f t="shared" si="105"/>
        <v>0</v>
      </c>
      <c r="AZ190" s="316">
        <f t="shared" si="105"/>
        <v>0</v>
      </c>
      <c r="BA190" s="316">
        <f t="shared" si="105"/>
        <v>0</v>
      </c>
      <c r="BB190" s="316">
        <f t="shared" si="105"/>
        <v>0</v>
      </c>
      <c r="BC190" s="316">
        <f t="shared" si="105"/>
        <v>0</v>
      </c>
      <c r="BD190" s="316">
        <f t="shared" si="105"/>
        <v>0</v>
      </c>
      <c r="BE190" s="316">
        <f t="shared" si="105"/>
        <v>0</v>
      </c>
      <c r="BF190" s="316">
        <f t="shared" si="105"/>
        <v>0</v>
      </c>
      <c r="BG190" s="316">
        <f t="shared" si="105"/>
        <v>0</v>
      </c>
      <c r="BH190" s="316">
        <f t="shared" si="105"/>
        <v>0</v>
      </c>
      <c r="BI190" s="316">
        <f t="shared" si="105"/>
        <v>0</v>
      </c>
      <c r="BJ190" s="316">
        <f t="shared" si="105"/>
        <v>0</v>
      </c>
      <c r="BK190" s="316">
        <f t="shared" si="105"/>
        <v>0</v>
      </c>
      <c r="BL190" s="316">
        <f t="shared" si="105"/>
        <v>0</v>
      </c>
      <c r="BM190" s="316">
        <f t="shared" si="105"/>
        <v>0</v>
      </c>
      <c r="BN190" s="316">
        <f t="shared" si="105"/>
        <v>0</v>
      </c>
      <c r="BO190" s="316">
        <f t="shared" si="105"/>
        <v>0</v>
      </c>
      <c r="BP190" s="316">
        <f t="shared" si="105"/>
        <v>0</v>
      </c>
      <c r="BQ190" s="316">
        <f t="shared" si="105"/>
        <v>0</v>
      </c>
      <c r="BR190" s="316">
        <f t="shared" si="105"/>
        <v>0</v>
      </c>
      <c r="BS190" s="316">
        <f t="shared" si="105"/>
        <v>0</v>
      </c>
      <c r="BT190" s="316">
        <f t="shared" ref="BT190:BX190" si="106">BT17</f>
        <v>0</v>
      </c>
      <c r="BU190" s="316">
        <f t="shared" si="106"/>
        <v>0</v>
      </c>
      <c r="BV190" s="316">
        <f t="shared" si="106"/>
        <v>0</v>
      </c>
      <c r="BW190" s="316">
        <f t="shared" si="106"/>
        <v>0</v>
      </c>
      <c r="BX190" s="316">
        <f t="shared" si="106"/>
        <v>0</v>
      </c>
    </row>
    <row r="191" spans="1:76" ht="12" customHeight="1" x14ac:dyDescent="0.2">
      <c r="A191" s="727"/>
      <c r="B191" s="714"/>
      <c r="C191" s="714"/>
      <c r="D191" s="710"/>
      <c r="E191" s="712"/>
      <c r="F191" s="90" t="s">
        <v>324</v>
      </c>
      <c r="G191" s="316">
        <f>IF($C17="","N/A",G190)</f>
        <v>0</v>
      </c>
      <c r="H191" s="316">
        <f>IF($C17="NON-QALY",IF(H$5="-","",H$158*H190),IF($C17="QALY",IF(H$5="-","",H190*H$159),"N/A"))</f>
        <v>0</v>
      </c>
      <c r="I191" s="316">
        <f t="shared" ref="I191:BT191" si="107">IF($C17="NON-QALY",IF(I$5="-","",I$158*I190),IF($C17="QALY",IF(I$5="-","",I190*I$159),"N/A"))</f>
        <v>0</v>
      </c>
      <c r="J191" s="316">
        <f t="shared" si="107"/>
        <v>0</v>
      </c>
      <c r="K191" s="316">
        <f t="shared" si="107"/>
        <v>0</v>
      </c>
      <c r="L191" s="316">
        <f t="shared" si="107"/>
        <v>0</v>
      </c>
      <c r="M191" s="316">
        <f t="shared" si="107"/>
        <v>0</v>
      </c>
      <c r="N191" s="316">
        <f t="shared" si="107"/>
        <v>0</v>
      </c>
      <c r="O191" s="316">
        <f t="shared" si="107"/>
        <v>0</v>
      </c>
      <c r="P191" s="316">
        <f t="shared" si="107"/>
        <v>0</v>
      </c>
      <c r="Q191" s="316">
        <f t="shared" si="107"/>
        <v>0</v>
      </c>
      <c r="R191" s="316">
        <f t="shared" si="107"/>
        <v>0</v>
      </c>
      <c r="S191" s="316">
        <f t="shared" si="107"/>
        <v>0</v>
      </c>
      <c r="T191" s="316">
        <f t="shared" si="107"/>
        <v>0</v>
      </c>
      <c r="U191" s="316">
        <f t="shared" si="107"/>
        <v>0</v>
      </c>
      <c r="V191" s="316">
        <f t="shared" si="107"/>
        <v>0</v>
      </c>
      <c r="W191" s="316">
        <f t="shared" si="107"/>
        <v>0</v>
      </c>
      <c r="X191" s="316">
        <f t="shared" si="107"/>
        <v>0</v>
      </c>
      <c r="Y191" s="316">
        <f t="shared" si="107"/>
        <v>0</v>
      </c>
      <c r="Z191" s="316">
        <f t="shared" si="107"/>
        <v>0</v>
      </c>
      <c r="AA191" s="316">
        <f t="shared" si="107"/>
        <v>0</v>
      </c>
      <c r="AB191" s="316">
        <f t="shared" si="107"/>
        <v>0</v>
      </c>
      <c r="AC191" s="316">
        <f t="shared" si="107"/>
        <v>0</v>
      </c>
      <c r="AD191" s="316">
        <f t="shared" si="107"/>
        <v>0</v>
      </c>
      <c r="AE191" s="316">
        <f t="shared" si="107"/>
        <v>0</v>
      </c>
      <c r="AF191" s="316">
        <f t="shared" si="107"/>
        <v>0</v>
      </c>
      <c r="AG191" s="316">
        <f t="shared" si="107"/>
        <v>0</v>
      </c>
      <c r="AH191" s="316">
        <f t="shared" si="107"/>
        <v>0</v>
      </c>
      <c r="AI191" s="316">
        <f t="shared" si="107"/>
        <v>0</v>
      </c>
      <c r="AJ191" s="316">
        <f t="shared" si="107"/>
        <v>0</v>
      </c>
      <c r="AK191" s="316">
        <f t="shared" si="107"/>
        <v>0</v>
      </c>
      <c r="AL191" s="316">
        <f t="shared" si="107"/>
        <v>0</v>
      </c>
      <c r="AM191" s="316">
        <f t="shared" si="107"/>
        <v>0</v>
      </c>
      <c r="AN191" s="316">
        <f t="shared" si="107"/>
        <v>0</v>
      </c>
      <c r="AO191" s="316">
        <f t="shared" si="107"/>
        <v>0</v>
      </c>
      <c r="AP191" s="316">
        <f t="shared" si="107"/>
        <v>0</v>
      </c>
      <c r="AQ191" s="316">
        <f t="shared" si="107"/>
        <v>0</v>
      </c>
      <c r="AR191" s="316">
        <f t="shared" si="107"/>
        <v>0</v>
      </c>
      <c r="AS191" s="316">
        <f t="shared" si="107"/>
        <v>0</v>
      </c>
      <c r="AT191" s="316">
        <f t="shared" si="107"/>
        <v>0</v>
      </c>
      <c r="AU191" s="316">
        <f t="shared" si="107"/>
        <v>0</v>
      </c>
      <c r="AV191" s="316">
        <f t="shared" si="107"/>
        <v>0</v>
      </c>
      <c r="AW191" s="316">
        <f t="shared" si="107"/>
        <v>0</v>
      </c>
      <c r="AX191" s="316">
        <f t="shared" si="107"/>
        <v>0</v>
      </c>
      <c r="AY191" s="316">
        <f t="shared" si="107"/>
        <v>0</v>
      </c>
      <c r="AZ191" s="316">
        <f t="shared" si="107"/>
        <v>0</v>
      </c>
      <c r="BA191" s="316">
        <f t="shared" si="107"/>
        <v>0</v>
      </c>
      <c r="BB191" s="316">
        <f t="shared" si="107"/>
        <v>0</v>
      </c>
      <c r="BC191" s="316">
        <f t="shared" si="107"/>
        <v>0</v>
      </c>
      <c r="BD191" s="316">
        <f t="shared" si="107"/>
        <v>0</v>
      </c>
      <c r="BE191" s="316">
        <f t="shared" si="107"/>
        <v>0</v>
      </c>
      <c r="BF191" s="316">
        <f t="shared" si="107"/>
        <v>0</v>
      </c>
      <c r="BG191" s="316">
        <f t="shared" si="107"/>
        <v>0</v>
      </c>
      <c r="BH191" s="316">
        <f t="shared" si="107"/>
        <v>0</v>
      </c>
      <c r="BI191" s="316">
        <f t="shared" si="107"/>
        <v>0</v>
      </c>
      <c r="BJ191" s="316">
        <f t="shared" si="107"/>
        <v>0</v>
      </c>
      <c r="BK191" s="316">
        <f t="shared" si="107"/>
        <v>0</v>
      </c>
      <c r="BL191" s="316">
        <f t="shared" si="107"/>
        <v>0</v>
      </c>
      <c r="BM191" s="316">
        <f t="shared" si="107"/>
        <v>0</v>
      </c>
      <c r="BN191" s="316">
        <f t="shared" si="107"/>
        <v>0</v>
      </c>
      <c r="BO191" s="316">
        <f t="shared" si="107"/>
        <v>0</v>
      </c>
      <c r="BP191" s="316">
        <f t="shared" si="107"/>
        <v>0</v>
      </c>
      <c r="BQ191" s="316">
        <f t="shared" si="107"/>
        <v>0</v>
      </c>
      <c r="BR191" s="316">
        <f t="shared" si="107"/>
        <v>0</v>
      </c>
      <c r="BS191" s="316">
        <f t="shared" si="107"/>
        <v>0</v>
      </c>
      <c r="BT191" s="316">
        <f t="shared" si="107"/>
        <v>0</v>
      </c>
      <c r="BU191" s="316">
        <f t="shared" ref="BU191:BX191" si="108">IF($C17="NON-QALY",IF(BU$5="-","",BU$158*BU190),IF($C17="QALY",IF(BU$5="-","",BU190*BU$159),"N/A"))</f>
        <v>0</v>
      </c>
      <c r="BV191" s="316">
        <f t="shared" si="108"/>
        <v>0</v>
      </c>
      <c r="BW191" s="316">
        <f t="shared" si="108"/>
        <v>0</v>
      </c>
      <c r="BX191" s="316">
        <f t="shared" si="108"/>
        <v>0</v>
      </c>
    </row>
    <row r="192" spans="1:76" ht="12" customHeight="1" x14ac:dyDescent="0.2">
      <c r="A192" s="726" t="s">
        <v>642</v>
      </c>
      <c r="B192" s="713">
        <f>B18</f>
        <v>0</v>
      </c>
      <c r="C192" s="713" t="str">
        <f>C18</f>
        <v>Non-QALY</v>
      </c>
      <c r="D192" s="709">
        <f>E192/(IF(C18="QALY",Factors!$BU$43,Factors!$BU$42))</f>
        <v>0</v>
      </c>
      <c r="E192" s="711">
        <f t="shared" ref="E192" si="109">SUM(G193:BX193)</f>
        <v>0</v>
      </c>
      <c r="F192" s="34" t="s">
        <v>325</v>
      </c>
      <c r="G192" s="316">
        <f>G18</f>
        <v>0</v>
      </c>
      <c r="H192" s="316">
        <f t="shared" ref="H192:BS192" si="110">H18</f>
        <v>0</v>
      </c>
      <c r="I192" s="316">
        <f t="shared" si="110"/>
        <v>0</v>
      </c>
      <c r="J192" s="316">
        <f t="shared" si="110"/>
        <v>0</v>
      </c>
      <c r="K192" s="316">
        <f t="shared" si="110"/>
        <v>0</v>
      </c>
      <c r="L192" s="316">
        <f t="shared" si="110"/>
        <v>0</v>
      </c>
      <c r="M192" s="316">
        <f t="shared" si="110"/>
        <v>0</v>
      </c>
      <c r="N192" s="316">
        <f t="shared" si="110"/>
        <v>0</v>
      </c>
      <c r="O192" s="316">
        <f t="shared" si="110"/>
        <v>0</v>
      </c>
      <c r="P192" s="316">
        <f t="shared" si="110"/>
        <v>0</v>
      </c>
      <c r="Q192" s="316">
        <f t="shared" si="110"/>
        <v>0</v>
      </c>
      <c r="R192" s="316">
        <f t="shared" si="110"/>
        <v>0</v>
      </c>
      <c r="S192" s="316">
        <f t="shared" si="110"/>
        <v>0</v>
      </c>
      <c r="T192" s="316">
        <f t="shared" si="110"/>
        <v>0</v>
      </c>
      <c r="U192" s="316">
        <f t="shared" si="110"/>
        <v>0</v>
      </c>
      <c r="V192" s="316">
        <f t="shared" si="110"/>
        <v>0</v>
      </c>
      <c r="W192" s="316">
        <f t="shared" si="110"/>
        <v>0</v>
      </c>
      <c r="X192" s="316">
        <f t="shared" si="110"/>
        <v>0</v>
      </c>
      <c r="Y192" s="316">
        <f t="shared" si="110"/>
        <v>0</v>
      </c>
      <c r="Z192" s="316">
        <f t="shared" si="110"/>
        <v>0</v>
      </c>
      <c r="AA192" s="316">
        <f t="shared" si="110"/>
        <v>0</v>
      </c>
      <c r="AB192" s="316">
        <f t="shared" si="110"/>
        <v>0</v>
      </c>
      <c r="AC192" s="316">
        <f t="shared" si="110"/>
        <v>0</v>
      </c>
      <c r="AD192" s="316">
        <f t="shared" si="110"/>
        <v>0</v>
      </c>
      <c r="AE192" s="316">
        <f t="shared" si="110"/>
        <v>0</v>
      </c>
      <c r="AF192" s="316">
        <f t="shared" si="110"/>
        <v>0</v>
      </c>
      <c r="AG192" s="316">
        <f t="shared" si="110"/>
        <v>0</v>
      </c>
      <c r="AH192" s="316">
        <f t="shared" si="110"/>
        <v>0</v>
      </c>
      <c r="AI192" s="316">
        <f t="shared" si="110"/>
        <v>0</v>
      </c>
      <c r="AJ192" s="316">
        <f t="shared" si="110"/>
        <v>0</v>
      </c>
      <c r="AK192" s="316">
        <f t="shared" si="110"/>
        <v>0</v>
      </c>
      <c r="AL192" s="316">
        <f t="shared" si="110"/>
        <v>0</v>
      </c>
      <c r="AM192" s="316">
        <f t="shared" si="110"/>
        <v>0</v>
      </c>
      <c r="AN192" s="316">
        <f t="shared" si="110"/>
        <v>0</v>
      </c>
      <c r="AO192" s="316">
        <f t="shared" si="110"/>
        <v>0</v>
      </c>
      <c r="AP192" s="316">
        <f t="shared" si="110"/>
        <v>0</v>
      </c>
      <c r="AQ192" s="316">
        <f t="shared" si="110"/>
        <v>0</v>
      </c>
      <c r="AR192" s="316">
        <f t="shared" si="110"/>
        <v>0</v>
      </c>
      <c r="AS192" s="316">
        <f t="shared" si="110"/>
        <v>0</v>
      </c>
      <c r="AT192" s="316">
        <f t="shared" si="110"/>
        <v>0</v>
      </c>
      <c r="AU192" s="316">
        <f t="shared" si="110"/>
        <v>0</v>
      </c>
      <c r="AV192" s="316">
        <f t="shared" si="110"/>
        <v>0</v>
      </c>
      <c r="AW192" s="316">
        <f t="shared" si="110"/>
        <v>0</v>
      </c>
      <c r="AX192" s="316">
        <f t="shared" si="110"/>
        <v>0</v>
      </c>
      <c r="AY192" s="316">
        <f t="shared" si="110"/>
        <v>0</v>
      </c>
      <c r="AZ192" s="316">
        <f t="shared" si="110"/>
        <v>0</v>
      </c>
      <c r="BA192" s="316">
        <f t="shared" si="110"/>
        <v>0</v>
      </c>
      <c r="BB192" s="316">
        <f t="shared" si="110"/>
        <v>0</v>
      </c>
      <c r="BC192" s="316">
        <f t="shared" si="110"/>
        <v>0</v>
      </c>
      <c r="BD192" s="316">
        <f t="shared" si="110"/>
        <v>0</v>
      </c>
      <c r="BE192" s="316">
        <f t="shared" si="110"/>
        <v>0</v>
      </c>
      <c r="BF192" s="316">
        <f t="shared" si="110"/>
        <v>0</v>
      </c>
      <c r="BG192" s="316">
        <f t="shared" si="110"/>
        <v>0</v>
      </c>
      <c r="BH192" s="316">
        <f t="shared" si="110"/>
        <v>0</v>
      </c>
      <c r="BI192" s="316">
        <f t="shared" si="110"/>
        <v>0</v>
      </c>
      <c r="BJ192" s="316">
        <f t="shared" si="110"/>
        <v>0</v>
      </c>
      <c r="BK192" s="316">
        <f t="shared" si="110"/>
        <v>0</v>
      </c>
      <c r="BL192" s="316">
        <f t="shared" si="110"/>
        <v>0</v>
      </c>
      <c r="BM192" s="316">
        <f t="shared" si="110"/>
        <v>0</v>
      </c>
      <c r="BN192" s="316">
        <f t="shared" si="110"/>
        <v>0</v>
      </c>
      <c r="BO192" s="316">
        <f t="shared" si="110"/>
        <v>0</v>
      </c>
      <c r="BP192" s="316">
        <f t="shared" si="110"/>
        <v>0</v>
      </c>
      <c r="BQ192" s="316">
        <f t="shared" si="110"/>
        <v>0</v>
      </c>
      <c r="BR192" s="316">
        <f t="shared" si="110"/>
        <v>0</v>
      </c>
      <c r="BS192" s="316">
        <f t="shared" si="110"/>
        <v>0</v>
      </c>
      <c r="BT192" s="316">
        <f t="shared" ref="BT192:BX192" si="111">BT18</f>
        <v>0</v>
      </c>
      <c r="BU192" s="316">
        <f t="shared" si="111"/>
        <v>0</v>
      </c>
      <c r="BV192" s="316">
        <f t="shared" si="111"/>
        <v>0</v>
      </c>
      <c r="BW192" s="316">
        <f t="shared" si="111"/>
        <v>0</v>
      </c>
      <c r="BX192" s="316">
        <f t="shared" si="111"/>
        <v>0</v>
      </c>
    </row>
    <row r="193" spans="1:76" ht="12" customHeight="1" x14ac:dyDescent="0.2">
      <c r="A193" s="727"/>
      <c r="B193" s="714"/>
      <c r="C193" s="714"/>
      <c r="D193" s="710"/>
      <c r="E193" s="712"/>
      <c r="F193" s="90" t="s">
        <v>324</v>
      </c>
      <c r="G193" s="316">
        <f>IF($C18="","N/A",G192)</f>
        <v>0</v>
      </c>
      <c r="H193" s="316">
        <f>IF($C18="NON-QALY",IF(H$5="-","",H$158*H192),IF($C18="QALY",IF(H$5="-","",H192*H$159),"N/A"))</f>
        <v>0</v>
      </c>
      <c r="I193" s="316">
        <f t="shared" ref="I193:BT193" si="112">IF($C18="NON-QALY",IF(I$5="-","",I$158*I192),IF($C18="QALY",IF(I$5="-","",I192*I$159),"N/A"))</f>
        <v>0</v>
      </c>
      <c r="J193" s="316">
        <f t="shared" si="112"/>
        <v>0</v>
      </c>
      <c r="K193" s="316">
        <f t="shared" si="112"/>
        <v>0</v>
      </c>
      <c r="L193" s="316">
        <f t="shared" si="112"/>
        <v>0</v>
      </c>
      <c r="M193" s="316">
        <f t="shared" si="112"/>
        <v>0</v>
      </c>
      <c r="N193" s="316">
        <f t="shared" si="112"/>
        <v>0</v>
      </c>
      <c r="O193" s="316">
        <f t="shared" si="112"/>
        <v>0</v>
      </c>
      <c r="P193" s="316">
        <f t="shared" si="112"/>
        <v>0</v>
      </c>
      <c r="Q193" s="316">
        <f t="shared" si="112"/>
        <v>0</v>
      </c>
      <c r="R193" s="316">
        <f t="shared" si="112"/>
        <v>0</v>
      </c>
      <c r="S193" s="316">
        <f t="shared" si="112"/>
        <v>0</v>
      </c>
      <c r="T193" s="316">
        <f t="shared" si="112"/>
        <v>0</v>
      </c>
      <c r="U193" s="316">
        <f t="shared" si="112"/>
        <v>0</v>
      </c>
      <c r="V193" s="316">
        <f t="shared" si="112"/>
        <v>0</v>
      </c>
      <c r="W193" s="316">
        <f t="shared" si="112"/>
        <v>0</v>
      </c>
      <c r="X193" s="316">
        <f t="shared" si="112"/>
        <v>0</v>
      </c>
      <c r="Y193" s="316">
        <f t="shared" si="112"/>
        <v>0</v>
      </c>
      <c r="Z193" s="316">
        <f t="shared" si="112"/>
        <v>0</v>
      </c>
      <c r="AA193" s="316">
        <f t="shared" si="112"/>
        <v>0</v>
      </c>
      <c r="AB193" s="316">
        <f t="shared" si="112"/>
        <v>0</v>
      </c>
      <c r="AC193" s="316">
        <f t="shared" si="112"/>
        <v>0</v>
      </c>
      <c r="AD193" s="316">
        <f t="shared" si="112"/>
        <v>0</v>
      </c>
      <c r="AE193" s="316">
        <f t="shared" si="112"/>
        <v>0</v>
      </c>
      <c r="AF193" s="316">
        <f t="shared" si="112"/>
        <v>0</v>
      </c>
      <c r="AG193" s="316">
        <f t="shared" si="112"/>
        <v>0</v>
      </c>
      <c r="AH193" s="316">
        <f t="shared" si="112"/>
        <v>0</v>
      </c>
      <c r="AI193" s="316">
        <f t="shared" si="112"/>
        <v>0</v>
      </c>
      <c r="AJ193" s="316">
        <f t="shared" si="112"/>
        <v>0</v>
      </c>
      <c r="AK193" s="316">
        <f t="shared" si="112"/>
        <v>0</v>
      </c>
      <c r="AL193" s="316">
        <f t="shared" si="112"/>
        <v>0</v>
      </c>
      <c r="AM193" s="316">
        <f t="shared" si="112"/>
        <v>0</v>
      </c>
      <c r="AN193" s="316">
        <f t="shared" si="112"/>
        <v>0</v>
      </c>
      <c r="AO193" s="316">
        <f t="shared" si="112"/>
        <v>0</v>
      </c>
      <c r="AP193" s="316">
        <f t="shared" si="112"/>
        <v>0</v>
      </c>
      <c r="AQ193" s="316">
        <f t="shared" si="112"/>
        <v>0</v>
      </c>
      <c r="AR193" s="316">
        <f t="shared" si="112"/>
        <v>0</v>
      </c>
      <c r="AS193" s="316">
        <f t="shared" si="112"/>
        <v>0</v>
      </c>
      <c r="AT193" s="316">
        <f t="shared" si="112"/>
        <v>0</v>
      </c>
      <c r="AU193" s="316">
        <f t="shared" si="112"/>
        <v>0</v>
      </c>
      <c r="AV193" s="316">
        <f t="shared" si="112"/>
        <v>0</v>
      </c>
      <c r="AW193" s="316">
        <f t="shared" si="112"/>
        <v>0</v>
      </c>
      <c r="AX193" s="316">
        <f t="shared" si="112"/>
        <v>0</v>
      </c>
      <c r="AY193" s="316">
        <f t="shared" si="112"/>
        <v>0</v>
      </c>
      <c r="AZ193" s="316">
        <f t="shared" si="112"/>
        <v>0</v>
      </c>
      <c r="BA193" s="316">
        <f t="shared" si="112"/>
        <v>0</v>
      </c>
      <c r="BB193" s="316">
        <f t="shared" si="112"/>
        <v>0</v>
      </c>
      <c r="BC193" s="316">
        <f t="shared" si="112"/>
        <v>0</v>
      </c>
      <c r="BD193" s="316">
        <f t="shared" si="112"/>
        <v>0</v>
      </c>
      <c r="BE193" s="316">
        <f t="shared" si="112"/>
        <v>0</v>
      </c>
      <c r="BF193" s="316">
        <f t="shared" si="112"/>
        <v>0</v>
      </c>
      <c r="BG193" s="316">
        <f t="shared" si="112"/>
        <v>0</v>
      </c>
      <c r="BH193" s="316">
        <f t="shared" si="112"/>
        <v>0</v>
      </c>
      <c r="BI193" s="316">
        <f t="shared" si="112"/>
        <v>0</v>
      </c>
      <c r="BJ193" s="316">
        <f t="shared" si="112"/>
        <v>0</v>
      </c>
      <c r="BK193" s="316">
        <f t="shared" si="112"/>
        <v>0</v>
      </c>
      <c r="BL193" s="316">
        <f t="shared" si="112"/>
        <v>0</v>
      </c>
      <c r="BM193" s="316">
        <f t="shared" si="112"/>
        <v>0</v>
      </c>
      <c r="BN193" s="316">
        <f t="shared" si="112"/>
        <v>0</v>
      </c>
      <c r="BO193" s="316">
        <f t="shared" si="112"/>
        <v>0</v>
      </c>
      <c r="BP193" s="316">
        <f t="shared" si="112"/>
        <v>0</v>
      </c>
      <c r="BQ193" s="316">
        <f t="shared" si="112"/>
        <v>0</v>
      </c>
      <c r="BR193" s="316">
        <f t="shared" si="112"/>
        <v>0</v>
      </c>
      <c r="BS193" s="316">
        <f t="shared" si="112"/>
        <v>0</v>
      </c>
      <c r="BT193" s="316">
        <f t="shared" si="112"/>
        <v>0</v>
      </c>
      <c r="BU193" s="316">
        <f t="shared" ref="BU193:BX193" si="113">IF($C18="NON-QALY",IF(BU$5="-","",BU$158*BU192),IF($C18="QALY",IF(BU$5="-","",BU192*BU$159),"N/A"))</f>
        <v>0</v>
      </c>
      <c r="BV193" s="316">
        <f t="shared" si="113"/>
        <v>0</v>
      </c>
      <c r="BW193" s="316">
        <f t="shared" si="113"/>
        <v>0</v>
      </c>
      <c r="BX193" s="316">
        <f t="shared" si="113"/>
        <v>0</v>
      </c>
    </row>
    <row r="194" spans="1:76" ht="12" customHeight="1" x14ac:dyDescent="0.2">
      <c r="A194" s="726" t="s">
        <v>643</v>
      </c>
      <c r="B194" s="713">
        <f>B19</f>
        <v>0</v>
      </c>
      <c r="C194" s="713" t="str">
        <f>C19</f>
        <v>Non-QALY</v>
      </c>
      <c r="D194" s="709">
        <f>E194/(IF(C19="QALY",Factors!$BU$43,Factors!$BU$42))</f>
        <v>0</v>
      </c>
      <c r="E194" s="711">
        <f t="shared" ref="E194" si="114">SUM(G195:BX195)</f>
        <v>0</v>
      </c>
      <c r="F194" s="34" t="s">
        <v>325</v>
      </c>
      <c r="G194" s="316">
        <f>G19</f>
        <v>0</v>
      </c>
      <c r="H194" s="316">
        <f t="shared" ref="H194:BS194" si="115">H19</f>
        <v>0</v>
      </c>
      <c r="I194" s="316">
        <f t="shared" si="115"/>
        <v>0</v>
      </c>
      <c r="J194" s="316">
        <f t="shared" si="115"/>
        <v>0</v>
      </c>
      <c r="K194" s="316">
        <f t="shared" si="115"/>
        <v>0</v>
      </c>
      <c r="L194" s="316">
        <f t="shared" si="115"/>
        <v>0</v>
      </c>
      <c r="M194" s="316">
        <f t="shared" si="115"/>
        <v>0</v>
      </c>
      <c r="N194" s="316">
        <f t="shared" si="115"/>
        <v>0</v>
      </c>
      <c r="O194" s="316">
        <f t="shared" si="115"/>
        <v>0</v>
      </c>
      <c r="P194" s="316">
        <f t="shared" si="115"/>
        <v>0</v>
      </c>
      <c r="Q194" s="316">
        <f t="shared" si="115"/>
        <v>0</v>
      </c>
      <c r="R194" s="316">
        <f t="shared" si="115"/>
        <v>0</v>
      </c>
      <c r="S194" s="316">
        <f t="shared" si="115"/>
        <v>0</v>
      </c>
      <c r="T194" s="316">
        <f t="shared" si="115"/>
        <v>0</v>
      </c>
      <c r="U194" s="316">
        <f t="shared" si="115"/>
        <v>0</v>
      </c>
      <c r="V194" s="316">
        <f t="shared" si="115"/>
        <v>0</v>
      </c>
      <c r="W194" s="316">
        <f t="shared" si="115"/>
        <v>0</v>
      </c>
      <c r="X194" s="316">
        <f t="shared" si="115"/>
        <v>0</v>
      </c>
      <c r="Y194" s="316">
        <f t="shared" si="115"/>
        <v>0</v>
      </c>
      <c r="Z194" s="316">
        <f t="shared" si="115"/>
        <v>0</v>
      </c>
      <c r="AA194" s="316">
        <f t="shared" si="115"/>
        <v>0</v>
      </c>
      <c r="AB194" s="316">
        <f t="shared" si="115"/>
        <v>0</v>
      </c>
      <c r="AC194" s="316">
        <f t="shared" si="115"/>
        <v>0</v>
      </c>
      <c r="AD194" s="316">
        <f t="shared" si="115"/>
        <v>0</v>
      </c>
      <c r="AE194" s="316">
        <f t="shared" si="115"/>
        <v>0</v>
      </c>
      <c r="AF194" s="316">
        <f t="shared" si="115"/>
        <v>0</v>
      </c>
      <c r="AG194" s="316">
        <f t="shared" si="115"/>
        <v>0</v>
      </c>
      <c r="AH194" s="316">
        <f t="shared" si="115"/>
        <v>0</v>
      </c>
      <c r="AI194" s="316">
        <f t="shared" si="115"/>
        <v>0</v>
      </c>
      <c r="AJ194" s="316">
        <f t="shared" si="115"/>
        <v>0</v>
      </c>
      <c r="AK194" s="316">
        <f t="shared" si="115"/>
        <v>0</v>
      </c>
      <c r="AL194" s="316">
        <f t="shared" si="115"/>
        <v>0</v>
      </c>
      <c r="AM194" s="316">
        <f t="shared" si="115"/>
        <v>0</v>
      </c>
      <c r="AN194" s="316">
        <f t="shared" si="115"/>
        <v>0</v>
      </c>
      <c r="AO194" s="316">
        <f t="shared" si="115"/>
        <v>0</v>
      </c>
      <c r="AP194" s="316">
        <f t="shared" si="115"/>
        <v>0</v>
      </c>
      <c r="AQ194" s="316">
        <f t="shared" si="115"/>
        <v>0</v>
      </c>
      <c r="AR194" s="316">
        <f t="shared" si="115"/>
        <v>0</v>
      </c>
      <c r="AS194" s="316">
        <f t="shared" si="115"/>
        <v>0</v>
      </c>
      <c r="AT194" s="316">
        <f t="shared" si="115"/>
        <v>0</v>
      </c>
      <c r="AU194" s="316">
        <f t="shared" si="115"/>
        <v>0</v>
      </c>
      <c r="AV194" s="316">
        <f t="shared" si="115"/>
        <v>0</v>
      </c>
      <c r="AW194" s="316">
        <f t="shared" si="115"/>
        <v>0</v>
      </c>
      <c r="AX194" s="316">
        <f t="shared" si="115"/>
        <v>0</v>
      </c>
      <c r="AY194" s="316">
        <f t="shared" si="115"/>
        <v>0</v>
      </c>
      <c r="AZ194" s="316">
        <f t="shared" si="115"/>
        <v>0</v>
      </c>
      <c r="BA194" s="316">
        <f t="shared" si="115"/>
        <v>0</v>
      </c>
      <c r="BB194" s="316">
        <f t="shared" si="115"/>
        <v>0</v>
      </c>
      <c r="BC194" s="316">
        <f t="shared" si="115"/>
        <v>0</v>
      </c>
      <c r="BD194" s="316">
        <f t="shared" si="115"/>
        <v>0</v>
      </c>
      <c r="BE194" s="316">
        <f t="shared" si="115"/>
        <v>0</v>
      </c>
      <c r="BF194" s="316">
        <f t="shared" si="115"/>
        <v>0</v>
      </c>
      <c r="BG194" s="316">
        <f t="shared" si="115"/>
        <v>0</v>
      </c>
      <c r="BH194" s="316">
        <f t="shared" si="115"/>
        <v>0</v>
      </c>
      <c r="BI194" s="316">
        <f t="shared" si="115"/>
        <v>0</v>
      </c>
      <c r="BJ194" s="316">
        <f t="shared" si="115"/>
        <v>0</v>
      </c>
      <c r="BK194" s="316">
        <f t="shared" si="115"/>
        <v>0</v>
      </c>
      <c r="BL194" s="316">
        <f t="shared" si="115"/>
        <v>0</v>
      </c>
      <c r="BM194" s="316">
        <f t="shared" si="115"/>
        <v>0</v>
      </c>
      <c r="BN194" s="316">
        <f t="shared" si="115"/>
        <v>0</v>
      </c>
      <c r="BO194" s="316">
        <f t="shared" si="115"/>
        <v>0</v>
      </c>
      <c r="BP194" s="316">
        <f t="shared" si="115"/>
        <v>0</v>
      </c>
      <c r="BQ194" s="316">
        <f t="shared" si="115"/>
        <v>0</v>
      </c>
      <c r="BR194" s="316">
        <f t="shared" si="115"/>
        <v>0</v>
      </c>
      <c r="BS194" s="316">
        <f t="shared" si="115"/>
        <v>0</v>
      </c>
      <c r="BT194" s="316">
        <f t="shared" ref="BT194:BX194" si="116">BT19</f>
        <v>0</v>
      </c>
      <c r="BU194" s="316">
        <f t="shared" si="116"/>
        <v>0</v>
      </c>
      <c r="BV194" s="316">
        <f t="shared" si="116"/>
        <v>0</v>
      </c>
      <c r="BW194" s="316">
        <f t="shared" si="116"/>
        <v>0</v>
      </c>
      <c r="BX194" s="316">
        <f t="shared" si="116"/>
        <v>0</v>
      </c>
    </row>
    <row r="195" spans="1:76" ht="12" customHeight="1" x14ac:dyDescent="0.2">
      <c r="A195" s="727"/>
      <c r="B195" s="714"/>
      <c r="C195" s="714"/>
      <c r="D195" s="710"/>
      <c r="E195" s="712"/>
      <c r="F195" s="90" t="s">
        <v>324</v>
      </c>
      <c r="G195" s="316">
        <f>IF($C19="","N/A",G194)</f>
        <v>0</v>
      </c>
      <c r="H195" s="316">
        <f>IF($C19="NON-QALY",IF(H$5="-","",H$158*H194),IF($C19="QALY",IF(H$5="-","",H194*H$159),"N/A"))</f>
        <v>0</v>
      </c>
      <c r="I195" s="316">
        <f t="shared" ref="I195:BT195" si="117">IF($C19="NON-QALY",IF(I$5="-","",I$158*I194),IF($C19="QALY",IF(I$5="-","",I194*I$159),"N/A"))</f>
        <v>0</v>
      </c>
      <c r="J195" s="316">
        <f t="shared" si="117"/>
        <v>0</v>
      </c>
      <c r="K195" s="316">
        <f t="shared" si="117"/>
        <v>0</v>
      </c>
      <c r="L195" s="316">
        <f t="shared" si="117"/>
        <v>0</v>
      </c>
      <c r="M195" s="316">
        <f t="shared" si="117"/>
        <v>0</v>
      </c>
      <c r="N195" s="316">
        <f t="shared" si="117"/>
        <v>0</v>
      </c>
      <c r="O195" s="316">
        <f t="shared" si="117"/>
        <v>0</v>
      </c>
      <c r="P195" s="316">
        <f t="shared" si="117"/>
        <v>0</v>
      </c>
      <c r="Q195" s="316">
        <f t="shared" si="117"/>
        <v>0</v>
      </c>
      <c r="R195" s="316">
        <f t="shared" si="117"/>
        <v>0</v>
      </c>
      <c r="S195" s="316">
        <f t="shared" si="117"/>
        <v>0</v>
      </c>
      <c r="T195" s="316">
        <f t="shared" si="117"/>
        <v>0</v>
      </c>
      <c r="U195" s="316">
        <f t="shared" si="117"/>
        <v>0</v>
      </c>
      <c r="V195" s="316">
        <f t="shared" si="117"/>
        <v>0</v>
      </c>
      <c r="W195" s="316">
        <f t="shared" si="117"/>
        <v>0</v>
      </c>
      <c r="X195" s="316">
        <f t="shared" si="117"/>
        <v>0</v>
      </c>
      <c r="Y195" s="316">
        <f t="shared" si="117"/>
        <v>0</v>
      </c>
      <c r="Z195" s="316">
        <f t="shared" si="117"/>
        <v>0</v>
      </c>
      <c r="AA195" s="316">
        <f t="shared" si="117"/>
        <v>0</v>
      </c>
      <c r="AB195" s="316">
        <f t="shared" si="117"/>
        <v>0</v>
      </c>
      <c r="AC195" s="316">
        <f t="shared" si="117"/>
        <v>0</v>
      </c>
      <c r="AD195" s="316">
        <f t="shared" si="117"/>
        <v>0</v>
      </c>
      <c r="AE195" s="316">
        <f t="shared" si="117"/>
        <v>0</v>
      </c>
      <c r="AF195" s="316">
        <f t="shared" si="117"/>
        <v>0</v>
      </c>
      <c r="AG195" s="316">
        <f t="shared" si="117"/>
        <v>0</v>
      </c>
      <c r="AH195" s="316">
        <f t="shared" si="117"/>
        <v>0</v>
      </c>
      <c r="AI195" s="316">
        <f t="shared" si="117"/>
        <v>0</v>
      </c>
      <c r="AJ195" s="316">
        <f t="shared" si="117"/>
        <v>0</v>
      </c>
      <c r="AK195" s="316">
        <f t="shared" si="117"/>
        <v>0</v>
      </c>
      <c r="AL195" s="316">
        <f t="shared" si="117"/>
        <v>0</v>
      </c>
      <c r="AM195" s="316">
        <f t="shared" si="117"/>
        <v>0</v>
      </c>
      <c r="AN195" s="316">
        <f t="shared" si="117"/>
        <v>0</v>
      </c>
      <c r="AO195" s="316">
        <f t="shared" si="117"/>
        <v>0</v>
      </c>
      <c r="AP195" s="316">
        <f t="shared" si="117"/>
        <v>0</v>
      </c>
      <c r="AQ195" s="316">
        <f t="shared" si="117"/>
        <v>0</v>
      </c>
      <c r="AR195" s="316">
        <f t="shared" si="117"/>
        <v>0</v>
      </c>
      <c r="AS195" s="316">
        <f t="shared" si="117"/>
        <v>0</v>
      </c>
      <c r="AT195" s="316">
        <f t="shared" si="117"/>
        <v>0</v>
      </c>
      <c r="AU195" s="316">
        <f t="shared" si="117"/>
        <v>0</v>
      </c>
      <c r="AV195" s="316">
        <f t="shared" si="117"/>
        <v>0</v>
      </c>
      <c r="AW195" s="316">
        <f t="shared" si="117"/>
        <v>0</v>
      </c>
      <c r="AX195" s="316">
        <f t="shared" si="117"/>
        <v>0</v>
      </c>
      <c r="AY195" s="316">
        <f t="shared" si="117"/>
        <v>0</v>
      </c>
      <c r="AZ195" s="316">
        <f t="shared" si="117"/>
        <v>0</v>
      </c>
      <c r="BA195" s="316">
        <f t="shared" si="117"/>
        <v>0</v>
      </c>
      <c r="BB195" s="316">
        <f t="shared" si="117"/>
        <v>0</v>
      </c>
      <c r="BC195" s="316">
        <f t="shared" si="117"/>
        <v>0</v>
      </c>
      <c r="BD195" s="316">
        <f t="shared" si="117"/>
        <v>0</v>
      </c>
      <c r="BE195" s="316">
        <f t="shared" si="117"/>
        <v>0</v>
      </c>
      <c r="BF195" s="316">
        <f t="shared" si="117"/>
        <v>0</v>
      </c>
      <c r="BG195" s="316">
        <f t="shared" si="117"/>
        <v>0</v>
      </c>
      <c r="BH195" s="316">
        <f t="shared" si="117"/>
        <v>0</v>
      </c>
      <c r="BI195" s="316">
        <f t="shared" si="117"/>
        <v>0</v>
      </c>
      <c r="BJ195" s="316">
        <f t="shared" si="117"/>
        <v>0</v>
      </c>
      <c r="BK195" s="316">
        <f t="shared" si="117"/>
        <v>0</v>
      </c>
      <c r="BL195" s="316">
        <f t="shared" si="117"/>
        <v>0</v>
      </c>
      <c r="BM195" s="316">
        <f t="shared" si="117"/>
        <v>0</v>
      </c>
      <c r="BN195" s="316">
        <f t="shared" si="117"/>
        <v>0</v>
      </c>
      <c r="BO195" s="316">
        <f t="shared" si="117"/>
        <v>0</v>
      </c>
      <c r="BP195" s="316">
        <f t="shared" si="117"/>
        <v>0</v>
      </c>
      <c r="BQ195" s="316">
        <f t="shared" si="117"/>
        <v>0</v>
      </c>
      <c r="BR195" s="316">
        <f t="shared" si="117"/>
        <v>0</v>
      </c>
      <c r="BS195" s="316">
        <f t="shared" si="117"/>
        <v>0</v>
      </c>
      <c r="BT195" s="316">
        <f t="shared" si="117"/>
        <v>0</v>
      </c>
      <c r="BU195" s="316">
        <f t="shared" ref="BU195:BX195" si="118">IF($C19="NON-QALY",IF(BU$5="-","",BU$158*BU194),IF($C19="QALY",IF(BU$5="-","",BU194*BU$159),"N/A"))</f>
        <v>0</v>
      </c>
      <c r="BV195" s="316">
        <f t="shared" si="118"/>
        <v>0</v>
      </c>
      <c r="BW195" s="316">
        <f t="shared" si="118"/>
        <v>0</v>
      </c>
      <c r="BX195" s="316">
        <f t="shared" si="118"/>
        <v>0</v>
      </c>
    </row>
    <row r="196" spans="1:76" ht="12" customHeight="1" x14ac:dyDescent="0.2">
      <c r="A196" s="726" t="s">
        <v>644</v>
      </c>
      <c r="B196" s="713">
        <f>B20</f>
        <v>0</v>
      </c>
      <c r="C196" s="713" t="str">
        <f>C20</f>
        <v>Non-QALY</v>
      </c>
      <c r="D196" s="709">
        <f>E196/(IF(C20="QALY",Factors!$BU$43,Factors!$BU$42))</f>
        <v>0</v>
      </c>
      <c r="E196" s="709">
        <f t="shared" ref="E196" si="119">SUM(G197:BX197)</f>
        <v>0</v>
      </c>
      <c r="F196" s="34" t="s">
        <v>325</v>
      </c>
      <c r="G196" s="316">
        <f>G20</f>
        <v>0</v>
      </c>
      <c r="H196" s="316">
        <f t="shared" ref="H196:BS196" si="120">H20</f>
        <v>0</v>
      </c>
      <c r="I196" s="316">
        <f t="shared" si="120"/>
        <v>0</v>
      </c>
      <c r="J196" s="316">
        <f t="shared" si="120"/>
        <v>0</v>
      </c>
      <c r="K196" s="316">
        <f t="shared" si="120"/>
        <v>0</v>
      </c>
      <c r="L196" s="316">
        <f t="shared" si="120"/>
        <v>0</v>
      </c>
      <c r="M196" s="316">
        <f t="shared" si="120"/>
        <v>0</v>
      </c>
      <c r="N196" s="316">
        <f t="shared" si="120"/>
        <v>0</v>
      </c>
      <c r="O196" s="316">
        <f t="shared" si="120"/>
        <v>0</v>
      </c>
      <c r="P196" s="316">
        <f t="shared" si="120"/>
        <v>0</v>
      </c>
      <c r="Q196" s="316">
        <f t="shared" si="120"/>
        <v>0</v>
      </c>
      <c r="R196" s="316">
        <f t="shared" si="120"/>
        <v>0</v>
      </c>
      <c r="S196" s="316">
        <f t="shared" si="120"/>
        <v>0</v>
      </c>
      <c r="T196" s="316">
        <f t="shared" si="120"/>
        <v>0</v>
      </c>
      <c r="U196" s="316">
        <f t="shared" si="120"/>
        <v>0</v>
      </c>
      <c r="V196" s="316">
        <f t="shared" si="120"/>
        <v>0</v>
      </c>
      <c r="W196" s="316">
        <f t="shared" si="120"/>
        <v>0</v>
      </c>
      <c r="X196" s="316">
        <f t="shared" si="120"/>
        <v>0</v>
      </c>
      <c r="Y196" s="316">
        <f t="shared" si="120"/>
        <v>0</v>
      </c>
      <c r="Z196" s="316">
        <f t="shared" si="120"/>
        <v>0</v>
      </c>
      <c r="AA196" s="316">
        <f t="shared" si="120"/>
        <v>0</v>
      </c>
      <c r="AB196" s="316">
        <f t="shared" si="120"/>
        <v>0</v>
      </c>
      <c r="AC196" s="316">
        <f t="shared" si="120"/>
        <v>0</v>
      </c>
      <c r="AD196" s="316">
        <f t="shared" si="120"/>
        <v>0</v>
      </c>
      <c r="AE196" s="316">
        <f t="shared" si="120"/>
        <v>0</v>
      </c>
      <c r="AF196" s="316">
        <f t="shared" si="120"/>
        <v>0</v>
      </c>
      <c r="AG196" s="316">
        <f t="shared" si="120"/>
        <v>0</v>
      </c>
      <c r="AH196" s="316">
        <f t="shared" si="120"/>
        <v>0</v>
      </c>
      <c r="AI196" s="316">
        <f t="shared" si="120"/>
        <v>0</v>
      </c>
      <c r="AJ196" s="316">
        <f t="shared" si="120"/>
        <v>0</v>
      </c>
      <c r="AK196" s="316">
        <f t="shared" si="120"/>
        <v>0</v>
      </c>
      <c r="AL196" s="316">
        <f t="shared" si="120"/>
        <v>0</v>
      </c>
      <c r="AM196" s="316">
        <f t="shared" si="120"/>
        <v>0</v>
      </c>
      <c r="AN196" s="316">
        <f t="shared" si="120"/>
        <v>0</v>
      </c>
      <c r="AO196" s="316">
        <f t="shared" si="120"/>
        <v>0</v>
      </c>
      <c r="AP196" s="316">
        <f t="shared" si="120"/>
        <v>0</v>
      </c>
      <c r="AQ196" s="316">
        <f t="shared" si="120"/>
        <v>0</v>
      </c>
      <c r="AR196" s="316">
        <f t="shared" si="120"/>
        <v>0</v>
      </c>
      <c r="AS196" s="316">
        <f t="shared" si="120"/>
        <v>0</v>
      </c>
      <c r="AT196" s="316">
        <f t="shared" si="120"/>
        <v>0</v>
      </c>
      <c r="AU196" s="316">
        <f t="shared" si="120"/>
        <v>0</v>
      </c>
      <c r="AV196" s="316">
        <f t="shared" si="120"/>
        <v>0</v>
      </c>
      <c r="AW196" s="316">
        <f t="shared" si="120"/>
        <v>0</v>
      </c>
      <c r="AX196" s="316">
        <f t="shared" si="120"/>
        <v>0</v>
      </c>
      <c r="AY196" s="316">
        <f t="shared" si="120"/>
        <v>0</v>
      </c>
      <c r="AZ196" s="316">
        <f t="shared" si="120"/>
        <v>0</v>
      </c>
      <c r="BA196" s="316">
        <f t="shared" si="120"/>
        <v>0</v>
      </c>
      <c r="BB196" s="316">
        <f t="shared" si="120"/>
        <v>0</v>
      </c>
      <c r="BC196" s="316">
        <f t="shared" si="120"/>
        <v>0</v>
      </c>
      <c r="BD196" s="316">
        <f t="shared" si="120"/>
        <v>0</v>
      </c>
      <c r="BE196" s="316">
        <f t="shared" si="120"/>
        <v>0</v>
      </c>
      <c r="BF196" s="316">
        <f t="shared" si="120"/>
        <v>0</v>
      </c>
      <c r="BG196" s="316">
        <f t="shared" si="120"/>
        <v>0</v>
      </c>
      <c r="BH196" s="316">
        <f t="shared" si="120"/>
        <v>0</v>
      </c>
      <c r="BI196" s="316">
        <f t="shared" si="120"/>
        <v>0</v>
      </c>
      <c r="BJ196" s="316">
        <f t="shared" si="120"/>
        <v>0</v>
      </c>
      <c r="BK196" s="316">
        <f t="shared" si="120"/>
        <v>0</v>
      </c>
      <c r="BL196" s="316">
        <f t="shared" si="120"/>
        <v>0</v>
      </c>
      <c r="BM196" s="316">
        <f t="shared" si="120"/>
        <v>0</v>
      </c>
      <c r="BN196" s="316">
        <f t="shared" si="120"/>
        <v>0</v>
      </c>
      <c r="BO196" s="316">
        <f t="shared" si="120"/>
        <v>0</v>
      </c>
      <c r="BP196" s="316">
        <f t="shared" si="120"/>
        <v>0</v>
      </c>
      <c r="BQ196" s="316">
        <f t="shared" si="120"/>
        <v>0</v>
      </c>
      <c r="BR196" s="316">
        <f t="shared" si="120"/>
        <v>0</v>
      </c>
      <c r="BS196" s="316">
        <f t="shared" si="120"/>
        <v>0</v>
      </c>
      <c r="BT196" s="316">
        <f t="shared" ref="BT196:BX196" si="121">BT20</f>
        <v>0</v>
      </c>
      <c r="BU196" s="316">
        <f t="shared" si="121"/>
        <v>0</v>
      </c>
      <c r="BV196" s="316">
        <f t="shared" si="121"/>
        <v>0</v>
      </c>
      <c r="BW196" s="316">
        <f t="shared" si="121"/>
        <v>0</v>
      </c>
      <c r="BX196" s="316">
        <f t="shared" si="121"/>
        <v>0</v>
      </c>
    </row>
    <row r="197" spans="1:76" ht="12" customHeight="1" x14ac:dyDescent="0.2">
      <c r="A197" s="727"/>
      <c r="B197" s="714"/>
      <c r="C197" s="714"/>
      <c r="D197" s="710"/>
      <c r="E197" s="710"/>
      <c r="F197" s="90" t="s">
        <v>324</v>
      </c>
      <c r="G197" s="316">
        <f>IF($C20="","N/A",G196)</f>
        <v>0</v>
      </c>
      <c r="H197" s="316">
        <f>IF($C20="NON-QALY",IF(H$5="-","",H$158*H196),IF($C20="QALY",IF(H$5="-","",H196*H$159),"N/A"))</f>
        <v>0</v>
      </c>
      <c r="I197" s="316">
        <f t="shared" ref="I197:BT197" si="122">IF($C20="NON-QALY",IF(I$5="-","",I$158*I196),IF($C20="QALY",IF(I$5="-","",I196*I$159),"N/A"))</f>
        <v>0</v>
      </c>
      <c r="J197" s="316">
        <f t="shared" si="122"/>
        <v>0</v>
      </c>
      <c r="K197" s="316">
        <f t="shared" si="122"/>
        <v>0</v>
      </c>
      <c r="L197" s="316">
        <f t="shared" si="122"/>
        <v>0</v>
      </c>
      <c r="M197" s="316">
        <f t="shared" si="122"/>
        <v>0</v>
      </c>
      <c r="N197" s="316">
        <f t="shared" si="122"/>
        <v>0</v>
      </c>
      <c r="O197" s="316">
        <f t="shared" si="122"/>
        <v>0</v>
      </c>
      <c r="P197" s="316">
        <f t="shared" si="122"/>
        <v>0</v>
      </c>
      <c r="Q197" s="316">
        <f t="shared" si="122"/>
        <v>0</v>
      </c>
      <c r="R197" s="316">
        <f t="shared" si="122"/>
        <v>0</v>
      </c>
      <c r="S197" s="316">
        <f t="shared" si="122"/>
        <v>0</v>
      </c>
      <c r="T197" s="316">
        <f t="shared" si="122"/>
        <v>0</v>
      </c>
      <c r="U197" s="316">
        <f t="shared" si="122"/>
        <v>0</v>
      </c>
      <c r="V197" s="316">
        <f t="shared" si="122"/>
        <v>0</v>
      </c>
      <c r="W197" s="316">
        <f t="shared" si="122"/>
        <v>0</v>
      </c>
      <c r="X197" s="316">
        <f t="shared" si="122"/>
        <v>0</v>
      </c>
      <c r="Y197" s="316">
        <f t="shared" si="122"/>
        <v>0</v>
      </c>
      <c r="Z197" s="316">
        <f t="shared" si="122"/>
        <v>0</v>
      </c>
      <c r="AA197" s="316">
        <f t="shared" si="122"/>
        <v>0</v>
      </c>
      <c r="AB197" s="316">
        <f t="shared" si="122"/>
        <v>0</v>
      </c>
      <c r="AC197" s="316">
        <f t="shared" si="122"/>
        <v>0</v>
      </c>
      <c r="AD197" s="316">
        <f t="shared" si="122"/>
        <v>0</v>
      </c>
      <c r="AE197" s="316">
        <f t="shared" si="122"/>
        <v>0</v>
      </c>
      <c r="AF197" s="316">
        <f t="shared" si="122"/>
        <v>0</v>
      </c>
      <c r="AG197" s="316">
        <f t="shared" si="122"/>
        <v>0</v>
      </c>
      <c r="AH197" s="316">
        <f t="shared" si="122"/>
        <v>0</v>
      </c>
      <c r="AI197" s="316">
        <f t="shared" si="122"/>
        <v>0</v>
      </c>
      <c r="AJ197" s="316">
        <f t="shared" si="122"/>
        <v>0</v>
      </c>
      <c r="AK197" s="316">
        <f t="shared" si="122"/>
        <v>0</v>
      </c>
      <c r="AL197" s="316">
        <f t="shared" si="122"/>
        <v>0</v>
      </c>
      <c r="AM197" s="316">
        <f t="shared" si="122"/>
        <v>0</v>
      </c>
      <c r="AN197" s="316">
        <f t="shared" si="122"/>
        <v>0</v>
      </c>
      <c r="AO197" s="316">
        <f t="shared" si="122"/>
        <v>0</v>
      </c>
      <c r="AP197" s="316">
        <f t="shared" si="122"/>
        <v>0</v>
      </c>
      <c r="AQ197" s="316">
        <f t="shared" si="122"/>
        <v>0</v>
      </c>
      <c r="AR197" s="316">
        <f t="shared" si="122"/>
        <v>0</v>
      </c>
      <c r="AS197" s="316">
        <f t="shared" si="122"/>
        <v>0</v>
      </c>
      <c r="AT197" s="316">
        <f t="shared" si="122"/>
        <v>0</v>
      </c>
      <c r="AU197" s="316">
        <f t="shared" si="122"/>
        <v>0</v>
      </c>
      <c r="AV197" s="316">
        <f t="shared" si="122"/>
        <v>0</v>
      </c>
      <c r="AW197" s="316">
        <f t="shared" si="122"/>
        <v>0</v>
      </c>
      <c r="AX197" s="316">
        <f t="shared" si="122"/>
        <v>0</v>
      </c>
      <c r="AY197" s="316">
        <f t="shared" si="122"/>
        <v>0</v>
      </c>
      <c r="AZ197" s="316">
        <f t="shared" si="122"/>
        <v>0</v>
      </c>
      <c r="BA197" s="316">
        <f t="shared" si="122"/>
        <v>0</v>
      </c>
      <c r="BB197" s="316">
        <f t="shared" si="122"/>
        <v>0</v>
      </c>
      <c r="BC197" s="316">
        <f t="shared" si="122"/>
        <v>0</v>
      </c>
      <c r="BD197" s="316">
        <f t="shared" si="122"/>
        <v>0</v>
      </c>
      <c r="BE197" s="316">
        <f t="shared" si="122"/>
        <v>0</v>
      </c>
      <c r="BF197" s="316">
        <f t="shared" si="122"/>
        <v>0</v>
      </c>
      <c r="BG197" s="316">
        <f t="shared" si="122"/>
        <v>0</v>
      </c>
      <c r="BH197" s="316">
        <f t="shared" si="122"/>
        <v>0</v>
      </c>
      <c r="BI197" s="316">
        <f t="shared" si="122"/>
        <v>0</v>
      </c>
      <c r="BJ197" s="316">
        <f t="shared" si="122"/>
        <v>0</v>
      </c>
      <c r="BK197" s="316">
        <f t="shared" si="122"/>
        <v>0</v>
      </c>
      <c r="BL197" s="316">
        <f t="shared" si="122"/>
        <v>0</v>
      </c>
      <c r="BM197" s="316">
        <f t="shared" si="122"/>
        <v>0</v>
      </c>
      <c r="BN197" s="316">
        <f t="shared" si="122"/>
        <v>0</v>
      </c>
      <c r="BO197" s="316">
        <f t="shared" si="122"/>
        <v>0</v>
      </c>
      <c r="BP197" s="316">
        <f t="shared" si="122"/>
        <v>0</v>
      </c>
      <c r="BQ197" s="316">
        <f t="shared" si="122"/>
        <v>0</v>
      </c>
      <c r="BR197" s="316">
        <f t="shared" si="122"/>
        <v>0</v>
      </c>
      <c r="BS197" s="316">
        <f t="shared" si="122"/>
        <v>0</v>
      </c>
      <c r="BT197" s="316">
        <f t="shared" si="122"/>
        <v>0</v>
      </c>
      <c r="BU197" s="316">
        <f t="shared" ref="BU197:BX197" si="123">IF($C20="NON-QALY",IF(BU$5="-","",BU$158*BU196),IF($C20="QALY",IF(BU$5="-","",BU196*BU$159),"N/A"))</f>
        <v>0</v>
      </c>
      <c r="BV197" s="316">
        <f t="shared" si="123"/>
        <v>0</v>
      </c>
      <c r="BW197" s="316">
        <f t="shared" si="123"/>
        <v>0</v>
      </c>
      <c r="BX197" s="316">
        <f t="shared" si="123"/>
        <v>0</v>
      </c>
    </row>
    <row r="198" spans="1:76" s="31" customFormat="1" ht="12" customHeight="1" x14ac:dyDescent="0.2">
      <c r="C198" s="490" t="s">
        <v>55</v>
      </c>
      <c r="D198" s="319">
        <f>SUM(D168:D197)</f>
        <v>0</v>
      </c>
      <c r="E198" s="319">
        <f>SUM(E168:E197)</f>
        <v>0</v>
      </c>
      <c r="F198" s="319">
        <f>SUM(G198:BX198)</f>
        <v>0</v>
      </c>
      <c r="G198" s="317">
        <f>SUM(G197,G195,G193,G191,G189,G187,G185,G183,G181,G179,G177,G175,G173,G171,G169)</f>
        <v>0</v>
      </c>
      <c r="H198" s="317">
        <f t="shared" ref="H198" si="124">SUM(H197,H195,H193,H191,H189,H187,H185,H183,H181,H179,H177,H175,H173,H171,H169)</f>
        <v>0</v>
      </c>
      <c r="I198" s="317">
        <f t="shared" ref="I198" si="125">SUM(I197,I195,I193,I191,I189,I187,I185,I183,I181,I179,I177,I175,I173,I171,I169)</f>
        <v>0</v>
      </c>
      <c r="J198" s="317">
        <f t="shared" ref="J198" si="126">SUM(J197,J195,J193,J191,J189,J187,J185,J183,J181,J179,J177,J175,J173,J171,J169)</f>
        <v>0</v>
      </c>
      <c r="K198" s="317">
        <f t="shared" ref="K198" si="127">SUM(K197,K195,K193,K191,K189,K187,K185,K183,K181,K179,K177,K175,K173,K171,K169)</f>
        <v>0</v>
      </c>
      <c r="L198" s="317">
        <f t="shared" ref="L198" si="128">SUM(L197,L195,L193,L191,L189,L187,L185,L183,L181,L179,L177,L175,L173,L171,L169)</f>
        <v>0</v>
      </c>
      <c r="M198" s="317">
        <f t="shared" ref="M198" si="129">SUM(M197,M195,M193,M191,M189,M187,M185,M183,M181,M179,M177,M175,M173,M171,M169)</f>
        <v>0</v>
      </c>
      <c r="N198" s="317">
        <f t="shared" ref="N198" si="130">SUM(N197,N195,N193,N191,N189,N187,N185,N183,N181,N179,N177,N175,N173,N171,N169)</f>
        <v>0</v>
      </c>
      <c r="O198" s="317">
        <f t="shared" ref="O198" si="131">SUM(O197,O195,O193,O191,O189,O187,O185,O183,O181,O179,O177,O175,O173,O171,O169)</f>
        <v>0</v>
      </c>
      <c r="P198" s="317">
        <f t="shared" ref="P198" si="132">SUM(P197,P195,P193,P191,P189,P187,P185,P183,P181,P179,P177,P175,P173,P171,P169)</f>
        <v>0</v>
      </c>
      <c r="Q198" s="317">
        <f t="shared" ref="Q198" si="133">SUM(Q197,Q195,Q193,Q191,Q189,Q187,Q185,Q183,Q181,Q179,Q177,Q175,Q173,Q171,Q169)</f>
        <v>0</v>
      </c>
      <c r="R198" s="317">
        <f t="shared" ref="R198" si="134">SUM(R197,R195,R193,R191,R189,R187,R185,R183,R181,R179,R177,R175,R173,R171,R169)</f>
        <v>0</v>
      </c>
      <c r="S198" s="317">
        <f t="shared" ref="S198" si="135">SUM(S197,S195,S193,S191,S189,S187,S185,S183,S181,S179,S177,S175,S173,S171,S169)</f>
        <v>0</v>
      </c>
      <c r="T198" s="317">
        <f t="shared" ref="T198" si="136">SUM(T197,T195,T193,T191,T189,T187,T185,T183,T181,T179,T177,T175,T173,T171,T169)</f>
        <v>0</v>
      </c>
      <c r="U198" s="317">
        <f t="shared" ref="U198" si="137">SUM(U197,U195,U193,U191,U189,U187,U185,U183,U181,U179,U177,U175,U173,U171,U169)</f>
        <v>0</v>
      </c>
      <c r="V198" s="317">
        <f t="shared" ref="V198" si="138">SUM(V197,V195,V193,V191,V189,V187,V185,V183,V181,V179,V177,V175,V173,V171,V169)</f>
        <v>0</v>
      </c>
      <c r="W198" s="317">
        <f t="shared" ref="W198" si="139">SUM(W197,W195,W193,W191,W189,W187,W185,W183,W181,W179,W177,W175,W173,W171,W169)</f>
        <v>0</v>
      </c>
      <c r="X198" s="317">
        <f t="shared" ref="X198" si="140">SUM(X197,X195,X193,X191,X189,X187,X185,X183,X181,X179,X177,X175,X173,X171,X169)</f>
        <v>0</v>
      </c>
      <c r="Y198" s="317">
        <f t="shared" ref="Y198" si="141">SUM(Y197,Y195,Y193,Y191,Y189,Y187,Y185,Y183,Y181,Y179,Y177,Y175,Y173,Y171,Y169)</f>
        <v>0</v>
      </c>
      <c r="Z198" s="317">
        <f t="shared" ref="Z198" si="142">SUM(Z197,Z195,Z193,Z191,Z189,Z187,Z185,Z183,Z181,Z179,Z177,Z175,Z173,Z171,Z169)</f>
        <v>0</v>
      </c>
      <c r="AA198" s="317">
        <f t="shared" ref="AA198" si="143">SUM(AA197,AA195,AA193,AA191,AA189,AA187,AA185,AA183,AA181,AA179,AA177,AA175,AA173,AA171,AA169)</f>
        <v>0</v>
      </c>
      <c r="AB198" s="317">
        <f t="shared" ref="AB198" si="144">SUM(AB197,AB195,AB193,AB191,AB189,AB187,AB185,AB183,AB181,AB179,AB177,AB175,AB173,AB171,AB169)</f>
        <v>0</v>
      </c>
      <c r="AC198" s="317">
        <f t="shared" ref="AC198" si="145">SUM(AC197,AC195,AC193,AC191,AC189,AC187,AC185,AC183,AC181,AC179,AC177,AC175,AC173,AC171,AC169)</f>
        <v>0</v>
      </c>
      <c r="AD198" s="317">
        <f t="shared" ref="AD198" si="146">SUM(AD197,AD195,AD193,AD191,AD189,AD187,AD185,AD183,AD181,AD179,AD177,AD175,AD173,AD171,AD169)</f>
        <v>0</v>
      </c>
      <c r="AE198" s="317">
        <f t="shared" ref="AE198" si="147">SUM(AE197,AE195,AE193,AE191,AE189,AE187,AE185,AE183,AE181,AE179,AE177,AE175,AE173,AE171,AE169)</f>
        <v>0</v>
      </c>
      <c r="AF198" s="317">
        <f t="shared" ref="AF198" si="148">SUM(AF197,AF195,AF193,AF191,AF189,AF187,AF185,AF183,AF181,AF179,AF177,AF175,AF173,AF171,AF169)</f>
        <v>0</v>
      </c>
      <c r="AG198" s="317">
        <f t="shared" ref="AG198" si="149">SUM(AG197,AG195,AG193,AG191,AG189,AG187,AG185,AG183,AG181,AG179,AG177,AG175,AG173,AG171,AG169)</f>
        <v>0</v>
      </c>
      <c r="AH198" s="317">
        <f t="shared" ref="AH198" si="150">SUM(AH197,AH195,AH193,AH191,AH189,AH187,AH185,AH183,AH181,AH179,AH177,AH175,AH173,AH171,AH169)</f>
        <v>0</v>
      </c>
      <c r="AI198" s="317">
        <f t="shared" ref="AI198" si="151">SUM(AI197,AI195,AI193,AI191,AI189,AI187,AI185,AI183,AI181,AI179,AI177,AI175,AI173,AI171,AI169)</f>
        <v>0</v>
      </c>
      <c r="AJ198" s="317">
        <f t="shared" ref="AJ198" si="152">SUM(AJ197,AJ195,AJ193,AJ191,AJ189,AJ187,AJ185,AJ183,AJ181,AJ179,AJ177,AJ175,AJ173,AJ171,AJ169)</f>
        <v>0</v>
      </c>
      <c r="AK198" s="317">
        <f t="shared" ref="AK198" si="153">SUM(AK197,AK195,AK193,AK191,AK189,AK187,AK185,AK183,AK181,AK179,AK177,AK175,AK173,AK171,AK169)</f>
        <v>0</v>
      </c>
      <c r="AL198" s="317">
        <f t="shared" ref="AL198" si="154">SUM(AL197,AL195,AL193,AL191,AL189,AL187,AL185,AL183,AL181,AL179,AL177,AL175,AL173,AL171,AL169)</f>
        <v>0</v>
      </c>
      <c r="AM198" s="317">
        <f t="shared" ref="AM198" si="155">SUM(AM197,AM195,AM193,AM191,AM189,AM187,AM185,AM183,AM181,AM179,AM177,AM175,AM173,AM171,AM169)</f>
        <v>0</v>
      </c>
      <c r="AN198" s="317">
        <f t="shared" ref="AN198" si="156">SUM(AN197,AN195,AN193,AN191,AN189,AN187,AN185,AN183,AN181,AN179,AN177,AN175,AN173,AN171,AN169)</f>
        <v>0</v>
      </c>
      <c r="AO198" s="317">
        <f t="shared" ref="AO198" si="157">SUM(AO197,AO195,AO193,AO191,AO189,AO187,AO185,AO183,AO181,AO179,AO177,AO175,AO173,AO171,AO169)</f>
        <v>0</v>
      </c>
      <c r="AP198" s="317">
        <f t="shared" ref="AP198" si="158">SUM(AP197,AP195,AP193,AP191,AP189,AP187,AP185,AP183,AP181,AP179,AP177,AP175,AP173,AP171,AP169)</f>
        <v>0</v>
      </c>
      <c r="AQ198" s="317">
        <f t="shared" ref="AQ198" si="159">SUM(AQ197,AQ195,AQ193,AQ191,AQ189,AQ187,AQ185,AQ183,AQ181,AQ179,AQ177,AQ175,AQ173,AQ171,AQ169)</f>
        <v>0</v>
      </c>
      <c r="AR198" s="317">
        <f t="shared" ref="AR198" si="160">SUM(AR197,AR195,AR193,AR191,AR189,AR187,AR185,AR183,AR181,AR179,AR177,AR175,AR173,AR171,AR169)</f>
        <v>0</v>
      </c>
      <c r="AS198" s="317">
        <f t="shared" ref="AS198" si="161">SUM(AS197,AS195,AS193,AS191,AS189,AS187,AS185,AS183,AS181,AS179,AS177,AS175,AS173,AS171,AS169)</f>
        <v>0</v>
      </c>
      <c r="AT198" s="317">
        <f t="shared" ref="AT198" si="162">SUM(AT197,AT195,AT193,AT191,AT189,AT187,AT185,AT183,AT181,AT179,AT177,AT175,AT173,AT171,AT169)</f>
        <v>0</v>
      </c>
      <c r="AU198" s="317">
        <f t="shared" ref="AU198" si="163">SUM(AU197,AU195,AU193,AU191,AU189,AU187,AU185,AU183,AU181,AU179,AU177,AU175,AU173,AU171,AU169)</f>
        <v>0</v>
      </c>
      <c r="AV198" s="317">
        <f t="shared" ref="AV198" si="164">SUM(AV197,AV195,AV193,AV191,AV189,AV187,AV185,AV183,AV181,AV179,AV177,AV175,AV173,AV171,AV169)</f>
        <v>0</v>
      </c>
      <c r="AW198" s="317">
        <f t="shared" ref="AW198" si="165">SUM(AW197,AW195,AW193,AW191,AW189,AW187,AW185,AW183,AW181,AW179,AW177,AW175,AW173,AW171,AW169)</f>
        <v>0</v>
      </c>
      <c r="AX198" s="317">
        <f t="shared" ref="AX198" si="166">SUM(AX197,AX195,AX193,AX191,AX189,AX187,AX185,AX183,AX181,AX179,AX177,AX175,AX173,AX171,AX169)</f>
        <v>0</v>
      </c>
      <c r="AY198" s="317">
        <f t="shared" ref="AY198" si="167">SUM(AY197,AY195,AY193,AY191,AY189,AY187,AY185,AY183,AY181,AY179,AY177,AY175,AY173,AY171,AY169)</f>
        <v>0</v>
      </c>
      <c r="AZ198" s="317">
        <f t="shared" ref="AZ198" si="168">SUM(AZ197,AZ195,AZ193,AZ191,AZ189,AZ187,AZ185,AZ183,AZ181,AZ179,AZ177,AZ175,AZ173,AZ171,AZ169)</f>
        <v>0</v>
      </c>
      <c r="BA198" s="317">
        <f t="shared" ref="BA198" si="169">SUM(BA197,BA195,BA193,BA191,BA189,BA187,BA185,BA183,BA181,BA179,BA177,BA175,BA173,BA171,BA169)</f>
        <v>0</v>
      </c>
      <c r="BB198" s="317">
        <f t="shared" ref="BB198" si="170">SUM(BB197,BB195,BB193,BB191,BB189,BB187,BB185,BB183,BB181,BB179,BB177,BB175,BB173,BB171,BB169)</f>
        <v>0</v>
      </c>
      <c r="BC198" s="317">
        <f t="shared" ref="BC198" si="171">SUM(BC197,BC195,BC193,BC191,BC189,BC187,BC185,BC183,BC181,BC179,BC177,BC175,BC173,BC171,BC169)</f>
        <v>0</v>
      </c>
      <c r="BD198" s="317">
        <f t="shared" ref="BD198" si="172">SUM(BD197,BD195,BD193,BD191,BD189,BD187,BD185,BD183,BD181,BD179,BD177,BD175,BD173,BD171,BD169)</f>
        <v>0</v>
      </c>
      <c r="BE198" s="317">
        <f t="shared" ref="BE198" si="173">SUM(BE197,BE195,BE193,BE191,BE189,BE187,BE185,BE183,BE181,BE179,BE177,BE175,BE173,BE171,BE169)</f>
        <v>0</v>
      </c>
      <c r="BF198" s="317">
        <f t="shared" ref="BF198" si="174">SUM(BF197,BF195,BF193,BF191,BF189,BF187,BF185,BF183,BF181,BF179,BF177,BF175,BF173,BF171,BF169)</f>
        <v>0</v>
      </c>
      <c r="BG198" s="317">
        <f t="shared" ref="BG198" si="175">SUM(BG197,BG195,BG193,BG191,BG189,BG187,BG185,BG183,BG181,BG179,BG177,BG175,BG173,BG171,BG169)</f>
        <v>0</v>
      </c>
      <c r="BH198" s="317">
        <f t="shared" ref="BH198" si="176">SUM(BH197,BH195,BH193,BH191,BH189,BH187,BH185,BH183,BH181,BH179,BH177,BH175,BH173,BH171,BH169)</f>
        <v>0</v>
      </c>
      <c r="BI198" s="317">
        <f t="shared" ref="BI198" si="177">SUM(BI197,BI195,BI193,BI191,BI189,BI187,BI185,BI183,BI181,BI179,BI177,BI175,BI173,BI171,BI169)</f>
        <v>0</v>
      </c>
      <c r="BJ198" s="317">
        <f t="shared" ref="BJ198" si="178">SUM(BJ197,BJ195,BJ193,BJ191,BJ189,BJ187,BJ185,BJ183,BJ181,BJ179,BJ177,BJ175,BJ173,BJ171,BJ169)</f>
        <v>0</v>
      </c>
      <c r="BK198" s="317">
        <f t="shared" ref="BK198" si="179">SUM(BK197,BK195,BK193,BK191,BK189,BK187,BK185,BK183,BK181,BK179,BK177,BK175,BK173,BK171,BK169)</f>
        <v>0</v>
      </c>
      <c r="BL198" s="317">
        <f t="shared" ref="BL198" si="180">SUM(BL197,BL195,BL193,BL191,BL189,BL187,BL185,BL183,BL181,BL179,BL177,BL175,BL173,BL171,BL169)</f>
        <v>0</v>
      </c>
      <c r="BM198" s="317">
        <f t="shared" ref="BM198" si="181">SUM(BM197,BM195,BM193,BM191,BM189,BM187,BM185,BM183,BM181,BM179,BM177,BM175,BM173,BM171,BM169)</f>
        <v>0</v>
      </c>
      <c r="BN198" s="317">
        <f t="shared" ref="BN198" si="182">SUM(BN197,BN195,BN193,BN191,BN189,BN187,BN185,BN183,BN181,BN179,BN177,BN175,BN173,BN171,BN169)</f>
        <v>0</v>
      </c>
      <c r="BO198" s="317">
        <f t="shared" ref="BO198" si="183">SUM(BO197,BO195,BO193,BO191,BO189,BO187,BO185,BO183,BO181,BO179,BO177,BO175,BO173,BO171,BO169)</f>
        <v>0</v>
      </c>
      <c r="BP198" s="317">
        <f t="shared" ref="BP198" si="184">SUM(BP197,BP195,BP193,BP191,BP189,BP187,BP185,BP183,BP181,BP179,BP177,BP175,BP173,BP171,BP169)</f>
        <v>0</v>
      </c>
      <c r="BQ198" s="317">
        <f t="shared" ref="BQ198" si="185">SUM(BQ197,BQ195,BQ193,BQ191,BQ189,BQ187,BQ185,BQ183,BQ181,BQ179,BQ177,BQ175,BQ173,BQ171,BQ169)</f>
        <v>0</v>
      </c>
      <c r="BR198" s="317">
        <f t="shared" ref="BR198" si="186">SUM(BR197,BR195,BR193,BR191,BR189,BR187,BR185,BR183,BR181,BR179,BR177,BR175,BR173,BR171,BR169)</f>
        <v>0</v>
      </c>
      <c r="BS198" s="317">
        <f t="shared" ref="BS198" si="187">SUM(BS197,BS195,BS193,BS191,BS189,BS187,BS185,BS183,BS181,BS179,BS177,BS175,BS173,BS171,BS169)</f>
        <v>0</v>
      </c>
      <c r="BT198" s="317">
        <f t="shared" ref="BT198" si="188">SUM(BT197,BT195,BT193,BT191,BT189,BT187,BT185,BT183,BT181,BT179,BT177,BT175,BT173,BT171,BT169)</f>
        <v>0</v>
      </c>
      <c r="BU198" s="317">
        <f t="shared" ref="BU198" si="189">SUM(BU197,BU195,BU193,BU191,BU189,BU187,BU185,BU183,BU181,BU179,BU177,BU175,BU173,BU171,BU169)</f>
        <v>0</v>
      </c>
      <c r="BV198" s="317">
        <f t="shared" ref="BV198" si="190">SUM(BV197,BV195,BV193,BV191,BV189,BV187,BV185,BV183,BV181,BV179,BV177,BV175,BV173,BV171,BV169)</f>
        <v>0</v>
      </c>
      <c r="BW198" s="317">
        <f t="shared" ref="BW198" si="191">SUM(BW197,BW195,BW193,BW191,BW189,BW187,BW185,BW183,BW181,BW179,BW177,BW175,BW173,BW171,BW169)</f>
        <v>0</v>
      </c>
      <c r="BX198" s="317">
        <f t="shared" ref="BX198" si="192">SUM(BX197,BX195,BX193,BX191,BX189,BX187,BX185,BX183,BX181,BX179,BX177,BX175,BX173,BX171,BX169)</f>
        <v>0</v>
      </c>
    </row>
    <row r="199" spans="1:76" ht="12" customHeight="1" x14ac:dyDescent="0.2">
      <c r="D199" s="91"/>
      <c r="E199" s="91"/>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64"/>
      <c r="AE199" s="264"/>
      <c r="AF199" s="264"/>
      <c r="AG199" s="264"/>
      <c r="AH199" s="264"/>
      <c r="AI199" s="264"/>
      <c r="AJ199" s="264"/>
      <c r="AK199" s="264"/>
      <c r="AL199" s="264"/>
      <c r="AM199" s="264"/>
      <c r="AN199" s="264"/>
      <c r="AO199" s="264"/>
      <c r="AP199" s="264"/>
      <c r="AQ199" s="264"/>
      <c r="AR199" s="264"/>
      <c r="AS199" s="264"/>
      <c r="AT199" s="264"/>
      <c r="AU199" s="264"/>
      <c r="AV199" s="264"/>
      <c r="AW199" s="264"/>
      <c r="AX199" s="264"/>
      <c r="AY199" s="264"/>
      <c r="AZ199" s="264"/>
      <c r="BA199" s="264"/>
      <c r="BB199" s="264"/>
      <c r="BC199" s="264"/>
      <c r="BD199" s="264"/>
      <c r="BE199" s="264"/>
      <c r="BF199" s="264"/>
      <c r="BG199" s="264"/>
      <c r="BH199" s="264"/>
      <c r="BI199" s="264"/>
      <c r="BJ199" s="264"/>
      <c r="BK199" s="264"/>
      <c r="BL199" s="264"/>
      <c r="BM199" s="264"/>
      <c r="BN199" s="264"/>
      <c r="BO199" s="264"/>
      <c r="BP199" s="264"/>
      <c r="BQ199" s="264"/>
      <c r="BR199" s="264"/>
      <c r="BS199" s="264"/>
      <c r="BT199" s="264"/>
      <c r="BU199" s="264"/>
      <c r="BV199" s="264"/>
      <c r="BW199" s="264"/>
      <c r="BX199" s="264"/>
    </row>
    <row r="200" spans="1:76" ht="12" customHeight="1" x14ac:dyDescent="0.2">
      <c r="A200" s="735" t="str">
        <f>A25</f>
        <v xml:space="preserve">Option 1 - </v>
      </c>
      <c r="B200" s="735"/>
      <c r="C200" s="735"/>
      <c r="D200" s="735"/>
      <c r="E200" s="7"/>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64"/>
      <c r="AE200" s="264"/>
      <c r="AF200" s="264"/>
      <c r="AG200" s="264"/>
      <c r="AH200" s="264"/>
      <c r="AI200" s="264"/>
      <c r="AJ200" s="264"/>
      <c r="AK200" s="264"/>
      <c r="AL200" s="264"/>
      <c r="AM200" s="264"/>
      <c r="AN200" s="264"/>
      <c r="AO200" s="264"/>
      <c r="AP200" s="264"/>
      <c r="AQ200" s="264"/>
      <c r="AR200" s="264"/>
      <c r="AS200" s="264"/>
      <c r="AT200" s="264"/>
      <c r="AU200" s="264"/>
      <c r="AV200" s="264"/>
      <c r="AW200" s="264"/>
      <c r="AX200" s="264"/>
      <c r="AY200" s="264"/>
      <c r="AZ200" s="264"/>
      <c r="BA200" s="264"/>
      <c r="BB200" s="264"/>
      <c r="BC200" s="264"/>
      <c r="BD200" s="264"/>
      <c r="BE200" s="264"/>
      <c r="BF200" s="264"/>
      <c r="BG200" s="264"/>
      <c r="BH200" s="264"/>
      <c r="BI200" s="264"/>
      <c r="BJ200" s="264"/>
      <c r="BK200" s="264"/>
      <c r="BL200" s="264"/>
      <c r="BM200" s="264"/>
      <c r="BN200" s="264"/>
      <c r="BO200" s="264"/>
      <c r="BP200" s="264"/>
      <c r="BQ200" s="264"/>
      <c r="BR200" s="264"/>
      <c r="BS200" s="264"/>
      <c r="BT200" s="264"/>
      <c r="BU200" s="264"/>
      <c r="BV200" s="264"/>
      <c r="BW200" s="264"/>
      <c r="BX200" s="264"/>
    </row>
    <row r="201" spans="1:76" ht="12" customHeight="1" x14ac:dyDescent="0.2">
      <c r="A201" s="726" t="s">
        <v>49</v>
      </c>
      <c r="B201" s="713">
        <f>B28</f>
        <v>0</v>
      </c>
      <c r="C201" s="713" t="str">
        <f>C28</f>
        <v>Non-QALY</v>
      </c>
      <c r="D201" s="709">
        <f>E201/(IF(C28="QALY",Factors!$BU$51,Factors!$BU$50))</f>
        <v>0</v>
      </c>
      <c r="E201" s="709">
        <f>SUM(G202:BX202)</f>
        <v>0</v>
      </c>
      <c r="F201" s="34" t="s">
        <v>325</v>
      </c>
      <c r="G201" s="316">
        <f t="shared" ref="G201:H201" si="193">G28</f>
        <v>0</v>
      </c>
      <c r="H201" s="316">
        <f t="shared" si="193"/>
        <v>0</v>
      </c>
      <c r="I201" s="316">
        <f t="shared" ref="I201:BT201" si="194">I28</f>
        <v>0</v>
      </c>
      <c r="J201" s="316">
        <f t="shared" si="194"/>
        <v>0</v>
      </c>
      <c r="K201" s="316">
        <f t="shared" si="194"/>
        <v>0</v>
      </c>
      <c r="L201" s="316">
        <f t="shared" si="194"/>
        <v>0</v>
      </c>
      <c r="M201" s="316">
        <f t="shared" si="194"/>
        <v>0</v>
      </c>
      <c r="N201" s="316">
        <f t="shared" si="194"/>
        <v>0</v>
      </c>
      <c r="O201" s="316">
        <f t="shared" si="194"/>
        <v>0</v>
      </c>
      <c r="P201" s="316">
        <f t="shared" si="194"/>
        <v>0</v>
      </c>
      <c r="Q201" s="316">
        <f t="shared" si="194"/>
        <v>0</v>
      </c>
      <c r="R201" s="316">
        <f t="shared" si="194"/>
        <v>0</v>
      </c>
      <c r="S201" s="316">
        <f t="shared" si="194"/>
        <v>0</v>
      </c>
      <c r="T201" s="316">
        <f t="shared" si="194"/>
        <v>0</v>
      </c>
      <c r="U201" s="316">
        <f t="shared" si="194"/>
        <v>0</v>
      </c>
      <c r="V201" s="316">
        <f t="shared" si="194"/>
        <v>0</v>
      </c>
      <c r="W201" s="316">
        <f t="shared" si="194"/>
        <v>0</v>
      </c>
      <c r="X201" s="316">
        <f t="shared" si="194"/>
        <v>0</v>
      </c>
      <c r="Y201" s="316">
        <f t="shared" si="194"/>
        <v>0</v>
      </c>
      <c r="Z201" s="316">
        <f t="shared" si="194"/>
        <v>0</v>
      </c>
      <c r="AA201" s="316">
        <f t="shared" si="194"/>
        <v>0</v>
      </c>
      <c r="AB201" s="316">
        <f t="shared" si="194"/>
        <v>0</v>
      </c>
      <c r="AC201" s="316">
        <f t="shared" si="194"/>
        <v>0</v>
      </c>
      <c r="AD201" s="316">
        <f t="shared" si="194"/>
        <v>0</v>
      </c>
      <c r="AE201" s="316">
        <f t="shared" si="194"/>
        <v>0</v>
      </c>
      <c r="AF201" s="316">
        <f t="shared" si="194"/>
        <v>0</v>
      </c>
      <c r="AG201" s="316">
        <f t="shared" si="194"/>
        <v>0</v>
      </c>
      <c r="AH201" s="316">
        <f t="shared" si="194"/>
        <v>0</v>
      </c>
      <c r="AI201" s="316">
        <f t="shared" si="194"/>
        <v>0</v>
      </c>
      <c r="AJ201" s="316">
        <f t="shared" si="194"/>
        <v>0</v>
      </c>
      <c r="AK201" s="316">
        <f t="shared" si="194"/>
        <v>0</v>
      </c>
      <c r="AL201" s="316">
        <f t="shared" si="194"/>
        <v>0</v>
      </c>
      <c r="AM201" s="316">
        <f t="shared" si="194"/>
        <v>0</v>
      </c>
      <c r="AN201" s="316">
        <f t="shared" si="194"/>
        <v>0</v>
      </c>
      <c r="AO201" s="316">
        <f t="shared" si="194"/>
        <v>0</v>
      </c>
      <c r="AP201" s="316">
        <f t="shared" si="194"/>
        <v>0</v>
      </c>
      <c r="AQ201" s="316">
        <f t="shared" si="194"/>
        <v>0</v>
      </c>
      <c r="AR201" s="316">
        <f t="shared" si="194"/>
        <v>0</v>
      </c>
      <c r="AS201" s="316">
        <f t="shared" si="194"/>
        <v>0</v>
      </c>
      <c r="AT201" s="316">
        <f t="shared" si="194"/>
        <v>0</v>
      </c>
      <c r="AU201" s="316">
        <f t="shared" si="194"/>
        <v>0</v>
      </c>
      <c r="AV201" s="316">
        <f t="shared" si="194"/>
        <v>0</v>
      </c>
      <c r="AW201" s="316">
        <f t="shared" si="194"/>
        <v>0</v>
      </c>
      <c r="AX201" s="316">
        <f t="shared" si="194"/>
        <v>0</v>
      </c>
      <c r="AY201" s="316">
        <f t="shared" si="194"/>
        <v>0</v>
      </c>
      <c r="AZ201" s="316">
        <f t="shared" si="194"/>
        <v>0</v>
      </c>
      <c r="BA201" s="316">
        <f t="shared" si="194"/>
        <v>0</v>
      </c>
      <c r="BB201" s="316">
        <f t="shared" si="194"/>
        <v>0</v>
      </c>
      <c r="BC201" s="316">
        <f t="shared" si="194"/>
        <v>0</v>
      </c>
      <c r="BD201" s="316">
        <f t="shared" si="194"/>
        <v>0</v>
      </c>
      <c r="BE201" s="316">
        <f t="shared" si="194"/>
        <v>0</v>
      </c>
      <c r="BF201" s="316">
        <f t="shared" si="194"/>
        <v>0</v>
      </c>
      <c r="BG201" s="316">
        <f t="shared" si="194"/>
        <v>0</v>
      </c>
      <c r="BH201" s="316">
        <f t="shared" si="194"/>
        <v>0</v>
      </c>
      <c r="BI201" s="316">
        <f t="shared" si="194"/>
        <v>0</v>
      </c>
      <c r="BJ201" s="316">
        <f t="shared" si="194"/>
        <v>0</v>
      </c>
      <c r="BK201" s="316">
        <f t="shared" si="194"/>
        <v>0</v>
      </c>
      <c r="BL201" s="316">
        <f t="shared" si="194"/>
        <v>0</v>
      </c>
      <c r="BM201" s="316">
        <f t="shared" si="194"/>
        <v>0</v>
      </c>
      <c r="BN201" s="316">
        <f t="shared" si="194"/>
        <v>0</v>
      </c>
      <c r="BO201" s="316">
        <f t="shared" si="194"/>
        <v>0</v>
      </c>
      <c r="BP201" s="316">
        <f t="shared" si="194"/>
        <v>0</v>
      </c>
      <c r="BQ201" s="316">
        <f t="shared" si="194"/>
        <v>0</v>
      </c>
      <c r="BR201" s="316">
        <f t="shared" si="194"/>
        <v>0</v>
      </c>
      <c r="BS201" s="316">
        <f t="shared" si="194"/>
        <v>0</v>
      </c>
      <c r="BT201" s="316">
        <f t="shared" si="194"/>
        <v>0</v>
      </c>
      <c r="BU201" s="316">
        <f t="shared" ref="BU201:BX201" si="195">BU28</f>
        <v>0</v>
      </c>
      <c r="BV201" s="316">
        <f t="shared" si="195"/>
        <v>0</v>
      </c>
      <c r="BW201" s="316">
        <f t="shared" si="195"/>
        <v>0</v>
      </c>
      <c r="BX201" s="316">
        <f t="shared" si="195"/>
        <v>0</v>
      </c>
    </row>
    <row r="202" spans="1:76" ht="12" customHeight="1" x14ac:dyDescent="0.2">
      <c r="A202" s="727"/>
      <c r="B202" s="714"/>
      <c r="C202" s="714"/>
      <c r="D202" s="710"/>
      <c r="E202" s="710"/>
      <c r="F202" s="90" t="s">
        <v>324</v>
      </c>
      <c r="G202" s="316">
        <f>IF($C28="","N/A",G201)</f>
        <v>0</v>
      </c>
      <c r="H202" s="316">
        <f t="shared" ref="H202:BS202" si="196">IF($C28="NON-QALY",IF(H$27="-","",H$158*H201),IF($C28="QALY",IF(H$27="-","",H201*H$159),"N/A"))</f>
        <v>0</v>
      </c>
      <c r="I202" s="316">
        <f t="shared" si="196"/>
        <v>0</v>
      </c>
      <c r="J202" s="316">
        <f t="shared" si="196"/>
        <v>0</v>
      </c>
      <c r="K202" s="316">
        <f t="shared" si="196"/>
        <v>0</v>
      </c>
      <c r="L202" s="316">
        <f t="shared" si="196"/>
        <v>0</v>
      </c>
      <c r="M202" s="316">
        <f t="shared" si="196"/>
        <v>0</v>
      </c>
      <c r="N202" s="316">
        <f t="shared" si="196"/>
        <v>0</v>
      </c>
      <c r="O202" s="316">
        <f t="shared" si="196"/>
        <v>0</v>
      </c>
      <c r="P202" s="316">
        <f t="shared" si="196"/>
        <v>0</v>
      </c>
      <c r="Q202" s="316">
        <f t="shared" si="196"/>
        <v>0</v>
      </c>
      <c r="R202" s="316">
        <f t="shared" si="196"/>
        <v>0</v>
      </c>
      <c r="S202" s="316">
        <f t="shared" si="196"/>
        <v>0</v>
      </c>
      <c r="T202" s="316">
        <f t="shared" si="196"/>
        <v>0</v>
      </c>
      <c r="U202" s="316">
        <f t="shared" si="196"/>
        <v>0</v>
      </c>
      <c r="V202" s="316">
        <f t="shared" si="196"/>
        <v>0</v>
      </c>
      <c r="W202" s="316">
        <f t="shared" si="196"/>
        <v>0</v>
      </c>
      <c r="X202" s="316">
        <f t="shared" si="196"/>
        <v>0</v>
      </c>
      <c r="Y202" s="316">
        <f t="shared" si="196"/>
        <v>0</v>
      </c>
      <c r="Z202" s="316">
        <f t="shared" si="196"/>
        <v>0</v>
      </c>
      <c r="AA202" s="316">
        <f t="shared" si="196"/>
        <v>0</v>
      </c>
      <c r="AB202" s="316">
        <f t="shared" si="196"/>
        <v>0</v>
      </c>
      <c r="AC202" s="316">
        <f t="shared" si="196"/>
        <v>0</v>
      </c>
      <c r="AD202" s="316">
        <f t="shared" si="196"/>
        <v>0</v>
      </c>
      <c r="AE202" s="316">
        <f t="shared" si="196"/>
        <v>0</v>
      </c>
      <c r="AF202" s="316">
        <f t="shared" si="196"/>
        <v>0</v>
      </c>
      <c r="AG202" s="316">
        <f t="shared" si="196"/>
        <v>0</v>
      </c>
      <c r="AH202" s="316">
        <f t="shared" si="196"/>
        <v>0</v>
      </c>
      <c r="AI202" s="316">
        <f t="shared" si="196"/>
        <v>0</v>
      </c>
      <c r="AJ202" s="316">
        <f t="shared" si="196"/>
        <v>0</v>
      </c>
      <c r="AK202" s="316">
        <f t="shared" si="196"/>
        <v>0</v>
      </c>
      <c r="AL202" s="316">
        <f t="shared" si="196"/>
        <v>0</v>
      </c>
      <c r="AM202" s="316">
        <f t="shared" si="196"/>
        <v>0</v>
      </c>
      <c r="AN202" s="316">
        <f t="shared" si="196"/>
        <v>0</v>
      </c>
      <c r="AO202" s="316">
        <f t="shared" si="196"/>
        <v>0</v>
      </c>
      <c r="AP202" s="316">
        <f t="shared" si="196"/>
        <v>0</v>
      </c>
      <c r="AQ202" s="316">
        <f t="shared" si="196"/>
        <v>0</v>
      </c>
      <c r="AR202" s="316">
        <f t="shared" si="196"/>
        <v>0</v>
      </c>
      <c r="AS202" s="316">
        <f t="shared" si="196"/>
        <v>0</v>
      </c>
      <c r="AT202" s="316">
        <f t="shared" si="196"/>
        <v>0</v>
      </c>
      <c r="AU202" s="316">
        <f t="shared" si="196"/>
        <v>0</v>
      </c>
      <c r="AV202" s="316">
        <f t="shared" si="196"/>
        <v>0</v>
      </c>
      <c r="AW202" s="316">
        <f t="shared" si="196"/>
        <v>0</v>
      </c>
      <c r="AX202" s="316">
        <f t="shared" si="196"/>
        <v>0</v>
      </c>
      <c r="AY202" s="316">
        <f t="shared" si="196"/>
        <v>0</v>
      </c>
      <c r="AZ202" s="316">
        <f t="shared" si="196"/>
        <v>0</v>
      </c>
      <c r="BA202" s="316">
        <f t="shared" si="196"/>
        <v>0</v>
      </c>
      <c r="BB202" s="316">
        <f t="shared" si="196"/>
        <v>0</v>
      </c>
      <c r="BC202" s="316">
        <f t="shared" si="196"/>
        <v>0</v>
      </c>
      <c r="BD202" s="316">
        <f t="shared" si="196"/>
        <v>0</v>
      </c>
      <c r="BE202" s="316">
        <f t="shared" si="196"/>
        <v>0</v>
      </c>
      <c r="BF202" s="316">
        <f t="shared" si="196"/>
        <v>0</v>
      </c>
      <c r="BG202" s="316">
        <f t="shared" si="196"/>
        <v>0</v>
      </c>
      <c r="BH202" s="316">
        <f t="shared" si="196"/>
        <v>0</v>
      </c>
      <c r="BI202" s="316">
        <f t="shared" si="196"/>
        <v>0</v>
      </c>
      <c r="BJ202" s="316">
        <f t="shared" si="196"/>
        <v>0</v>
      </c>
      <c r="BK202" s="316">
        <f t="shared" si="196"/>
        <v>0</v>
      </c>
      <c r="BL202" s="316">
        <f t="shared" si="196"/>
        <v>0</v>
      </c>
      <c r="BM202" s="316">
        <f t="shared" si="196"/>
        <v>0</v>
      </c>
      <c r="BN202" s="316">
        <f t="shared" si="196"/>
        <v>0</v>
      </c>
      <c r="BO202" s="316">
        <f t="shared" si="196"/>
        <v>0</v>
      </c>
      <c r="BP202" s="316">
        <f t="shared" si="196"/>
        <v>0</v>
      </c>
      <c r="BQ202" s="316">
        <f t="shared" si="196"/>
        <v>0</v>
      </c>
      <c r="BR202" s="316">
        <f t="shared" si="196"/>
        <v>0</v>
      </c>
      <c r="BS202" s="316">
        <f t="shared" si="196"/>
        <v>0</v>
      </c>
      <c r="BT202" s="316">
        <f t="shared" ref="BT202:BX202" si="197">IF($C28="NON-QALY",IF(BT$27="-","",BT$158*BT201),IF($C28="QALY",IF(BT$27="-","",BT201*BT$159),"N/A"))</f>
        <v>0</v>
      </c>
      <c r="BU202" s="316">
        <f t="shared" si="197"/>
        <v>0</v>
      </c>
      <c r="BV202" s="316">
        <f t="shared" si="197"/>
        <v>0</v>
      </c>
      <c r="BW202" s="316">
        <f t="shared" si="197"/>
        <v>0</v>
      </c>
      <c r="BX202" s="316">
        <f t="shared" si="197"/>
        <v>0</v>
      </c>
    </row>
    <row r="203" spans="1:76" ht="12" customHeight="1" x14ac:dyDescent="0.2">
      <c r="A203" s="726" t="s">
        <v>50</v>
      </c>
      <c r="B203" s="713">
        <f>B29</f>
        <v>0</v>
      </c>
      <c r="C203" s="713" t="str">
        <f>C29</f>
        <v>Non-QALY</v>
      </c>
      <c r="D203" s="709">
        <f>E203/(IF(C29="QALY",Factors!$BU$51,Factors!$BU$50))</f>
        <v>0</v>
      </c>
      <c r="E203" s="711">
        <f>SUM(G204:BX204)</f>
        <v>0</v>
      </c>
      <c r="F203" s="34" t="s">
        <v>325</v>
      </c>
      <c r="G203" s="316">
        <f>G29</f>
        <v>0</v>
      </c>
      <c r="H203" s="316">
        <f t="shared" ref="H203:BS203" si="198">H29</f>
        <v>0</v>
      </c>
      <c r="I203" s="316">
        <f t="shared" si="198"/>
        <v>0</v>
      </c>
      <c r="J203" s="316">
        <f t="shared" si="198"/>
        <v>0</v>
      </c>
      <c r="K203" s="316">
        <f t="shared" si="198"/>
        <v>0</v>
      </c>
      <c r="L203" s="316">
        <f t="shared" si="198"/>
        <v>0</v>
      </c>
      <c r="M203" s="316">
        <f t="shared" si="198"/>
        <v>0</v>
      </c>
      <c r="N203" s="316">
        <f t="shared" si="198"/>
        <v>0</v>
      </c>
      <c r="O203" s="316">
        <f t="shared" si="198"/>
        <v>0</v>
      </c>
      <c r="P203" s="316">
        <f t="shared" si="198"/>
        <v>0</v>
      </c>
      <c r="Q203" s="316">
        <f t="shared" si="198"/>
        <v>0</v>
      </c>
      <c r="R203" s="316">
        <f t="shared" si="198"/>
        <v>0</v>
      </c>
      <c r="S203" s="316">
        <f t="shared" si="198"/>
        <v>0</v>
      </c>
      <c r="T203" s="316">
        <f t="shared" si="198"/>
        <v>0</v>
      </c>
      <c r="U203" s="316">
        <f t="shared" si="198"/>
        <v>0</v>
      </c>
      <c r="V203" s="316">
        <f t="shared" si="198"/>
        <v>0</v>
      </c>
      <c r="W203" s="316">
        <f t="shared" si="198"/>
        <v>0</v>
      </c>
      <c r="X203" s="316">
        <f t="shared" si="198"/>
        <v>0</v>
      </c>
      <c r="Y203" s="316">
        <f t="shared" si="198"/>
        <v>0</v>
      </c>
      <c r="Z203" s="316">
        <f t="shared" si="198"/>
        <v>0</v>
      </c>
      <c r="AA203" s="316">
        <f t="shared" si="198"/>
        <v>0</v>
      </c>
      <c r="AB203" s="316">
        <f t="shared" si="198"/>
        <v>0</v>
      </c>
      <c r="AC203" s="316">
        <f t="shared" si="198"/>
        <v>0</v>
      </c>
      <c r="AD203" s="316">
        <f t="shared" si="198"/>
        <v>0</v>
      </c>
      <c r="AE203" s="316">
        <f t="shared" si="198"/>
        <v>0</v>
      </c>
      <c r="AF203" s="316">
        <f t="shared" si="198"/>
        <v>0</v>
      </c>
      <c r="AG203" s="316">
        <f t="shared" si="198"/>
        <v>0</v>
      </c>
      <c r="AH203" s="316">
        <f t="shared" si="198"/>
        <v>0</v>
      </c>
      <c r="AI203" s="316">
        <f t="shared" si="198"/>
        <v>0</v>
      </c>
      <c r="AJ203" s="316">
        <f t="shared" si="198"/>
        <v>0</v>
      </c>
      <c r="AK203" s="316">
        <f t="shared" si="198"/>
        <v>0</v>
      </c>
      <c r="AL203" s="316">
        <f t="shared" si="198"/>
        <v>0</v>
      </c>
      <c r="AM203" s="316">
        <f t="shared" si="198"/>
        <v>0</v>
      </c>
      <c r="AN203" s="316">
        <f t="shared" si="198"/>
        <v>0</v>
      </c>
      <c r="AO203" s="316">
        <f t="shared" si="198"/>
        <v>0</v>
      </c>
      <c r="AP203" s="316">
        <f t="shared" si="198"/>
        <v>0</v>
      </c>
      <c r="AQ203" s="316">
        <f t="shared" si="198"/>
        <v>0</v>
      </c>
      <c r="AR203" s="316">
        <f t="shared" si="198"/>
        <v>0</v>
      </c>
      <c r="AS203" s="316">
        <f t="shared" si="198"/>
        <v>0</v>
      </c>
      <c r="AT203" s="316">
        <f t="shared" si="198"/>
        <v>0</v>
      </c>
      <c r="AU203" s="316">
        <f t="shared" si="198"/>
        <v>0</v>
      </c>
      <c r="AV203" s="316">
        <f t="shared" si="198"/>
        <v>0</v>
      </c>
      <c r="AW203" s="316">
        <f t="shared" si="198"/>
        <v>0</v>
      </c>
      <c r="AX203" s="316">
        <f t="shared" si="198"/>
        <v>0</v>
      </c>
      <c r="AY203" s="316">
        <f t="shared" si="198"/>
        <v>0</v>
      </c>
      <c r="AZ203" s="316">
        <f t="shared" si="198"/>
        <v>0</v>
      </c>
      <c r="BA203" s="316">
        <f t="shared" si="198"/>
        <v>0</v>
      </c>
      <c r="BB203" s="316">
        <f t="shared" si="198"/>
        <v>0</v>
      </c>
      <c r="BC203" s="316">
        <f t="shared" si="198"/>
        <v>0</v>
      </c>
      <c r="BD203" s="316">
        <f t="shared" si="198"/>
        <v>0</v>
      </c>
      <c r="BE203" s="316">
        <f t="shared" si="198"/>
        <v>0</v>
      </c>
      <c r="BF203" s="316">
        <f t="shared" si="198"/>
        <v>0</v>
      </c>
      <c r="BG203" s="316">
        <f t="shared" si="198"/>
        <v>0</v>
      </c>
      <c r="BH203" s="316">
        <f t="shared" si="198"/>
        <v>0</v>
      </c>
      <c r="BI203" s="316">
        <f t="shared" si="198"/>
        <v>0</v>
      </c>
      <c r="BJ203" s="316">
        <f t="shared" si="198"/>
        <v>0</v>
      </c>
      <c r="BK203" s="316">
        <f t="shared" si="198"/>
        <v>0</v>
      </c>
      <c r="BL203" s="316">
        <f t="shared" si="198"/>
        <v>0</v>
      </c>
      <c r="BM203" s="316">
        <f t="shared" si="198"/>
        <v>0</v>
      </c>
      <c r="BN203" s="316">
        <f t="shared" si="198"/>
        <v>0</v>
      </c>
      <c r="BO203" s="316">
        <f t="shared" si="198"/>
        <v>0</v>
      </c>
      <c r="BP203" s="316">
        <f t="shared" si="198"/>
        <v>0</v>
      </c>
      <c r="BQ203" s="316">
        <f t="shared" si="198"/>
        <v>0</v>
      </c>
      <c r="BR203" s="316">
        <f t="shared" si="198"/>
        <v>0</v>
      </c>
      <c r="BS203" s="316">
        <f t="shared" si="198"/>
        <v>0</v>
      </c>
      <c r="BT203" s="316">
        <f t="shared" ref="BT203:BX203" si="199">BT29</f>
        <v>0</v>
      </c>
      <c r="BU203" s="316">
        <f t="shared" si="199"/>
        <v>0</v>
      </c>
      <c r="BV203" s="316">
        <f t="shared" si="199"/>
        <v>0</v>
      </c>
      <c r="BW203" s="316">
        <f t="shared" si="199"/>
        <v>0</v>
      </c>
      <c r="BX203" s="316">
        <f t="shared" si="199"/>
        <v>0</v>
      </c>
    </row>
    <row r="204" spans="1:76" ht="12" customHeight="1" x14ac:dyDescent="0.2">
      <c r="A204" s="727"/>
      <c r="B204" s="714"/>
      <c r="C204" s="714"/>
      <c r="D204" s="710"/>
      <c r="E204" s="712"/>
      <c r="F204" s="90" t="s">
        <v>324</v>
      </c>
      <c r="G204" s="316">
        <f>IF($C29="","N/A",G203)</f>
        <v>0</v>
      </c>
      <c r="H204" s="316">
        <f>IF($C29="NON-QALY",IF(H$27="-","",H$158*H203),IF($C29="QALY",IF(H$27="-","",H203*H$159),"N/A"))</f>
        <v>0</v>
      </c>
      <c r="I204" s="316">
        <f t="shared" ref="I204:BT204" si="200">IF($C29="NON-QALY",IF(I$27="-","",I$158*I203),IF($C29="QALY",IF(I$27="-","",I203*I$159),"N/A"))</f>
        <v>0</v>
      </c>
      <c r="J204" s="316">
        <f t="shared" si="200"/>
        <v>0</v>
      </c>
      <c r="K204" s="316">
        <f t="shared" si="200"/>
        <v>0</v>
      </c>
      <c r="L204" s="316">
        <f t="shared" si="200"/>
        <v>0</v>
      </c>
      <c r="M204" s="316">
        <f t="shared" si="200"/>
        <v>0</v>
      </c>
      <c r="N204" s="316">
        <f t="shared" si="200"/>
        <v>0</v>
      </c>
      <c r="O204" s="316">
        <f t="shared" si="200"/>
        <v>0</v>
      </c>
      <c r="P204" s="316">
        <f t="shared" si="200"/>
        <v>0</v>
      </c>
      <c r="Q204" s="316">
        <f t="shared" si="200"/>
        <v>0</v>
      </c>
      <c r="R204" s="316">
        <f t="shared" si="200"/>
        <v>0</v>
      </c>
      <c r="S204" s="316">
        <f t="shared" si="200"/>
        <v>0</v>
      </c>
      <c r="T204" s="316">
        <f t="shared" si="200"/>
        <v>0</v>
      </c>
      <c r="U204" s="316">
        <f t="shared" si="200"/>
        <v>0</v>
      </c>
      <c r="V204" s="316">
        <f t="shared" si="200"/>
        <v>0</v>
      </c>
      <c r="W204" s="316">
        <f t="shared" si="200"/>
        <v>0</v>
      </c>
      <c r="X204" s="316">
        <f t="shared" si="200"/>
        <v>0</v>
      </c>
      <c r="Y204" s="316">
        <f t="shared" si="200"/>
        <v>0</v>
      </c>
      <c r="Z204" s="316">
        <f t="shared" si="200"/>
        <v>0</v>
      </c>
      <c r="AA204" s="316">
        <f t="shared" si="200"/>
        <v>0</v>
      </c>
      <c r="AB204" s="316">
        <f t="shared" si="200"/>
        <v>0</v>
      </c>
      <c r="AC204" s="316">
        <f t="shared" si="200"/>
        <v>0</v>
      </c>
      <c r="AD204" s="316">
        <f t="shared" si="200"/>
        <v>0</v>
      </c>
      <c r="AE204" s="316">
        <f t="shared" si="200"/>
        <v>0</v>
      </c>
      <c r="AF204" s="316">
        <f t="shared" si="200"/>
        <v>0</v>
      </c>
      <c r="AG204" s="316">
        <f t="shared" si="200"/>
        <v>0</v>
      </c>
      <c r="AH204" s="316">
        <f t="shared" si="200"/>
        <v>0</v>
      </c>
      <c r="AI204" s="316">
        <f t="shared" si="200"/>
        <v>0</v>
      </c>
      <c r="AJ204" s="316">
        <f t="shared" si="200"/>
        <v>0</v>
      </c>
      <c r="AK204" s="316">
        <f t="shared" si="200"/>
        <v>0</v>
      </c>
      <c r="AL204" s="316">
        <f t="shared" si="200"/>
        <v>0</v>
      </c>
      <c r="AM204" s="316">
        <f t="shared" si="200"/>
        <v>0</v>
      </c>
      <c r="AN204" s="316">
        <f t="shared" si="200"/>
        <v>0</v>
      </c>
      <c r="AO204" s="316">
        <f t="shared" si="200"/>
        <v>0</v>
      </c>
      <c r="AP204" s="316">
        <f t="shared" si="200"/>
        <v>0</v>
      </c>
      <c r="AQ204" s="316">
        <f t="shared" si="200"/>
        <v>0</v>
      </c>
      <c r="AR204" s="316">
        <f t="shared" si="200"/>
        <v>0</v>
      </c>
      <c r="AS204" s="316">
        <f t="shared" si="200"/>
        <v>0</v>
      </c>
      <c r="AT204" s="316">
        <f t="shared" si="200"/>
        <v>0</v>
      </c>
      <c r="AU204" s="316">
        <f t="shared" si="200"/>
        <v>0</v>
      </c>
      <c r="AV204" s="316">
        <f t="shared" si="200"/>
        <v>0</v>
      </c>
      <c r="AW204" s="316">
        <f t="shared" si="200"/>
        <v>0</v>
      </c>
      <c r="AX204" s="316">
        <f t="shared" si="200"/>
        <v>0</v>
      </c>
      <c r="AY204" s="316">
        <f t="shared" si="200"/>
        <v>0</v>
      </c>
      <c r="AZ204" s="316">
        <f t="shared" si="200"/>
        <v>0</v>
      </c>
      <c r="BA204" s="316">
        <f t="shared" si="200"/>
        <v>0</v>
      </c>
      <c r="BB204" s="316">
        <f t="shared" si="200"/>
        <v>0</v>
      </c>
      <c r="BC204" s="316">
        <f t="shared" si="200"/>
        <v>0</v>
      </c>
      <c r="BD204" s="316">
        <f t="shared" si="200"/>
        <v>0</v>
      </c>
      <c r="BE204" s="316">
        <f t="shared" si="200"/>
        <v>0</v>
      </c>
      <c r="BF204" s="316">
        <f t="shared" si="200"/>
        <v>0</v>
      </c>
      <c r="BG204" s="316">
        <f t="shared" si="200"/>
        <v>0</v>
      </c>
      <c r="BH204" s="316">
        <f t="shared" si="200"/>
        <v>0</v>
      </c>
      <c r="BI204" s="316">
        <f t="shared" si="200"/>
        <v>0</v>
      </c>
      <c r="BJ204" s="316">
        <f t="shared" si="200"/>
        <v>0</v>
      </c>
      <c r="BK204" s="316">
        <f t="shared" si="200"/>
        <v>0</v>
      </c>
      <c r="BL204" s="316">
        <f t="shared" si="200"/>
        <v>0</v>
      </c>
      <c r="BM204" s="316">
        <f t="shared" si="200"/>
        <v>0</v>
      </c>
      <c r="BN204" s="316">
        <f t="shared" si="200"/>
        <v>0</v>
      </c>
      <c r="BO204" s="316">
        <f t="shared" si="200"/>
        <v>0</v>
      </c>
      <c r="BP204" s="316">
        <f t="shared" si="200"/>
        <v>0</v>
      </c>
      <c r="BQ204" s="316">
        <f t="shared" si="200"/>
        <v>0</v>
      </c>
      <c r="BR204" s="316">
        <f t="shared" si="200"/>
        <v>0</v>
      </c>
      <c r="BS204" s="316">
        <f t="shared" si="200"/>
        <v>0</v>
      </c>
      <c r="BT204" s="316">
        <f t="shared" si="200"/>
        <v>0</v>
      </c>
      <c r="BU204" s="316">
        <f t="shared" ref="BU204:BX204" si="201">IF($C29="NON-QALY",IF(BU$27="-","",BU$158*BU203),IF($C29="QALY",IF(BU$27="-","",BU203*BU$159),"N/A"))</f>
        <v>0</v>
      </c>
      <c r="BV204" s="316">
        <f t="shared" si="201"/>
        <v>0</v>
      </c>
      <c r="BW204" s="316">
        <f t="shared" si="201"/>
        <v>0</v>
      </c>
      <c r="BX204" s="316">
        <f t="shared" si="201"/>
        <v>0</v>
      </c>
    </row>
    <row r="205" spans="1:76" ht="12" customHeight="1" x14ac:dyDescent="0.2">
      <c r="A205" s="726" t="s">
        <v>51</v>
      </c>
      <c r="B205" s="713">
        <f>B30</f>
        <v>0</v>
      </c>
      <c r="C205" s="713" t="str">
        <f>C30</f>
        <v>Non-QALY</v>
      </c>
      <c r="D205" s="709">
        <f>E205/(IF(C30="QALY",Factors!$BU$51,Factors!$BU$50))</f>
        <v>0</v>
      </c>
      <c r="E205" s="711">
        <f>SUM(G206:BX206)</f>
        <v>0</v>
      </c>
      <c r="F205" s="34" t="s">
        <v>325</v>
      </c>
      <c r="G205" s="316">
        <f>G30</f>
        <v>0</v>
      </c>
      <c r="H205" s="316">
        <f t="shared" ref="H205:BS205" si="202">H30</f>
        <v>0</v>
      </c>
      <c r="I205" s="316">
        <f t="shared" si="202"/>
        <v>0</v>
      </c>
      <c r="J205" s="316">
        <f t="shared" si="202"/>
        <v>0</v>
      </c>
      <c r="K205" s="316">
        <f t="shared" si="202"/>
        <v>0</v>
      </c>
      <c r="L205" s="316">
        <f t="shared" si="202"/>
        <v>0</v>
      </c>
      <c r="M205" s="316">
        <f t="shared" si="202"/>
        <v>0</v>
      </c>
      <c r="N205" s="316">
        <f t="shared" si="202"/>
        <v>0</v>
      </c>
      <c r="O205" s="316">
        <f t="shared" si="202"/>
        <v>0</v>
      </c>
      <c r="P205" s="316">
        <f t="shared" si="202"/>
        <v>0</v>
      </c>
      <c r="Q205" s="316">
        <f t="shared" si="202"/>
        <v>0</v>
      </c>
      <c r="R205" s="316">
        <f t="shared" si="202"/>
        <v>0</v>
      </c>
      <c r="S205" s="316">
        <f t="shared" si="202"/>
        <v>0</v>
      </c>
      <c r="T205" s="316">
        <f t="shared" si="202"/>
        <v>0</v>
      </c>
      <c r="U205" s="316">
        <f t="shared" si="202"/>
        <v>0</v>
      </c>
      <c r="V205" s="316">
        <f t="shared" si="202"/>
        <v>0</v>
      </c>
      <c r="W205" s="316">
        <f t="shared" si="202"/>
        <v>0</v>
      </c>
      <c r="X205" s="316">
        <f t="shared" si="202"/>
        <v>0</v>
      </c>
      <c r="Y205" s="316">
        <f t="shared" si="202"/>
        <v>0</v>
      </c>
      <c r="Z205" s="316">
        <f t="shared" si="202"/>
        <v>0</v>
      </c>
      <c r="AA205" s="316">
        <f t="shared" si="202"/>
        <v>0</v>
      </c>
      <c r="AB205" s="316">
        <f t="shared" si="202"/>
        <v>0</v>
      </c>
      <c r="AC205" s="316">
        <f t="shared" si="202"/>
        <v>0</v>
      </c>
      <c r="AD205" s="316">
        <f t="shared" si="202"/>
        <v>0</v>
      </c>
      <c r="AE205" s="316">
        <f t="shared" si="202"/>
        <v>0</v>
      </c>
      <c r="AF205" s="316">
        <f t="shared" si="202"/>
        <v>0</v>
      </c>
      <c r="AG205" s="316">
        <f t="shared" si="202"/>
        <v>0</v>
      </c>
      <c r="AH205" s="316">
        <f t="shared" si="202"/>
        <v>0</v>
      </c>
      <c r="AI205" s="316">
        <f t="shared" si="202"/>
        <v>0</v>
      </c>
      <c r="AJ205" s="316">
        <f t="shared" si="202"/>
        <v>0</v>
      </c>
      <c r="AK205" s="316">
        <f t="shared" si="202"/>
        <v>0</v>
      </c>
      <c r="AL205" s="316">
        <f t="shared" si="202"/>
        <v>0</v>
      </c>
      <c r="AM205" s="316">
        <f t="shared" si="202"/>
        <v>0</v>
      </c>
      <c r="AN205" s="316">
        <f t="shared" si="202"/>
        <v>0</v>
      </c>
      <c r="AO205" s="316">
        <f t="shared" si="202"/>
        <v>0</v>
      </c>
      <c r="AP205" s="316">
        <f t="shared" si="202"/>
        <v>0</v>
      </c>
      <c r="AQ205" s="316">
        <f t="shared" si="202"/>
        <v>0</v>
      </c>
      <c r="AR205" s="316">
        <f t="shared" si="202"/>
        <v>0</v>
      </c>
      <c r="AS205" s="316">
        <f t="shared" si="202"/>
        <v>0</v>
      </c>
      <c r="AT205" s="316">
        <f t="shared" si="202"/>
        <v>0</v>
      </c>
      <c r="AU205" s="316">
        <f t="shared" si="202"/>
        <v>0</v>
      </c>
      <c r="AV205" s="316">
        <f t="shared" si="202"/>
        <v>0</v>
      </c>
      <c r="AW205" s="316">
        <f t="shared" si="202"/>
        <v>0</v>
      </c>
      <c r="AX205" s="316">
        <f t="shared" si="202"/>
        <v>0</v>
      </c>
      <c r="AY205" s="316">
        <f t="shared" si="202"/>
        <v>0</v>
      </c>
      <c r="AZ205" s="316">
        <f t="shared" si="202"/>
        <v>0</v>
      </c>
      <c r="BA205" s="316">
        <f t="shared" si="202"/>
        <v>0</v>
      </c>
      <c r="BB205" s="316">
        <f t="shared" si="202"/>
        <v>0</v>
      </c>
      <c r="BC205" s="316">
        <f t="shared" si="202"/>
        <v>0</v>
      </c>
      <c r="BD205" s="316">
        <f t="shared" si="202"/>
        <v>0</v>
      </c>
      <c r="BE205" s="316">
        <f t="shared" si="202"/>
        <v>0</v>
      </c>
      <c r="BF205" s="316">
        <f t="shared" si="202"/>
        <v>0</v>
      </c>
      <c r="BG205" s="316">
        <f t="shared" si="202"/>
        <v>0</v>
      </c>
      <c r="BH205" s="316">
        <f t="shared" si="202"/>
        <v>0</v>
      </c>
      <c r="BI205" s="316">
        <f t="shared" si="202"/>
        <v>0</v>
      </c>
      <c r="BJ205" s="316">
        <f t="shared" si="202"/>
        <v>0</v>
      </c>
      <c r="BK205" s="316">
        <f t="shared" si="202"/>
        <v>0</v>
      </c>
      <c r="BL205" s="316">
        <f t="shared" si="202"/>
        <v>0</v>
      </c>
      <c r="BM205" s="316">
        <f t="shared" si="202"/>
        <v>0</v>
      </c>
      <c r="BN205" s="316">
        <f t="shared" si="202"/>
        <v>0</v>
      </c>
      <c r="BO205" s="316">
        <f t="shared" si="202"/>
        <v>0</v>
      </c>
      <c r="BP205" s="316">
        <f t="shared" si="202"/>
        <v>0</v>
      </c>
      <c r="BQ205" s="316">
        <f t="shared" si="202"/>
        <v>0</v>
      </c>
      <c r="BR205" s="316">
        <f t="shared" si="202"/>
        <v>0</v>
      </c>
      <c r="BS205" s="316">
        <f t="shared" si="202"/>
        <v>0</v>
      </c>
      <c r="BT205" s="316">
        <f t="shared" ref="BT205:BX205" si="203">BT30</f>
        <v>0</v>
      </c>
      <c r="BU205" s="316">
        <f t="shared" si="203"/>
        <v>0</v>
      </c>
      <c r="BV205" s="316">
        <f t="shared" si="203"/>
        <v>0</v>
      </c>
      <c r="BW205" s="316">
        <f t="shared" si="203"/>
        <v>0</v>
      </c>
      <c r="BX205" s="316">
        <f t="shared" si="203"/>
        <v>0</v>
      </c>
    </row>
    <row r="206" spans="1:76" ht="12" customHeight="1" x14ac:dyDescent="0.2">
      <c r="A206" s="727"/>
      <c r="B206" s="714"/>
      <c r="C206" s="714"/>
      <c r="D206" s="710"/>
      <c r="E206" s="712"/>
      <c r="F206" s="90" t="s">
        <v>324</v>
      </c>
      <c r="G206" s="316">
        <f>IF($C30="","N/A",G205)</f>
        <v>0</v>
      </c>
      <c r="H206" s="316">
        <f>IF($C30="NON-QALY",IF(H$27="-","",H$158*H205),IF($C30="QALY",IF(H$27="-","",H205*H$159),"N/A"))</f>
        <v>0</v>
      </c>
      <c r="I206" s="316">
        <f t="shared" ref="I206:BT206" si="204">IF($C30="NON-QALY",IF(I$27="-","",I$158*I205),IF($C30="QALY",IF(I$27="-","",I205*I$159),"N/A"))</f>
        <v>0</v>
      </c>
      <c r="J206" s="316">
        <f t="shared" si="204"/>
        <v>0</v>
      </c>
      <c r="K206" s="316">
        <f t="shared" si="204"/>
        <v>0</v>
      </c>
      <c r="L206" s="316">
        <f t="shared" si="204"/>
        <v>0</v>
      </c>
      <c r="M206" s="316">
        <f t="shared" si="204"/>
        <v>0</v>
      </c>
      <c r="N206" s="316">
        <f t="shared" si="204"/>
        <v>0</v>
      </c>
      <c r="O206" s="316">
        <f t="shared" si="204"/>
        <v>0</v>
      </c>
      <c r="P206" s="316">
        <f t="shared" si="204"/>
        <v>0</v>
      </c>
      <c r="Q206" s="316">
        <f t="shared" si="204"/>
        <v>0</v>
      </c>
      <c r="R206" s="316">
        <f t="shared" si="204"/>
        <v>0</v>
      </c>
      <c r="S206" s="316">
        <f t="shared" si="204"/>
        <v>0</v>
      </c>
      <c r="T206" s="316">
        <f t="shared" si="204"/>
        <v>0</v>
      </c>
      <c r="U206" s="316">
        <f t="shared" si="204"/>
        <v>0</v>
      </c>
      <c r="V206" s="316">
        <f t="shared" si="204"/>
        <v>0</v>
      </c>
      <c r="W206" s="316">
        <f t="shared" si="204"/>
        <v>0</v>
      </c>
      <c r="X206" s="316">
        <f t="shared" si="204"/>
        <v>0</v>
      </c>
      <c r="Y206" s="316">
        <f t="shared" si="204"/>
        <v>0</v>
      </c>
      <c r="Z206" s="316">
        <f t="shared" si="204"/>
        <v>0</v>
      </c>
      <c r="AA206" s="316">
        <f t="shared" si="204"/>
        <v>0</v>
      </c>
      <c r="AB206" s="316">
        <f t="shared" si="204"/>
        <v>0</v>
      </c>
      <c r="AC206" s="316">
        <f t="shared" si="204"/>
        <v>0</v>
      </c>
      <c r="AD206" s="316">
        <f t="shared" si="204"/>
        <v>0</v>
      </c>
      <c r="AE206" s="316">
        <f t="shared" si="204"/>
        <v>0</v>
      </c>
      <c r="AF206" s="316">
        <f t="shared" si="204"/>
        <v>0</v>
      </c>
      <c r="AG206" s="316">
        <f t="shared" si="204"/>
        <v>0</v>
      </c>
      <c r="AH206" s="316">
        <f t="shared" si="204"/>
        <v>0</v>
      </c>
      <c r="AI206" s="316">
        <f t="shared" si="204"/>
        <v>0</v>
      </c>
      <c r="AJ206" s="316">
        <f t="shared" si="204"/>
        <v>0</v>
      </c>
      <c r="AK206" s="316">
        <f t="shared" si="204"/>
        <v>0</v>
      </c>
      <c r="AL206" s="316">
        <f t="shared" si="204"/>
        <v>0</v>
      </c>
      <c r="AM206" s="316">
        <f t="shared" si="204"/>
        <v>0</v>
      </c>
      <c r="AN206" s="316">
        <f t="shared" si="204"/>
        <v>0</v>
      </c>
      <c r="AO206" s="316">
        <f t="shared" si="204"/>
        <v>0</v>
      </c>
      <c r="AP206" s="316">
        <f t="shared" si="204"/>
        <v>0</v>
      </c>
      <c r="AQ206" s="316">
        <f t="shared" si="204"/>
        <v>0</v>
      </c>
      <c r="AR206" s="316">
        <f t="shared" si="204"/>
        <v>0</v>
      </c>
      <c r="AS206" s="316">
        <f t="shared" si="204"/>
        <v>0</v>
      </c>
      <c r="AT206" s="316">
        <f t="shared" si="204"/>
        <v>0</v>
      </c>
      <c r="AU206" s="316">
        <f t="shared" si="204"/>
        <v>0</v>
      </c>
      <c r="AV206" s="316">
        <f t="shared" si="204"/>
        <v>0</v>
      </c>
      <c r="AW206" s="316">
        <f t="shared" si="204"/>
        <v>0</v>
      </c>
      <c r="AX206" s="316">
        <f t="shared" si="204"/>
        <v>0</v>
      </c>
      <c r="AY206" s="316">
        <f t="shared" si="204"/>
        <v>0</v>
      </c>
      <c r="AZ206" s="316">
        <f t="shared" si="204"/>
        <v>0</v>
      </c>
      <c r="BA206" s="316">
        <f t="shared" si="204"/>
        <v>0</v>
      </c>
      <c r="BB206" s="316">
        <f t="shared" si="204"/>
        <v>0</v>
      </c>
      <c r="BC206" s="316">
        <f t="shared" si="204"/>
        <v>0</v>
      </c>
      <c r="BD206" s="316">
        <f t="shared" si="204"/>
        <v>0</v>
      </c>
      <c r="BE206" s="316">
        <f t="shared" si="204"/>
        <v>0</v>
      </c>
      <c r="BF206" s="316">
        <f t="shared" si="204"/>
        <v>0</v>
      </c>
      <c r="BG206" s="316">
        <f t="shared" si="204"/>
        <v>0</v>
      </c>
      <c r="BH206" s="316">
        <f t="shared" si="204"/>
        <v>0</v>
      </c>
      <c r="BI206" s="316">
        <f t="shared" si="204"/>
        <v>0</v>
      </c>
      <c r="BJ206" s="316">
        <f t="shared" si="204"/>
        <v>0</v>
      </c>
      <c r="BK206" s="316">
        <f t="shared" si="204"/>
        <v>0</v>
      </c>
      <c r="BL206" s="316">
        <f t="shared" si="204"/>
        <v>0</v>
      </c>
      <c r="BM206" s="316">
        <f t="shared" si="204"/>
        <v>0</v>
      </c>
      <c r="BN206" s="316">
        <f t="shared" si="204"/>
        <v>0</v>
      </c>
      <c r="BO206" s="316">
        <f t="shared" si="204"/>
        <v>0</v>
      </c>
      <c r="BP206" s="316">
        <f t="shared" si="204"/>
        <v>0</v>
      </c>
      <c r="BQ206" s="316">
        <f t="shared" si="204"/>
        <v>0</v>
      </c>
      <c r="BR206" s="316">
        <f t="shared" si="204"/>
        <v>0</v>
      </c>
      <c r="BS206" s="316">
        <f t="shared" si="204"/>
        <v>0</v>
      </c>
      <c r="BT206" s="316">
        <f t="shared" si="204"/>
        <v>0</v>
      </c>
      <c r="BU206" s="316">
        <f t="shared" ref="BU206:BX206" si="205">IF($C30="NON-QALY",IF(BU$27="-","",BU$158*BU205),IF($C30="QALY",IF(BU$27="-","",BU205*BU$159),"N/A"))</f>
        <v>0</v>
      </c>
      <c r="BV206" s="316">
        <f t="shared" si="205"/>
        <v>0</v>
      </c>
      <c r="BW206" s="316">
        <f t="shared" si="205"/>
        <v>0</v>
      </c>
      <c r="BX206" s="316">
        <f t="shared" si="205"/>
        <v>0</v>
      </c>
    </row>
    <row r="207" spans="1:76" ht="12" customHeight="1" x14ac:dyDescent="0.2">
      <c r="A207" s="726" t="s">
        <v>52</v>
      </c>
      <c r="B207" s="713">
        <f>B31</f>
        <v>0</v>
      </c>
      <c r="C207" s="713" t="str">
        <f>C31</f>
        <v>Non-QALY</v>
      </c>
      <c r="D207" s="709">
        <f>E207/(IF(C31="QALY",Factors!$BU$51,Factors!$BU$50))</f>
        <v>0</v>
      </c>
      <c r="E207" s="711">
        <f>SUM(G208:BX208)</f>
        <v>0</v>
      </c>
      <c r="F207" s="34" t="s">
        <v>325</v>
      </c>
      <c r="G207" s="316">
        <f>G31</f>
        <v>0</v>
      </c>
      <c r="H207" s="316">
        <f t="shared" ref="H207:BS207" si="206">H31</f>
        <v>0</v>
      </c>
      <c r="I207" s="316">
        <f t="shared" si="206"/>
        <v>0</v>
      </c>
      <c r="J207" s="316">
        <f t="shared" si="206"/>
        <v>0</v>
      </c>
      <c r="K207" s="316">
        <f t="shared" si="206"/>
        <v>0</v>
      </c>
      <c r="L207" s="316">
        <f t="shared" si="206"/>
        <v>0</v>
      </c>
      <c r="M207" s="316">
        <f t="shared" si="206"/>
        <v>0</v>
      </c>
      <c r="N207" s="316">
        <f t="shared" si="206"/>
        <v>0</v>
      </c>
      <c r="O207" s="316">
        <f t="shared" si="206"/>
        <v>0</v>
      </c>
      <c r="P207" s="316">
        <f t="shared" si="206"/>
        <v>0</v>
      </c>
      <c r="Q207" s="316">
        <f t="shared" si="206"/>
        <v>0</v>
      </c>
      <c r="R207" s="316">
        <f t="shared" si="206"/>
        <v>0</v>
      </c>
      <c r="S207" s="316">
        <f t="shared" si="206"/>
        <v>0</v>
      </c>
      <c r="T207" s="316">
        <f t="shared" si="206"/>
        <v>0</v>
      </c>
      <c r="U207" s="316">
        <f t="shared" si="206"/>
        <v>0</v>
      </c>
      <c r="V207" s="316">
        <f t="shared" si="206"/>
        <v>0</v>
      </c>
      <c r="W207" s="316">
        <f t="shared" si="206"/>
        <v>0</v>
      </c>
      <c r="X207" s="316">
        <f t="shared" si="206"/>
        <v>0</v>
      </c>
      <c r="Y207" s="316">
        <f t="shared" si="206"/>
        <v>0</v>
      </c>
      <c r="Z207" s="316">
        <f t="shared" si="206"/>
        <v>0</v>
      </c>
      <c r="AA207" s="316">
        <f t="shared" si="206"/>
        <v>0</v>
      </c>
      <c r="AB207" s="316">
        <f t="shared" si="206"/>
        <v>0</v>
      </c>
      <c r="AC207" s="316">
        <f t="shared" si="206"/>
        <v>0</v>
      </c>
      <c r="AD207" s="316">
        <f t="shared" si="206"/>
        <v>0</v>
      </c>
      <c r="AE207" s="316">
        <f t="shared" si="206"/>
        <v>0</v>
      </c>
      <c r="AF207" s="316">
        <f t="shared" si="206"/>
        <v>0</v>
      </c>
      <c r="AG207" s="316">
        <f t="shared" si="206"/>
        <v>0</v>
      </c>
      <c r="AH207" s="316">
        <f t="shared" si="206"/>
        <v>0</v>
      </c>
      <c r="AI207" s="316">
        <f t="shared" si="206"/>
        <v>0</v>
      </c>
      <c r="AJ207" s="316">
        <f t="shared" si="206"/>
        <v>0</v>
      </c>
      <c r="AK207" s="316">
        <f t="shared" si="206"/>
        <v>0</v>
      </c>
      <c r="AL207" s="316">
        <f t="shared" si="206"/>
        <v>0</v>
      </c>
      <c r="AM207" s="316">
        <f t="shared" si="206"/>
        <v>0</v>
      </c>
      <c r="AN207" s="316">
        <f t="shared" si="206"/>
        <v>0</v>
      </c>
      <c r="AO207" s="316">
        <f t="shared" si="206"/>
        <v>0</v>
      </c>
      <c r="AP207" s="316">
        <f t="shared" si="206"/>
        <v>0</v>
      </c>
      <c r="AQ207" s="316">
        <f t="shared" si="206"/>
        <v>0</v>
      </c>
      <c r="AR207" s="316">
        <f t="shared" si="206"/>
        <v>0</v>
      </c>
      <c r="AS207" s="316">
        <f t="shared" si="206"/>
        <v>0</v>
      </c>
      <c r="AT207" s="316">
        <f t="shared" si="206"/>
        <v>0</v>
      </c>
      <c r="AU207" s="316">
        <f t="shared" si="206"/>
        <v>0</v>
      </c>
      <c r="AV207" s="316">
        <f t="shared" si="206"/>
        <v>0</v>
      </c>
      <c r="AW207" s="316">
        <f t="shared" si="206"/>
        <v>0</v>
      </c>
      <c r="AX207" s="316">
        <f t="shared" si="206"/>
        <v>0</v>
      </c>
      <c r="AY207" s="316">
        <f t="shared" si="206"/>
        <v>0</v>
      </c>
      <c r="AZ207" s="316">
        <f t="shared" si="206"/>
        <v>0</v>
      </c>
      <c r="BA207" s="316">
        <f t="shared" si="206"/>
        <v>0</v>
      </c>
      <c r="BB207" s="316">
        <f t="shared" si="206"/>
        <v>0</v>
      </c>
      <c r="BC207" s="316">
        <f t="shared" si="206"/>
        <v>0</v>
      </c>
      <c r="BD207" s="316">
        <f t="shared" si="206"/>
        <v>0</v>
      </c>
      <c r="BE207" s="316">
        <f t="shared" si="206"/>
        <v>0</v>
      </c>
      <c r="BF207" s="316">
        <f t="shared" si="206"/>
        <v>0</v>
      </c>
      <c r="BG207" s="316">
        <f t="shared" si="206"/>
        <v>0</v>
      </c>
      <c r="BH207" s="316">
        <f t="shared" si="206"/>
        <v>0</v>
      </c>
      <c r="BI207" s="316">
        <f t="shared" si="206"/>
        <v>0</v>
      </c>
      <c r="BJ207" s="316">
        <f t="shared" si="206"/>
        <v>0</v>
      </c>
      <c r="BK207" s="316">
        <f t="shared" si="206"/>
        <v>0</v>
      </c>
      <c r="BL207" s="316">
        <f t="shared" si="206"/>
        <v>0</v>
      </c>
      <c r="BM207" s="316">
        <f t="shared" si="206"/>
        <v>0</v>
      </c>
      <c r="BN207" s="316">
        <f t="shared" si="206"/>
        <v>0</v>
      </c>
      <c r="BO207" s="316">
        <f t="shared" si="206"/>
        <v>0</v>
      </c>
      <c r="BP207" s="316">
        <f t="shared" si="206"/>
        <v>0</v>
      </c>
      <c r="BQ207" s="316">
        <f t="shared" si="206"/>
        <v>0</v>
      </c>
      <c r="BR207" s="316">
        <f t="shared" si="206"/>
        <v>0</v>
      </c>
      <c r="BS207" s="316">
        <f t="shared" si="206"/>
        <v>0</v>
      </c>
      <c r="BT207" s="316">
        <f t="shared" ref="BT207:BX207" si="207">BT31</f>
        <v>0</v>
      </c>
      <c r="BU207" s="316">
        <f t="shared" si="207"/>
        <v>0</v>
      </c>
      <c r="BV207" s="316">
        <f t="shared" si="207"/>
        <v>0</v>
      </c>
      <c r="BW207" s="316">
        <f t="shared" si="207"/>
        <v>0</v>
      </c>
      <c r="BX207" s="316">
        <f t="shared" si="207"/>
        <v>0</v>
      </c>
    </row>
    <row r="208" spans="1:76" ht="12" customHeight="1" x14ac:dyDescent="0.2">
      <c r="A208" s="727"/>
      <c r="B208" s="714"/>
      <c r="C208" s="714"/>
      <c r="D208" s="710"/>
      <c r="E208" s="712"/>
      <c r="F208" s="90" t="s">
        <v>324</v>
      </c>
      <c r="G208" s="316">
        <f>IF($C31="","N/A",G207)</f>
        <v>0</v>
      </c>
      <c r="H208" s="316">
        <f>IF($C31="NON-QALY",IF(H$27="-","",H$158*H207),IF($C31="QALY",IF(H$27="-","",H207*H$159),"N/A"))</f>
        <v>0</v>
      </c>
      <c r="I208" s="316">
        <f t="shared" ref="I208:BT208" si="208">IF($C31="NON-QALY",IF(I$27="-","",I$158*I207),IF($C31="QALY",IF(I$27="-","",I207*I$159),"N/A"))</f>
        <v>0</v>
      </c>
      <c r="J208" s="316">
        <f t="shared" si="208"/>
        <v>0</v>
      </c>
      <c r="K208" s="316">
        <f t="shared" si="208"/>
        <v>0</v>
      </c>
      <c r="L208" s="316">
        <f t="shared" si="208"/>
        <v>0</v>
      </c>
      <c r="M208" s="316">
        <f t="shared" si="208"/>
        <v>0</v>
      </c>
      <c r="N208" s="316">
        <f t="shared" si="208"/>
        <v>0</v>
      </c>
      <c r="O208" s="316">
        <f t="shared" si="208"/>
        <v>0</v>
      </c>
      <c r="P208" s="316">
        <f t="shared" si="208"/>
        <v>0</v>
      </c>
      <c r="Q208" s="316">
        <f t="shared" si="208"/>
        <v>0</v>
      </c>
      <c r="R208" s="316">
        <f t="shared" si="208"/>
        <v>0</v>
      </c>
      <c r="S208" s="316">
        <f t="shared" si="208"/>
        <v>0</v>
      </c>
      <c r="T208" s="316">
        <f t="shared" si="208"/>
        <v>0</v>
      </c>
      <c r="U208" s="316">
        <f t="shared" si="208"/>
        <v>0</v>
      </c>
      <c r="V208" s="316">
        <f t="shared" si="208"/>
        <v>0</v>
      </c>
      <c r="W208" s="316">
        <f t="shared" si="208"/>
        <v>0</v>
      </c>
      <c r="X208" s="316">
        <f t="shared" si="208"/>
        <v>0</v>
      </c>
      <c r="Y208" s="316">
        <f t="shared" si="208"/>
        <v>0</v>
      </c>
      <c r="Z208" s="316">
        <f t="shared" si="208"/>
        <v>0</v>
      </c>
      <c r="AA208" s="316">
        <f t="shared" si="208"/>
        <v>0</v>
      </c>
      <c r="AB208" s="316">
        <f t="shared" si="208"/>
        <v>0</v>
      </c>
      <c r="AC208" s="316">
        <f t="shared" si="208"/>
        <v>0</v>
      </c>
      <c r="AD208" s="316">
        <f t="shared" si="208"/>
        <v>0</v>
      </c>
      <c r="AE208" s="316">
        <f t="shared" si="208"/>
        <v>0</v>
      </c>
      <c r="AF208" s="316">
        <f t="shared" si="208"/>
        <v>0</v>
      </c>
      <c r="AG208" s="316">
        <f t="shared" si="208"/>
        <v>0</v>
      </c>
      <c r="AH208" s="316">
        <f t="shared" si="208"/>
        <v>0</v>
      </c>
      <c r="AI208" s="316">
        <f t="shared" si="208"/>
        <v>0</v>
      </c>
      <c r="AJ208" s="316">
        <f t="shared" si="208"/>
        <v>0</v>
      </c>
      <c r="AK208" s="316">
        <f t="shared" si="208"/>
        <v>0</v>
      </c>
      <c r="AL208" s="316">
        <f t="shared" si="208"/>
        <v>0</v>
      </c>
      <c r="AM208" s="316">
        <f t="shared" si="208"/>
        <v>0</v>
      </c>
      <c r="AN208" s="316">
        <f t="shared" si="208"/>
        <v>0</v>
      </c>
      <c r="AO208" s="316">
        <f t="shared" si="208"/>
        <v>0</v>
      </c>
      <c r="AP208" s="316">
        <f t="shared" si="208"/>
        <v>0</v>
      </c>
      <c r="AQ208" s="316">
        <f t="shared" si="208"/>
        <v>0</v>
      </c>
      <c r="AR208" s="316">
        <f t="shared" si="208"/>
        <v>0</v>
      </c>
      <c r="AS208" s="316">
        <f t="shared" si="208"/>
        <v>0</v>
      </c>
      <c r="AT208" s="316">
        <f t="shared" si="208"/>
        <v>0</v>
      </c>
      <c r="AU208" s="316">
        <f t="shared" si="208"/>
        <v>0</v>
      </c>
      <c r="AV208" s="316">
        <f t="shared" si="208"/>
        <v>0</v>
      </c>
      <c r="AW208" s="316">
        <f t="shared" si="208"/>
        <v>0</v>
      </c>
      <c r="AX208" s="316">
        <f t="shared" si="208"/>
        <v>0</v>
      </c>
      <c r="AY208" s="316">
        <f t="shared" si="208"/>
        <v>0</v>
      </c>
      <c r="AZ208" s="316">
        <f t="shared" si="208"/>
        <v>0</v>
      </c>
      <c r="BA208" s="316">
        <f t="shared" si="208"/>
        <v>0</v>
      </c>
      <c r="BB208" s="316">
        <f t="shared" si="208"/>
        <v>0</v>
      </c>
      <c r="BC208" s="316">
        <f t="shared" si="208"/>
        <v>0</v>
      </c>
      <c r="BD208" s="316">
        <f t="shared" si="208"/>
        <v>0</v>
      </c>
      <c r="BE208" s="316">
        <f t="shared" si="208"/>
        <v>0</v>
      </c>
      <c r="BF208" s="316">
        <f t="shared" si="208"/>
        <v>0</v>
      </c>
      <c r="BG208" s="316">
        <f t="shared" si="208"/>
        <v>0</v>
      </c>
      <c r="BH208" s="316">
        <f t="shared" si="208"/>
        <v>0</v>
      </c>
      <c r="BI208" s="316">
        <f t="shared" si="208"/>
        <v>0</v>
      </c>
      <c r="BJ208" s="316">
        <f t="shared" si="208"/>
        <v>0</v>
      </c>
      <c r="BK208" s="316">
        <f t="shared" si="208"/>
        <v>0</v>
      </c>
      <c r="BL208" s="316">
        <f t="shared" si="208"/>
        <v>0</v>
      </c>
      <c r="BM208" s="316">
        <f t="shared" si="208"/>
        <v>0</v>
      </c>
      <c r="BN208" s="316">
        <f t="shared" si="208"/>
        <v>0</v>
      </c>
      <c r="BO208" s="316">
        <f t="shared" si="208"/>
        <v>0</v>
      </c>
      <c r="BP208" s="316">
        <f t="shared" si="208"/>
        <v>0</v>
      </c>
      <c r="BQ208" s="316">
        <f t="shared" si="208"/>
        <v>0</v>
      </c>
      <c r="BR208" s="316">
        <f t="shared" si="208"/>
        <v>0</v>
      </c>
      <c r="BS208" s="316">
        <f t="shared" si="208"/>
        <v>0</v>
      </c>
      <c r="BT208" s="316">
        <f t="shared" si="208"/>
        <v>0</v>
      </c>
      <c r="BU208" s="316">
        <f t="shared" ref="BU208:BX208" si="209">IF($C31="NON-QALY",IF(BU$27="-","",BU$158*BU207),IF($C31="QALY",IF(BU$27="-","",BU207*BU$159),"N/A"))</f>
        <v>0</v>
      </c>
      <c r="BV208" s="316">
        <f t="shared" si="209"/>
        <v>0</v>
      </c>
      <c r="BW208" s="316">
        <f t="shared" si="209"/>
        <v>0</v>
      </c>
      <c r="BX208" s="316">
        <f t="shared" si="209"/>
        <v>0</v>
      </c>
    </row>
    <row r="209" spans="1:76" ht="12" customHeight="1" x14ac:dyDescent="0.2">
      <c r="A209" s="726" t="s">
        <v>53</v>
      </c>
      <c r="B209" s="713">
        <f>B32</f>
        <v>0</v>
      </c>
      <c r="C209" s="713" t="str">
        <f>C32</f>
        <v>Non-QALY</v>
      </c>
      <c r="D209" s="709">
        <f>E209/(IF(C32="QALY",Factors!$BU$51,Factors!$BU$50))</f>
        <v>0</v>
      </c>
      <c r="E209" s="711">
        <f>SUM(G210:BX210)</f>
        <v>0</v>
      </c>
      <c r="F209" s="34" t="s">
        <v>325</v>
      </c>
      <c r="G209" s="316">
        <f>G32</f>
        <v>0</v>
      </c>
      <c r="H209" s="316">
        <f t="shared" ref="H209:BS209" si="210">H32</f>
        <v>0</v>
      </c>
      <c r="I209" s="316">
        <f t="shared" si="210"/>
        <v>0</v>
      </c>
      <c r="J209" s="316">
        <f t="shared" si="210"/>
        <v>0</v>
      </c>
      <c r="K209" s="316">
        <f t="shared" si="210"/>
        <v>0</v>
      </c>
      <c r="L209" s="316">
        <f t="shared" si="210"/>
        <v>0</v>
      </c>
      <c r="M209" s="316">
        <f t="shared" si="210"/>
        <v>0</v>
      </c>
      <c r="N209" s="316">
        <f t="shared" si="210"/>
        <v>0</v>
      </c>
      <c r="O209" s="316">
        <f t="shared" si="210"/>
        <v>0</v>
      </c>
      <c r="P209" s="316">
        <f t="shared" si="210"/>
        <v>0</v>
      </c>
      <c r="Q209" s="316">
        <f t="shared" si="210"/>
        <v>0</v>
      </c>
      <c r="R209" s="316">
        <f t="shared" si="210"/>
        <v>0</v>
      </c>
      <c r="S209" s="316">
        <f t="shared" si="210"/>
        <v>0</v>
      </c>
      <c r="T209" s="316">
        <f t="shared" si="210"/>
        <v>0</v>
      </c>
      <c r="U209" s="316">
        <f t="shared" si="210"/>
        <v>0</v>
      </c>
      <c r="V209" s="316">
        <f t="shared" si="210"/>
        <v>0</v>
      </c>
      <c r="W209" s="316">
        <f t="shared" si="210"/>
        <v>0</v>
      </c>
      <c r="X209" s="316">
        <f t="shared" si="210"/>
        <v>0</v>
      </c>
      <c r="Y209" s="316">
        <f t="shared" si="210"/>
        <v>0</v>
      </c>
      <c r="Z209" s="316">
        <f t="shared" si="210"/>
        <v>0</v>
      </c>
      <c r="AA209" s="316">
        <f t="shared" si="210"/>
        <v>0</v>
      </c>
      <c r="AB209" s="316">
        <f t="shared" si="210"/>
        <v>0</v>
      </c>
      <c r="AC209" s="316">
        <f t="shared" si="210"/>
        <v>0</v>
      </c>
      <c r="AD209" s="316">
        <f t="shared" si="210"/>
        <v>0</v>
      </c>
      <c r="AE209" s="316">
        <f t="shared" si="210"/>
        <v>0</v>
      </c>
      <c r="AF209" s="316">
        <f t="shared" si="210"/>
        <v>0</v>
      </c>
      <c r="AG209" s="316">
        <f t="shared" si="210"/>
        <v>0</v>
      </c>
      <c r="AH209" s="316">
        <f t="shared" si="210"/>
        <v>0</v>
      </c>
      <c r="AI209" s="316">
        <f t="shared" si="210"/>
        <v>0</v>
      </c>
      <c r="AJ209" s="316">
        <f t="shared" si="210"/>
        <v>0</v>
      </c>
      <c r="AK209" s="316">
        <f t="shared" si="210"/>
        <v>0</v>
      </c>
      <c r="AL209" s="316">
        <f t="shared" si="210"/>
        <v>0</v>
      </c>
      <c r="AM209" s="316">
        <f t="shared" si="210"/>
        <v>0</v>
      </c>
      <c r="AN209" s="316">
        <f t="shared" si="210"/>
        <v>0</v>
      </c>
      <c r="AO209" s="316">
        <f t="shared" si="210"/>
        <v>0</v>
      </c>
      <c r="AP209" s="316">
        <f t="shared" si="210"/>
        <v>0</v>
      </c>
      <c r="AQ209" s="316">
        <f t="shared" si="210"/>
        <v>0</v>
      </c>
      <c r="AR209" s="316">
        <f t="shared" si="210"/>
        <v>0</v>
      </c>
      <c r="AS209" s="316">
        <f t="shared" si="210"/>
        <v>0</v>
      </c>
      <c r="AT209" s="316">
        <f t="shared" si="210"/>
        <v>0</v>
      </c>
      <c r="AU209" s="316">
        <f t="shared" si="210"/>
        <v>0</v>
      </c>
      <c r="AV209" s="316">
        <f t="shared" si="210"/>
        <v>0</v>
      </c>
      <c r="AW209" s="316">
        <f t="shared" si="210"/>
        <v>0</v>
      </c>
      <c r="AX209" s="316">
        <f t="shared" si="210"/>
        <v>0</v>
      </c>
      <c r="AY209" s="316">
        <f t="shared" si="210"/>
        <v>0</v>
      </c>
      <c r="AZ209" s="316">
        <f t="shared" si="210"/>
        <v>0</v>
      </c>
      <c r="BA209" s="316">
        <f t="shared" si="210"/>
        <v>0</v>
      </c>
      <c r="BB209" s="316">
        <f t="shared" si="210"/>
        <v>0</v>
      </c>
      <c r="BC209" s="316">
        <f t="shared" si="210"/>
        <v>0</v>
      </c>
      <c r="BD209" s="316">
        <f t="shared" si="210"/>
        <v>0</v>
      </c>
      <c r="BE209" s="316">
        <f t="shared" si="210"/>
        <v>0</v>
      </c>
      <c r="BF209" s="316">
        <f t="shared" si="210"/>
        <v>0</v>
      </c>
      <c r="BG209" s="316">
        <f t="shared" si="210"/>
        <v>0</v>
      </c>
      <c r="BH209" s="316">
        <f t="shared" si="210"/>
        <v>0</v>
      </c>
      <c r="BI209" s="316">
        <f t="shared" si="210"/>
        <v>0</v>
      </c>
      <c r="BJ209" s="316">
        <f t="shared" si="210"/>
        <v>0</v>
      </c>
      <c r="BK209" s="316">
        <f t="shared" si="210"/>
        <v>0</v>
      </c>
      <c r="BL209" s="316">
        <f t="shared" si="210"/>
        <v>0</v>
      </c>
      <c r="BM209" s="316">
        <f t="shared" si="210"/>
        <v>0</v>
      </c>
      <c r="BN209" s="316">
        <f t="shared" si="210"/>
        <v>0</v>
      </c>
      <c r="BO209" s="316">
        <f t="shared" si="210"/>
        <v>0</v>
      </c>
      <c r="BP209" s="316">
        <f t="shared" si="210"/>
        <v>0</v>
      </c>
      <c r="BQ209" s="316">
        <f t="shared" si="210"/>
        <v>0</v>
      </c>
      <c r="BR209" s="316">
        <f t="shared" si="210"/>
        <v>0</v>
      </c>
      <c r="BS209" s="316">
        <f t="shared" si="210"/>
        <v>0</v>
      </c>
      <c r="BT209" s="316">
        <f t="shared" ref="BT209:BX209" si="211">BT32</f>
        <v>0</v>
      </c>
      <c r="BU209" s="316">
        <f t="shared" si="211"/>
        <v>0</v>
      </c>
      <c r="BV209" s="316">
        <f t="shared" si="211"/>
        <v>0</v>
      </c>
      <c r="BW209" s="316">
        <f t="shared" si="211"/>
        <v>0</v>
      </c>
      <c r="BX209" s="316">
        <f t="shared" si="211"/>
        <v>0</v>
      </c>
    </row>
    <row r="210" spans="1:76" ht="12" customHeight="1" x14ac:dyDescent="0.2">
      <c r="A210" s="727"/>
      <c r="B210" s="714"/>
      <c r="C210" s="714"/>
      <c r="D210" s="710"/>
      <c r="E210" s="712"/>
      <c r="F210" s="90" t="s">
        <v>324</v>
      </c>
      <c r="G210" s="316">
        <f>IF($C32="","N/A",G209)</f>
        <v>0</v>
      </c>
      <c r="H210" s="316">
        <f>IF($C32="NON-QALY",IF(H$27="-","",H$158*H209),IF($C32="QALY",IF(H$27="-","",H209*H$159),"N/A"))</f>
        <v>0</v>
      </c>
      <c r="I210" s="316">
        <f t="shared" ref="I210:BT210" si="212">IF($C32="NON-QALY",IF(I$27="-","",I$158*I209),IF($C32="QALY",IF(I$27="-","",I209*I$159),"N/A"))</f>
        <v>0</v>
      </c>
      <c r="J210" s="316">
        <f t="shared" si="212"/>
        <v>0</v>
      </c>
      <c r="K210" s="316">
        <f t="shared" si="212"/>
        <v>0</v>
      </c>
      <c r="L210" s="316">
        <f t="shared" si="212"/>
        <v>0</v>
      </c>
      <c r="M210" s="316">
        <f t="shared" si="212"/>
        <v>0</v>
      </c>
      <c r="N210" s="316">
        <f t="shared" si="212"/>
        <v>0</v>
      </c>
      <c r="O210" s="316">
        <f t="shared" si="212"/>
        <v>0</v>
      </c>
      <c r="P210" s="316">
        <f t="shared" si="212"/>
        <v>0</v>
      </c>
      <c r="Q210" s="316">
        <f t="shared" si="212"/>
        <v>0</v>
      </c>
      <c r="R210" s="316">
        <f t="shared" si="212"/>
        <v>0</v>
      </c>
      <c r="S210" s="316">
        <f t="shared" si="212"/>
        <v>0</v>
      </c>
      <c r="T210" s="316">
        <f t="shared" si="212"/>
        <v>0</v>
      </c>
      <c r="U210" s="316">
        <f t="shared" si="212"/>
        <v>0</v>
      </c>
      <c r="V210" s="316">
        <f t="shared" si="212"/>
        <v>0</v>
      </c>
      <c r="W210" s="316">
        <f t="shared" si="212"/>
        <v>0</v>
      </c>
      <c r="X210" s="316">
        <f t="shared" si="212"/>
        <v>0</v>
      </c>
      <c r="Y210" s="316">
        <f t="shared" si="212"/>
        <v>0</v>
      </c>
      <c r="Z210" s="316">
        <f t="shared" si="212"/>
        <v>0</v>
      </c>
      <c r="AA210" s="316">
        <f t="shared" si="212"/>
        <v>0</v>
      </c>
      <c r="AB210" s="316">
        <f t="shared" si="212"/>
        <v>0</v>
      </c>
      <c r="AC210" s="316">
        <f t="shared" si="212"/>
        <v>0</v>
      </c>
      <c r="AD210" s="316">
        <f t="shared" si="212"/>
        <v>0</v>
      </c>
      <c r="AE210" s="316">
        <f t="shared" si="212"/>
        <v>0</v>
      </c>
      <c r="AF210" s="316">
        <f t="shared" si="212"/>
        <v>0</v>
      </c>
      <c r="AG210" s="316">
        <f t="shared" si="212"/>
        <v>0</v>
      </c>
      <c r="AH210" s="316">
        <f t="shared" si="212"/>
        <v>0</v>
      </c>
      <c r="AI210" s="316">
        <f t="shared" si="212"/>
        <v>0</v>
      </c>
      <c r="AJ210" s="316">
        <f t="shared" si="212"/>
        <v>0</v>
      </c>
      <c r="AK210" s="316">
        <f t="shared" si="212"/>
        <v>0</v>
      </c>
      <c r="AL210" s="316">
        <f t="shared" si="212"/>
        <v>0</v>
      </c>
      <c r="AM210" s="316">
        <f t="shared" si="212"/>
        <v>0</v>
      </c>
      <c r="AN210" s="316">
        <f t="shared" si="212"/>
        <v>0</v>
      </c>
      <c r="AO210" s="316">
        <f t="shared" si="212"/>
        <v>0</v>
      </c>
      <c r="AP210" s="316">
        <f t="shared" si="212"/>
        <v>0</v>
      </c>
      <c r="AQ210" s="316">
        <f t="shared" si="212"/>
        <v>0</v>
      </c>
      <c r="AR210" s="316">
        <f t="shared" si="212"/>
        <v>0</v>
      </c>
      <c r="AS210" s="316">
        <f t="shared" si="212"/>
        <v>0</v>
      </c>
      <c r="AT210" s="316">
        <f t="shared" si="212"/>
        <v>0</v>
      </c>
      <c r="AU210" s="316">
        <f t="shared" si="212"/>
        <v>0</v>
      </c>
      <c r="AV210" s="316">
        <f t="shared" si="212"/>
        <v>0</v>
      </c>
      <c r="AW210" s="316">
        <f t="shared" si="212"/>
        <v>0</v>
      </c>
      <c r="AX210" s="316">
        <f t="shared" si="212"/>
        <v>0</v>
      </c>
      <c r="AY210" s="316">
        <f t="shared" si="212"/>
        <v>0</v>
      </c>
      <c r="AZ210" s="316">
        <f t="shared" si="212"/>
        <v>0</v>
      </c>
      <c r="BA210" s="316">
        <f t="shared" si="212"/>
        <v>0</v>
      </c>
      <c r="BB210" s="316">
        <f t="shared" si="212"/>
        <v>0</v>
      </c>
      <c r="BC210" s="316">
        <f t="shared" si="212"/>
        <v>0</v>
      </c>
      <c r="BD210" s="316">
        <f t="shared" si="212"/>
        <v>0</v>
      </c>
      <c r="BE210" s="316">
        <f t="shared" si="212"/>
        <v>0</v>
      </c>
      <c r="BF210" s="316">
        <f t="shared" si="212"/>
        <v>0</v>
      </c>
      <c r="BG210" s="316">
        <f t="shared" si="212"/>
        <v>0</v>
      </c>
      <c r="BH210" s="316">
        <f t="shared" si="212"/>
        <v>0</v>
      </c>
      <c r="BI210" s="316">
        <f t="shared" si="212"/>
        <v>0</v>
      </c>
      <c r="BJ210" s="316">
        <f t="shared" si="212"/>
        <v>0</v>
      </c>
      <c r="BK210" s="316">
        <f t="shared" si="212"/>
        <v>0</v>
      </c>
      <c r="BL210" s="316">
        <f t="shared" si="212"/>
        <v>0</v>
      </c>
      <c r="BM210" s="316">
        <f t="shared" si="212"/>
        <v>0</v>
      </c>
      <c r="BN210" s="316">
        <f t="shared" si="212"/>
        <v>0</v>
      </c>
      <c r="BO210" s="316">
        <f t="shared" si="212"/>
        <v>0</v>
      </c>
      <c r="BP210" s="316">
        <f t="shared" si="212"/>
        <v>0</v>
      </c>
      <c r="BQ210" s="316">
        <f t="shared" si="212"/>
        <v>0</v>
      </c>
      <c r="BR210" s="316">
        <f t="shared" si="212"/>
        <v>0</v>
      </c>
      <c r="BS210" s="316">
        <f t="shared" si="212"/>
        <v>0</v>
      </c>
      <c r="BT210" s="316">
        <f t="shared" si="212"/>
        <v>0</v>
      </c>
      <c r="BU210" s="316">
        <f t="shared" ref="BU210:BX210" si="213">IF($C32="NON-QALY",IF(BU$27="-","",BU$158*BU209),IF($C32="QALY",IF(BU$27="-","",BU209*BU$159),"N/A"))</f>
        <v>0</v>
      </c>
      <c r="BV210" s="316">
        <f t="shared" si="213"/>
        <v>0</v>
      </c>
      <c r="BW210" s="316">
        <f t="shared" si="213"/>
        <v>0</v>
      </c>
      <c r="BX210" s="316">
        <f t="shared" si="213"/>
        <v>0</v>
      </c>
    </row>
    <row r="211" spans="1:76" ht="12" customHeight="1" x14ac:dyDescent="0.2">
      <c r="A211" s="726" t="s">
        <v>54</v>
      </c>
      <c r="B211" s="713">
        <f>B33</f>
        <v>0</v>
      </c>
      <c r="C211" s="713" t="str">
        <f>C33</f>
        <v>Non-QALY</v>
      </c>
      <c r="D211" s="709">
        <f>E211/(IF(C33="QALY",Factors!$BU$51,Factors!$BU$50))</f>
        <v>0</v>
      </c>
      <c r="E211" s="711">
        <f>SUM(G212:BX212)</f>
        <v>0</v>
      </c>
      <c r="F211" s="34" t="s">
        <v>325</v>
      </c>
      <c r="G211" s="316">
        <f>G33</f>
        <v>0</v>
      </c>
      <c r="H211" s="316">
        <f t="shared" ref="H211:BS211" si="214">H33</f>
        <v>0</v>
      </c>
      <c r="I211" s="316">
        <f t="shared" si="214"/>
        <v>0</v>
      </c>
      <c r="J211" s="316">
        <f t="shared" si="214"/>
        <v>0</v>
      </c>
      <c r="K211" s="316">
        <f t="shared" si="214"/>
        <v>0</v>
      </c>
      <c r="L211" s="316">
        <f t="shared" si="214"/>
        <v>0</v>
      </c>
      <c r="M211" s="316">
        <f t="shared" si="214"/>
        <v>0</v>
      </c>
      <c r="N211" s="316">
        <f t="shared" si="214"/>
        <v>0</v>
      </c>
      <c r="O211" s="316">
        <f t="shared" si="214"/>
        <v>0</v>
      </c>
      <c r="P211" s="316">
        <f t="shared" si="214"/>
        <v>0</v>
      </c>
      <c r="Q211" s="316">
        <f t="shared" si="214"/>
        <v>0</v>
      </c>
      <c r="R211" s="316">
        <f t="shared" si="214"/>
        <v>0</v>
      </c>
      <c r="S211" s="316">
        <f t="shared" si="214"/>
        <v>0</v>
      </c>
      <c r="T211" s="316">
        <f t="shared" si="214"/>
        <v>0</v>
      </c>
      <c r="U211" s="316">
        <f t="shared" si="214"/>
        <v>0</v>
      </c>
      <c r="V211" s="316">
        <f t="shared" si="214"/>
        <v>0</v>
      </c>
      <c r="W211" s="316">
        <f t="shared" si="214"/>
        <v>0</v>
      </c>
      <c r="X211" s="316">
        <f t="shared" si="214"/>
        <v>0</v>
      </c>
      <c r="Y211" s="316">
        <f t="shared" si="214"/>
        <v>0</v>
      </c>
      <c r="Z211" s="316">
        <f t="shared" si="214"/>
        <v>0</v>
      </c>
      <c r="AA211" s="316">
        <f t="shared" si="214"/>
        <v>0</v>
      </c>
      <c r="AB211" s="316">
        <f t="shared" si="214"/>
        <v>0</v>
      </c>
      <c r="AC211" s="316">
        <f t="shared" si="214"/>
        <v>0</v>
      </c>
      <c r="AD211" s="316">
        <f t="shared" si="214"/>
        <v>0</v>
      </c>
      <c r="AE211" s="316">
        <f t="shared" si="214"/>
        <v>0</v>
      </c>
      <c r="AF211" s="316">
        <f t="shared" si="214"/>
        <v>0</v>
      </c>
      <c r="AG211" s="316">
        <f t="shared" si="214"/>
        <v>0</v>
      </c>
      <c r="AH211" s="316">
        <f t="shared" si="214"/>
        <v>0</v>
      </c>
      <c r="AI211" s="316">
        <f t="shared" si="214"/>
        <v>0</v>
      </c>
      <c r="AJ211" s="316">
        <f t="shared" si="214"/>
        <v>0</v>
      </c>
      <c r="AK211" s="316">
        <f t="shared" si="214"/>
        <v>0</v>
      </c>
      <c r="AL211" s="316">
        <f t="shared" si="214"/>
        <v>0</v>
      </c>
      <c r="AM211" s="316">
        <f t="shared" si="214"/>
        <v>0</v>
      </c>
      <c r="AN211" s="316">
        <f t="shared" si="214"/>
        <v>0</v>
      </c>
      <c r="AO211" s="316">
        <f t="shared" si="214"/>
        <v>0</v>
      </c>
      <c r="AP211" s="316">
        <f t="shared" si="214"/>
        <v>0</v>
      </c>
      <c r="AQ211" s="316">
        <f t="shared" si="214"/>
        <v>0</v>
      </c>
      <c r="AR211" s="316">
        <f t="shared" si="214"/>
        <v>0</v>
      </c>
      <c r="AS211" s="316">
        <f t="shared" si="214"/>
        <v>0</v>
      </c>
      <c r="AT211" s="316">
        <f t="shared" si="214"/>
        <v>0</v>
      </c>
      <c r="AU211" s="316">
        <f t="shared" si="214"/>
        <v>0</v>
      </c>
      <c r="AV211" s="316">
        <f t="shared" si="214"/>
        <v>0</v>
      </c>
      <c r="AW211" s="316">
        <f t="shared" si="214"/>
        <v>0</v>
      </c>
      <c r="AX211" s="316">
        <f t="shared" si="214"/>
        <v>0</v>
      </c>
      <c r="AY211" s="316">
        <f t="shared" si="214"/>
        <v>0</v>
      </c>
      <c r="AZ211" s="316">
        <f t="shared" si="214"/>
        <v>0</v>
      </c>
      <c r="BA211" s="316">
        <f t="shared" si="214"/>
        <v>0</v>
      </c>
      <c r="BB211" s="316">
        <f t="shared" si="214"/>
        <v>0</v>
      </c>
      <c r="BC211" s="316">
        <f t="shared" si="214"/>
        <v>0</v>
      </c>
      <c r="BD211" s="316">
        <f t="shared" si="214"/>
        <v>0</v>
      </c>
      <c r="BE211" s="316">
        <f t="shared" si="214"/>
        <v>0</v>
      </c>
      <c r="BF211" s="316">
        <f t="shared" si="214"/>
        <v>0</v>
      </c>
      <c r="BG211" s="316">
        <f t="shared" si="214"/>
        <v>0</v>
      </c>
      <c r="BH211" s="316">
        <f t="shared" si="214"/>
        <v>0</v>
      </c>
      <c r="BI211" s="316">
        <f t="shared" si="214"/>
        <v>0</v>
      </c>
      <c r="BJ211" s="316">
        <f t="shared" si="214"/>
        <v>0</v>
      </c>
      <c r="BK211" s="316">
        <f t="shared" si="214"/>
        <v>0</v>
      </c>
      <c r="BL211" s="316">
        <f t="shared" si="214"/>
        <v>0</v>
      </c>
      <c r="BM211" s="316">
        <f t="shared" si="214"/>
        <v>0</v>
      </c>
      <c r="BN211" s="316">
        <f t="shared" si="214"/>
        <v>0</v>
      </c>
      <c r="BO211" s="316">
        <f t="shared" si="214"/>
        <v>0</v>
      </c>
      <c r="BP211" s="316">
        <f t="shared" si="214"/>
        <v>0</v>
      </c>
      <c r="BQ211" s="316">
        <f t="shared" si="214"/>
        <v>0</v>
      </c>
      <c r="BR211" s="316">
        <f t="shared" si="214"/>
        <v>0</v>
      </c>
      <c r="BS211" s="316">
        <f t="shared" si="214"/>
        <v>0</v>
      </c>
      <c r="BT211" s="316">
        <f t="shared" ref="BT211:BX211" si="215">BT33</f>
        <v>0</v>
      </c>
      <c r="BU211" s="316">
        <f t="shared" si="215"/>
        <v>0</v>
      </c>
      <c r="BV211" s="316">
        <f t="shared" si="215"/>
        <v>0</v>
      </c>
      <c r="BW211" s="316">
        <f t="shared" si="215"/>
        <v>0</v>
      </c>
      <c r="BX211" s="316">
        <f t="shared" si="215"/>
        <v>0</v>
      </c>
    </row>
    <row r="212" spans="1:76" ht="12" customHeight="1" x14ac:dyDescent="0.2">
      <c r="A212" s="727"/>
      <c r="B212" s="714"/>
      <c r="C212" s="714"/>
      <c r="D212" s="710"/>
      <c r="E212" s="712"/>
      <c r="F212" s="90" t="s">
        <v>324</v>
      </c>
      <c r="G212" s="316">
        <f>IF($C33="","N/A",G211)</f>
        <v>0</v>
      </c>
      <c r="H212" s="316">
        <f>IF($C33="NON-QALY",IF(H$27="-","",H$158*H211),IF($C33="QALY",IF(H$27="-","",H211*H$159),"N/A"))</f>
        <v>0</v>
      </c>
      <c r="I212" s="316">
        <f t="shared" ref="I212:BT212" si="216">IF($C33="NON-QALY",IF(I$27="-","",I$158*I211),IF($C33="QALY",IF(I$27="-","",I211*I$159),"N/A"))</f>
        <v>0</v>
      </c>
      <c r="J212" s="316">
        <f t="shared" si="216"/>
        <v>0</v>
      </c>
      <c r="K212" s="316">
        <f t="shared" si="216"/>
        <v>0</v>
      </c>
      <c r="L212" s="316">
        <f t="shared" si="216"/>
        <v>0</v>
      </c>
      <c r="M212" s="316">
        <f t="shared" si="216"/>
        <v>0</v>
      </c>
      <c r="N212" s="316">
        <f t="shared" si="216"/>
        <v>0</v>
      </c>
      <c r="O212" s="316">
        <f t="shared" si="216"/>
        <v>0</v>
      </c>
      <c r="P212" s="316">
        <f t="shared" si="216"/>
        <v>0</v>
      </c>
      <c r="Q212" s="316">
        <f t="shared" si="216"/>
        <v>0</v>
      </c>
      <c r="R212" s="316">
        <f t="shared" si="216"/>
        <v>0</v>
      </c>
      <c r="S212" s="316">
        <f t="shared" si="216"/>
        <v>0</v>
      </c>
      <c r="T212" s="316">
        <f t="shared" si="216"/>
        <v>0</v>
      </c>
      <c r="U212" s="316">
        <f t="shared" si="216"/>
        <v>0</v>
      </c>
      <c r="V212" s="316">
        <f t="shared" si="216"/>
        <v>0</v>
      </c>
      <c r="W212" s="316">
        <f t="shared" si="216"/>
        <v>0</v>
      </c>
      <c r="X212" s="316">
        <f t="shared" si="216"/>
        <v>0</v>
      </c>
      <c r="Y212" s="316">
        <f t="shared" si="216"/>
        <v>0</v>
      </c>
      <c r="Z212" s="316">
        <f t="shared" si="216"/>
        <v>0</v>
      </c>
      <c r="AA212" s="316">
        <f t="shared" si="216"/>
        <v>0</v>
      </c>
      <c r="AB212" s="316">
        <f t="shared" si="216"/>
        <v>0</v>
      </c>
      <c r="AC212" s="316">
        <f t="shared" si="216"/>
        <v>0</v>
      </c>
      <c r="AD212" s="316">
        <f t="shared" si="216"/>
        <v>0</v>
      </c>
      <c r="AE212" s="316">
        <f t="shared" si="216"/>
        <v>0</v>
      </c>
      <c r="AF212" s="316">
        <f t="shared" si="216"/>
        <v>0</v>
      </c>
      <c r="AG212" s="316">
        <f t="shared" si="216"/>
        <v>0</v>
      </c>
      <c r="AH212" s="316">
        <f t="shared" si="216"/>
        <v>0</v>
      </c>
      <c r="AI212" s="316">
        <f t="shared" si="216"/>
        <v>0</v>
      </c>
      <c r="AJ212" s="316">
        <f t="shared" si="216"/>
        <v>0</v>
      </c>
      <c r="AK212" s="316">
        <f t="shared" si="216"/>
        <v>0</v>
      </c>
      <c r="AL212" s="316">
        <f t="shared" si="216"/>
        <v>0</v>
      </c>
      <c r="AM212" s="316">
        <f t="shared" si="216"/>
        <v>0</v>
      </c>
      <c r="AN212" s="316">
        <f t="shared" si="216"/>
        <v>0</v>
      </c>
      <c r="AO212" s="316">
        <f t="shared" si="216"/>
        <v>0</v>
      </c>
      <c r="AP212" s="316">
        <f t="shared" si="216"/>
        <v>0</v>
      </c>
      <c r="AQ212" s="316">
        <f t="shared" si="216"/>
        <v>0</v>
      </c>
      <c r="AR212" s="316">
        <f t="shared" si="216"/>
        <v>0</v>
      </c>
      <c r="AS212" s="316">
        <f t="shared" si="216"/>
        <v>0</v>
      </c>
      <c r="AT212" s="316">
        <f t="shared" si="216"/>
        <v>0</v>
      </c>
      <c r="AU212" s="316">
        <f t="shared" si="216"/>
        <v>0</v>
      </c>
      <c r="AV212" s="316">
        <f t="shared" si="216"/>
        <v>0</v>
      </c>
      <c r="AW212" s="316">
        <f t="shared" si="216"/>
        <v>0</v>
      </c>
      <c r="AX212" s="316">
        <f t="shared" si="216"/>
        <v>0</v>
      </c>
      <c r="AY212" s="316">
        <f t="shared" si="216"/>
        <v>0</v>
      </c>
      <c r="AZ212" s="316">
        <f t="shared" si="216"/>
        <v>0</v>
      </c>
      <c r="BA212" s="316">
        <f t="shared" si="216"/>
        <v>0</v>
      </c>
      <c r="BB212" s="316">
        <f t="shared" si="216"/>
        <v>0</v>
      </c>
      <c r="BC212" s="316">
        <f t="shared" si="216"/>
        <v>0</v>
      </c>
      <c r="BD212" s="316">
        <f t="shared" si="216"/>
        <v>0</v>
      </c>
      <c r="BE212" s="316">
        <f t="shared" si="216"/>
        <v>0</v>
      </c>
      <c r="BF212" s="316">
        <f t="shared" si="216"/>
        <v>0</v>
      </c>
      <c r="BG212" s="316">
        <f t="shared" si="216"/>
        <v>0</v>
      </c>
      <c r="BH212" s="316">
        <f t="shared" si="216"/>
        <v>0</v>
      </c>
      <c r="BI212" s="316">
        <f t="shared" si="216"/>
        <v>0</v>
      </c>
      <c r="BJ212" s="316">
        <f t="shared" si="216"/>
        <v>0</v>
      </c>
      <c r="BK212" s="316">
        <f t="shared" si="216"/>
        <v>0</v>
      </c>
      <c r="BL212" s="316">
        <f t="shared" si="216"/>
        <v>0</v>
      </c>
      <c r="BM212" s="316">
        <f t="shared" si="216"/>
        <v>0</v>
      </c>
      <c r="BN212" s="316">
        <f t="shared" si="216"/>
        <v>0</v>
      </c>
      <c r="BO212" s="316">
        <f t="shared" si="216"/>
        <v>0</v>
      </c>
      <c r="BP212" s="316">
        <f t="shared" si="216"/>
        <v>0</v>
      </c>
      <c r="BQ212" s="316">
        <f t="shared" si="216"/>
        <v>0</v>
      </c>
      <c r="BR212" s="316">
        <f t="shared" si="216"/>
        <v>0</v>
      </c>
      <c r="BS212" s="316">
        <f t="shared" si="216"/>
        <v>0</v>
      </c>
      <c r="BT212" s="316">
        <f t="shared" si="216"/>
        <v>0</v>
      </c>
      <c r="BU212" s="316">
        <f t="shared" ref="BU212:BX212" si="217">IF($C33="NON-QALY",IF(BU$27="-","",BU$158*BU211),IF($C33="QALY",IF(BU$27="-","",BU211*BU$159),"N/A"))</f>
        <v>0</v>
      </c>
      <c r="BV212" s="316">
        <f t="shared" si="217"/>
        <v>0</v>
      </c>
      <c r="BW212" s="316">
        <f t="shared" si="217"/>
        <v>0</v>
      </c>
      <c r="BX212" s="316">
        <f t="shared" si="217"/>
        <v>0</v>
      </c>
    </row>
    <row r="213" spans="1:76" ht="12" customHeight="1" x14ac:dyDescent="0.2">
      <c r="A213" s="726" t="s">
        <v>566</v>
      </c>
      <c r="B213" s="713">
        <f>B34</f>
        <v>0</v>
      </c>
      <c r="C213" s="713" t="str">
        <f>C34</f>
        <v>Non-QALY</v>
      </c>
      <c r="D213" s="709">
        <f>E213/(IF(C34="QALY",Factors!$BU$51,Factors!$BU$50))</f>
        <v>0</v>
      </c>
      <c r="E213" s="711">
        <f t="shared" ref="E213" si="218">SUM(G214:BX214)</f>
        <v>0</v>
      </c>
      <c r="F213" s="34" t="s">
        <v>325</v>
      </c>
      <c r="G213" s="316">
        <f>G34</f>
        <v>0</v>
      </c>
      <c r="H213" s="316">
        <f t="shared" ref="H213:BS213" si="219">H34</f>
        <v>0</v>
      </c>
      <c r="I213" s="316">
        <f t="shared" si="219"/>
        <v>0</v>
      </c>
      <c r="J213" s="316">
        <f t="shared" si="219"/>
        <v>0</v>
      </c>
      <c r="K213" s="316">
        <f t="shared" si="219"/>
        <v>0</v>
      </c>
      <c r="L213" s="316">
        <f t="shared" si="219"/>
        <v>0</v>
      </c>
      <c r="M213" s="316">
        <f t="shared" si="219"/>
        <v>0</v>
      </c>
      <c r="N213" s="316">
        <f t="shared" si="219"/>
        <v>0</v>
      </c>
      <c r="O213" s="316">
        <f t="shared" si="219"/>
        <v>0</v>
      </c>
      <c r="P213" s="316">
        <f t="shared" si="219"/>
        <v>0</v>
      </c>
      <c r="Q213" s="316">
        <f t="shared" si="219"/>
        <v>0</v>
      </c>
      <c r="R213" s="316">
        <f t="shared" si="219"/>
        <v>0</v>
      </c>
      <c r="S213" s="316">
        <f t="shared" si="219"/>
        <v>0</v>
      </c>
      <c r="T213" s="316">
        <f t="shared" si="219"/>
        <v>0</v>
      </c>
      <c r="U213" s="316">
        <f t="shared" si="219"/>
        <v>0</v>
      </c>
      <c r="V213" s="316">
        <f t="shared" si="219"/>
        <v>0</v>
      </c>
      <c r="W213" s="316">
        <f t="shared" si="219"/>
        <v>0</v>
      </c>
      <c r="X213" s="316">
        <f t="shared" si="219"/>
        <v>0</v>
      </c>
      <c r="Y213" s="316">
        <f t="shared" si="219"/>
        <v>0</v>
      </c>
      <c r="Z213" s="316">
        <f t="shared" si="219"/>
        <v>0</v>
      </c>
      <c r="AA213" s="316">
        <f t="shared" si="219"/>
        <v>0</v>
      </c>
      <c r="AB213" s="316">
        <f t="shared" si="219"/>
        <v>0</v>
      </c>
      <c r="AC213" s="316">
        <f t="shared" si="219"/>
        <v>0</v>
      </c>
      <c r="AD213" s="316">
        <f t="shared" si="219"/>
        <v>0</v>
      </c>
      <c r="AE213" s="316">
        <f t="shared" si="219"/>
        <v>0</v>
      </c>
      <c r="AF213" s="316">
        <f t="shared" si="219"/>
        <v>0</v>
      </c>
      <c r="AG213" s="316">
        <f t="shared" si="219"/>
        <v>0</v>
      </c>
      <c r="AH213" s="316">
        <f t="shared" si="219"/>
        <v>0</v>
      </c>
      <c r="AI213" s="316">
        <f t="shared" si="219"/>
        <v>0</v>
      </c>
      <c r="AJ213" s="316">
        <f t="shared" si="219"/>
        <v>0</v>
      </c>
      <c r="AK213" s="316">
        <f t="shared" si="219"/>
        <v>0</v>
      </c>
      <c r="AL213" s="316">
        <f t="shared" si="219"/>
        <v>0</v>
      </c>
      <c r="AM213" s="316">
        <f t="shared" si="219"/>
        <v>0</v>
      </c>
      <c r="AN213" s="316">
        <f t="shared" si="219"/>
        <v>0</v>
      </c>
      <c r="AO213" s="316">
        <f t="shared" si="219"/>
        <v>0</v>
      </c>
      <c r="AP213" s="316">
        <f t="shared" si="219"/>
        <v>0</v>
      </c>
      <c r="AQ213" s="316">
        <f t="shared" si="219"/>
        <v>0</v>
      </c>
      <c r="AR213" s="316">
        <f t="shared" si="219"/>
        <v>0</v>
      </c>
      <c r="AS213" s="316">
        <f t="shared" si="219"/>
        <v>0</v>
      </c>
      <c r="AT213" s="316">
        <f t="shared" si="219"/>
        <v>0</v>
      </c>
      <c r="AU213" s="316">
        <f t="shared" si="219"/>
        <v>0</v>
      </c>
      <c r="AV213" s="316">
        <f t="shared" si="219"/>
        <v>0</v>
      </c>
      <c r="AW213" s="316">
        <f t="shared" si="219"/>
        <v>0</v>
      </c>
      <c r="AX213" s="316">
        <f t="shared" si="219"/>
        <v>0</v>
      </c>
      <c r="AY213" s="316">
        <f t="shared" si="219"/>
        <v>0</v>
      </c>
      <c r="AZ213" s="316">
        <f t="shared" si="219"/>
        <v>0</v>
      </c>
      <c r="BA213" s="316">
        <f t="shared" si="219"/>
        <v>0</v>
      </c>
      <c r="BB213" s="316">
        <f t="shared" si="219"/>
        <v>0</v>
      </c>
      <c r="BC213" s="316">
        <f t="shared" si="219"/>
        <v>0</v>
      </c>
      <c r="BD213" s="316">
        <f t="shared" si="219"/>
        <v>0</v>
      </c>
      <c r="BE213" s="316">
        <f t="shared" si="219"/>
        <v>0</v>
      </c>
      <c r="BF213" s="316">
        <f t="shared" si="219"/>
        <v>0</v>
      </c>
      <c r="BG213" s="316">
        <f t="shared" si="219"/>
        <v>0</v>
      </c>
      <c r="BH213" s="316">
        <f t="shared" si="219"/>
        <v>0</v>
      </c>
      <c r="BI213" s="316">
        <f t="shared" si="219"/>
        <v>0</v>
      </c>
      <c r="BJ213" s="316">
        <f t="shared" si="219"/>
        <v>0</v>
      </c>
      <c r="BK213" s="316">
        <f t="shared" si="219"/>
        <v>0</v>
      </c>
      <c r="BL213" s="316">
        <f t="shared" si="219"/>
        <v>0</v>
      </c>
      <c r="BM213" s="316">
        <f t="shared" si="219"/>
        <v>0</v>
      </c>
      <c r="BN213" s="316">
        <f t="shared" si="219"/>
        <v>0</v>
      </c>
      <c r="BO213" s="316">
        <f t="shared" si="219"/>
        <v>0</v>
      </c>
      <c r="BP213" s="316">
        <f t="shared" si="219"/>
        <v>0</v>
      </c>
      <c r="BQ213" s="316">
        <f t="shared" si="219"/>
        <v>0</v>
      </c>
      <c r="BR213" s="316">
        <f t="shared" si="219"/>
        <v>0</v>
      </c>
      <c r="BS213" s="316">
        <f t="shared" si="219"/>
        <v>0</v>
      </c>
      <c r="BT213" s="316">
        <f t="shared" ref="BT213:BX213" si="220">BT34</f>
        <v>0</v>
      </c>
      <c r="BU213" s="316">
        <f t="shared" si="220"/>
        <v>0</v>
      </c>
      <c r="BV213" s="316">
        <f t="shared" si="220"/>
        <v>0</v>
      </c>
      <c r="BW213" s="316">
        <f t="shared" si="220"/>
        <v>0</v>
      </c>
      <c r="BX213" s="316">
        <f t="shared" si="220"/>
        <v>0</v>
      </c>
    </row>
    <row r="214" spans="1:76" ht="12" customHeight="1" x14ac:dyDescent="0.2">
      <c r="A214" s="727"/>
      <c r="B214" s="714"/>
      <c r="C214" s="714"/>
      <c r="D214" s="710"/>
      <c r="E214" s="712"/>
      <c r="F214" s="90" t="s">
        <v>324</v>
      </c>
      <c r="G214" s="316">
        <f>IF($C34="","N/A",G213)</f>
        <v>0</v>
      </c>
      <c r="H214" s="316">
        <f>IF($C34="NON-QALY",IF(H$27="-","",H$158*H213),IF($C34="QALY",IF(H$27="-","",H213*H$159),"N/A"))</f>
        <v>0</v>
      </c>
      <c r="I214" s="316">
        <f t="shared" ref="I214:BT214" si="221">IF($C34="NON-QALY",IF(I$27="-","",I$158*I213),IF($C34="QALY",IF(I$27="-","",I213*I$159),"N/A"))</f>
        <v>0</v>
      </c>
      <c r="J214" s="316">
        <f t="shared" si="221"/>
        <v>0</v>
      </c>
      <c r="K214" s="316">
        <f t="shared" si="221"/>
        <v>0</v>
      </c>
      <c r="L214" s="316">
        <f t="shared" si="221"/>
        <v>0</v>
      </c>
      <c r="M214" s="316">
        <f t="shared" si="221"/>
        <v>0</v>
      </c>
      <c r="N214" s="316">
        <f t="shared" si="221"/>
        <v>0</v>
      </c>
      <c r="O214" s="316">
        <f t="shared" si="221"/>
        <v>0</v>
      </c>
      <c r="P214" s="316">
        <f t="shared" si="221"/>
        <v>0</v>
      </c>
      <c r="Q214" s="316">
        <f t="shared" si="221"/>
        <v>0</v>
      </c>
      <c r="R214" s="316">
        <f t="shared" si="221"/>
        <v>0</v>
      </c>
      <c r="S214" s="316">
        <f t="shared" si="221"/>
        <v>0</v>
      </c>
      <c r="T214" s="316">
        <f t="shared" si="221"/>
        <v>0</v>
      </c>
      <c r="U214" s="316">
        <f t="shared" si="221"/>
        <v>0</v>
      </c>
      <c r="V214" s="316">
        <f t="shared" si="221"/>
        <v>0</v>
      </c>
      <c r="W214" s="316">
        <f t="shared" si="221"/>
        <v>0</v>
      </c>
      <c r="X214" s="316">
        <f t="shared" si="221"/>
        <v>0</v>
      </c>
      <c r="Y214" s="316">
        <f t="shared" si="221"/>
        <v>0</v>
      </c>
      <c r="Z214" s="316">
        <f t="shared" si="221"/>
        <v>0</v>
      </c>
      <c r="AA214" s="316">
        <f t="shared" si="221"/>
        <v>0</v>
      </c>
      <c r="AB214" s="316">
        <f t="shared" si="221"/>
        <v>0</v>
      </c>
      <c r="AC214" s="316">
        <f t="shared" si="221"/>
        <v>0</v>
      </c>
      <c r="AD214" s="316">
        <f t="shared" si="221"/>
        <v>0</v>
      </c>
      <c r="AE214" s="316">
        <f t="shared" si="221"/>
        <v>0</v>
      </c>
      <c r="AF214" s="316">
        <f t="shared" si="221"/>
        <v>0</v>
      </c>
      <c r="AG214" s="316">
        <f t="shared" si="221"/>
        <v>0</v>
      </c>
      <c r="AH214" s="316">
        <f t="shared" si="221"/>
        <v>0</v>
      </c>
      <c r="AI214" s="316">
        <f t="shared" si="221"/>
        <v>0</v>
      </c>
      <c r="AJ214" s="316">
        <f t="shared" si="221"/>
        <v>0</v>
      </c>
      <c r="AK214" s="316">
        <f t="shared" si="221"/>
        <v>0</v>
      </c>
      <c r="AL214" s="316">
        <f t="shared" si="221"/>
        <v>0</v>
      </c>
      <c r="AM214" s="316">
        <f t="shared" si="221"/>
        <v>0</v>
      </c>
      <c r="AN214" s="316">
        <f t="shared" si="221"/>
        <v>0</v>
      </c>
      <c r="AO214" s="316">
        <f t="shared" si="221"/>
        <v>0</v>
      </c>
      <c r="AP214" s="316">
        <f t="shared" si="221"/>
        <v>0</v>
      </c>
      <c r="AQ214" s="316">
        <f t="shared" si="221"/>
        <v>0</v>
      </c>
      <c r="AR214" s="316">
        <f t="shared" si="221"/>
        <v>0</v>
      </c>
      <c r="AS214" s="316">
        <f t="shared" si="221"/>
        <v>0</v>
      </c>
      <c r="AT214" s="316">
        <f t="shared" si="221"/>
        <v>0</v>
      </c>
      <c r="AU214" s="316">
        <f t="shared" si="221"/>
        <v>0</v>
      </c>
      <c r="AV214" s="316">
        <f t="shared" si="221"/>
        <v>0</v>
      </c>
      <c r="AW214" s="316">
        <f t="shared" si="221"/>
        <v>0</v>
      </c>
      <c r="AX214" s="316">
        <f t="shared" si="221"/>
        <v>0</v>
      </c>
      <c r="AY214" s="316">
        <f t="shared" si="221"/>
        <v>0</v>
      </c>
      <c r="AZ214" s="316">
        <f t="shared" si="221"/>
        <v>0</v>
      </c>
      <c r="BA214" s="316">
        <f t="shared" si="221"/>
        <v>0</v>
      </c>
      <c r="BB214" s="316">
        <f t="shared" si="221"/>
        <v>0</v>
      </c>
      <c r="BC214" s="316">
        <f t="shared" si="221"/>
        <v>0</v>
      </c>
      <c r="BD214" s="316">
        <f t="shared" si="221"/>
        <v>0</v>
      </c>
      <c r="BE214" s="316">
        <f t="shared" si="221"/>
        <v>0</v>
      </c>
      <c r="BF214" s="316">
        <f t="shared" si="221"/>
        <v>0</v>
      </c>
      <c r="BG214" s="316">
        <f t="shared" si="221"/>
        <v>0</v>
      </c>
      <c r="BH214" s="316">
        <f t="shared" si="221"/>
        <v>0</v>
      </c>
      <c r="BI214" s="316">
        <f t="shared" si="221"/>
        <v>0</v>
      </c>
      <c r="BJ214" s="316">
        <f t="shared" si="221"/>
        <v>0</v>
      </c>
      <c r="BK214" s="316">
        <f t="shared" si="221"/>
        <v>0</v>
      </c>
      <c r="BL214" s="316">
        <f t="shared" si="221"/>
        <v>0</v>
      </c>
      <c r="BM214" s="316">
        <f t="shared" si="221"/>
        <v>0</v>
      </c>
      <c r="BN214" s="316">
        <f t="shared" si="221"/>
        <v>0</v>
      </c>
      <c r="BO214" s="316">
        <f t="shared" si="221"/>
        <v>0</v>
      </c>
      <c r="BP214" s="316">
        <f t="shared" si="221"/>
        <v>0</v>
      </c>
      <c r="BQ214" s="316">
        <f t="shared" si="221"/>
        <v>0</v>
      </c>
      <c r="BR214" s="316">
        <f t="shared" si="221"/>
        <v>0</v>
      </c>
      <c r="BS214" s="316">
        <f t="shared" si="221"/>
        <v>0</v>
      </c>
      <c r="BT214" s="316">
        <f t="shared" si="221"/>
        <v>0</v>
      </c>
      <c r="BU214" s="316">
        <f t="shared" ref="BU214:BX214" si="222">IF($C34="NON-QALY",IF(BU$27="-","",BU$158*BU213),IF($C34="QALY",IF(BU$27="-","",BU213*BU$159),"N/A"))</f>
        <v>0</v>
      </c>
      <c r="BV214" s="316">
        <f t="shared" si="222"/>
        <v>0</v>
      </c>
      <c r="BW214" s="316">
        <f t="shared" si="222"/>
        <v>0</v>
      </c>
      <c r="BX214" s="316">
        <f t="shared" si="222"/>
        <v>0</v>
      </c>
    </row>
    <row r="215" spans="1:76" ht="12" customHeight="1" x14ac:dyDescent="0.2">
      <c r="A215" s="726" t="s">
        <v>567</v>
      </c>
      <c r="B215" s="713">
        <f>B35</f>
        <v>0</v>
      </c>
      <c r="C215" s="713" t="str">
        <f>C35</f>
        <v>Non-QALY</v>
      </c>
      <c r="D215" s="709">
        <f>E215/(IF(C35="QALY",Factors!$BU$51,Factors!$BU$50))</f>
        <v>0</v>
      </c>
      <c r="E215" s="711">
        <f t="shared" ref="E215" si="223">SUM(G216:BX216)</f>
        <v>0</v>
      </c>
      <c r="F215" s="34" t="s">
        <v>325</v>
      </c>
      <c r="G215" s="316">
        <f>G35</f>
        <v>0</v>
      </c>
      <c r="H215" s="316">
        <f t="shared" ref="H215:BS215" si="224">H35</f>
        <v>0</v>
      </c>
      <c r="I215" s="316">
        <f t="shared" si="224"/>
        <v>0</v>
      </c>
      <c r="J215" s="316">
        <f t="shared" si="224"/>
        <v>0</v>
      </c>
      <c r="K215" s="316">
        <f t="shared" si="224"/>
        <v>0</v>
      </c>
      <c r="L215" s="316">
        <f t="shared" si="224"/>
        <v>0</v>
      </c>
      <c r="M215" s="316">
        <f t="shared" si="224"/>
        <v>0</v>
      </c>
      <c r="N215" s="316">
        <f t="shared" si="224"/>
        <v>0</v>
      </c>
      <c r="O215" s="316">
        <f t="shared" si="224"/>
        <v>0</v>
      </c>
      <c r="P215" s="316">
        <f t="shared" si="224"/>
        <v>0</v>
      </c>
      <c r="Q215" s="316">
        <f t="shared" si="224"/>
        <v>0</v>
      </c>
      <c r="R215" s="316">
        <f t="shared" si="224"/>
        <v>0</v>
      </c>
      <c r="S215" s="316">
        <f t="shared" si="224"/>
        <v>0</v>
      </c>
      <c r="T215" s="316">
        <f t="shared" si="224"/>
        <v>0</v>
      </c>
      <c r="U215" s="316">
        <f t="shared" si="224"/>
        <v>0</v>
      </c>
      <c r="V215" s="316">
        <f t="shared" si="224"/>
        <v>0</v>
      </c>
      <c r="W215" s="316">
        <f t="shared" si="224"/>
        <v>0</v>
      </c>
      <c r="X215" s="316">
        <f t="shared" si="224"/>
        <v>0</v>
      </c>
      <c r="Y215" s="316">
        <f t="shared" si="224"/>
        <v>0</v>
      </c>
      <c r="Z215" s="316">
        <f t="shared" si="224"/>
        <v>0</v>
      </c>
      <c r="AA215" s="316">
        <f t="shared" si="224"/>
        <v>0</v>
      </c>
      <c r="AB215" s="316">
        <f t="shared" si="224"/>
        <v>0</v>
      </c>
      <c r="AC215" s="316">
        <f t="shared" si="224"/>
        <v>0</v>
      </c>
      <c r="AD215" s="316">
        <f t="shared" si="224"/>
        <v>0</v>
      </c>
      <c r="AE215" s="316">
        <f t="shared" si="224"/>
        <v>0</v>
      </c>
      <c r="AF215" s="316">
        <f t="shared" si="224"/>
        <v>0</v>
      </c>
      <c r="AG215" s="316">
        <f t="shared" si="224"/>
        <v>0</v>
      </c>
      <c r="AH215" s="316">
        <f t="shared" si="224"/>
        <v>0</v>
      </c>
      <c r="AI215" s="316">
        <f t="shared" si="224"/>
        <v>0</v>
      </c>
      <c r="AJ215" s="316">
        <f t="shared" si="224"/>
        <v>0</v>
      </c>
      <c r="AK215" s="316">
        <f t="shared" si="224"/>
        <v>0</v>
      </c>
      <c r="AL215" s="316">
        <f t="shared" si="224"/>
        <v>0</v>
      </c>
      <c r="AM215" s="316">
        <f t="shared" si="224"/>
        <v>0</v>
      </c>
      <c r="AN215" s="316">
        <f t="shared" si="224"/>
        <v>0</v>
      </c>
      <c r="AO215" s="316">
        <f t="shared" si="224"/>
        <v>0</v>
      </c>
      <c r="AP215" s="316">
        <f t="shared" si="224"/>
        <v>0</v>
      </c>
      <c r="AQ215" s="316">
        <f t="shared" si="224"/>
        <v>0</v>
      </c>
      <c r="AR215" s="316">
        <f t="shared" si="224"/>
        <v>0</v>
      </c>
      <c r="AS215" s="316">
        <f t="shared" si="224"/>
        <v>0</v>
      </c>
      <c r="AT215" s="316">
        <f t="shared" si="224"/>
        <v>0</v>
      </c>
      <c r="AU215" s="316">
        <f t="shared" si="224"/>
        <v>0</v>
      </c>
      <c r="AV215" s="316">
        <f t="shared" si="224"/>
        <v>0</v>
      </c>
      <c r="AW215" s="316">
        <f t="shared" si="224"/>
        <v>0</v>
      </c>
      <c r="AX215" s="316">
        <f t="shared" si="224"/>
        <v>0</v>
      </c>
      <c r="AY215" s="316">
        <f t="shared" si="224"/>
        <v>0</v>
      </c>
      <c r="AZ215" s="316">
        <f t="shared" si="224"/>
        <v>0</v>
      </c>
      <c r="BA215" s="316">
        <f t="shared" si="224"/>
        <v>0</v>
      </c>
      <c r="BB215" s="316">
        <f t="shared" si="224"/>
        <v>0</v>
      </c>
      <c r="BC215" s="316">
        <f t="shared" si="224"/>
        <v>0</v>
      </c>
      <c r="BD215" s="316">
        <f t="shared" si="224"/>
        <v>0</v>
      </c>
      <c r="BE215" s="316">
        <f t="shared" si="224"/>
        <v>0</v>
      </c>
      <c r="BF215" s="316">
        <f t="shared" si="224"/>
        <v>0</v>
      </c>
      <c r="BG215" s="316">
        <f t="shared" si="224"/>
        <v>0</v>
      </c>
      <c r="BH215" s="316">
        <f t="shared" si="224"/>
        <v>0</v>
      </c>
      <c r="BI215" s="316">
        <f t="shared" si="224"/>
        <v>0</v>
      </c>
      <c r="BJ215" s="316">
        <f t="shared" si="224"/>
        <v>0</v>
      </c>
      <c r="BK215" s="316">
        <f t="shared" si="224"/>
        <v>0</v>
      </c>
      <c r="BL215" s="316">
        <f t="shared" si="224"/>
        <v>0</v>
      </c>
      <c r="BM215" s="316">
        <f t="shared" si="224"/>
        <v>0</v>
      </c>
      <c r="BN215" s="316">
        <f t="shared" si="224"/>
        <v>0</v>
      </c>
      <c r="BO215" s="316">
        <f t="shared" si="224"/>
        <v>0</v>
      </c>
      <c r="BP215" s="316">
        <f t="shared" si="224"/>
        <v>0</v>
      </c>
      <c r="BQ215" s="316">
        <f t="shared" si="224"/>
        <v>0</v>
      </c>
      <c r="BR215" s="316">
        <f t="shared" si="224"/>
        <v>0</v>
      </c>
      <c r="BS215" s="316">
        <f t="shared" si="224"/>
        <v>0</v>
      </c>
      <c r="BT215" s="316">
        <f t="shared" ref="BT215:BX215" si="225">BT35</f>
        <v>0</v>
      </c>
      <c r="BU215" s="316">
        <f t="shared" si="225"/>
        <v>0</v>
      </c>
      <c r="BV215" s="316">
        <f t="shared" si="225"/>
        <v>0</v>
      </c>
      <c r="BW215" s="316">
        <f t="shared" si="225"/>
        <v>0</v>
      </c>
      <c r="BX215" s="316">
        <f t="shared" si="225"/>
        <v>0</v>
      </c>
    </row>
    <row r="216" spans="1:76" ht="12" customHeight="1" x14ac:dyDescent="0.2">
      <c r="A216" s="727"/>
      <c r="B216" s="714"/>
      <c r="C216" s="714"/>
      <c r="D216" s="710"/>
      <c r="E216" s="712"/>
      <c r="F216" s="90" t="s">
        <v>324</v>
      </c>
      <c r="G216" s="316">
        <f>IF($C35="","N/A",G215)</f>
        <v>0</v>
      </c>
      <c r="H216" s="316">
        <f>IF($C35="NON-QALY",IF(H$27="-","",H$158*H215),IF($C35="QALY",IF(H$27="-","",H215*H$159),"N/A"))</f>
        <v>0</v>
      </c>
      <c r="I216" s="316">
        <f t="shared" ref="I216:BT216" si="226">IF($C35="NON-QALY",IF(I$27="-","",I$158*I215),IF($C35="QALY",IF(I$27="-","",I215*I$159),"N/A"))</f>
        <v>0</v>
      </c>
      <c r="J216" s="316">
        <f t="shared" si="226"/>
        <v>0</v>
      </c>
      <c r="K216" s="316">
        <f t="shared" si="226"/>
        <v>0</v>
      </c>
      <c r="L216" s="316">
        <f t="shared" si="226"/>
        <v>0</v>
      </c>
      <c r="M216" s="316">
        <f t="shared" si="226"/>
        <v>0</v>
      </c>
      <c r="N216" s="316">
        <f t="shared" si="226"/>
        <v>0</v>
      </c>
      <c r="O216" s="316">
        <f t="shared" si="226"/>
        <v>0</v>
      </c>
      <c r="P216" s="316">
        <f t="shared" si="226"/>
        <v>0</v>
      </c>
      <c r="Q216" s="316">
        <f t="shared" si="226"/>
        <v>0</v>
      </c>
      <c r="R216" s="316">
        <f t="shared" si="226"/>
        <v>0</v>
      </c>
      <c r="S216" s="316">
        <f t="shared" si="226"/>
        <v>0</v>
      </c>
      <c r="T216" s="316">
        <f t="shared" si="226"/>
        <v>0</v>
      </c>
      <c r="U216" s="316">
        <f t="shared" si="226"/>
        <v>0</v>
      </c>
      <c r="V216" s="316">
        <f t="shared" si="226"/>
        <v>0</v>
      </c>
      <c r="W216" s="316">
        <f t="shared" si="226"/>
        <v>0</v>
      </c>
      <c r="X216" s="316">
        <f t="shared" si="226"/>
        <v>0</v>
      </c>
      <c r="Y216" s="316">
        <f t="shared" si="226"/>
        <v>0</v>
      </c>
      <c r="Z216" s="316">
        <f t="shared" si="226"/>
        <v>0</v>
      </c>
      <c r="AA216" s="316">
        <f t="shared" si="226"/>
        <v>0</v>
      </c>
      <c r="AB216" s="316">
        <f t="shared" si="226"/>
        <v>0</v>
      </c>
      <c r="AC216" s="316">
        <f t="shared" si="226"/>
        <v>0</v>
      </c>
      <c r="AD216" s="316">
        <f t="shared" si="226"/>
        <v>0</v>
      </c>
      <c r="AE216" s="316">
        <f t="shared" si="226"/>
        <v>0</v>
      </c>
      <c r="AF216" s="316">
        <f t="shared" si="226"/>
        <v>0</v>
      </c>
      <c r="AG216" s="316">
        <f t="shared" si="226"/>
        <v>0</v>
      </c>
      <c r="AH216" s="316">
        <f t="shared" si="226"/>
        <v>0</v>
      </c>
      <c r="AI216" s="316">
        <f t="shared" si="226"/>
        <v>0</v>
      </c>
      <c r="AJ216" s="316">
        <f t="shared" si="226"/>
        <v>0</v>
      </c>
      <c r="AK216" s="316">
        <f t="shared" si="226"/>
        <v>0</v>
      </c>
      <c r="AL216" s="316">
        <f t="shared" si="226"/>
        <v>0</v>
      </c>
      <c r="AM216" s="316">
        <f t="shared" si="226"/>
        <v>0</v>
      </c>
      <c r="AN216" s="316">
        <f t="shared" si="226"/>
        <v>0</v>
      </c>
      <c r="AO216" s="316">
        <f t="shared" si="226"/>
        <v>0</v>
      </c>
      <c r="AP216" s="316">
        <f t="shared" si="226"/>
        <v>0</v>
      </c>
      <c r="AQ216" s="316">
        <f t="shared" si="226"/>
        <v>0</v>
      </c>
      <c r="AR216" s="316">
        <f t="shared" si="226"/>
        <v>0</v>
      </c>
      <c r="AS216" s="316">
        <f t="shared" si="226"/>
        <v>0</v>
      </c>
      <c r="AT216" s="316">
        <f t="shared" si="226"/>
        <v>0</v>
      </c>
      <c r="AU216" s="316">
        <f t="shared" si="226"/>
        <v>0</v>
      </c>
      <c r="AV216" s="316">
        <f t="shared" si="226"/>
        <v>0</v>
      </c>
      <c r="AW216" s="316">
        <f t="shared" si="226"/>
        <v>0</v>
      </c>
      <c r="AX216" s="316">
        <f t="shared" si="226"/>
        <v>0</v>
      </c>
      <c r="AY216" s="316">
        <f t="shared" si="226"/>
        <v>0</v>
      </c>
      <c r="AZ216" s="316">
        <f t="shared" si="226"/>
        <v>0</v>
      </c>
      <c r="BA216" s="316">
        <f t="shared" si="226"/>
        <v>0</v>
      </c>
      <c r="BB216" s="316">
        <f t="shared" si="226"/>
        <v>0</v>
      </c>
      <c r="BC216" s="316">
        <f t="shared" si="226"/>
        <v>0</v>
      </c>
      <c r="BD216" s="316">
        <f t="shared" si="226"/>
        <v>0</v>
      </c>
      <c r="BE216" s="316">
        <f t="shared" si="226"/>
        <v>0</v>
      </c>
      <c r="BF216" s="316">
        <f t="shared" si="226"/>
        <v>0</v>
      </c>
      <c r="BG216" s="316">
        <f t="shared" si="226"/>
        <v>0</v>
      </c>
      <c r="BH216" s="316">
        <f t="shared" si="226"/>
        <v>0</v>
      </c>
      <c r="BI216" s="316">
        <f t="shared" si="226"/>
        <v>0</v>
      </c>
      <c r="BJ216" s="316">
        <f t="shared" si="226"/>
        <v>0</v>
      </c>
      <c r="BK216" s="316">
        <f t="shared" si="226"/>
        <v>0</v>
      </c>
      <c r="BL216" s="316">
        <f t="shared" si="226"/>
        <v>0</v>
      </c>
      <c r="BM216" s="316">
        <f t="shared" si="226"/>
        <v>0</v>
      </c>
      <c r="BN216" s="316">
        <f t="shared" si="226"/>
        <v>0</v>
      </c>
      <c r="BO216" s="316">
        <f t="shared" si="226"/>
        <v>0</v>
      </c>
      <c r="BP216" s="316">
        <f t="shared" si="226"/>
        <v>0</v>
      </c>
      <c r="BQ216" s="316">
        <f t="shared" si="226"/>
        <v>0</v>
      </c>
      <c r="BR216" s="316">
        <f t="shared" si="226"/>
        <v>0</v>
      </c>
      <c r="BS216" s="316">
        <f t="shared" si="226"/>
        <v>0</v>
      </c>
      <c r="BT216" s="316">
        <f t="shared" si="226"/>
        <v>0</v>
      </c>
      <c r="BU216" s="316">
        <f t="shared" ref="BU216:BX216" si="227">IF($C35="NON-QALY",IF(BU$27="-","",BU$158*BU215),IF($C35="QALY",IF(BU$27="-","",BU215*BU$159),"N/A"))</f>
        <v>0</v>
      </c>
      <c r="BV216" s="316">
        <f t="shared" si="227"/>
        <v>0</v>
      </c>
      <c r="BW216" s="316">
        <f t="shared" si="227"/>
        <v>0</v>
      </c>
      <c r="BX216" s="316">
        <f t="shared" si="227"/>
        <v>0</v>
      </c>
    </row>
    <row r="217" spans="1:76" ht="12" customHeight="1" x14ac:dyDescent="0.2">
      <c r="A217" s="726" t="s">
        <v>638</v>
      </c>
      <c r="B217" s="713">
        <f>B36</f>
        <v>0</v>
      </c>
      <c r="C217" s="713" t="str">
        <f>C36</f>
        <v>Non-QALY</v>
      </c>
      <c r="D217" s="709">
        <f>E217/(IF(C36="QALY",Factors!$BU$51,Factors!$BU$50))</f>
        <v>0</v>
      </c>
      <c r="E217" s="711">
        <f t="shared" ref="E217" si="228">SUM(G218:BX218)</f>
        <v>0</v>
      </c>
      <c r="F217" s="34" t="s">
        <v>325</v>
      </c>
      <c r="G217" s="316">
        <f>G36</f>
        <v>0</v>
      </c>
      <c r="H217" s="316">
        <f t="shared" ref="H217:BS217" si="229">H36</f>
        <v>0</v>
      </c>
      <c r="I217" s="316">
        <f t="shared" si="229"/>
        <v>0</v>
      </c>
      <c r="J217" s="316">
        <f t="shared" si="229"/>
        <v>0</v>
      </c>
      <c r="K217" s="316">
        <f t="shared" si="229"/>
        <v>0</v>
      </c>
      <c r="L217" s="316">
        <f t="shared" si="229"/>
        <v>0</v>
      </c>
      <c r="M217" s="316">
        <f t="shared" si="229"/>
        <v>0</v>
      </c>
      <c r="N217" s="316">
        <f t="shared" si="229"/>
        <v>0</v>
      </c>
      <c r="O217" s="316">
        <f t="shared" si="229"/>
        <v>0</v>
      </c>
      <c r="P217" s="316">
        <f t="shared" si="229"/>
        <v>0</v>
      </c>
      <c r="Q217" s="316">
        <f t="shared" si="229"/>
        <v>0</v>
      </c>
      <c r="R217" s="316">
        <f t="shared" si="229"/>
        <v>0</v>
      </c>
      <c r="S217" s="316">
        <f t="shared" si="229"/>
        <v>0</v>
      </c>
      <c r="T217" s="316">
        <f t="shared" si="229"/>
        <v>0</v>
      </c>
      <c r="U217" s="316">
        <f t="shared" si="229"/>
        <v>0</v>
      </c>
      <c r="V217" s="316">
        <f t="shared" si="229"/>
        <v>0</v>
      </c>
      <c r="W217" s="316">
        <f t="shared" si="229"/>
        <v>0</v>
      </c>
      <c r="X217" s="316">
        <f t="shared" si="229"/>
        <v>0</v>
      </c>
      <c r="Y217" s="316">
        <f t="shared" si="229"/>
        <v>0</v>
      </c>
      <c r="Z217" s="316">
        <f t="shared" si="229"/>
        <v>0</v>
      </c>
      <c r="AA217" s="316">
        <f t="shared" si="229"/>
        <v>0</v>
      </c>
      <c r="AB217" s="316">
        <f t="shared" si="229"/>
        <v>0</v>
      </c>
      <c r="AC217" s="316">
        <f t="shared" si="229"/>
        <v>0</v>
      </c>
      <c r="AD217" s="316">
        <f t="shared" si="229"/>
        <v>0</v>
      </c>
      <c r="AE217" s="316">
        <f t="shared" si="229"/>
        <v>0</v>
      </c>
      <c r="AF217" s="316">
        <f t="shared" si="229"/>
        <v>0</v>
      </c>
      <c r="AG217" s="316">
        <f t="shared" si="229"/>
        <v>0</v>
      </c>
      <c r="AH217" s="316">
        <f t="shared" si="229"/>
        <v>0</v>
      </c>
      <c r="AI217" s="316">
        <f t="shared" si="229"/>
        <v>0</v>
      </c>
      <c r="AJ217" s="316">
        <f t="shared" si="229"/>
        <v>0</v>
      </c>
      <c r="AK217" s="316">
        <f t="shared" si="229"/>
        <v>0</v>
      </c>
      <c r="AL217" s="316">
        <f t="shared" si="229"/>
        <v>0</v>
      </c>
      <c r="AM217" s="316">
        <f t="shared" si="229"/>
        <v>0</v>
      </c>
      <c r="AN217" s="316">
        <f t="shared" si="229"/>
        <v>0</v>
      </c>
      <c r="AO217" s="316">
        <f t="shared" si="229"/>
        <v>0</v>
      </c>
      <c r="AP217" s="316">
        <f t="shared" si="229"/>
        <v>0</v>
      </c>
      <c r="AQ217" s="316">
        <f t="shared" si="229"/>
        <v>0</v>
      </c>
      <c r="AR217" s="316">
        <f t="shared" si="229"/>
        <v>0</v>
      </c>
      <c r="AS217" s="316">
        <f t="shared" si="229"/>
        <v>0</v>
      </c>
      <c r="AT217" s="316">
        <f t="shared" si="229"/>
        <v>0</v>
      </c>
      <c r="AU217" s="316">
        <f t="shared" si="229"/>
        <v>0</v>
      </c>
      <c r="AV217" s="316">
        <f t="shared" si="229"/>
        <v>0</v>
      </c>
      <c r="AW217" s="316">
        <f t="shared" si="229"/>
        <v>0</v>
      </c>
      <c r="AX217" s="316">
        <f t="shared" si="229"/>
        <v>0</v>
      </c>
      <c r="AY217" s="316">
        <f t="shared" si="229"/>
        <v>0</v>
      </c>
      <c r="AZ217" s="316">
        <f t="shared" si="229"/>
        <v>0</v>
      </c>
      <c r="BA217" s="316">
        <f t="shared" si="229"/>
        <v>0</v>
      </c>
      <c r="BB217" s="316">
        <f t="shared" si="229"/>
        <v>0</v>
      </c>
      <c r="BC217" s="316">
        <f t="shared" si="229"/>
        <v>0</v>
      </c>
      <c r="BD217" s="316">
        <f t="shared" si="229"/>
        <v>0</v>
      </c>
      <c r="BE217" s="316">
        <f t="shared" si="229"/>
        <v>0</v>
      </c>
      <c r="BF217" s="316">
        <f t="shared" si="229"/>
        <v>0</v>
      </c>
      <c r="BG217" s="316">
        <f t="shared" si="229"/>
        <v>0</v>
      </c>
      <c r="BH217" s="316">
        <f t="shared" si="229"/>
        <v>0</v>
      </c>
      <c r="BI217" s="316">
        <f t="shared" si="229"/>
        <v>0</v>
      </c>
      <c r="BJ217" s="316">
        <f t="shared" si="229"/>
        <v>0</v>
      </c>
      <c r="BK217" s="316">
        <f t="shared" si="229"/>
        <v>0</v>
      </c>
      <c r="BL217" s="316">
        <f t="shared" si="229"/>
        <v>0</v>
      </c>
      <c r="BM217" s="316">
        <f t="shared" si="229"/>
        <v>0</v>
      </c>
      <c r="BN217" s="316">
        <f t="shared" si="229"/>
        <v>0</v>
      </c>
      <c r="BO217" s="316">
        <f t="shared" si="229"/>
        <v>0</v>
      </c>
      <c r="BP217" s="316">
        <f t="shared" si="229"/>
        <v>0</v>
      </c>
      <c r="BQ217" s="316">
        <f t="shared" si="229"/>
        <v>0</v>
      </c>
      <c r="BR217" s="316">
        <f t="shared" si="229"/>
        <v>0</v>
      </c>
      <c r="BS217" s="316">
        <f t="shared" si="229"/>
        <v>0</v>
      </c>
      <c r="BT217" s="316">
        <f t="shared" ref="BT217:BX217" si="230">BT36</f>
        <v>0</v>
      </c>
      <c r="BU217" s="316">
        <f t="shared" si="230"/>
        <v>0</v>
      </c>
      <c r="BV217" s="316">
        <f t="shared" si="230"/>
        <v>0</v>
      </c>
      <c r="BW217" s="316">
        <f t="shared" si="230"/>
        <v>0</v>
      </c>
      <c r="BX217" s="316">
        <f t="shared" si="230"/>
        <v>0</v>
      </c>
    </row>
    <row r="218" spans="1:76" ht="12" customHeight="1" x14ac:dyDescent="0.2">
      <c r="A218" s="727"/>
      <c r="B218" s="714"/>
      <c r="C218" s="714"/>
      <c r="D218" s="710"/>
      <c r="E218" s="712"/>
      <c r="F218" s="90" t="s">
        <v>324</v>
      </c>
      <c r="G218" s="316">
        <f>IF($C36="","N/A",G217)</f>
        <v>0</v>
      </c>
      <c r="H218" s="316">
        <f>IF($C36="NON-QALY",IF(H$27="-","",H$158*H217),IF($C36="QALY",IF(H$27="-","",H217*H$159),"N/A"))</f>
        <v>0</v>
      </c>
      <c r="I218" s="316">
        <f t="shared" ref="I218:BT218" si="231">IF($C36="NON-QALY",IF(I$27="-","",I$158*I217),IF($C36="QALY",IF(I$27="-","",I217*I$159),"N/A"))</f>
        <v>0</v>
      </c>
      <c r="J218" s="316">
        <f t="shared" si="231"/>
        <v>0</v>
      </c>
      <c r="K218" s="316">
        <f t="shared" si="231"/>
        <v>0</v>
      </c>
      <c r="L218" s="316">
        <f t="shared" si="231"/>
        <v>0</v>
      </c>
      <c r="M218" s="316">
        <f t="shared" si="231"/>
        <v>0</v>
      </c>
      <c r="N218" s="316">
        <f t="shared" si="231"/>
        <v>0</v>
      </c>
      <c r="O218" s="316">
        <f t="shared" si="231"/>
        <v>0</v>
      </c>
      <c r="P218" s="316">
        <f t="shared" si="231"/>
        <v>0</v>
      </c>
      <c r="Q218" s="316">
        <f t="shared" si="231"/>
        <v>0</v>
      </c>
      <c r="R218" s="316">
        <f t="shared" si="231"/>
        <v>0</v>
      </c>
      <c r="S218" s="316">
        <f t="shared" si="231"/>
        <v>0</v>
      </c>
      <c r="T218" s="316">
        <f t="shared" si="231"/>
        <v>0</v>
      </c>
      <c r="U218" s="316">
        <f t="shared" si="231"/>
        <v>0</v>
      </c>
      <c r="V218" s="316">
        <f t="shared" si="231"/>
        <v>0</v>
      </c>
      <c r="W218" s="316">
        <f t="shared" si="231"/>
        <v>0</v>
      </c>
      <c r="X218" s="316">
        <f t="shared" si="231"/>
        <v>0</v>
      </c>
      <c r="Y218" s="316">
        <f t="shared" si="231"/>
        <v>0</v>
      </c>
      <c r="Z218" s="316">
        <f t="shared" si="231"/>
        <v>0</v>
      </c>
      <c r="AA218" s="316">
        <f t="shared" si="231"/>
        <v>0</v>
      </c>
      <c r="AB218" s="316">
        <f t="shared" si="231"/>
        <v>0</v>
      </c>
      <c r="AC218" s="316">
        <f t="shared" si="231"/>
        <v>0</v>
      </c>
      <c r="AD218" s="316">
        <f t="shared" si="231"/>
        <v>0</v>
      </c>
      <c r="AE218" s="316">
        <f t="shared" si="231"/>
        <v>0</v>
      </c>
      <c r="AF218" s="316">
        <f t="shared" si="231"/>
        <v>0</v>
      </c>
      <c r="AG218" s="316">
        <f t="shared" si="231"/>
        <v>0</v>
      </c>
      <c r="AH218" s="316">
        <f t="shared" si="231"/>
        <v>0</v>
      </c>
      <c r="AI218" s="316">
        <f t="shared" si="231"/>
        <v>0</v>
      </c>
      <c r="AJ218" s="316">
        <f t="shared" si="231"/>
        <v>0</v>
      </c>
      <c r="AK218" s="316">
        <f t="shared" si="231"/>
        <v>0</v>
      </c>
      <c r="AL218" s="316">
        <f t="shared" si="231"/>
        <v>0</v>
      </c>
      <c r="AM218" s="316">
        <f t="shared" si="231"/>
        <v>0</v>
      </c>
      <c r="AN218" s="316">
        <f t="shared" si="231"/>
        <v>0</v>
      </c>
      <c r="AO218" s="316">
        <f t="shared" si="231"/>
        <v>0</v>
      </c>
      <c r="AP218" s="316">
        <f t="shared" si="231"/>
        <v>0</v>
      </c>
      <c r="AQ218" s="316">
        <f t="shared" si="231"/>
        <v>0</v>
      </c>
      <c r="AR218" s="316">
        <f t="shared" si="231"/>
        <v>0</v>
      </c>
      <c r="AS218" s="316">
        <f t="shared" si="231"/>
        <v>0</v>
      </c>
      <c r="AT218" s="316">
        <f t="shared" si="231"/>
        <v>0</v>
      </c>
      <c r="AU218" s="316">
        <f t="shared" si="231"/>
        <v>0</v>
      </c>
      <c r="AV218" s="316">
        <f t="shared" si="231"/>
        <v>0</v>
      </c>
      <c r="AW218" s="316">
        <f t="shared" si="231"/>
        <v>0</v>
      </c>
      <c r="AX218" s="316">
        <f t="shared" si="231"/>
        <v>0</v>
      </c>
      <c r="AY218" s="316">
        <f t="shared" si="231"/>
        <v>0</v>
      </c>
      <c r="AZ218" s="316">
        <f t="shared" si="231"/>
        <v>0</v>
      </c>
      <c r="BA218" s="316">
        <f t="shared" si="231"/>
        <v>0</v>
      </c>
      <c r="BB218" s="316">
        <f t="shared" si="231"/>
        <v>0</v>
      </c>
      <c r="BC218" s="316">
        <f t="shared" si="231"/>
        <v>0</v>
      </c>
      <c r="BD218" s="316">
        <f t="shared" si="231"/>
        <v>0</v>
      </c>
      <c r="BE218" s="316">
        <f t="shared" si="231"/>
        <v>0</v>
      </c>
      <c r="BF218" s="316">
        <f t="shared" si="231"/>
        <v>0</v>
      </c>
      <c r="BG218" s="316">
        <f t="shared" si="231"/>
        <v>0</v>
      </c>
      <c r="BH218" s="316">
        <f t="shared" si="231"/>
        <v>0</v>
      </c>
      <c r="BI218" s="316">
        <f t="shared" si="231"/>
        <v>0</v>
      </c>
      <c r="BJ218" s="316">
        <f t="shared" si="231"/>
        <v>0</v>
      </c>
      <c r="BK218" s="316">
        <f t="shared" si="231"/>
        <v>0</v>
      </c>
      <c r="BL218" s="316">
        <f t="shared" si="231"/>
        <v>0</v>
      </c>
      <c r="BM218" s="316">
        <f t="shared" si="231"/>
        <v>0</v>
      </c>
      <c r="BN218" s="316">
        <f t="shared" si="231"/>
        <v>0</v>
      </c>
      <c r="BO218" s="316">
        <f t="shared" si="231"/>
        <v>0</v>
      </c>
      <c r="BP218" s="316">
        <f t="shared" si="231"/>
        <v>0</v>
      </c>
      <c r="BQ218" s="316">
        <f t="shared" si="231"/>
        <v>0</v>
      </c>
      <c r="BR218" s="316">
        <f t="shared" si="231"/>
        <v>0</v>
      </c>
      <c r="BS218" s="316">
        <f t="shared" si="231"/>
        <v>0</v>
      </c>
      <c r="BT218" s="316">
        <f t="shared" si="231"/>
        <v>0</v>
      </c>
      <c r="BU218" s="316">
        <f t="shared" ref="BU218:BX218" si="232">IF($C36="NON-QALY",IF(BU$27="-","",BU$158*BU217),IF($C36="QALY",IF(BU$27="-","",BU217*BU$159),"N/A"))</f>
        <v>0</v>
      </c>
      <c r="BV218" s="316">
        <f t="shared" si="232"/>
        <v>0</v>
      </c>
      <c r="BW218" s="316">
        <f t="shared" si="232"/>
        <v>0</v>
      </c>
      <c r="BX218" s="316">
        <f t="shared" si="232"/>
        <v>0</v>
      </c>
    </row>
    <row r="219" spans="1:76" ht="12" customHeight="1" x14ac:dyDescent="0.2">
      <c r="A219" s="726" t="s">
        <v>639</v>
      </c>
      <c r="B219" s="713">
        <f>B37</f>
        <v>0</v>
      </c>
      <c r="C219" s="713" t="str">
        <f>C37</f>
        <v>Non-QALY</v>
      </c>
      <c r="D219" s="709">
        <f>E219/(IF(C37="QALY",Factors!$BU$51,Factors!$BU$50))</f>
        <v>0</v>
      </c>
      <c r="E219" s="711">
        <f t="shared" ref="E219" si="233">SUM(G220:BX220)</f>
        <v>0</v>
      </c>
      <c r="F219" s="34" t="s">
        <v>325</v>
      </c>
      <c r="G219" s="316">
        <f>G37</f>
        <v>0</v>
      </c>
      <c r="H219" s="316">
        <f t="shared" ref="H219:BS219" si="234">H37</f>
        <v>0</v>
      </c>
      <c r="I219" s="316">
        <f t="shared" si="234"/>
        <v>0</v>
      </c>
      <c r="J219" s="316">
        <f t="shared" si="234"/>
        <v>0</v>
      </c>
      <c r="K219" s="316">
        <f t="shared" si="234"/>
        <v>0</v>
      </c>
      <c r="L219" s="316">
        <f t="shared" si="234"/>
        <v>0</v>
      </c>
      <c r="M219" s="316">
        <f t="shared" si="234"/>
        <v>0</v>
      </c>
      <c r="N219" s="316">
        <f t="shared" si="234"/>
        <v>0</v>
      </c>
      <c r="O219" s="316">
        <f t="shared" si="234"/>
        <v>0</v>
      </c>
      <c r="P219" s="316">
        <f t="shared" si="234"/>
        <v>0</v>
      </c>
      <c r="Q219" s="316">
        <f t="shared" si="234"/>
        <v>0</v>
      </c>
      <c r="R219" s="316">
        <f t="shared" si="234"/>
        <v>0</v>
      </c>
      <c r="S219" s="316">
        <f t="shared" si="234"/>
        <v>0</v>
      </c>
      <c r="T219" s="316">
        <f t="shared" si="234"/>
        <v>0</v>
      </c>
      <c r="U219" s="316">
        <f t="shared" si="234"/>
        <v>0</v>
      </c>
      <c r="V219" s="316">
        <f t="shared" si="234"/>
        <v>0</v>
      </c>
      <c r="W219" s="316">
        <f t="shared" si="234"/>
        <v>0</v>
      </c>
      <c r="X219" s="316">
        <f t="shared" si="234"/>
        <v>0</v>
      </c>
      <c r="Y219" s="316">
        <f t="shared" si="234"/>
        <v>0</v>
      </c>
      <c r="Z219" s="316">
        <f t="shared" si="234"/>
        <v>0</v>
      </c>
      <c r="AA219" s="316">
        <f t="shared" si="234"/>
        <v>0</v>
      </c>
      <c r="AB219" s="316">
        <f t="shared" si="234"/>
        <v>0</v>
      </c>
      <c r="AC219" s="316">
        <f t="shared" si="234"/>
        <v>0</v>
      </c>
      <c r="AD219" s="316">
        <f t="shared" si="234"/>
        <v>0</v>
      </c>
      <c r="AE219" s="316">
        <f t="shared" si="234"/>
        <v>0</v>
      </c>
      <c r="AF219" s="316">
        <f t="shared" si="234"/>
        <v>0</v>
      </c>
      <c r="AG219" s="316">
        <f t="shared" si="234"/>
        <v>0</v>
      </c>
      <c r="AH219" s="316">
        <f t="shared" si="234"/>
        <v>0</v>
      </c>
      <c r="AI219" s="316">
        <f t="shared" si="234"/>
        <v>0</v>
      </c>
      <c r="AJ219" s="316">
        <f t="shared" si="234"/>
        <v>0</v>
      </c>
      <c r="AK219" s="316">
        <f t="shared" si="234"/>
        <v>0</v>
      </c>
      <c r="AL219" s="316">
        <f t="shared" si="234"/>
        <v>0</v>
      </c>
      <c r="AM219" s="316">
        <f t="shared" si="234"/>
        <v>0</v>
      </c>
      <c r="AN219" s="316">
        <f t="shared" si="234"/>
        <v>0</v>
      </c>
      <c r="AO219" s="316">
        <f t="shared" si="234"/>
        <v>0</v>
      </c>
      <c r="AP219" s="316">
        <f t="shared" si="234"/>
        <v>0</v>
      </c>
      <c r="AQ219" s="316">
        <f t="shared" si="234"/>
        <v>0</v>
      </c>
      <c r="AR219" s="316">
        <f t="shared" si="234"/>
        <v>0</v>
      </c>
      <c r="AS219" s="316">
        <f t="shared" si="234"/>
        <v>0</v>
      </c>
      <c r="AT219" s="316">
        <f t="shared" si="234"/>
        <v>0</v>
      </c>
      <c r="AU219" s="316">
        <f t="shared" si="234"/>
        <v>0</v>
      </c>
      <c r="AV219" s="316">
        <f t="shared" si="234"/>
        <v>0</v>
      </c>
      <c r="AW219" s="316">
        <f t="shared" si="234"/>
        <v>0</v>
      </c>
      <c r="AX219" s="316">
        <f t="shared" si="234"/>
        <v>0</v>
      </c>
      <c r="AY219" s="316">
        <f t="shared" si="234"/>
        <v>0</v>
      </c>
      <c r="AZ219" s="316">
        <f t="shared" si="234"/>
        <v>0</v>
      </c>
      <c r="BA219" s="316">
        <f t="shared" si="234"/>
        <v>0</v>
      </c>
      <c r="BB219" s="316">
        <f t="shared" si="234"/>
        <v>0</v>
      </c>
      <c r="BC219" s="316">
        <f t="shared" si="234"/>
        <v>0</v>
      </c>
      <c r="BD219" s="316">
        <f t="shared" si="234"/>
        <v>0</v>
      </c>
      <c r="BE219" s="316">
        <f t="shared" si="234"/>
        <v>0</v>
      </c>
      <c r="BF219" s="316">
        <f t="shared" si="234"/>
        <v>0</v>
      </c>
      <c r="BG219" s="316">
        <f t="shared" si="234"/>
        <v>0</v>
      </c>
      <c r="BH219" s="316">
        <f t="shared" si="234"/>
        <v>0</v>
      </c>
      <c r="BI219" s="316">
        <f t="shared" si="234"/>
        <v>0</v>
      </c>
      <c r="BJ219" s="316">
        <f t="shared" si="234"/>
        <v>0</v>
      </c>
      <c r="BK219" s="316">
        <f t="shared" si="234"/>
        <v>0</v>
      </c>
      <c r="BL219" s="316">
        <f t="shared" si="234"/>
        <v>0</v>
      </c>
      <c r="BM219" s="316">
        <f t="shared" si="234"/>
        <v>0</v>
      </c>
      <c r="BN219" s="316">
        <f t="shared" si="234"/>
        <v>0</v>
      </c>
      <c r="BO219" s="316">
        <f t="shared" si="234"/>
        <v>0</v>
      </c>
      <c r="BP219" s="316">
        <f t="shared" si="234"/>
        <v>0</v>
      </c>
      <c r="BQ219" s="316">
        <f t="shared" si="234"/>
        <v>0</v>
      </c>
      <c r="BR219" s="316">
        <f t="shared" si="234"/>
        <v>0</v>
      </c>
      <c r="BS219" s="316">
        <f t="shared" si="234"/>
        <v>0</v>
      </c>
      <c r="BT219" s="316">
        <f t="shared" ref="BT219:BX219" si="235">BT37</f>
        <v>0</v>
      </c>
      <c r="BU219" s="316">
        <f t="shared" si="235"/>
        <v>0</v>
      </c>
      <c r="BV219" s="316">
        <f t="shared" si="235"/>
        <v>0</v>
      </c>
      <c r="BW219" s="316">
        <f t="shared" si="235"/>
        <v>0</v>
      </c>
      <c r="BX219" s="316">
        <f t="shared" si="235"/>
        <v>0</v>
      </c>
    </row>
    <row r="220" spans="1:76" ht="12" customHeight="1" x14ac:dyDescent="0.2">
      <c r="A220" s="727"/>
      <c r="B220" s="714"/>
      <c r="C220" s="714"/>
      <c r="D220" s="710"/>
      <c r="E220" s="712"/>
      <c r="F220" s="90" t="s">
        <v>324</v>
      </c>
      <c r="G220" s="316">
        <f>IF($C37="","N/A",G219)</f>
        <v>0</v>
      </c>
      <c r="H220" s="316">
        <f>IF($C37="NON-QALY",IF(H$27="-","",H$158*H219),IF($C37="QALY",IF(H$27="-","",H219*H$159),"N/A"))</f>
        <v>0</v>
      </c>
      <c r="I220" s="316">
        <f t="shared" ref="I220:BT220" si="236">IF($C37="NON-QALY",IF(I$27="-","",I$158*I219),IF($C37="QALY",IF(I$27="-","",I219*I$159),"N/A"))</f>
        <v>0</v>
      </c>
      <c r="J220" s="316">
        <f t="shared" si="236"/>
        <v>0</v>
      </c>
      <c r="K220" s="316">
        <f t="shared" si="236"/>
        <v>0</v>
      </c>
      <c r="L220" s="316">
        <f t="shared" si="236"/>
        <v>0</v>
      </c>
      <c r="M220" s="316">
        <f t="shared" si="236"/>
        <v>0</v>
      </c>
      <c r="N220" s="316">
        <f t="shared" si="236"/>
        <v>0</v>
      </c>
      <c r="O220" s="316">
        <f t="shared" si="236"/>
        <v>0</v>
      </c>
      <c r="P220" s="316">
        <f t="shared" si="236"/>
        <v>0</v>
      </c>
      <c r="Q220" s="316">
        <f t="shared" si="236"/>
        <v>0</v>
      </c>
      <c r="R220" s="316">
        <f t="shared" si="236"/>
        <v>0</v>
      </c>
      <c r="S220" s="316">
        <f t="shared" si="236"/>
        <v>0</v>
      </c>
      <c r="T220" s="316">
        <f t="shared" si="236"/>
        <v>0</v>
      </c>
      <c r="U220" s="316">
        <f t="shared" si="236"/>
        <v>0</v>
      </c>
      <c r="V220" s="316">
        <f t="shared" si="236"/>
        <v>0</v>
      </c>
      <c r="W220" s="316">
        <f t="shared" si="236"/>
        <v>0</v>
      </c>
      <c r="X220" s="316">
        <f t="shared" si="236"/>
        <v>0</v>
      </c>
      <c r="Y220" s="316">
        <f t="shared" si="236"/>
        <v>0</v>
      </c>
      <c r="Z220" s="316">
        <f t="shared" si="236"/>
        <v>0</v>
      </c>
      <c r="AA220" s="316">
        <f t="shared" si="236"/>
        <v>0</v>
      </c>
      <c r="AB220" s="316">
        <f t="shared" si="236"/>
        <v>0</v>
      </c>
      <c r="AC220" s="316">
        <f t="shared" si="236"/>
        <v>0</v>
      </c>
      <c r="AD220" s="316">
        <f t="shared" si="236"/>
        <v>0</v>
      </c>
      <c r="AE220" s="316">
        <f t="shared" si="236"/>
        <v>0</v>
      </c>
      <c r="AF220" s="316">
        <f t="shared" si="236"/>
        <v>0</v>
      </c>
      <c r="AG220" s="316">
        <f t="shared" si="236"/>
        <v>0</v>
      </c>
      <c r="AH220" s="316">
        <f t="shared" si="236"/>
        <v>0</v>
      </c>
      <c r="AI220" s="316">
        <f t="shared" si="236"/>
        <v>0</v>
      </c>
      <c r="AJ220" s="316">
        <f t="shared" si="236"/>
        <v>0</v>
      </c>
      <c r="AK220" s="316">
        <f t="shared" si="236"/>
        <v>0</v>
      </c>
      <c r="AL220" s="316">
        <f t="shared" si="236"/>
        <v>0</v>
      </c>
      <c r="AM220" s="316">
        <f t="shared" si="236"/>
        <v>0</v>
      </c>
      <c r="AN220" s="316">
        <f t="shared" si="236"/>
        <v>0</v>
      </c>
      <c r="AO220" s="316">
        <f t="shared" si="236"/>
        <v>0</v>
      </c>
      <c r="AP220" s="316">
        <f t="shared" si="236"/>
        <v>0</v>
      </c>
      <c r="AQ220" s="316">
        <f t="shared" si="236"/>
        <v>0</v>
      </c>
      <c r="AR220" s="316">
        <f t="shared" si="236"/>
        <v>0</v>
      </c>
      <c r="AS220" s="316">
        <f t="shared" si="236"/>
        <v>0</v>
      </c>
      <c r="AT220" s="316">
        <f t="shared" si="236"/>
        <v>0</v>
      </c>
      <c r="AU220" s="316">
        <f t="shared" si="236"/>
        <v>0</v>
      </c>
      <c r="AV220" s="316">
        <f t="shared" si="236"/>
        <v>0</v>
      </c>
      <c r="AW220" s="316">
        <f t="shared" si="236"/>
        <v>0</v>
      </c>
      <c r="AX220" s="316">
        <f t="shared" si="236"/>
        <v>0</v>
      </c>
      <c r="AY220" s="316">
        <f t="shared" si="236"/>
        <v>0</v>
      </c>
      <c r="AZ220" s="316">
        <f t="shared" si="236"/>
        <v>0</v>
      </c>
      <c r="BA220" s="316">
        <f t="shared" si="236"/>
        <v>0</v>
      </c>
      <c r="BB220" s="316">
        <f t="shared" si="236"/>
        <v>0</v>
      </c>
      <c r="BC220" s="316">
        <f t="shared" si="236"/>
        <v>0</v>
      </c>
      <c r="BD220" s="316">
        <f t="shared" si="236"/>
        <v>0</v>
      </c>
      <c r="BE220" s="316">
        <f t="shared" si="236"/>
        <v>0</v>
      </c>
      <c r="BF220" s="316">
        <f t="shared" si="236"/>
        <v>0</v>
      </c>
      <c r="BG220" s="316">
        <f t="shared" si="236"/>
        <v>0</v>
      </c>
      <c r="BH220" s="316">
        <f t="shared" si="236"/>
        <v>0</v>
      </c>
      <c r="BI220" s="316">
        <f t="shared" si="236"/>
        <v>0</v>
      </c>
      <c r="BJ220" s="316">
        <f t="shared" si="236"/>
        <v>0</v>
      </c>
      <c r="BK220" s="316">
        <f t="shared" si="236"/>
        <v>0</v>
      </c>
      <c r="BL220" s="316">
        <f t="shared" si="236"/>
        <v>0</v>
      </c>
      <c r="BM220" s="316">
        <f t="shared" si="236"/>
        <v>0</v>
      </c>
      <c r="BN220" s="316">
        <f t="shared" si="236"/>
        <v>0</v>
      </c>
      <c r="BO220" s="316">
        <f t="shared" si="236"/>
        <v>0</v>
      </c>
      <c r="BP220" s="316">
        <f t="shared" si="236"/>
        <v>0</v>
      </c>
      <c r="BQ220" s="316">
        <f t="shared" si="236"/>
        <v>0</v>
      </c>
      <c r="BR220" s="316">
        <f t="shared" si="236"/>
        <v>0</v>
      </c>
      <c r="BS220" s="316">
        <f t="shared" si="236"/>
        <v>0</v>
      </c>
      <c r="BT220" s="316">
        <f t="shared" si="236"/>
        <v>0</v>
      </c>
      <c r="BU220" s="316">
        <f t="shared" ref="BU220:BX220" si="237">IF($C37="NON-QALY",IF(BU$27="-","",BU$158*BU219),IF($C37="QALY",IF(BU$27="-","",BU219*BU$159),"N/A"))</f>
        <v>0</v>
      </c>
      <c r="BV220" s="316">
        <f t="shared" si="237"/>
        <v>0</v>
      </c>
      <c r="BW220" s="316">
        <f t="shared" si="237"/>
        <v>0</v>
      </c>
      <c r="BX220" s="316">
        <f t="shared" si="237"/>
        <v>0</v>
      </c>
    </row>
    <row r="221" spans="1:76" ht="12" customHeight="1" x14ac:dyDescent="0.2">
      <c r="A221" s="726" t="s">
        <v>640</v>
      </c>
      <c r="B221" s="713">
        <f>B38</f>
        <v>0</v>
      </c>
      <c r="C221" s="713" t="str">
        <f>C38</f>
        <v>Non-QALY</v>
      </c>
      <c r="D221" s="709">
        <f>E221/(IF(C38="QALY",Factors!$BU$51,Factors!$BU$50))</f>
        <v>0</v>
      </c>
      <c r="E221" s="711">
        <f t="shared" ref="E221" si="238">SUM(G222:BX222)</f>
        <v>0</v>
      </c>
      <c r="F221" s="34" t="s">
        <v>325</v>
      </c>
      <c r="G221" s="316">
        <f>G38</f>
        <v>0</v>
      </c>
      <c r="H221" s="316">
        <f t="shared" ref="H221:BS221" si="239">H38</f>
        <v>0</v>
      </c>
      <c r="I221" s="316">
        <f t="shared" si="239"/>
        <v>0</v>
      </c>
      <c r="J221" s="316">
        <f t="shared" si="239"/>
        <v>0</v>
      </c>
      <c r="K221" s="316">
        <f t="shared" si="239"/>
        <v>0</v>
      </c>
      <c r="L221" s="316">
        <f t="shared" si="239"/>
        <v>0</v>
      </c>
      <c r="M221" s="316">
        <f t="shared" si="239"/>
        <v>0</v>
      </c>
      <c r="N221" s="316">
        <f t="shared" si="239"/>
        <v>0</v>
      </c>
      <c r="O221" s="316">
        <f t="shared" si="239"/>
        <v>0</v>
      </c>
      <c r="P221" s="316">
        <f t="shared" si="239"/>
        <v>0</v>
      </c>
      <c r="Q221" s="316">
        <f t="shared" si="239"/>
        <v>0</v>
      </c>
      <c r="R221" s="316">
        <f t="shared" si="239"/>
        <v>0</v>
      </c>
      <c r="S221" s="316">
        <f t="shared" si="239"/>
        <v>0</v>
      </c>
      <c r="T221" s="316">
        <f t="shared" si="239"/>
        <v>0</v>
      </c>
      <c r="U221" s="316">
        <f t="shared" si="239"/>
        <v>0</v>
      </c>
      <c r="V221" s="316">
        <f t="shared" si="239"/>
        <v>0</v>
      </c>
      <c r="W221" s="316">
        <f t="shared" si="239"/>
        <v>0</v>
      </c>
      <c r="X221" s="316">
        <f t="shared" si="239"/>
        <v>0</v>
      </c>
      <c r="Y221" s="316">
        <f t="shared" si="239"/>
        <v>0</v>
      </c>
      <c r="Z221" s="316">
        <f t="shared" si="239"/>
        <v>0</v>
      </c>
      <c r="AA221" s="316">
        <f t="shared" si="239"/>
        <v>0</v>
      </c>
      <c r="AB221" s="316">
        <f t="shared" si="239"/>
        <v>0</v>
      </c>
      <c r="AC221" s="316">
        <f t="shared" si="239"/>
        <v>0</v>
      </c>
      <c r="AD221" s="316">
        <f t="shared" si="239"/>
        <v>0</v>
      </c>
      <c r="AE221" s="316">
        <f t="shared" si="239"/>
        <v>0</v>
      </c>
      <c r="AF221" s="316">
        <f t="shared" si="239"/>
        <v>0</v>
      </c>
      <c r="AG221" s="316">
        <f t="shared" si="239"/>
        <v>0</v>
      </c>
      <c r="AH221" s="316">
        <f t="shared" si="239"/>
        <v>0</v>
      </c>
      <c r="AI221" s="316">
        <f t="shared" si="239"/>
        <v>0</v>
      </c>
      <c r="AJ221" s="316">
        <f t="shared" si="239"/>
        <v>0</v>
      </c>
      <c r="AK221" s="316">
        <f t="shared" si="239"/>
        <v>0</v>
      </c>
      <c r="AL221" s="316">
        <f t="shared" si="239"/>
        <v>0</v>
      </c>
      <c r="AM221" s="316">
        <f t="shared" si="239"/>
        <v>0</v>
      </c>
      <c r="AN221" s="316">
        <f t="shared" si="239"/>
        <v>0</v>
      </c>
      <c r="AO221" s="316">
        <f t="shared" si="239"/>
        <v>0</v>
      </c>
      <c r="AP221" s="316">
        <f t="shared" si="239"/>
        <v>0</v>
      </c>
      <c r="AQ221" s="316">
        <f t="shared" si="239"/>
        <v>0</v>
      </c>
      <c r="AR221" s="316">
        <f t="shared" si="239"/>
        <v>0</v>
      </c>
      <c r="AS221" s="316">
        <f t="shared" si="239"/>
        <v>0</v>
      </c>
      <c r="AT221" s="316">
        <f t="shared" si="239"/>
        <v>0</v>
      </c>
      <c r="AU221" s="316">
        <f t="shared" si="239"/>
        <v>0</v>
      </c>
      <c r="AV221" s="316">
        <f t="shared" si="239"/>
        <v>0</v>
      </c>
      <c r="AW221" s="316">
        <f t="shared" si="239"/>
        <v>0</v>
      </c>
      <c r="AX221" s="316">
        <f t="shared" si="239"/>
        <v>0</v>
      </c>
      <c r="AY221" s="316">
        <f t="shared" si="239"/>
        <v>0</v>
      </c>
      <c r="AZ221" s="316">
        <f t="shared" si="239"/>
        <v>0</v>
      </c>
      <c r="BA221" s="316">
        <f t="shared" si="239"/>
        <v>0</v>
      </c>
      <c r="BB221" s="316">
        <f t="shared" si="239"/>
        <v>0</v>
      </c>
      <c r="BC221" s="316">
        <f t="shared" si="239"/>
        <v>0</v>
      </c>
      <c r="BD221" s="316">
        <f t="shared" si="239"/>
        <v>0</v>
      </c>
      <c r="BE221" s="316">
        <f t="shared" si="239"/>
        <v>0</v>
      </c>
      <c r="BF221" s="316">
        <f t="shared" si="239"/>
        <v>0</v>
      </c>
      <c r="BG221" s="316">
        <f t="shared" si="239"/>
        <v>0</v>
      </c>
      <c r="BH221" s="316">
        <f t="shared" si="239"/>
        <v>0</v>
      </c>
      <c r="BI221" s="316">
        <f t="shared" si="239"/>
        <v>0</v>
      </c>
      <c r="BJ221" s="316">
        <f t="shared" si="239"/>
        <v>0</v>
      </c>
      <c r="BK221" s="316">
        <f t="shared" si="239"/>
        <v>0</v>
      </c>
      <c r="BL221" s="316">
        <f t="shared" si="239"/>
        <v>0</v>
      </c>
      <c r="BM221" s="316">
        <f t="shared" si="239"/>
        <v>0</v>
      </c>
      <c r="BN221" s="316">
        <f t="shared" si="239"/>
        <v>0</v>
      </c>
      <c r="BO221" s="316">
        <f t="shared" si="239"/>
        <v>0</v>
      </c>
      <c r="BP221" s="316">
        <f t="shared" si="239"/>
        <v>0</v>
      </c>
      <c r="BQ221" s="316">
        <f t="shared" si="239"/>
        <v>0</v>
      </c>
      <c r="BR221" s="316">
        <f t="shared" si="239"/>
        <v>0</v>
      </c>
      <c r="BS221" s="316">
        <f t="shared" si="239"/>
        <v>0</v>
      </c>
      <c r="BT221" s="316">
        <f t="shared" ref="BT221:BX221" si="240">BT38</f>
        <v>0</v>
      </c>
      <c r="BU221" s="316">
        <f t="shared" si="240"/>
        <v>0</v>
      </c>
      <c r="BV221" s="316">
        <f t="shared" si="240"/>
        <v>0</v>
      </c>
      <c r="BW221" s="316">
        <f t="shared" si="240"/>
        <v>0</v>
      </c>
      <c r="BX221" s="316">
        <f t="shared" si="240"/>
        <v>0</v>
      </c>
    </row>
    <row r="222" spans="1:76" ht="12" customHeight="1" x14ac:dyDescent="0.2">
      <c r="A222" s="727"/>
      <c r="B222" s="714"/>
      <c r="C222" s="714"/>
      <c r="D222" s="710"/>
      <c r="E222" s="712"/>
      <c r="F222" s="90" t="s">
        <v>324</v>
      </c>
      <c r="G222" s="316">
        <f>IF($C38="","N/A",G221)</f>
        <v>0</v>
      </c>
      <c r="H222" s="316">
        <f>IF($C38="NON-QALY",IF(H$27="-","",H$158*H221),IF($C38="QALY",IF(H$27="-","",H221*H$159),"N/A"))</f>
        <v>0</v>
      </c>
      <c r="I222" s="316">
        <f t="shared" ref="I222:BT222" si="241">IF($C38="NON-QALY",IF(I$27="-","",I$158*I221),IF($C38="QALY",IF(I$27="-","",I221*I$159),"N/A"))</f>
        <v>0</v>
      </c>
      <c r="J222" s="316">
        <f t="shared" si="241"/>
        <v>0</v>
      </c>
      <c r="K222" s="316">
        <f t="shared" si="241"/>
        <v>0</v>
      </c>
      <c r="L222" s="316">
        <f t="shared" si="241"/>
        <v>0</v>
      </c>
      <c r="M222" s="316">
        <f t="shared" si="241"/>
        <v>0</v>
      </c>
      <c r="N222" s="316">
        <f t="shared" si="241"/>
        <v>0</v>
      </c>
      <c r="O222" s="316">
        <f t="shared" si="241"/>
        <v>0</v>
      </c>
      <c r="P222" s="316">
        <f t="shared" si="241"/>
        <v>0</v>
      </c>
      <c r="Q222" s="316">
        <f t="shared" si="241"/>
        <v>0</v>
      </c>
      <c r="R222" s="316">
        <f t="shared" si="241"/>
        <v>0</v>
      </c>
      <c r="S222" s="316">
        <f t="shared" si="241"/>
        <v>0</v>
      </c>
      <c r="T222" s="316">
        <f t="shared" si="241"/>
        <v>0</v>
      </c>
      <c r="U222" s="316">
        <f t="shared" si="241"/>
        <v>0</v>
      </c>
      <c r="V222" s="316">
        <f t="shared" si="241"/>
        <v>0</v>
      </c>
      <c r="W222" s="316">
        <f t="shared" si="241"/>
        <v>0</v>
      </c>
      <c r="X222" s="316">
        <f t="shared" si="241"/>
        <v>0</v>
      </c>
      <c r="Y222" s="316">
        <f t="shared" si="241"/>
        <v>0</v>
      </c>
      <c r="Z222" s="316">
        <f t="shared" si="241"/>
        <v>0</v>
      </c>
      <c r="AA222" s="316">
        <f t="shared" si="241"/>
        <v>0</v>
      </c>
      <c r="AB222" s="316">
        <f t="shared" si="241"/>
        <v>0</v>
      </c>
      <c r="AC222" s="316">
        <f t="shared" si="241"/>
        <v>0</v>
      </c>
      <c r="AD222" s="316">
        <f t="shared" si="241"/>
        <v>0</v>
      </c>
      <c r="AE222" s="316">
        <f t="shared" si="241"/>
        <v>0</v>
      </c>
      <c r="AF222" s="316">
        <f t="shared" si="241"/>
        <v>0</v>
      </c>
      <c r="AG222" s="316">
        <f t="shared" si="241"/>
        <v>0</v>
      </c>
      <c r="AH222" s="316">
        <f t="shared" si="241"/>
        <v>0</v>
      </c>
      <c r="AI222" s="316">
        <f t="shared" si="241"/>
        <v>0</v>
      </c>
      <c r="AJ222" s="316">
        <f t="shared" si="241"/>
        <v>0</v>
      </c>
      <c r="AK222" s="316">
        <f t="shared" si="241"/>
        <v>0</v>
      </c>
      <c r="AL222" s="316">
        <f t="shared" si="241"/>
        <v>0</v>
      </c>
      <c r="AM222" s="316">
        <f t="shared" si="241"/>
        <v>0</v>
      </c>
      <c r="AN222" s="316">
        <f t="shared" si="241"/>
        <v>0</v>
      </c>
      <c r="AO222" s="316">
        <f t="shared" si="241"/>
        <v>0</v>
      </c>
      <c r="AP222" s="316">
        <f t="shared" si="241"/>
        <v>0</v>
      </c>
      <c r="AQ222" s="316">
        <f t="shared" si="241"/>
        <v>0</v>
      </c>
      <c r="AR222" s="316">
        <f t="shared" si="241"/>
        <v>0</v>
      </c>
      <c r="AS222" s="316">
        <f t="shared" si="241"/>
        <v>0</v>
      </c>
      <c r="AT222" s="316">
        <f t="shared" si="241"/>
        <v>0</v>
      </c>
      <c r="AU222" s="316">
        <f t="shared" si="241"/>
        <v>0</v>
      </c>
      <c r="AV222" s="316">
        <f t="shared" si="241"/>
        <v>0</v>
      </c>
      <c r="AW222" s="316">
        <f t="shared" si="241"/>
        <v>0</v>
      </c>
      <c r="AX222" s="316">
        <f t="shared" si="241"/>
        <v>0</v>
      </c>
      <c r="AY222" s="316">
        <f t="shared" si="241"/>
        <v>0</v>
      </c>
      <c r="AZ222" s="316">
        <f t="shared" si="241"/>
        <v>0</v>
      </c>
      <c r="BA222" s="316">
        <f t="shared" si="241"/>
        <v>0</v>
      </c>
      <c r="BB222" s="316">
        <f t="shared" si="241"/>
        <v>0</v>
      </c>
      <c r="BC222" s="316">
        <f t="shared" si="241"/>
        <v>0</v>
      </c>
      <c r="BD222" s="316">
        <f t="shared" si="241"/>
        <v>0</v>
      </c>
      <c r="BE222" s="316">
        <f t="shared" si="241"/>
        <v>0</v>
      </c>
      <c r="BF222" s="316">
        <f t="shared" si="241"/>
        <v>0</v>
      </c>
      <c r="BG222" s="316">
        <f t="shared" si="241"/>
        <v>0</v>
      </c>
      <c r="BH222" s="316">
        <f t="shared" si="241"/>
        <v>0</v>
      </c>
      <c r="BI222" s="316">
        <f t="shared" si="241"/>
        <v>0</v>
      </c>
      <c r="BJ222" s="316">
        <f t="shared" si="241"/>
        <v>0</v>
      </c>
      <c r="BK222" s="316">
        <f t="shared" si="241"/>
        <v>0</v>
      </c>
      <c r="BL222" s="316">
        <f t="shared" si="241"/>
        <v>0</v>
      </c>
      <c r="BM222" s="316">
        <f t="shared" si="241"/>
        <v>0</v>
      </c>
      <c r="BN222" s="316">
        <f t="shared" si="241"/>
        <v>0</v>
      </c>
      <c r="BO222" s="316">
        <f t="shared" si="241"/>
        <v>0</v>
      </c>
      <c r="BP222" s="316">
        <f t="shared" si="241"/>
        <v>0</v>
      </c>
      <c r="BQ222" s="316">
        <f t="shared" si="241"/>
        <v>0</v>
      </c>
      <c r="BR222" s="316">
        <f t="shared" si="241"/>
        <v>0</v>
      </c>
      <c r="BS222" s="316">
        <f t="shared" si="241"/>
        <v>0</v>
      </c>
      <c r="BT222" s="316">
        <f t="shared" si="241"/>
        <v>0</v>
      </c>
      <c r="BU222" s="316">
        <f t="shared" ref="BU222:BX222" si="242">IF($C38="NON-QALY",IF(BU$27="-","",BU$158*BU221),IF($C38="QALY",IF(BU$27="-","",BU221*BU$159),"N/A"))</f>
        <v>0</v>
      </c>
      <c r="BV222" s="316">
        <f t="shared" si="242"/>
        <v>0</v>
      </c>
      <c r="BW222" s="316">
        <f t="shared" si="242"/>
        <v>0</v>
      </c>
      <c r="BX222" s="316">
        <f t="shared" si="242"/>
        <v>0</v>
      </c>
    </row>
    <row r="223" spans="1:76" ht="12" customHeight="1" x14ac:dyDescent="0.2">
      <c r="A223" s="726" t="s">
        <v>641</v>
      </c>
      <c r="B223" s="713">
        <f>B39</f>
        <v>0</v>
      </c>
      <c r="C223" s="713" t="str">
        <f>C39</f>
        <v>Non-QALY</v>
      </c>
      <c r="D223" s="709">
        <f>E223/(IF(C39="QALY",Factors!$BU$51,Factors!$BU$50))</f>
        <v>0</v>
      </c>
      <c r="E223" s="711">
        <f t="shared" ref="E223" si="243">SUM(G224:BX224)</f>
        <v>0</v>
      </c>
      <c r="F223" s="34" t="s">
        <v>325</v>
      </c>
      <c r="G223" s="316">
        <f>G39</f>
        <v>0</v>
      </c>
      <c r="H223" s="316">
        <f t="shared" ref="H223:BS223" si="244">H39</f>
        <v>0</v>
      </c>
      <c r="I223" s="316">
        <f t="shared" si="244"/>
        <v>0</v>
      </c>
      <c r="J223" s="316">
        <f t="shared" si="244"/>
        <v>0</v>
      </c>
      <c r="K223" s="316">
        <f t="shared" si="244"/>
        <v>0</v>
      </c>
      <c r="L223" s="316">
        <f t="shared" si="244"/>
        <v>0</v>
      </c>
      <c r="M223" s="316">
        <f t="shared" si="244"/>
        <v>0</v>
      </c>
      <c r="N223" s="316">
        <f t="shared" si="244"/>
        <v>0</v>
      </c>
      <c r="O223" s="316">
        <f t="shared" si="244"/>
        <v>0</v>
      </c>
      <c r="P223" s="316">
        <f t="shared" si="244"/>
        <v>0</v>
      </c>
      <c r="Q223" s="316">
        <f t="shared" si="244"/>
        <v>0</v>
      </c>
      <c r="R223" s="316">
        <f t="shared" si="244"/>
        <v>0</v>
      </c>
      <c r="S223" s="316">
        <f t="shared" si="244"/>
        <v>0</v>
      </c>
      <c r="T223" s="316">
        <f t="shared" si="244"/>
        <v>0</v>
      </c>
      <c r="U223" s="316">
        <f t="shared" si="244"/>
        <v>0</v>
      </c>
      <c r="V223" s="316">
        <f t="shared" si="244"/>
        <v>0</v>
      </c>
      <c r="W223" s="316">
        <f t="shared" si="244"/>
        <v>0</v>
      </c>
      <c r="X223" s="316">
        <f t="shared" si="244"/>
        <v>0</v>
      </c>
      <c r="Y223" s="316">
        <f t="shared" si="244"/>
        <v>0</v>
      </c>
      <c r="Z223" s="316">
        <f t="shared" si="244"/>
        <v>0</v>
      </c>
      <c r="AA223" s="316">
        <f t="shared" si="244"/>
        <v>0</v>
      </c>
      <c r="AB223" s="316">
        <f t="shared" si="244"/>
        <v>0</v>
      </c>
      <c r="AC223" s="316">
        <f t="shared" si="244"/>
        <v>0</v>
      </c>
      <c r="AD223" s="316">
        <f t="shared" si="244"/>
        <v>0</v>
      </c>
      <c r="AE223" s="316">
        <f t="shared" si="244"/>
        <v>0</v>
      </c>
      <c r="AF223" s="316">
        <f t="shared" si="244"/>
        <v>0</v>
      </c>
      <c r="AG223" s="316">
        <f t="shared" si="244"/>
        <v>0</v>
      </c>
      <c r="AH223" s="316">
        <f t="shared" si="244"/>
        <v>0</v>
      </c>
      <c r="AI223" s="316">
        <f t="shared" si="244"/>
        <v>0</v>
      </c>
      <c r="AJ223" s="316">
        <f t="shared" si="244"/>
        <v>0</v>
      </c>
      <c r="AK223" s="316">
        <f t="shared" si="244"/>
        <v>0</v>
      </c>
      <c r="AL223" s="316">
        <f t="shared" si="244"/>
        <v>0</v>
      </c>
      <c r="AM223" s="316">
        <f t="shared" si="244"/>
        <v>0</v>
      </c>
      <c r="AN223" s="316">
        <f t="shared" si="244"/>
        <v>0</v>
      </c>
      <c r="AO223" s="316">
        <f t="shared" si="244"/>
        <v>0</v>
      </c>
      <c r="AP223" s="316">
        <f t="shared" si="244"/>
        <v>0</v>
      </c>
      <c r="AQ223" s="316">
        <f t="shared" si="244"/>
        <v>0</v>
      </c>
      <c r="AR223" s="316">
        <f t="shared" si="244"/>
        <v>0</v>
      </c>
      <c r="AS223" s="316">
        <f t="shared" si="244"/>
        <v>0</v>
      </c>
      <c r="AT223" s="316">
        <f t="shared" si="244"/>
        <v>0</v>
      </c>
      <c r="AU223" s="316">
        <f t="shared" si="244"/>
        <v>0</v>
      </c>
      <c r="AV223" s="316">
        <f t="shared" si="244"/>
        <v>0</v>
      </c>
      <c r="AW223" s="316">
        <f t="shared" si="244"/>
        <v>0</v>
      </c>
      <c r="AX223" s="316">
        <f t="shared" si="244"/>
        <v>0</v>
      </c>
      <c r="AY223" s="316">
        <f t="shared" si="244"/>
        <v>0</v>
      </c>
      <c r="AZ223" s="316">
        <f t="shared" si="244"/>
        <v>0</v>
      </c>
      <c r="BA223" s="316">
        <f t="shared" si="244"/>
        <v>0</v>
      </c>
      <c r="BB223" s="316">
        <f t="shared" si="244"/>
        <v>0</v>
      </c>
      <c r="BC223" s="316">
        <f t="shared" si="244"/>
        <v>0</v>
      </c>
      <c r="BD223" s="316">
        <f t="shared" si="244"/>
        <v>0</v>
      </c>
      <c r="BE223" s="316">
        <f t="shared" si="244"/>
        <v>0</v>
      </c>
      <c r="BF223" s="316">
        <f t="shared" si="244"/>
        <v>0</v>
      </c>
      <c r="BG223" s="316">
        <f t="shared" si="244"/>
        <v>0</v>
      </c>
      <c r="BH223" s="316">
        <f t="shared" si="244"/>
        <v>0</v>
      </c>
      <c r="BI223" s="316">
        <f t="shared" si="244"/>
        <v>0</v>
      </c>
      <c r="BJ223" s="316">
        <f t="shared" si="244"/>
        <v>0</v>
      </c>
      <c r="BK223" s="316">
        <f t="shared" si="244"/>
        <v>0</v>
      </c>
      <c r="BL223" s="316">
        <f t="shared" si="244"/>
        <v>0</v>
      </c>
      <c r="BM223" s="316">
        <f t="shared" si="244"/>
        <v>0</v>
      </c>
      <c r="BN223" s="316">
        <f t="shared" si="244"/>
        <v>0</v>
      </c>
      <c r="BO223" s="316">
        <f t="shared" si="244"/>
        <v>0</v>
      </c>
      <c r="BP223" s="316">
        <f t="shared" si="244"/>
        <v>0</v>
      </c>
      <c r="BQ223" s="316">
        <f t="shared" si="244"/>
        <v>0</v>
      </c>
      <c r="BR223" s="316">
        <f t="shared" si="244"/>
        <v>0</v>
      </c>
      <c r="BS223" s="316">
        <f t="shared" si="244"/>
        <v>0</v>
      </c>
      <c r="BT223" s="316">
        <f t="shared" ref="BT223:BX223" si="245">BT39</f>
        <v>0</v>
      </c>
      <c r="BU223" s="316">
        <f t="shared" si="245"/>
        <v>0</v>
      </c>
      <c r="BV223" s="316">
        <f t="shared" si="245"/>
        <v>0</v>
      </c>
      <c r="BW223" s="316">
        <f t="shared" si="245"/>
        <v>0</v>
      </c>
      <c r="BX223" s="316">
        <f t="shared" si="245"/>
        <v>0</v>
      </c>
    </row>
    <row r="224" spans="1:76" ht="12" customHeight="1" x14ac:dyDescent="0.2">
      <c r="A224" s="727"/>
      <c r="B224" s="714"/>
      <c r="C224" s="714"/>
      <c r="D224" s="710"/>
      <c r="E224" s="712"/>
      <c r="F224" s="90" t="s">
        <v>324</v>
      </c>
      <c r="G224" s="316">
        <f>IF($C39="","N/A",G223)</f>
        <v>0</v>
      </c>
      <c r="H224" s="316">
        <f>IF($C39="NON-QALY",IF(H$27="-","",H$158*H223),IF($C39="QALY",IF(H$27="-","",H223*H$159),"N/A"))</f>
        <v>0</v>
      </c>
      <c r="I224" s="316">
        <f t="shared" ref="I224:BT224" si="246">IF($C39="NON-QALY",IF(I$27="-","",I$158*I223),IF($C39="QALY",IF(I$27="-","",I223*I$159),"N/A"))</f>
        <v>0</v>
      </c>
      <c r="J224" s="316">
        <f t="shared" si="246"/>
        <v>0</v>
      </c>
      <c r="K224" s="316">
        <f t="shared" si="246"/>
        <v>0</v>
      </c>
      <c r="L224" s="316">
        <f t="shared" si="246"/>
        <v>0</v>
      </c>
      <c r="M224" s="316">
        <f t="shared" si="246"/>
        <v>0</v>
      </c>
      <c r="N224" s="316">
        <f t="shared" si="246"/>
        <v>0</v>
      </c>
      <c r="O224" s="316">
        <f t="shared" si="246"/>
        <v>0</v>
      </c>
      <c r="P224" s="316">
        <f t="shared" si="246"/>
        <v>0</v>
      </c>
      <c r="Q224" s="316">
        <f t="shared" si="246"/>
        <v>0</v>
      </c>
      <c r="R224" s="316">
        <f t="shared" si="246"/>
        <v>0</v>
      </c>
      <c r="S224" s="316">
        <f t="shared" si="246"/>
        <v>0</v>
      </c>
      <c r="T224" s="316">
        <f t="shared" si="246"/>
        <v>0</v>
      </c>
      <c r="U224" s="316">
        <f t="shared" si="246"/>
        <v>0</v>
      </c>
      <c r="V224" s="316">
        <f t="shared" si="246"/>
        <v>0</v>
      </c>
      <c r="W224" s="316">
        <f t="shared" si="246"/>
        <v>0</v>
      </c>
      <c r="X224" s="316">
        <f t="shared" si="246"/>
        <v>0</v>
      </c>
      <c r="Y224" s="316">
        <f t="shared" si="246"/>
        <v>0</v>
      </c>
      <c r="Z224" s="316">
        <f t="shared" si="246"/>
        <v>0</v>
      </c>
      <c r="AA224" s="316">
        <f t="shared" si="246"/>
        <v>0</v>
      </c>
      <c r="AB224" s="316">
        <f t="shared" si="246"/>
        <v>0</v>
      </c>
      <c r="AC224" s="316">
        <f t="shared" si="246"/>
        <v>0</v>
      </c>
      <c r="AD224" s="316">
        <f t="shared" si="246"/>
        <v>0</v>
      </c>
      <c r="AE224" s="316">
        <f t="shared" si="246"/>
        <v>0</v>
      </c>
      <c r="AF224" s="316">
        <f t="shared" si="246"/>
        <v>0</v>
      </c>
      <c r="AG224" s="316">
        <f t="shared" si="246"/>
        <v>0</v>
      </c>
      <c r="AH224" s="316">
        <f t="shared" si="246"/>
        <v>0</v>
      </c>
      <c r="AI224" s="316">
        <f t="shared" si="246"/>
        <v>0</v>
      </c>
      <c r="AJ224" s="316">
        <f t="shared" si="246"/>
        <v>0</v>
      </c>
      <c r="AK224" s="316">
        <f t="shared" si="246"/>
        <v>0</v>
      </c>
      <c r="AL224" s="316">
        <f t="shared" si="246"/>
        <v>0</v>
      </c>
      <c r="AM224" s="316">
        <f t="shared" si="246"/>
        <v>0</v>
      </c>
      <c r="AN224" s="316">
        <f t="shared" si="246"/>
        <v>0</v>
      </c>
      <c r="AO224" s="316">
        <f t="shared" si="246"/>
        <v>0</v>
      </c>
      <c r="AP224" s="316">
        <f t="shared" si="246"/>
        <v>0</v>
      </c>
      <c r="AQ224" s="316">
        <f t="shared" si="246"/>
        <v>0</v>
      </c>
      <c r="AR224" s="316">
        <f t="shared" si="246"/>
        <v>0</v>
      </c>
      <c r="AS224" s="316">
        <f t="shared" si="246"/>
        <v>0</v>
      </c>
      <c r="AT224" s="316">
        <f t="shared" si="246"/>
        <v>0</v>
      </c>
      <c r="AU224" s="316">
        <f t="shared" si="246"/>
        <v>0</v>
      </c>
      <c r="AV224" s="316">
        <f t="shared" si="246"/>
        <v>0</v>
      </c>
      <c r="AW224" s="316">
        <f t="shared" si="246"/>
        <v>0</v>
      </c>
      <c r="AX224" s="316">
        <f t="shared" si="246"/>
        <v>0</v>
      </c>
      <c r="AY224" s="316">
        <f t="shared" si="246"/>
        <v>0</v>
      </c>
      <c r="AZ224" s="316">
        <f t="shared" si="246"/>
        <v>0</v>
      </c>
      <c r="BA224" s="316">
        <f t="shared" si="246"/>
        <v>0</v>
      </c>
      <c r="BB224" s="316">
        <f t="shared" si="246"/>
        <v>0</v>
      </c>
      <c r="BC224" s="316">
        <f t="shared" si="246"/>
        <v>0</v>
      </c>
      <c r="BD224" s="316">
        <f t="shared" si="246"/>
        <v>0</v>
      </c>
      <c r="BE224" s="316">
        <f t="shared" si="246"/>
        <v>0</v>
      </c>
      <c r="BF224" s="316">
        <f t="shared" si="246"/>
        <v>0</v>
      </c>
      <c r="BG224" s="316">
        <f t="shared" si="246"/>
        <v>0</v>
      </c>
      <c r="BH224" s="316">
        <f t="shared" si="246"/>
        <v>0</v>
      </c>
      <c r="BI224" s="316">
        <f t="shared" si="246"/>
        <v>0</v>
      </c>
      <c r="BJ224" s="316">
        <f t="shared" si="246"/>
        <v>0</v>
      </c>
      <c r="BK224" s="316">
        <f t="shared" si="246"/>
        <v>0</v>
      </c>
      <c r="BL224" s="316">
        <f t="shared" si="246"/>
        <v>0</v>
      </c>
      <c r="BM224" s="316">
        <f t="shared" si="246"/>
        <v>0</v>
      </c>
      <c r="BN224" s="316">
        <f t="shared" si="246"/>
        <v>0</v>
      </c>
      <c r="BO224" s="316">
        <f t="shared" si="246"/>
        <v>0</v>
      </c>
      <c r="BP224" s="316">
        <f t="shared" si="246"/>
        <v>0</v>
      </c>
      <c r="BQ224" s="316">
        <f t="shared" si="246"/>
        <v>0</v>
      </c>
      <c r="BR224" s="316">
        <f t="shared" si="246"/>
        <v>0</v>
      </c>
      <c r="BS224" s="316">
        <f t="shared" si="246"/>
        <v>0</v>
      </c>
      <c r="BT224" s="316">
        <f t="shared" si="246"/>
        <v>0</v>
      </c>
      <c r="BU224" s="316">
        <f t="shared" ref="BU224:BX224" si="247">IF($C39="NON-QALY",IF(BU$27="-","",BU$158*BU223),IF($C39="QALY",IF(BU$27="-","",BU223*BU$159),"N/A"))</f>
        <v>0</v>
      </c>
      <c r="BV224" s="316">
        <f t="shared" si="247"/>
        <v>0</v>
      </c>
      <c r="BW224" s="316">
        <f t="shared" si="247"/>
        <v>0</v>
      </c>
      <c r="BX224" s="316">
        <f t="shared" si="247"/>
        <v>0</v>
      </c>
    </row>
    <row r="225" spans="1:76" ht="12" customHeight="1" x14ac:dyDescent="0.2">
      <c r="A225" s="726" t="s">
        <v>642</v>
      </c>
      <c r="B225" s="713">
        <f>B40</f>
        <v>0</v>
      </c>
      <c r="C225" s="713" t="str">
        <f>C40</f>
        <v>Non-QALY</v>
      </c>
      <c r="D225" s="709">
        <f>E225/(IF(C40="QALY",Factors!$BU$51,Factors!$BU$50))</f>
        <v>0</v>
      </c>
      <c r="E225" s="711">
        <f t="shared" ref="E225" si="248">SUM(G226:BX226)</f>
        <v>0</v>
      </c>
      <c r="F225" s="34" t="s">
        <v>325</v>
      </c>
      <c r="G225" s="316">
        <f>G40</f>
        <v>0</v>
      </c>
      <c r="H225" s="316">
        <f t="shared" ref="H225:BS225" si="249">H40</f>
        <v>0</v>
      </c>
      <c r="I225" s="316">
        <f t="shared" si="249"/>
        <v>0</v>
      </c>
      <c r="J225" s="316">
        <f t="shared" si="249"/>
        <v>0</v>
      </c>
      <c r="K225" s="316">
        <f t="shared" si="249"/>
        <v>0</v>
      </c>
      <c r="L225" s="316">
        <f t="shared" si="249"/>
        <v>0</v>
      </c>
      <c r="M225" s="316">
        <f t="shared" si="249"/>
        <v>0</v>
      </c>
      <c r="N225" s="316">
        <f t="shared" si="249"/>
        <v>0</v>
      </c>
      <c r="O225" s="316">
        <f t="shared" si="249"/>
        <v>0</v>
      </c>
      <c r="P225" s="316">
        <f t="shared" si="249"/>
        <v>0</v>
      </c>
      <c r="Q225" s="316">
        <f t="shared" si="249"/>
        <v>0</v>
      </c>
      <c r="R225" s="316">
        <f t="shared" si="249"/>
        <v>0</v>
      </c>
      <c r="S225" s="316">
        <f t="shared" si="249"/>
        <v>0</v>
      </c>
      <c r="T225" s="316">
        <f t="shared" si="249"/>
        <v>0</v>
      </c>
      <c r="U225" s="316">
        <f t="shared" si="249"/>
        <v>0</v>
      </c>
      <c r="V225" s="316">
        <f t="shared" si="249"/>
        <v>0</v>
      </c>
      <c r="W225" s="316">
        <f t="shared" si="249"/>
        <v>0</v>
      </c>
      <c r="X225" s="316">
        <f t="shared" si="249"/>
        <v>0</v>
      </c>
      <c r="Y225" s="316">
        <f t="shared" si="249"/>
        <v>0</v>
      </c>
      <c r="Z225" s="316">
        <f t="shared" si="249"/>
        <v>0</v>
      </c>
      <c r="AA225" s="316">
        <f t="shared" si="249"/>
        <v>0</v>
      </c>
      <c r="AB225" s="316">
        <f t="shared" si="249"/>
        <v>0</v>
      </c>
      <c r="AC225" s="316">
        <f t="shared" si="249"/>
        <v>0</v>
      </c>
      <c r="AD225" s="316">
        <f t="shared" si="249"/>
        <v>0</v>
      </c>
      <c r="AE225" s="316">
        <f t="shared" si="249"/>
        <v>0</v>
      </c>
      <c r="AF225" s="316">
        <f t="shared" si="249"/>
        <v>0</v>
      </c>
      <c r="AG225" s="316">
        <f t="shared" si="249"/>
        <v>0</v>
      </c>
      <c r="AH225" s="316">
        <f t="shared" si="249"/>
        <v>0</v>
      </c>
      <c r="AI225" s="316">
        <f t="shared" si="249"/>
        <v>0</v>
      </c>
      <c r="AJ225" s="316">
        <f t="shared" si="249"/>
        <v>0</v>
      </c>
      <c r="AK225" s="316">
        <f t="shared" si="249"/>
        <v>0</v>
      </c>
      <c r="AL225" s="316">
        <f t="shared" si="249"/>
        <v>0</v>
      </c>
      <c r="AM225" s="316">
        <f t="shared" si="249"/>
        <v>0</v>
      </c>
      <c r="AN225" s="316">
        <f t="shared" si="249"/>
        <v>0</v>
      </c>
      <c r="AO225" s="316">
        <f t="shared" si="249"/>
        <v>0</v>
      </c>
      <c r="AP225" s="316">
        <f t="shared" si="249"/>
        <v>0</v>
      </c>
      <c r="AQ225" s="316">
        <f t="shared" si="249"/>
        <v>0</v>
      </c>
      <c r="AR225" s="316">
        <f t="shared" si="249"/>
        <v>0</v>
      </c>
      <c r="AS225" s="316">
        <f t="shared" si="249"/>
        <v>0</v>
      </c>
      <c r="AT225" s="316">
        <f t="shared" si="249"/>
        <v>0</v>
      </c>
      <c r="AU225" s="316">
        <f t="shared" si="249"/>
        <v>0</v>
      </c>
      <c r="AV225" s="316">
        <f t="shared" si="249"/>
        <v>0</v>
      </c>
      <c r="AW225" s="316">
        <f t="shared" si="249"/>
        <v>0</v>
      </c>
      <c r="AX225" s="316">
        <f t="shared" si="249"/>
        <v>0</v>
      </c>
      <c r="AY225" s="316">
        <f t="shared" si="249"/>
        <v>0</v>
      </c>
      <c r="AZ225" s="316">
        <f t="shared" si="249"/>
        <v>0</v>
      </c>
      <c r="BA225" s="316">
        <f t="shared" si="249"/>
        <v>0</v>
      </c>
      <c r="BB225" s="316">
        <f t="shared" si="249"/>
        <v>0</v>
      </c>
      <c r="BC225" s="316">
        <f t="shared" si="249"/>
        <v>0</v>
      </c>
      <c r="BD225" s="316">
        <f t="shared" si="249"/>
        <v>0</v>
      </c>
      <c r="BE225" s="316">
        <f t="shared" si="249"/>
        <v>0</v>
      </c>
      <c r="BF225" s="316">
        <f t="shared" si="249"/>
        <v>0</v>
      </c>
      <c r="BG225" s="316">
        <f t="shared" si="249"/>
        <v>0</v>
      </c>
      <c r="BH225" s="316">
        <f t="shared" si="249"/>
        <v>0</v>
      </c>
      <c r="BI225" s="316">
        <f t="shared" si="249"/>
        <v>0</v>
      </c>
      <c r="BJ225" s="316">
        <f t="shared" si="249"/>
        <v>0</v>
      </c>
      <c r="BK225" s="316">
        <f t="shared" si="249"/>
        <v>0</v>
      </c>
      <c r="BL225" s="316">
        <f t="shared" si="249"/>
        <v>0</v>
      </c>
      <c r="BM225" s="316">
        <f t="shared" si="249"/>
        <v>0</v>
      </c>
      <c r="BN225" s="316">
        <f t="shared" si="249"/>
        <v>0</v>
      </c>
      <c r="BO225" s="316">
        <f t="shared" si="249"/>
        <v>0</v>
      </c>
      <c r="BP225" s="316">
        <f t="shared" si="249"/>
        <v>0</v>
      </c>
      <c r="BQ225" s="316">
        <f t="shared" si="249"/>
        <v>0</v>
      </c>
      <c r="BR225" s="316">
        <f t="shared" si="249"/>
        <v>0</v>
      </c>
      <c r="BS225" s="316">
        <f t="shared" si="249"/>
        <v>0</v>
      </c>
      <c r="BT225" s="316">
        <f t="shared" ref="BT225:BX225" si="250">BT40</f>
        <v>0</v>
      </c>
      <c r="BU225" s="316">
        <f t="shared" si="250"/>
        <v>0</v>
      </c>
      <c r="BV225" s="316">
        <f t="shared" si="250"/>
        <v>0</v>
      </c>
      <c r="BW225" s="316">
        <f t="shared" si="250"/>
        <v>0</v>
      </c>
      <c r="BX225" s="316">
        <f t="shared" si="250"/>
        <v>0</v>
      </c>
    </row>
    <row r="226" spans="1:76" ht="12" customHeight="1" x14ac:dyDescent="0.2">
      <c r="A226" s="727"/>
      <c r="B226" s="714"/>
      <c r="C226" s="714"/>
      <c r="D226" s="710"/>
      <c r="E226" s="712"/>
      <c r="F226" s="90" t="s">
        <v>324</v>
      </c>
      <c r="G226" s="316">
        <f>IF($C40="","N/A",G225)</f>
        <v>0</v>
      </c>
      <c r="H226" s="316">
        <f>IF($C40="NON-QALY",IF(H$27="-","",H$158*H225),IF($C40="QALY",IF(H$27="-","",H225*H$159),"N/A"))</f>
        <v>0</v>
      </c>
      <c r="I226" s="316">
        <f t="shared" ref="I226:BT226" si="251">IF($C40="NON-QALY",IF(I$27="-","",I$158*I225),IF($C40="QALY",IF(I$27="-","",I225*I$159),"N/A"))</f>
        <v>0</v>
      </c>
      <c r="J226" s="316">
        <f t="shared" si="251"/>
        <v>0</v>
      </c>
      <c r="K226" s="316">
        <f t="shared" si="251"/>
        <v>0</v>
      </c>
      <c r="L226" s="316">
        <f t="shared" si="251"/>
        <v>0</v>
      </c>
      <c r="M226" s="316">
        <f t="shared" si="251"/>
        <v>0</v>
      </c>
      <c r="N226" s="316">
        <f t="shared" si="251"/>
        <v>0</v>
      </c>
      <c r="O226" s="316">
        <f t="shared" si="251"/>
        <v>0</v>
      </c>
      <c r="P226" s="316">
        <f t="shared" si="251"/>
        <v>0</v>
      </c>
      <c r="Q226" s="316">
        <f t="shared" si="251"/>
        <v>0</v>
      </c>
      <c r="R226" s="316">
        <f t="shared" si="251"/>
        <v>0</v>
      </c>
      <c r="S226" s="316">
        <f t="shared" si="251"/>
        <v>0</v>
      </c>
      <c r="T226" s="316">
        <f t="shared" si="251"/>
        <v>0</v>
      </c>
      <c r="U226" s="316">
        <f t="shared" si="251"/>
        <v>0</v>
      </c>
      <c r="V226" s="316">
        <f t="shared" si="251"/>
        <v>0</v>
      </c>
      <c r="W226" s="316">
        <f t="shared" si="251"/>
        <v>0</v>
      </c>
      <c r="X226" s="316">
        <f t="shared" si="251"/>
        <v>0</v>
      </c>
      <c r="Y226" s="316">
        <f t="shared" si="251"/>
        <v>0</v>
      </c>
      <c r="Z226" s="316">
        <f t="shared" si="251"/>
        <v>0</v>
      </c>
      <c r="AA226" s="316">
        <f t="shared" si="251"/>
        <v>0</v>
      </c>
      <c r="AB226" s="316">
        <f t="shared" si="251"/>
        <v>0</v>
      </c>
      <c r="AC226" s="316">
        <f t="shared" si="251"/>
        <v>0</v>
      </c>
      <c r="AD226" s="316">
        <f t="shared" si="251"/>
        <v>0</v>
      </c>
      <c r="AE226" s="316">
        <f t="shared" si="251"/>
        <v>0</v>
      </c>
      <c r="AF226" s="316">
        <f t="shared" si="251"/>
        <v>0</v>
      </c>
      <c r="AG226" s="316">
        <f t="shared" si="251"/>
        <v>0</v>
      </c>
      <c r="AH226" s="316">
        <f t="shared" si="251"/>
        <v>0</v>
      </c>
      <c r="AI226" s="316">
        <f t="shared" si="251"/>
        <v>0</v>
      </c>
      <c r="AJ226" s="316">
        <f t="shared" si="251"/>
        <v>0</v>
      </c>
      <c r="AK226" s="316">
        <f t="shared" si="251"/>
        <v>0</v>
      </c>
      <c r="AL226" s="316">
        <f t="shared" si="251"/>
        <v>0</v>
      </c>
      <c r="AM226" s="316">
        <f t="shared" si="251"/>
        <v>0</v>
      </c>
      <c r="AN226" s="316">
        <f t="shared" si="251"/>
        <v>0</v>
      </c>
      <c r="AO226" s="316">
        <f t="shared" si="251"/>
        <v>0</v>
      </c>
      <c r="AP226" s="316">
        <f t="shared" si="251"/>
        <v>0</v>
      </c>
      <c r="AQ226" s="316">
        <f t="shared" si="251"/>
        <v>0</v>
      </c>
      <c r="AR226" s="316">
        <f t="shared" si="251"/>
        <v>0</v>
      </c>
      <c r="AS226" s="316">
        <f t="shared" si="251"/>
        <v>0</v>
      </c>
      <c r="AT226" s="316">
        <f t="shared" si="251"/>
        <v>0</v>
      </c>
      <c r="AU226" s="316">
        <f t="shared" si="251"/>
        <v>0</v>
      </c>
      <c r="AV226" s="316">
        <f t="shared" si="251"/>
        <v>0</v>
      </c>
      <c r="AW226" s="316">
        <f t="shared" si="251"/>
        <v>0</v>
      </c>
      <c r="AX226" s="316">
        <f t="shared" si="251"/>
        <v>0</v>
      </c>
      <c r="AY226" s="316">
        <f t="shared" si="251"/>
        <v>0</v>
      </c>
      <c r="AZ226" s="316">
        <f t="shared" si="251"/>
        <v>0</v>
      </c>
      <c r="BA226" s="316">
        <f t="shared" si="251"/>
        <v>0</v>
      </c>
      <c r="BB226" s="316">
        <f t="shared" si="251"/>
        <v>0</v>
      </c>
      <c r="BC226" s="316">
        <f t="shared" si="251"/>
        <v>0</v>
      </c>
      <c r="BD226" s="316">
        <f t="shared" si="251"/>
        <v>0</v>
      </c>
      <c r="BE226" s="316">
        <f t="shared" si="251"/>
        <v>0</v>
      </c>
      <c r="BF226" s="316">
        <f t="shared" si="251"/>
        <v>0</v>
      </c>
      <c r="BG226" s="316">
        <f t="shared" si="251"/>
        <v>0</v>
      </c>
      <c r="BH226" s="316">
        <f t="shared" si="251"/>
        <v>0</v>
      </c>
      <c r="BI226" s="316">
        <f t="shared" si="251"/>
        <v>0</v>
      </c>
      <c r="BJ226" s="316">
        <f t="shared" si="251"/>
        <v>0</v>
      </c>
      <c r="BK226" s="316">
        <f t="shared" si="251"/>
        <v>0</v>
      </c>
      <c r="BL226" s="316">
        <f t="shared" si="251"/>
        <v>0</v>
      </c>
      <c r="BM226" s="316">
        <f t="shared" si="251"/>
        <v>0</v>
      </c>
      <c r="BN226" s="316">
        <f t="shared" si="251"/>
        <v>0</v>
      </c>
      <c r="BO226" s="316">
        <f t="shared" si="251"/>
        <v>0</v>
      </c>
      <c r="BP226" s="316">
        <f t="shared" si="251"/>
        <v>0</v>
      </c>
      <c r="BQ226" s="316">
        <f t="shared" si="251"/>
        <v>0</v>
      </c>
      <c r="BR226" s="316">
        <f t="shared" si="251"/>
        <v>0</v>
      </c>
      <c r="BS226" s="316">
        <f t="shared" si="251"/>
        <v>0</v>
      </c>
      <c r="BT226" s="316">
        <f t="shared" si="251"/>
        <v>0</v>
      </c>
      <c r="BU226" s="316">
        <f t="shared" ref="BU226:BX226" si="252">IF($C40="NON-QALY",IF(BU$27="-","",BU$158*BU225),IF($C40="QALY",IF(BU$27="-","",BU225*BU$159),"N/A"))</f>
        <v>0</v>
      </c>
      <c r="BV226" s="316">
        <f t="shared" si="252"/>
        <v>0</v>
      </c>
      <c r="BW226" s="316">
        <f t="shared" si="252"/>
        <v>0</v>
      </c>
      <c r="BX226" s="316">
        <f t="shared" si="252"/>
        <v>0</v>
      </c>
    </row>
    <row r="227" spans="1:76" ht="12" customHeight="1" x14ac:dyDescent="0.2">
      <c r="A227" s="726" t="s">
        <v>643</v>
      </c>
      <c r="B227" s="713">
        <f>B41</f>
        <v>0</v>
      </c>
      <c r="C227" s="713" t="str">
        <f>C41</f>
        <v>Non-QALY</v>
      </c>
      <c r="D227" s="709">
        <f>E227/(IF(C41="QALY",Factors!$BU$51,Factors!$BU$50))</f>
        <v>0</v>
      </c>
      <c r="E227" s="711">
        <f t="shared" ref="E227" si="253">SUM(G228:BX228)</f>
        <v>0</v>
      </c>
      <c r="F227" s="34" t="s">
        <v>325</v>
      </c>
      <c r="G227" s="316">
        <f>G41</f>
        <v>0</v>
      </c>
      <c r="H227" s="316">
        <f t="shared" ref="H227:BS227" si="254">H41</f>
        <v>0</v>
      </c>
      <c r="I227" s="316">
        <f t="shared" si="254"/>
        <v>0</v>
      </c>
      <c r="J227" s="316">
        <f t="shared" si="254"/>
        <v>0</v>
      </c>
      <c r="K227" s="316">
        <f t="shared" si="254"/>
        <v>0</v>
      </c>
      <c r="L227" s="316">
        <f t="shared" si="254"/>
        <v>0</v>
      </c>
      <c r="M227" s="316">
        <f t="shared" si="254"/>
        <v>0</v>
      </c>
      <c r="N227" s="316">
        <f t="shared" si="254"/>
        <v>0</v>
      </c>
      <c r="O227" s="316">
        <f t="shared" si="254"/>
        <v>0</v>
      </c>
      <c r="P227" s="316">
        <f t="shared" si="254"/>
        <v>0</v>
      </c>
      <c r="Q227" s="316">
        <f t="shared" si="254"/>
        <v>0</v>
      </c>
      <c r="R227" s="316">
        <f t="shared" si="254"/>
        <v>0</v>
      </c>
      <c r="S227" s="316">
        <f t="shared" si="254"/>
        <v>0</v>
      </c>
      <c r="T227" s="316">
        <f t="shared" si="254"/>
        <v>0</v>
      </c>
      <c r="U227" s="316">
        <f t="shared" si="254"/>
        <v>0</v>
      </c>
      <c r="V227" s="316">
        <f t="shared" si="254"/>
        <v>0</v>
      </c>
      <c r="W227" s="316">
        <f t="shared" si="254"/>
        <v>0</v>
      </c>
      <c r="X227" s="316">
        <f t="shared" si="254"/>
        <v>0</v>
      </c>
      <c r="Y227" s="316">
        <f t="shared" si="254"/>
        <v>0</v>
      </c>
      <c r="Z227" s="316">
        <f t="shared" si="254"/>
        <v>0</v>
      </c>
      <c r="AA227" s="316">
        <f t="shared" si="254"/>
        <v>0</v>
      </c>
      <c r="AB227" s="316">
        <f t="shared" si="254"/>
        <v>0</v>
      </c>
      <c r="AC227" s="316">
        <f t="shared" si="254"/>
        <v>0</v>
      </c>
      <c r="AD227" s="316">
        <f t="shared" si="254"/>
        <v>0</v>
      </c>
      <c r="AE227" s="316">
        <f t="shared" si="254"/>
        <v>0</v>
      </c>
      <c r="AF227" s="316">
        <f t="shared" si="254"/>
        <v>0</v>
      </c>
      <c r="AG227" s="316">
        <f t="shared" si="254"/>
        <v>0</v>
      </c>
      <c r="AH227" s="316">
        <f t="shared" si="254"/>
        <v>0</v>
      </c>
      <c r="AI227" s="316">
        <f t="shared" si="254"/>
        <v>0</v>
      </c>
      <c r="AJ227" s="316">
        <f t="shared" si="254"/>
        <v>0</v>
      </c>
      <c r="AK227" s="316">
        <f t="shared" si="254"/>
        <v>0</v>
      </c>
      <c r="AL227" s="316">
        <f t="shared" si="254"/>
        <v>0</v>
      </c>
      <c r="AM227" s="316">
        <f t="shared" si="254"/>
        <v>0</v>
      </c>
      <c r="AN227" s="316">
        <f t="shared" si="254"/>
        <v>0</v>
      </c>
      <c r="AO227" s="316">
        <f t="shared" si="254"/>
        <v>0</v>
      </c>
      <c r="AP227" s="316">
        <f t="shared" si="254"/>
        <v>0</v>
      </c>
      <c r="AQ227" s="316">
        <f t="shared" si="254"/>
        <v>0</v>
      </c>
      <c r="AR227" s="316">
        <f t="shared" si="254"/>
        <v>0</v>
      </c>
      <c r="AS227" s="316">
        <f t="shared" si="254"/>
        <v>0</v>
      </c>
      <c r="AT227" s="316">
        <f t="shared" si="254"/>
        <v>0</v>
      </c>
      <c r="AU227" s="316">
        <f t="shared" si="254"/>
        <v>0</v>
      </c>
      <c r="AV227" s="316">
        <f t="shared" si="254"/>
        <v>0</v>
      </c>
      <c r="AW227" s="316">
        <f t="shared" si="254"/>
        <v>0</v>
      </c>
      <c r="AX227" s="316">
        <f t="shared" si="254"/>
        <v>0</v>
      </c>
      <c r="AY227" s="316">
        <f t="shared" si="254"/>
        <v>0</v>
      </c>
      <c r="AZ227" s="316">
        <f t="shared" si="254"/>
        <v>0</v>
      </c>
      <c r="BA227" s="316">
        <f t="shared" si="254"/>
        <v>0</v>
      </c>
      <c r="BB227" s="316">
        <f t="shared" si="254"/>
        <v>0</v>
      </c>
      <c r="BC227" s="316">
        <f t="shared" si="254"/>
        <v>0</v>
      </c>
      <c r="BD227" s="316">
        <f t="shared" si="254"/>
        <v>0</v>
      </c>
      <c r="BE227" s="316">
        <f t="shared" si="254"/>
        <v>0</v>
      </c>
      <c r="BF227" s="316">
        <f t="shared" si="254"/>
        <v>0</v>
      </c>
      <c r="BG227" s="316">
        <f t="shared" si="254"/>
        <v>0</v>
      </c>
      <c r="BH227" s="316">
        <f t="shared" si="254"/>
        <v>0</v>
      </c>
      <c r="BI227" s="316">
        <f t="shared" si="254"/>
        <v>0</v>
      </c>
      <c r="BJ227" s="316">
        <f t="shared" si="254"/>
        <v>0</v>
      </c>
      <c r="BK227" s="316">
        <f t="shared" si="254"/>
        <v>0</v>
      </c>
      <c r="BL227" s="316">
        <f t="shared" si="254"/>
        <v>0</v>
      </c>
      <c r="BM227" s="316">
        <f t="shared" si="254"/>
        <v>0</v>
      </c>
      <c r="BN227" s="316">
        <f t="shared" si="254"/>
        <v>0</v>
      </c>
      <c r="BO227" s="316">
        <f t="shared" si="254"/>
        <v>0</v>
      </c>
      <c r="BP227" s="316">
        <f t="shared" si="254"/>
        <v>0</v>
      </c>
      <c r="BQ227" s="316">
        <f t="shared" si="254"/>
        <v>0</v>
      </c>
      <c r="BR227" s="316">
        <f t="shared" si="254"/>
        <v>0</v>
      </c>
      <c r="BS227" s="316">
        <f t="shared" si="254"/>
        <v>0</v>
      </c>
      <c r="BT227" s="316">
        <f t="shared" ref="BT227:BX227" si="255">BT41</f>
        <v>0</v>
      </c>
      <c r="BU227" s="316">
        <f t="shared" si="255"/>
        <v>0</v>
      </c>
      <c r="BV227" s="316">
        <f t="shared" si="255"/>
        <v>0</v>
      </c>
      <c r="BW227" s="316">
        <f t="shared" si="255"/>
        <v>0</v>
      </c>
      <c r="BX227" s="316">
        <f t="shared" si="255"/>
        <v>0</v>
      </c>
    </row>
    <row r="228" spans="1:76" ht="12" customHeight="1" x14ac:dyDescent="0.2">
      <c r="A228" s="727"/>
      <c r="B228" s="714"/>
      <c r="C228" s="714"/>
      <c r="D228" s="710"/>
      <c r="E228" s="712"/>
      <c r="F228" s="90" t="s">
        <v>324</v>
      </c>
      <c r="G228" s="316">
        <f>IF($C41="","N/A",G227)</f>
        <v>0</v>
      </c>
      <c r="H228" s="316">
        <f>IF($C41="NON-QALY",IF(H$27="-","",H$158*H227),IF($C41="QALY",IF(H$27="-","",H227*H$159),"N/A"))</f>
        <v>0</v>
      </c>
      <c r="I228" s="316">
        <f t="shared" ref="I228:BT228" si="256">IF($C41="NON-QALY",IF(I$27="-","",I$158*I227),IF($C41="QALY",IF(I$27="-","",I227*I$159),"N/A"))</f>
        <v>0</v>
      </c>
      <c r="J228" s="316">
        <f t="shared" si="256"/>
        <v>0</v>
      </c>
      <c r="K228" s="316">
        <f t="shared" si="256"/>
        <v>0</v>
      </c>
      <c r="L228" s="316">
        <f t="shared" si="256"/>
        <v>0</v>
      </c>
      <c r="M228" s="316">
        <f t="shared" si="256"/>
        <v>0</v>
      </c>
      <c r="N228" s="316">
        <f t="shared" si="256"/>
        <v>0</v>
      </c>
      <c r="O228" s="316">
        <f t="shared" si="256"/>
        <v>0</v>
      </c>
      <c r="P228" s="316">
        <f t="shared" si="256"/>
        <v>0</v>
      </c>
      <c r="Q228" s="316">
        <f t="shared" si="256"/>
        <v>0</v>
      </c>
      <c r="R228" s="316">
        <f t="shared" si="256"/>
        <v>0</v>
      </c>
      <c r="S228" s="316">
        <f t="shared" si="256"/>
        <v>0</v>
      </c>
      <c r="T228" s="316">
        <f t="shared" si="256"/>
        <v>0</v>
      </c>
      <c r="U228" s="316">
        <f t="shared" si="256"/>
        <v>0</v>
      </c>
      <c r="V228" s="316">
        <f t="shared" si="256"/>
        <v>0</v>
      </c>
      <c r="W228" s="316">
        <f t="shared" si="256"/>
        <v>0</v>
      </c>
      <c r="X228" s="316">
        <f t="shared" si="256"/>
        <v>0</v>
      </c>
      <c r="Y228" s="316">
        <f t="shared" si="256"/>
        <v>0</v>
      </c>
      <c r="Z228" s="316">
        <f t="shared" si="256"/>
        <v>0</v>
      </c>
      <c r="AA228" s="316">
        <f t="shared" si="256"/>
        <v>0</v>
      </c>
      <c r="AB228" s="316">
        <f t="shared" si="256"/>
        <v>0</v>
      </c>
      <c r="AC228" s="316">
        <f t="shared" si="256"/>
        <v>0</v>
      </c>
      <c r="AD228" s="316">
        <f t="shared" si="256"/>
        <v>0</v>
      </c>
      <c r="AE228" s="316">
        <f t="shared" si="256"/>
        <v>0</v>
      </c>
      <c r="AF228" s="316">
        <f t="shared" si="256"/>
        <v>0</v>
      </c>
      <c r="AG228" s="316">
        <f t="shared" si="256"/>
        <v>0</v>
      </c>
      <c r="AH228" s="316">
        <f t="shared" si="256"/>
        <v>0</v>
      </c>
      <c r="AI228" s="316">
        <f t="shared" si="256"/>
        <v>0</v>
      </c>
      <c r="AJ228" s="316">
        <f t="shared" si="256"/>
        <v>0</v>
      </c>
      <c r="AK228" s="316">
        <f t="shared" si="256"/>
        <v>0</v>
      </c>
      <c r="AL228" s="316">
        <f t="shared" si="256"/>
        <v>0</v>
      </c>
      <c r="AM228" s="316">
        <f t="shared" si="256"/>
        <v>0</v>
      </c>
      <c r="AN228" s="316">
        <f t="shared" si="256"/>
        <v>0</v>
      </c>
      <c r="AO228" s="316">
        <f t="shared" si="256"/>
        <v>0</v>
      </c>
      <c r="AP228" s="316">
        <f t="shared" si="256"/>
        <v>0</v>
      </c>
      <c r="AQ228" s="316">
        <f t="shared" si="256"/>
        <v>0</v>
      </c>
      <c r="AR228" s="316">
        <f t="shared" si="256"/>
        <v>0</v>
      </c>
      <c r="AS228" s="316">
        <f t="shared" si="256"/>
        <v>0</v>
      </c>
      <c r="AT228" s="316">
        <f t="shared" si="256"/>
        <v>0</v>
      </c>
      <c r="AU228" s="316">
        <f t="shared" si="256"/>
        <v>0</v>
      </c>
      <c r="AV228" s="316">
        <f t="shared" si="256"/>
        <v>0</v>
      </c>
      <c r="AW228" s="316">
        <f t="shared" si="256"/>
        <v>0</v>
      </c>
      <c r="AX228" s="316">
        <f t="shared" si="256"/>
        <v>0</v>
      </c>
      <c r="AY228" s="316">
        <f t="shared" si="256"/>
        <v>0</v>
      </c>
      <c r="AZ228" s="316">
        <f t="shared" si="256"/>
        <v>0</v>
      </c>
      <c r="BA228" s="316">
        <f t="shared" si="256"/>
        <v>0</v>
      </c>
      <c r="BB228" s="316">
        <f t="shared" si="256"/>
        <v>0</v>
      </c>
      <c r="BC228" s="316">
        <f t="shared" si="256"/>
        <v>0</v>
      </c>
      <c r="BD228" s="316">
        <f t="shared" si="256"/>
        <v>0</v>
      </c>
      <c r="BE228" s="316">
        <f t="shared" si="256"/>
        <v>0</v>
      </c>
      <c r="BF228" s="316">
        <f t="shared" si="256"/>
        <v>0</v>
      </c>
      <c r="BG228" s="316">
        <f t="shared" si="256"/>
        <v>0</v>
      </c>
      <c r="BH228" s="316">
        <f t="shared" si="256"/>
        <v>0</v>
      </c>
      <c r="BI228" s="316">
        <f t="shared" si="256"/>
        <v>0</v>
      </c>
      <c r="BJ228" s="316">
        <f t="shared" si="256"/>
        <v>0</v>
      </c>
      <c r="BK228" s="316">
        <f t="shared" si="256"/>
        <v>0</v>
      </c>
      <c r="BL228" s="316">
        <f t="shared" si="256"/>
        <v>0</v>
      </c>
      <c r="BM228" s="316">
        <f t="shared" si="256"/>
        <v>0</v>
      </c>
      <c r="BN228" s="316">
        <f t="shared" si="256"/>
        <v>0</v>
      </c>
      <c r="BO228" s="316">
        <f t="shared" si="256"/>
        <v>0</v>
      </c>
      <c r="BP228" s="316">
        <f t="shared" si="256"/>
        <v>0</v>
      </c>
      <c r="BQ228" s="316">
        <f t="shared" si="256"/>
        <v>0</v>
      </c>
      <c r="BR228" s="316">
        <f t="shared" si="256"/>
        <v>0</v>
      </c>
      <c r="BS228" s="316">
        <f t="shared" si="256"/>
        <v>0</v>
      </c>
      <c r="BT228" s="316">
        <f t="shared" si="256"/>
        <v>0</v>
      </c>
      <c r="BU228" s="316">
        <f t="shared" ref="BU228:BX228" si="257">IF($C41="NON-QALY",IF(BU$27="-","",BU$158*BU227),IF($C41="QALY",IF(BU$27="-","",BU227*BU$159),"N/A"))</f>
        <v>0</v>
      </c>
      <c r="BV228" s="316">
        <f t="shared" si="257"/>
        <v>0</v>
      </c>
      <c r="BW228" s="316">
        <f t="shared" si="257"/>
        <v>0</v>
      </c>
      <c r="BX228" s="316">
        <f t="shared" si="257"/>
        <v>0</v>
      </c>
    </row>
    <row r="229" spans="1:76" ht="12" customHeight="1" x14ac:dyDescent="0.2">
      <c r="A229" s="726" t="s">
        <v>644</v>
      </c>
      <c r="B229" s="713">
        <f>B42</f>
        <v>0</v>
      </c>
      <c r="C229" s="713" t="str">
        <f>C42</f>
        <v>Non-QALY</v>
      </c>
      <c r="D229" s="709">
        <f>E229/(IF(C42="QALY",Factors!$BU$51,Factors!$BU$50))</f>
        <v>0</v>
      </c>
      <c r="E229" s="711">
        <f t="shared" ref="E229" si="258">SUM(G230:BX230)</f>
        <v>0</v>
      </c>
      <c r="F229" s="34" t="s">
        <v>325</v>
      </c>
      <c r="G229" s="316">
        <f>G42</f>
        <v>0</v>
      </c>
      <c r="H229" s="316">
        <f t="shared" ref="H229:BS229" si="259">H42</f>
        <v>0</v>
      </c>
      <c r="I229" s="316">
        <f t="shared" si="259"/>
        <v>0</v>
      </c>
      <c r="J229" s="316">
        <f t="shared" si="259"/>
        <v>0</v>
      </c>
      <c r="K229" s="316">
        <f t="shared" si="259"/>
        <v>0</v>
      </c>
      <c r="L229" s="316">
        <f t="shared" si="259"/>
        <v>0</v>
      </c>
      <c r="M229" s="316">
        <f t="shared" si="259"/>
        <v>0</v>
      </c>
      <c r="N229" s="316">
        <f t="shared" si="259"/>
        <v>0</v>
      </c>
      <c r="O229" s="316">
        <f t="shared" si="259"/>
        <v>0</v>
      </c>
      <c r="P229" s="316">
        <f t="shared" si="259"/>
        <v>0</v>
      </c>
      <c r="Q229" s="316">
        <f t="shared" si="259"/>
        <v>0</v>
      </c>
      <c r="R229" s="316">
        <f t="shared" si="259"/>
        <v>0</v>
      </c>
      <c r="S229" s="316">
        <f t="shared" si="259"/>
        <v>0</v>
      </c>
      <c r="T229" s="316">
        <f t="shared" si="259"/>
        <v>0</v>
      </c>
      <c r="U229" s="316">
        <f t="shared" si="259"/>
        <v>0</v>
      </c>
      <c r="V229" s="316">
        <f t="shared" si="259"/>
        <v>0</v>
      </c>
      <c r="W229" s="316">
        <f t="shared" si="259"/>
        <v>0</v>
      </c>
      <c r="X229" s="316">
        <f t="shared" si="259"/>
        <v>0</v>
      </c>
      <c r="Y229" s="316">
        <f t="shared" si="259"/>
        <v>0</v>
      </c>
      <c r="Z229" s="316">
        <f t="shared" si="259"/>
        <v>0</v>
      </c>
      <c r="AA229" s="316">
        <f t="shared" si="259"/>
        <v>0</v>
      </c>
      <c r="AB229" s="316">
        <f t="shared" si="259"/>
        <v>0</v>
      </c>
      <c r="AC229" s="316">
        <f t="shared" si="259"/>
        <v>0</v>
      </c>
      <c r="AD229" s="316">
        <f t="shared" si="259"/>
        <v>0</v>
      </c>
      <c r="AE229" s="316">
        <f t="shared" si="259"/>
        <v>0</v>
      </c>
      <c r="AF229" s="316">
        <f t="shared" si="259"/>
        <v>0</v>
      </c>
      <c r="AG229" s="316">
        <f t="shared" si="259"/>
        <v>0</v>
      </c>
      <c r="AH229" s="316">
        <f t="shared" si="259"/>
        <v>0</v>
      </c>
      <c r="AI229" s="316">
        <f t="shared" si="259"/>
        <v>0</v>
      </c>
      <c r="AJ229" s="316">
        <f t="shared" si="259"/>
        <v>0</v>
      </c>
      <c r="AK229" s="316">
        <f t="shared" si="259"/>
        <v>0</v>
      </c>
      <c r="AL229" s="316">
        <f t="shared" si="259"/>
        <v>0</v>
      </c>
      <c r="AM229" s="316">
        <f t="shared" si="259"/>
        <v>0</v>
      </c>
      <c r="AN229" s="316">
        <f t="shared" si="259"/>
        <v>0</v>
      </c>
      <c r="AO229" s="316">
        <f t="shared" si="259"/>
        <v>0</v>
      </c>
      <c r="AP229" s="316">
        <f t="shared" si="259"/>
        <v>0</v>
      </c>
      <c r="AQ229" s="316">
        <f t="shared" si="259"/>
        <v>0</v>
      </c>
      <c r="AR229" s="316">
        <f t="shared" si="259"/>
        <v>0</v>
      </c>
      <c r="AS229" s="316">
        <f t="shared" si="259"/>
        <v>0</v>
      </c>
      <c r="AT229" s="316">
        <f t="shared" si="259"/>
        <v>0</v>
      </c>
      <c r="AU229" s="316">
        <f t="shared" si="259"/>
        <v>0</v>
      </c>
      <c r="AV229" s="316">
        <f t="shared" si="259"/>
        <v>0</v>
      </c>
      <c r="AW229" s="316">
        <f t="shared" si="259"/>
        <v>0</v>
      </c>
      <c r="AX229" s="316">
        <f t="shared" si="259"/>
        <v>0</v>
      </c>
      <c r="AY229" s="316">
        <f t="shared" si="259"/>
        <v>0</v>
      </c>
      <c r="AZ229" s="316">
        <f t="shared" si="259"/>
        <v>0</v>
      </c>
      <c r="BA229" s="316">
        <f t="shared" si="259"/>
        <v>0</v>
      </c>
      <c r="BB229" s="316">
        <f t="shared" si="259"/>
        <v>0</v>
      </c>
      <c r="BC229" s="316">
        <f t="shared" si="259"/>
        <v>0</v>
      </c>
      <c r="BD229" s="316">
        <f t="shared" si="259"/>
        <v>0</v>
      </c>
      <c r="BE229" s="316">
        <f t="shared" si="259"/>
        <v>0</v>
      </c>
      <c r="BF229" s="316">
        <f t="shared" si="259"/>
        <v>0</v>
      </c>
      <c r="BG229" s="316">
        <f t="shared" si="259"/>
        <v>0</v>
      </c>
      <c r="BH229" s="316">
        <f t="shared" si="259"/>
        <v>0</v>
      </c>
      <c r="BI229" s="316">
        <f t="shared" si="259"/>
        <v>0</v>
      </c>
      <c r="BJ229" s="316">
        <f t="shared" si="259"/>
        <v>0</v>
      </c>
      <c r="BK229" s="316">
        <f t="shared" si="259"/>
        <v>0</v>
      </c>
      <c r="BL229" s="316">
        <f t="shared" si="259"/>
        <v>0</v>
      </c>
      <c r="BM229" s="316">
        <f t="shared" si="259"/>
        <v>0</v>
      </c>
      <c r="BN229" s="316">
        <f t="shared" si="259"/>
        <v>0</v>
      </c>
      <c r="BO229" s="316">
        <f t="shared" si="259"/>
        <v>0</v>
      </c>
      <c r="BP229" s="316">
        <f t="shared" si="259"/>
        <v>0</v>
      </c>
      <c r="BQ229" s="316">
        <f t="shared" si="259"/>
        <v>0</v>
      </c>
      <c r="BR229" s="316">
        <f t="shared" si="259"/>
        <v>0</v>
      </c>
      <c r="BS229" s="316">
        <f t="shared" si="259"/>
        <v>0</v>
      </c>
      <c r="BT229" s="316">
        <f t="shared" ref="BT229:BX229" si="260">BT42</f>
        <v>0</v>
      </c>
      <c r="BU229" s="316">
        <f t="shared" si="260"/>
        <v>0</v>
      </c>
      <c r="BV229" s="316">
        <f t="shared" si="260"/>
        <v>0</v>
      </c>
      <c r="BW229" s="316">
        <f t="shared" si="260"/>
        <v>0</v>
      </c>
      <c r="BX229" s="316">
        <f t="shared" si="260"/>
        <v>0</v>
      </c>
    </row>
    <row r="230" spans="1:76" ht="12" customHeight="1" x14ac:dyDescent="0.2">
      <c r="A230" s="727"/>
      <c r="B230" s="714"/>
      <c r="C230" s="714"/>
      <c r="D230" s="710"/>
      <c r="E230" s="712"/>
      <c r="F230" s="90" t="s">
        <v>324</v>
      </c>
      <c r="G230" s="316">
        <f>IF($C42="","N/A",G229)</f>
        <v>0</v>
      </c>
      <c r="H230" s="316">
        <f t="shared" ref="H230:BS230" si="261">IF($C42="NON-QALY",IF(H$27="-","",H$158*H229),IF($C42="QALY",IF(H$27="-","",H229*H$159),"N/A"))</f>
        <v>0</v>
      </c>
      <c r="I230" s="316">
        <f t="shared" si="261"/>
        <v>0</v>
      </c>
      <c r="J230" s="316">
        <f t="shared" si="261"/>
        <v>0</v>
      </c>
      <c r="K230" s="316">
        <f t="shared" si="261"/>
        <v>0</v>
      </c>
      <c r="L230" s="316">
        <f t="shared" si="261"/>
        <v>0</v>
      </c>
      <c r="M230" s="316">
        <f t="shared" si="261"/>
        <v>0</v>
      </c>
      <c r="N230" s="316">
        <f t="shared" si="261"/>
        <v>0</v>
      </c>
      <c r="O230" s="316">
        <f t="shared" si="261"/>
        <v>0</v>
      </c>
      <c r="P230" s="316">
        <f t="shared" si="261"/>
        <v>0</v>
      </c>
      <c r="Q230" s="316">
        <f t="shared" si="261"/>
        <v>0</v>
      </c>
      <c r="R230" s="316">
        <f t="shared" si="261"/>
        <v>0</v>
      </c>
      <c r="S230" s="316">
        <f t="shared" si="261"/>
        <v>0</v>
      </c>
      <c r="T230" s="316">
        <f t="shared" si="261"/>
        <v>0</v>
      </c>
      <c r="U230" s="316">
        <f t="shared" si="261"/>
        <v>0</v>
      </c>
      <c r="V230" s="316">
        <f t="shared" si="261"/>
        <v>0</v>
      </c>
      <c r="W230" s="316">
        <f t="shared" si="261"/>
        <v>0</v>
      </c>
      <c r="X230" s="316">
        <f t="shared" si="261"/>
        <v>0</v>
      </c>
      <c r="Y230" s="316">
        <f t="shared" si="261"/>
        <v>0</v>
      </c>
      <c r="Z230" s="316">
        <f t="shared" si="261"/>
        <v>0</v>
      </c>
      <c r="AA230" s="316">
        <f t="shared" si="261"/>
        <v>0</v>
      </c>
      <c r="AB230" s="316">
        <f t="shared" si="261"/>
        <v>0</v>
      </c>
      <c r="AC230" s="316">
        <f t="shared" si="261"/>
        <v>0</v>
      </c>
      <c r="AD230" s="316">
        <f t="shared" si="261"/>
        <v>0</v>
      </c>
      <c r="AE230" s="316">
        <f t="shared" si="261"/>
        <v>0</v>
      </c>
      <c r="AF230" s="316">
        <f t="shared" si="261"/>
        <v>0</v>
      </c>
      <c r="AG230" s="316">
        <f t="shared" si="261"/>
        <v>0</v>
      </c>
      <c r="AH230" s="316">
        <f t="shared" si="261"/>
        <v>0</v>
      </c>
      <c r="AI230" s="316">
        <f t="shared" si="261"/>
        <v>0</v>
      </c>
      <c r="AJ230" s="316">
        <f t="shared" si="261"/>
        <v>0</v>
      </c>
      <c r="AK230" s="316">
        <f t="shared" si="261"/>
        <v>0</v>
      </c>
      <c r="AL230" s="316">
        <f t="shared" si="261"/>
        <v>0</v>
      </c>
      <c r="AM230" s="316">
        <f t="shared" si="261"/>
        <v>0</v>
      </c>
      <c r="AN230" s="316">
        <f t="shared" si="261"/>
        <v>0</v>
      </c>
      <c r="AO230" s="316">
        <f t="shared" si="261"/>
        <v>0</v>
      </c>
      <c r="AP230" s="316">
        <f t="shared" si="261"/>
        <v>0</v>
      </c>
      <c r="AQ230" s="316">
        <f t="shared" si="261"/>
        <v>0</v>
      </c>
      <c r="AR230" s="316">
        <f t="shared" si="261"/>
        <v>0</v>
      </c>
      <c r="AS230" s="316">
        <f t="shared" si="261"/>
        <v>0</v>
      </c>
      <c r="AT230" s="316">
        <f t="shared" si="261"/>
        <v>0</v>
      </c>
      <c r="AU230" s="316">
        <f t="shared" si="261"/>
        <v>0</v>
      </c>
      <c r="AV230" s="316">
        <f t="shared" si="261"/>
        <v>0</v>
      </c>
      <c r="AW230" s="316">
        <f t="shared" si="261"/>
        <v>0</v>
      </c>
      <c r="AX230" s="316">
        <f t="shared" si="261"/>
        <v>0</v>
      </c>
      <c r="AY230" s="316">
        <f t="shared" si="261"/>
        <v>0</v>
      </c>
      <c r="AZ230" s="316">
        <f t="shared" si="261"/>
        <v>0</v>
      </c>
      <c r="BA230" s="316">
        <f t="shared" si="261"/>
        <v>0</v>
      </c>
      <c r="BB230" s="316">
        <f t="shared" si="261"/>
        <v>0</v>
      </c>
      <c r="BC230" s="316">
        <f t="shared" si="261"/>
        <v>0</v>
      </c>
      <c r="BD230" s="316">
        <f t="shared" si="261"/>
        <v>0</v>
      </c>
      <c r="BE230" s="316">
        <f t="shared" si="261"/>
        <v>0</v>
      </c>
      <c r="BF230" s="316">
        <f t="shared" si="261"/>
        <v>0</v>
      </c>
      <c r="BG230" s="316">
        <f t="shared" si="261"/>
        <v>0</v>
      </c>
      <c r="BH230" s="316">
        <f t="shared" si="261"/>
        <v>0</v>
      </c>
      <c r="BI230" s="316">
        <f t="shared" si="261"/>
        <v>0</v>
      </c>
      <c r="BJ230" s="316">
        <f t="shared" si="261"/>
        <v>0</v>
      </c>
      <c r="BK230" s="316">
        <f t="shared" si="261"/>
        <v>0</v>
      </c>
      <c r="BL230" s="316">
        <f t="shared" si="261"/>
        <v>0</v>
      </c>
      <c r="BM230" s="316">
        <f t="shared" si="261"/>
        <v>0</v>
      </c>
      <c r="BN230" s="316">
        <f t="shared" si="261"/>
        <v>0</v>
      </c>
      <c r="BO230" s="316">
        <f t="shared" si="261"/>
        <v>0</v>
      </c>
      <c r="BP230" s="316">
        <f t="shared" si="261"/>
        <v>0</v>
      </c>
      <c r="BQ230" s="316">
        <f t="shared" si="261"/>
        <v>0</v>
      </c>
      <c r="BR230" s="316">
        <f t="shared" si="261"/>
        <v>0</v>
      </c>
      <c r="BS230" s="316">
        <f t="shared" si="261"/>
        <v>0</v>
      </c>
      <c r="BT230" s="316">
        <f t="shared" ref="BT230:BX230" si="262">IF($C42="NON-QALY",IF(BT$27="-","",BT$158*BT229),IF($C42="QALY",IF(BT$27="-","",BT229*BT$159),"N/A"))</f>
        <v>0</v>
      </c>
      <c r="BU230" s="316">
        <f t="shared" si="262"/>
        <v>0</v>
      </c>
      <c r="BV230" s="316">
        <f t="shared" si="262"/>
        <v>0</v>
      </c>
      <c r="BW230" s="316">
        <f t="shared" si="262"/>
        <v>0</v>
      </c>
      <c r="BX230" s="316">
        <f t="shared" si="262"/>
        <v>0</v>
      </c>
    </row>
    <row r="231" spans="1:76" s="31" customFormat="1" ht="12" customHeight="1" x14ac:dyDescent="0.2">
      <c r="C231" s="490" t="s">
        <v>55</v>
      </c>
      <c r="D231" s="319">
        <f>SUM(D201:D230)</f>
        <v>0</v>
      </c>
      <c r="E231" s="319">
        <f>SUM(E201:E230)</f>
        <v>0</v>
      </c>
      <c r="F231" s="319">
        <f>SUM(G231:BX231)</f>
        <v>0</v>
      </c>
      <c r="G231" s="317">
        <f>SUM(G230,G228,G226,G224,G222,G220,G218,G216,G214,G212,G210,G208,G206,G204,G202)</f>
        <v>0</v>
      </c>
      <c r="H231" s="317">
        <f t="shared" ref="H231" si="263">SUM(H230,H228,H226,H224,H222,H220,H218,H216,H214,H212,H210,H208,H206,H204,H202)</f>
        <v>0</v>
      </c>
      <c r="I231" s="317">
        <f t="shared" ref="I231" si="264">SUM(I230,I228,I226,I224,I222,I220,I218,I216,I214,I212,I210,I208,I206,I204,I202)</f>
        <v>0</v>
      </c>
      <c r="J231" s="317">
        <f t="shared" ref="J231" si="265">SUM(J230,J228,J226,J224,J222,J220,J218,J216,J214,J212,J210,J208,J206,J204,J202)</f>
        <v>0</v>
      </c>
      <c r="K231" s="317">
        <f t="shared" ref="K231" si="266">SUM(K230,K228,K226,K224,K222,K220,K218,K216,K214,K212,K210,K208,K206,K204,K202)</f>
        <v>0</v>
      </c>
      <c r="L231" s="317">
        <f t="shared" ref="L231" si="267">SUM(L230,L228,L226,L224,L222,L220,L218,L216,L214,L212,L210,L208,L206,L204,L202)</f>
        <v>0</v>
      </c>
      <c r="M231" s="317">
        <f t="shared" ref="M231" si="268">SUM(M230,M228,M226,M224,M222,M220,M218,M216,M214,M212,M210,M208,M206,M204,M202)</f>
        <v>0</v>
      </c>
      <c r="N231" s="317">
        <f t="shared" ref="N231" si="269">SUM(N230,N228,N226,N224,N222,N220,N218,N216,N214,N212,N210,N208,N206,N204,N202)</f>
        <v>0</v>
      </c>
      <c r="O231" s="317">
        <f t="shared" ref="O231" si="270">SUM(O230,O228,O226,O224,O222,O220,O218,O216,O214,O212,O210,O208,O206,O204,O202)</f>
        <v>0</v>
      </c>
      <c r="P231" s="317">
        <f t="shared" ref="P231" si="271">SUM(P230,P228,P226,P224,P222,P220,P218,P216,P214,P212,P210,P208,P206,P204,P202)</f>
        <v>0</v>
      </c>
      <c r="Q231" s="317">
        <f t="shared" ref="Q231" si="272">SUM(Q230,Q228,Q226,Q224,Q222,Q220,Q218,Q216,Q214,Q212,Q210,Q208,Q206,Q204,Q202)</f>
        <v>0</v>
      </c>
      <c r="R231" s="317">
        <f t="shared" ref="R231" si="273">SUM(R230,R228,R226,R224,R222,R220,R218,R216,R214,R212,R210,R208,R206,R204,R202)</f>
        <v>0</v>
      </c>
      <c r="S231" s="317">
        <f t="shared" ref="S231" si="274">SUM(S230,S228,S226,S224,S222,S220,S218,S216,S214,S212,S210,S208,S206,S204,S202)</f>
        <v>0</v>
      </c>
      <c r="T231" s="317">
        <f t="shared" ref="T231" si="275">SUM(T230,T228,T226,T224,T222,T220,T218,T216,T214,T212,T210,T208,T206,T204,T202)</f>
        <v>0</v>
      </c>
      <c r="U231" s="317">
        <f t="shared" ref="U231" si="276">SUM(U230,U228,U226,U224,U222,U220,U218,U216,U214,U212,U210,U208,U206,U204,U202)</f>
        <v>0</v>
      </c>
      <c r="V231" s="317">
        <f t="shared" ref="V231" si="277">SUM(V230,V228,V226,V224,V222,V220,V218,V216,V214,V212,V210,V208,V206,V204,V202)</f>
        <v>0</v>
      </c>
      <c r="W231" s="317">
        <f t="shared" ref="W231" si="278">SUM(W230,W228,W226,W224,W222,W220,W218,W216,W214,W212,W210,W208,W206,W204,W202)</f>
        <v>0</v>
      </c>
      <c r="X231" s="317">
        <f t="shared" ref="X231" si="279">SUM(X230,X228,X226,X224,X222,X220,X218,X216,X214,X212,X210,X208,X206,X204,X202)</f>
        <v>0</v>
      </c>
      <c r="Y231" s="317">
        <f t="shared" ref="Y231" si="280">SUM(Y230,Y228,Y226,Y224,Y222,Y220,Y218,Y216,Y214,Y212,Y210,Y208,Y206,Y204,Y202)</f>
        <v>0</v>
      </c>
      <c r="Z231" s="317">
        <f t="shared" ref="Z231" si="281">SUM(Z230,Z228,Z226,Z224,Z222,Z220,Z218,Z216,Z214,Z212,Z210,Z208,Z206,Z204,Z202)</f>
        <v>0</v>
      </c>
      <c r="AA231" s="317">
        <f t="shared" ref="AA231" si="282">SUM(AA230,AA228,AA226,AA224,AA222,AA220,AA218,AA216,AA214,AA212,AA210,AA208,AA206,AA204,AA202)</f>
        <v>0</v>
      </c>
      <c r="AB231" s="317">
        <f t="shared" ref="AB231" si="283">SUM(AB230,AB228,AB226,AB224,AB222,AB220,AB218,AB216,AB214,AB212,AB210,AB208,AB206,AB204,AB202)</f>
        <v>0</v>
      </c>
      <c r="AC231" s="317">
        <f t="shared" ref="AC231" si="284">SUM(AC230,AC228,AC226,AC224,AC222,AC220,AC218,AC216,AC214,AC212,AC210,AC208,AC206,AC204,AC202)</f>
        <v>0</v>
      </c>
      <c r="AD231" s="317">
        <f t="shared" ref="AD231" si="285">SUM(AD230,AD228,AD226,AD224,AD222,AD220,AD218,AD216,AD214,AD212,AD210,AD208,AD206,AD204,AD202)</f>
        <v>0</v>
      </c>
      <c r="AE231" s="317">
        <f t="shared" ref="AE231" si="286">SUM(AE230,AE228,AE226,AE224,AE222,AE220,AE218,AE216,AE214,AE212,AE210,AE208,AE206,AE204,AE202)</f>
        <v>0</v>
      </c>
      <c r="AF231" s="317">
        <f t="shared" ref="AF231" si="287">SUM(AF230,AF228,AF226,AF224,AF222,AF220,AF218,AF216,AF214,AF212,AF210,AF208,AF206,AF204,AF202)</f>
        <v>0</v>
      </c>
      <c r="AG231" s="317">
        <f t="shared" ref="AG231" si="288">SUM(AG230,AG228,AG226,AG224,AG222,AG220,AG218,AG216,AG214,AG212,AG210,AG208,AG206,AG204,AG202)</f>
        <v>0</v>
      </c>
      <c r="AH231" s="317">
        <f t="shared" ref="AH231" si="289">SUM(AH230,AH228,AH226,AH224,AH222,AH220,AH218,AH216,AH214,AH212,AH210,AH208,AH206,AH204,AH202)</f>
        <v>0</v>
      </c>
      <c r="AI231" s="317">
        <f t="shared" ref="AI231" si="290">SUM(AI230,AI228,AI226,AI224,AI222,AI220,AI218,AI216,AI214,AI212,AI210,AI208,AI206,AI204,AI202)</f>
        <v>0</v>
      </c>
      <c r="AJ231" s="317">
        <f t="shared" ref="AJ231" si="291">SUM(AJ230,AJ228,AJ226,AJ224,AJ222,AJ220,AJ218,AJ216,AJ214,AJ212,AJ210,AJ208,AJ206,AJ204,AJ202)</f>
        <v>0</v>
      </c>
      <c r="AK231" s="317">
        <f t="shared" ref="AK231" si="292">SUM(AK230,AK228,AK226,AK224,AK222,AK220,AK218,AK216,AK214,AK212,AK210,AK208,AK206,AK204,AK202)</f>
        <v>0</v>
      </c>
      <c r="AL231" s="317">
        <f t="shared" ref="AL231" si="293">SUM(AL230,AL228,AL226,AL224,AL222,AL220,AL218,AL216,AL214,AL212,AL210,AL208,AL206,AL204,AL202)</f>
        <v>0</v>
      </c>
      <c r="AM231" s="317">
        <f t="shared" ref="AM231" si="294">SUM(AM230,AM228,AM226,AM224,AM222,AM220,AM218,AM216,AM214,AM212,AM210,AM208,AM206,AM204,AM202)</f>
        <v>0</v>
      </c>
      <c r="AN231" s="317">
        <f t="shared" ref="AN231" si="295">SUM(AN230,AN228,AN226,AN224,AN222,AN220,AN218,AN216,AN214,AN212,AN210,AN208,AN206,AN204,AN202)</f>
        <v>0</v>
      </c>
      <c r="AO231" s="317">
        <f t="shared" ref="AO231" si="296">SUM(AO230,AO228,AO226,AO224,AO222,AO220,AO218,AO216,AO214,AO212,AO210,AO208,AO206,AO204,AO202)</f>
        <v>0</v>
      </c>
      <c r="AP231" s="317">
        <f t="shared" ref="AP231" si="297">SUM(AP230,AP228,AP226,AP224,AP222,AP220,AP218,AP216,AP214,AP212,AP210,AP208,AP206,AP204,AP202)</f>
        <v>0</v>
      </c>
      <c r="AQ231" s="317">
        <f t="shared" ref="AQ231" si="298">SUM(AQ230,AQ228,AQ226,AQ224,AQ222,AQ220,AQ218,AQ216,AQ214,AQ212,AQ210,AQ208,AQ206,AQ204,AQ202)</f>
        <v>0</v>
      </c>
      <c r="AR231" s="317">
        <f t="shared" ref="AR231" si="299">SUM(AR230,AR228,AR226,AR224,AR222,AR220,AR218,AR216,AR214,AR212,AR210,AR208,AR206,AR204,AR202)</f>
        <v>0</v>
      </c>
      <c r="AS231" s="317">
        <f t="shared" ref="AS231" si="300">SUM(AS230,AS228,AS226,AS224,AS222,AS220,AS218,AS216,AS214,AS212,AS210,AS208,AS206,AS204,AS202)</f>
        <v>0</v>
      </c>
      <c r="AT231" s="317">
        <f t="shared" ref="AT231" si="301">SUM(AT230,AT228,AT226,AT224,AT222,AT220,AT218,AT216,AT214,AT212,AT210,AT208,AT206,AT204,AT202)</f>
        <v>0</v>
      </c>
      <c r="AU231" s="317">
        <f t="shared" ref="AU231" si="302">SUM(AU230,AU228,AU226,AU224,AU222,AU220,AU218,AU216,AU214,AU212,AU210,AU208,AU206,AU204,AU202)</f>
        <v>0</v>
      </c>
      <c r="AV231" s="317">
        <f t="shared" ref="AV231" si="303">SUM(AV230,AV228,AV226,AV224,AV222,AV220,AV218,AV216,AV214,AV212,AV210,AV208,AV206,AV204,AV202)</f>
        <v>0</v>
      </c>
      <c r="AW231" s="317">
        <f t="shared" ref="AW231" si="304">SUM(AW230,AW228,AW226,AW224,AW222,AW220,AW218,AW216,AW214,AW212,AW210,AW208,AW206,AW204,AW202)</f>
        <v>0</v>
      </c>
      <c r="AX231" s="317">
        <f t="shared" ref="AX231" si="305">SUM(AX230,AX228,AX226,AX224,AX222,AX220,AX218,AX216,AX214,AX212,AX210,AX208,AX206,AX204,AX202)</f>
        <v>0</v>
      </c>
      <c r="AY231" s="317">
        <f t="shared" ref="AY231" si="306">SUM(AY230,AY228,AY226,AY224,AY222,AY220,AY218,AY216,AY214,AY212,AY210,AY208,AY206,AY204,AY202)</f>
        <v>0</v>
      </c>
      <c r="AZ231" s="317">
        <f t="shared" ref="AZ231" si="307">SUM(AZ230,AZ228,AZ226,AZ224,AZ222,AZ220,AZ218,AZ216,AZ214,AZ212,AZ210,AZ208,AZ206,AZ204,AZ202)</f>
        <v>0</v>
      </c>
      <c r="BA231" s="317">
        <f t="shared" ref="BA231" si="308">SUM(BA230,BA228,BA226,BA224,BA222,BA220,BA218,BA216,BA214,BA212,BA210,BA208,BA206,BA204,BA202)</f>
        <v>0</v>
      </c>
      <c r="BB231" s="317">
        <f t="shared" ref="BB231" si="309">SUM(BB230,BB228,BB226,BB224,BB222,BB220,BB218,BB216,BB214,BB212,BB210,BB208,BB206,BB204,BB202)</f>
        <v>0</v>
      </c>
      <c r="BC231" s="317">
        <f t="shared" ref="BC231" si="310">SUM(BC230,BC228,BC226,BC224,BC222,BC220,BC218,BC216,BC214,BC212,BC210,BC208,BC206,BC204,BC202)</f>
        <v>0</v>
      </c>
      <c r="BD231" s="317">
        <f t="shared" ref="BD231" si="311">SUM(BD230,BD228,BD226,BD224,BD222,BD220,BD218,BD216,BD214,BD212,BD210,BD208,BD206,BD204,BD202)</f>
        <v>0</v>
      </c>
      <c r="BE231" s="317">
        <f t="shared" ref="BE231" si="312">SUM(BE230,BE228,BE226,BE224,BE222,BE220,BE218,BE216,BE214,BE212,BE210,BE208,BE206,BE204,BE202)</f>
        <v>0</v>
      </c>
      <c r="BF231" s="317">
        <f t="shared" ref="BF231" si="313">SUM(BF230,BF228,BF226,BF224,BF222,BF220,BF218,BF216,BF214,BF212,BF210,BF208,BF206,BF204,BF202)</f>
        <v>0</v>
      </c>
      <c r="BG231" s="317">
        <f t="shared" ref="BG231" si="314">SUM(BG230,BG228,BG226,BG224,BG222,BG220,BG218,BG216,BG214,BG212,BG210,BG208,BG206,BG204,BG202)</f>
        <v>0</v>
      </c>
      <c r="BH231" s="317">
        <f t="shared" ref="BH231" si="315">SUM(BH230,BH228,BH226,BH224,BH222,BH220,BH218,BH216,BH214,BH212,BH210,BH208,BH206,BH204,BH202)</f>
        <v>0</v>
      </c>
      <c r="BI231" s="317">
        <f t="shared" ref="BI231" si="316">SUM(BI230,BI228,BI226,BI224,BI222,BI220,BI218,BI216,BI214,BI212,BI210,BI208,BI206,BI204,BI202)</f>
        <v>0</v>
      </c>
      <c r="BJ231" s="317">
        <f t="shared" ref="BJ231" si="317">SUM(BJ230,BJ228,BJ226,BJ224,BJ222,BJ220,BJ218,BJ216,BJ214,BJ212,BJ210,BJ208,BJ206,BJ204,BJ202)</f>
        <v>0</v>
      </c>
      <c r="BK231" s="317">
        <f t="shared" ref="BK231" si="318">SUM(BK230,BK228,BK226,BK224,BK222,BK220,BK218,BK216,BK214,BK212,BK210,BK208,BK206,BK204,BK202)</f>
        <v>0</v>
      </c>
      <c r="BL231" s="317">
        <f t="shared" ref="BL231" si="319">SUM(BL230,BL228,BL226,BL224,BL222,BL220,BL218,BL216,BL214,BL212,BL210,BL208,BL206,BL204,BL202)</f>
        <v>0</v>
      </c>
      <c r="BM231" s="317">
        <f t="shared" ref="BM231" si="320">SUM(BM230,BM228,BM226,BM224,BM222,BM220,BM218,BM216,BM214,BM212,BM210,BM208,BM206,BM204,BM202)</f>
        <v>0</v>
      </c>
      <c r="BN231" s="317">
        <f t="shared" ref="BN231" si="321">SUM(BN230,BN228,BN226,BN224,BN222,BN220,BN218,BN216,BN214,BN212,BN210,BN208,BN206,BN204,BN202)</f>
        <v>0</v>
      </c>
      <c r="BO231" s="317">
        <f t="shared" ref="BO231" si="322">SUM(BO230,BO228,BO226,BO224,BO222,BO220,BO218,BO216,BO214,BO212,BO210,BO208,BO206,BO204,BO202)</f>
        <v>0</v>
      </c>
      <c r="BP231" s="317">
        <f t="shared" ref="BP231" si="323">SUM(BP230,BP228,BP226,BP224,BP222,BP220,BP218,BP216,BP214,BP212,BP210,BP208,BP206,BP204,BP202)</f>
        <v>0</v>
      </c>
      <c r="BQ231" s="317">
        <f t="shared" ref="BQ231" si="324">SUM(BQ230,BQ228,BQ226,BQ224,BQ222,BQ220,BQ218,BQ216,BQ214,BQ212,BQ210,BQ208,BQ206,BQ204,BQ202)</f>
        <v>0</v>
      </c>
      <c r="BR231" s="317">
        <f t="shared" ref="BR231" si="325">SUM(BR230,BR228,BR226,BR224,BR222,BR220,BR218,BR216,BR214,BR212,BR210,BR208,BR206,BR204,BR202)</f>
        <v>0</v>
      </c>
      <c r="BS231" s="317">
        <f t="shared" ref="BS231" si="326">SUM(BS230,BS228,BS226,BS224,BS222,BS220,BS218,BS216,BS214,BS212,BS210,BS208,BS206,BS204,BS202)</f>
        <v>0</v>
      </c>
      <c r="BT231" s="317">
        <f t="shared" ref="BT231" si="327">SUM(BT230,BT228,BT226,BT224,BT222,BT220,BT218,BT216,BT214,BT212,BT210,BT208,BT206,BT204,BT202)</f>
        <v>0</v>
      </c>
      <c r="BU231" s="317">
        <f t="shared" ref="BU231" si="328">SUM(BU230,BU228,BU226,BU224,BU222,BU220,BU218,BU216,BU214,BU212,BU210,BU208,BU206,BU204,BU202)</f>
        <v>0</v>
      </c>
      <c r="BV231" s="317">
        <f t="shared" ref="BV231" si="329">SUM(BV230,BV228,BV226,BV224,BV222,BV220,BV218,BV216,BV214,BV212,BV210,BV208,BV206,BV204,BV202)</f>
        <v>0</v>
      </c>
      <c r="BW231" s="317">
        <f t="shared" ref="BW231" si="330">SUM(BW230,BW228,BW226,BW224,BW222,BW220,BW218,BW216,BW214,BW212,BW210,BW208,BW206,BW204,BW202)</f>
        <v>0</v>
      </c>
      <c r="BX231" s="317">
        <f t="shared" ref="BX231" si="331">SUM(BX230,BX228,BX226,BX224,BX222,BX220,BX218,BX216,BX214,BX212,BX210,BX208,BX206,BX204,BX202)</f>
        <v>0</v>
      </c>
    </row>
    <row r="232" spans="1:76" ht="12" customHeight="1" x14ac:dyDescent="0.2">
      <c r="D232" s="318"/>
      <c r="E232" s="318"/>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64"/>
      <c r="AE232" s="264"/>
      <c r="AF232" s="264"/>
      <c r="AG232" s="264"/>
      <c r="AH232" s="264"/>
      <c r="AI232" s="264"/>
      <c r="AJ232" s="264"/>
      <c r="AK232" s="264"/>
      <c r="AL232" s="264"/>
      <c r="AM232" s="264"/>
      <c r="AN232" s="264"/>
      <c r="AO232" s="264"/>
      <c r="AP232" s="264"/>
      <c r="AQ232" s="264"/>
      <c r="AR232" s="264"/>
      <c r="AS232" s="264"/>
      <c r="AT232" s="264"/>
      <c r="AU232" s="264"/>
      <c r="AV232" s="264"/>
      <c r="AW232" s="264"/>
      <c r="AX232" s="264"/>
      <c r="AY232" s="264"/>
      <c r="AZ232" s="264"/>
      <c r="BA232" s="264"/>
      <c r="BB232" s="264"/>
      <c r="BC232" s="264"/>
      <c r="BD232" s="264"/>
      <c r="BE232" s="264"/>
      <c r="BF232" s="264"/>
      <c r="BG232" s="264"/>
      <c r="BH232" s="264"/>
      <c r="BI232" s="264"/>
      <c r="BJ232" s="264"/>
      <c r="BK232" s="264"/>
      <c r="BL232" s="264"/>
      <c r="BM232" s="264"/>
      <c r="BN232" s="264"/>
      <c r="BO232" s="264"/>
      <c r="BP232" s="264"/>
      <c r="BQ232" s="264"/>
      <c r="BR232" s="264"/>
      <c r="BS232" s="264"/>
      <c r="BT232" s="264"/>
      <c r="BU232" s="264"/>
      <c r="BV232" s="264"/>
      <c r="BW232" s="264"/>
      <c r="BX232" s="264"/>
    </row>
    <row r="233" spans="1:76" ht="12" customHeight="1" x14ac:dyDescent="0.2">
      <c r="A233" s="735" t="str">
        <f>A47</f>
        <v xml:space="preserve">Option 2 - </v>
      </c>
      <c r="B233" s="735"/>
      <c r="C233" s="735"/>
      <c r="D233" s="735"/>
      <c r="E233" s="7"/>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64"/>
      <c r="AE233" s="264"/>
      <c r="AF233" s="264"/>
      <c r="AG233" s="264"/>
      <c r="AH233" s="264"/>
      <c r="AI233" s="264"/>
      <c r="AJ233" s="264"/>
      <c r="AK233" s="264"/>
      <c r="AL233" s="264"/>
      <c r="AM233" s="264"/>
      <c r="AN233" s="264"/>
      <c r="AO233" s="264"/>
      <c r="AP233" s="264"/>
      <c r="AQ233" s="264"/>
      <c r="AR233" s="264"/>
      <c r="AS233" s="264"/>
      <c r="AT233" s="264"/>
      <c r="AU233" s="264"/>
      <c r="AV233" s="264"/>
      <c r="AW233" s="264"/>
      <c r="AX233" s="264"/>
      <c r="AY233" s="264"/>
      <c r="AZ233" s="264"/>
      <c r="BA233" s="264"/>
      <c r="BB233" s="264"/>
      <c r="BC233" s="264"/>
      <c r="BD233" s="264"/>
      <c r="BE233" s="264"/>
      <c r="BF233" s="264"/>
      <c r="BG233" s="264"/>
      <c r="BH233" s="264"/>
      <c r="BI233" s="264"/>
      <c r="BJ233" s="264"/>
      <c r="BK233" s="264"/>
      <c r="BL233" s="264"/>
      <c r="BM233" s="264"/>
      <c r="BN233" s="264"/>
      <c r="BO233" s="264"/>
      <c r="BP233" s="264"/>
      <c r="BQ233" s="264"/>
      <c r="BR233" s="264"/>
      <c r="BS233" s="264"/>
      <c r="BT233" s="264"/>
      <c r="BU233" s="264"/>
      <c r="BV233" s="264"/>
      <c r="BW233" s="264"/>
      <c r="BX233" s="264"/>
    </row>
    <row r="234" spans="1:76" ht="12" customHeight="1" x14ac:dyDescent="0.2">
      <c r="A234" s="726" t="s">
        <v>49</v>
      </c>
      <c r="B234" s="713">
        <f>B50</f>
        <v>0</v>
      </c>
      <c r="C234" s="713" t="str">
        <f>C50</f>
        <v>Non-QALY</v>
      </c>
      <c r="D234" s="709">
        <f>E234/(IF(C50="QALY",Factors!$BU$59,Factors!$BU$58))</f>
        <v>0</v>
      </c>
      <c r="E234" s="709">
        <f>SUM(G235:BX235)</f>
        <v>0</v>
      </c>
      <c r="F234" s="34" t="s">
        <v>325</v>
      </c>
      <c r="G234" s="316">
        <f t="shared" ref="G234:H234" si="332">G50</f>
        <v>0</v>
      </c>
      <c r="H234" s="316">
        <f t="shared" si="332"/>
        <v>0</v>
      </c>
      <c r="I234" s="316">
        <f t="shared" ref="I234:BT234" si="333">I50</f>
        <v>0</v>
      </c>
      <c r="J234" s="316">
        <f t="shared" si="333"/>
        <v>0</v>
      </c>
      <c r="K234" s="316">
        <f t="shared" si="333"/>
        <v>0</v>
      </c>
      <c r="L234" s="316">
        <f t="shared" si="333"/>
        <v>0</v>
      </c>
      <c r="M234" s="316">
        <f t="shared" si="333"/>
        <v>0</v>
      </c>
      <c r="N234" s="316">
        <f t="shared" si="333"/>
        <v>0</v>
      </c>
      <c r="O234" s="316">
        <f t="shared" si="333"/>
        <v>0</v>
      </c>
      <c r="P234" s="316">
        <f t="shared" si="333"/>
        <v>0</v>
      </c>
      <c r="Q234" s="316">
        <f t="shared" si="333"/>
        <v>0</v>
      </c>
      <c r="R234" s="316">
        <f t="shared" si="333"/>
        <v>0</v>
      </c>
      <c r="S234" s="316">
        <f t="shared" si="333"/>
        <v>0</v>
      </c>
      <c r="T234" s="316">
        <f t="shared" si="333"/>
        <v>0</v>
      </c>
      <c r="U234" s="316">
        <f t="shared" si="333"/>
        <v>0</v>
      </c>
      <c r="V234" s="316">
        <f t="shared" si="333"/>
        <v>0</v>
      </c>
      <c r="W234" s="316">
        <f t="shared" si="333"/>
        <v>0</v>
      </c>
      <c r="X234" s="316">
        <f t="shared" si="333"/>
        <v>0</v>
      </c>
      <c r="Y234" s="316">
        <f t="shared" si="333"/>
        <v>0</v>
      </c>
      <c r="Z234" s="316">
        <f t="shared" si="333"/>
        <v>0</v>
      </c>
      <c r="AA234" s="316">
        <f t="shared" si="333"/>
        <v>0</v>
      </c>
      <c r="AB234" s="316">
        <f t="shared" si="333"/>
        <v>0</v>
      </c>
      <c r="AC234" s="316">
        <f t="shared" si="333"/>
        <v>0</v>
      </c>
      <c r="AD234" s="316">
        <f t="shared" si="333"/>
        <v>0</v>
      </c>
      <c r="AE234" s="316">
        <f t="shared" si="333"/>
        <v>0</v>
      </c>
      <c r="AF234" s="316">
        <f t="shared" si="333"/>
        <v>0</v>
      </c>
      <c r="AG234" s="316">
        <f t="shared" si="333"/>
        <v>0</v>
      </c>
      <c r="AH234" s="316">
        <f t="shared" si="333"/>
        <v>0</v>
      </c>
      <c r="AI234" s="316">
        <f t="shared" si="333"/>
        <v>0</v>
      </c>
      <c r="AJ234" s="316">
        <f t="shared" si="333"/>
        <v>0</v>
      </c>
      <c r="AK234" s="316">
        <f t="shared" si="333"/>
        <v>0</v>
      </c>
      <c r="AL234" s="316">
        <f t="shared" si="333"/>
        <v>0</v>
      </c>
      <c r="AM234" s="316">
        <f t="shared" si="333"/>
        <v>0</v>
      </c>
      <c r="AN234" s="316">
        <f t="shared" si="333"/>
        <v>0</v>
      </c>
      <c r="AO234" s="316">
        <f t="shared" si="333"/>
        <v>0</v>
      </c>
      <c r="AP234" s="316">
        <f t="shared" si="333"/>
        <v>0</v>
      </c>
      <c r="AQ234" s="316">
        <f t="shared" si="333"/>
        <v>0</v>
      </c>
      <c r="AR234" s="316">
        <f t="shared" si="333"/>
        <v>0</v>
      </c>
      <c r="AS234" s="316">
        <f t="shared" si="333"/>
        <v>0</v>
      </c>
      <c r="AT234" s="316">
        <f t="shared" si="333"/>
        <v>0</v>
      </c>
      <c r="AU234" s="316">
        <f t="shared" si="333"/>
        <v>0</v>
      </c>
      <c r="AV234" s="316">
        <f t="shared" si="333"/>
        <v>0</v>
      </c>
      <c r="AW234" s="316">
        <f t="shared" si="333"/>
        <v>0</v>
      </c>
      <c r="AX234" s="316">
        <f t="shared" si="333"/>
        <v>0</v>
      </c>
      <c r="AY234" s="316">
        <f t="shared" si="333"/>
        <v>0</v>
      </c>
      <c r="AZ234" s="316">
        <f t="shared" si="333"/>
        <v>0</v>
      </c>
      <c r="BA234" s="316">
        <f t="shared" si="333"/>
        <v>0</v>
      </c>
      <c r="BB234" s="316">
        <f t="shared" si="333"/>
        <v>0</v>
      </c>
      <c r="BC234" s="316">
        <f t="shared" si="333"/>
        <v>0</v>
      </c>
      <c r="BD234" s="316">
        <f t="shared" si="333"/>
        <v>0</v>
      </c>
      <c r="BE234" s="316">
        <f t="shared" si="333"/>
        <v>0</v>
      </c>
      <c r="BF234" s="316">
        <f t="shared" si="333"/>
        <v>0</v>
      </c>
      <c r="BG234" s="316">
        <f t="shared" si="333"/>
        <v>0</v>
      </c>
      <c r="BH234" s="316">
        <f t="shared" si="333"/>
        <v>0</v>
      </c>
      <c r="BI234" s="316">
        <f t="shared" si="333"/>
        <v>0</v>
      </c>
      <c r="BJ234" s="316">
        <f t="shared" si="333"/>
        <v>0</v>
      </c>
      <c r="BK234" s="316">
        <f t="shared" si="333"/>
        <v>0</v>
      </c>
      <c r="BL234" s="316">
        <f t="shared" si="333"/>
        <v>0</v>
      </c>
      <c r="BM234" s="316">
        <f t="shared" si="333"/>
        <v>0</v>
      </c>
      <c r="BN234" s="316">
        <f t="shared" si="333"/>
        <v>0</v>
      </c>
      <c r="BO234" s="316">
        <f t="shared" si="333"/>
        <v>0</v>
      </c>
      <c r="BP234" s="316">
        <f t="shared" si="333"/>
        <v>0</v>
      </c>
      <c r="BQ234" s="316">
        <f t="shared" si="333"/>
        <v>0</v>
      </c>
      <c r="BR234" s="316">
        <f t="shared" si="333"/>
        <v>0</v>
      </c>
      <c r="BS234" s="316">
        <f t="shared" si="333"/>
        <v>0</v>
      </c>
      <c r="BT234" s="316">
        <f t="shared" si="333"/>
        <v>0</v>
      </c>
      <c r="BU234" s="316">
        <f t="shared" ref="BU234:BX234" si="334">BU50</f>
        <v>0</v>
      </c>
      <c r="BV234" s="316">
        <f t="shared" si="334"/>
        <v>0</v>
      </c>
      <c r="BW234" s="316">
        <f t="shared" si="334"/>
        <v>0</v>
      </c>
      <c r="BX234" s="316">
        <f t="shared" si="334"/>
        <v>0</v>
      </c>
    </row>
    <row r="235" spans="1:76" ht="12" customHeight="1" x14ac:dyDescent="0.2">
      <c r="A235" s="727"/>
      <c r="B235" s="714"/>
      <c r="C235" s="714"/>
      <c r="D235" s="710"/>
      <c r="E235" s="710"/>
      <c r="F235" s="90" t="s">
        <v>324</v>
      </c>
      <c r="G235" s="316">
        <f>IF($C50="","N/A",G234)</f>
        <v>0</v>
      </c>
      <c r="H235" s="316">
        <f t="shared" ref="H235:BS235" si="335">IF($C50="NON-QALY",IF(H$49="-","",H$158*H234),IF($C50="QALY",IF(H$49="-","",H234*H$159),"N/A"))</f>
        <v>0</v>
      </c>
      <c r="I235" s="316">
        <f t="shared" si="335"/>
        <v>0</v>
      </c>
      <c r="J235" s="316">
        <f t="shared" si="335"/>
        <v>0</v>
      </c>
      <c r="K235" s="316">
        <f t="shared" si="335"/>
        <v>0</v>
      </c>
      <c r="L235" s="316">
        <f t="shared" si="335"/>
        <v>0</v>
      </c>
      <c r="M235" s="316">
        <f t="shared" si="335"/>
        <v>0</v>
      </c>
      <c r="N235" s="316">
        <f t="shared" si="335"/>
        <v>0</v>
      </c>
      <c r="O235" s="316">
        <f t="shared" si="335"/>
        <v>0</v>
      </c>
      <c r="P235" s="316">
        <f t="shared" si="335"/>
        <v>0</v>
      </c>
      <c r="Q235" s="316">
        <f t="shared" si="335"/>
        <v>0</v>
      </c>
      <c r="R235" s="316">
        <f t="shared" si="335"/>
        <v>0</v>
      </c>
      <c r="S235" s="316">
        <f t="shared" si="335"/>
        <v>0</v>
      </c>
      <c r="T235" s="316">
        <f t="shared" si="335"/>
        <v>0</v>
      </c>
      <c r="U235" s="316">
        <f t="shared" si="335"/>
        <v>0</v>
      </c>
      <c r="V235" s="316">
        <f t="shared" si="335"/>
        <v>0</v>
      </c>
      <c r="W235" s="316">
        <f t="shared" si="335"/>
        <v>0</v>
      </c>
      <c r="X235" s="316">
        <f t="shared" si="335"/>
        <v>0</v>
      </c>
      <c r="Y235" s="316">
        <f t="shared" si="335"/>
        <v>0</v>
      </c>
      <c r="Z235" s="316">
        <f t="shared" si="335"/>
        <v>0</v>
      </c>
      <c r="AA235" s="316">
        <f t="shared" si="335"/>
        <v>0</v>
      </c>
      <c r="AB235" s="316">
        <f t="shared" si="335"/>
        <v>0</v>
      </c>
      <c r="AC235" s="316">
        <f t="shared" si="335"/>
        <v>0</v>
      </c>
      <c r="AD235" s="316">
        <f t="shared" si="335"/>
        <v>0</v>
      </c>
      <c r="AE235" s="316">
        <f t="shared" si="335"/>
        <v>0</v>
      </c>
      <c r="AF235" s="316">
        <f t="shared" si="335"/>
        <v>0</v>
      </c>
      <c r="AG235" s="316">
        <f t="shared" si="335"/>
        <v>0</v>
      </c>
      <c r="AH235" s="316">
        <f t="shared" si="335"/>
        <v>0</v>
      </c>
      <c r="AI235" s="316">
        <f t="shared" si="335"/>
        <v>0</v>
      </c>
      <c r="AJ235" s="316">
        <f t="shared" si="335"/>
        <v>0</v>
      </c>
      <c r="AK235" s="316">
        <f t="shared" si="335"/>
        <v>0</v>
      </c>
      <c r="AL235" s="316">
        <f t="shared" si="335"/>
        <v>0</v>
      </c>
      <c r="AM235" s="316">
        <f t="shared" si="335"/>
        <v>0</v>
      </c>
      <c r="AN235" s="316">
        <f t="shared" si="335"/>
        <v>0</v>
      </c>
      <c r="AO235" s="316">
        <f t="shared" si="335"/>
        <v>0</v>
      </c>
      <c r="AP235" s="316">
        <f t="shared" si="335"/>
        <v>0</v>
      </c>
      <c r="AQ235" s="316">
        <f t="shared" si="335"/>
        <v>0</v>
      </c>
      <c r="AR235" s="316">
        <f t="shared" si="335"/>
        <v>0</v>
      </c>
      <c r="AS235" s="316">
        <f t="shared" si="335"/>
        <v>0</v>
      </c>
      <c r="AT235" s="316">
        <f t="shared" si="335"/>
        <v>0</v>
      </c>
      <c r="AU235" s="316">
        <f t="shared" si="335"/>
        <v>0</v>
      </c>
      <c r="AV235" s="316">
        <f t="shared" si="335"/>
        <v>0</v>
      </c>
      <c r="AW235" s="316">
        <f t="shared" si="335"/>
        <v>0</v>
      </c>
      <c r="AX235" s="316">
        <f t="shared" si="335"/>
        <v>0</v>
      </c>
      <c r="AY235" s="316">
        <f t="shared" si="335"/>
        <v>0</v>
      </c>
      <c r="AZ235" s="316">
        <f t="shared" si="335"/>
        <v>0</v>
      </c>
      <c r="BA235" s="316">
        <f t="shared" si="335"/>
        <v>0</v>
      </c>
      <c r="BB235" s="316">
        <f t="shared" si="335"/>
        <v>0</v>
      </c>
      <c r="BC235" s="316">
        <f t="shared" si="335"/>
        <v>0</v>
      </c>
      <c r="BD235" s="316">
        <f t="shared" si="335"/>
        <v>0</v>
      </c>
      <c r="BE235" s="316">
        <f t="shared" si="335"/>
        <v>0</v>
      </c>
      <c r="BF235" s="316">
        <f t="shared" si="335"/>
        <v>0</v>
      </c>
      <c r="BG235" s="316">
        <f t="shared" si="335"/>
        <v>0</v>
      </c>
      <c r="BH235" s="316">
        <f t="shared" si="335"/>
        <v>0</v>
      </c>
      <c r="BI235" s="316">
        <f t="shared" si="335"/>
        <v>0</v>
      </c>
      <c r="BJ235" s="316">
        <f t="shared" si="335"/>
        <v>0</v>
      </c>
      <c r="BK235" s="316">
        <f t="shared" si="335"/>
        <v>0</v>
      </c>
      <c r="BL235" s="316">
        <f t="shared" si="335"/>
        <v>0</v>
      </c>
      <c r="BM235" s="316">
        <f t="shared" si="335"/>
        <v>0</v>
      </c>
      <c r="BN235" s="316">
        <f t="shared" si="335"/>
        <v>0</v>
      </c>
      <c r="BO235" s="316">
        <f t="shared" si="335"/>
        <v>0</v>
      </c>
      <c r="BP235" s="316">
        <f t="shared" si="335"/>
        <v>0</v>
      </c>
      <c r="BQ235" s="316">
        <f t="shared" si="335"/>
        <v>0</v>
      </c>
      <c r="BR235" s="316">
        <f t="shared" si="335"/>
        <v>0</v>
      </c>
      <c r="BS235" s="316">
        <f t="shared" si="335"/>
        <v>0</v>
      </c>
      <c r="BT235" s="316">
        <f t="shared" ref="BT235:BX235" si="336">IF($C50="NON-QALY",IF(BT$49="-","",BT$158*BT234),IF($C50="QALY",IF(BT$49="-","",BT234*BT$159),"N/A"))</f>
        <v>0</v>
      </c>
      <c r="BU235" s="316">
        <f t="shared" si="336"/>
        <v>0</v>
      </c>
      <c r="BV235" s="316">
        <f t="shared" si="336"/>
        <v>0</v>
      </c>
      <c r="BW235" s="316">
        <f t="shared" si="336"/>
        <v>0</v>
      </c>
      <c r="BX235" s="316">
        <f t="shared" si="336"/>
        <v>0</v>
      </c>
    </row>
    <row r="236" spans="1:76" ht="12" customHeight="1" x14ac:dyDescent="0.2">
      <c r="A236" s="726" t="s">
        <v>50</v>
      </c>
      <c r="B236" s="713">
        <f>B51</f>
        <v>0</v>
      </c>
      <c r="C236" s="713" t="str">
        <f>C51</f>
        <v>Non-QALY</v>
      </c>
      <c r="D236" s="709">
        <f>E236/(IF(C51="QALY",Factors!$BU$59,Factors!$BU$58))</f>
        <v>0</v>
      </c>
      <c r="E236" s="709">
        <f t="shared" ref="E236" si="337">SUM(G237:BX237)</f>
        <v>0</v>
      </c>
      <c r="F236" s="34" t="s">
        <v>325</v>
      </c>
      <c r="G236" s="316">
        <f>G51</f>
        <v>0</v>
      </c>
      <c r="H236" s="316">
        <f t="shared" ref="H236:BS236" si="338">H51</f>
        <v>0</v>
      </c>
      <c r="I236" s="316">
        <f t="shared" si="338"/>
        <v>0</v>
      </c>
      <c r="J236" s="316">
        <f t="shared" si="338"/>
        <v>0</v>
      </c>
      <c r="K236" s="316">
        <f t="shared" si="338"/>
        <v>0</v>
      </c>
      <c r="L236" s="316">
        <f t="shared" si="338"/>
        <v>0</v>
      </c>
      <c r="M236" s="316">
        <f t="shared" si="338"/>
        <v>0</v>
      </c>
      <c r="N236" s="316">
        <f t="shared" si="338"/>
        <v>0</v>
      </c>
      <c r="O236" s="316">
        <f t="shared" si="338"/>
        <v>0</v>
      </c>
      <c r="P236" s="316">
        <f t="shared" si="338"/>
        <v>0</v>
      </c>
      <c r="Q236" s="316">
        <f t="shared" si="338"/>
        <v>0</v>
      </c>
      <c r="R236" s="316">
        <f t="shared" si="338"/>
        <v>0</v>
      </c>
      <c r="S236" s="316">
        <f t="shared" si="338"/>
        <v>0</v>
      </c>
      <c r="T236" s="316">
        <f t="shared" si="338"/>
        <v>0</v>
      </c>
      <c r="U236" s="316">
        <f t="shared" si="338"/>
        <v>0</v>
      </c>
      <c r="V236" s="316">
        <f t="shared" si="338"/>
        <v>0</v>
      </c>
      <c r="W236" s="316">
        <f t="shared" si="338"/>
        <v>0</v>
      </c>
      <c r="X236" s="316">
        <f t="shared" si="338"/>
        <v>0</v>
      </c>
      <c r="Y236" s="316">
        <f t="shared" si="338"/>
        <v>0</v>
      </c>
      <c r="Z236" s="316">
        <f t="shared" si="338"/>
        <v>0</v>
      </c>
      <c r="AA236" s="316">
        <f t="shared" si="338"/>
        <v>0</v>
      </c>
      <c r="AB236" s="316">
        <f t="shared" si="338"/>
        <v>0</v>
      </c>
      <c r="AC236" s="316">
        <f t="shared" si="338"/>
        <v>0</v>
      </c>
      <c r="AD236" s="316">
        <f t="shared" si="338"/>
        <v>0</v>
      </c>
      <c r="AE236" s="316">
        <f t="shared" si="338"/>
        <v>0</v>
      </c>
      <c r="AF236" s="316">
        <f t="shared" si="338"/>
        <v>0</v>
      </c>
      <c r="AG236" s="316">
        <f t="shared" si="338"/>
        <v>0</v>
      </c>
      <c r="AH236" s="316">
        <f t="shared" si="338"/>
        <v>0</v>
      </c>
      <c r="AI236" s="316">
        <f t="shared" si="338"/>
        <v>0</v>
      </c>
      <c r="AJ236" s="316">
        <f t="shared" si="338"/>
        <v>0</v>
      </c>
      <c r="AK236" s="316">
        <f t="shared" si="338"/>
        <v>0</v>
      </c>
      <c r="AL236" s="316">
        <f t="shared" si="338"/>
        <v>0</v>
      </c>
      <c r="AM236" s="316">
        <f t="shared" si="338"/>
        <v>0</v>
      </c>
      <c r="AN236" s="316">
        <f t="shared" si="338"/>
        <v>0</v>
      </c>
      <c r="AO236" s="316">
        <f t="shared" si="338"/>
        <v>0</v>
      </c>
      <c r="AP236" s="316">
        <f t="shared" si="338"/>
        <v>0</v>
      </c>
      <c r="AQ236" s="316">
        <f t="shared" si="338"/>
        <v>0</v>
      </c>
      <c r="AR236" s="316">
        <f t="shared" si="338"/>
        <v>0</v>
      </c>
      <c r="AS236" s="316">
        <f t="shared" si="338"/>
        <v>0</v>
      </c>
      <c r="AT236" s="316">
        <f t="shared" si="338"/>
        <v>0</v>
      </c>
      <c r="AU236" s="316">
        <f t="shared" si="338"/>
        <v>0</v>
      </c>
      <c r="AV236" s="316">
        <f t="shared" si="338"/>
        <v>0</v>
      </c>
      <c r="AW236" s="316">
        <f t="shared" si="338"/>
        <v>0</v>
      </c>
      <c r="AX236" s="316">
        <f t="shared" si="338"/>
        <v>0</v>
      </c>
      <c r="AY236" s="316">
        <f t="shared" si="338"/>
        <v>0</v>
      </c>
      <c r="AZ236" s="316">
        <f t="shared" si="338"/>
        <v>0</v>
      </c>
      <c r="BA236" s="316">
        <f t="shared" si="338"/>
        <v>0</v>
      </c>
      <c r="BB236" s="316">
        <f t="shared" si="338"/>
        <v>0</v>
      </c>
      <c r="BC236" s="316">
        <f t="shared" si="338"/>
        <v>0</v>
      </c>
      <c r="BD236" s="316">
        <f t="shared" si="338"/>
        <v>0</v>
      </c>
      <c r="BE236" s="316">
        <f t="shared" si="338"/>
        <v>0</v>
      </c>
      <c r="BF236" s="316">
        <f t="shared" si="338"/>
        <v>0</v>
      </c>
      <c r="BG236" s="316">
        <f t="shared" si="338"/>
        <v>0</v>
      </c>
      <c r="BH236" s="316">
        <f t="shared" si="338"/>
        <v>0</v>
      </c>
      <c r="BI236" s="316">
        <f t="shared" si="338"/>
        <v>0</v>
      </c>
      <c r="BJ236" s="316">
        <f t="shared" si="338"/>
        <v>0</v>
      </c>
      <c r="BK236" s="316">
        <f t="shared" si="338"/>
        <v>0</v>
      </c>
      <c r="BL236" s="316">
        <f t="shared" si="338"/>
        <v>0</v>
      </c>
      <c r="BM236" s="316">
        <f t="shared" si="338"/>
        <v>0</v>
      </c>
      <c r="BN236" s="316">
        <f t="shared" si="338"/>
        <v>0</v>
      </c>
      <c r="BO236" s="316">
        <f t="shared" si="338"/>
        <v>0</v>
      </c>
      <c r="BP236" s="316">
        <f t="shared" si="338"/>
        <v>0</v>
      </c>
      <c r="BQ236" s="316">
        <f t="shared" si="338"/>
        <v>0</v>
      </c>
      <c r="BR236" s="316">
        <f t="shared" si="338"/>
        <v>0</v>
      </c>
      <c r="BS236" s="316">
        <f t="shared" si="338"/>
        <v>0</v>
      </c>
      <c r="BT236" s="316">
        <f t="shared" ref="BT236:BX236" si="339">BT51</f>
        <v>0</v>
      </c>
      <c r="BU236" s="316">
        <f t="shared" si="339"/>
        <v>0</v>
      </c>
      <c r="BV236" s="316">
        <f t="shared" si="339"/>
        <v>0</v>
      </c>
      <c r="BW236" s="316">
        <f t="shared" si="339"/>
        <v>0</v>
      </c>
      <c r="BX236" s="316">
        <f t="shared" si="339"/>
        <v>0</v>
      </c>
    </row>
    <row r="237" spans="1:76" ht="12" customHeight="1" x14ac:dyDescent="0.2">
      <c r="A237" s="727"/>
      <c r="B237" s="714"/>
      <c r="C237" s="714"/>
      <c r="D237" s="710"/>
      <c r="E237" s="710"/>
      <c r="F237" s="90" t="s">
        <v>324</v>
      </c>
      <c r="G237" s="316">
        <f>IF($C51="","N/A",G236)</f>
        <v>0</v>
      </c>
      <c r="H237" s="316">
        <f>IF($C51="NON-QALY",IF(H$49="-","",H$158*H236),IF($C51="QALY",IF(H$49="-","",H236*H$159),"N/A"))</f>
        <v>0</v>
      </c>
      <c r="I237" s="316">
        <f t="shared" ref="I237:BT237" si="340">IF($C51="NON-QALY",IF(I$49="-","",I$158*I236),IF($C51="QALY",IF(I$49="-","",I236*I$159),"N/A"))</f>
        <v>0</v>
      </c>
      <c r="J237" s="316">
        <f t="shared" si="340"/>
        <v>0</v>
      </c>
      <c r="K237" s="316">
        <f t="shared" si="340"/>
        <v>0</v>
      </c>
      <c r="L237" s="316">
        <f t="shared" si="340"/>
        <v>0</v>
      </c>
      <c r="M237" s="316">
        <f t="shared" si="340"/>
        <v>0</v>
      </c>
      <c r="N237" s="316">
        <f t="shared" si="340"/>
        <v>0</v>
      </c>
      <c r="O237" s="316">
        <f t="shared" si="340"/>
        <v>0</v>
      </c>
      <c r="P237" s="316">
        <f t="shared" si="340"/>
        <v>0</v>
      </c>
      <c r="Q237" s="316">
        <f t="shared" si="340"/>
        <v>0</v>
      </c>
      <c r="R237" s="316">
        <f t="shared" si="340"/>
        <v>0</v>
      </c>
      <c r="S237" s="316">
        <f t="shared" si="340"/>
        <v>0</v>
      </c>
      <c r="T237" s="316">
        <f t="shared" si="340"/>
        <v>0</v>
      </c>
      <c r="U237" s="316">
        <f t="shared" si="340"/>
        <v>0</v>
      </c>
      <c r="V237" s="316">
        <f t="shared" si="340"/>
        <v>0</v>
      </c>
      <c r="W237" s="316">
        <f t="shared" si="340"/>
        <v>0</v>
      </c>
      <c r="X237" s="316">
        <f t="shared" si="340"/>
        <v>0</v>
      </c>
      <c r="Y237" s="316">
        <f t="shared" si="340"/>
        <v>0</v>
      </c>
      <c r="Z237" s="316">
        <f t="shared" si="340"/>
        <v>0</v>
      </c>
      <c r="AA237" s="316">
        <f t="shared" si="340"/>
        <v>0</v>
      </c>
      <c r="AB237" s="316">
        <f t="shared" si="340"/>
        <v>0</v>
      </c>
      <c r="AC237" s="316">
        <f t="shared" si="340"/>
        <v>0</v>
      </c>
      <c r="AD237" s="316">
        <f t="shared" si="340"/>
        <v>0</v>
      </c>
      <c r="AE237" s="316">
        <f t="shared" si="340"/>
        <v>0</v>
      </c>
      <c r="AF237" s="316">
        <f t="shared" si="340"/>
        <v>0</v>
      </c>
      <c r="AG237" s="316">
        <f t="shared" si="340"/>
        <v>0</v>
      </c>
      <c r="AH237" s="316">
        <f t="shared" si="340"/>
        <v>0</v>
      </c>
      <c r="AI237" s="316">
        <f t="shared" si="340"/>
        <v>0</v>
      </c>
      <c r="AJ237" s="316">
        <f t="shared" si="340"/>
        <v>0</v>
      </c>
      <c r="AK237" s="316">
        <f t="shared" si="340"/>
        <v>0</v>
      </c>
      <c r="AL237" s="316">
        <f t="shared" si="340"/>
        <v>0</v>
      </c>
      <c r="AM237" s="316">
        <f t="shared" si="340"/>
        <v>0</v>
      </c>
      <c r="AN237" s="316">
        <f t="shared" si="340"/>
        <v>0</v>
      </c>
      <c r="AO237" s="316">
        <f t="shared" si="340"/>
        <v>0</v>
      </c>
      <c r="AP237" s="316">
        <f t="shared" si="340"/>
        <v>0</v>
      </c>
      <c r="AQ237" s="316">
        <f t="shared" si="340"/>
        <v>0</v>
      </c>
      <c r="AR237" s="316">
        <f t="shared" si="340"/>
        <v>0</v>
      </c>
      <c r="AS237" s="316">
        <f t="shared" si="340"/>
        <v>0</v>
      </c>
      <c r="AT237" s="316">
        <f t="shared" si="340"/>
        <v>0</v>
      </c>
      <c r="AU237" s="316">
        <f t="shared" si="340"/>
        <v>0</v>
      </c>
      <c r="AV237" s="316">
        <f t="shared" si="340"/>
        <v>0</v>
      </c>
      <c r="AW237" s="316">
        <f t="shared" si="340"/>
        <v>0</v>
      </c>
      <c r="AX237" s="316">
        <f t="shared" si="340"/>
        <v>0</v>
      </c>
      <c r="AY237" s="316">
        <f t="shared" si="340"/>
        <v>0</v>
      </c>
      <c r="AZ237" s="316">
        <f t="shared" si="340"/>
        <v>0</v>
      </c>
      <c r="BA237" s="316">
        <f t="shared" si="340"/>
        <v>0</v>
      </c>
      <c r="BB237" s="316">
        <f t="shared" si="340"/>
        <v>0</v>
      </c>
      <c r="BC237" s="316">
        <f t="shared" si="340"/>
        <v>0</v>
      </c>
      <c r="BD237" s="316">
        <f t="shared" si="340"/>
        <v>0</v>
      </c>
      <c r="BE237" s="316">
        <f t="shared" si="340"/>
        <v>0</v>
      </c>
      <c r="BF237" s="316">
        <f t="shared" si="340"/>
        <v>0</v>
      </c>
      <c r="BG237" s="316">
        <f t="shared" si="340"/>
        <v>0</v>
      </c>
      <c r="BH237" s="316">
        <f t="shared" si="340"/>
        <v>0</v>
      </c>
      <c r="BI237" s="316">
        <f t="shared" si="340"/>
        <v>0</v>
      </c>
      <c r="BJ237" s="316">
        <f t="shared" si="340"/>
        <v>0</v>
      </c>
      <c r="BK237" s="316">
        <f t="shared" si="340"/>
        <v>0</v>
      </c>
      <c r="BL237" s="316">
        <f t="shared" si="340"/>
        <v>0</v>
      </c>
      <c r="BM237" s="316">
        <f t="shared" si="340"/>
        <v>0</v>
      </c>
      <c r="BN237" s="316">
        <f t="shared" si="340"/>
        <v>0</v>
      </c>
      <c r="BO237" s="316">
        <f t="shared" si="340"/>
        <v>0</v>
      </c>
      <c r="BP237" s="316">
        <f t="shared" si="340"/>
        <v>0</v>
      </c>
      <c r="BQ237" s="316">
        <f t="shared" si="340"/>
        <v>0</v>
      </c>
      <c r="BR237" s="316">
        <f t="shared" si="340"/>
        <v>0</v>
      </c>
      <c r="BS237" s="316">
        <f t="shared" si="340"/>
        <v>0</v>
      </c>
      <c r="BT237" s="316">
        <f t="shared" si="340"/>
        <v>0</v>
      </c>
      <c r="BU237" s="316">
        <f t="shared" ref="BU237:BX237" si="341">IF($C51="NON-QALY",IF(BU$49="-","",BU$158*BU236),IF($C51="QALY",IF(BU$49="-","",BU236*BU$159),"N/A"))</f>
        <v>0</v>
      </c>
      <c r="BV237" s="316">
        <f t="shared" si="341"/>
        <v>0</v>
      </c>
      <c r="BW237" s="316">
        <f t="shared" si="341"/>
        <v>0</v>
      </c>
      <c r="BX237" s="316">
        <f t="shared" si="341"/>
        <v>0</v>
      </c>
    </row>
    <row r="238" spans="1:76" ht="12" customHeight="1" x14ac:dyDescent="0.2">
      <c r="A238" s="726" t="s">
        <v>51</v>
      </c>
      <c r="B238" s="713">
        <f>B52</f>
        <v>0</v>
      </c>
      <c r="C238" s="713" t="str">
        <f>C52</f>
        <v>Non-QALY</v>
      </c>
      <c r="D238" s="709">
        <f>E238/(IF(C52="QALY",Factors!$BU$59,Factors!$BU$58))</f>
        <v>0</v>
      </c>
      <c r="E238" s="709">
        <f t="shared" ref="E238" si="342">SUM(G239:BX239)</f>
        <v>0</v>
      </c>
      <c r="F238" s="34" t="s">
        <v>325</v>
      </c>
      <c r="G238" s="316">
        <f>G52</f>
        <v>0</v>
      </c>
      <c r="H238" s="316">
        <f t="shared" ref="H238:BS238" si="343">H52</f>
        <v>0</v>
      </c>
      <c r="I238" s="316">
        <f t="shared" si="343"/>
        <v>0</v>
      </c>
      <c r="J238" s="316">
        <f t="shared" si="343"/>
        <v>0</v>
      </c>
      <c r="K238" s="316">
        <f t="shared" si="343"/>
        <v>0</v>
      </c>
      <c r="L238" s="316">
        <f t="shared" si="343"/>
        <v>0</v>
      </c>
      <c r="M238" s="316">
        <f t="shared" si="343"/>
        <v>0</v>
      </c>
      <c r="N238" s="316">
        <f t="shared" si="343"/>
        <v>0</v>
      </c>
      <c r="O238" s="316">
        <f t="shared" si="343"/>
        <v>0</v>
      </c>
      <c r="P238" s="316">
        <f t="shared" si="343"/>
        <v>0</v>
      </c>
      <c r="Q238" s="316">
        <f t="shared" si="343"/>
        <v>0</v>
      </c>
      <c r="R238" s="316">
        <f t="shared" si="343"/>
        <v>0</v>
      </c>
      <c r="S238" s="316">
        <f t="shared" si="343"/>
        <v>0</v>
      </c>
      <c r="T238" s="316">
        <f t="shared" si="343"/>
        <v>0</v>
      </c>
      <c r="U238" s="316">
        <f t="shared" si="343"/>
        <v>0</v>
      </c>
      <c r="V238" s="316">
        <f t="shared" si="343"/>
        <v>0</v>
      </c>
      <c r="W238" s="316">
        <f t="shared" si="343"/>
        <v>0</v>
      </c>
      <c r="X238" s="316">
        <f t="shared" si="343"/>
        <v>0</v>
      </c>
      <c r="Y238" s="316">
        <f t="shared" si="343"/>
        <v>0</v>
      </c>
      <c r="Z238" s="316">
        <f t="shared" si="343"/>
        <v>0</v>
      </c>
      <c r="AA238" s="316">
        <f t="shared" si="343"/>
        <v>0</v>
      </c>
      <c r="AB238" s="316">
        <f t="shared" si="343"/>
        <v>0</v>
      </c>
      <c r="AC238" s="316">
        <f t="shared" si="343"/>
        <v>0</v>
      </c>
      <c r="AD238" s="316">
        <f t="shared" si="343"/>
        <v>0</v>
      </c>
      <c r="AE238" s="316">
        <f t="shared" si="343"/>
        <v>0</v>
      </c>
      <c r="AF238" s="316">
        <f t="shared" si="343"/>
        <v>0</v>
      </c>
      <c r="AG238" s="316">
        <f t="shared" si="343"/>
        <v>0</v>
      </c>
      <c r="AH238" s="316">
        <f t="shared" si="343"/>
        <v>0</v>
      </c>
      <c r="AI238" s="316">
        <f t="shared" si="343"/>
        <v>0</v>
      </c>
      <c r="AJ238" s="316">
        <f t="shared" si="343"/>
        <v>0</v>
      </c>
      <c r="AK238" s="316">
        <f t="shared" si="343"/>
        <v>0</v>
      </c>
      <c r="AL238" s="316">
        <f t="shared" si="343"/>
        <v>0</v>
      </c>
      <c r="AM238" s="316">
        <f t="shared" si="343"/>
        <v>0</v>
      </c>
      <c r="AN238" s="316">
        <f t="shared" si="343"/>
        <v>0</v>
      </c>
      <c r="AO238" s="316">
        <f t="shared" si="343"/>
        <v>0</v>
      </c>
      <c r="AP238" s="316">
        <f t="shared" si="343"/>
        <v>0</v>
      </c>
      <c r="AQ238" s="316">
        <f t="shared" si="343"/>
        <v>0</v>
      </c>
      <c r="AR238" s="316">
        <f t="shared" si="343"/>
        <v>0</v>
      </c>
      <c r="AS238" s="316">
        <f t="shared" si="343"/>
        <v>0</v>
      </c>
      <c r="AT238" s="316">
        <f t="shared" si="343"/>
        <v>0</v>
      </c>
      <c r="AU238" s="316">
        <f t="shared" si="343"/>
        <v>0</v>
      </c>
      <c r="AV238" s="316">
        <f t="shared" si="343"/>
        <v>0</v>
      </c>
      <c r="AW238" s="316">
        <f t="shared" si="343"/>
        <v>0</v>
      </c>
      <c r="AX238" s="316">
        <f t="shared" si="343"/>
        <v>0</v>
      </c>
      <c r="AY238" s="316">
        <f t="shared" si="343"/>
        <v>0</v>
      </c>
      <c r="AZ238" s="316">
        <f t="shared" si="343"/>
        <v>0</v>
      </c>
      <c r="BA238" s="316">
        <f t="shared" si="343"/>
        <v>0</v>
      </c>
      <c r="BB238" s="316">
        <f t="shared" si="343"/>
        <v>0</v>
      </c>
      <c r="BC238" s="316">
        <f t="shared" si="343"/>
        <v>0</v>
      </c>
      <c r="BD238" s="316">
        <f t="shared" si="343"/>
        <v>0</v>
      </c>
      <c r="BE238" s="316">
        <f t="shared" si="343"/>
        <v>0</v>
      </c>
      <c r="BF238" s="316">
        <f t="shared" si="343"/>
        <v>0</v>
      </c>
      <c r="BG238" s="316">
        <f t="shared" si="343"/>
        <v>0</v>
      </c>
      <c r="BH238" s="316">
        <f t="shared" si="343"/>
        <v>0</v>
      </c>
      <c r="BI238" s="316">
        <f t="shared" si="343"/>
        <v>0</v>
      </c>
      <c r="BJ238" s="316">
        <f t="shared" si="343"/>
        <v>0</v>
      </c>
      <c r="BK238" s="316">
        <f t="shared" si="343"/>
        <v>0</v>
      </c>
      <c r="BL238" s="316">
        <f t="shared" si="343"/>
        <v>0</v>
      </c>
      <c r="BM238" s="316">
        <f t="shared" si="343"/>
        <v>0</v>
      </c>
      <c r="BN238" s="316">
        <f t="shared" si="343"/>
        <v>0</v>
      </c>
      <c r="BO238" s="316">
        <f t="shared" si="343"/>
        <v>0</v>
      </c>
      <c r="BP238" s="316">
        <f t="shared" si="343"/>
        <v>0</v>
      </c>
      <c r="BQ238" s="316">
        <f t="shared" si="343"/>
        <v>0</v>
      </c>
      <c r="BR238" s="316">
        <f t="shared" si="343"/>
        <v>0</v>
      </c>
      <c r="BS238" s="316">
        <f t="shared" si="343"/>
        <v>0</v>
      </c>
      <c r="BT238" s="316">
        <f t="shared" ref="BT238:BX238" si="344">BT52</f>
        <v>0</v>
      </c>
      <c r="BU238" s="316">
        <f t="shared" si="344"/>
        <v>0</v>
      </c>
      <c r="BV238" s="316">
        <f t="shared" si="344"/>
        <v>0</v>
      </c>
      <c r="BW238" s="316">
        <f t="shared" si="344"/>
        <v>0</v>
      </c>
      <c r="BX238" s="316">
        <f t="shared" si="344"/>
        <v>0</v>
      </c>
    </row>
    <row r="239" spans="1:76" ht="12" customHeight="1" x14ac:dyDescent="0.2">
      <c r="A239" s="727"/>
      <c r="B239" s="714"/>
      <c r="C239" s="714"/>
      <c r="D239" s="710"/>
      <c r="E239" s="710"/>
      <c r="F239" s="90" t="s">
        <v>324</v>
      </c>
      <c r="G239" s="316">
        <f>IF($C52="","N/A",G238)</f>
        <v>0</v>
      </c>
      <c r="H239" s="316">
        <f>IF($C52="NON-QALY",IF(H$49="-","",H$158*H238),IF($C52="QALY",IF(H$49="-","",H238*H$159),"N/A"))</f>
        <v>0</v>
      </c>
      <c r="I239" s="316">
        <f t="shared" ref="I239:BT239" si="345">IF($C52="NON-QALY",IF(I$49="-","",I$158*I238),IF($C52="QALY",IF(I$49="-","",I238*I$159),"N/A"))</f>
        <v>0</v>
      </c>
      <c r="J239" s="316">
        <f t="shared" si="345"/>
        <v>0</v>
      </c>
      <c r="K239" s="316">
        <f t="shared" si="345"/>
        <v>0</v>
      </c>
      <c r="L239" s="316">
        <f t="shared" si="345"/>
        <v>0</v>
      </c>
      <c r="M239" s="316">
        <f t="shared" si="345"/>
        <v>0</v>
      </c>
      <c r="N239" s="316">
        <f t="shared" si="345"/>
        <v>0</v>
      </c>
      <c r="O239" s="316">
        <f t="shared" si="345"/>
        <v>0</v>
      </c>
      <c r="P239" s="316">
        <f t="shared" si="345"/>
        <v>0</v>
      </c>
      <c r="Q239" s="316">
        <f t="shared" si="345"/>
        <v>0</v>
      </c>
      <c r="R239" s="316">
        <f t="shared" si="345"/>
        <v>0</v>
      </c>
      <c r="S239" s="316">
        <f t="shared" si="345"/>
        <v>0</v>
      </c>
      <c r="T239" s="316">
        <f t="shared" si="345"/>
        <v>0</v>
      </c>
      <c r="U239" s="316">
        <f t="shared" si="345"/>
        <v>0</v>
      </c>
      <c r="V239" s="316">
        <f t="shared" si="345"/>
        <v>0</v>
      </c>
      <c r="W239" s="316">
        <f t="shared" si="345"/>
        <v>0</v>
      </c>
      <c r="X239" s="316">
        <f t="shared" si="345"/>
        <v>0</v>
      </c>
      <c r="Y239" s="316">
        <f t="shared" si="345"/>
        <v>0</v>
      </c>
      <c r="Z239" s="316">
        <f t="shared" si="345"/>
        <v>0</v>
      </c>
      <c r="AA239" s="316">
        <f t="shared" si="345"/>
        <v>0</v>
      </c>
      <c r="AB239" s="316">
        <f t="shared" si="345"/>
        <v>0</v>
      </c>
      <c r="AC239" s="316">
        <f t="shared" si="345"/>
        <v>0</v>
      </c>
      <c r="AD239" s="316">
        <f t="shared" si="345"/>
        <v>0</v>
      </c>
      <c r="AE239" s="316">
        <f t="shared" si="345"/>
        <v>0</v>
      </c>
      <c r="AF239" s="316">
        <f t="shared" si="345"/>
        <v>0</v>
      </c>
      <c r="AG239" s="316">
        <f t="shared" si="345"/>
        <v>0</v>
      </c>
      <c r="AH239" s="316">
        <f t="shared" si="345"/>
        <v>0</v>
      </c>
      <c r="AI239" s="316">
        <f t="shared" si="345"/>
        <v>0</v>
      </c>
      <c r="AJ239" s="316">
        <f t="shared" si="345"/>
        <v>0</v>
      </c>
      <c r="AK239" s="316">
        <f t="shared" si="345"/>
        <v>0</v>
      </c>
      <c r="AL239" s="316">
        <f t="shared" si="345"/>
        <v>0</v>
      </c>
      <c r="AM239" s="316">
        <f t="shared" si="345"/>
        <v>0</v>
      </c>
      <c r="AN239" s="316">
        <f t="shared" si="345"/>
        <v>0</v>
      </c>
      <c r="AO239" s="316">
        <f t="shared" si="345"/>
        <v>0</v>
      </c>
      <c r="AP239" s="316">
        <f t="shared" si="345"/>
        <v>0</v>
      </c>
      <c r="AQ239" s="316">
        <f t="shared" si="345"/>
        <v>0</v>
      </c>
      <c r="AR239" s="316">
        <f t="shared" si="345"/>
        <v>0</v>
      </c>
      <c r="AS239" s="316">
        <f t="shared" si="345"/>
        <v>0</v>
      </c>
      <c r="AT239" s="316">
        <f t="shared" si="345"/>
        <v>0</v>
      </c>
      <c r="AU239" s="316">
        <f t="shared" si="345"/>
        <v>0</v>
      </c>
      <c r="AV239" s="316">
        <f t="shared" si="345"/>
        <v>0</v>
      </c>
      <c r="AW239" s="316">
        <f t="shared" si="345"/>
        <v>0</v>
      </c>
      <c r="AX239" s="316">
        <f t="shared" si="345"/>
        <v>0</v>
      </c>
      <c r="AY239" s="316">
        <f t="shared" si="345"/>
        <v>0</v>
      </c>
      <c r="AZ239" s="316">
        <f t="shared" si="345"/>
        <v>0</v>
      </c>
      <c r="BA239" s="316">
        <f t="shared" si="345"/>
        <v>0</v>
      </c>
      <c r="BB239" s="316">
        <f t="shared" si="345"/>
        <v>0</v>
      </c>
      <c r="BC239" s="316">
        <f t="shared" si="345"/>
        <v>0</v>
      </c>
      <c r="BD239" s="316">
        <f t="shared" si="345"/>
        <v>0</v>
      </c>
      <c r="BE239" s="316">
        <f t="shared" si="345"/>
        <v>0</v>
      </c>
      <c r="BF239" s="316">
        <f t="shared" si="345"/>
        <v>0</v>
      </c>
      <c r="BG239" s="316">
        <f t="shared" si="345"/>
        <v>0</v>
      </c>
      <c r="BH239" s="316">
        <f t="shared" si="345"/>
        <v>0</v>
      </c>
      <c r="BI239" s="316">
        <f t="shared" si="345"/>
        <v>0</v>
      </c>
      <c r="BJ239" s="316">
        <f t="shared" si="345"/>
        <v>0</v>
      </c>
      <c r="BK239" s="316">
        <f t="shared" si="345"/>
        <v>0</v>
      </c>
      <c r="BL239" s="316">
        <f t="shared" si="345"/>
        <v>0</v>
      </c>
      <c r="BM239" s="316">
        <f t="shared" si="345"/>
        <v>0</v>
      </c>
      <c r="BN239" s="316">
        <f t="shared" si="345"/>
        <v>0</v>
      </c>
      <c r="BO239" s="316">
        <f t="shared" si="345"/>
        <v>0</v>
      </c>
      <c r="BP239" s="316">
        <f t="shared" si="345"/>
        <v>0</v>
      </c>
      <c r="BQ239" s="316">
        <f t="shared" si="345"/>
        <v>0</v>
      </c>
      <c r="BR239" s="316">
        <f t="shared" si="345"/>
        <v>0</v>
      </c>
      <c r="BS239" s="316">
        <f t="shared" si="345"/>
        <v>0</v>
      </c>
      <c r="BT239" s="316">
        <f t="shared" si="345"/>
        <v>0</v>
      </c>
      <c r="BU239" s="316">
        <f t="shared" ref="BU239:BX239" si="346">IF($C52="NON-QALY",IF(BU$49="-","",BU$158*BU238),IF($C52="QALY",IF(BU$49="-","",BU238*BU$159),"N/A"))</f>
        <v>0</v>
      </c>
      <c r="BV239" s="316">
        <f t="shared" si="346"/>
        <v>0</v>
      </c>
      <c r="BW239" s="316">
        <f t="shared" si="346"/>
        <v>0</v>
      </c>
      <c r="BX239" s="316">
        <f t="shared" si="346"/>
        <v>0</v>
      </c>
    </row>
    <row r="240" spans="1:76" ht="12" customHeight="1" x14ac:dyDescent="0.2">
      <c r="A240" s="726" t="s">
        <v>52</v>
      </c>
      <c r="B240" s="713">
        <f>B53</f>
        <v>0</v>
      </c>
      <c r="C240" s="713" t="str">
        <f>C53</f>
        <v>Non-QALY</v>
      </c>
      <c r="D240" s="709">
        <f>E240/(IF(C53="QALY",Factors!$BU$59,Factors!$BU$58))</f>
        <v>0</v>
      </c>
      <c r="E240" s="709">
        <f t="shared" ref="E240" si="347">SUM(G241:BX241)</f>
        <v>0</v>
      </c>
      <c r="F240" s="34" t="s">
        <v>325</v>
      </c>
      <c r="G240" s="316">
        <f>G53</f>
        <v>0</v>
      </c>
      <c r="H240" s="316">
        <f t="shared" ref="H240:BS240" si="348">H53</f>
        <v>0</v>
      </c>
      <c r="I240" s="316">
        <f t="shared" si="348"/>
        <v>0</v>
      </c>
      <c r="J240" s="316">
        <f t="shared" si="348"/>
        <v>0</v>
      </c>
      <c r="K240" s="316">
        <f t="shared" si="348"/>
        <v>0</v>
      </c>
      <c r="L240" s="316">
        <f t="shared" si="348"/>
        <v>0</v>
      </c>
      <c r="M240" s="316">
        <f t="shared" si="348"/>
        <v>0</v>
      </c>
      <c r="N240" s="316">
        <f t="shared" si="348"/>
        <v>0</v>
      </c>
      <c r="O240" s="316">
        <f t="shared" si="348"/>
        <v>0</v>
      </c>
      <c r="P240" s="316">
        <f t="shared" si="348"/>
        <v>0</v>
      </c>
      <c r="Q240" s="316">
        <f t="shared" si="348"/>
        <v>0</v>
      </c>
      <c r="R240" s="316">
        <f t="shared" si="348"/>
        <v>0</v>
      </c>
      <c r="S240" s="316">
        <f t="shared" si="348"/>
        <v>0</v>
      </c>
      <c r="T240" s="316">
        <f t="shared" si="348"/>
        <v>0</v>
      </c>
      <c r="U240" s="316">
        <f t="shared" si="348"/>
        <v>0</v>
      </c>
      <c r="V240" s="316">
        <f t="shared" si="348"/>
        <v>0</v>
      </c>
      <c r="W240" s="316">
        <f t="shared" si="348"/>
        <v>0</v>
      </c>
      <c r="X240" s="316">
        <f t="shared" si="348"/>
        <v>0</v>
      </c>
      <c r="Y240" s="316">
        <f t="shared" si="348"/>
        <v>0</v>
      </c>
      <c r="Z240" s="316">
        <f t="shared" si="348"/>
        <v>0</v>
      </c>
      <c r="AA240" s="316">
        <f t="shared" si="348"/>
        <v>0</v>
      </c>
      <c r="AB240" s="316">
        <f t="shared" si="348"/>
        <v>0</v>
      </c>
      <c r="AC240" s="316">
        <f t="shared" si="348"/>
        <v>0</v>
      </c>
      <c r="AD240" s="316">
        <f t="shared" si="348"/>
        <v>0</v>
      </c>
      <c r="AE240" s="316">
        <f t="shared" si="348"/>
        <v>0</v>
      </c>
      <c r="AF240" s="316">
        <f t="shared" si="348"/>
        <v>0</v>
      </c>
      <c r="AG240" s="316">
        <f t="shared" si="348"/>
        <v>0</v>
      </c>
      <c r="AH240" s="316">
        <f t="shared" si="348"/>
        <v>0</v>
      </c>
      <c r="AI240" s="316">
        <f t="shared" si="348"/>
        <v>0</v>
      </c>
      <c r="AJ240" s="316">
        <f t="shared" si="348"/>
        <v>0</v>
      </c>
      <c r="AK240" s="316">
        <f t="shared" si="348"/>
        <v>0</v>
      </c>
      <c r="AL240" s="316">
        <f t="shared" si="348"/>
        <v>0</v>
      </c>
      <c r="AM240" s="316">
        <f t="shared" si="348"/>
        <v>0</v>
      </c>
      <c r="AN240" s="316">
        <f t="shared" si="348"/>
        <v>0</v>
      </c>
      <c r="AO240" s="316">
        <f t="shared" si="348"/>
        <v>0</v>
      </c>
      <c r="AP240" s="316">
        <f t="shared" si="348"/>
        <v>0</v>
      </c>
      <c r="AQ240" s="316">
        <f t="shared" si="348"/>
        <v>0</v>
      </c>
      <c r="AR240" s="316">
        <f t="shared" si="348"/>
        <v>0</v>
      </c>
      <c r="AS240" s="316">
        <f t="shared" si="348"/>
        <v>0</v>
      </c>
      <c r="AT240" s="316">
        <f t="shared" si="348"/>
        <v>0</v>
      </c>
      <c r="AU240" s="316">
        <f t="shared" si="348"/>
        <v>0</v>
      </c>
      <c r="AV240" s="316">
        <f t="shared" si="348"/>
        <v>0</v>
      </c>
      <c r="AW240" s="316">
        <f t="shared" si="348"/>
        <v>0</v>
      </c>
      <c r="AX240" s="316">
        <f t="shared" si="348"/>
        <v>0</v>
      </c>
      <c r="AY240" s="316">
        <f t="shared" si="348"/>
        <v>0</v>
      </c>
      <c r="AZ240" s="316">
        <f t="shared" si="348"/>
        <v>0</v>
      </c>
      <c r="BA240" s="316">
        <f t="shared" si="348"/>
        <v>0</v>
      </c>
      <c r="BB240" s="316">
        <f t="shared" si="348"/>
        <v>0</v>
      </c>
      <c r="BC240" s="316">
        <f t="shared" si="348"/>
        <v>0</v>
      </c>
      <c r="BD240" s="316">
        <f t="shared" si="348"/>
        <v>0</v>
      </c>
      <c r="BE240" s="316">
        <f t="shared" si="348"/>
        <v>0</v>
      </c>
      <c r="BF240" s="316">
        <f t="shared" si="348"/>
        <v>0</v>
      </c>
      <c r="BG240" s="316">
        <f t="shared" si="348"/>
        <v>0</v>
      </c>
      <c r="BH240" s="316">
        <f t="shared" si="348"/>
        <v>0</v>
      </c>
      <c r="BI240" s="316">
        <f t="shared" si="348"/>
        <v>0</v>
      </c>
      <c r="BJ240" s="316">
        <f t="shared" si="348"/>
        <v>0</v>
      </c>
      <c r="BK240" s="316">
        <f t="shared" si="348"/>
        <v>0</v>
      </c>
      <c r="BL240" s="316">
        <f t="shared" si="348"/>
        <v>0</v>
      </c>
      <c r="BM240" s="316">
        <f t="shared" si="348"/>
        <v>0</v>
      </c>
      <c r="BN240" s="316">
        <f t="shared" si="348"/>
        <v>0</v>
      </c>
      <c r="BO240" s="316">
        <f t="shared" si="348"/>
        <v>0</v>
      </c>
      <c r="BP240" s="316">
        <f t="shared" si="348"/>
        <v>0</v>
      </c>
      <c r="BQ240" s="316">
        <f t="shared" si="348"/>
        <v>0</v>
      </c>
      <c r="BR240" s="316">
        <f t="shared" si="348"/>
        <v>0</v>
      </c>
      <c r="BS240" s="316">
        <f t="shared" si="348"/>
        <v>0</v>
      </c>
      <c r="BT240" s="316">
        <f t="shared" ref="BT240:BX240" si="349">BT53</f>
        <v>0</v>
      </c>
      <c r="BU240" s="316">
        <f t="shared" si="349"/>
        <v>0</v>
      </c>
      <c r="BV240" s="316">
        <f t="shared" si="349"/>
        <v>0</v>
      </c>
      <c r="BW240" s="316">
        <f t="shared" si="349"/>
        <v>0</v>
      </c>
      <c r="BX240" s="316">
        <f t="shared" si="349"/>
        <v>0</v>
      </c>
    </row>
    <row r="241" spans="1:76" ht="12" customHeight="1" x14ac:dyDescent="0.2">
      <c r="A241" s="727"/>
      <c r="B241" s="714"/>
      <c r="C241" s="714"/>
      <c r="D241" s="710"/>
      <c r="E241" s="710"/>
      <c r="F241" s="90" t="s">
        <v>324</v>
      </c>
      <c r="G241" s="316">
        <f>IF($C53="","N/A",G240)</f>
        <v>0</v>
      </c>
      <c r="H241" s="316">
        <f>IF($C53="NON-QALY",IF(H$49="-","",H$158*H240),IF($C53="QALY",IF(H$49="-","",H240*H$159),"N/A"))</f>
        <v>0</v>
      </c>
      <c r="I241" s="316">
        <f t="shared" ref="I241:BT241" si="350">IF($C53="NON-QALY",IF(I$49="-","",I$158*I240),IF($C53="QALY",IF(I$49="-","",I240*I$159),"N/A"))</f>
        <v>0</v>
      </c>
      <c r="J241" s="316">
        <f t="shared" si="350"/>
        <v>0</v>
      </c>
      <c r="K241" s="316">
        <f t="shared" si="350"/>
        <v>0</v>
      </c>
      <c r="L241" s="316">
        <f t="shared" si="350"/>
        <v>0</v>
      </c>
      <c r="M241" s="316">
        <f t="shared" si="350"/>
        <v>0</v>
      </c>
      <c r="N241" s="316">
        <f t="shared" si="350"/>
        <v>0</v>
      </c>
      <c r="O241" s="316">
        <f t="shared" si="350"/>
        <v>0</v>
      </c>
      <c r="P241" s="316">
        <f t="shared" si="350"/>
        <v>0</v>
      </c>
      <c r="Q241" s="316">
        <f t="shared" si="350"/>
        <v>0</v>
      </c>
      <c r="R241" s="316">
        <f t="shared" si="350"/>
        <v>0</v>
      </c>
      <c r="S241" s="316">
        <f t="shared" si="350"/>
        <v>0</v>
      </c>
      <c r="T241" s="316">
        <f t="shared" si="350"/>
        <v>0</v>
      </c>
      <c r="U241" s="316">
        <f t="shared" si="350"/>
        <v>0</v>
      </c>
      <c r="V241" s="316">
        <f t="shared" si="350"/>
        <v>0</v>
      </c>
      <c r="W241" s="316">
        <f t="shared" si="350"/>
        <v>0</v>
      </c>
      <c r="X241" s="316">
        <f t="shared" si="350"/>
        <v>0</v>
      </c>
      <c r="Y241" s="316">
        <f t="shared" si="350"/>
        <v>0</v>
      </c>
      <c r="Z241" s="316">
        <f t="shared" si="350"/>
        <v>0</v>
      </c>
      <c r="AA241" s="316">
        <f t="shared" si="350"/>
        <v>0</v>
      </c>
      <c r="AB241" s="316">
        <f t="shared" si="350"/>
        <v>0</v>
      </c>
      <c r="AC241" s="316">
        <f t="shared" si="350"/>
        <v>0</v>
      </c>
      <c r="AD241" s="316">
        <f t="shared" si="350"/>
        <v>0</v>
      </c>
      <c r="AE241" s="316">
        <f t="shared" si="350"/>
        <v>0</v>
      </c>
      <c r="AF241" s="316">
        <f t="shared" si="350"/>
        <v>0</v>
      </c>
      <c r="AG241" s="316">
        <f t="shared" si="350"/>
        <v>0</v>
      </c>
      <c r="AH241" s="316">
        <f t="shared" si="350"/>
        <v>0</v>
      </c>
      <c r="AI241" s="316">
        <f t="shared" si="350"/>
        <v>0</v>
      </c>
      <c r="AJ241" s="316">
        <f t="shared" si="350"/>
        <v>0</v>
      </c>
      <c r="AK241" s="316">
        <f t="shared" si="350"/>
        <v>0</v>
      </c>
      <c r="AL241" s="316">
        <f t="shared" si="350"/>
        <v>0</v>
      </c>
      <c r="AM241" s="316">
        <f t="shared" si="350"/>
        <v>0</v>
      </c>
      <c r="AN241" s="316">
        <f t="shared" si="350"/>
        <v>0</v>
      </c>
      <c r="AO241" s="316">
        <f t="shared" si="350"/>
        <v>0</v>
      </c>
      <c r="AP241" s="316">
        <f t="shared" si="350"/>
        <v>0</v>
      </c>
      <c r="AQ241" s="316">
        <f t="shared" si="350"/>
        <v>0</v>
      </c>
      <c r="AR241" s="316">
        <f t="shared" si="350"/>
        <v>0</v>
      </c>
      <c r="AS241" s="316">
        <f t="shared" si="350"/>
        <v>0</v>
      </c>
      <c r="AT241" s="316">
        <f t="shared" si="350"/>
        <v>0</v>
      </c>
      <c r="AU241" s="316">
        <f t="shared" si="350"/>
        <v>0</v>
      </c>
      <c r="AV241" s="316">
        <f t="shared" si="350"/>
        <v>0</v>
      </c>
      <c r="AW241" s="316">
        <f t="shared" si="350"/>
        <v>0</v>
      </c>
      <c r="AX241" s="316">
        <f t="shared" si="350"/>
        <v>0</v>
      </c>
      <c r="AY241" s="316">
        <f t="shared" si="350"/>
        <v>0</v>
      </c>
      <c r="AZ241" s="316">
        <f t="shared" si="350"/>
        <v>0</v>
      </c>
      <c r="BA241" s="316">
        <f t="shared" si="350"/>
        <v>0</v>
      </c>
      <c r="BB241" s="316">
        <f t="shared" si="350"/>
        <v>0</v>
      </c>
      <c r="BC241" s="316">
        <f t="shared" si="350"/>
        <v>0</v>
      </c>
      <c r="BD241" s="316">
        <f t="shared" si="350"/>
        <v>0</v>
      </c>
      <c r="BE241" s="316">
        <f t="shared" si="350"/>
        <v>0</v>
      </c>
      <c r="BF241" s="316">
        <f t="shared" si="350"/>
        <v>0</v>
      </c>
      <c r="BG241" s="316">
        <f t="shared" si="350"/>
        <v>0</v>
      </c>
      <c r="BH241" s="316">
        <f t="shared" si="350"/>
        <v>0</v>
      </c>
      <c r="BI241" s="316">
        <f t="shared" si="350"/>
        <v>0</v>
      </c>
      <c r="BJ241" s="316">
        <f t="shared" si="350"/>
        <v>0</v>
      </c>
      <c r="BK241" s="316">
        <f t="shared" si="350"/>
        <v>0</v>
      </c>
      <c r="BL241" s="316">
        <f t="shared" si="350"/>
        <v>0</v>
      </c>
      <c r="BM241" s="316">
        <f t="shared" si="350"/>
        <v>0</v>
      </c>
      <c r="BN241" s="316">
        <f t="shared" si="350"/>
        <v>0</v>
      </c>
      <c r="BO241" s="316">
        <f t="shared" si="350"/>
        <v>0</v>
      </c>
      <c r="BP241" s="316">
        <f t="shared" si="350"/>
        <v>0</v>
      </c>
      <c r="BQ241" s="316">
        <f t="shared" si="350"/>
        <v>0</v>
      </c>
      <c r="BR241" s="316">
        <f t="shared" si="350"/>
        <v>0</v>
      </c>
      <c r="BS241" s="316">
        <f t="shared" si="350"/>
        <v>0</v>
      </c>
      <c r="BT241" s="316">
        <f t="shared" si="350"/>
        <v>0</v>
      </c>
      <c r="BU241" s="316">
        <f t="shared" ref="BU241:BX241" si="351">IF($C53="NON-QALY",IF(BU$49="-","",BU$158*BU240),IF($C53="QALY",IF(BU$49="-","",BU240*BU$159),"N/A"))</f>
        <v>0</v>
      </c>
      <c r="BV241" s="316">
        <f t="shared" si="351"/>
        <v>0</v>
      </c>
      <c r="BW241" s="316">
        <f t="shared" si="351"/>
        <v>0</v>
      </c>
      <c r="BX241" s="316">
        <f t="shared" si="351"/>
        <v>0</v>
      </c>
    </row>
    <row r="242" spans="1:76" ht="12" customHeight="1" x14ac:dyDescent="0.2">
      <c r="A242" s="726" t="s">
        <v>53</v>
      </c>
      <c r="B242" s="713">
        <f>B54</f>
        <v>0</v>
      </c>
      <c r="C242" s="713" t="str">
        <f>C54</f>
        <v>Non-QALY</v>
      </c>
      <c r="D242" s="709">
        <f>E242/(IF(C54="QALY",Factors!$BU$59,Factors!$BU$58))</f>
        <v>0</v>
      </c>
      <c r="E242" s="709">
        <f t="shared" ref="E242" si="352">SUM(G243:BX243)</f>
        <v>0</v>
      </c>
      <c r="F242" s="34" t="s">
        <v>325</v>
      </c>
      <c r="G242" s="316">
        <f>G54</f>
        <v>0</v>
      </c>
      <c r="H242" s="316">
        <f t="shared" ref="H242:BS242" si="353">H54</f>
        <v>0</v>
      </c>
      <c r="I242" s="316">
        <f t="shared" si="353"/>
        <v>0</v>
      </c>
      <c r="J242" s="316">
        <f t="shared" si="353"/>
        <v>0</v>
      </c>
      <c r="K242" s="316">
        <f t="shared" si="353"/>
        <v>0</v>
      </c>
      <c r="L242" s="316">
        <f t="shared" si="353"/>
        <v>0</v>
      </c>
      <c r="M242" s="316">
        <f t="shared" si="353"/>
        <v>0</v>
      </c>
      <c r="N242" s="316">
        <f t="shared" si="353"/>
        <v>0</v>
      </c>
      <c r="O242" s="316">
        <f t="shared" si="353"/>
        <v>0</v>
      </c>
      <c r="P242" s="316">
        <f t="shared" si="353"/>
        <v>0</v>
      </c>
      <c r="Q242" s="316">
        <f t="shared" si="353"/>
        <v>0</v>
      </c>
      <c r="R242" s="316">
        <f t="shared" si="353"/>
        <v>0</v>
      </c>
      <c r="S242" s="316">
        <f t="shared" si="353"/>
        <v>0</v>
      </c>
      <c r="T242" s="316">
        <f t="shared" si="353"/>
        <v>0</v>
      </c>
      <c r="U242" s="316">
        <f t="shared" si="353"/>
        <v>0</v>
      </c>
      <c r="V242" s="316">
        <f t="shared" si="353"/>
        <v>0</v>
      </c>
      <c r="W242" s="316">
        <f t="shared" si="353"/>
        <v>0</v>
      </c>
      <c r="X242" s="316">
        <f t="shared" si="353"/>
        <v>0</v>
      </c>
      <c r="Y242" s="316">
        <f t="shared" si="353"/>
        <v>0</v>
      </c>
      <c r="Z242" s="316">
        <f t="shared" si="353"/>
        <v>0</v>
      </c>
      <c r="AA242" s="316">
        <f t="shared" si="353"/>
        <v>0</v>
      </c>
      <c r="AB242" s="316">
        <f t="shared" si="353"/>
        <v>0</v>
      </c>
      <c r="AC242" s="316">
        <f t="shared" si="353"/>
        <v>0</v>
      </c>
      <c r="AD242" s="316">
        <f t="shared" si="353"/>
        <v>0</v>
      </c>
      <c r="AE242" s="316">
        <f t="shared" si="353"/>
        <v>0</v>
      </c>
      <c r="AF242" s="316">
        <f t="shared" si="353"/>
        <v>0</v>
      </c>
      <c r="AG242" s="316">
        <f t="shared" si="353"/>
        <v>0</v>
      </c>
      <c r="AH242" s="316">
        <f t="shared" si="353"/>
        <v>0</v>
      </c>
      <c r="AI242" s="316">
        <f t="shared" si="353"/>
        <v>0</v>
      </c>
      <c r="AJ242" s="316">
        <f t="shared" si="353"/>
        <v>0</v>
      </c>
      <c r="AK242" s="316">
        <f t="shared" si="353"/>
        <v>0</v>
      </c>
      <c r="AL242" s="316">
        <f t="shared" si="353"/>
        <v>0</v>
      </c>
      <c r="AM242" s="316">
        <f t="shared" si="353"/>
        <v>0</v>
      </c>
      <c r="AN242" s="316">
        <f t="shared" si="353"/>
        <v>0</v>
      </c>
      <c r="AO242" s="316">
        <f t="shared" si="353"/>
        <v>0</v>
      </c>
      <c r="AP242" s="316">
        <f t="shared" si="353"/>
        <v>0</v>
      </c>
      <c r="AQ242" s="316">
        <f t="shared" si="353"/>
        <v>0</v>
      </c>
      <c r="AR242" s="316">
        <f t="shared" si="353"/>
        <v>0</v>
      </c>
      <c r="AS242" s="316">
        <f t="shared" si="353"/>
        <v>0</v>
      </c>
      <c r="AT242" s="316">
        <f t="shared" si="353"/>
        <v>0</v>
      </c>
      <c r="AU242" s="316">
        <f t="shared" si="353"/>
        <v>0</v>
      </c>
      <c r="AV242" s="316">
        <f t="shared" si="353"/>
        <v>0</v>
      </c>
      <c r="AW242" s="316">
        <f t="shared" si="353"/>
        <v>0</v>
      </c>
      <c r="AX242" s="316">
        <f t="shared" si="353"/>
        <v>0</v>
      </c>
      <c r="AY242" s="316">
        <f t="shared" si="353"/>
        <v>0</v>
      </c>
      <c r="AZ242" s="316">
        <f t="shared" si="353"/>
        <v>0</v>
      </c>
      <c r="BA242" s="316">
        <f t="shared" si="353"/>
        <v>0</v>
      </c>
      <c r="BB242" s="316">
        <f t="shared" si="353"/>
        <v>0</v>
      </c>
      <c r="BC242" s="316">
        <f t="shared" si="353"/>
        <v>0</v>
      </c>
      <c r="BD242" s="316">
        <f t="shared" si="353"/>
        <v>0</v>
      </c>
      <c r="BE242" s="316">
        <f t="shared" si="353"/>
        <v>0</v>
      </c>
      <c r="BF242" s="316">
        <f t="shared" si="353"/>
        <v>0</v>
      </c>
      <c r="BG242" s="316">
        <f t="shared" si="353"/>
        <v>0</v>
      </c>
      <c r="BH242" s="316">
        <f t="shared" si="353"/>
        <v>0</v>
      </c>
      <c r="BI242" s="316">
        <f t="shared" si="353"/>
        <v>0</v>
      </c>
      <c r="BJ242" s="316">
        <f t="shared" si="353"/>
        <v>0</v>
      </c>
      <c r="BK242" s="316">
        <f t="shared" si="353"/>
        <v>0</v>
      </c>
      <c r="BL242" s="316">
        <f t="shared" si="353"/>
        <v>0</v>
      </c>
      <c r="BM242" s="316">
        <f t="shared" si="353"/>
        <v>0</v>
      </c>
      <c r="BN242" s="316">
        <f t="shared" si="353"/>
        <v>0</v>
      </c>
      <c r="BO242" s="316">
        <f t="shared" si="353"/>
        <v>0</v>
      </c>
      <c r="BP242" s="316">
        <f t="shared" si="353"/>
        <v>0</v>
      </c>
      <c r="BQ242" s="316">
        <f t="shared" si="353"/>
        <v>0</v>
      </c>
      <c r="BR242" s="316">
        <f t="shared" si="353"/>
        <v>0</v>
      </c>
      <c r="BS242" s="316">
        <f t="shared" si="353"/>
        <v>0</v>
      </c>
      <c r="BT242" s="316">
        <f t="shared" ref="BT242:BX242" si="354">BT54</f>
        <v>0</v>
      </c>
      <c r="BU242" s="316">
        <f t="shared" si="354"/>
        <v>0</v>
      </c>
      <c r="BV242" s="316">
        <f t="shared" si="354"/>
        <v>0</v>
      </c>
      <c r="BW242" s="316">
        <f t="shared" si="354"/>
        <v>0</v>
      </c>
      <c r="BX242" s="316">
        <f t="shared" si="354"/>
        <v>0</v>
      </c>
    </row>
    <row r="243" spans="1:76" ht="12" customHeight="1" x14ac:dyDescent="0.2">
      <c r="A243" s="727"/>
      <c r="B243" s="714"/>
      <c r="C243" s="714"/>
      <c r="D243" s="710"/>
      <c r="E243" s="710"/>
      <c r="F243" s="90" t="s">
        <v>324</v>
      </c>
      <c r="G243" s="316">
        <f>IF($C54="","N/A",G242)</f>
        <v>0</v>
      </c>
      <c r="H243" s="316">
        <f>IF($C54="NON-QALY",IF(H$49="-","",H$158*H242),IF($C54="QALY",IF(H$49="-","",H242*H$159),"N/A"))</f>
        <v>0</v>
      </c>
      <c r="I243" s="316">
        <f t="shared" ref="I243:BT243" si="355">IF($C54="NON-QALY",IF(I$49="-","",I$158*I242),IF($C54="QALY",IF(I$49="-","",I242*I$159),"N/A"))</f>
        <v>0</v>
      </c>
      <c r="J243" s="316">
        <f t="shared" si="355"/>
        <v>0</v>
      </c>
      <c r="K243" s="316">
        <f t="shared" si="355"/>
        <v>0</v>
      </c>
      <c r="L243" s="316">
        <f t="shared" si="355"/>
        <v>0</v>
      </c>
      <c r="M243" s="316">
        <f t="shared" si="355"/>
        <v>0</v>
      </c>
      <c r="N243" s="316">
        <f t="shared" si="355"/>
        <v>0</v>
      </c>
      <c r="O243" s="316">
        <f t="shared" si="355"/>
        <v>0</v>
      </c>
      <c r="P243" s="316">
        <f t="shared" si="355"/>
        <v>0</v>
      </c>
      <c r="Q243" s="316">
        <f t="shared" si="355"/>
        <v>0</v>
      </c>
      <c r="R243" s="316">
        <f t="shared" si="355"/>
        <v>0</v>
      </c>
      <c r="S243" s="316">
        <f t="shared" si="355"/>
        <v>0</v>
      </c>
      <c r="T243" s="316">
        <f t="shared" si="355"/>
        <v>0</v>
      </c>
      <c r="U243" s="316">
        <f t="shared" si="355"/>
        <v>0</v>
      </c>
      <c r="V243" s="316">
        <f t="shared" si="355"/>
        <v>0</v>
      </c>
      <c r="W243" s="316">
        <f t="shared" si="355"/>
        <v>0</v>
      </c>
      <c r="X243" s="316">
        <f t="shared" si="355"/>
        <v>0</v>
      </c>
      <c r="Y243" s="316">
        <f t="shared" si="355"/>
        <v>0</v>
      </c>
      <c r="Z243" s="316">
        <f t="shared" si="355"/>
        <v>0</v>
      </c>
      <c r="AA243" s="316">
        <f t="shared" si="355"/>
        <v>0</v>
      </c>
      <c r="AB243" s="316">
        <f t="shared" si="355"/>
        <v>0</v>
      </c>
      <c r="AC243" s="316">
        <f t="shared" si="355"/>
        <v>0</v>
      </c>
      <c r="AD243" s="316">
        <f t="shared" si="355"/>
        <v>0</v>
      </c>
      <c r="AE243" s="316">
        <f t="shared" si="355"/>
        <v>0</v>
      </c>
      <c r="AF243" s="316">
        <f t="shared" si="355"/>
        <v>0</v>
      </c>
      <c r="AG243" s="316">
        <f t="shared" si="355"/>
        <v>0</v>
      </c>
      <c r="AH243" s="316">
        <f t="shared" si="355"/>
        <v>0</v>
      </c>
      <c r="AI243" s="316">
        <f t="shared" si="355"/>
        <v>0</v>
      </c>
      <c r="AJ243" s="316">
        <f t="shared" si="355"/>
        <v>0</v>
      </c>
      <c r="AK243" s="316">
        <f t="shared" si="355"/>
        <v>0</v>
      </c>
      <c r="AL243" s="316">
        <f t="shared" si="355"/>
        <v>0</v>
      </c>
      <c r="AM243" s="316">
        <f t="shared" si="355"/>
        <v>0</v>
      </c>
      <c r="AN243" s="316">
        <f t="shared" si="355"/>
        <v>0</v>
      </c>
      <c r="AO243" s="316">
        <f t="shared" si="355"/>
        <v>0</v>
      </c>
      <c r="AP243" s="316">
        <f t="shared" si="355"/>
        <v>0</v>
      </c>
      <c r="AQ243" s="316">
        <f t="shared" si="355"/>
        <v>0</v>
      </c>
      <c r="AR243" s="316">
        <f t="shared" si="355"/>
        <v>0</v>
      </c>
      <c r="AS243" s="316">
        <f t="shared" si="355"/>
        <v>0</v>
      </c>
      <c r="AT243" s="316">
        <f t="shared" si="355"/>
        <v>0</v>
      </c>
      <c r="AU243" s="316">
        <f t="shared" si="355"/>
        <v>0</v>
      </c>
      <c r="AV243" s="316">
        <f t="shared" si="355"/>
        <v>0</v>
      </c>
      <c r="AW243" s="316">
        <f t="shared" si="355"/>
        <v>0</v>
      </c>
      <c r="AX243" s="316">
        <f t="shared" si="355"/>
        <v>0</v>
      </c>
      <c r="AY243" s="316">
        <f t="shared" si="355"/>
        <v>0</v>
      </c>
      <c r="AZ243" s="316">
        <f t="shared" si="355"/>
        <v>0</v>
      </c>
      <c r="BA243" s="316">
        <f t="shared" si="355"/>
        <v>0</v>
      </c>
      <c r="BB243" s="316">
        <f t="shared" si="355"/>
        <v>0</v>
      </c>
      <c r="BC243" s="316">
        <f t="shared" si="355"/>
        <v>0</v>
      </c>
      <c r="BD243" s="316">
        <f t="shared" si="355"/>
        <v>0</v>
      </c>
      <c r="BE243" s="316">
        <f t="shared" si="355"/>
        <v>0</v>
      </c>
      <c r="BF243" s="316">
        <f t="shared" si="355"/>
        <v>0</v>
      </c>
      <c r="BG243" s="316">
        <f t="shared" si="355"/>
        <v>0</v>
      </c>
      <c r="BH243" s="316">
        <f t="shared" si="355"/>
        <v>0</v>
      </c>
      <c r="BI243" s="316">
        <f t="shared" si="355"/>
        <v>0</v>
      </c>
      <c r="BJ243" s="316">
        <f t="shared" si="355"/>
        <v>0</v>
      </c>
      <c r="BK243" s="316">
        <f t="shared" si="355"/>
        <v>0</v>
      </c>
      <c r="BL243" s="316">
        <f t="shared" si="355"/>
        <v>0</v>
      </c>
      <c r="BM243" s="316">
        <f t="shared" si="355"/>
        <v>0</v>
      </c>
      <c r="BN243" s="316">
        <f t="shared" si="355"/>
        <v>0</v>
      </c>
      <c r="BO243" s="316">
        <f t="shared" si="355"/>
        <v>0</v>
      </c>
      <c r="BP243" s="316">
        <f t="shared" si="355"/>
        <v>0</v>
      </c>
      <c r="BQ243" s="316">
        <f t="shared" si="355"/>
        <v>0</v>
      </c>
      <c r="BR243" s="316">
        <f t="shared" si="355"/>
        <v>0</v>
      </c>
      <c r="BS243" s="316">
        <f t="shared" si="355"/>
        <v>0</v>
      </c>
      <c r="BT243" s="316">
        <f t="shared" si="355"/>
        <v>0</v>
      </c>
      <c r="BU243" s="316">
        <f t="shared" ref="BU243:BX243" si="356">IF($C54="NON-QALY",IF(BU$49="-","",BU$158*BU242),IF($C54="QALY",IF(BU$49="-","",BU242*BU$159),"N/A"))</f>
        <v>0</v>
      </c>
      <c r="BV243" s="316">
        <f t="shared" si="356"/>
        <v>0</v>
      </c>
      <c r="BW243" s="316">
        <f t="shared" si="356"/>
        <v>0</v>
      </c>
      <c r="BX243" s="316">
        <f t="shared" si="356"/>
        <v>0</v>
      </c>
    </row>
    <row r="244" spans="1:76" ht="12" customHeight="1" x14ac:dyDescent="0.2">
      <c r="A244" s="726" t="s">
        <v>54</v>
      </c>
      <c r="B244" s="713">
        <f>B55</f>
        <v>0</v>
      </c>
      <c r="C244" s="713" t="str">
        <f>C55</f>
        <v>Non-QALY</v>
      </c>
      <c r="D244" s="709">
        <f>E244/(IF(C55="QALY",Factors!$BU$59,Factors!$BU$58))</f>
        <v>0</v>
      </c>
      <c r="E244" s="709">
        <f t="shared" ref="E244" si="357">SUM(G245:BX245)</f>
        <v>0</v>
      </c>
      <c r="F244" s="34" t="s">
        <v>325</v>
      </c>
      <c r="G244" s="316">
        <f>G55</f>
        <v>0</v>
      </c>
      <c r="H244" s="316">
        <f t="shared" ref="H244:BS244" si="358">H55</f>
        <v>0</v>
      </c>
      <c r="I244" s="316">
        <f t="shared" si="358"/>
        <v>0</v>
      </c>
      <c r="J244" s="316">
        <f t="shared" si="358"/>
        <v>0</v>
      </c>
      <c r="K244" s="316">
        <f t="shared" si="358"/>
        <v>0</v>
      </c>
      <c r="L244" s="316">
        <f t="shared" si="358"/>
        <v>0</v>
      </c>
      <c r="M244" s="316">
        <f t="shared" si="358"/>
        <v>0</v>
      </c>
      <c r="N244" s="316">
        <f t="shared" si="358"/>
        <v>0</v>
      </c>
      <c r="O244" s="316">
        <f t="shared" si="358"/>
        <v>0</v>
      </c>
      <c r="P244" s="316">
        <f t="shared" si="358"/>
        <v>0</v>
      </c>
      <c r="Q244" s="316">
        <f t="shared" si="358"/>
        <v>0</v>
      </c>
      <c r="R244" s="316">
        <f t="shared" si="358"/>
        <v>0</v>
      </c>
      <c r="S244" s="316">
        <f t="shared" si="358"/>
        <v>0</v>
      </c>
      <c r="T244" s="316">
        <f t="shared" si="358"/>
        <v>0</v>
      </c>
      <c r="U244" s="316">
        <f t="shared" si="358"/>
        <v>0</v>
      </c>
      <c r="V244" s="316">
        <f t="shared" si="358"/>
        <v>0</v>
      </c>
      <c r="W244" s="316">
        <f t="shared" si="358"/>
        <v>0</v>
      </c>
      <c r="X244" s="316">
        <f t="shared" si="358"/>
        <v>0</v>
      </c>
      <c r="Y244" s="316">
        <f t="shared" si="358"/>
        <v>0</v>
      </c>
      <c r="Z244" s="316">
        <f t="shared" si="358"/>
        <v>0</v>
      </c>
      <c r="AA244" s="316">
        <f t="shared" si="358"/>
        <v>0</v>
      </c>
      <c r="AB244" s="316">
        <f t="shared" si="358"/>
        <v>0</v>
      </c>
      <c r="AC244" s="316">
        <f t="shared" si="358"/>
        <v>0</v>
      </c>
      <c r="AD244" s="316">
        <f t="shared" si="358"/>
        <v>0</v>
      </c>
      <c r="AE244" s="316">
        <f t="shared" si="358"/>
        <v>0</v>
      </c>
      <c r="AF244" s="316">
        <f t="shared" si="358"/>
        <v>0</v>
      </c>
      <c r="AG244" s="316">
        <f t="shared" si="358"/>
        <v>0</v>
      </c>
      <c r="AH244" s="316">
        <f t="shared" si="358"/>
        <v>0</v>
      </c>
      <c r="AI244" s="316">
        <f t="shared" si="358"/>
        <v>0</v>
      </c>
      <c r="AJ244" s="316">
        <f t="shared" si="358"/>
        <v>0</v>
      </c>
      <c r="AK244" s="316">
        <f t="shared" si="358"/>
        <v>0</v>
      </c>
      <c r="AL244" s="316">
        <f t="shared" si="358"/>
        <v>0</v>
      </c>
      <c r="AM244" s="316">
        <f t="shared" si="358"/>
        <v>0</v>
      </c>
      <c r="AN244" s="316">
        <f t="shared" si="358"/>
        <v>0</v>
      </c>
      <c r="AO244" s="316">
        <f t="shared" si="358"/>
        <v>0</v>
      </c>
      <c r="AP244" s="316">
        <f t="shared" si="358"/>
        <v>0</v>
      </c>
      <c r="AQ244" s="316">
        <f t="shared" si="358"/>
        <v>0</v>
      </c>
      <c r="AR244" s="316">
        <f t="shared" si="358"/>
        <v>0</v>
      </c>
      <c r="AS244" s="316">
        <f t="shared" si="358"/>
        <v>0</v>
      </c>
      <c r="AT244" s="316">
        <f t="shared" si="358"/>
        <v>0</v>
      </c>
      <c r="AU244" s="316">
        <f t="shared" si="358"/>
        <v>0</v>
      </c>
      <c r="AV244" s="316">
        <f t="shared" si="358"/>
        <v>0</v>
      </c>
      <c r="AW244" s="316">
        <f t="shared" si="358"/>
        <v>0</v>
      </c>
      <c r="AX244" s="316">
        <f t="shared" si="358"/>
        <v>0</v>
      </c>
      <c r="AY244" s="316">
        <f t="shared" si="358"/>
        <v>0</v>
      </c>
      <c r="AZ244" s="316">
        <f t="shared" si="358"/>
        <v>0</v>
      </c>
      <c r="BA244" s="316">
        <f t="shared" si="358"/>
        <v>0</v>
      </c>
      <c r="BB244" s="316">
        <f t="shared" si="358"/>
        <v>0</v>
      </c>
      <c r="BC244" s="316">
        <f t="shared" si="358"/>
        <v>0</v>
      </c>
      <c r="BD244" s="316">
        <f t="shared" si="358"/>
        <v>0</v>
      </c>
      <c r="BE244" s="316">
        <f t="shared" si="358"/>
        <v>0</v>
      </c>
      <c r="BF244" s="316">
        <f t="shared" si="358"/>
        <v>0</v>
      </c>
      <c r="BG244" s="316">
        <f t="shared" si="358"/>
        <v>0</v>
      </c>
      <c r="BH244" s="316">
        <f t="shared" si="358"/>
        <v>0</v>
      </c>
      <c r="BI244" s="316">
        <f t="shared" si="358"/>
        <v>0</v>
      </c>
      <c r="BJ244" s="316">
        <f t="shared" si="358"/>
        <v>0</v>
      </c>
      <c r="BK244" s="316">
        <f t="shared" si="358"/>
        <v>0</v>
      </c>
      <c r="BL244" s="316">
        <f t="shared" si="358"/>
        <v>0</v>
      </c>
      <c r="BM244" s="316">
        <f t="shared" si="358"/>
        <v>0</v>
      </c>
      <c r="BN244" s="316">
        <f t="shared" si="358"/>
        <v>0</v>
      </c>
      <c r="BO244" s="316">
        <f t="shared" si="358"/>
        <v>0</v>
      </c>
      <c r="BP244" s="316">
        <f t="shared" si="358"/>
        <v>0</v>
      </c>
      <c r="BQ244" s="316">
        <f t="shared" si="358"/>
        <v>0</v>
      </c>
      <c r="BR244" s="316">
        <f t="shared" si="358"/>
        <v>0</v>
      </c>
      <c r="BS244" s="316">
        <f t="shared" si="358"/>
        <v>0</v>
      </c>
      <c r="BT244" s="316">
        <f t="shared" ref="BT244:BX244" si="359">BT55</f>
        <v>0</v>
      </c>
      <c r="BU244" s="316">
        <f t="shared" si="359"/>
        <v>0</v>
      </c>
      <c r="BV244" s="316">
        <f t="shared" si="359"/>
        <v>0</v>
      </c>
      <c r="BW244" s="316">
        <f t="shared" si="359"/>
        <v>0</v>
      </c>
      <c r="BX244" s="316">
        <f t="shared" si="359"/>
        <v>0</v>
      </c>
    </row>
    <row r="245" spans="1:76" ht="12" customHeight="1" x14ac:dyDescent="0.2">
      <c r="A245" s="727"/>
      <c r="B245" s="714"/>
      <c r="C245" s="714"/>
      <c r="D245" s="710"/>
      <c r="E245" s="710"/>
      <c r="F245" s="90" t="s">
        <v>324</v>
      </c>
      <c r="G245" s="316">
        <f>IF($C55="","N/A",G244)</f>
        <v>0</v>
      </c>
      <c r="H245" s="316">
        <f>IF($C55="NON-QALY",IF(H$49="-","",H$158*H244),IF($C55="QALY",IF(H$49="-","",H244*H$159),"N/A"))</f>
        <v>0</v>
      </c>
      <c r="I245" s="316">
        <f t="shared" ref="I245:BT245" si="360">IF($C55="NON-QALY",IF(I$49="-","",I$158*I244),IF($C55="QALY",IF(I$49="-","",I244*I$159),"N/A"))</f>
        <v>0</v>
      </c>
      <c r="J245" s="316">
        <f t="shared" si="360"/>
        <v>0</v>
      </c>
      <c r="K245" s="316">
        <f t="shared" si="360"/>
        <v>0</v>
      </c>
      <c r="L245" s="316">
        <f t="shared" si="360"/>
        <v>0</v>
      </c>
      <c r="M245" s="316">
        <f t="shared" si="360"/>
        <v>0</v>
      </c>
      <c r="N245" s="316">
        <f t="shared" si="360"/>
        <v>0</v>
      </c>
      <c r="O245" s="316">
        <f t="shared" si="360"/>
        <v>0</v>
      </c>
      <c r="P245" s="316">
        <f t="shared" si="360"/>
        <v>0</v>
      </c>
      <c r="Q245" s="316">
        <f t="shared" si="360"/>
        <v>0</v>
      </c>
      <c r="R245" s="316">
        <f t="shared" si="360"/>
        <v>0</v>
      </c>
      <c r="S245" s="316">
        <f t="shared" si="360"/>
        <v>0</v>
      </c>
      <c r="T245" s="316">
        <f t="shared" si="360"/>
        <v>0</v>
      </c>
      <c r="U245" s="316">
        <f t="shared" si="360"/>
        <v>0</v>
      </c>
      <c r="V245" s="316">
        <f t="shared" si="360"/>
        <v>0</v>
      </c>
      <c r="W245" s="316">
        <f t="shared" si="360"/>
        <v>0</v>
      </c>
      <c r="X245" s="316">
        <f t="shared" si="360"/>
        <v>0</v>
      </c>
      <c r="Y245" s="316">
        <f t="shared" si="360"/>
        <v>0</v>
      </c>
      <c r="Z245" s="316">
        <f t="shared" si="360"/>
        <v>0</v>
      </c>
      <c r="AA245" s="316">
        <f t="shared" si="360"/>
        <v>0</v>
      </c>
      <c r="AB245" s="316">
        <f t="shared" si="360"/>
        <v>0</v>
      </c>
      <c r="AC245" s="316">
        <f t="shared" si="360"/>
        <v>0</v>
      </c>
      <c r="AD245" s="316">
        <f t="shared" si="360"/>
        <v>0</v>
      </c>
      <c r="AE245" s="316">
        <f t="shared" si="360"/>
        <v>0</v>
      </c>
      <c r="AF245" s="316">
        <f t="shared" si="360"/>
        <v>0</v>
      </c>
      <c r="AG245" s="316">
        <f t="shared" si="360"/>
        <v>0</v>
      </c>
      <c r="AH245" s="316">
        <f t="shared" si="360"/>
        <v>0</v>
      </c>
      <c r="AI245" s="316">
        <f t="shared" si="360"/>
        <v>0</v>
      </c>
      <c r="AJ245" s="316">
        <f t="shared" si="360"/>
        <v>0</v>
      </c>
      <c r="AK245" s="316">
        <f t="shared" si="360"/>
        <v>0</v>
      </c>
      <c r="AL245" s="316">
        <f t="shared" si="360"/>
        <v>0</v>
      </c>
      <c r="AM245" s="316">
        <f t="shared" si="360"/>
        <v>0</v>
      </c>
      <c r="AN245" s="316">
        <f t="shared" si="360"/>
        <v>0</v>
      </c>
      <c r="AO245" s="316">
        <f t="shared" si="360"/>
        <v>0</v>
      </c>
      <c r="AP245" s="316">
        <f t="shared" si="360"/>
        <v>0</v>
      </c>
      <c r="AQ245" s="316">
        <f t="shared" si="360"/>
        <v>0</v>
      </c>
      <c r="AR245" s="316">
        <f t="shared" si="360"/>
        <v>0</v>
      </c>
      <c r="AS245" s="316">
        <f t="shared" si="360"/>
        <v>0</v>
      </c>
      <c r="AT245" s="316">
        <f t="shared" si="360"/>
        <v>0</v>
      </c>
      <c r="AU245" s="316">
        <f t="shared" si="360"/>
        <v>0</v>
      </c>
      <c r="AV245" s="316">
        <f t="shared" si="360"/>
        <v>0</v>
      </c>
      <c r="AW245" s="316">
        <f t="shared" si="360"/>
        <v>0</v>
      </c>
      <c r="AX245" s="316">
        <f t="shared" si="360"/>
        <v>0</v>
      </c>
      <c r="AY245" s="316">
        <f t="shared" si="360"/>
        <v>0</v>
      </c>
      <c r="AZ245" s="316">
        <f t="shared" si="360"/>
        <v>0</v>
      </c>
      <c r="BA245" s="316">
        <f t="shared" si="360"/>
        <v>0</v>
      </c>
      <c r="BB245" s="316">
        <f t="shared" si="360"/>
        <v>0</v>
      </c>
      <c r="BC245" s="316">
        <f t="shared" si="360"/>
        <v>0</v>
      </c>
      <c r="BD245" s="316">
        <f t="shared" si="360"/>
        <v>0</v>
      </c>
      <c r="BE245" s="316">
        <f t="shared" si="360"/>
        <v>0</v>
      </c>
      <c r="BF245" s="316">
        <f t="shared" si="360"/>
        <v>0</v>
      </c>
      <c r="BG245" s="316">
        <f t="shared" si="360"/>
        <v>0</v>
      </c>
      <c r="BH245" s="316">
        <f t="shared" si="360"/>
        <v>0</v>
      </c>
      <c r="BI245" s="316">
        <f t="shared" si="360"/>
        <v>0</v>
      </c>
      <c r="BJ245" s="316">
        <f t="shared" si="360"/>
        <v>0</v>
      </c>
      <c r="BK245" s="316">
        <f t="shared" si="360"/>
        <v>0</v>
      </c>
      <c r="BL245" s="316">
        <f t="shared" si="360"/>
        <v>0</v>
      </c>
      <c r="BM245" s="316">
        <f t="shared" si="360"/>
        <v>0</v>
      </c>
      <c r="BN245" s="316">
        <f t="shared" si="360"/>
        <v>0</v>
      </c>
      <c r="BO245" s="316">
        <f t="shared" si="360"/>
        <v>0</v>
      </c>
      <c r="BP245" s="316">
        <f t="shared" si="360"/>
        <v>0</v>
      </c>
      <c r="BQ245" s="316">
        <f t="shared" si="360"/>
        <v>0</v>
      </c>
      <c r="BR245" s="316">
        <f t="shared" si="360"/>
        <v>0</v>
      </c>
      <c r="BS245" s="316">
        <f t="shared" si="360"/>
        <v>0</v>
      </c>
      <c r="BT245" s="316">
        <f t="shared" si="360"/>
        <v>0</v>
      </c>
      <c r="BU245" s="316">
        <f t="shared" ref="BU245:BX245" si="361">IF($C55="NON-QALY",IF(BU$49="-","",BU$158*BU244),IF($C55="QALY",IF(BU$49="-","",BU244*BU$159),"N/A"))</f>
        <v>0</v>
      </c>
      <c r="BV245" s="316">
        <f t="shared" si="361"/>
        <v>0</v>
      </c>
      <c r="BW245" s="316">
        <f t="shared" si="361"/>
        <v>0</v>
      </c>
      <c r="BX245" s="316">
        <f t="shared" si="361"/>
        <v>0</v>
      </c>
    </row>
    <row r="246" spans="1:76" ht="12" customHeight="1" x14ac:dyDescent="0.2">
      <c r="A246" s="726" t="s">
        <v>566</v>
      </c>
      <c r="B246" s="713">
        <f>B56</f>
        <v>0</v>
      </c>
      <c r="C246" s="713" t="str">
        <f>C56</f>
        <v>Non-QALY</v>
      </c>
      <c r="D246" s="709">
        <f>E246/(IF(C56="QALY",Factors!$BU$59,Factors!$BU$58))</f>
        <v>0</v>
      </c>
      <c r="E246" s="709">
        <f t="shared" ref="E246" si="362">SUM(G247:BX247)</f>
        <v>0</v>
      </c>
      <c r="F246" s="34" t="s">
        <v>325</v>
      </c>
      <c r="G246" s="316">
        <f>G56</f>
        <v>0</v>
      </c>
      <c r="H246" s="316">
        <f t="shared" ref="H246:BS246" si="363">H56</f>
        <v>0</v>
      </c>
      <c r="I246" s="316">
        <f t="shared" si="363"/>
        <v>0</v>
      </c>
      <c r="J246" s="316">
        <f t="shared" si="363"/>
        <v>0</v>
      </c>
      <c r="K246" s="316">
        <f t="shared" si="363"/>
        <v>0</v>
      </c>
      <c r="L246" s="316">
        <f t="shared" si="363"/>
        <v>0</v>
      </c>
      <c r="M246" s="316">
        <f t="shared" si="363"/>
        <v>0</v>
      </c>
      <c r="N246" s="316">
        <f t="shared" si="363"/>
        <v>0</v>
      </c>
      <c r="O246" s="316">
        <f t="shared" si="363"/>
        <v>0</v>
      </c>
      <c r="P246" s="316">
        <f t="shared" si="363"/>
        <v>0</v>
      </c>
      <c r="Q246" s="316">
        <f t="shared" si="363"/>
        <v>0</v>
      </c>
      <c r="R246" s="316">
        <f t="shared" si="363"/>
        <v>0</v>
      </c>
      <c r="S246" s="316">
        <f t="shared" si="363"/>
        <v>0</v>
      </c>
      <c r="T246" s="316">
        <f t="shared" si="363"/>
        <v>0</v>
      </c>
      <c r="U246" s="316">
        <f t="shared" si="363"/>
        <v>0</v>
      </c>
      <c r="V246" s="316">
        <f t="shared" si="363"/>
        <v>0</v>
      </c>
      <c r="W246" s="316">
        <f t="shared" si="363"/>
        <v>0</v>
      </c>
      <c r="X246" s="316">
        <f t="shared" si="363"/>
        <v>0</v>
      </c>
      <c r="Y246" s="316">
        <f t="shared" si="363"/>
        <v>0</v>
      </c>
      <c r="Z246" s="316">
        <f t="shared" si="363"/>
        <v>0</v>
      </c>
      <c r="AA246" s="316">
        <f t="shared" si="363"/>
        <v>0</v>
      </c>
      <c r="AB246" s="316">
        <f t="shared" si="363"/>
        <v>0</v>
      </c>
      <c r="AC246" s="316">
        <f t="shared" si="363"/>
        <v>0</v>
      </c>
      <c r="AD246" s="316">
        <f t="shared" si="363"/>
        <v>0</v>
      </c>
      <c r="AE246" s="316">
        <f t="shared" si="363"/>
        <v>0</v>
      </c>
      <c r="AF246" s="316">
        <f t="shared" si="363"/>
        <v>0</v>
      </c>
      <c r="AG246" s="316">
        <f t="shared" si="363"/>
        <v>0</v>
      </c>
      <c r="AH246" s="316">
        <f t="shared" si="363"/>
        <v>0</v>
      </c>
      <c r="AI246" s="316">
        <f t="shared" si="363"/>
        <v>0</v>
      </c>
      <c r="AJ246" s="316">
        <f t="shared" si="363"/>
        <v>0</v>
      </c>
      <c r="AK246" s="316">
        <f t="shared" si="363"/>
        <v>0</v>
      </c>
      <c r="AL246" s="316">
        <f t="shared" si="363"/>
        <v>0</v>
      </c>
      <c r="AM246" s="316">
        <f t="shared" si="363"/>
        <v>0</v>
      </c>
      <c r="AN246" s="316">
        <f t="shared" si="363"/>
        <v>0</v>
      </c>
      <c r="AO246" s="316">
        <f t="shared" si="363"/>
        <v>0</v>
      </c>
      <c r="AP246" s="316">
        <f t="shared" si="363"/>
        <v>0</v>
      </c>
      <c r="AQ246" s="316">
        <f t="shared" si="363"/>
        <v>0</v>
      </c>
      <c r="AR246" s="316">
        <f t="shared" si="363"/>
        <v>0</v>
      </c>
      <c r="AS246" s="316">
        <f t="shared" si="363"/>
        <v>0</v>
      </c>
      <c r="AT246" s="316">
        <f t="shared" si="363"/>
        <v>0</v>
      </c>
      <c r="AU246" s="316">
        <f t="shared" si="363"/>
        <v>0</v>
      </c>
      <c r="AV246" s="316">
        <f t="shared" si="363"/>
        <v>0</v>
      </c>
      <c r="AW246" s="316">
        <f t="shared" si="363"/>
        <v>0</v>
      </c>
      <c r="AX246" s="316">
        <f t="shared" si="363"/>
        <v>0</v>
      </c>
      <c r="AY246" s="316">
        <f t="shared" si="363"/>
        <v>0</v>
      </c>
      <c r="AZ246" s="316">
        <f t="shared" si="363"/>
        <v>0</v>
      </c>
      <c r="BA246" s="316">
        <f t="shared" si="363"/>
        <v>0</v>
      </c>
      <c r="BB246" s="316">
        <f t="shared" si="363"/>
        <v>0</v>
      </c>
      <c r="BC246" s="316">
        <f t="shared" si="363"/>
        <v>0</v>
      </c>
      <c r="BD246" s="316">
        <f t="shared" si="363"/>
        <v>0</v>
      </c>
      <c r="BE246" s="316">
        <f t="shared" si="363"/>
        <v>0</v>
      </c>
      <c r="BF246" s="316">
        <f t="shared" si="363"/>
        <v>0</v>
      </c>
      <c r="BG246" s="316">
        <f t="shared" si="363"/>
        <v>0</v>
      </c>
      <c r="BH246" s="316">
        <f t="shared" si="363"/>
        <v>0</v>
      </c>
      <c r="BI246" s="316">
        <f t="shared" si="363"/>
        <v>0</v>
      </c>
      <c r="BJ246" s="316">
        <f t="shared" si="363"/>
        <v>0</v>
      </c>
      <c r="BK246" s="316">
        <f t="shared" si="363"/>
        <v>0</v>
      </c>
      <c r="BL246" s="316">
        <f t="shared" si="363"/>
        <v>0</v>
      </c>
      <c r="BM246" s="316">
        <f t="shared" si="363"/>
        <v>0</v>
      </c>
      <c r="BN246" s="316">
        <f t="shared" si="363"/>
        <v>0</v>
      </c>
      <c r="BO246" s="316">
        <f t="shared" si="363"/>
        <v>0</v>
      </c>
      <c r="BP246" s="316">
        <f t="shared" si="363"/>
        <v>0</v>
      </c>
      <c r="BQ246" s="316">
        <f t="shared" si="363"/>
        <v>0</v>
      </c>
      <c r="BR246" s="316">
        <f t="shared" si="363"/>
        <v>0</v>
      </c>
      <c r="BS246" s="316">
        <f t="shared" si="363"/>
        <v>0</v>
      </c>
      <c r="BT246" s="316">
        <f t="shared" ref="BT246:BX246" si="364">BT56</f>
        <v>0</v>
      </c>
      <c r="BU246" s="316">
        <f t="shared" si="364"/>
        <v>0</v>
      </c>
      <c r="BV246" s="316">
        <f t="shared" si="364"/>
        <v>0</v>
      </c>
      <c r="BW246" s="316">
        <f t="shared" si="364"/>
        <v>0</v>
      </c>
      <c r="BX246" s="316">
        <f t="shared" si="364"/>
        <v>0</v>
      </c>
    </row>
    <row r="247" spans="1:76" ht="12" customHeight="1" x14ac:dyDescent="0.2">
      <c r="A247" s="727"/>
      <c r="B247" s="714"/>
      <c r="C247" s="714"/>
      <c r="D247" s="710"/>
      <c r="E247" s="710"/>
      <c r="F247" s="90" t="s">
        <v>324</v>
      </c>
      <c r="G247" s="316">
        <f>IF($C56="","N/A",G246)</f>
        <v>0</v>
      </c>
      <c r="H247" s="316">
        <f>IF($C56="NON-QALY",IF(H$49="-","",H$158*H246),IF($C56="QALY",IF(H$49="-","",H246*H$159),"N/A"))</f>
        <v>0</v>
      </c>
      <c r="I247" s="316">
        <f t="shared" ref="I247:BT247" si="365">IF($C56="NON-QALY",IF(I$49="-","",I$158*I246),IF($C56="QALY",IF(I$49="-","",I246*I$159),"N/A"))</f>
        <v>0</v>
      </c>
      <c r="J247" s="316">
        <f t="shared" si="365"/>
        <v>0</v>
      </c>
      <c r="K247" s="316">
        <f t="shared" si="365"/>
        <v>0</v>
      </c>
      <c r="L247" s="316">
        <f t="shared" si="365"/>
        <v>0</v>
      </c>
      <c r="M247" s="316">
        <f t="shared" si="365"/>
        <v>0</v>
      </c>
      <c r="N247" s="316">
        <f t="shared" si="365"/>
        <v>0</v>
      </c>
      <c r="O247" s="316">
        <f t="shared" si="365"/>
        <v>0</v>
      </c>
      <c r="P247" s="316">
        <f t="shared" si="365"/>
        <v>0</v>
      </c>
      <c r="Q247" s="316">
        <f t="shared" si="365"/>
        <v>0</v>
      </c>
      <c r="R247" s="316">
        <f t="shared" si="365"/>
        <v>0</v>
      </c>
      <c r="S247" s="316">
        <f t="shared" si="365"/>
        <v>0</v>
      </c>
      <c r="T247" s="316">
        <f t="shared" si="365"/>
        <v>0</v>
      </c>
      <c r="U247" s="316">
        <f t="shared" si="365"/>
        <v>0</v>
      </c>
      <c r="V247" s="316">
        <f t="shared" si="365"/>
        <v>0</v>
      </c>
      <c r="W247" s="316">
        <f t="shared" si="365"/>
        <v>0</v>
      </c>
      <c r="X247" s="316">
        <f t="shared" si="365"/>
        <v>0</v>
      </c>
      <c r="Y247" s="316">
        <f t="shared" si="365"/>
        <v>0</v>
      </c>
      <c r="Z247" s="316">
        <f t="shared" si="365"/>
        <v>0</v>
      </c>
      <c r="AA247" s="316">
        <f t="shared" si="365"/>
        <v>0</v>
      </c>
      <c r="AB247" s="316">
        <f t="shared" si="365"/>
        <v>0</v>
      </c>
      <c r="AC247" s="316">
        <f t="shared" si="365"/>
        <v>0</v>
      </c>
      <c r="AD247" s="316">
        <f t="shared" si="365"/>
        <v>0</v>
      </c>
      <c r="AE247" s="316">
        <f t="shared" si="365"/>
        <v>0</v>
      </c>
      <c r="AF247" s="316">
        <f t="shared" si="365"/>
        <v>0</v>
      </c>
      <c r="AG247" s="316">
        <f t="shared" si="365"/>
        <v>0</v>
      </c>
      <c r="AH247" s="316">
        <f t="shared" si="365"/>
        <v>0</v>
      </c>
      <c r="AI247" s="316">
        <f t="shared" si="365"/>
        <v>0</v>
      </c>
      <c r="AJ247" s="316">
        <f t="shared" si="365"/>
        <v>0</v>
      </c>
      <c r="AK247" s="316">
        <f t="shared" si="365"/>
        <v>0</v>
      </c>
      <c r="AL247" s="316">
        <f t="shared" si="365"/>
        <v>0</v>
      </c>
      <c r="AM247" s="316">
        <f t="shared" si="365"/>
        <v>0</v>
      </c>
      <c r="AN247" s="316">
        <f t="shared" si="365"/>
        <v>0</v>
      </c>
      <c r="AO247" s="316">
        <f t="shared" si="365"/>
        <v>0</v>
      </c>
      <c r="AP247" s="316">
        <f t="shared" si="365"/>
        <v>0</v>
      </c>
      <c r="AQ247" s="316">
        <f t="shared" si="365"/>
        <v>0</v>
      </c>
      <c r="AR247" s="316">
        <f t="shared" si="365"/>
        <v>0</v>
      </c>
      <c r="AS247" s="316">
        <f t="shared" si="365"/>
        <v>0</v>
      </c>
      <c r="AT247" s="316">
        <f t="shared" si="365"/>
        <v>0</v>
      </c>
      <c r="AU247" s="316">
        <f t="shared" si="365"/>
        <v>0</v>
      </c>
      <c r="AV247" s="316">
        <f t="shared" si="365"/>
        <v>0</v>
      </c>
      <c r="AW247" s="316">
        <f t="shared" si="365"/>
        <v>0</v>
      </c>
      <c r="AX247" s="316">
        <f t="shared" si="365"/>
        <v>0</v>
      </c>
      <c r="AY247" s="316">
        <f t="shared" si="365"/>
        <v>0</v>
      </c>
      <c r="AZ247" s="316">
        <f t="shared" si="365"/>
        <v>0</v>
      </c>
      <c r="BA247" s="316">
        <f t="shared" si="365"/>
        <v>0</v>
      </c>
      <c r="BB247" s="316">
        <f t="shared" si="365"/>
        <v>0</v>
      </c>
      <c r="BC247" s="316">
        <f t="shared" si="365"/>
        <v>0</v>
      </c>
      <c r="BD247" s="316">
        <f t="shared" si="365"/>
        <v>0</v>
      </c>
      <c r="BE247" s="316">
        <f t="shared" si="365"/>
        <v>0</v>
      </c>
      <c r="BF247" s="316">
        <f t="shared" si="365"/>
        <v>0</v>
      </c>
      <c r="BG247" s="316">
        <f t="shared" si="365"/>
        <v>0</v>
      </c>
      <c r="BH247" s="316">
        <f t="shared" si="365"/>
        <v>0</v>
      </c>
      <c r="BI247" s="316">
        <f t="shared" si="365"/>
        <v>0</v>
      </c>
      <c r="BJ247" s="316">
        <f t="shared" si="365"/>
        <v>0</v>
      </c>
      <c r="BK247" s="316">
        <f t="shared" si="365"/>
        <v>0</v>
      </c>
      <c r="BL247" s="316">
        <f t="shared" si="365"/>
        <v>0</v>
      </c>
      <c r="BM247" s="316">
        <f t="shared" si="365"/>
        <v>0</v>
      </c>
      <c r="BN247" s="316">
        <f t="shared" si="365"/>
        <v>0</v>
      </c>
      <c r="BO247" s="316">
        <f t="shared" si="365"/>
        <v>0</v>
      </c>
      <c r="BP247" s="316">
        <f t="shared" si="365"/>
        <v>0</v>
      </c>
      <c r="BQ247" s="316">
        <f t="shared" si="365"/>
        <v>0</v>
      </c>
      <c r="BR247" s="316">
        <f t="shared" si="365"/>
        <v>0</v>
      </c>
      <c r="BS247" s="316">
        <f t="shared" si="365"/>
        <v>0</v>
      </c>
      <c r="BT247" s="316">
        <f t="shared" si="365"/>
        <v>0</v>
      </c>
      <c r="BU247" s="316">
        <f t="shared" ref="BU247:BX247" si="366">IF($C56="NON-QALY",IF(BU$49="-","",BU$158*BU246),IF($C56="QALY",IF(BU$49="-","",BU246*BU$159),"N/A"))</f>
        <v>0</v>
      </c>
      <c r="BV247" s="316">
        <f t="shared" si="366"/>
        <v>0</v>
      </c>
      <c r="BW247" s="316">
        <f t="shared" si="366"/>
        <v>0</v>
      </c>
      <c r="BX247" s="316">
        <f t="shared" si="366"/>
        <v>0</v>
      </c>
    </row>
    <row r="248" spans="1:76" ht="12" customHeight="1" x14ac:dyDescent="0.2">
      <c r="A248" s="726" t="s">
        <v>567</v>
      </c>
      <c r="B248" s="713">
        <f>B57</f>
        <v>0</v>
      </c>
      <c r="C248" s="713" t="str">
        <f>C57</f>
        <v>Non-QALY</v>
      </c>
      <c r="D248" s="709">
        <f>E248/(IF(C57="QALY",Factors!$BU$59,Factors!$BU$58))</f>
        <v>0</v>
      </c>
      <c r="E248" s="709">
        <f t="shared" ref="E248" si="367">SUM(G249:BX249)</f>
        <v>0</v>
      </c>
      <c r="F248" s="34" t="s">
        <v>325</v>
      </c>
      <c r="G248" s="316">
        <f>G57</f>
        <v>0</v>
      </c>
      <c r="H248" s="316">
        <f t="shared" ref="H248:BS248" si="368">H57</f>
        <v>0</v>
      </c>
      <c r="I248" s="316">
        <f t="shared" si="368"/>
        <v>0</v>
      </c>
      <c r="J248" s="316">
        <f t="shared" si="368"/>
        <v>0</v>
      </c>
      <c r="K248" s="316">
        <f t="shared" si="368"/>
        <v>0</v>
      </c>
      <c r="L248" s="316">
        <f t="shared" si="368"/>
        <v>0</v>
      </c>
      <c r="M248" s="316">
        <f t="shared" si="368"/>
        <v>0</v>
      </c>
      <c r="N248" s="316">
        <f t="shared" si="368"/>
        <v>0</v>
      </c>
      <c r="O248" s="316">
        <f t="shared" si="368"/>
        <v>0</v>
      </c>
      <c r="P248" s="316">
        <f t="shared" si="368"/>
        <v>0</v>
      </c>
      <c r="Q248" s="316">
        <f t="shared" si="368"/>
        <v>0</v>
      </c>
      <c r="R248" s="316">
        <f t="shared" si="368"/>
        <v>0</v>
      </c>
      <c r="S248" s="316">
        <f t="shared" si="368"/>
        <v>0</v>
      </c>
      <c r="T248" s="316">
        <f t="shared" si="368"/>
        <v>0</v>
      </c>
      <c r="U248" s="316">
        <f t="shared" si="368"/>
        <v>0</v>
      </c>
      <c r="V248" s="316">
        <f t="shared" si="368"/>
        <v>0</v>
      </c>
      <c r="W248" s="316">
        <f t="shared" si="368"/>
        <v>0</v>
      </c>
      <c r="X248" s="316">
        <f t="shared" si="368"/>
        <v>0</v>
      </c>
      <c r="Y248" s="316">
        <f t="shared" si="368"/>
        <v>0</v>
      </c>
      <c r="Z248" s="316">
        <f t="shared" si="368"/>
        <v>0</v>
      </c>
      <c r="AA248" s="316">
        <f t="shared" si="368"/>
        <v>0</v>
      </c>
      <c r="AB248" s="316">
        <f t="shared" si="368"/>
        <v>0</v>
      </c>
      <c r="AC248" s="316">
        <f t="shared" si="368"/>
        <v>0</v>
      </c>
      <c r="AD248" s="316">
        <f t="shared" si="368"/>
        <v>0</v>
      </c>
      <c r="AE248" s="316">
        <f t="shared" si="368"/>
        <v>0</v>
      </c>
      <c r="AF248" s="316">
        <f t="shared" si="368"/>
        <v>0</v>
      </c>
      <c r="AG248" s="316">
        <f t="shared" si="368"/>
        <v>0</v>
      </c>
      <c r="AH248" s="316">
        <f t="shared" si="368"/>
        <v>0</v>
      </c>
      <c r="AI248" s="316">
        <f t="shared" si="368"/>
        <v>0</v>
      </c>
      <c r="AJ248" s="316">
        <f t="shared" si="368"/>
        <v>0</v>
      </c>
      <c r="AK248" s="316">
        <f t="shared" si="368"/>
        <v>0</v>
      </c>
      <c r="AL248" s="316">
        <f t="shared" si="368"/>
        <v>0</v>
      </c>
      <c r="AM248" s="316">
        <f t="shared" si="368"/>
        <v>0</v>
      </c>
      <c r="AN248" s="316">
        <f t="shared" si="368"/>
        <v>0</v>
      </c>
      <c r="AO248" s="316">
        <f t="shared" si="368"/>
        <v>0</v>
      </c>
      <c r="AP248" s="316">
        <f t="shared" si="368"/>
        <v>0</v>
      </c>
      <c r="AQ248" s="316">
        <f t="shared" si="368"/>
        <v>0</v>
      </c>
      <c r="AR248" s="316">
        <f t="shared" si="368"/>
        <v>0</v>
      </c>
      <c r="AS248" s="316">
        <f t="shared" si="368"/>
        <v>0</v>
      </c>
      <c r="AT248" s="316">
        <f t="shared" si="368"/>
        <v>0</v>
      </c>
      <c r="AU248" s="316">
        <f t="shared" si="368"/>
        <v>0</v>
      </c>
      <c r="AV248" s="316">
        <f t="shared" si="368"/>
        <v>0</v>
      </c>
      <c r="AW248" s="316">
        <f t="shared" si="368"/>
        <v>0</v>
      </c>
      <c r="AX248" s="316">
        <f t="shared" si="368"/>
        <v>0</v>
      </c>
      <c r="AY248" s="316">
        <f t="shared" si="368"/>
        <v>0</v>
      </c>
      <c r="AZ248" s="316">
        <f t="shared" si="368"/>
        <v>0</v>
      </c>
      <c r="BA248" s="316">
        <f t="shared" si="368"/>
        <v>0</v>
      </c>
      <c r="BB248" s="316">
        <f t="shared" si="368"/>
        <v>0</v>
      </c>
      <c r="BC248" s="316">
        <f t="shared" si="368"/>
        <v>0</v>
      </c>
      <c r="BD248" s="316">
        <f t="shared" si="368"/>
        <v>0</v>
      </c>
      <c r="BE248" s="316">
        <f t="shared" si="368"/>
        <v>0</v>
      </c>
      <c r="BF248" s="316">
        <f t="shared" si="368"/>
        <v>0</v>
      </c>
      <c r="BG248" s="316">
        <f t="shared" si="368"/>
        <v>0</v>
      </c>
      <c r="BH248" s="316">
        <f t="shared" si="368"/>
        <v>0</v>
      </c>
      <c r="BI248" s="316">
        <f t="shared" si="368"/>
        <v>0</v>
      </c>
      <c r="BJ248" s="316">
        <f t="shared" si="368"/>
        <v>0</v>
      </c>
      <c r="BK248" s="316">
        <f t="shared" si="368"/>
        <v>0</v>
      </c>
      <c r="BL248" s="316">
        <f t="shared" si="368"/>
        <v>0</v>
      </c>
      <c r="BM248" s="316">
        <f t="shared" si="368"/>
        <v>0</v>
      </c>
      <c r="BN248" s="316">
        <f t="shared" si="368"/>
        <v>0</v>
      </c>
      <c r="BO248" s="316">
        <f t="shared" si="368"/>
        <v>0</v>
      </c>
      <c r="BP248" s="316">
        <f t="shared" si="368"/>
        <v>0</v>
      </c>
      <c r="BQ248" s="316">
        <f t="shared" si="368"/>
        <v>0</v>
      </c>
      <c r="BR248" s="316">
        <f t="shared" si="368"/>
        <v>0</v>
      </c>
      <c r="BS248" s="316">
        <f t="shared" si="368"/>
        <v>0</v>
      </c>
      <c r="BT248" s="316">
        <f t="shared" ref="BT248:BX248" si="369">BT57</f>
        <v>0</v>
      </c>
      <c r="BU248" s="316">
        <f t="shared" si="369"/>
        <v>0</v>
      </c>
      <c r="BV248" s="316">
        <f t="shared" si="369"/>
        <v>0</v>
      </c>
      <c r="BW248" s="316">
        <f t="shared" si="369"/>
        <v>0</v>
      </c>
      <c r="BX248" s="316">
        <f t="shared" si="369"/>
        <v>0</v>
      </c>
    </row>
    <row r="249" spans="1:76" ht="12" customHeight="1" x14ac:dyDescent="0.2">
      <c r="A249" s="727"/>
      <c r="B249" s="714"/>
      <c r="C249" s="714"/>
      <c r="D249" s="710"/>
      <c r="E249" s="710"/>
      <c r="F249" s="90" t="s">
        <v>324</v>
      </c>
      <c r="G249" s="316">
        <f>IF($C57="","N/A",G248)</f>
        <v>0</v>
      </c>
      <c r="H249" s="316">
        <f>IF($C57="NON-QALY",IF(H$49="-","",H$158*H248),IF($C57="QALY",IF(H$49="-","",H248*H$159),"N/A"))</f>
        <v>0</v>
      </c>
      <c r="I249" s="316">
        <f t="shared" ref="I249:BT249" si="370">IF($C57="NON-QALY",IF(I$49="-","",I$158*I248),IF($C57="QALY",IF(I$49="-","",I248*I$159),"N/A"))</f>
        <v>0</v>
      </c>
      <c r="J249" s="316">
        <f t="shared" si="370"/>
        <v>0</v>
      </c>
      <c r="K249" s="316">
        <f t="shared" si="370"/>
        <v>0</v>
      </c>
      <c r="L249" s="316">
        <f t="shared" si="370"/>
        <v>0</v>
      </c>
      <c r="M249" s="316">
        <f t="shared" si="370"/>
        <v>0</v>
      </c>
      <c r="N249" s="316">
        <f t="shared" si="370"/>
        <v>0</v>
      </c>
      <c r="O249" s="316">
        <f t="shared" si="370"/>
        <v>0</v>
      </c>
      <c r="P249" s="316">
        <f t="shared" si="370"/>
        <v>0</v>
      </c>
      <c r="Q249" s="316">
        <f t="shared" si="370"/>
        <v>0</v>
      </c>
      <c r="R249" s="316">
        <f t="shared" si="370"/>
        <v>0</v>
      </c>
      <c r="S249" s="316">
        <f t="shared" si="370"/>
        <v>0</v>
      </c>
      <c r="T249" s="316">
        <f t="shared" si="370"/>
        <v>0</v>
      </c>
      <c r="U249" s="316">
        <f t="shared" si="370"/>
        <v>0</v>
      </c>
      <c r="V249" s="316">
        <f t="shared" si="370"/>
        <v>0</v>
      </c>
      <c r="W249" s="316">
        <f t="shared" si="370"/>
        <v>0</v>
      </c>
      <c r="X249" s="316">
        <f t="shared" si="370"/>
        <v>0</v>
      </c>
      <c r="Y249" s="316">
        <f t="shared" si="370"/>
        <v>0</v>
      </c>
      <c r="Z249" s="316">
        <f t="shared" si="370"/>
        <v>0</v>
      </c>
      <c r="AA249" s="316">
        <f t="shared" si="370"/>
        <v>0</v>
      </c>
      <c r="AB249" s="316">
        <f t="shared" si="370"/>
        <v>0</v>
      </c>
      <c r="AC249" s="316">
        <f t="shared" si="370"/>
        <v>0</v>
      </c>
      <c r="AD249" s="316">
        <f t="shared" si="370"/>
        <v>0</v>
      </c>
      <c r="AE249" s="316">
        <f t="shared" si="370"/>
        <v>0</v>
      </c>
      <c r="AF249" s="316">
        <f t="shared" si="370"/>
        <v>0</v>
      </c>
      <c r="AG249" s="316">
        <f t="shared" si="370"/>
        <v>0</v>
      </c>
      <c r="AH249" s="316">
        <f t="shared" si="370"/>
        <v>0</v>
      </c>
      <c r="AI249" s="316">
        <f t="shared" si="370"/>
        <v>0</v>
      </c>
      <c r="AJ249" s="316">
        <f t="shared" si="370"/>
        <v>0</v>
      </c>
      <c r="AK249" s="316">
        <f t="shared" si="370"/>
        <v>0</v>
      </c>
      <c r="AL249" s="316">
        <f t="shared" si="370"/>
        <v>0</v>
      </c>
      <c r="AM249" s="316">
        <f t="shared" si="370"/>
        <v>0</v>
      </c>
      <c r="AN249" s="316">
        <f t="shared" si="370"/>
        <v>0</v>
      </c>
      <c r="AO249" s="316">
        <f t="shared" si="370"/>
        <v>0</v>
      </c>
      <c r="AP249" s="316">
        <f t="shared" si="370"/>
        <v>0</v>
      </c>
      <c r="AQ249" s="316">
        <f t="shared" si="370"/>
        <v>0</v>
      </c>
      <c r="AR249" s="316">
        <f t="shared" si="370"/>
        <v>0</v>
      </c>
      <c r="AS249" s="316">
        <f t="shared" si="370"/>
        <v>0</v>
      </c>
      <c r="AT249" s="316">
        <f t="shared" si="370"/>
        <v>0</v>
      </c>
      <c r="AU249" s="316">
        <f t="shared" si="370"/>
        <v>0</v>
      </c>
      <c r="AV249" s="316">
        <f t="shared" si="370"/>
        <v>0</v>
      </c>
      <c r="AW249" s="316">
        <f t="shared" si="370"/>
        <v>0</v>
      </c>
      <c r="AX249" s="316">
        <f t="shared" si="370"/>
        <v>0</v>
      </c>
      <c r="AY249" s="316">
        <f t="shared" si="370"/>
        <v>0</v>
      </c>
      <c r="AZ249" s="316">
        <f t="shared" si="370"/>
        <v>0</v>
      </c>
      <c r="BA249" s="316">
        <f t="shared" si="370"/>
        <v>0</v>
      </c>
      <c r="BB249" s="316">
        <f t="shared" si="370"/>
        <v>0</v>
      </c>
      <c r="BC249" s="316">
        <f t="shared" si="370"/>
        <v>0</v>
      </c>
      <c r="BD249" s="316">
        <f t="shared" si="370"/>
        <v>0</v>
      </c>
      <c r="BE249" s="316">
        <f t="shared" si="370"/>
        <v>0</v>
      </c>
      <c r="BF249" s="316">
        <f t="shared" si="370"/>
        <v>0</v>
      </c>
      <c r="BG249" s="316">
        <f t="shared" si="370"/>
        <v>0</v>
      </c>
      <c r="BH249" s="316">
        <f t="shared" si="370"/>
        <v>0</v>
      </c>
      <c r="BI249" s="316">
        <f t="shared" si="370"/>
        <v>0</v>
      </c>
      <c r="BJ249" s="316">
        <f t="shared" si="370"/>
        <v>0</v>
      </c>
      <c r="BK249" s="316">
        <f t="shared" si="370"/>
        <v>0</v>
      </c>
      <c r="BL249" s="316">
        <f t="shared" si="370"/>
        <v>0</v>
      </c>
      <c r="BM249" s="316">
        <f t="shared" si="370"/>
        <v>0</v>
      </c>
      <c r="BN249" s="316">
        <f t="shared" si="370"/>
        <v>0</v>
      </c>
      <c r="BO249" s="316">
        <f t="shared" si="370"/>
        <v>0</v>
      </c>
      <c r="BP249" s="316">
        <f t="shared" si="370"/>
        <v>0</v>
      </c>
      <c r="BQ249" s="316">
        <f t="shared" si="370"/>
        <v>0</v>
      </c>
      <c r="BR249" s="316">
        <f t="shared" si="370"/>
        <v>0</v>
      </c>
      <c r="BS249" s="316">
        <f t="shared" si="370"/>
        <v>0</v>
      </c>
      <c r="BT249" s="316">
        <f t="shared" si="370"/>
        <v>0</v>
      </c>
      <c r="BU249" s="316">
        <f t="shared" ref="BU249:BX249" si="371">IF($C57="NON-QALY",IF(BU$49="-","",BU$158*BU248),IF($C57="QALY",IF(BU$49="-","",BU248*BU$159),"N/A"))</f>
        <v>0</v>
      </c>
      <c r="BV249" s="316">
        <f t="shared" si="371"/>
        <v>0</v>
      </c>
      <c r="BW249" s="316">
        <f t="shared" si="371"/>
        <v>0</v>
      </c>
      <c r="BX249" s="316">
        <f t="shared" si="371"/>
        <v>0</v>
      </c>
    </row>
    <row r="250" spans="1:76" ht="12" customHeight="1" x14ac:dyDescent="0.2">
      <c r="A250" s="726" t="s">
        <v>638</v>
      </c>
      <c r="B250" s="713">
        <f>B58</f>
        <v>0</v>
      </c>
      <c r="C250" s="713" t="str">
        <f>C58</f>
        <v>Non-QALY</v>
      </c>
      <c r="D250" s="709">
        <f>E250/(IF(C58="QALY",Factors!$BU$59,Factors!$BU$58))</f>
        <v>0</v>
      </c>
      <c r="E250" s="709">
        <f t="shared" ref="E250" si="372">SUM(G251:BX251)</f>
        <v>0</v>
      </c>
      <c r="F250" s="34" t="s">
        <v>325</v>
      </c>
      <c r="G250" s="316">
        <f>G58</f>
        <v>0</v>
      </c>
      <c r="H250" s="316">
        <f t="shared" ref="H250:BS250" si="373">H58</f>
        <v>0</v>
      </c>
      <c r="I250" s="316">
        <f t="shared" si="373"/>
        <v>0</v>
      </c>
      <c r="J250" s="316">
        <f t="shared" si="373"/>
        <v>0</v>
      </c>
      <c r="K250" s="316">
        <f t="shared" si="373"/>
        <v>0</v>
      </c>
      <c r="L250" s="316">
        <f t="shared" si="373"/>
        <v>0</v>
      </c>
      <c r="M250" s="316">
        <f t="shared" si="373"/>
        <v>0</v>
      </c>
      <c r="N250" s="316">
        <f t="shared" si="373"/>
        <v>0</v>
      </c>
      <c r="O250" s="316">
        <f t="shared" si="373"/>
        <v>0</v>
      </c>
      <c r="P250" s="316">
        <f t="shared" si="373"/>
        <v>0</v>
      </c>
      <c r="Q250" s="316">
        <f t="shared" si="373"/>
        <v>0</v>
      </c>
      <c r="R250" s="316">
        <f t="shared" si="373"/>
        <v>0</v>
      </c>
      <c r="S250" s="316">
        <f t="shared" si="373"/>
        <v>0</v>
      </c>
      <c r="T250" s="316">
        <f t="shared" si="373"/>
        <v>0</v>
      </c>
      <c r="U250" s="316">
        <f t="shared" si="373"/>
        <v>0</v>
      </c>
      <c r="V250" s="316">
        <f t="shared" si="373"/>
        <v>0</v>
      </c>
      <c r="W250" s="316">
        <f t="shared" si="373"/>
        <v>0</v>
      </c>
      <c r="X250" s="316">
        <f t="shared" si="373"/>
        <v>0</v>
      </c>
      <c r="Y250" s="316">
        <f t="shared" si="373"/>
        <v>0</v>
      </c>
      <c r="Z250" s="316">
        <f t="shared" si="373"/>
        <v>0</v>
      </c>
      <c r="AA250" s="316">
        <f t="shared" si="373"/>
        <v>0</v>
      </c>
      <c r="AB250" s="316">
        <f t="shared" si="373"/>
        <v>0</v>
      </c>
      <c r="AC250" s="316">
        <f t="shared" si="373"/>
        <v>0</v>
      </c>
      <c r="AD250" s="316">
        <f t="shared" si="373"/>
        <v>0</v>
      </c>
      <c r="AE250" s="316">
        <f t="shared" si="373"/>
        <v>0</v>
      </c>
      <c r="AF250" s="316">
        <f t="shared" si="373"/>
        <v>0</v>
      </c>
      <c r="AG250" s="316">
        <f t="shared" si="373"/>
        <v>0</v>
      </c>
      <c r="AH250" s="316">
        <f t="shared" si="373"/>
        <v>0</v>
      </c>
      <c r="AI250" s="316">
        <f t="shared" si="373"/>
        <v>0</v>
      </c>
      <c r="AJ250" s="316">
        <f t="shared" si="373"/>
        <v>0</v>
      </c>
      <c r="AK250" s="316">
        <f t="shared" si="373"/>
        <v>0</v>
      </c>
      <c r="AL250" s="316">
        <f t="shared" si="373"/>
        <v>0</v>
      </c>
      <c r="AM250" s="316">
        <f t="shared" si="373"/>
        <v>0</v>
      </c>
      <c r="AN250" s="316">
        <f t="shared" si="373"/>
        <v>0</v>
      </c>
      <c r="AO250" s="316">
        <f t="shared" si="373"/>
        <v>0</v>
      </c>
      <c r="AP250" s="316">
        <f t="shared" si="373"/>
        <v>0</v>
      </c>
      <c r="AQ250" s="316">
        <f t="shared" si="373"/>
        <v>0</v>
      </c>
      <c r="AR250" s="316">
        <f t="shared" si="373"/>
        <v>0</v>
      </c>
      <c r="AS250" s="316">
        <f t="shared" si="373"/>
        <v>0</v>
      </c>
      <c r="AT250" s="316">
        <f t="shared" si="373"/>
        <v>0</v>
      </c>
      <c r="AU250" s="316">
        <f t="shared" si="373"/>
        <v>0</v>
      </c>
      <c r="AV250" s="316">
        <f t="shared" si="373"/>
        <v>0</v>
      </c>
      <c r="AW250" s="316">
        <f t="shared" si="373"/>
        <v>0</v>
      </c>
      <c r="AX250" s="316">
        <f t="shared" si="373"/>
        <v>0</v>
      </c>
      <c r="AY250" s="316">
        <f t="shared" si="373"/>
        <v>0</v>
      </c>
      <c r="AZ250" s="316">
        <f t="shared" si="373"/>
        <v>0</v>
      </c>
      <c r="BA250" s="316">
        <f t="shared" si="373"/>
        <v>0</v>
      </c>
      <c r="BB250" s="316">
        <f t="shared" si="373"/>
        <v>0</v>
      </c>
      <c r="BC250" s="316">
        <f t="shared" si="373"/>
        <v>0</v>
      </c>
      <c r="BD250" s="316">
        <f t="shared" si="373"/>
        <v>0</v>
      </c>
      <c r="BE250" s="316">
        <f t="shared" si="373"/>
        <v>0</v>
      </c>
      <c r="BF250" s="316">
        <f t="shared" si="373"/>
        <v>0</v>
      </c>
      <c r="BG250" s="316">
        <f t="shared" si="373"/>
        <v>0</v>
      </c>
      <c r="BH250" s="316">
        <f t="shared" si="373"/>
        <v>0</v>
      </c>
      <c r="BI250" s="316">
        <f t="shared" si="373"/>
        <v>0</v>
      </c>
      <c r="BJ250" s="316">
        <f t="shared" si="373"/>
        <v>0</v>
      </c>
      <c r="BK250" s="316">
        <f t="shared" si="373"/>
        <v>0</v>
      </c>
      <c r="BL250" s="316">
        <f t="shared" si="373"/>
        <v>0</v>
      </c>
      <c r="BM250" s="316">
        <f t="shared" si="373"/>
        <v>0</v>
      </c>
      <c r="BN250" s="316">
        <f t="shared" si="373"/>
        <v>0</v>
      </c>
      <c r="BO250" s="316">
        <f t="shared" si="373"/>
        <v>0</v>
      </c>
      <c r="BP250" s="316">
        <f t="shared" si="373"/>
        <v>0</v>
      </c>
      <c r="BQ250" s="316">
        <f t="shared" si="373"/>
        <v>0</v>
      </c>
      <c r="BR250" s="316">
        <f t="shared" si="373"/>
        <v>0</v>
      </c>
      <c r="BS250" s="316">
        <f t="shared" si="373"/>
        <v>0</v>
      </c>
      <c r="BT250" s="316">
        <f t="shared" ref="BT250:BX250" si="374">BT58</f>
        <v>0</v>
      </c>
      <c r="BU250" s="316">
        <f t="shared" si="374"/>
        <v>0</v>
      </c>
      <c r="BV250" s="316">
        <f t="shared" si="374"/>
        <v>0</v>
      </c>
      <c r="BW250" s="316">
        <f t="shared" si="374"/>
        <v>0</v>
      </c>
      <c r="BX250" s="316">
        <f t="shared" si="374"/>
        <v>0</v>
      </c>
    </row>
    <row r="251" spans="1:76" ht="12" customHeight="1" x14ac:dyDescent="0.2">
      <c r="A251" s="727"/>
      <c r="B251" s="714"/>
      <c r="C251" s="714"/>
      <c r="D251" s="710"/>
      <c r="E251" s="710"/>
      <c r="F251" s="90" t="s">
        <v>324</v>
      </c>
      <c r="G251" s="316">
        <f>IF($C58="","N/A",G250)</f>
        <v>0</v>
      </c>
      <c r="H251" s="316">
        <f>IF($C58="NON-QALY",IF(H$49="-","",H$158*H250),IF($C58="QALY",IF(H$49="-","",H250*H$159),"N/A"))</f>
        <v>0</v>
      </c>
      <c r="I251" s="316">
        <f t="shared" ref="I251:BT251" si="375">IF($C58="NON-QALY",IF(I$49="-","",I$158*I250),IF($C58="QALY",IF(I$49="-","",I250*I$159),"N/A"))</f>
        <v>0</v>
      </c>
      <c r="J251" s="316">
        <f t="shared" si="375"/>
        <v>0</v>
      </c>
      <c r="K251" s="316">
        <f t="shared" si="375"/>
        <v>0</v>
      </c>
      <c r="L251" s="316">
        <f t="shared" si="375"/>
        <v>0</v>
      </c>
      <c r="M251" s="316">
        <f t="shared" si="375"/>
        <v>0</v>
      </c>
      <c r="N251" s="316">
        <f t="shared" si="375"/>
        <v>0</v>
      </c>
      <c r="O251" s="316">
        <f t="shared" si="375"/>
        <v>0</v>
      </c>
      <c r="P251" s="316">
        <f t="shared" si="375"/>
        <v>0</v>
      </c>
      <c r="Q251" s="316">
        <f t="shared" si="375"/>
        <v>0</v>
      </c>
      <c r="R251" s="316">
        <f t="shared" si="375"/>
        <v>0</v>
      </c>
      <c r="S251" s="316">
        <f t="shared" si="375"/>
        <v>0</v>
      </c>
      <c r="T251" s="316">
        <f t="shared" si="375"/>
        <v>0</v>
      </c>
      <c r="U251" s="316">
        <f t="shared" si="375"/>
        <v>0</v>
      </c>
      <c r="V251" s="316">
        <f t="shared" si="375"/>
        <v>0</v>
      </c>
      <c r="W251" s="316">
        <f t="shared" si="375"/>
        <v>0</v>
      </c>
      <c r="X251" s="316">
        <f t="shared" si="375"/>
        <v>0</v>
      </c>
      <c r="Y251" s="316">
        <f t="shared" si="375"/>
        <v>0</v>
      </c>
      <c r="Z251" s="316">
        <f t="shared" si="375"/>
        <v>0</v>
      </c>
      <c r="AA251" s="316">
        <f t="shared" si="375"/>
        <v>0</v>
      </c>
      <c r="AB251" s="316">
        <f t="shared" si="375"/>
        <v>0</v>
      </c>
      <c r="AC251" s="316">
        <f t="shared" si="375"/>
        <v>0</v>
      </c>
      <c r="AD251" s="316">
        <f t="shared" si="375"/>
        <v>0</v>
      </c>
      <c r="AE251" s="316">
        <f t="shared" si="375"/>
        <v>0</v>
      </c>
      <c r="AF251" s="316">
        <f t="shared" si="375"/>
        <v>0</v>
      </c>
      <c r="AG251" s="316">
        <f t="shared" si="375"/>
        <v>0</v>
      </c>
      <c r="AH251" s="316">
        <f t="shared" si="375"/>
        <v>0</v>
      </c>
      <c r="AI251" s="316">
        <f t="shared" si="375"/>
        <v>0</v>
      </c>
      <c r="AJ251" s="316">
        <f t="shared" si="375"/>
        <v>0</v>
      </c>
      <c r="AK251" s="316">
        <f t="shared" si="375"/>
        <v>0</v>
      </c>
      <c r="AL251" s="316">
        <f t="shared" si="375"/>
        <v>0</v>
      </c>
      <c r="AM251" s="316">
        <f t="shared" si="375"/>
        <v>0</v>
      </c>
      <c r="AN251" s="316">
        <f t="shared" si="375"/>
        <v>0</v>
      </c>
      <c r="AO251" s="316">
        <f t="shared" si="375"/>
        <v>0</v>
      </c>
      <c r="AP251" s="316">
        <f t="shared" si="375"/>
        <v>0</v>
      </c>
      <c r="AQ251" s="316">
        <f t="shared" si="375"/>
        <v>0</v>
      </c>
      <c r="AR251" s="316">
        <f t="shared" si="375"/>
        <v>0</v>
      </c>
      <c r="AS251" s="316">
        <f t="shared" si="375"/>
        <v>0</v>
      </c>
      <c r="AT251" s="316">
        <f t="shared" si="375"/>
        <v>0</v>
      </c>
      <c r="AU251" s="316">
        <f t="shared" si="375"/>
        <v>0</v>
      </c>
      <c r="AV251" s="316">
        <f t="shared" si="375"/>
        <v>0</v>
      </c>
      <c r="AW251" s="316">
        <f t="shared" si="375"/>
        <v>0</v>
      </c>
      <c r="AX251" s="316">
        <f t="shared" si="375"/>
        <v>0</v>
      </c>
      <c r="AY251" s="316">
        <f t="shared" si="375"/>
        <v>0</v>
      </c>
      <c r="AZ251" s="316">
        <f t="shared" si="375"/>
        <v>0</v>
      </c>
      <c r="BA251" s="316">
        <f t="shared" si="375"/>
        <v>0</v>
      </c>
      <c r="BB251" s="316">
        <f t="shared" si="375"/>
        <v>0</v>
      </c>
      <c r="BC251" s="316">
        <f t="shared" si="375"/>
        <v>0</v>
      </c>
      <c r="BD251" s="316">
        <f t="shared" si="375"/>
        <v>0</v>
      </c>
      <c r="BE251" s="316">
        <f t="shared" si="375"/>
        <v>0</v>
      </c>
      <c r="BF251" s="316">
        <f t="shared" si="375"/>
        <v>0</v>
      </c>
      <c r="BG251" s="316">
        <f t="shared" si="375"/>
        <v>0</v>
      </c>
      <c r="BH251" s="316">
        <f t="shared" si="375"/>
        <v>0</v>
      </c>
      <c r="BI251" s="316">
        <f t="shared" si="375"/>
        <v>0</v>
      </c>
      <c r="BJ251" s="316">
        <f t="shared" si="375"/>
        <v>0</v>
      </c>
      <c r="BK251" s="316">
        <f t="shared" si="375"/>
        <v>0</v>
      </c>
      <c r="BL251" s="316">
        <f t="shared" si="375"/>
        <v>0</v>
      </c>
      <c r="BM251" s="316">
        <f t="shared" si="375"/>
        <v>0</v>
      </c>
      <c r="BN251" s="316">
        <f t="shared" si="375"/>
        <v>0</v>
      </c>
      <c r="BO251" s="316">
        <f t="shared" si="375"/>
        <v>0</v>
      </c>
      <c r="BP251" s="316">
        <f t="shared" si="375"/>
        <v>0</v>
      </c>
      <c r="BQ251" s="316">
        <f t="shared" si="375"/>
        <v>0</v>
      </c>
      <c r="BR251" s="316">
        <f t="shared" si="375"/>
        <v>0</v>
      </c>
      <c r="BS251" s="316">
        <f t="shared" si="375"/>
        <v>0</v>
      </c>
      <c r="BT251" s="316">
        <f t="shared" si="375"/>
        <v>0</v>
      </c>
      <c r="BU251" s="316">
        <f t="shared" ref="BU251:BX251" si="376">IF($C58="NON-QALY",IF(BU$49="-","",BU$158*BU250),IF($C58="QALY",IF(BU$49="-","",BU250*BU$159),"N/A"))</f>
        <v>0</v>
      </c>
      <c r="BV251" s="316">
        <f t="shared" si="376"/>
        <v>0</v>
      </c>
      <c r="BW251" s="316">
        <f t="shared" si="376"/>
        <v>0</v>
      </c>
      <c r="BX251" s="316">
        <f t="shared" si="376"/>
        <v>0</v>
      </c>
    </row>
    <row r="252" spans="1:76" ht="12" customHeight="1" x14ac:dyDescent="0.2">
      <c r="A252" s="726" t="s">
        <v>639</v>
      </c>
      <c r="B252" s="713">
        <f>B59</f>
        <v>0</v>
      </c>
      <c r="C252" s="713" t="str">
        <f>C59</f>
        <v>Non-QALY</v>
      </c>
      <c r="D252" s="709">
        <f>E252/(IF(C59="QALY",Factors!$BU$59,Factors!$BU$58))</f>
        <v>0</v>
      </c>
      <c r="E252" s="709">
        <f t="shared" ref="E252" si="377">SUM(G253:BX253)</f>
        <v>0</v>
      </c>
      <c r="F252" s="34" t="s">
        <v>325</v>
      </c>
      <c r="G252" s="316">
        <f>G59</f>
        <v>0</v>
      </c>
      <c r="H252" s="316">
        <f t="shared" ref="H252:BS252" si="378">H59</f>
        <v>0</v>
      </c>
      <c r="I252" s="316">
        <f t="shared" si="378"/>
        <v>0</v>
      </c>
      <c r="J252" s="316">
        <f t="shared" si="378"/>
        <v>0</v>
      </c>
      <c r="K252" s="316">
        <f t="shared" si="378"/>
        <v>0</v>
      </c>
      <c r="L252" s="316">
        <f t="shared" si="378"/>
        <v>0</v>
      </c>
      <c r="M252" s="316">
        <f t="shared" si="378"/>
        <v>0</v>
      </c>
      <c r="N252" s="316">
        <f t="shared" si="378"/>
        <v>0</v>
      </c>
      <c r="O252" s="316">
        <f t="shared" si="378"/>
        <v>0</v>
      </c>
      <c r="P252" s="316">
        <f t="shared" si="378"/>
        <v>0</v>
      </c>
      <c r="Q252" s="316">
        <f t="shared" si="378"/>
        <v>0</v>
      </c>
      <c r="R252" s="316">
        <f t="shared" si="378"/>
        <v>0</v>
      </c>
      <c r="S252" s="316">
        <f t="shared" si="378"/>
        <v>0</v>
      </c>
      <c r="T252" s="316">
        <f t="shared" si="378"/>
        <v>0</v>
      </c>
      <c r="U252" s="316">
        <f t="shared" si="378"/>
        <v>0</v>
      </c>
      <c r="V252" s="316">
        <f t="shared" si="378"/>
        <v>0</v>
      </c>
      <c r="W252" s="316">
        <f t="shared" si="378"/>
        <v>0</v>
      </c>
      <c r="X252" s="316">
        <f t="shared" si="378"/>
        <v>0</v>
      </c>
      <c r="Y252" s="316">
        <f t="shared" si="378"/>
        <v>0</v>
      </c>
      <c r="Z252" s="316">
        <f t="shared" si="378"/>
        <v>0</v>
      </c>
      <c r="AA252" s="316">
        <f t="shared" si="378"/>
        <v>0</v>
      </c>
      <c r="AB252" s="316">
        <f t="shared" si="378"/>
        <v>0</v>
      </c>
      <c r="AC252" s="316">
        <f t="shared" si="378"/>
        <v>0</v>
      </c>
      <c r="AD252" s="316">
        <f t="shared" si="378"/>
        <v>0</v>
      </c>
      <c r="AE252" s="316">
        <f t="shared" si="378"/>
        <v>0</v>
      </c>
      <c r="AF252" s="316">
        <f t="shared" si="378"/>
        <v>0</v>
      </c>
      <c r="AG252" s="316">
        <f t="shared" si="378"/>
        <v>0</v>
      </c>
      <c r="AH252" s="316">
        <f t="shared" si="378"/>
        <v>0</v>
      </c>
      <c r="AI252" s="316">
        <f t="shared" si="378"/>
        <v>0</v>
      </c>
      <c r="AJ252" s="316">
        <f t="shared" si="378"/>
        <v>0</v>
      </c>
      <c r="AK252" s="316">
        <f t="shared" si="378"/>
        <v>0</v>
      </c>
      <c r="AL252" s="316">
        <f t="shared" si="378"/>
        <v>0</v>
      </c>
      <c r="AM252" s="316">
        <f t="shared" si="378"/>
        <v>0</v>
      </c>
      <c r="AN252" s="316">
        <f t="shared" si="378"/>
        <v>0</v>
      </c>
      <c r="AO252" s="316">
        <f t="shared" si="378"/>
        <v>0</v>
      </c>
      <c r="AP252" s="316">
        <f t="shared" si="378"/>
        <v>0</v>
      </c>
      <c r="AQ252" s="316">
        <f t="shared" si="378"/>
        <v>0</v>
      </c>
      <c r="AR252" s="316">
        <f t="shared" si="378"/>
        <v>0</v>
      </c>
      <c r="AS252" s="316">
        <f t="shared" si="378"/>
        <v>0</v>
      </c>
      <c r="AT252" s="316">
        <f t="shared" si="378"/>
        <v>0</v>
      </c>
      <c r="AU252" s="316">
        <f t="shared" si="378"/>
        <v>0</v>
      </c>
      <c r="AV252" s="316">
        <f t="shared" si="378"/>
        <v>0</v>
      </c>
      <c r="AW252" s="316">
        <f t="shared" si="378"/>
        <v>0</v>
      </c>
      <c r="AX252" s="316">
        <f t="shared" si="378"/>
        <v>0</v>
      </c>
      <c r="AY252" s="316">
        <f t="shared" si="378"/>
        <v>0</v>
      </c>
      <c r="AZ252" s="316">
        <f t="shared" si="378"/>
        <v>0</v>
      </c>
      <c r="BA252" s="316">
        <f t="shared" si="378"/>
        <v>0</v>
      </c>
      <c r="BB252" s="316">
        <f t="shared" si="378"/>
        <v>0</v>
      </c>
      <c r="BC252" s="316">
        <f t="shared" si="378"/>
        <v>0</v>
      </c>
      <c r="BD252" s="316">
        <f t="shared" si="378"/>
        <v>0</v>
      </c>
      <c r="BE252" s="316">
        <f t="shared" si="378"/>
        <v>0</v>
      </c>
      <c r="BF252" s="316">
        <f t="shared" si="378"/>
        <v>0</v>
      </c>
      <c r="BG252" s="316">
        <f t="shared" si="378"/>
        <v>0</v>
      </c>
      <c r="BH252" s="316">
        <f t="shared" si="378"/>
        <v>0</v>
      </c>
      <c r="BI252" s="316">
        <f t="shared" si="378"/>
        <v>0</v>
      </c>
      <c r="BJ252" s="316">
        <f t="shared" si="378"/>
        <v>0</v>
      </c>
      <c r="BK252" s="316">
        <f t="shared" si="378"/>
        <v>0</v>
      </c>
      <c r="BL252" s="316">
        <f t="shared" si="378"/>
        <v>0</v>
      </c>
      <c r="BM252" s="316">
        <f t="shared" si="378"/>
        <v>0</v>
      </c>
      <c r="BN252" s="316">
        <f t="shared" si="378"/>
        <v>0</v>
      </c>
      <c r="BO252" s="316">
        <f t="shared" si="378"/>
        <v>0</v>
      </c>
      <c r="BP252" s="316">
        <f t="shared" si="378"/>
        <v>0</v>
      </c>
      <c r="BQ252" s="316">
        <f t="shared" si="378"/>
        <v>0</v>
      </c>
      <c r="BR252" s="316">
        <f t="shared" si="378"/>
        <v>0</v>
      </c>
      <c r="BS252" s="316">
        <f t="shared" si="378"/>
        <v>0</v>
      </c>
      <c r="BT252" s="316">
        <f t="shared" ref="BT252:BX252" si="379">BT59</f>
        <v>0</v>
      </c>
      <c r="BU252" s="316">
        <f t="shared" si="379"/>
        <v>0</v>
      </c>
      <c r="BV252" s="316">
        <f t="shared" si="379"/>
        <v>0</v>
      </c>
      <c r="BW252" s="316">
        <f t="shared" si="379"/>
        <v>0</v>
      </c>
      <c r="BX252" s="316">
        <f t="shared" si="379"/>
        <v>0</v>
      </c>
    </row>
    <row r="253" spans="1:76" ht="12" customHeight="1" x14ac:dyDescent="0.2">
      <c r="A253" s="727"/>
      <c r="B253" s="714"/>
      <c r="C253" s="714"/>
      <c r="D253" s="710"/>
      <c r="E253" s="710"/>
      <c r="F253" s="90" t="s">
        <v>324</v>
      </c>
      <c r="G253" s="316">
        <f>IF($C59="","N/A",G252)</f>
        <v>0</v>
      </c>
      <c r="H253" s="316">
        <f>IF($C59="NON-QALY",IF(H$49="-","",H$158*H252),IF($C59="QALY",IF(H$49="-","",H252*H$159),"N/A"))</f>
        <v>0</v>
      </c>
      <c r="I253" s="316">
        <f t="shared" ref="I253:BT253" si="380">IF($C59="NON-QALY",IF(I$49="-","",I$158*I252),IF($C59="QALY",IF(I$49="-","",I252*I$159),"N/A"))</f>
        <v>0</v>
      </c>
      <c r="J253" s="316">
        <f t="shared" si="380"/>
        <v>0</v>
      </c>
      <c r="K253" s="316">
        <f t="shared" si="380"/>
        <v>0</v>
      </c>
      <c r="L253" s="316">
        <f t="shared" si="380"/>
        <v>0</v>
      </c>
      <c r="M253" s="316">
        <f t="shared" si="380"/>
        <v>0</v>
      </c>
      <c r="N253" s="316">
        <f t="shared" si="380"/>
        <v>0</v>
      </c>
      <c r="O253" s="316">
        <f t="shared" si="380"/>
        <v>0</v>
      </c>
      <c r="P253" s="316">
        <f t="shared" si="380"/>
        <v>0</v>
      </c>
      <c r="Q253" s="316">
        <f t="shared" si="380"/>
        <v>0</v>
      </c>
      <c r="R253" s="316">
        <f t="shared" si="380"/>
        <v>0</v>
      </c>
      <c r="S253" s="316">
        <f t="shared" si="380"/>
        <v>0</v>
      </c>
      <c r="T253" s="316">
        <f t="shared" si="380"/>
        <v>0</v>
      </c>
      <c r="U253" s="316">
        <f t="shared" si="380"/>
        <v>0</v>
      </c>
      <c r="V253" s="316">
        <f t="shared" si="380"/>
        <v>0</v>
      </c>
      <c r="W253" s="316">
        <f t="shared" si="380"/>
        <v>0</v>
      </c>
      <c r="X253" s="316">
        <f t="shared" si="380"/>
        <v>0</v>
      </c>
      <c r="Y253" s="316">
        <f t="shared" si="380"/>
        <v>0</v>
      </c>
      <c r="Z253" s="316">
        <f t="shared" si="380"/>
        <v>0</v>
      </c>
      <c r="AA253" s="316">
        <f t="shared" si="380"/>
        <v>0</v>
      </c>
      <c r="AB253" s="316">
        <f t="shared" si="380"/>
        <v>0</v>
      </c>
      <c r="AC253" s="316">
        <f t="shared" si="380"/>
        <v>0</v>
      </c>
      <c r="AD253" s="316">
        <f t="shared" si="380"/>
        <v>0</v>
      </c>
      <c r="AE253" s="316">
        <f t="shared" si="380"/>
        <v>0</v>
      </c>
      <c r="AF253" s="316">
        <f t="shared" si="380"/>
        <v>0</v>
      </c>
      <c r="AG253" s="316">
        <f t="shared" si="380"/>
        <v>0</v>
      </c>
      <c r="AH253" s="316">
        <f t="shared" si="380"/>
        <v>0</v>
      </c>
      <c r="AI253" s="316">
        <f t="shared" si="380"/>
        <v>0</v>
      </c>
      <c r="AJ253" s="316">
        <f t="shared" si="380"/>
        <v>0</v>
      </c>
      <c r="AK253" s="316">
        <f t="shared" si="380"/>
        <v>0</v>
      </c>
      <c r="AL253" s="316">
        <f t="shared" si="380"/>
        <v>0</v>
      </c>
      <c r="AM253" s="316">
        <f t="shared" si="380"/>
        <v>0</v>
      </c>
      <c r="AN253" s="316">
        <f t="shared" si="380"/>
        <v>0</v>
      </c>
      <c r="AO253" s="316">
        <f t="shared" si="380"/>
        <v>0</v>
      </c>
      <c r="AP253" s="316">
        <f t="shared" si="380"/>
        <v>0</v>
      </c>
      <c r="AQ253" s="316">
        <f t="shared" si="380"/>
        <v>0</v>
      </c>
      <c r="AR253" s="316">
        <f t="shared" si="380"/>
        <v>0</v>
      </c>
      <c r="AS253" s="316">
        <f t="shared" si="380"/>
        <v>0</v>
      </c>
      <c r="AT253" s="316">
        <f t="shared" si="380"/>
        <v>0</v>
      </c>
      <c r="AU253" s="316">
        <f t="shared" si="380"/>
        <v>0</v>
      </c>
      <c r="AV253" s="316">
        <f t="shared" si="380"/>
        <v>0</v>
      </c>
      <c r="AW253" s="316">
        <f t="shared" si="380"/>
        <v>0</v>
      </c>
      <c r="AX253" s="316">
        <f t="shared" si="380"/>
        <v>0</v>
      </c>
      <c r="AY253" s="316">
        <f t="shared" si="380"/>
        <v>0</v>
      </c>
      <c r="AZ253" s="316">
        <f t="shared" si="380"/>
        <v>0</v>
      </c>
      <c r="BA253" s="316">
        <f t="shared" si="380"/>
        <v>0</v>
      </c>
      <c r="BB253" s="316">
        <f t="shared" si="380"/>
        <v>0</v>
      </c>
      <c r="BC253" s="316">
        <f t="shared" si="380"/>
        <v>0</v>
      </c>
      <c r="BD253" s="316">
        <f t="shared" si="380"/>
        <v>0</v>
      </c>
      <c r="BE253" s="316">
        <f t="shared" si="380"/>
        <v>0</v>
      </c>
      <c r="BF253" s="316">
        <f t="shared" si="380"/>
        <v>0</v>
      </c>
      <c r="BG253" s="316">
        <f t="shared" si="380"/>
        <v>0</v>
      </c>
      <c r="BH253" s="316">
        <f t="shared" si="380"/>
        <v>0</v>
      </c>
      <c r="BI253" s="316">
        <f t="shared" si="380"/>
        <v>0</v>
      </c>
      <c r="BJ253" s="316">
        <f t="shared" si="380"/>
        <v>0</v>
      </c>
      <c r="BK253" s="316">
        <f t="shared" si="380"/>
        <v>0</v>
      </c>
      <c r="BL253" s="316">
        <f t="shared" si="380"/>
        <v>0</v>
      </c>
      <c r="BM253" s="316">
        <f t="shared" si="380"/>
        <v>0</v>
      </c>
      <c r="BN253" s="316">
        <f t="shared" si="380"/>
        <v>0</v>
      </c>
      <c r="BO253" s="316">
        <f t="shared" si="380"/>
        <v>0</v>
      </c>
      <c r="BP253" s="316">
        <f t="shared" si="380"/>
        <v>0</v>
      </c>
      <c r="BQ253" s="316">
        <f t="shared" si="380"/>
        <v>0</v>
      </c>
      <c r="BR253" s="316">
        <f t="shared" si="380"/>
        <v>0</v>
      </c>
      <c r="BS253" s="316">
        <f t="shared" si="380"/>
        <v>0</v>
      </c>
      <c r="BT253" s="316">
        <f t="shared" si="380"/>
        <v>0</v>
      </c>
      <c r="BU253" s="316">
        <f t="shared" ref="BU253:BX253" si="381">IF($C59="NON-QALY",IF(BU$49="-","",BU$158*BU252),IF($C59="QALY",IF(BU$49="-","",BU252*BU$159),"N/A"))</f>
        <v>0</v>
      </c>
      <c r="BV253" s="316">
        <f t="shared" si="381"/>
        <v>0</v>
      </c>
      <c r="BW253" s="316">
        <f t="shared" si="381"/>
        <v>0</v>
      </c>
      <c r="BX253" s="316">
        <f t="shared" si="381"/>
        <v>0</v>
      </c>
    </row>
    <row r="254" spans="1:76" ht="12" customHeight="1" x14ac:dyDescent="0.2">
      <c r="A254" s="726" t="s">
        <v>640</v>
      </c>
      <c r="B254" s="713">
        <f>B60</f>
        <v>0</v>
      </c>
      <c r="C254" s="713" t="str">
        <f>C60</f>
        <v>Non-QALY</v>
      </c>
      <c r="D254" s="709">
        <f>E254/(IF(C60="QALY",Factors!$BU$59,Factors!$BU$58))</f>
        <v>0</v>
      </c>
      <c r="E254" s="709">
        <f t="shared" ref="E254" si="382">SUM(G255:BX255)</f>
        <v>0</v>
      </c>
      <c r="F254" s="34" t="s">
        <v>325</v>
      </c>
      <c r="G254" s="316">
        <f>G60</f>
        <v>0</v>
      </c>
      <c r="H254" s="316">
        <f t="shared" ref="H254:BS254" si="383">H60</f>
        <v>0</v>
      </c>
      <c r="I254" s="316">
        <f t="shared" si="383"/>
        <v>0</v>
      </c>
      <c r="J254" s="316">
        <f t="shared" si="383"/>
        <v>0</v>
      </c>
      <c r="K254" s="316">
        <f t="shared" si="383"/>
        <v>0</v>
      </c>
      <c r="L254" s="316">
        <f t="shared" si="383"/>
        <v>0</v>
      </c>
      <c r="M254" s="316">
        <f t="shared" si="383"/>
        <v>0</v>
      </c>
      <c r="N254" s="316">
        <f t="shared" si="383"/>
        <v>0</v>
      </c>
      <c r="O254" s="316">
        <f t="shared" si="383"/>
        <v>0</v>
      </c>
      <c r="P254" s="316">
        <f t="shared" si="383"/>
        <v>0</v>
      </c>
      <c r="Q254" s="316">
        <f t="shared" si="383"/>
        <v>0</v>
      </c>
      <c r="R254" s="316">
        <f t="shared" si="383"/>
        <v>0</v>
      </c>
      <c r="S254" s="316">
        <f t="shared" si="383"/>
        <v>0</v>
      </c>
      <c r="T254" s="316">
        <f t="shared" si="383"/>
        <v>0</v>
      </c>
      <c r="U254" s="316">
        <f t="shared" si="383"/>
        <v>0</v>
      </c>
      <c r="V254" s="316">
        <f t="shared" si="383"/>
        <v>0</v>
      </c>
      <c r="W254" s="316">
        <f t="shared" si="383"/>
        <v>0</v>
      </c>
      <c r="X254" s="316">
        <f t="shared" si="383"/>
        <v>0</v>
      </c>
      <c r="Y254" s="316">
        <f t="shared" si="383"/>
        <v>0</v>
      </c>
      <c r="Z254" s="316">
        <f t="shared" si="383"/>
        <v>0</v>
      </c>
      <c r="AA254" s="316">
        <f t="shared" si="383"/>
        <v>0</v>
      </c>
      <c r="AB254" s="316">
        <f t="shared" si="383"/>
        <v>0</v>
      </c>
      <c r="AC254" s="316">
        <f t="shared" si="383"/>
        <v>0</v>
      </c>
      <c r="AD254" s="316">
        <f t="shared" si="383"/>
        <v>0</v>
      </c>
      <c r="AE254" s="316">
        <f t="shared" si="383"/>
        <v>0</v>
      </c>
      <c r="AF254" s="316">
        <f t="shared" si="383"/>
        <v>0</v>
      </c>
      <c r="AG254" s="316">
        <f t="shared" si="383"/>
        <v>0</v>
      </c>
      <c r="AH254" s="316">
        <f t="shared" si="383"/>
        <v>0</v>
      </c>
      <c r="AI254" s="316">
        <f t="shared" si="383"/>
        <v>0</v>
      </c>
      <c r="AJ254" s="316">
        <f t="shared" si="383"/>
        <v>0</v>
      </c>
      <c r="AK254" s="316">
        <f t="shared" si="383"/>
        <v>0</v>
      </c>
      <c r="AL254" s="316">
        <f t="shared" si="383"/>
        <v>0</v>
      </c>
      <c r="AM254" s="316">
        <f t="shared" si="383"/>
        <v>0</v>
      </c>
      <c r="AN254" s="316">
        <f t="shared" si="383"/>
        <v>0</v>
      </c>
      <c r="AO254" s="316">
        <f t="shared" si="383"/>
        <v>0</v>
      </c>
      <c r="AP254" s="316">
        <f t="shared" si="383"/>
        <v>0</v>
      </c>
      <c r="AQ254" s="316">
        <f t="shared" si="383"/>
        <v>0</v>
      </c>
      <c r="AR254" s="316">
        <f t="shared" si="383"/>
        <v>0</v>
      </c>
      <c r="AS254" s="316">
        <f t="shared" si="383"/>
        <v>0</v>
      </c>
      <c r="AT254" s="316">
        <f t="shared" si="383"/>
        <v>0</v>
      </c>
      <c r="AU254" s="316">
        <f t="shared" si="383"/>
        <v>0</v>
      </c>
      <c r="AV254" s="316">
        <f t="shared" si="383"/>
        <v>0</v>
      </c>
      <c r="AW254" s="316">
        <f t="shared" si="383"/>
        <v>0</v>
      </c>
      <c r="AX254" s="316">
        <f t="shared" si="383"/>
        <v>0</v>
      </c>
      <c r="AY254" s="316">
        <f t="shared" si="383"/>
        <v>0</v>
      </c>
      <c r="AZ254" s="316">
        <f t="shared" si="383"/>
        <v>0</v>
      </c>
      <c r="BA254" s="316">
        <f t="shared" si="383"/>
        <v>0</v>
      </c>
      <c r="BB254" s="316">
        <f t="shared" si="383"/>
        <v>0</v>
      </c>
      <c r="BC254" s="316">
        <f t="shared" si="383"/>
        <v>0</v>
      </c>
      <c r="BD254" s="316">
        <f t="shared" si="383"/>
        <v>0</v>
      </c>
      <c r="BE254" s="316">
        <f t="shared" si="383"/>
        <v>0</v>
      </c>
      <c r="BF254" s="316">
        <f t="shared" si="383"/>
        <v>0</v>
      </c>
      <c r="BG254" s="316">
        <f t="shared" si="383"/>
        <v>0</v>
      </c>
      <c r="BH254" s="316">
        <f t="shared" si="383"/>
        <v>0</v>
      </c>
      <c r="BI254" s="316">
        <f t="shared" si="383"/>
        <v>0</v>
      </c>
      <c r="BJ254" s="316">
        <f t="shared" si="383"/>
        <v>0</v>
      </c>
      <c r="BK254" s="316">
        <f t="shared" si="383"/>
        <v>0</v>
      </c>
      <c r="BL254" s="316">
        <f t="shared" si="383"/>
        <v>0</v>
      </c>
      <c r="BM254" s="316">
        <f t="shared" si="383"/>
        <v>0</v>
      </c>
      <c r="BN254" s="316">
        <f t="shared" si="383"/>
        <v>0</v>
      </c>
      <c r="BO254" s="316">
        <f t="shared" si="383"/>
        <v>0</v>
      </c>
      <c r="BP254" s="316">
        <f t="shared" si="383"/>
        <v>0</v>
      </c>
      <c r="BQ254" s="316">
        <f t="shared" si="383"/>
        <v>0</v>
      </c>
      <c r="BR254" s="316">
        <f t="shared" si="383"/>
        <v>0</v>
      </c>
      <c r="BS254" s="316">
        <f t="shared" si="383"/>
        <v>0</v>
      </c>
      <c r="BT254" s="316">
        <f t="shared" ref="BT254:BX254" si="384">BT60</f>
        <v>0</v>
      </c>
      <c r="BU254" s="316">
        <f t="shared" si="384"/>
        <v>0</v>
      </c>
      <c r="BV254" s="316">
        <f t="shared" si="384"/>
        <v>0</v>
      </c>
      <c r="BW254" s="316">
        <f t="shared" si="384"/>
        <v>0</v>
      </c>
      <c r="BX254" s="316">
        <f t="shared" si="384"/>
        <v>0</v>
      </c>
    </row>
    <row r="255" spans="1:76" ht="12" customHeight="1" x14ac:dyDescent="0.2">
      <c r="A255" s="727"/>
      <c r="B255" s="714"/>
      <c r="C255" s="714"/>
      <c r="D255" s="710"/>
      <c r="E255" s="710"/>
      <c r="F255" s="90" t="s">
        <v>324</v>
      </c>
      <c r="G255" s="316">
        <f>IF($C60="","N/A",G254)</f>
        <v>0</v>
      </c>
      <c r="H255" s="316">
        <f>IF($C60="NON-QALY",IF(H$49="-","",H$158*H254),IF($C60="QALY",IF(H$49="-","",H254*H$159),"N/A"))</f>
        <v>0</v>
      </c>
      <c r="I255" s="316">
        <f t="shared" ref="I255:BT255" si="385">IF($C60="NON-QALY",IF(I$49="-","",I$158*I254),IF($C60="QALY",IF(I$49="-","",I254*I$159),"N/A"))</f>
        <v>0</v>
      </c>
      <c r="J255" s="316">
        <f t="shared" si="385"/>
        <v>0</v>
      </c>
      <c r="K255" s="316">
        <f t="shared" si="385"/>
        <v>0</v>
      </c>
      <c r="L255" s="316">
        <f t="shared" si="385"/>
        <v>0</v>
      </c>
      <c r="M255" s="316">
        <f t="shared" si="385"/>
        <v>0</v>
      </c>
      <c r="N255" s="316">
        <f t="shared" si="385"/>
        <v>0</v>
      </c>
      <c r="O255" s="316">
        <f t="shared" si="385"/>
        <v>0</v>
      </c>
      <c r="P255" s="316">
        <f t="shared" si="385"/>
        <v>0</v>
      </c>
      <c r="Q255" s="316">
        <f t="shared" si="385"/>
        <v>0</v>
      </c>
      <c r="R255" s="316">
        <f t="shared" si="385"/>
        <v>0</v>
      </c>
      <c r="S255" s="316">
        <f t="shared" si="385"/>
        <v>0</v>
      </c>
      <c r="T255" s="316">
        <f t="shared" si="385"/>
        <v>0</v>
      </c>
      <c r="U255" s="316">
        <f t="shared" si="385"/>
        <v>0</v>
      </c>
      <c r="V255" s="316">
        <f t="shared" si="385"/>
        <v>0</v>
      </c>
      <c r="W255" s="316">
        <f t="shared" si="385"/>
        <v>0</v>
      </c>
      <c r="X255" s="316">
        <f t="shared" si="385"/>
        <v>0</v>
      </c>
      <c r="Y255" s="316">
        <f t="shared" si="385"/>
        <v>0</v>
      </c>
      <c r="Z255" s="316">
        <f t="shared" si="385"/>
        <v>0</v>
      </c>
      <c r="AA255" s="316">
        <f t="shared" si="385"/>
        <v>0</v>
      </c>
      <c r="AB255" s="316">
        <f t="shared" si="385"/>
        <v>0</v>
      </c>
      <c r="AC255" s="316">
        <f t="shared" si="385"/>
        <v>0</v>
      </c>
      <c r="AD255" s="316">
        <f t="shared" si="385"/>
        <v>0</v>
      </c>
      <c r="AE255" s="316">
        <f t="shared" si="385"/>
        <v>0</v>
      </c>
      <c r="AF255" s="316">
        <f t="shared" si="385"/>
        <v>0</v>
      </c>
      <c r="AG255" s="316">
        <f t="shared" si="385"/>
        <v>0</v>
      </c>
      <c r="AH255" s="316">
        <f t="shared" si="385"/>
        <v>0</v>
      </c>
      <c r="AI255" s="316">
        <f t="shared" si="385"/>
        <v>0</v>
      </c>
      <c r="AJ255" s="316">
        <f t="shared" si="385"/>
        <v>0</v>
      </c>
      <c r="AK255" s="316">
        <f t="shared" si="385"/>
        <v>0</v>
      </c>
      <c r="AL255" s="316">
        <f t="shared" si="385"/>
        <v>0</v>
      </c>
      <c r="AM255" s="316">
        <f t="shared" si="385"/>
        <v>0</v>
      </c>
      <c r="AN255" s="316">
        <f t="shared" si="385"/>
        <v>0</v>
      </c>
      <c r="AO255" s="316">
        <f t="shared" si="385"/>
        <v>0</v>
      </c>
      <c r="AP255" s="316">
        <f t="shared" si="385"/>
        <v>0</v>
      </c>
      <c r="AQ255" s="316">
        <f t="shared" si="385"/>
        <v>0</v>
      </c>
      <c r="AR255" s="316">
        <f t="shared" si="385"/>
        <v>0</v>
      </c>
      <c r="AS255" s="316">
        <f t="shared" si="385"/>
        <v>0</v>
      </c>
      <c r="AT255" s="316">
        <f t="shared" si="385"/>
        <v>0</v>
      </c>
      <c r="AU255" s="316">
        <f t="shared" si="385"/>
        <v>0</v>
      </c>
      <c r="AV255" s="316">
        <f t="shared" si="385"/>
        <v>0</v>
      </c>
      <c r="AW255" s="316">
        <f t="shared" si="385"/>
        <v>0</v>
      </c>
      <c r="AX255" s="316">
        <f t="shared" si="385"/>
        <v>0</v>
      </c>
      <c r="AY255" s="316">
        <f t="shared" si="385"/>
        <v>0</v>
      </c>
      <c r="AZ255" s="316">
        <f t="shared" si="385"/>
        <v>0</v>
      </c>
      <c r="BA255" s="316">
        <f t="shared" si="385"/>
        <v>0</v>
      </c>
      <c r="BB255" s="316">
        <f t="shared" si="385"/>
        <v>0</v>
      </c>
      <c r="BC255" s="316">
        <f t="shared" si="385"/>
        <v>0</v>
      </c>
      <c r="BD255" s="316">
        <f t="shared" si="385"/>
        <v>0</v>
      </c>
      <c r="BE255" s="316">
        <f t="shared" si="385"/>
        <v>0</v>
      </c>
      <c r="BF255" s="316">
        <f t="shared" si="385"/>
        <v>0</v>
      </c>
      <c r="BG255" s="316">
        <f t="shared" si="385"/>
        <v>0</v>
      </c>
      <c r="BH255" s="316">
        <f t="shared" si="385"/>
        <v>0</v>
      </c>
      <c r="BI255" s="316">
        <f t="shared" si="385"/>
        <v>0</v>
      </c>
      <c r="BJ255" s="316">
        <f t="shared" si="385"/>
        <v>0</v>
      </c>
      <c r="BK255" s="316">
        <f t="shared" si="385"/>
        <v>0</v>
      </c>
      <c r="BL255" s="316">
        <f t="shared" si="385"/>
        <v>0</v>
      </c>
      <c r="BM255" s="316">
        <f t="shared" si="385"/>
        <v>0</v>
      </c>
      <c r="BN255" s="316">
        <f t="shared" si="385"/>
        <v>0</v>
      </c>
      <c r="BO255" s="316">
        <f t="shared" si="385"/>
        <v>0</v>
      </c>
      <c r="BP255" s="316">
        <f t="shared" si="385"/>
        <v>0</v>
      </c>
      <c r="BQ255" s="316">
        <f t="shared" si="385"/>
        <v>0</v>
      </c>
      <c r="BR255" s="316">
        <f t="shared" si="385"/>
        <v>0</v>
      </c>
      <c r="BS255" s="316">
        <f t="shared" si="385"/>
        <v>0</v>
      </c>
      <c r="BT255" s="316">
        <f t="shared" si="385"/>
        <v>0</v>
      </c>
      <c r="BU255" s="316">
        <f t="shared" ref="BU255:BX255" si="386">IF($C60="NON-QALY",IF(BU$49="-","",BU$158*BU254),IF($C60="QALY",IF(BU$49="-","",BU254*BU$159),"N/A"))</f>
        <v>0</v>
      </c>
      <c r="BV255" s="316">
        <f t="shared" si="386"/>
        <v>0</v>
      </c>
      <c r="BW255" s="316">
        <f t="shared" si="386"/>
        <v>0</v>
      </c>
      <c r="BX255" s="316">
        <f t="shared" si="386"/>
        <v>0</v>
      </c>
    </row>
    <row r="256" spans="1:76" ht="12" customHeight="1" x14ac:dyDescent="0.2">
      <c r="A256" s="726" t="s">
        <v>641</v>
      </c>
      <c r="B256" s="713">
        <f>B61</f>
        <v>0</v>
      </c>
      <c r="C256" s="713" t="str">
        <f>C61</f>
        <v>Non-QALY</v>
      </c>
      <c r="D256" s="709">
        <f>E256/(IF(C61="QALY",Factors!$BU$59,Factors!$BU$58))</f>
        <v>0</v>
      </c>
      <c r="E256" s="709">
        <f t="shared" ref="E256" si="387">SUM(G257:BX257)</f>
        <v>0</v>
      </c>
      <c r="F256" s="34" t="s">
        <v>325</v>
      </c>
      <c r="G256" s="316">
        <f>G61</f>
        <v>0</v>
      </c>
      <c r="H256" s="316">
        <f t="shared" ref="H256:BS256" si="388">H61</f>
        <v>0</v>
      </c>
      <c r="I256" s="316">
        <f t="shared" si="388"/>
        <v>0</v>
      </c>
      <c r="J256" s="316">
        <f t="shared" si="388"/>
        <v>0</v>
      </c>
      <c r="K256" s="316">
        <f t="shared" si="388"/>
        <v>0</v>
      </c>
      <c r="L256" s="316">
        <f t="shared" si="388"/>
        <v>0</v>
      </c>
      <c r="M256" s="316">
        <f t="shared" si="388"/>
        <v>0</v>
      </c>
      <c r="N256" s="316">
        <f t="shared" si="388"/>
        <v>0</v>
      </c>
      <c r="O256" s="316">
        <f t="shared" si="388"/>
        <v>0</v>
      </c>
      <c r="P256" s="316">
        <f t="shared" si="388"/>
        <v>0</v>
      </c>
      <c r="Q256" s="316">
        <f t="shared" si="388"/>
        <v>0</v>
      </c>
      <c r="R256" s="316">
        <f t="shared" si="388"/>
        <v>0</v>
      </c>
      <c r="S256" s="316">
        <f t="shared" si="388"/>
        <v>0</v>
      </c>
      <c r="T256" s="316">
        <f t="shared" si="388"/>
        <v>0</v>
      </c>
      <c r="U256" s="316">
        <f t="shared" si="388"/>
        <v>0</v>
      </c>
      <c r="V256" s="316">
        <f t="shared" si="388"/>
        <v>0</v>
      </c>
      <c r="W256" s="316">
        <f t="shared" si="388"/>
        <v>0</v>
      </c>
      <c r="X256" s="316">
        <f t="shared" si="388"/>
        <v>0</v>
      </c>
      <c r="Y256" s="316">
        <f t="shared" si="388"/>
        <v>0</v>
      </c>
      <c r="Z256" s="316">
        <f t="shared" si="388"/>
        <v>0</v>
      </c>
      <c r="AA256" s="316">
        <f t="shared" si="388"/>
        <v>0</v>
      </c>
      <c r="AB256" s="316">
        <f t="shared" si="388"/>
        <v>0</v>
      </c>
      <c r="AC256" s="316">
        <f t="shared" si="388"/>
        <v>0</v>
      </c>
      <c r="AD256" s="316">
        <f t="shared" si="388"/>
        <v>0</v>
      </c>
      <c r="AE256" s="316">
        <f t="shared" si="388"/>
        <v>0</v>
      </c>
      <c r="AF256" s="316">
        <f t="shared" si="388"/>
        <v>0</v>
      </c>
      <c r="AG256" s="316">
        <f t="shared" si="388"/>
        <v>0</v>
      </c>
      <c r="AH256" s="316">
        <f t="shared" si="388"/>
        <v>0</v>
      </c>
      <c r="AI256" s="316">
        <f t="shared" si="388"/>
        <v>0</v>
      </c>
      <c r="AJ256" s="316">
        <f t="shared" si="388"/>
        <v>0</v>
      </c>
      <c r="AK256" s="316">
        <f t="shared" si="388"/>
        <v>0</v>
      </c>
      <c r="AL256" s="316">
        <f t="shared" si="388"/>
        <v>0</v>
      </c>
      <c r="AM256" s="316">
        <f t="shared" si="388"/>
        <v>0</v>
      </c>
      <c r="AN256" s="316">
        <f t="shared" si="388"/>
        <v>0</v>
      </c>
      <c r="AO256" s="316">
        <f t="shared" si="388"/>
        <v>0</v>
      </c>
      <c r="AP256" s="316">
        <f t="shared" si="388"/>
        <v>0</v>
      </c>
      <c r="AQ256" s="316">
        <f t="shared" si="388"/>
        <v>0</v>
      </c>
      <c r="AR256" s="316">
        <f t="shared" si="388"/>
        <v>0</v>
      </c>
      <c r="AS256" s="316">
        <f t="shared" si="388"/>
        <v>0</v>
      </c>
      <c r="AT256" s="316">
        <f t="shared" si="388"/>
        <v>0</v>
      </c>
      <c r="AU256" s="316">
        <f t="shared" si="388"/>
        <v>0</v>
      </c>
      <c r="AV256" s="316">
        <f t="shared" si="388"/>
        <v>0</v>
      </c>
      <c r="AW256" s="316">
        <f t="shared" si="388"/>
        <v>0</v>
      </c>
      <c r="AX256" s="316">
        <f t="shared" si="388"/>
        <v>0</v>
      </c>
      <c r="AY256" s="316">
        <f t="shared" si="388"/>
        <v>0</v>
      </c>
      <c r="AZ256" s="316">
        <f t="shared" si="388"/>
        <v>0</v>
      </c>
      <c r="BA256" s="316">
        <f t="shared" si="388"/>
        <v>0</v>
      </c>
      <c r="BB256" s="316">
        <f t="shared" si="388"/>
        <v>0</v>
      </c>
      <c r="BC256" s="316">
        <f t="shared" si="388"/>
        <v>0</v>
      </c>
      <c r="BD256" s="316">
        <f t="shared" si="388"/>
        <v>0</v>
      </c>
      <c r="BE256" s="316">
        <f t="shared" si="388"/>
        <v>0</v>
      </c>
      <c r="BF256" s="316">
        <f t="shared" si="388"/>
        <v>0</v>
      </c>
      <c r="BG256" s="316">
        <f t="shared" si="388"/>
        <v>0</v>
      </c>
      <c r="BH256" s="316">
        <f t="shared" si="388"/>
        <v>0</v>
      </c>
      <c r="BI256" s="316">
        <f t="shared" si="388"/>
        <v>0</v>
      </c>
      <c r="BJ256" s="316">
        <f t="shared" si="388"/>
        <v>0</v>
      </c>
      <c r="BK256" s="316">
        <f t="shared" si="388"/>
        <v>0</v>
      </c>
      <c r="BL256" s="316">
        <f t="shared" si="388"/>
        <v>0</v>
      </c>
      <c r="BM256" s="316">
        <f t="shared" si="388"/>
        <v>0</v>
      </c>
      <c r="BN256" s="316">
        <f t="shared" si="388"/>
        <v>0</v>
      </c>
      <c r="BO256" s="316">
        <f t="shared" si="388"/>
        <v>0</v>
      </c>
      <c r="BP256" s="316">
        <f t="shared" si="388"/>
        <v>0</v>
      </c>
      <c r="BQ256" s="316">
        <f t="shared" si="388"/>
        <v>0</v>
      </c>
      <c r="BR256" s="316">
        <f t="shared" si="388"/>
        <v>0</v>
      </c>
      <c r="BS256" s="316">
        <f t="shared" si="388"/>
        <v>0</v>
      </c>
      <c r="BT256" s="316">
        <f t="shared" ref="BT256:BX256" si="389">BT61</f>
        <v>0</v>
      </c>
      <c r="BU256" s="316">
        <f t="shared" si="389"/>
        <v>0</v>
      </c>
      <c r="BV256" s="316">
        <f t="shared" si="389"/>
        <v>0</v>
      </c>
      <c r="BW256" s="316">
        <f t="shared" si="389"/>
        <v>0</v>
      </c>
      <c r="BX256" s="316">
        <f t="shared" si="389"/>
        <v>0</v>
      </c>
    </row>
    <row r="257" spans="1:76" ht="12" customHeight="1" x14ac:dyDescent="0.2">
      <c r="A257" s="727"/>
      <c r="B257" s="714"/>
      <c r="C257" s="714"/>
      <c r="D257" s="710"/>
      <c r="E257" s="710"/>
      <c r="F257" s="90" t="s">
        <v>324</v>
      </c>
      <c r="G257" s="316">
        <f>IF($C61="","N/A",G256)</f>
        <v>0</v>
      </c>
      <c r="H257" s="316">
        <f>IF($C61="NON-QALY",IF(H$49="-","",H$158*H256),IF($C61="QALY",IF(H$49="-","",H256*H$159),"N/A"))</f>
        <v>0</v>
      </c>
      <c r="I257" s="316">
        <f t="shared" ref="I257:BT257" si="390">IF($C61="NON-QALY",IF(I$49="-","",I$158*I256),IF($C61="QALY",IF(I$49="-","",I256*I$159),"N/A"))</f>
        <v>0</v>
      </c>
      <c r="J257" s="316">
        <f t="shared" si="390"/>
        <v>0</v>
      </c>
      <c r="K257" s="316">
        <f t="shared" si="390"/>
        <v>0</v>
      </c>
      <c r="L257" s="316">
        <f t="shared" si="390"/>
        <v>0</v>
      </c>
      <c r="M257" s="316">
        <f t="shared" si="390"/>
        <v>0</v>
      </c>
      <c r="N257" s="316">
        <f t="shared" si="390"/>
        <v>0</v>
      </c>
      <c r="O257" s="316">
        <f t="shared" si="390"/>
        <v>0</v>
      </c>
      <c r="P257" s="316">
        <f t="shared" si="390"/>
        <v>0</v>
      </c>
      <c r="Q257" s="316">
        <f t="shared" si="390"/>
        <v>0</v>
      </c>
      <c r="R257" s="316">
        <f t="shared" si="390"/>
        <v>0</v>
      </c>
      <c r="S257" s="316">
        <f t="shared" si="390"/>
        <v>0</v>
      </c>
      <c r="T257" s="316">
        <f t="shared" si="390"/>
        <v>0</v>
      </c>
      <c r="U257" s="316">
        <f t="shared" si="390"/>
        <v>0</v>
      </c>
      <c r="V257" s="316">
        <f t="shared" si="390"/>
        <v>0</v>
      </c>
      <c r="W257" s="316">
        <f t="shared" si="390"/>
        <v>0</v>
      </c>
      <c r="X257" s="316">
        <f t="shared" si="390"/>
        <v>0</v>
      </c>
      <c r="Y257" s="316">
        <f t="shared" si="390"/>
        <v>0</v>
      </c>
      <c r="Z257" s="316">
        <f t="shared" si="390"/>
        <v>0</v>
      </c>
      <c r="AA257" s="316">
        <f t="shared" si="390"/>
        <v>0</v>
      </c>
      <c r="AB257" s="316">
        <f t="shared" si="390"/>
        <v>0</v>
      </c>
      <c r="AC257" s="316">
        <f t="shared" si="390"/>
        <v>0</v>
      </c>
      <c r="AD257" s="316">
        <f t="shared" si="390"/>
        <v>0</v>
      </c>
      <c r="AE257" s="316">
        <f t="shared" si="390"/>
        <v>0</v>
      </c>
      <c r="AF257" s="316">
        <f t="shared" si="390"/>
        <v>0</v>
      </c>
      <c r="AG257" s="316">
        <f t="shared" si="390"/>
        <v>0</v>
      </c>
      <c r="AH257" s="316">
        <f t="shared" si="390"/>
        <v>0</v>
      </c>
      <c r="AI257" s="316">
        <f t="shared" si="390"/>
        <v>0</v>
      </c>
      <c r="AJ257" s="316">
        <f t="shared" si="390"/>
        <v>0</v>
      </c>
      <c r="AK257" s="316">
        <f t="shared" si="390"/>
        <v>0</v>
      </c>
      <c r="AL257" s="316">
        <f t="shared" si="390"/>
        <v>0</v>
      </c>
      <c r="AM257" s="316">
        <f t="shared" si="390"/>
        <v>0</v>
      </c>
      <c r="AN257" s="316">
        <f t="shared" si="390"/>
        <v>0</v>
      </c>
      <c r="AO257" s="316">
        <f t="shared" si="390"/>
        <v>0</v>
      </c>
      <c r="AP257" s="316">
        <f t="shared" si="390"/>
        <v>0</v>
      </c>
      <c r="AQ257" s="316">
        <f t="shared" si="390"/>
        <v>0</v>
      </c>
      <c r="AR257" s="316">
        <f t="shared" si="390"/>
        <v>0</v>
      </c>
      <c r="AS257" s="316">
        <f t="shared" si="390"/>
        <v>0</v>
      </c>
      <c r="AT257" s="316">
        <f t="shared" si="390"/>
        <v>0</v>
      </c>
      <c r="AU257" s="316">
        <f t="shared" si="390"/>
        <v>0</v>
      </c>
      <c r="AV257" s="316">
        <f t="shared" si="390"/>
        <v>0</v>
      </c>
      <c r="AW257" s="316">
        <f t="shared" si="390"/>
        <v>0</v>
      </c>
      <c r="AX257" s="316">
        <f t="shared" si="390"/>
        <v>0</v>
      </c>
      <c r="AY257" s="316">
        <f t="shared" si="390"/>
        <v>0</v>
      </c>
      <c r="AZ257" s="316">
        <f t="shared" si="390"/>
        <v>0</v>
      </c>
      <c r="BA257" s="316">
        <f t="shared" si="390"/>
        <v>0</v>
      </c>
      <c r="BB257" s="316">
        <f t="shared" si="390"/>
        <v>0</v>
      </c>
      <c r="BC257" s="316">
        <f t="shared" si="390"/>
        <v>0</v>
      </c>
      <c r="BD257" s="316">
        <f t="shared" si="390"/>
        <v>0</v>
      </c>
      <c r="BE257" s="316">
        <f t="shared" si="390"/>
        <v>0</v>
      </c>
      <c r="BF257" s="316">
        <f t="shared" si="390"/>
        <v>0</v>
      </c>
      <c r="BG257" s="316">
        <f t="shared" si="390"/>
        <v>0</v>
      </c>
      <c r="BH257" s="316">
        <f t="shared" si="390"/>
        <v>0</v>
      </c>
      <c r="BI257" s="316">
        <f t="shared" si="390"/>
        <v>0</v>
      </c>
      <c r="BJ257" s="316">
        <f t="shared" si="390"/>
        <v>0</v>
      </c>
      <c r="BK257" s="316">
        <f t="shared" si="390"/>
        <v>0</v>
      </c>
      <c r="BL257" s="316">
        <f t="shared" si="390"/>
        <v>0</v>
      </c>
      <c r="BM257" s="316">
        <f t="shared" si="390"/>
        <v>0</v>
      </c>
      <c r="BN257" s="316">
        <f t="shared" si="390"/>
        <v>0</v>
      </c>
      <c r="BO257" s="316">
        <f t="shared" si="390"/>
        <v>0</v>
      </c>
      <c r="BP257" s="316">
        <f t="shared" si="390"/>
        <v>0</v>
      </c>
      <c r="BQ257" s="316">
        <f t="shared" si="390"/>
        <v>0</v>
      </c>
      <c r="BR257" s="316">
        <f t="shared" si="390"/>
        <v>0</v>
      </c>
      <c r="BS257" s="316">
        <f t="shared" si="390"/>
        <v>0</v>
      </c>
      <c r="BT257" s="316">
        <f t="shared" si="390"/>
        <v>0</v>
      </c>
      <c r="BU257" s="316">
        <f t="shared" ref="BU257:BX257" si="391">IF($C61="NON-QALY",IF(BU$49="-","",BU$158*BU256),IF($C61="QALY",IF(BU$49="-","",BU256*BU$159),"N/A"))</f>
        <v>0</v>
      </c>
      <c r="BV257" s="316">
        <f t="shared" si="391"/>
        <v>0</v>
      </c>
      <c r="BW257" s="316">
        <f t="shared" si="391"/>
        <v>0</v>
      </c>
      <c r="BX257" s="316">
        <f t="shared" si="391"/>
        <v>0</v>
      </c>
    </row>
    <row r="258" spans="1:76" ht="12" customHeight="1" x14ac:dyDescent="0.2">
      <c r="A258" s="726" t="s">
        <v>642</v>
      </c>
      <c r="B258" s="713">
        <f>B62</f>
        <v>0</v>
      </c>
      <c r="C258" s="713" t="str">
        <f>C62</f>
        <v>Non-QALY</v>
      </c>
      <c r="D258" s="709">
        <f>E258/(IF(C62="QALY",Factors!$BU$59,Factors!$BU$58))</f>
        <v>0</v>
      </c>
      <c r="E258" s="709">
        <f t="shared" ref="E258" si="392">SUM(G259:BX259)</f>
        <v>0</v>
      </c>
      <c r="F258" s="34" t="s">
        <v>325</v>
      </c>
      <c r="G258" s="316">
        <f>G62</f>
        <v>0</v>
      </c>
      <c r="H258" s="316">
        <f t="shared" ref="H258:BS258" si="393">H62</f>
        <v>0</v>
      </c>
      <c r="I258" s="316">
        <f t="shared" si="393"/>
        <v>0</v>
      </c>
      <c r="J258" s="316">
        <f t="shared" si="393"/>
        <v>0</v>
      </c>
      <c r="K258" s="316">
        <f t="shared" si="393"/>
        <v>0</v>
      </c>
      <c r="L258" s="316">
        <f t="shared" si="393"/>
        <v>0</v>
      </c>
      <c r="M258" s="316">
        <f t="shared" si="393"/>
        <v>0</v>
      </c>
      <c r="N258" s="316">
        <f t="shared" si="393"/>
        <v>0</v>
      </c>
      <c r="O258" s="316">
        <f t="shared" si="393"/>
        <v>0</v>
      </c>
      <c r="P258" s="316">
        <f t="shared" si="393"/>
        <v>0</v>
      </c>
      <c r="Q258" s="316">
        <f t="shared" si="393"/>
        <v>0</v>
      </c>
      <c r="R258" s="316">
        <f t="shared" si="393"/>
        <v>0</v>
      </c>
      <c r="S258" s="316">
        <f t="shared" si="393"/>
        <v>0</v>
      </c>
      <c r="T258" s="316">
        <f t="shared" si="393"/>
        <v>0</v>
      </c>
      <c r="U258" s="316">
        <f t="shared" si="393"/>
        <v>0</v>
      </c>
      <c r="V258" s="316">
        <f t="shared" si="393"/>
        <v>0</v>
      </c>
      <c r="W258" s="316">
        <f t="shared" si="393"/>
        <v>0</v>
      </c>
      <c r="X258" s="316">
        <f t="shared" si="393"/>
        <v>0</v>
      </c>
      <c r="Y258" s="316">
        <f t="shared" si="393"/>
        <v>0</v>
      </c>
      <c r="Z258" s="316">
        <f t="shared" si="393"/>
        <v>0</v>
      </c>
      <c r="AA258" s="316">
        <f t="shared" si="393"/>
        <v>0</v>
      </c>
      <c r="AB258" s="316">
        <f t="shared" si="393"/>
        <v>0</v>
      </c>
      <c r="AC258" s="316">
        <f t="shared" si="393"/>
        <v>0</v>
      </c>
      <c r="AD258" s="316">
        <f t="shared" si="393"/>
        <v>0</v>
      </c>
      <c r="AE258" s="316">
        <f t="shared" si="393"/>
        <v>0</v>
      </c>
      <c r="AF258" s="316">
        <f t="shared" si="393"/>
        <v>0</v>
      </c>
      <c r="AG258" s="316">
        <f t="shared" si="393"/>
        <v>0</v>
      </c>
      <c r="AH258" s="316">
        <f t="shared" si="393"/>
        <v>0</v>
      </c>
      <c r="AI258" s="316">
        <f t="shared" si="393"/>
        <v>0</v>
      </c>
      <c r="AJ258" s="316">
        <f t="shared" si="393"/>
        <v>0</v>
      </c>
      <c r="AK258" s="316">
        <f t="shared" si="393"/>
        <v>0</v>
      </c>
      <c r="AL258" s="316">
        <f t="shared" si="393"/>
        <v>0</v>
      </c>
      <c r="AM258" s="316">
        <f t="shared" si="393"/>
        <v>0</v>
      </c>
      <c r="AN258" s="316">
        <f t="shared" si="393"/>
        <v>0</v>
      </c>
      <c r="AO258" s="316">
        <f t="shared" si="393"/>
        <v>0</v>
      </c>
      <c r="AP258" s="316">
        <f t="shared" si="393"/>
        <v>0</v>
      </c>
      <c r="AQ258" s="316">
        <f t="shared" si="393"/>
        <v>0</v>
      </c>
      <c r="AR258" s="316">
        <f t="shared" si="393"/>
        <v>0</v>
      </c>
      <c r="AS258" s="316">
        <f t="shared" si="393"/>
        <v>0</v>
      </c>
      <c r="AT258" s="316">
        <f t="shared" si="393"/>
        <v>0</v>
      </c>
      <c r="AU258" s="316">
        <f t="shared" si="393"/>
        <v>0</v>
      </c>
      <c r="AV258" s="316">
        <f t="shared" si="393"/>
        <v>0</v>
      </c>
      <c r="AW258" s="316">
        <f t="shared" si="393"/>
        <v>0</v>
      </c>
      <c r="AX258" s="316">
        <f t="shared" si="393"/>
        <v>0</v>
      </c>
      <c r="AY258" s="316">
        <f t="shared" si="393"/>
        <v>0</v>
      </c>
      <c r="AZ258" s="316">
        <f t="shared" si="393"/>
        <v>0</v>
      </c>
      <c r="BA258" s="316">
        <f t="shared" si="393"/>
        <v>0</v>
      </c>
      <c r="BB258" s="316">
        <f t="shared" si="393"/>
        <v>0</v>
      </c>
      <c r="BC258" s="316">
        <f t="shared" si="393"/>
        <v>0</v>
      </c>
      <c r="BD258" s="316">
        <f t="shared" si="393"/>
        <v>0</v>
      </c>
      <c r="BE258" s="316">
        <f t="shared" si="393"/>
        <v>0</v>
      </c>
      <c r="BF258" s="316">
        <f t="shared" si="393"/>
        <v>0</v>
      </c>
      <c r="BG258" s="316">
        <f t="shared" si="393"/>
        <v>0</v>
      </c>
      <c r="BH258" s="316">
        <f t="shared" si="393"/>
        <v>0</v>
      </c>
      <c r="BI258" s="316">
        <f t="shared" si="393"/>
        <v>0</v>
      </c>
      <c r="BJ258" s="316">
        <f t="shared" si="393"/>
        <v>0</v>
      </c>
      <c r="BK258" s="316">
        <f t="shared" si="393"/>
        <v>0</v>
      </c>
      <c r="BL258" s="316">
        <f t="shared" si="393"/>
        <v>0</v>
      </c>
      <c r="BM258" s="316">
        <f t="shared" si="393"/>
        <v>0</v>
      </c>
      <c r="BN258" s="316">
        <f t="shared" si="393"/>
        <v>0</v>
      </c>
      <c r="BO258" s="316">
        <f t="shared" si="393"/>
        <v>0</v>
      </c>
      <c r="BP258" s="316">
        <f t="shared" si="393"/>
        <v>0</v>
      </c>
      <c r="BQ258" s="316">
        <f t="shared" si="393"/>
        <v>0</v>
      </c>
      <c r="BR258" s="316">
        <f t="shared" si="393"/>
        <v>0</v>
      </c>
      <c r="BS258" s="316">
        <f t="shared" si="393"/>
        <v>0</v>
      </c>
      <c r="BT258" s="316">
        <f t="shared" ref="BT258:BX258" si="394">BT62</f>
        <v>0</v>
      </c>
      <c r="BU258" s="316">
        <f t="shared" si="394"/>
        <v>0</v>
      </c>
      <c r="BV258" s="316">
        <f t="shared" si="394"/>
        <v>0</v>
      </c>
      <c r="BW258" s="316">
        <f t="shared" si="394"/>
        <v>0</v>
      </c>
      <c r="BX258" s="316">
        <f t="shared" si="394"/>
        <v>0</v>
      </c>
    </row>
    <row r="259" spans="1:76" ht="12" customHeight="1" x14ac:dyDescent="0.2">
      <c r="A259" s="727"/>
      <c r="B259" s="714"/>
      <c r="C259" s="714"/>
      <c r="D259" s="710"/>
      <c r="E259" s="710"/>
      <c r="F259" s="90" t="s">
        <v>324</v>
      </c>
      <c r="G259" s="316">
        <f>IF($C62="","N/A",G258)</f>
        <v>0</v>
      </c>
      <c r="H259" s="316">
        <f>IF($C62="NON-QALY",IF(H$49="-","",H$158*H258),IF($C62="QALY",IF(H$49="-","",H258*H$159),"N/A"))</f>
        <v>0</v>
      </c>
      <c r="I259" s="316">
        <f t="shared" ref="I259:BT259" si="395">IF($C62="NON-QALY",IF(I$49="-","",I$158*I258),IF($C62="QALY",IF(I$49="-","",I258*I$159),"N/A"))</f>
        <v>0</v>
      </c>
      <c r="J259" s="316">
        <f t="shared" si="395"/>
        <v>0</v>
      </c>
      <c r="K259" s="316">
        <f t="shared" si="395"/>
        <v>0</v>
      </c>
      <c r="L259" s="316">
        <f t="shared" si="395"/>
        <v>0</v>
      </c>
      <c r="M259" s="316">
        <f t="shared" si="395"/>
        <v>0</v>
      </c>
      <c r="N259" s="316">
        <f t="shared" si="395"/>
        <v>0</v>
      </c>
      <c r="O259" s="316">
        <f t="shared" si="395"/>
        <v>0</v>
      </c>
      <c r="P259" s="316">
        <f t="shared" si="395"/>
        <v>0</v>
      </c>
      <c r="Q259" s="316">
        <f t="shared" si="395"/>
        <v>0</v>
      </c>
      <c r="R259" s="316">
        <f t="shared" si="395"/>
        <v>0</v>
      </c>
      <c r="S259" s="316">
        <f t="shared" si="395"/>
        <v>0</v>
      </c>
      <c r="T259" s="316">
        <f t="shared" si="395"/>
        <v>0</v>
      </c>
      <c r="U259" s="316">
        <f t="shared" si="395"/>
        <v>0</v>
      </c>
      <c r="V259" s="316">
        <f t="shared" si="395"/>
        <v>0</v>
      </c>
      <c r="W259" s="316">
        <f t="shared" si="395"/>
        <v>0</v>
      </c>
      <c r="X259" s="316">
        <f t="shared" si="395"/>
        <v>0</v>
      </c>
      <c r="Y259" s="316">
        <f t="shared" si="395"/>
        <v>0</v>
      </c>
      <c r="Z259" s="316">
        <f t="shared" si="395"/>
        <v>0</v>
      </c>
      <c r="AA259" s="316">
        <f t="shared" si="395"/>
        <v>0</v>
      </c>
      <c r="AB259" s="316">
        <f t="shared" si="395"/>
        <v>0</v>
      </c>
      <c r="AC259" s="316">
        <f t="shared" si="395"/>
        <v>0</v>
      </c>
      <c r="AD259" s="316">
        <f t="shared" si="395"/>
        <v>0</v>
      </c>
      <c r="AE259" s="316">
        <f t="shared" si="395"/>
        <v>0</v>
      </c>
      <c r="AF259" s="316">
        <f t="shared" si="395"/>
        <v>0</v>
      </c>
      <c r="AG259" s="316">
        <f t="shared" si="395"/>
        <v>0</v>
      </c>
      <c r="AH259" s="316">
        <f t="shared" si="395"/>
        <v>0</v>
      </c>
      <c r="AI259" s="316">
        <f t="shared" si="395"/>
        <v>0</v>
      </c>
      <c r="AJ259" s="316">
        <f t="shared" si="395"/>
        <v>0</v>
      </c>
      <c r="AK259" s="316">
        <f t="shared" si="395"/>
        <v>0</v>
      </c>
      <c r="AL259" s="316">
        <f t="shared" si="395"/>
        <v>0</v>
      </c>
      <c r="AM259" s="316">
        <f t="shared" si="395"/>
        <v>0</v>
      </c>
      <c r="AN259" s="316">
        <f t="shared" si="395"/>
        <v>0</v>
      </c>
      <c r="AO259" s="316">
        <f t="shared" si="395"/>
        <v>0</v>
      </c>
      <c r="AP259" s="316">
        <f t="shared" si="395"/>
        <v>0</v>
      </c>
      <c r="AQ259" s="316">
        <f t="shared" si="395"/>
        <v>0</v>
      </c>
      <c r="AR259" s="316">
        <f t="shared" si="395"/>
        <v>0</v>
      </c>
      <c r="AS259" s="316">
        <f t="shared" si="395"/>
        <v>0</v>
      </c>
      <c r="AT259" s="316">
        <f t="shared" si="395"/>
        <v>0</v>
      </c>
      <c r="AU259" s="316">
        <f t="shared" si="395"/>
        <v>0</v>
      </c>
      <c r="AV259" s="316">
        <f t="shared" si="395"/>
        <v>0</v>
      </c>
      <c r="AW259" s="316">
        <f t="shared" si="395"/>
        <v>0</v>
      </c>
      <c r="AX259" s="316">
        <f t="shared" si="395"/>
        <v>0</v>
      </c>
      <c r="AY259" s="316">
        <f t="shared" si="395"/>
        <v>0</v>
      </c>
      <c r="AZ259" s="316">
        <f t="shared" si="395"/>
        <v>0</v>
      </c>
      <c r="BA259" s="316">
        <f t="shared" si="395"/>
        <v>0</v>
      </c>
      <c r="BB259" s="316">
        <f t="shared" si="395"/>
        <v>0</v>
      </c>
      <c r="BC259" s="316">
        <f t="shared" si="395"/>
        <v>0</v>
      </c>
      <c r="BD259" s="316">
        <f t="shared" si="395"/>
        <v>0</v>
      </c>
      <c r="BE259" s="316">
        <f t="shared" si="395"/>
        <v>0</v>
      </c>
      <c r="BF259" s="316">
        <f t="shared" si="395"/>
        <v>0</v>
      </c>
      <c r="BG259" s="316">
        <f t="shared" si="395"/>
        <v>0</v>
      </c>
      <c r="BH259" s="316">
        <f t="shared" si="395"/>
        <v>0</v>
      </c>
      <c r="BI259" s="316">
        <f t="shared" si="395"/>
        <v>0</v>
      </c>
      <c r="BJ259" s="316">
        <f t="shared" si="395"/>
        <v>0</v>
      </c>
      <c r="BK259" s="316">
        <f t="shared" si="395"/>
        <v>0</v>
      </c>
      <c r="BL259" s="316">
        <f t="shared" si="395"/>
        <v>0</v>
      </c>
      <c r="BM259" s="316">
        <f t="shared" si="395"/>
        <v>0</v>
      </c>
      <c r="BN259" s="316">
        <f t="shared" si="395"/>
        <v>0</v>
      </c>
      <c r="BO259" s="316">
        <f t="shared" si="395"/>
        <v>0</v>
      </c>
      <c r="BP259" s="316">
        <f t="shared" si="395"/>
        <v>0</v>
      </c>
      <c r="BQ259" s="316">
        <f t="shared" si="395"/>
        <v>0</v>
      </c>
      <c r="BR259" s="316">
        <f t="shared" si="395"/>
        <v>0</v>
      </c>
      <c r="BS259" s="316">
        <f t="shared" si="395"/>
        <v>0</v>
      </c>
      <c r="BT259" s="316">
        <f t="shared" si="395"/>
        <v>0</v>
      </c>
      <c r="BU259" s="316">
        <f t="shared" ref="BU259:BX259" si="396">IF($C62="NON-QALY",IF(BU$49="-","",BU$158*BU258),IF($C62="QALY",IF(BU$49="-","",BU258*BU$159),"N/A"))</f>
        <v>0</v>
      </c>
      <c r="BV259" s="316">
        <f t="shared" si="396"/>
        <v>0</v>
      </c>
      <c r="BW259" s="316">
        <f t="shared" si="396"/>
        <v>0</v>
      </c>
      <c r="BX259" s="316">
        <f t="shared" si="396"/>
        <v>0</v>
      </c>
    </row>
    <row r="260" spans="1:76" ht="12" customHeight="1" x14ac:dyDescent="0.2">
      <c r="A260" s="726" t="s">
        <v>643</v>
      </c>
      <c r="B260" s="713">
        <f>B63</f>
        <v>0</v>
      </c>
      <c r="C260" s="713" t="str">
        <f>C63</f>
        <v>Non-QALY</v>
      </c>
      <c r="D260" s="709">
        <f>E260/(IF(C63="QALY",Factors!$BU$59,Factors!$BU$58))</f>
        <v>0</v>
      </c>
      <c r="E260" s="709">
        <f t="shared" ref="E260" si="397">SUM(G261:BX261)</f>
        <v>0</v>
      </c>
      <c r="F260" s="34" t="s">
        <v>325</v>
      </c>
      <c r="G260" s="316">
        <f>G63</f>
        <v>0</v>
      </c>
      <c r="H260" s="316">
        <f t="shared" ref="H260:BS260" si="398">H63</f>
        <v>0</v>
      </c>
      <c r="I260" s="316">
        <f t="shared" si="398"/>
        <v>0</v>
      </c>
      <c r="J260" s="316">
        <f t="shared" si="398"/>
        <v>0</v>
      </c>
      <c r="K260" s="316">
        <f t="shared" si="398"/>
        <v>0</v>
      </c>
      <c r="L260" s="316">
        <f t="shared" si="398"/>
        <v>0</v>
      </c>
      <c r="M260" s="316">
        <f t="shared" si="398"/>
        <v>0</v>
      </c>
      <c r="N260" s="316">
        <f t="shared" si="398"/>
        <v>0</v>
      </c>
      <c r="O260" s="316">
        <f t="shared" si="398"/>
        <v>0</v>
      </c>
      <c r="P260" s="316">
        <f t="shared" si="398"/>
        <v>0</v>
      </c>
      <c r="Q260" s="316">
        <f t="shared" si="398"/>
        <v>0</v>
      </c>
      <c r="R260" s="316">
        <f t="shared" si="398"/>
        <v>0</v>
      </c>
      <c r="S260" s="316">
        <f t="shared" si="398"/>
        <v>0</v>
      </c>
      <c r="T260" s="316">
        <f t="shared" si="398"/>
        <v>0</v>
      </c>
      <c r="U260" s="316">
        <f t="shared" si="398"/>
        <v>0</v>
      </c>
      <c r="V260" s="316">
        <f t="shared" si="398"/>
        <v>0</v>
      </c>
      <c r="W260" s="316">
        <f t="shared" si="398"/>
        <v>0</v>
      </c>
      <c r="X260" s="316">
        <f t="shared" si="398"/>
        <v>0</v>
      </c>
      <c r="Y260" s="316">
        <f t="shared" si="398"/>
        <v>0</v>
      </c>
      <c r="Z260" s="316">
        <f t="shared" si="398"/>
        <v>0</v>
      </c>
      <c r="AA260" s="316">
        <f t="shared" si="398"/>
        <v>0</v>
      </c>
      <c r="AB260" s="316">
        <f t="shared" si="398"/>
        <v>0</v>
      </c>
      <c r="AC260" s="316">
        <f t="shared" si="398"/>
        <v>0</v>
      </c>
      <c r="AD260" s="316">
        <f t="shared" si="398"/>
        <v>0</v>
      </c>
      <c r="AE260" s="316">
        <f t="shared" si="398"/>
        <v>0</v>
      </c>
      <c r="AF260" s="316">
        <f t="shared" si="398"/>
        <v>0</v>
      </c>
      <c r="AG260" s="316">
        <f t="shared" si="398"/>
        <v>0</v>
      </c>
      <c r="AH260" s="316">
        <f t="shared" si="398"/>
        <v>0</v>
      </c>
      <c r="AI260" s="316">
        <f t="shared" si="398"/>
        <v>0</v>
      </c>
      <c r="AJ260" s="316">
        <f t="shared" si="398"/>
        <v>0</v>
      </c>
      <c r="AK260" s="316">
        <f t="shared" si="398"/>
        <v>0</v>
      </c>
      <c r="AL260" s="316">
        <f t="shared" si="398"/>
        <v>0</v>
      </c>
      <c r="AM260" s="316">
        <f t="shared" si="398"/>
        <v>0</v>
      </c>
      <c r="AN260" s="316">
        <f t="shared" si="398"/>
        <v>0</v>
      </c>
      <c r="AO260" s="316">
        <f t="shared" si="398"/>
        <v>0</v>
      </c>
      <c r="AP260" s="316">
        <f t="shared" si="398"/>
        <v>0</v>
      </c>
      <c r="AQ260" s="316">
        <f t="shared" si="398"/>
        <v>0</v>
      </c>
      <c r="AR260" s="316">
        <f t="shared" si="398"/>
        <v>0</v>
      </c>
      <c r="AS260" s="316">
        <f t="shared" si="398"/>
        <v>0</v>
      </c>
      <c r="AT260" s="316">
        <f t="shared" si="398"/>
        <v>0</v>
      </c>
      <c r="AU260" s="316">
        <f t="shared" si="398"/>
        <v>0</v>
      </c>
      <c r="AV260" s="316">
        <f t="shared" si="398"/>
        <v>0</v>
      </c>
      <c r="AW260" s="316">
        <f t="shared" si="398"/>
        <v>0</v>
      </c>
      <c r="AX260" s="316">
        <f t="shared" si="398"/>
        <v>0</v>
      </c>
      <c r="AY260" s="316">
        <f t="shared" si="398"/>
        <v>0</v>
      </c>
      <c r="AZ260" s="316">
        <f t="shared" si="398"/>
        <v>0</v>
      </c>
      <c r="BA260" s="316">
        <f t="shared" si="398"/>
        <v>0</v>
      </c>
      <c r="BB260" s="316">
        <f t="shared" si="398"/>
        <v>0</v>
      </c>
      <c r="BC260" s="316">
        <f t="shared" si="398"/>
        <v>0</v>
      </c>
      <c r="BD260" s="316">
        <f t="shared" si="398"/>
        <v>0</v>
      </c>
      <c r="BE260" s="316">
        <f t="shared" si="398"/>
        <v>0</v>
      </c>
      <c r="BF260" s="316">
        <f t="shared" si="398"/>
        <v>0</v>
      </c>
      <c r="BG260" s="316">
        <f t="shared" si="398"/>
        <v>0</v>
      </c>
      <c r="BH260" s="316">
        <f t="shared" si="398"/>
        <v>0</v>
      </c>
      <c r="BI260" s="316">
        <f t="shared" si="398"/>
        <v>0</v>
      </c>
      <c r="BJ260" s="316">
        <f t="shared" si="398"/>
        <v>0</v>
      </c>
      <c r="BK260" s="316">
        <f t="shared" si="398"/>
        <v>0</v>
      </c>
      <c r="BL260" s="316">
        <f t="shared" si="398"/>
        <v>0</v>
      </c>
      <c r="BM260" s="316">
        <f t="shared" si="398"/>
        <v>0</v>
      </c>
      <c r="BN260" s="316">
        <f t="shared" si="398"/>
        <v>0</v>
      </c>
      <c r="BO260" s="316">
        <f t="shared" si="398"/>
        <v>0</v>
      </c>
      <c r="BP260" s="316">
        <f t="shared" si="398"/>
        <v>0</v>
      </c>
      <c r="BQ260" s="316">
        <f t="shared" si="398"/>
        <v>0</v>
      </c>
      <c r="BR260" s="316">
        <f t="shared" si="398"/>
        <v>0</v>
      </c>
      <c r="BS260" s="316">
        <f t="shared" si="398"/>
        <v>0</v>
      </c>
      <c r="BT260" s="316">
        <f t="shared" ref="BT260:BX260" si="399">BT63</f>
        <v>0</v>
      </c>
      <c r="BU260" s="316">
        <f t="shared" si="399"/>
        <v>0</v>
      </c>
      <c r="BV260" s="316">
        <f t="shared" si="399"/>
        <v>0</v>
      </c>
      <c r="BW260" s="316">
        <f t="shared" si="399"/>
        <v>0</v>
      </c>
      <c r="BX260" s="316">
        <f t="shared" si="399"/>
        <v>0</v>
      </c>
    </row>
    <row r="261" spans="1:76" ht="12" customHeight="1" x14ac:dyDescent="0.2">
      <c r="A261" s="727"/>
      <c r="B261" s="714"/>
      <c r="C261" s="714"/>
      <c r="D261" s="710"/>
      <c r="E261" s="710"/>
      <c r="F261" s="90" t="s">
        <v>324</v>
      </c>
      <c r="G261" s="316">
        <f>IF($C63="","N/A",G260)</f>
        <v>0</v>
      </c>
      <c r="H261" s="316">
        <f>IF($C63="NON-QALY",IF(H$49="-","",H$158*H260),IF($C63="QALY",IF(H$49="-","",H260*H$159),"N/A"))</f>
        <v>0</v>
      </c>
      <c r="I261" s="316">
        <f t="shared" ref="I261:BT261" si="400">IF($C63="NON-QALY",IF(I$49="-","",I$158*I260),IF($C63="QALY",IF(I$49="-","",I260*I$159),"N/A"))</f>
        <v>0</v>
      </c>
      <c r="J261" s="316">
        <f t="shared" si="400"/>
        <v>0</v>
      </c>
      <c r="K261" s="316">
        <f t="shared" si="400"/>
        <v>0</v>
      </c>
      <c r="L261" s="316">
        <f t="shared" si="400"/>
        <v>0</v>
      </c>
      <c r="M261" s="316">
        <f t="shared" si="400"/>
        <v>0</v>
      </c>
      <c r="N261" s="316">
        <f t="shared" si="400"/>
        <v>0</v>
      </c>
      <c r="O261" s="316">
        <f t="shared" si="400"/>
        <v>0</v>
      </c>
      <c r="P261" s="316">
        <f t="shared" si="400"/>
        <v>0</v>
      </c>
      <c r="Q261" s="316">
        <f t="shared" si="400"/>
        <v>0</v>
      </c>
      <c r="R261" s="316">
        <f t="shared" si="400"/>
        <v>0</v>
      </c>
      <c r="S261" s="316">
        <f t="shared" si="400"/>
        <v>0</v>
      </c>
      <c r="T261" s="316">
        <f t="shared" si="400"/>
        <v>0</v>
      </c>
      <c r="U261" s="316">
        <f t="shared" si="400"/>
        <v>0</v>
      </c>
      <c r="V261" s="316">
        <f t="shared" si="400"/>
        <v>0</v>
      </c>
      <c r="W261" s="316">
        <f t="shared" si="400"/>
        <v>0</v>
      </c>
      <c r="X261" s="316">
        <f t="shared" si="400"/>
        <v>0</v>
      </c>
      <c r="Y261" s="316">
        <f t="shared" si="400"/>
        <v>0</v>
      </c>
      <c r="Z261" s="316">
        <f t="shared" si="400"/>
        <v>0</v>
      </c>
      <c r="AA261" s="316">
        <f t="shared" si="400"/>
        <v>0</v>
      </c>
      <c r="AB261" s="316">
        <f t="shared" si="400"/>
        <v>0</v>
      </c>
      <c r="AC261" s="316">
        <f t="shared" si="400"/>
        <v>0</v>
      </c>
      <c r="AD261" s="316">
        <f t="shared" si="400"/>
        <v>0</v>
      </c>
      <c r="AE261" s="316">
        <f t="shared" si="400"/>
        <v>0</v>
      </c>
      <c r="AF261" s="316">
        <f t="shared" si="400"/>
        <v>0</v>
      </c>
      <c r="AG261" s="316">
        <f t="shared" si="400"/>
        <v>0</v>
      </c>
      <c r="AH261" s="316">
        <f t="shared" si="400"/>
        <v>0</v>
      </c>
      <c r="AI261" s="316">
        <f t="shared" si="400"/>
        <v>0</v>
      </c>
      <c r="AJ261" s="316">
        <f t="shared" si="400"/>
        <v>0</v>
      </c>
      <c r="AK261" s="316">
        <f t="shared" si="400"/>
        <v>0</v>
      </c>
      <c r="AL261" s="316">
        <f t="shared" si="400"/>
        <v>0</v>
      </c>
      <c r="AM261" s="316">
        <f t="shared" si="400"/>
        <v>0</v>
      </c>
      <c r="AN261" s="316">
        <f t="shared" si="400"/>
        <v>0</v>
      </c>
      <c r="AO261" s="316">
        <f t="shared" si="400"/>
        <v>0</v>
      </c>
      <c r="AP261" s="316">
        <f t="shared" si="400"/>
        <v>0</v>
      </c>
      <c r="AQ261" s="316">
        <f t="shared" si="400"/>
        <v>0</v>
      </c>
      <c r="AR261" s="316">
        <f t="shared" si="400"/>
        <v>0</v>
      </c>
      <c r="AS261" s="316">
        <f t="shared" si="400"/>
        <v>0</v>
      </c>
      <c r="AT261" s="316">
        <f t="shared" si="400"/>
        <v>0</v>
      </c>
      <c r="AU261" s="316">
        <f t="shared" si="400"/>
        <v>0</v>
      </c>
      <c r="AV261" s="316">
        <f t="shared" si="400"/>
        <v>0</v>
      </c>
      <c r="AW261" s="316">
        <f t="shared" si="400"/>
        <v>0</v>
      </c>
      <c r="AX261" s="316">
        <f t="shared" si="400"/>
        <v>0</v>
      </c>
      <c r="AY261" s="316">
        <f t="shared" si="400"/>
        <v>0</v>
      </c>
      <c r="AZ261" s="316">
        <f t="shared" si="400"/>
        <v>0</v>
      </c>
      <c r="BA261" s="316">
        <f t="shared" si="400"/>
        <v>0</v>
      </c>
      <c r="BB261" s="316">
        <f t="shared" si="400"/>
        <v>0</v>
      </c>
      <c r="BC261" s="316">
        <f t="shared" si="400"/>
        <v>0</v>
      </c>
      <c r="BD261" s="316">
        <f t="shared" si="400"/>
        <v>0</v>
      </c>
      <c r="BE261" s="316">
        <f t="shared" si="400"/>
        <v>0</v>
      </c>
      <c r="BF261" s="316">
        <f t="shared" si="400"/>
        <v>0</v>
      </c>
      <c r="BG261" s="316">
        <f t="shared" si="400"/>
        <v>0</v>
      </c>
      <c r="BH261" s="316">
        <f t="shared" si="400"/>
        <v>0</v>
      </c>
      <c r="BI261" s="316">
        <f t="shared" si="400"/>
        <v>0</v>
      </c>
      <c r="BJ261" s="316">
        <f t="shared" si="400"/>
        <v>0</v>
      </c>
      <c r="BK261" s="316">
        <f t="shared" si="400"/>
        <v>0</v>
      </c>
      <c r="BL261" s="316">
        <f t="shared" si="400"/>
        <v>0</v>
      </c>
      <c r="BM261" s="316">
        <f t="shared" si="400"/>
        <v>0</v>
      </c>
      <c r="BN261" s="316">
        <f t="shared" si="400"/>
        <v>0</v>
      </c>
      <c r="BO261" s="316">
        <f t="shared" si="400"/>
        <v>0</v>
      </c>
      <c r="BP261" s="316">
        <f t="shared" si="400"/>
        <v>0</v>
      </c>
      <c r="BQ261" s="316">
        <f t="shared" si="400"/>
        <v>0</v>
      </c>
      <c r="BR261" s="316">
        <f t="shared" si="400"/>
        <v>0</v>
      </c>
      <c r="BS261" s="316">
        <f t="shared" si="400"/>
        <v>0</v>
      </c>
      <c r="BT261" s="316">
        <f t="shared" si="400"/>
        <v>0</v>
      </c>
      <c r="BU261" s="316">
        <f t="shared" ref="BU261:BX261" si="401">IF($C63="NON-QALY",IF(BU$49="-","",BU$158*BU260),IF($C63="QALY",IF(BU$49="-","",BU260*BU$159),"N/A"))</f>
        <v>0</v>
      </c>
      <c r="BV261" s="316">
        <f t="shared" si="401"/>
        <v>0</v>
      </c>
      <c r="BW261" s="316">
        <f t="shared" si="401"/>
        <v>0</v>
      </c>
      <c r="BX261" s="316">
        <f t="shared" si="401"/>
        <v>0</v>
      </c>
    </row>
    <row r="262" spans="1:76" ht="12" customHeight="1" x14ac:dyDescent="0.2">
      <c r="A262" s="726" t="s">
        <v>644</v>
      </c>
      <c r="B262" s="713">
        <f>B64</f>
        <v>0</v>
      </c>
      <c r="C262" s="713" t="str">
        <f>C64</f>
        <v>Non-QALY</v>
      </c>
      <c r="D262" s="709">
        <f>E262/(IF(C64="QALY",Factors!$BU$59,Factors!$BU$58))</f>
        <v>0</v>
      </c>
      <c r="E262" s="709">
        <f t="shared" ref="E262" si="402">SUM(G263:BX263)</f>
        <v>0</v>
      </c>
      <c r="F262" s="34" t="s">
        <v>325</v>
      </c>
      <c r="G262" s="316">
        <f>G64</f>
        <v>0</v>
      </c>
      <c r="H262" s="316">
        <f t="shared" ref="H262:BS262" si="403">H64</f>
        <v>0</v>
      </c>
      <c r="I262" s="316">
        <f t="shared" si="403"/>
        <v>0</v>
      </c>
      <c r="J262" s="316">
        <f t="shared" si="403"/>
        <v>0</v>
      </c>
      <c r="K262" s="316">
        <f t="shared" si="403"/>
        <v>0</v>
      </c>
      <c r="L262" s="316">
        <f t="shared" si="403"/>
        <v>0</v>
      </c>
      <c r="M262" s="316">
        <f t="shared" si="403"/>
        <v>0</v>
      </c>
      <c r="N262" s="316">
        <f t="shared" si="403"/>
        <v>0</v>
      </c>
      <c r="O262" s="316">
        <f t="shared" si="403"/>
        <v>0</v>
      </c>
      <c r="P262" s="316">
        <f t="shared" si="403"/>
        <v>0</v>
      </c>
      <c r="Q262" s="316">
        <f t="shared" si="403"/>
        <v>0</v>
      </c>
      <c r="R262" s="316">
        <f t="shared" si="403"/>
        <v>0</v>
      </c>
      <c r="S262" s="316">
        <f t="shared" si="403"/>
        <v>0</v>
      </c>
      <c r="T262" s="316">
        <f t="shared" si="403"/>
        <v>0</v>
      </c>
      <c r="U262" s="316">
        <f t="shared" si="403"/>
        <v>0</v>
      </c>
      <c r="V262" s="316">
        <f t="shared" si="403"/>
        <v>0</v>
      </c>
      <c r="W262" s="316">
        <f t="shared" si="403"/>
        <v>0</v>
      </c>
      <c r="X262" s="316">
        <f t="shared" si="403"/>
        <v>0</v>
      </c>
      <c r="Y262" s="316">
        <f t="shared" si="403"/>
        <v>0</v>
      </c>
      <c r="Z262" s="316">
        <f t="shared" si="403"/>
        <v>0</v>
      </c>
      <c r="AA262" s="316">
        <f t="shared" si="403"/>
        <v>0</v>
      </c>
      <c r="AB262" s="316">
        <f t="shared" si="403"/>
        <v>0</v>
      </c>
      <c r="AC262" s="316">
        <f t="shared" si="403"/>
        <v>0</v>
      </c>
      <c r="AD262" s="316">
        <f t="shared" si="403"/>
        <v>0</v>
      </c>
      <c r="AE262" s="316">
        <f t="shared" si="403"/>
        <v>0</v>
      </c>
      <c r="AF262" s="316">
        <f t="shared" si="403"/>
        <v>0</v>
      </c>
      <c r="AG262" s="316">
        <f t="shared" si="403"/>
        <v>0</v>
      </c>
      <c r="AH262" s="316">
        <f t="shared" si="403"/>
        <v>0</v>
      </c>
      <c r="AI262" s="316">
        <f t="shared" si="403"/>
        <v>0</v>
      </c>
      <c r="AJ262" s="316">
        <f t="shared" si="403"/>
        <v>0</v>
      </c>
      <c r="AK262" s="316">
        <f t="shared" si="403"/>
        <v>0</v>
      </c>
      <c r="AL262" s="316">
        <f t="shared" si="403"/>
        <v>0</v>
      </c>
      <c r="AM262" s="316">
        <f t="shared" si="403"/>
        <v>0</v>
      </c>
      <c r="AN262" s="316">
        <f t="shared" si="403"/>
        <v>0</v>
      </c>
      <c r="AO262" s="316">
        <f t="shared" si="403"/>
        <v>0</v>
      </c>
      <c r="AP262" s="316">
        <f t="shared" si="403"/>
        <v>0</v>
      </c>
      <c r="AQ262" s="316">
        <f t="shared" si="403"/>
        <v>0</v>
      </c>
      <c r="AR262" s="316">
        <f t="shared" si="403"/>
        <v>0</v>
      </c>
      <c r="AS262" s="316">
        <f t="shared" si="403"/>
        <v>0</v>
      </c>
      <c r="AT262" s="316">
        <f t="shared" si="403"/>
        <v>0</v>
      </c>
      <c r="AU262" s="316">
        <f t="shared" si="403"/>
        <v>0</v>
      </c>
      <c r="AV262" s="316">
        <f t="shared" si="403"/>
        <v>0</v>
      </c>
      <c r="AW262" s="316">
        <f t="shared" si="403"/>
        <v>0</v>
      </c>
      <c r="AX262" s="316">
        <f t="shared" si="403"/>
        <v>0</v>
      </c>
      <c r="AY262" s="316">
        <f t="shared" si="403"/>
        <v>0</v>
      </c>
      <c r="AZ262" s="316">
        <f t="shared" si="403"/>
        <v>0</v>
      </c>
      <c r="BA262" s="316">
        <f t="shared" si="403"/>
        <v>0</v>
      </c>
      <c r="BB262" s="316">
        <f t="shared" si="403"/>
        <v>0</v>
      </c>
      <c r="BC262" s="316">
        <f t="shared" si="403"/>
        <v>0</v>
      </c>
      <c r="BD262" s="316">
        <f t="shared" si="403"/>
        <v>0</v>
      </c>
      <c r="BE262" s="316">
        <f t="shared" si="403"/>
        <v>0</v>
      </c>
      <c r="BF262" s="316">
        <f t="shared" si="403"/>
        <v>0</v>
      </c>
      <c r="BG262" s="316">
        <f t="shared" si="403"/>
        <v>0</v>
      </c>
      <c r="BH262" s="316">
        <f t="shared" si="403"/>
        <v>0</v>
      </c>
      <c r="BI262" s="316">
        <f t="shared" si="403"/>
        <v>0</v>
      </c>
      <c r="BJ262" s="316">
        <f t="shared" si="403"/>
        <v>0</v>
      </c>
      <c r="BK262" s="316">
        <f t="shared" si="403"/>
        <v>0</v>
      </c>
      <c r="BL262" s="316">
        <f t="shared" si="403"/>
        <v>0</v>
      </c>
      <c r="BM262" s="316">
        <f t="shared" si="403"/>
        <v>0</v>
      </c>
      <c r="BN262" s="316">
        <f t="shared" si="403"/>
        <v>0</v>
      </c>
      <c r="BO262" s="316">
        <f t="shared" si="403"/>
        <v>0</v>
      </c>
      <c r="BP262" s="316">
        <f t="shared" si="403"/>
        <v>0</v>
      </c>
      <c r="BQ262" s="316">
        <f t="shared" si="403"/>
        <v>0</v>
      </c>
      <c r="BR262" s="316">
        <f t="shared" si="403"/>
        <v>0</v>
      </c>
      <c r="BS262" s="316">
        <f t="shared" si="403"/>
        <v>0</v>
      </c>
      <c r="BT262" s="316">
        <f t="shared" ref="BT262:BX262" si="404">BT64</f>
        <v>0</v>
      </c>
      <c r="BU262" s="316">
        <f t="shared" si="404"/>
        <v>0</v>
      </c>
      <c r="BV262" s="316">
        <f t="shared" si="404"/>
        <v>0</v>
      </c>
      <c r="BW262" s="316">
        <f t="shared" si="404"/>
        <v>0</v>
      </c>
      <c r="BX262" s="316">
        <f t="shared" si="404"/>
        <v>0</v>
      </c>
    </row>
    <row r="263" spans="1:76" ht="12" customHeight="1" x14ac:dyDescent="0.2">
      <c r="A263" s="727"/>
      <c r="B263" s="714"/>
      <c r="C263" s="714"/>
      <c r="D263" s="710"/>
      <c r="E263" s="710"/>
      <c r="F263" s="90" t="s">
        <v>324</v>
      </c>
      <c r="G263" s="316">
        <f>IF($C64="","N/A",G262)</f>
        <v>0</v>
      </c>
      <c r="H263" s="316">
        <f>IF($C64="NON-QALY",IF(H$49="-","",H$158*H262),IF($C64="QALY",IF(H$49="-","",H262*H$159),"N/A"))</f>
        <v>0</v>
      </c>
      <c r="I263" s="316">
        <f t="shared" ref="I263:BT263" si="405">IF($C64="NON-QALY",IF(I$49="-","",I$158*I262),IF($C64="QALY",IF(I$49="-","",I262*I$159),"N/A"))</f>
        <v>0</v>
      </c>
      <c r="J263" s="316">
        <f t="shared" si="405"/>
        <v>0</v>
      </c>
      <c r="K263" s="316">
        <f t="shared" si="405"/>
        <v>0</v>
      </c>
      <c r="L263" s="316">
        <f t="shared" si="405"/>
        <v>0</v>
      </c>
      <c r="M263" s="316">
        <f t="shared" si="405"/>
        <v>0</v>
      </c>
      <c r="N263" s="316">
        <f t="shared" si="405"/>
        <v>0</v>
      </c>
      <c r="O263" s="316">
        <f t="shared" si="405"/>
        <v>0</v>
      </c>
      <c r="P263" s="316">
        <f t="shared" si="405"/>
        <v>0</v>
      </c>
      <c r="Q263" s="316">
        <f t="shared" si="405"/>
        <v>0</v>
      </c>
      <c r="R263" s="316">
        <f t="shared" si="405"/>
        <v>0</v>
      </c>
      <c r="S263" s="316">
        <f t="shared" si="405"/>
        <v>0</v>
      </c>
      <c r="T263" s="316">
        <f t="shared" si="405"/>
        <v>0</v>
      </c>
      <c r="U263" s="316">
        <f t="shared" si="405"/>
        <v>0</v>
      </c>
      <c r="V263" s="316">
        <f t="shared" si="405"/>
        <v>0</v>
      </c>
      <c r="W263" s="316">
        <f t="shared" si="405"/>
        <v>0</v>
      </c>
      <c r="X263" s="316">
        <f t="shared" si="405"/>
        <v>0</v>
      </c>
      <c r="Y263" s="316">
        <f t="shared" si="405"/>
        <v>0</v>
      </c>
      <c r="Z263" s="316">
        <f t="shared" si="405"/>
        <v>0</v>
      </c>
      <c r="AA263" s="316">
        <f t="shared" si="405"/>
        <v>0</v>
      </c>
      <c r="AB263" s="316">
        <f t="shared" si="405"/>
        <v>0</v>
      </c>
      <c r="AC263" s="316">
        <f t="shared" si="405"/>
        <v>0</v>
      </c>
      <c r="AD263" s="316">
        <f t="shared" si="405"/>
        <v>0</v>
      </c>
      <c r="AE263" s="316">
        <f t="shared" si="405"/>
        <v>0</v>
      </c>
      <c r="AF263" s="316">
        <f t="shared" si="405"/>
        <v>0</v>
      </c>
      <c r="AG263" s="316">
        <f t="shared" si="405"/>
        <v>0</v>
      </c>
      <c r="AH263" s="316">
        <f t="shared" si="405"/>
        <v>0</v>
      </c>
      <c r="AI263" s="316">
        <f t="shared" si="405"/>
        <v>0</v>
      </c>
      <c r="AJ263" s="316">
        <f t="shared" si="405"/>
        <v>0</v>
      </c>
      <c r="AK263" s="316">
        <f t="shared" si="405"/>
        <v>0</v>
      </c>
      <c r="AL263" s="316">
        <f t="shared" si="405"/>
        <v>0</v>
      </c>
      <c r="AM263" s="316">
        <f t="shared" si="405"/>
        <v>0</v>
      </c>
      <c r="AN263" s="316">
        <f t="shared" si="405"/>
        <v>0</v>
      </c>
      <c r="AO263" s="316">
        <f t="shared" si="405"/>
        <v>0</v>
      </c>
      <c r="AP263" s="316">
        <f t="shared" si="405"/>
        <v>0</v>
      </c>
      <c r="AQ263" s="316">
        <f t="shared" si="405"/>
        <v>0</v>
      </c>
      <c r="AR263" s="316">
        <f t="shared" si="405"/>
        <v>0</v>
      </c>
      <c r="AS263" s="316">
        <f t="shared" si="405"/>
        <v>0</v>
      </c>
      <c r="AT263" s="316">
        <f t="shared" si="405"/>
        <v>0</v>
      </c>
      <c r="AU263" s="316">
        <f t="shared" si="405"/>
        <v>0</v>
      </c>
      <c r="AV263" s="316">
        <f t="shared" si="405"/>
        <v>0</v>
      </c>
      <c r="AW263" s="316">
        <f t="shared" si="405"/>
        <v>0</v>
      </c>
      <c r="AX263" s="316">
        <f t="shared" si="405"/>
        <v>0</v>
      </c>
      <c r="AY263" s="316">
        <f t="shared" si="405"/>
        <v>0</v>
      </c>
      <c r="AZ263" s="316">
        <f t="shared" si="405"/>
        <v>0</v>
      </c>
      <c r="BA263" s="316">
        <f t="shared" si="405"/>
        <v>0</v>
      </c>
      <c r="BB263" s="316">
        <f t="shared" si="405"/>
        <v>0</v>
      </c>
      <c r="BC263" s="316">
        <f t="shared" si="405"/>
        <v>0</v>
      </c>
      <c r="BD263" s="316">
        <f t="shared" si="405"/>
        <v>0</v>
      </c>
      <c r="BE263" s="316">
        <f t="shared" si="405"/>
        <v>0</v>
      </c>
      <c r="BF263" s="316">
        <f t="shared" si="405"/>
        <v>0</v>
      </c>
      <c r="BG263" s="316">
        <f t="shared" si="405"/>
        <v>0</v>
      </c>
      <c r="BH263" s="316">
        <f t="shared" si="405"/>
        <v>0</v>
      </c>
      <c r="BI263" s="316">
        <f t="shared" si="405"/>
        <v>0</v>
      </c>
      <c r="BJ263" s="316">
        <f t="shared" si="405"/>
        <v>0</v>
      </c>
      <c r="BK263" s="316">
        <f t="shared" si="405"/>
        <v>0</v>
      </c>
      <c r="BL263" s="316">
        <f t="shared" si="405"/>
        <v>0</v>
      </c>
      <c r="BM263" s="316">
        <f t="shared" si="405"/>
        <v>0</v>
      </c>
      <c r="BN263" s="316">
        <f t="shared" si="405"/>
        <v>0</v>
      </c>
      <c r="BO263" s="316">
        <f t="shared" si="405"/>
        <v>0</v>
      </c>
      <c r="BP263" s="316">
        <f t="shared" si="405"/>
        <v>0</v>
      </c>
      <c r="BQ263" s="316">
        <f t="shared" si="405"/>
        <v>0</v>
      </c>
      <c r="BR263" s="316">
        <f t="shared" si="405"/>
        <v>0</v>
      </c>
      <c r="BS263" s="316">
        <f t="shared" si="405"/>
        <v>0</v>
      </c>
      <c r="BT263" s="316">
        <f t="shared" si="405"/>
        <v>0</v>
      </c>
      <c r="BU263" s="316">
        <f t="shared" ref="BU263:BX263" si="406">IF($C64="NON-QALY",IF(BU$49="-","",BU$158*BU262),IF($C64="QALY",IF(BU$49="-","",BU262*BU$159),"N/A"))</f>
        <v>0</v>
      </c>
      <c r="BV263" s="316">
        <f t="shared" si="406"/>
        <v>0</v>
      </c>
      <c r="BW263" s="316">
        <f t="shared" si="406"/>
        <v>0</v>
      </c>
      <c r="BX263" s="316">
        <f t="shared" si="406"/>
        <v>0</v>
      </c>
    </row>
    <row r="264" spans="1:76" s="31" customFormat="1" ht="12" customHeight="1" x14ac:dyDescent="0.2">
      <c r="C264" s="490" t="s">
        <v>55</v>
      </c>
      <c r="D264" s="319">
        <f>SUM(D234:D263)</f>
        <v>0</v>
      </c>
      <c r="E264" s="319">
        <f>SUM(E234:E263)</f>
        <v>0</v>
      </c>
      <c r="F264" s="319">
        <f>SUM(G264:BX264)</f>
        <v>0</v>
      </c>
      <c r="G264" s="317">
        <f>SUM(G263,G261,G259,G257,G255,G253,G251,G249,G247,G245,G243,G241,G239,G237,G235)</f>
        <v>0</v>
      </c>
      <c r="H264" s="317">
        <f t="shared" ref="H264" si="407">SUM(H263,H261,H259,H257,H255,H253,H251,H249,H247,H245,H243,H241,H239,H237,H235)</f>
        <v>0</v>
      </c>
      <c r="I264" s="317">
        <f t="shared" ref="I264" si="408">SUM(I263,I261,I259,I257,I255,I253,I251,I249,I247,I245,I243,I241,I239,I237,I235)</f>
        <v>0</v>
      </c>
      <c r="J264" s="317">
        <f t="shared" ref="J264" si="409">SUM(J263,J261,J259,J257,J255,J253,J251,J249,J247,J245,J243,J241,J239,J237,J235)</f>
        <v>0</v>
      </c>
      <c r="K264" s="317">
        <f t="shared" ref="K264" si="410">SUM(K263,K261,K259,K257,K255,K253,K251,K249,K247,K245,K243,K241,K239,K237,K235)</f>
        <v>0</v>
      </c>
      <c r="L264" s="317">
        <f t="shared" ref="L264" si="411">SUM(L263,L261,L259,L257,L255,L253,L251,L249,L247,L245,L243,L241,L239,L237,L235)</f>
        <v>0</v>
      </c>
      <c r="M264" s="317">
        <f t="shared" ref="M264" si="412">SUM(M263,M261,M259,M257,M255,M253,M251,M249,M247,M245,M243,M241,M239,M237,M235)</f>
        <v>0</v>
      </c>
      <c r="N264" s="317">
        <f t="shared" ref="N264" si="413">SUM(N263,N261,N259,N257,N255,N253,N251,N249,N247,N245,N243,N241,N239,N237,N235)</f>
        <v>0</v>
      </c>
      <c r="O264" s="317">
        <f t="shared" ref="O264" si="414">SUM(O263,O261,O259,O257,O255,O253,O251,O249,O247,O245,O243,O241,O239,O237,O235)</f>
        <v>0</v>
      </c>
      <c r="P264" s="317">
        <f t="shared" ref="P264" si="415">SUM(P263,P261,P259,P257,P255,P253,P251,P249,P247,P245,P243,P241,P239,P237,P235)</f>
        <v>0</v>
      </c>
      <c r="Q264" s="317">
        <f t="shared" ref="Q264" si="416">SUM(Q263,Q261,Q259,Q257,Q255,Q253,Q251,Q249,Q247,Q245,Q243,Q241,Q239,Q237,Q235)</f>
        <v>0</v>
      </c>
      <c r="R264" s="317">
        <f t="shared" ref="R264" si="417">SUM(R263,R261,R259,R257,R255,R253,R251,R249,R247,R245,R243,R241,R239,R237,R235)</f>
        <v>0</v>
      </c>
      <c r="S264" s="317">
        <f t="shared" ref="S264" si="418">SUM(S263,S261,S259,S257,S255,S253,S251,S249,S247,S245,S243,S241,S239,S237,S235)</f>
        <v>0</v>
      </c>
      <c r="T264" s="317">
        <f t="shared" ref="T264" si="419">SUM(T263,T261,T259,T257,T255,T253,T251,T249,T247,T245,T243,T241,T239,T237,T235)</f>
        <v>0</v>
      </c>
      <c r="U264" s="317">
        <f t="shared" ref="U264" si="420">SUM(U263,U261,U259,U257,U255,U253,U251,U249,U247,U245,U243,U241,U239,U237,U235)</f>
        <v>0</v>
      </c>
      <c r="V264" s="317">
        <f t="shared" ref="V264" si="421">SUM(V263,V261,V259,V257,V255,V253,V251,V249,V247,V245,V243,V241,V239,V237,V235)</f>
        <v>0</v>
      </c>
      <c r="W264" s="317">
        <f t="shared" ref="W264" si="422">SUM(W263,W261,W259,W257,W255,W253,W251,W249,W247,W245,W243,W241,W239,W237,W235)</f>
        <v>0</v>
      </c>
      <c r="X264" s="317">
        <f t="shared" ref="X264" si="423">SUM(X263,X261,X259,X257,X255,X253,X251,X249,X247,X245,X243,X241,X239,X237,X235)</f>
        <v>0</v>
      </c>
      <c r="Y264" s="317">
        <f t="shared" ref="Y264" si="424">SUM(Y263,Y261,Y259,Y257,Y255,Y253,Y251,Y249,Y247,Y245,Y243,Y241,Y239,Y237,Y235)</f>
        <v>0</v>
      </c>
      <c r="Z264" s="317">
        <f t="shared" ref="Z264" si="425">SUM(Z263,Z261,Z259,Z257,Z255,Z253,Z251,Z249,Z247,Z245,Z243,Z241,Z239,Z237,Z235)</f>
        <v>0</v>
      </c>
      <c r="AA264" s="317">
        <f t="shared" ref="AA264" si="426">SUM(AA263,AA261,AA259,AA257,AA255,AA253,AA251,AA249,AA247,AA245,AA243,AA241,AA239,AA237,AA235)</f>
        <v>0</v>
      </c>
      <c r="AB264" s="317">
        <f t="shared" ref="AB264" si="427">SUM(AB263,AB261,AB259,AB257,AB255,AB253,AB251,AB249,AB247,AB245,AB243,AB241,AB239,AB237,AB235)</f>
        <v>0</v>
      </c>
      <c r="AC264" s="317">
        <f t="shared" ref="AC264" si="428">SUM(AC263,AC261,AC259,AC257,AC255,AC253,AC251,AC249,AC247,AC245,AC243,AC241,AC239,AC237,AC235)</f>
        <v>0</v>
      </c>
      <c r="AD264" s="317">
        <f t="shared" ref="AD264" si="429">SUM(AD263,AD261,AD259,AD257,AD255,AD253,AD251,AD249,AD247,AD245,AD243,AD241,AD239,AD237,AD235)</f>
        <v>0</v>
      </c>
      <c r="AE264" s="317">
        <f t="shared" ref="AE264" si="430">SUM(AE263,AE261,AE259,AE257,AE255,AE253,AE251,AE249,AE247,AE245,AE243,AE241,AE239,AE237,AE235)</f>
        <v>0</v>
      </c>
      <c r="AF264" s="317">
        <f t="shared" ref="AF264" si="431">SUM(AF263,AF261,AF259,AF257,AF255,AF253,AF251,AF249,AF247,AF245,AF243,AF241,AF239,AF237,AF235)</f>
        <v>0</v>
      </c>
      <c r="AG264" s="317">
        <f t="shared" ref="AG264" si="432">SUM(AG263,AG261,AG259,AG257,AG255,AG253,AG251,AG249,AG247,AG245,AG243,AG241,AG239,AG237,AG235)</f>
        <v>0</v>
      </c>
      <c r="AH264" s="317">
        <f t="shared" ref="AH264" si="433">SUM(AH263,AH261,AH259,AH257,AH255,AH253,AH251,AH249,AH247,AH245,AH243,AH241,AH239,AH237,AH235)</f>
        <v>0</v>
      </c>
      <c r="AI264" s="317">
        <f t="shared" ref="AI264" si="434">SUM(AI263,AI261,AI259,AI257,AI255,AI253,AI251,AI249,AI247,AI245,AI243,AI241,AI239,AI237,AI235)</f>
        <v>0</v>
      </c>
      <c r="AJ264" s="317">
        <f t="shared" ref="AJ264" si="435">SUM(AJ263,AJ261,AJ259,AJ257,AJ255,AJ253,AJ251,AJ249,AJ247,AJ245,AJ243,AJ241,AJ239,AJ237,AJ235)</f>
        <v>0</v>
      </c>
      <c r="AK264" s="317">
        <f t="shared" ref="AK264" si="436">SUM(AK263,AK261,AK259,AK257,AK255,AK253,AK251,AK249,AK247,AK245,AK243,AK241,AK239,AK237,AK235)</f>
        <v>0</v>
      </c>
      <c r="AL264" s="317">
        <f t="shared" ref="AL264" si="437">SUM(AL263,AL261,AL259,AL257,AL255,AL253,AL251,AL249,AL247,AL245,AL243,AL241,AL239,AL237,AL235)</f>
        <v>0</v>
      </c>
      <c r="AM264" s="317">
        <f t="shared" ref="AM264" si="438">SUM(AM263,AM261,AM259,AM257,AM255,AM253,AM251,AM249,AM247,AM245,AM243,AM241,AM239,AM237,AM235)</f>
        <v>0</v>
      </c>
      <c r="AN264" s="317">
        <f t="shared" ref="AN264" si="439">SUM(AN263,AN261,AN259,AN257,AN255,AN253,AN251,AN249,AN247,AN245,AN243,AN241,AN239,AN237,AN235)</f>
        <v>0</v>
      </c>
      <c r="AO264" s="317">
        <f t="shared" ref="AO264" si="440">SUM(AO263,AO261,AO259,AO257,AO255,AO253,AO251,AO249,AO247,AO245,AO243,AO241,AO239,AO237,AO235)</f>
        <v>0</v>
      </c>
      <c r="AP264" s="317">
        <f t="shared" ref="AP264" si="441">SUM(AP263,AP261,AP259,AP257,AP255,AP253,AP251,AP249,AP247,AP245,AP243,AP241,AP239,AP237,AP235)</f>
        <v>0</v>
      </c>
      <c r="AQ264" s="317">
        <f t="shared" ref="AQ264" si="442">SUM(AQ263,AQ261,AQ259,AQ257,AQ255,AQ253,AQ251,AQ249,AQ247,AQ245,AQ243,AQ241,AQ239,AQ237,AQ235)</f>
        <v>0</v>
      </c>
      <c r="AR264" s="317">
        <f t="shared" ref="AR264" si="443">SUM(AR263,AR261,AR259,AR257,AR255,AR253,AR251,AR249,AR247,AR245,AR243,AR241,AR239,AR237,AR235)</f>
        <v>0</v>
      </c>
      <c r="AS264" s="317">
        <f t="shared" ref="AS264" si="444">SUM(AS263,AS261,AS259,AS257,AS255,AS253,AS251,AS249,AS247,AS245,AS243,AS241,AS239,AS237,AS235)</f>
        <v>0</v>
      </c>
      <c r="AT264" s="317">
        <f t="shared" ref="AT264" si="445">SUM(AT263,AT261,AT259,AT257,AT255,AT253,AT251,AT249,AT247,AT245,AT243,AT241,AT239,AT237,AT235)</f>
        <v>0</v>
      </c>
      <c r="AU264" s="317">
        <f t="shared" ref="AU264" si="446">SUM(AU263,AU261,AU259,AU257,AU255,AU253,AU251,AU249,AU247,AU245,AU243,AU241,AU239,AU237,AU235)</f>
        <v>0</v>
      </c>
      <c r="AV264" s="317">
        <f t="shared" ref="AV264" si="447">SUM(AV263,AV261,AV259,AV257,AV255,AV253,AV251,AV249,AV247,AV245,AV243,AV241,AV239,AV237,AV235)</f>
        <v>0</v>
      </c>
      <c r="AW264" s="317">
        <f t="shared" ref="AW264" si="448">SUM(AW263,AW261,AW259,AW257,AW255,AW253,AW251,AW249,AW247,AW245,AW243,AW241,AW239,AW237,AW235)</f>
        <v>0</v>
      </c>
      <c r="AX264" s="317">
        <f t="shared" ref="AX264" si="449">SUM(AX263,AX261,AX259,AX257,AX255,AX253,AX251,AX249,AX247,AX245,AX243,AX241,AX239,AX237,AX235)</f>
        <v>0</v>
      </c>
      <c r="AY264" s="317">
        <f t="shared" ref="AY264" si="450">SUM(AY263,AY261,AY259,AY257,AY255,AY253,AY251,AY249,AY247,AY245,AY243,AY241,AY239,AY237,AY235)</f>
        <v>0</v>
      </c>
      <c r="AZ264" s="317">
        <f t="shared" ref="AZ264" si="451">SUM(AZ263,AZ261,AZ259,AZ257,AZ255,AZ253,AZ251,AZ249,AZ247,AZ245,AZ243,AZ241,AZ239,AZ237,AZ235)</f>
        <v>0</v>
      </c>
      <c r="BA264" s="317">
        <f t="shared" ref="BA264" si="452">SUM(BA263,BA261,BA259,BA257,BA255,BA253,BA251,BA249,BA247,BA245,BA243,BA241,BA239,BA237,BA235)</f>
        <v>0</v>
      </c>
      <c r="BB264" s="317">
        <f t="shared" ref="BB264" si="453">SUM(BB263,BB261,BB259,BB257,BB255,BB253,BB251,BB249,BB247,BB245,BB243,BB241,BB239,BB237,BB235)</f>
        <v>0</v>
      </c>
      <c r="BC264" s="317">
        <f t="shared" ref="BC264" si="454">SUM(BC263,BC261,BC259,BC257,BC255,BC253,BC251,BC249,BC247,BC245,BC243,BC241,BC239,BC237,BC235)</f>
        <v>0</v>
      </c>
      <c r="BD264" s="317">
        <f t="shared" ref="BD264" si="455">SUM(BD263,BD261,BD259,BD257,BD255,BD253,BD251,BD249,BD247,BD245,BD243,BD241,BD239,BD237,BD235)</f>
        <v>0</v>
      </c>
      <c r="BE264" s="317">
        <f t="shared" ref="BE264" si="456">SUM(BE263,BE261,BE259,BE257,BE255,BE253,BE251,BE249,BE247,BE245,BE243,BE241,BE239,BE237,BE235)</f>
        <v>0</v>
      </c>
      <c r="BF264" s="317">
        <f t="shared" ref="BF264" si="457">SUM(BF263,BF261,BF259,BF257,BF255,BF253,BF251,BF249,BF247,BF245,BF243,BF241,BF239,BF237,BF235)</f>
        <v>0</v>
      </c>
      <c r="BG264" s="317">
        <f t="shared" ref="BG264" si="458">SUM(BG263,BG261,BG259,BG257,BG255,BG253,BG251,BG249,BG247,BG245,BG243,BG241,BG239,BG237,BG235)</f>
        <v>0</v>
      </c>
      <c r="BH264" s="317">
        <f t="shared" ref="BH264" si="459">SUM(BH263,BH261,BH259,BH257,BH255,BH253,BH251,BH249,BH247,BH245,BH243,BH241,BH239,BH237,BH235)</f>
        <v>0</v>
      </c>
      <c r="BI264" s="317">
        <f t="shared" ref="BI264" si="460">SUM(BI263,BI261,BI259,BI257,BI255,BI253,BI251,BI249,BI247,BI245,BI243,BI241,BI239,BI237,BI235)</f>
        <v>0</v>
      </c>
      <c r="BJ264" s="317">
        <f t="shared" ref="BJ264" si="461">SUM(BJ263,BJ261,BJ259,BJ257,BJ255,BJ253,BJ251,BJ249,BJ247,BJ245,BJ243,BJ241,BJ239,BJ237,BJ235)</f>
        <v>0</v>
      </c>
      <c r="BK264" s="317">
        <f t="shared" ref="BK264" si="462">SUM(BK263,BK261,BK259,BK257,BK255,BK253,BK251,BK249,BK247,BK245,BK243,BK241,BK239,BK237,BK235)</f>
        <v>0</v>
      </c>
      <c r="BL264" s="317">
        <f t="shared" ref="BL264" si="463">SUM(BL263,BL261,BL259,BL257,BL255,BL253,BL251,BL249,BL247,BL245,BL243,BL241,BL239,BL237,BL235)</f>
        <v>0</v>
      </c>
      <c r="BM264" s="317">
        <f t="shared" ref="BM264" si="464">SUM(BM263,BM261,BM259,BM257,BM255,BM253,BM251,BM249,BM247,BM245,BM243,BM241,BM239,BM237,BM235)</f>
        <v>0</v>
      </c>
      <c r="BN264" s="317">
        <f t="shared" ref="BN264" si="465">SUM(BN263,BN261,BN259,BN257,BN255,BN253,BN251,BN249,BN247,BN245,BN243,BN241,BN239,BN237,BN235)</f>
        <v>0</v>
      </c>
      <c r="BO264" s="317">
        <f t="shared" ref="BO264" si="466">SUM(BO263,BO261,BO259,BO257,BO255,BO253,BO251,BO249,BO247,BO245,BO243,BO241,BO239,BO237,BO235)</f>
        <v>0</v>
      </c>
      <c r="BP264" s="317">
        <f t="shared" ref="BP264" si="467">SUM(BP263,BP261,BP259,BP257,BP255,BP253,BP251,BP249,BP247,BP245,BP243,BP241,BP239,BP237,BP235)</f>
        <v>0</v>
      </c>
      <c r="BQ264" s="317">
        <f t="shared" ref="BQ264" si="468">SUM(BQ263,BQ261,BQ259,BQ257,BQ255,BQ253,BQ251,BQ249,BQ247,BQ245,BQ243,BQ241,BQ239,BQ237,BQ235)</f>
        <v>0</v>
      </c>
      <c r="BR264" s="317">
        <f t="shared" ref="BR264" si="469">SUM(BR263,BR261,BR259,BR257,BR255,BR253,BR251,BR249,BR247,BR245,BR243,BR241,BR239,BR237,BR235)</f>
        <v>0</v>
      </c>
      <c r="BS264" s="317">
        <f t="shared" ref="BS264" si="470">SUM(BS263,BS261,BS259,BS257,BS255,BS253,BS251,BS249,BS247,BS245,BS243,BS241,BS239,BS237,BS235)</f>
        <v>0</v>
      </c>
      <c r="BT264" s="317">
        <f t="shared" ref="BT264" si="471">SUM(BT263,BT261,BT259,BT257,BT255,BT253,BT251,BT249,BT247,BT245,BT243,BT241,BT239,BT237,BT235)</f>
        <v>0</v>
      </c>
      <c r="BU264" s="317">
        <f t="shared" ref="BU264" si="472">SUM(BU263,BU261,BU259,BU257,BU255,BU253,BU251,BU249,BU247,BU245,BU243,BU241,BU239,BU237,BU235)</f>
        <v>0</v>
      </c>
      <c r="BV264" s="317">
        <f t="shared" ref="BV264" si="473">SUM(BV263,BV261,BV259,BV257,BV255,BV253,BV251,BV249,BV247,BV245,BV243,BV241,BV239,BV237,BV235)</f>
        <v>0</v>
      </c>
      <c r="BW264" s="317">
        <f t="shared" ref="BW264" si="474">SUM(BW263,BW261,BW259,BW257,BW255,BW253,BW251,BW249,BW247,BW245,BW243,BW241,BW239,BW237,BW235)</f>
        <v>0</v>
      </c>
      <c r="BX264" s="317">
        <f t="shared" ref="BX264" si="475">SUM(BX263,BX261,BX259,BX257,BX255,BX253,BX251,BX249,BX247,BX245,BX243,BX241,BX239,BX237,BX235)</f>
        <v>0</v>
      </c>
    </row>
    <row r="265" spans="1:76" ht="12" customHeight="1" x14ac:dyDescent="0.2">
      <c r="D265" s="318"/>
      <c r="E265" s="318"/>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4"/>
      <c r="AD265" s="264"/>
      <c r="AE265" s="264"/>
      <c r="AF265" s="264"/>
      <c r="AG265" s="264"/>
      <c r="AH265" s="264"/>
      <c r="AI265" s="264"/>
      <c r="AJ265" s="264"/>
      <c r="AK265" s="264"/>
      <c r="AL265" s="264"/>
      <c r="AM265" s="264"/>
      <c r="AN265" s="264"/>
      <c r="AO265" s="264"/>
      <c r="AP265" s="264"/>
      <c r="AQ265" s="264"/>
      <c r="AR265" s="264"/>
      <c r="AS265" s="264"/>
      <c r="AT265" s="264"/>
      <c r="AU265" s="264"/>
      <c r="AV265" s="264"/>
      <c r="AW265" s="264"/>
      <c r="AX265" s="264"/>
      <c r="AY265" s="264"/>
      <c r="AZ265" s="264"/>
      <c r="BA265" s="264"/>
      <c r="BB265" s="264"/>
      <c r="BC265" s="264"/>
      <c r="BD265" s="264"/>
      <c r="BE265" s="264"/>
      <c r="BF265" s="264"/>
      <c r="BG265" s="264"/>
      <c r="BH265" s="264"/>
      <c r="BI265" s="264"/>
      <c r="BJ265" s="264"/>
      <c r="BK265" s="264"/>
      <c r="BL265" s="264"/>
      <c r="BM265" s="264"/>
      <c r="BN265" s="264"/>
      <c r="BO265" s="264"/>
      <c r="BP265" s="264"/>
      <c r="BQ265" s="264"/>
      <c r="BR265" s="264"/>
      <c r="BS265" s="264"/>
      <c r="BT265" s="264"/>
      <c r="BU265" s="264"/>
      <c r="BV265" s="264"/>
      <c r="BW265" s="264"/>
      <c r="BX265" s="264"/>
    </row>
    <row r="266" spans="1:76" ht="12" customHeight="1" x14ac:dyDescent="0.2">
      <c r="A266" s="735" t="str">
        <f>A69</f>
        <v xml:space="preserve">Option 3 - </v>
      </c>
      <c r="B266" s="735"/>
      <c r="C266" s="735"/>
      <c r="D266" s="735"/>
      <c r="E266" s="7"/>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4"/>
      <c r="AD266" s="264"/>
      <c r="AE266" s="264"/>
      <c r="AF266" s="264"/>
      <c r="AG266" s="264"/>
      <c r="AH266" s="264"/>
      <c r="AI266" s="264"/>
      <c r="AJ266" s="264"/>
      <c r="AK266" s="264"/>
      <c r="AL266" s="264"/>
      <c r="AM266" s="264"/>
      <c r="AN266" s="264"/>
      <c r="AO266" s="264"/>
      <c r="AP266" s="264"/>
      <c r="AQ266" s="264"/>
      <c r="AR266" s="264"/>
      <c r="AS266" s="264"/>
      <c r="AT266" s="264"/>
      <c r="AU266" s="264"/>
      <c r="AV266" s="264"/>
      <c r="AW266" s="264"/>
      <c r="AX266" s="264"/>
      <c r="AY266" s="264"/>
      <c r="AZ266" s="264"/>
      <c r="BA266" s="264"/>
      <c r="BB266" s="264"/>
      <c r="BC266" s="264"/>
      <c r="BD266" s="264"/>
      <c r="BE266" s="264"/>
      <c r="BF266" s="264"/>
      <c r="BG266" s="264"/>
      <c r="BH266" s="264"/>
      <c r="BI266" s="264"/>
      <c r="BJ266" s="264"/>
      <c r="BK266" s="264"/>
      <c r="BL266" s="264"/>
      <c r="BM266" s="264"/>
      <c r="BN266" s="264"/>
      <c r="BO266" s="264"/>
      <c r="BP266" s="264"/>
      <c r="BQ266" s="264"/>
      <c r="BR266" s="264"/>
      <c r="BS266" s="264"/>
      <c r="BT266" s="264"/>
      <c r="BU266" s="264"/>
      <c r="BV266" s="264"/>
      <c r="BW266" s="264"/>
      <c r="BX266" s="264"/>
    </row>
    <row r="267" spans="1:76" ht="12" customHeight="1" x14ac:dyDescent="0.2">
      <c r="A267" s="726" t="s">
        <v>49</v>
      </c>
      <c r="B267" s="713">
        <f>B72</f>
        <v>0</v>
      </c>
      <c r="C267" s="713" t="str">
        <f>C72</f>
        <v>Non-QALY</v>
      </c>
      <c r="D267" s="709">
        <f>E267/(IF(C72="QALY",Factors!$BU$67,Factors!$BU$66))</f>
        <v>0</v>
      </c>
      <c r="E267" s="709">
        <f>SUM(G268:BX268)</f>
        <v>0</v>
      </c>
      <c r="F267" s="34" t="s">
        <v>325</v>
      </c>
      <c r="G267" s="316">
        <f t="shared" ref="G267:H267" si="476">G72</f>
        <v>0</v>
      </c>
      <c r="H267" s="316">
        <f t="shared" si="476"/>
        <v>0</v>
      </c>
      <c r="I267" s="316">
        <f t="shared" ref="I267:BT267" si="477">I72</f>
        <v>0</v>
      </c>
      <c r="J267" s="316">
        <f t="shared" si="477"/>
        <v>0</v>
      </c>
      <c r="K267" s="316">
        <f t="shared" si="477"/>
        <v>0</v>
      </c>
      <c r="L267" s="316">
        <f t="shared" si="477"/>
        <v>0</v>
      </c>
      <c r="M267" s="316">
        <f t="shared" si="477"/>
        <v>0</v>
      </c>
      <c r="N267" s="316">
        <f t="shared" si="477"/>
        <v>0</v>
      </c>
      <c r="O267" s="316">
        <f t="shared" si="477"/>
        <v>0</v>
      </c>
      <c r="P267" s="316">
        <f t="shared" si="477"/>
        <v>0</v>
      </c>
      <c r="Q267" s="316">
        <f t="shared" si="477"/>
        <v>0</v>
      </c>
      <c r="R267" s="316">
        <f t="shared" si="477"/>
        <v>0</v>
      </c>
      <c r="S267" s="316">
        <f t="shared" si="477"/>
        <v>0</v>
      </c>
      <c r="T267" s="316">
        <f t="shared" si="477"/>
        <v>0</v>
      </c>
      <c r="U267" s="316">
        <f t="shared" si="477"/>
        <v>0</v>
      </c>
      <c r="V267" s="316">
        <f t="shared" si="477"/>
        <v>0</v>
      </c>
      <c r="W267" s="316">
        <f t="shared" si="477"/>
        <v>0</v>
      </c>
      <c r="X267" s="316">
        <f t="shared" si="477"/>
        <v>0</v>
      </c>
      <c r="Y267" s="316">
        <f t="shared" si="477"/>
        <v>0</v>
      </c>
      <c r="Z267" s="316">
        <f t="shared" si="477"/>
        <v>0</v>
      </c>
      <c r="AA267" s="316">
        <f t="shared" si="477"/>
        <v>0</v>
      </c>
      <c r="AB267" s="316">
        <f t="shared" si="477"/>
        <v>0</v>
      </c>
      <c r="AC267" s="316">
        <f t="shared" si="477"/>
        <v>0</v>
      </c>
      <c r="AD267" s="316">
        <f t="shared" si="477"/>
        <v>0</v>
      </c>
      <c r="AE267" s="316">
        <f t="shared" si="477"/>
        <v>0</v>
      </c>
      <c r="AF267" s="316">
        <f t="shared" si="477"/>
        <v>0</v>
      </c>
      <c r="AG267" s="316">
        <f t="shared" si="477"/>
        <v>0</v>
      </c>
      <c r="AH267" s="316">
        <f t="shared" si="477"/>
        <v>0</v>
      </c>
      <c r="AI267" s="316">
        <f t="shared" si="477"/>
        <v>0</v>
      </c>
      <c r="AJ267" s="316">
        <f t="shared" si="477"/>
        <v>0</v>
      </c>
      <c r="AK267" s="316">
        <f t="shared" si="477"/>
        <v>0</v>
      </c>
      <c r="AL267" s="316">
        <f t="shared" si="477"/>
        <v>0</v>
      </c>
      <c r="AM267" s="316">
        <f t="shared" si="477"/>
        <v>0</v>
      </c>
      <c r="AN267" s="316">
        <f t="shared" si="477"/>
        <v>0</v>
      </c>
      <c r="AO267" s="316">
        <f t="shared" si="477"/>
        <v>0</v>
      </c>
      <c r="AP267" s="316">
        <f t="shared" si="477"/>
        <v>0</v>
      </c>
      <c r="AQ267" s="316">
        <f t="shared" si="477"/>
        <v>0</v>
      </c>
      <c r="AR267" s="316">
        <f t="shared" si="477"/>
        <v>0</v>
      </c>
      <c r="AS267" s="316">
        <f t="shared" si="477"/>
        <v>0</v>
      </c>
      <c r="AT267" s="316">
        <f t="shared" si="477"/>
        <v>0</v>
      </c>
      <c r="AU267" s="316">
        <f t="shared" si="477"/>
        <v>0</v>
      </c>
      <c r="AV267" s="316">
        <f t="shared" si="477"/>
        <v>0</v>
      </c>
      <c r="AW267" s="316">
        <f t="shared" si="477"/>
        <v>0</v>
      </c>
      <c r="AX267" s="316">
        <f t="shared" si="477"/>
        <v>0</v>
      </c>
      <c r="AY267" s="316">
        <f t="shared" si="477"/>
        <v>0</v>
      </c>
      <c r="AZ267" s="316">
        <f t="shared" si="477"/>
        <v>0</v>
      </c>
      <c r="BA267" s="316">
        <f t="shared" si="477"/>
        <v>0</v>
      </c>
      <c r="BB267" s="316">
        <f t="shared" si="477"/>
        <v>0</v>
      </c>
      <c r="BC267" s="316">
        <f t="shared" si="477"/>
        <v>0</v>
      </c>
      <c r="BD267" s="316">
        <f t="shared" si="477"/>
        <v>0</v>
      </c>
      <c r="BE267" s="316">
        <f t="shared" si="477"/>
        <v>0</v>
      </c>
      <c r="BF267" s="316">
        <f t="shared" si="477"/>
        <v>0</v>
      </c>
      <c r="BG267" s="316">
        <f t="shared" si="477"/>
        <v>0</v>
      </c>
      <c r="BH267" s="316">
        <f t="shared" si="477"/>
        <v>0</v>
      </c>
      <c r="BI267" s="316">
        <f t="shared" si="477"/>
        <v>0</v>
      </c>
      <c r="BJ267" s="316">
        <f t="shared" si="477"/>
        <v>0</v>
      </c>
      <c r="BK267" s="316">
        <f t="shared" si="477"/>
        <v>0</v>
      </c>
      <c r="BL267" s="316">
        <f t="shared" si="477"/>
        <v>0</v>
      </c>
      <c r="BM267" s="316">
        <f t="shared" si="477"/>
        <v>0</v>
      </c>
      <c r="BN267" s="316">
        <f t="shared" si="477"/>
        <v>0</v>
      </c>
      <c r="BO267" s="316">
        <f t="shared" si="477"/>
        <v>0</v>
      </c>
      <c r="BP267" s="316">
        <f t="shared" si="477"/>
        <v>0</v>
      </c>
      <c r="BQ267" s="316">
        <f t="shared" si="477"/>
        <v>0</v>
      </c>
      <c r="BR267" s="316">
        <f t="shared" si="477"/>
        <v>0</v>
      </c>
      <c r="BS267" s="316">
        <f t="shared" si="477"/>
        <v>0</v>
      </c>
      <c r="BT267" s="316">
        <f t="shared" si="477"/>
        <v>0</v>
      </c>
      <c r="BU267" s="316">
        <f t="shared" ref="BU267:BX267" si="478">BU72</f>
        <v>0</v>
      </c>
      <c r="BV267" s="316">
        <f t="shared" si="478"/>
        <v>0</v>
      </c>
      <c r="BW267" s="316">
        <f t="shared" si="478"/>
        <v>0</v>
      </c>
      <c r="BX267" s="316">
        <f t="shared" si="478"/>
        <v>0</v>
      </c>
    </row>
    <row r="268" spans="1:76" ht="12" customHeight="1" x14ac:dyDescent="0.2">
      <c r="A268" s="727"/>
      <c r="B268" s="714"/>
      <c r="C268" s="714"/>
      <c r="D268" s="710"/>
      <c r="E268" s="710"/>
      <c r="F268" s="90" t="s">
        <v>324</v>
      </c>
      <c r="G268" s="316">
        <f>IF($C72="","N/A",G267)</f>
        <v>0</v>
      </c>
      <c r="H268" s="316">
        <f t="shared" ref="H268:BS268" si="479">IF($C72="NON-QALY",IF(H$71="-","",H$158*H267),IF($C72="QALY",IF(H$71="-","",H267*H$159),"N/A"))</f>
        <v>0</v>
      </c>
      <c r="I268" s="316">
        <f t="shared" si="479"/>
        <v>0</v>
      </c>
      <c r="J268" s="316">
        <f t="shared" si="479"/>
        <v>0</v>
      </c>
      <c r="K268" s="316">
        <f t="shared" si="479"/>
        <v>0</v>
      </c>
      <c r="L268" s="316">
        <f t="shared" si="479"/>
        <v>0</v>
      </c>
      <c r="M268" s="316">
        <f t="shared" si="479"/>
        <v>0</v>
      </c>
      <c r="N268" s="316">
        <f t="shared" si="479"/>
        <v>0</v>
      </c>
      <c r="O268" s="316">
        <f t="shared" si="479"/>
        <v>0</v>
      </c>
      <c r="P268" s="316">
        <f t="shared" si="479"/>
        <v>0</v>
      </c>
      <c r="Q268" s="316">
        <f t="shared" si="479"/>
        <v>0</v>
      </c>
      <c r="R268" s="316">
        <f t="shared" si="479"/>
        <v>0</v>
      </c>
      <c r="S268" s="316">
        <f t="shared" si="479"/>
        <v>0</v>
      </c>
      <c r="T268" s="316">
        <f t="shared" si="479"/>
        <v>0</v>
      </c>
      <c r="U268" s="316">
        <f t="shared" si="479"/>
        <v>0</v>
      </c>
      <c r="V268" s="316">
        <f t="shared" si="479"/>
        <v>0</v>
      </c>
      <c r="W268" s="316">
        <f t="shared" si="479"/>
        <v>0</v>
      </c>
      <c r="X268" s="316">
        <f t="shared" si="479"/>
        <v>0</v>
      </c>
      <c r="Y268" s="316">
        <f t="shared" si="479"/>
        <v>0</v>
      </c>
      <c r="Z268" s="316">
        <f t="shared" si="479"/>
        <v>0</v>
      </c>
      <c r="AA268" s="316">
        <f t="shared" si="479"/>
        <v>0</v>
      </c>
      <c r="AB268" s="316">
        <f t="shared" si="479"/>
        <v>0</v>
      </c>
      <c r="AC268" s="316">
        <f t="shared" si="479"/>
        <v>0</v>
      </c>
      <c r="AD268" s="316">
        <f t="shared" si="479"/>
        <v>0</v>
      </c>
      <c r="AE268" s="316">
        <f t="shared" si="479"/>
        <v>0</v>
      </c>
      <c r="AF268" s="316">
        <f t="shared" si="479"/>
        <v>0</v>
      </c>
      <c r="AG268" s="316">
        <f t="shared" si="479"/>
        <v>0</v>
      </c>
      <c r="AH268" s="316">
        <f t="shared" si="479"/>
        <v>0</v>
      </c>
      <c r="AI268" s="316">
        <f t="shared" si="479"/>
        <v>0</v>
      </c>
      <c r="AJ268" s="316">
        <f t="shared" si="479"/>
        <v>0</v>
      </c>
      <c r="AK268" s="316">
        <f t="shared" si="479"/>
        <v>0</v>
      </c>
      <c r="AL268" s="316">
        <f t="shared" si="479"/>
        <v>0</v>
      </c>
      <c r="AM268" s="316">
        <f t="shared" si="479"/>
        <v>0</v>
      </c>
      <c r="AN268" s="316">
        <f t="shared" si="479"/>
        <v>0</v>
      </c>
      <c r="AO268" s="316">
        <f t="shared" si="479"/>
        <v>0</v>
      </c>
      <c r="AP268" s="316">
        <f t="shared" si="479"/>
        <v>0</v>
      </c>
      <c r="AQ268" s="316">
        <f t="shared" si="479"/>
        <v>0</v>
      </c>
      <c r="AR268" s="316">
        <f t="shared" si="479"/>
        <v>0</v>
      </c>
      <c r="AS268" s="316">
        <f t="shared" si="479"/>
        <v>0</v>
      </c>
      <c r="AT268" s="316">
        <f t="shared" si="479"/>
        <v>0</v>
      </c>
      <c r="AU268" s="316">
        <f t="shared" si="479"/>
        <v>0</v>
      </c>
      <c r="AV268" s="316">
        <f t="shared" si="479"/>
        <v>0</v>
      </c>
      <c r="AW268" s="316">
        <f t="shared" si="479"/>
        <v>0</v>
      </c>
      <c r="AX268" s="316">
        <f t="shared" si="479"/>
        <v>0</v>
      </c>
      <c r="AY268" s="316">
        <f t="shared" si="479"/>
        <v>0</v>
      </c>
      <c r="AZ268" s="316">
        <f t="shared" si="479"/>
        <v>0</v>
      </c>
      <c r="BA268" s="316">
        <f t="shared" si="479"/>
        <v>0</v>
      </c>
      <c r="BB268" s="316">
        <f t="shared" si="479"/>
        <v>0</v>
      </c>
      <c r="BC268" s="316">
        <f t="shared" si="479"/>
        <v>0</v>
      </c>
      <c r="BD268" s="316">
        <f t="shared" si="479"/>
        <v>0</v>
      </c>
      <c r="BE268" s="316">
        <f t="shared" si="479"/>
        <v>0</v>
      </c>
      <c r="BF268" s="316">
        <f t="shared" si="479"/>
        <v>0</v>
      </c>
      <c r="BG268" s="316">
        <f t="shared" si="479"/>
        <v>0</v>
      </c>
      <c r="BH268" s="316">
        <f t="shared" si="479"/>
        <v>0</v>
      </c>
      <c r="BI268" s="316">
        <f t="shared" si="479"/>
        <v>0</v>
      </c>
      <c r="BJ268" s="316">
        <f t="shared" si="479"/>
        <v>0</v>
      </c>
      <c r="BK268" s="316">
        <f t="shared" si="479"/>
        <v>0</v>
      </c>
      <c r="BL268" s="316">
        <f t="shared" si="479"/>
        <v>0</v>
      </c>
      <c r="BM268" s="316">
        <f t="shared" si="479"/>
        <v>0</v>
      </c>
      <c r="BN268" s="316">
        <f t="shared" si="479"/>
        <v>0</v>
      </c>
      <c r="BO268" s="316">
        <f t="shared" si="479"/>
        <v>0</v>
      </c>
      <c r="BP268" s="316">
        <f t="shared" si="479"/>
        <v>0</v>
      </c>
      <c r="BQ268" s="316">
        <f t="shared" si="479"/>
        <v>0</v>
      </c>
      <c r="BR268" s="316">
        <f t="shared" si="479"/>
        <v>0</v>
      </c>
      <c r="BS268" s="316">
        <f t="shared" si="479"/>
        <v>0</v>
      </c>
      <c r="BT268" s="316">
        <f t="shared" ref="BT268:BX268" si="480">IF($C72="NON-QALY",IF(BT$71="-","",BT$158*BT267),IF($C72="QALY",IF(BT$71="-","",BT267*BT$159),"N/A"))</f>
        <v>0</v>
      </c>
      <c r="BU268" s="316">
        <f t="shared" si="480"/>
        <v>0</v>
      </c>
      <c r="BV268" s="316">
        <f t="shared" si="480"/>
        <v>0</v>
      </c>
      <c r="BW268" s="316">
        <f t="shared" si="480"/>
        <v>0</v>
      </c>
      <c r="BX268" s="316">
        <f t="shared" si="480"/>
        <v>0</v>
      </c>
    </row>
    <row r="269" spans="1:76" ht="12" customHeight="1" x14ac:dyDescent="0.2">
      <c r="A269" s="726" t="s">
        <v>50</v>
      </c>
      <c r="B269" s="713">
        <f>B73</f>
        <v>0</v>
      </c>
      <c r="C269" s="713" t="str">
        <f>C73</f>
        <v>Non-QALY</v>
      </c>
      <c r="D269" s="709">
        <f>E269/(IF(C73="QALY",Factors!$BU$67,Factors!$BU$66))</f>
        <v>0</v>
      </c>
      <c r="E269" s="709">
        <f t="shared" ref="E269" si="481">SUM(G270:BX270)</f>
        <v>0</v>
      </c>
      <c r="F269" s="34" t="s">
        <v>325</v>
      </c>
      <c r="G269" s="316">
        <f>G73</f>
        <v>0</v>
      </c>
      <c r="H269" s="316">
        <f t="shared" ref="H269:BS269" si="482">H73</f>
        <v>0</v>
      </c>
      <c r="I269" s="316">
        <f t="shared" si="482"/>
        <v>0</v>
      </c>
      <c r="J269" s="316">
        <f t="shared" si="482"/>
        <v>0</v>
      </c>
      <c r="K269" s="316">
        <f t="shared" si="482"/>
        <v>0</v>
      </c>
      <c r="L269" s="316">
        <f t="shared" si="482"/>
        <v>0</v>
      </c>
      <c r="M269" s="316">
        <f t="shared" si="482"/>
        <v>0</v>
      </c>
      <c r="N269" s="316">
        <f t="shared" si="482"/>
        <v>0</v>
      </c>
      <c r="O269" s="316">
        <f t="shared" si="482"/>
        <v>0</v>
      </c>
      <c r="P269" s="316">
        <f t="shared" si="482"/>
        <v>0</v>
      </c>
      <c r="Q269" s="316">
        <f t="shared" si="482"/>
        <v>0</v>
      </c>
      <c r="R269" s="316">
        <f t="shared" si="482"/>
        <v>0</v>
      </c>
      <c r="S269" s="316">
        <f t="shared" si="482"/>
        <v>0</v>
      </c>
      <c r="T269" s="316">
        <f t="shared" si="482"/>
        <v>0</v>
      </c>
      <c r="U269" s="316">
        <f t="shared" si="482"/>
        <v>0</v>
      </c>
      <c r="V269" s="316">
        <f t="shared" si="482"/>
        <v>0</v>
      </c>
      <c r="W269" s="316">
        <f t="shared" si="482"/>
        <v>0</v>
      </c>
      <c r="X269" s="316">
        <f t="shared" si="482"/>
        <v>0</v>
      </c>
      <c r="Y269" s="316">
        <f t="shared" si="482"/>
        <v>0</v>
      </c>
      <c r="Z269" s="316">
        <f t="shared" si="482"/>
        <v>0</v>
      </c>
      <c r="AA269" s="316">
        <f t="shared" si="482"/>
        <v>0</v>
      </c>
      <c r="AB269" s="316">
        <f t="shared" si="482"/>
        <v>0</v>
      </c>
      <c r="AC269" s="316">
        <f t="shared" si="482"/>
        <v>0</v>
      </c>
      <c r="AD269" s="316">
        <f t="shared" si="482"/>
        <v>0</v>
      </c>
      <c r="AE269" s="316">
        <f t="shared" si="482"/>
        <v>0</v>
      </c>
      <c r="AF269" s="316">
        <f t="shared" si="482"/>
        <v>0</v>
      </c>
      <c r="AG269" s="316">
        <f t="shared" si="482"/>
        <v>0</v>
      </c>
      <c r="AH269" s="316">
        <f t="shared" si="482"/>
        <v>0</v>
      </c>
      <c r="AI269" s="316">
        <f t="shared" si="482"/>
        <v>0</v>
      </c>
      <c r="AJ269" s="316">
        <f t="shared" si="482"/>
        <v>0</v>
      </c>
      <c r="AK269" s="316">
        <f t="shared" si="482"/>
        <v>0</v>
      </c>
      <c r="AL269" s="316">
        <f t="shared" si="482"/>
        <v>0</v>
      </c>
      <c r="AM269" s="316">
        <f t="shared" si="482"/>
        <v>0</v>
      </c>
      <c r="AN269" s="316">
        <f t="shared" si="482"/>
        <v>0</v>
      </c>
      <c r="AO269" s="316">
        <f t="shared" si="482"/>
        <v>0</v>
      </c>
      <c r="AP269" s="316">
        <f t="shared" si="482"/>
        <v>0</v>
      </c>
      <c r="AQ269" s="316">
        <f t="shared" si="482"/>
        <v>0</v>
      </c>
      <c r="AR269" s="316">
        <f t="shared" si="482"/>
        <v>0</v>
      </c>
      <c r="AS269" s="316">
        <f t="shared" si="482"/>
        <v>0</v>
      </c>
      <c r="AT269" s="316">
        <f t="shared" si="482"/>
        <v>0</v>
      </c>
      <c r="AU269" s="316">
        <f t="shared" si="482"/>
        <v>0</v>
      </c>
      <c r="AV269" s="316">
        <f t="shared" si="482"/>
        <v>0</v>
      </c>
      <c r="AW269" s="316">
        <f t="shared" si="482"/>
        <v>0</v>
      </c>
      <c r="AX269" s="316">
        <f t="shared" si="482"/>
        <v>0</v>
      </c>
      <c r="AY269" s="316">
        <f t="shared" si="482"/>
        <v>0</v>
      </c>
      <c r="AZ269" s="316">
        <f t="shared" si="482"/>
        <v>0</v>
      </c>
      <c r="BA269" s="316">
        <f t="shared" si="482"/>
        <v>0</v>
      </c>
      <c r="BB269" s="316">
        <f t="shared" si="482"/>
        <v>0</v>
      </c>
      <c r="BC269" s="316">
        <f t="shared" si="482"/>
        <v>0</v>
      </c>
      <c r="BD269" s="316">
        <f t="shared" si="482"/>
        <v>0</v>
      </c>
      <c r="BE269" s="316">
        <f t="shared" si="482"/>
        <v>0</v>
      </c>
      <c r="BF269" s="316">
        <f t="shared" si="482"/>
        <v>0</v>
      </c>
      <c r="BG269" s="316">
        <f t="shared" si="482"/>
        <v>0</v>
      </c>
      <c r="BH269" s="316">
        <f t="shared" si="482"/>
        <v>0</v>
      </c>
      <c r="BI269" s="316">
        <f t="shared" si="482"/>
        <v>0</v>
      </c>
      <c r="BJ269" s="316">
        <f t="shared" si="482"/>
        <v>0</v>
      </c>
      <c r="BK269" s="316">
        <f t="shared" si="482"/>
        <v>0</v>
      </c>
      <c r="BL269" s="316">
        <f t="shared" si="482"/>
        <v>0</v>
      </c>
      <c r="BM269" s="316">
        <f t="shared" si="482"/>
        <v>0</v>
      </c>
      <c r="BN269" s="316">
        <f t="shared" si="482"/>
        <v>0</v>
      </c>
      <c r="BO269" s="316">
        <f t="shared" si="482"/>
        <v>0</v>
      </c>
      <c r="BP269" s="316">
        <f t="shared" si="482"/>
        <v>0</v>
      </c>
      <c r="BQ269" s="316">
        <f t="shared" si="482"/>
        <v>0</v>
      </c>
      <c r="BR269" s="316">
        <f t="shared" si="482"/>
        <v>0</v>
      </c>
      <c r="BS269" s="316">
        <f t="shared" si="482"/>
        <v>0</v>
      </c>
      <c r="BT269" s="316">
        <f t="shared" ref="BT269:BX269" si="483">BT73</f>
        <v>0</v>
      </c>
      <c r="BU269" s="316">
        <f t="shared" si="483"/>
        <v>0</v>
      </c>
      <c r="BV269" s="316">
        <f t="shared" si="483"/>
        <v>0</v>
      </c>
      <c r="BW269" s="316">
        <f t="shared" si="483"/>
        <v>0</v>
      </c>
      <c r="BX269" s="316">
        <f t="shared" si="483"/>
        <v>0</v>
      </c>
    </row>
    <row r="270" spans="1:76" ht="12" customHeight="1" x14ac:dyDescent="0.2">
      <c r="A270" s="727"/>
      <c r="B270" s="714"/>
      <c r="C270" s="714"/>
      <c r="D270" s="710"/>
      <c r="E270" s="710"/>
      <c r="F270" s="90" t="s">
        <v>324</v>
      </c>
      <c r="G270" s="316">
        <f>IF($C73="","N/A",G269)</f>
        <v>0</v>
      </c>
      <c r="H270" s="316">
        <f>IF($C73="NON-QALY",IF(H$71="-","",H$158*H269),IF($C73="QALY",IF(H$71="-","",H269*H$159),"N/A"))</f>
        <v>0</v>
      </c>
      <c r="I270" s="316">
        <f t="shared" ref="I270:BT270" si="484">IF($C73="NON-QALY",IF(I$71="-","",I$158*I269),IF($C73="QALY",IF(I$71="-","",I269*I$159),"N/A"))</f>
        <v>0</v>
      </c>
      <c r="J270" s="316">
        <f t="shared" si="484"/>
        <v>0</v>
      </c>
      <c r="K270" s="316">
        <f t="shared" si="484"/>
        <v>0</v>
      </c>
      <c r="L270" s="316">
        <f t="shared" si="484"/>
        <v>0</v>
      </c>
      <c r="M270" s="316">
        <f t="shared" si="484"/>
        <v>0</v>
      </c>
      <c r="N270" s="316">
        <f t="shared" si="484"/>
        <v>0</v>
      </c>
      <c r="O270" s="316">
        <f t="shared" si="484"/>
        <v>0</v>
      </c>
      <c r="P270" s="316">
        <f t="shared" si="484"/>
        <v>0</v>
      </c>
      <c r="Q270" s="316">
        <f t="shared" si="484"/>
        <v>0</v>
      </c>
      <c r="R270" s="316">
        <f t="shared" si="484"/>
        <v>0</v>
      </c>
      <c r="S270" s="316">
        <f t="shared" si="484"/>
        <v>0</v>
      </c>
      <c r="T270" s="316">
        <f t="shared" si="484"/>
        <v>0</v>
      </c>
      <c r="U270" s="316">
        <f t="shared" si="484"/>
        <v>0</v>
      </c>
      <c r="V270" s="316">
        <f t="shared" si="484"/>
        <v>0</v>
      </c>
      <c r="W270" s="316">
        <f t="shared" si="484"/>
        <v>0</v>
      </c>
      <c r="X270" s="316">
        <f t="shared" si="484"/>
        <v>0</v>
      </c>
      <c r="Y270" s="316">
        <f t="shared" si="484"/>
        <v>0</v>
      </c>
      <c r="Z270" s="316">
        <f t="shared" si="484"/>
        <v>0</v>
      </c>
      <c r="AA270" s="316">
        <f t="shared" si="484"/>
        <v>0</v>
      </c>
      <c r="AB270" s="316">
        <f t="shared" si="484"/>
        <v>0</v>
      </c>
      <c r="AC270" s="316">
        <f t="shared" si="484"/>
        <v>0</v>
      </c>
      <c r="AD270" s="316">
        <f t="shared" si="484"/>
        <v>0</v>
      </c>
      <c r="AE270" s="316">
        <f t="shared" si="484"/>
        <v>0</v>
      </c>
      <c r="AF270" s="316">
        <f t="shared" si="484"/>
        <v>0</v>
      </c>
      <c r="AG270" s="316">
        <f t="shared" si="484"/>
        <v>0</v>
      </c>
      <c r="AH270" s="316">
        <f t="shared" si="484"/>
        <v>0</v>
      </c>
      <c r="AI270" s="316">
        <f t="shared" si="484"/>
        <v>0</v>
      </c>
      <c r="AJ270" s="316">
        <f t="shared" si="484"/>
        <v>0</v>
      </c>
      <c r="AK270" s="316">
        <f t="shared" si="484"/>
        <v>0</v>
      </c>
      <c r="AL270" s="316">
        <f t="shared" si="484"/>
        <v>0</v>
      </c>
      <c r="AM270" s="316">
        <f t="shared" si="484"/>
        <v>0</v>
      </c>
      <c r="AN270" s="316">
        <f t="shared" si="484"/>
        <v>0</v>
      </c>
      <c r="AO270" s="316">
        <f t="shared" si="484"/>
        <v>0</v>
      </c>
      <c r="AP270" s="316">
        <f t="shared" si="484"/>
        <v>0</v>
      </c>
      <c r="AQ270" s="316">
        <f t="shared" si="484"/>
        <v>0</v>
      </c>
      <c r="AR270" s="316">
        <f t="shared" si="484"/>
        <v>0</v>
      </c>
      <c r="AS270" s="316">
        <f t="shared" si="484"/>
        <v>0</v>
      </c>
      <c r="AT270" s="316">
        <f t="shared" si="484"/>
        <v>0</v>
      </c>
      <c r="AU270" s="316">
        <f t="shared" si="484"/>
        <v>0</v>
      </c>
      <c r="AV270" s="316">
        <f t="shared" si="484"/>
        <v>0</v>
      </c>
      <c r="AW270" s="316">
        <f t="shared" si="484"/>
        <v>0</v>
      </c>
      <c r="AX270" s="316">
        <f t="shared" si="484"/>
        <v>0</v>
      </c>
      <c r="AY270" s="316">
        <f t="shared" si="484"/>
        <v>0</v>
      </c>
      <c r="AZ270" s="316">
        <f t="shared" si="484"/>
        <v>0</v>
      </c>
      <c r="BA270" s="316">
        <f t="shared" si="484"/>
        <v>0</v>
      </c>
      <c r="BB270" s="316">
        <f t="shared" si="484"/>
        <v>0</v>
      </c>
      <c r="BC270" s="316">
        <f t="shared" si="484"/>
        <v>0</v>
      </c>
      <c r="BD270" s="316">
        <f t="shared" si="484"/>
        <v>0</v>
      </c>
      <c r="BE270" s="316">
        <f t="shared" si="484"/>
        <v>0</v>
      </c>
      <c r="BF270" s="316">
        <f t="shared" si="484"/>
        <v>0</v>
      </c>
      <c r="BG270" s="316">
        <f t="shared" si="484"/>
        <v>0</v>
      </c>
      <c r="BH270" s="316">
        <f t="shared" si="484"/>
        <v>0</v>
      </c>
      <c r="BI270" s="316">
        <f t="shared" si="484"/>
        <v>0</v>
      </c>
      <c r="BJ270" s="316">
        <f t="shared" si="484"/>
        <v>0</v>
      </c>
      <c r="BK270" s="316">
        <f t="shared" si="484"/>
        <v>0</v>
      </c>
      <c r="BL270" s="316">
        <f t="shared" si="484"/>
        <v>0</v>
      </c>
      <c r="BM270" s="316">
        <f t="shared" si="484"/>
        <v>0</v>
      </c>
      <c r="BN270" s="316">
        <f t="shared" si="484"/>
        <v>0</v>
      </c>
      <c r="BO270" s="316">
        <f t="shared" si="484"/>
        <v>0</v>
      </c>
      <c r="BP270" s="316">
        <f t="shared" si="484"/>
        <v>0</v>
      </c>
      <c r="BQ270" s="316">
        <f t="shared" si="484"/>
        <v>0</v>
      </c>
      <c r="BR270" s="316">
        <f t="shared" si="484"/>
        <v>0</v>
      </c>
      <c r="BS270" s="316">
        <f t="shared" si="484"/>
        <v>0</v>
      </c>
      <c r="BT270" s="316">
        <f t="shared" si="484"/>
        <v>0</v>
      </c>
      <c r="BU270" s="316">
        <f t="shared" ref="BU270:BX270" si="485">IF($C73="NON-QALY",IF(BU$71="-","",BU$158*BU269),IF($C73="QALY",IF(BU$71="-","",BU269*BU$159),"N/A"))</f>
        <v>0</v>
      </c>
      <c r="BV270" s="316">
        <f t="shared" si="485"/>
        <v>0</v>
      </c>
      <c r="BW270" s="316">
        <f t="shared" si="485"/>
        <v>0</v>
      </c>
      <c r="BX270" s="316">
        <f t="shared" si="485"/>
        <v>0</v>
      </c>
    </row>
    <row r="271" spans="1:76" ht="12" customHeight="1" x14ac:dyDescent="0.2">
      <c r="A271" s="726" t="s">
        <v>51</v>
      </c>
      <c r="B271" s="713">
        <f>B74</f>
        <v>0</v>
      </c>
      <c r="C271" s="713" t="str">
        <f>C74</f>
        <v>Non-QALY</v>
      </c>
      <c r="D271" s="709">
        <f>E271/(IF(C74="QALY",Factors!$BU$67,Factors!$BU$66))</f>
        <v>0</v>
      </c>
      <c r="E271" s="709">
        <f t="shared" ref="E271" si="486">SUM(G272:BX272)</f>
        <v>0</v>
      </c>
      <c r="F271" s="34" t="s">
        <v>325</v>
      </c>
      <c r="G271" s="316">
        <f>G74</f>
        <v>0</v>
      </c>
      <c r="H271" s="316">
        <f t="shared" ref="H271:BS271" si="487">H74</f>
        <v>0</v>
      </c>
      <c r="I271" s="316">
        <f t="shared" si="487"/>
        <v>0</v>
      </c>
      <c r="J271" s="316">
        <f t="shared" si="487"/>
        <v>0</v>
      </c>
      <c r="K271" s="316">
        <f t="shared" si="487"/>
        <v>0</v>
      </c>
      <c r="L271" s="316">
        <f t="shared" si="487"/>
        <v>0</v>
      </c>
      <c r="M271" s="316">
        <f t="shared" si="487"/>
        <v>0</v>
      </c>
      <c r="N271" s="316">
        <f t="shared" si="487"/>
        <v>0</v>
      </c>
      <c r="O271" s="316">
        <f t="shared" si="487"/>
        <v>0</v>
      </c>
      <c r="P271" s="316">
        <f t="shared" si="487"/>
        <v>0</v>
      </c>
      <c r="Q271" s="316">
        <f t="shared" si="487"/>
        <v>0</v>
      </c>
      <c r="R271" s="316">
        <f t="shared" si="487"/>
        <v>0</v>
      </c>
      <c r="S271" s="316">
        <f t="shared" si="487"/>
        <v>0</v>
      </c>
      <c r="T271" s="316">
        <f t="shared" si="487"/>
        <v>0</v>
      </c>
      <c r="U271" s="316">
        <f t="shared" si="487"/>
        <v>0</v>
      </c>
      <c r="V271" s="316">
        <f t="shared" si="487"/>
        <v>0</v>
      </c>
      <c r="W271" s="316">
        <f t="shared" si="487"/>
        <v>0</v>
      </c>
      <c r="X271" s="316">
        <f t="shared" si="487"/>
        <v>0</v>
      </c>
      <c r="Y271" s="316">
        <f t="shared" si="487"/>
        <v>0</v>
      </c>
      <c r="Z271" s="316">
        <f t="shared" si="487"/>
        <v>0</v>
      </c>
      <c r="AA271" s="316">
        <f t="shared" si="487"/>
        <v>0</v>
      </c>
      <c r="AB271" s="316">
        <f t="shared" si="487"/>
        <v>0</v>
      </c>
      <c r="AC271" s="316">
        <f t="shared" si="487"/>
        <v>0</v>
      </c>
      <c r="AD271" s="316">
        <f t="shared" si="487"/>
        <v>0</v>
      </c>
      <c r="AE271" s="316">
        <f t="shared" si="487"/>
        <v>0</v>
      </c>
      <c r="AF271" s="316">
        <f t="shared" si="487"/>
        <v>0</v>
      </c>
      <c r="AG271" s="316">
        <f t="shared" si="487"/>
        <v>0</v>
      </c>
      <c r="AH271" s="316">
        <f t="shared" si="487"/>
        <v>0</v>
      </c>
      <c r="AI271" s="316">
        <f t="shared" si="487"/>
        <v>0</v>
      </c>
      <c r="AJ271" s="316">
        <f t="shared" si="487"/>
        <v>0</v>
      </c>
      <c r="AK271" s="316">
        <f t="shared" si="487"/>
        <v>0</v>
      </c>
      <c r="AL271" s="316">
        <f t="shared" si="487"/>
        <v>0</v>
      </c>
      <c r="AM271" s="316">
        <f t="shared" si="487"/>
        <v>0</v>
      </c>
      <c r="AN271" s="316">
        <f t="shared" si="487"/>
        <v>0</v>
      </c>
      <c r="AO271" s="316">
        <f t="shared" si="487"/>
        <v>0</v>
      </c>
      <c r="AP271" s="316">
        <f t="shared" si="487"/>
        <v>0</v>
      </c>
      <c r="AQ271" s="316">
        <f t="shared" si="487"/>
        <v>0</v>
      </c>
      <c r="AR271" s="316">
        <f t="shared" si="487"/>
        <v>0</v>
      </c>
      <c r="AS271" s="316">
        <f t="shared" si="487"/>
        <v>0</v>
      </c>
      <c r="AT271" s="316">
        <f t="shared" si="487"/>
        <v>0</v>
      </c>
      <c r="AU271" s="316">
        <f t="shared" si="487"/>
        <v>0</v>
      </c>
      <c r="AV271" s="316">
        <f t="shared" si="487"/>
        <v>0</v>
      </c>
      <c r="AW271" s="316">
        <f t="shared" si="487"/>
        <v>0</v>
      </c>
      <c r="AX271" s="316">
        <f t="shared" si="487"/>
        <v>0</v>
      </c>
      <c r="AY271" s="316">
        <f t="shared" si="487"/>
        <v>0</v>
      </c>
      <c r="AZ271" s="316">
        <f t="shared" si="487"/>
        <v>0</v>
      </c>
      <c r="BA271" s="316">
        <f t="shared" si="487"/>
        <v>0</v>
      </c>
      <c r="BB271" s="316">
        <f t="shared" si="487"/>
        <v>0</v>
      </c>
      <c r="BC271" s="316">
        <f t="shared" si="487"/>
        <v>0</v>
      </c>
      <c r="BD271" s="316">
        <f t="shared" si="487"/>
        <v>0</v>
      </c>
      <c r="BE271" s="316">
        <f t="shared" si="487"/>
        <v>0</v>
      </c>
      <c r="BF271" s="316">
        <f t="shared" si="487"/>
        <v>0</v>
      </c>
      <c r="BG271" s="316">
        <f t="shared" si="487"/>
        <v>0</v>
      </c>
      <c r="BH271" s="316">
        <f t="shared" si="487"/>
        <v>0</v>
      </c>
      <c r="BI271" s="316">
        <f t="shared" si="487"/>
        <v>0</v>
      </c>
      <c r="BJ271" s="316">
        <f t="shared" si="487"/>
        <v>0</v>
      </c>
      <c r="BK271" s="316">
        <f t="shared" si="487"/>
        <v>0</v>
      </c>
      <c r="BL271" s="316">
        <f t="shared" si="487"/>
        <v>0</v>
      </c>
      <c r="BM271" s="316">
        <f t="shared" si="487"/>
        <v>0</v>
      </c>
      <c r="BN271" s="316">
        <f t="shared" si="487"/>
        <v>0</v>
      </c>
      <c r="BO271" s="316">
        <f t="shared" si="487"/>
        <v>0</v>
      </c>
      <c r="BP271" s="316">
        <f t="shared" si="487"/>
        <v>0</v>
      </c>
      <c r="BQ271" s="316">
        <f t="shared" si="487"/>
        <v>0</v>
      </c>
      <c r="BR271" s="316">
        <f t="shared" si="487"/>
        <v>0</v>
      </c>
      <c r="BS271" s="316">
        <f t="shared" si="487"/>
        <v>0</v>
      </c>
      <c r="BT271" s="316">
        <f t="shared" ref="BT271:BX271" si="488">BT74</f>
        <v>0</v>
      </c>
      <c r="BU271" s="316">
        <f t="shared" si="488"/>
        <v>0</v>
      </c>
      <c r="BV271" s="316">
        <f t="shared" si="488"/>
        <v>0</v>
      </c>
      <c r="BW271" s="316">
        <f t="shared" si="488"/>
        <v>0</v>
      </c>
      <c r="BX271" s="316">
        <f t="shared" si="488"/>
        <v>0</v>
      </c>
    </row>
    <row r="272" spans="1:76" ht="12" customHeight="1" x14ac:dyDescent="0.2">
      <c r="A272" s="727"/>
      <c r="B272" s="714"/>
      <c r="C272" s="714"/>
      <c r="D272" s="710"/>
      <c r="E272" s="710"/>
      <c r="F272" s="90" t="s">
        <v>324</v>
      </c>
      <c r="G272" s="316">
        <f>IF($C74="","N/A",G271)</f>
        <v>0</v>
      </c>
      <c r="H272" s="316">
        <f>IF($C74="NON-QALY",IF(H$71="-","",H$158*H271),IF($C74="QALY",IF(H$71="-","",H271*H$159),"N/A"))</f>
        <v>0</v>
      </c>
      <c r="I272" s="316">
        <f t="shared" ref="I272:BT272" si="489">IF($C74="NON-QALY",IF(I$71="-","",I$158*I271),IF($C74="QALY",IF(I$71="-","",I271*I$159),"N/A"))</f>
        <v>0</v>
      </c>
      <c r="J272" s="316">
        <f t="shared" si="489"/>
        <v>0</v>
      </c>
      <c r="K272" s="316">
        <f t="shared" si="489"/>
        <v>0</v>
      </c>
      <c r="L272" s="316">
        <f t="shared" si="489"/>
        <v>0</v>
      </c>
      <c r="M272" s="316">
        <f t="shared" si="489"/>
        <v>0</v>
      </c>
      <c r="N272" s="316">
        <f t="shared" si="489"/>
        <v>0</v>
      </c>
      <c r="O272" s="316">
        <f t="shared" si="489"/>
        <v>0</v>
      </c>
      <c r="P272" s="316">
        <f t="shared" si="489"/>
        <v>0</v>
      </c>
      <c r="Q272" s="316">
        <f t="shared" si="489"/>
        <v>0</v>
      </c>
      <c r="R272" s="316">
        <f t="shared" si="489"/>
        <v>0</v>
      </c>
      <c r="S272" s="316">
        <f t="shared" si="489"/>
        <v>0</v>
      </c>
      <c r="T272" s="316">
        <f t="shared" si="489"/>
        <v>0</v>
      </c>
      <c r="U272" s="316">
        <f t="shared" si="489"/>
        <v>0</v>
      </c>
      <c r="V272" s="316">
        <f t="shared" si="489"/>
        <v>0</v>
      </c>
      <c r="W272" s="316">
        <f t="shared" si="489"/>
        <v>0</v>
      </c>
      <c r="X272" s="316">
        <f t="shared" si="489"/>
        <v>0</v>
      </c>
      <c r="Y272" s="316">
        <f t="shared" si="489"/>
        <v>0</v>
      </c>
      <c r="Z272" s="316">
        <f t="shared" si="489"/>
        <v>0</v>
      </c>
      <c r="AA272" s="316">
        <f t="shared" si="489"/>
        <v>0</v>
      </c>
      <c r="AB272" s="316">
        <f t="shared" si="489"/>
        <v>0</v>
      </c>
      <c r="AC272" s="316">
        <f t="shared" si="489"/>
        <v>0</v>
      </c>
      <c r="AD272" s="316">
        <f t="shared" si="489"/>
        <v>0</v>
      </c>
      <c r="AE272" s="316">
        <f t="shared" si="489"/>
        <v>0</v>
      </c>
      <c r="AF272" s="316">
        <f t="shared" si="489"/>
        <v>0</v>
      </c>
      <c r="AG272" s="316">
        <f t="shared" si="489"/>
        <v>0</v>
      </c>
      <c r="AH272" s="316">
        <f t="shared" si="489"/>
        <v>0</v>
      </c>
      <c r="AI272" s="316">
        <f t="shared" si="489"/>
        <v>0</v>
      </c>
      <c r="AJ272" s="316">
        <f t="shared" si="489"/>
        <v>0</v>
      </c>
      <c r="AK272" s="316">
        <f t="shared" si="489"/>
        <v>0</v>
      </c>
      <c r="AL272" s="316">
        <f t="shared" si="489"/>
        <v>0</v>
      </c>
      <c r="AM272" s="316">
        <f t="shared" si="489"/>
        <v>0</v>
      </c>
      <c r="AN272" s="316">
        <f t="shared" si="489"/>
        <v>0</v>
      </c>
      <c r="AO272" s="316">
        <f t="shared" si="489"/>
        <v>0</v>
      </c>
      <c r="AP272" s="316">
        <f t="shared" si="489"/>
        <v>0</v>
      </c>
      <c r="AQ272" s="316">
        <f t="shared" si="489"/>
        <v>0</v>
      </c>
      <c r="AR272" s="316">
        <f t="shared" si="489"/>
        <v>0</v>
      </c>
      <c r="AS272" s="316">
        <f t="shared" si="489"/>
        <v>0</v>
      </c>
      <c r="AT272" s="316">
        <f t="shared" si="489"/>
        <v>0</v>
      </c>
      <c r="AU272" s="316">
        <f t="shared" si="489"/>
        <v>0</v>
      </c>
      <c r="AV272" s="316">
        <f t="shared" si="489"/>
        <v>0</v>
      </c>
      <c r="AW272" s="316">
        <f t="shared" si="489"/>
        <v>0</v>
      </c>
      <c r="AX272" s="316">
        <f t="shared" si="489"/>
        <v>0</v>
      </c>
      <c r="AY272" s="316">
        <f t="shared" si="489"/>
        <v>0</v>
      </c>
      <c r="AZ272" s="316">
        <f t="shared" si="489"/>
        <v>0</v>
      </c>
      <c r="BA272" s="316">
        <f t="shared" si="489"/>
        <v>0</v>
      </c>
      <c r="BB272" s="316">
        <f t="shared" si="489"/>
        <v>0</v>
      </c>
      <c r="BC272" s="316">
        <f t="shared" si="489"/>
        <v>0</v>
      </c>
      <c r="BD272" s="316">
        <f t="shared" si="489"/>
        <v>0</v>
      </c>
      <c r="BE272" s="316">
        <f t="shared" si="489"/>
        <v>0</v>
      </c>
      <c r="BF272" s="316">
        <f t="shared" si="489"/>
        <v>0</v>
      </c>
      <c r="BG272" s="316">
        <f t="shared" si="489"/>
        <v>0</v>
      </c>
      <c r="BH272" s="316">
        <f t="shared" si="489"/>
        <v>0</v>
      </c>
      <c r="BI272" s="316">
        <f t="shared" si="489"/>
        <v>0</v>
      </c>
      <c r="BJ272" s="316">
        <f t="shared" si="489"/>
        <v>0</v>
      </c>
      <c r="BK272" s="316">
        <f t="shared" si="489"/>
        <v>0</v>
      </c>
      <c r="BL272" s="316">
        <f t="shared" si="489"/>
        <v>0</v>
      </c>
      <c r="BM272" s="316">
        <f t="shared" si="489"/>
        <v>0</v>
      </c>
      <c r="BN272" s="316">
        <f t="shared" si="489"/>
        <v>0</v>
      </c>
      <c r="BO272" s="316">
        <f t="shared" si="489"/>
        <v>0</v>
      </c>
      <c r="BP272" s="316">
        <f t="shared" si="489"/>
        <v>0</v>
      </c>
      <c r="BQ272" s="316">
        <f t="shared" si="489"/>
        <v>0</v>
      </c>
      <c r="BR272" s="316">
        <f t="shared" si="489"/>
        <v>0</v>
      </c>
      <c r="BS272" s="316">
        <f t="shared" si="489"/>
        <v>0</v>
      </c>
      <c r="BT272" s="316">
        <f t="shared" si="489"/>
        <v>0</v>
      </c>
      <c r="BU272" s="316">
        <f t="shared" ref="BU272:BX272" si="490">IF($C74="NON-QALY",IF(BU$71="-","",BU$158*BU271),IF($C74="QALY",IF(BU$71="-","",BU271*BU$159),"N/A"))</f>
        <v>0</v>
      </c>
      <c r="BV272" s="316">
        <f t="shared" si="490"/>
        <v>0</v>
      </c>
      <c r="BW272" s="316">
        <f t="shared" si="490"/>
        <v>0</v>
      </c>
      <c r="BX272" s="316">
        <f t="shared" si="490"/>
        <v>0</v>
      </c>
    </row>
    <row r="273" spans="1:76" ht="12" customHeight="1" x14ac:dyDescent="0.2">
      <c r="A273" s="726" t="s">
        <v>52</v>
      </c>
      <c r="B273" s="713">
        <f>B75</f>
        <v>0</v>
      </c>
      <c r="C273" s="713" t="str">
        <f>C75</f>
        <v>Non-QALY</v>
      </c>
      <c r="D273" s="709">
        <f>E273/(IF(C75="QALY",Factors!$BU$67,Factors!$BU$66))</f>
        <v>0</v>
      </c>
      <c r="E273" s="709">
        <f t="shared" ref="E273" si="491">SUM(G274:BX274)</f>
        <v>0</v>
      </c>
      <c r="F273" s="34" t="s">
        <v>325</v>
      </c>
      <c r="G273" s="316">
        <f>G75</f>
        <v>0</v>
      </c>
      <c r="H273" s="316">
        <f t="shared" ref="H273:BS273" si="492">H75</f>
        <v>0</v>
      </c>
      <c r="I273" s="316">
        <f t="shared" si="492"/>
        <v>0</v>
      </c>
      <c r="J273" s="316">
        <f t="shared" si="492"/>
        <v>0</v>
      </c>
      <c r="K273" s="316">
        <f t="shared" si="492"/>
        <v>0</v>
      </c>
      <c r="L273" s="316">
        <f t="shared" si="492"/>
        <v>0</v>
      </c>
      <c r="M273" s="316">
        <f t="shared" si="492"/>
        <v>0</v>
      </c>
      <c r="N273" s="316">
        <f t="shared" si="492"/>
        <v>0</v>
      </c>
      <c r="O273" s="316">
        <f t="shared" si="492"/>
        <v>0</v>
      </c>
      <c r="P273" s="316">
        <f t="shared" si="492"/>
        <v>0</v>
      </c>
      <c r="Q273" s="316">
        <f t="shared" si="492"/>
        <v>0</v>
      </c>
      <c r="R273" s="316">
        <f t="shared" si="492"/>
        <v>0</v>
      </c>
      <c r="S273" s="316">
        <f t="shared" si="492"/>
        <v>0</v>
      </c>
      <c r="T273" s="316">
        <f t="shared" si="492"/>
        <v>0</v>
      </c>
      <c r="U273" s="316">
        <f t="shared" si="492"/>
        <v>0</v>
      </c>
      <c r="V273" s="316">
        <f t="shared" si="492"/>
        <v>0</v>
      </c>
      <c r="W273" s="316">
        <f t="shared" si="492"/>
        <v>0</v>
      </c>
      <c r="X273" s="316">
        <f t="shared" si="492"/>
        <v>0</v>
      </c>
      <c r="Y273" s="316">
        <f t="shared" si="492"/>
        <v>0</v>
      </c>
      <c r="Z273" s="316">
        <f t="shared" si="492"/>
        <v>0</v>
      </c>
      <c r="AA273" s="316">
        <f t="shared" si="492"/>
        <v>0</v>
      </c>
      <c r="AB273" s="316">
        <f t="shared" si="492"/>
        <v>0</v>
      </c>
      <c r="AC273" s="316">
        <f t="shared" si="492"/>
        <v>0</v>
      </c>
      <c r="AD273" s="316">
        <f t="shared" si="492"/>
        <v>0</v>
      </c>
      <c r="AE273" s="316">
        <f t="shared" si="492"/>
        <v>0</v>
      </c>
      <c r="AF273" s="316">
        <f t="shared" si="492"/>
        <v>0</v>
      </c>
      <c r="AG273" s="316">
        <f t="shared" si="492"/>
        <v>0</v>
      </c>
      <c r="AH273" s="316">
        <f t="shared" si="492"/>
        <v>0</v>
      </c>
      <c r="AI273" s="316">
        <f t="shared" si="492"/>
        <v>0</v>
      </c>
      <c r="AJ273" s="316">
        <f t="shared" si="492"/>
        <v>0</v>
      </c>
      <c r="AK273" s="316">
        <f t="shared" si="492"/>
        <v>0</v>
      </c>
      <c r="AL273" s="316">
        <f t="shared" si="492"/>
        <v>0</v>
      </c>
      <c r="AM273" s="316">
        <f t="shared" si="492"/>
        <v>0</v>
      </c>
      <c r="AN273" s="316">
        <f t="shared" si="492"/>
        <v>0</v>
      </c>
      <c r="AO273" s="316">
        <f t="shared" si="492"/>
        <v>0</v>
      </c>
      <c r="AP273" s="316">
        <f t="shared" si="492"/>
        <v>0</v>
      </c>
      <c r="AQ273" s="316">
        <f t="shared" si="492"/>
        <v>0</v>
      </c>
      <c r="AR273" s="316">
        <f t="shared" si="492"/>
        <v>0</v>
      </c>
      <c r="AS273" s="316">
        <f t="shared" si="492"/>
        <v>0</v>
      </c>
      <c r="AT273" s="316">
        <f t="shared" si="492"/>
        <v>0</v>
      </c>
      <c r="AU273" s="316">
        <f t="shared" si="492"/>
        <v>0</v>
      </c>
      <c r="AV273" s="316">
        <f t="shared" si="492"/>
        <v>0</v>
      </c>
      <c r="AW273" s="316">
        <f t="shared" si="492"/>
        <v>0</v>
      </c>
      <c r="AX273" s="316">
        <f t="shared" si="492"/>
        <v>0</v>
      </c>
      <c r="AY273" s="316">
        <f t="shared" si="492"/>
        <v>0</v>
      </c>
      <c r="AZ273" s="316">
        <f t="shared" si="492"/>
        <v>0</v>
      </c>
      <c r="BA273" s="316">
        <f t="shared" si="492"/>
        <v>0</v>
      </c>
      <c r="BB273" s="316">
        <f t="shared" si="492"/>
        <v>0</v>
      </c>
      <c r="BC273" s="316">
        <f t="shared" si="492"/>
        <v>0</v>
      </c>
      <c r="BD273" s="316">
        <f t="shared" si="492"/>
        <v>0</v>
      </c>
      <c r="BE273" s="316">
        <f t="shared" si="492"/>
        <v>0</v>
      </c>
      <c r="BF273" s="316">
        <f t="shared" si="492"/>
        <v>0</v>
      </c>
      <c r="BG273" s="316">
        <f t="shared" si="492"/>
        <v>0</v>
      </c>
      <c r="BH273" s="316">
        <f t="shared" si="492"/>
        <v>0</v>
      </c>
      <c r="BI273" s="316">
        <f t="shared" si="492"/>
        <v>0</v>
      </c>
      <c r="BJ273" s="316">
        <f t="shared" si="492"/>
        <v>0</v>
      </c>
      <c r="BK273" s="316">
        <f t="shared" si="492"/>
        <v>0</v>
      </c>
      <c r="BL273" s="316">
        <f t="shared" si="492"/>
        <v>0</v>
      </c>
      <c r="BM273" s="316">
        <f t="shared" si="492"/>
        <v>0</v>
      </c>
      <c r="BN273" s="316">
        <f t="shared" si="492"/>
        <v>0</v>
      </c>
      <c r="BO273" s="316">
        <f t="shared" si="492"/>
        <v>0</v>
      </c>
      <c r="BP273" s="316">
        <f t="shared" si="492"/>
        <v>0</v>
      </c>
      <c r="BQ273" s="316">
        <f t="shared" si="492"/>
        <v>0</v>
      </c>
      <c r="BR273" s="316">
        <f t="shared" si="492"/>
        <v>0</v>
      </c>
      <c r="BS273" s="316">
        <f t="shared" si="492"/>
        <v>0</v>
      </c>
      <c r="BT273" s="316">
        <f t="shared" ref="BT273:BX273" si="493">BT75</f>
        <v>0</v>
      </c>
      <c r="BU273" s="316">
        <f t="shared" si="493"/>
        <v>0</v>
      </c>
      <c r="BV273" s="316">
        <f t="shared" si="493"/>
        <v>0</v>
      </c>
      <c r="BW273" s="316">
        <f t="shared" si="493"/>
        <v>0</v>
      </c>
      <c r="BX273" s="316">
        <f t="shared" si="493"/>
        <v>0</v>
      </c>
    </row>
    <row r="274" spans="1:76" ht="12" customHeight="1" x14ac:dyDescent="0.2">
      <c r="A274" s="727"/>
      <c r="B274" s="714"/>
      <c r="C274" s="714"/>
      <c r="D274" s="710"/>
      <c r="E274" s="710"/>
      <c r="F274" s="90" t="s">
        <v>324</v>
      </c>
      <c r="G274" s="316">
        <f>IF($C75="","N/A",G273)</f>
        <v>0</v>
      </c>
      <c r="H274" s="316">
        <f>IF($C75="NON-QALY",IF(H$71="-","",H$158*H273),IF($C75="QALY",IF(H$71="-","",H273*H$159),"N/A"))</f>
        <v>0</v>
      </c>
      <c r="I274" s="316">
        <f t="shared" ref="I274:BT274" si="494">IF($C75="NON-QALY",IF(I$71="-","",I$158*I273),IF($C75="QALY",IF(I$71="-","",I273*I$159),"N/A"))</f>
        <v>0</v>
      </c>
      <c r="J274" s="316">
        <f t="shared" si="494"/>
        <v>0</v>
      </c>
      <c r="K274" s="316">
        <f t="shared" si="494"/>
        <v>0</v>
      </c>
      <c r="L274" s="316">
        <f t="shared" si="494"/>
        <v>0</v>
      </c>
      <c r="M274" s="316">
        <f t="shared" si="494"/>
        <v>0</v>
      </c>
      <c r="N274" s="316">
        <f t="shared" si="494"/>
        <v>0</v>
      </c>
      <c r="O274" s="316">
        <f t="shared" si="494"/>
        <v>0</v>
      </c>
      <c r="P274" s="316">
        <f t="shared" si="494"/>
        <v>0</v>
      </c>
      <c r="Q274" s="316">
        <f t="shared" si="494"/>
        <v>0</v>
      </c>
      <c r="R274" s="316">
        <f t="shared" si="494"/>
        <v>0</v>
      </c>
      <c r="S274" s="316">
        <f t="shared" si="494"/>
        <v>0</v>
      </c>
      <c r="T274" s="316">
        <f t="shared" si="494"/>
        <v>0</v>
      </c>
      <c r="U274" s="316">
        <f t="shared" si="494"/>
        <v>0</v>
      </c>
      <c r="V274" s="316">
        <f t="shared" si="494"/>
        <v>0</v>
      </c>
      <c r="W274" s="316">
        <f t="shared" si="494"/>
        <v>0</v>
      </c>
      <c r="X274" s="316">
        <f t="shared" si="494"/>
        <v>0</v>
      </c>
      <c r="Y274" s="316">
        <f t="shared" si="494"/>
        <v>0</v>
      </c>
      <c r="Z274" s="316">
        <f t="shared" si="494"/>
        <v>0</v>
      </c>
      <c r="AA274" s="316">
        <f t="shared" si="494"/>
        <v>0</v>
      </c>
      <c r="AB274" s="316">
        <f t="shared" si="494"/>
        <v>0</v>
      </c>
      <c r="AC274" s="316">
        <f t="shared" si="494"/>
        <v>0</v>
      </c>
      <c r="AD274" s="316">
        <f t="shared" si="494"/>
        <v>0</v>
      </c>
      <c r="AE274" s="316">
        <f t="shared" si="494"/>
        <v>0</v>
      </c>
      <c r="AF274" s="316">
        <f t="shared" si="494"/>
        <v>0</v>
      </c>
      <c r="AG274" s="316">
        <f t="shared" si="494"/>
        <v>0</v>
      </c>
      <c r="AH274" s="316">
        <f t="shared" si="494"/>
        <v>0</v>
      </c>
      <c r="AI274" s="316">
        <f t="shared" si="494"/>
        <v>0</v>
      </c>
      <c r="AJ274" s="316">
        <f t="shared" si="494"/>
        <v>0</v>
      </c>
      <c r="AK274" s="316">
        <f t="shared" si="494"/>
        <v>0</v>
      </c>
      <c r="AL274" s="316">
        <f t="shared" si="494"/>
        <v>0</v>
      </c>
      <c r="AM274" s="316">
        <f t="shared" si="494"/>
        <v>0</v>
      </c>
      <c r="AN274" s="316">
        <f t="shared" si="494"/>
        <v>0</v>
      </c>
      <c r="AO274" s="316">
        <f t="shared" si="494"/>
        <v>0</v>
      </c>
      <c r="AP274" s="316">
        <f t="shared" si="494"/>
        <v>0</v>
      </c>
      <c r="AQ274" s="316">
        <f t="shared" si="494"/>
        <v>0</v>
      </c>
      <c r="AR274" s="316">
        <f t="shared" si="494"/>
        <v>0</v>
      </c>
      <c r="AS274" s="316">
        <f t="shared" si="494"/>
        <v>0</v>
      </c>
      <c r="AT274" s="316">
        <f t="shared" si="494"/>
        <v>0</v>
      </c>
      <c r="AU274" s="316">
        <f t="shared" si="494"/>
        <v>0</v>
      </c>
      <c r="AV274" s="316">
        <f t="shared" si="494"/>
        <v>0</v>
      </c>
      <c r="AW274" s="316">
        <f t="shared" si="494"/>
        <v>0</v>
      </c>
      <c r="AX274" s="316">
        <f t="shared" si="494"/>
        <v>0</v>
      </c>
      <c r="AY274" s="316">
        <f t="shared" si="494"/>
        <v>0</v>
      </c>
      <c r="AZ274" s="316">
        <f t="shared" si="494"/>
        <v>0</v>
      </c>
      <c r="BA274" s="316">
        <f t="shared" si="494"/>
        <v>0</v>
      </c>
      <c r="BB274" s="316">
        <f t="shared" si="494"/>
        <v>0</v>
      </c>
      <c r="BC274" s="316">
        <f t="shared" si="494"/>
        <v>0</v>
      </c>
      <c r="BD274" s="316">
        <f t="shared" si="494"/>
        <v>0</v>
      </c>
      <c r="BE274" s="316">
        <f t="shared" si="494"/>
        <v>0</v>
      </c>
      <c r="BF274" s="316">
        <f t="shared" si="494"/>
        <v>0</v>
      </c>
      <c r="BG274" s="316">
        <f t="shared" si="494"/>
        <v>0</v>
      </c>
      <c r="BH274" s="316">
        <f t="shared" si="494"/>
        <v>0</v>
      </c>
      <c r="BI274" s="316">
        <f t="shared" si="494"/>
        <v>0</v>
      </c>
      <c r="BJ274" s="316">
        <f t="shared" si="494"/>
        <v>0</v>
      </c>
      <c r="BK274" s="316">
        <f t="shared" si="494"/>
        <v>0</v>
      </c>
      <c r="BL274" s="316">
        <f t="shared" si="494"/>
        <v>0</v>
      </c>
      <c r="BM274" s="316">
        <f t="shared" si="494"/>
        <v>0</v>
      </c>
      <c r="BN274" s="316">
        <f t="shared" si="494"/>
        <v>0</v>
      </c>
      <c r="BO274" s="316">
        <f t="shared" si="494"/>
        <v>0</v>
      </c>
      <c r="BP274" s="316">
        <f t="shared" si="494"/>
        <v>0</v>
      </c>
      <c r="BQ274" s="316">
        <f t="shared" si="494"/>
        <v>0</v>
      </c>
      <c r="BR274" s="316">
        <f t="shared" si="494"/>
        <v>0</v>
      </c>
      <c r="BS274" s="316">
        <f t="shared" si="494"/>
        <v>0</v>
      </c>
      <c r="BT274" s="316">
        <f t="shared" si="494"/>
        <v>0</v>
      </c>
      <c r="BU274" s="316">
        <f t="shared" ref="BU274:BX274" si="495">IF($C75="NON-QALY",IF(BU$71="-","",BU$158*BU273),IF($C75="QALY",IF(BU$71="-","",BU273*BU$159),"N/A"))</f>
        <v>0</v>
      </c>
      <c r="BV274" s="316">
        <f t="shared" si="495"/>
        <v>0</v>
      </c>
      <c r="BW274" s="316">
        <f t="shared" si="495"/>
        <v>0</v>
      </c>
      <c r="BX274" s="316">
        <f t="shared" si="495"/>
        <v>0</v>
      </c>
    </row>
    <row r="275" spans="1:76" ht="12" customHeight="1" x14ac:dyDescent="0.2">
      <c r="A275" s="726" t="s">
        <v>53</v>
      </c>
      <c r="B275" s="713">
        <f>B76</f>
        <v>0</v>
      </c>
      <c r="C275" s="713" t="str">
        <f>C76</f>
        <v>Non-QALY</v>
      </c>
      <c r="D275" s="709">
        <f>E275/(IF(C76="QALY",Factors!$BU$67,Factors!$BU$66))</f>
        <v>0</v>
      </c>
      <c r="E275" s="709">
        <f t="shared" ref="E275" si="496">SUM(G276:BX276)</f>
        <v>0</v>
      </c>
      <c r="F275" s="34" t="s">
        <v>325</v>
      </c>
      <c r="G275" s="316">
        <f>G76</f>
        <v>0</v>
      </c>
      <c r="H275" s="316">
        <f t="shared" ref="H275:BS275" si="497">H76</f>
        <v>0</v>
      </c>
      <c r="I275" s="316">
        <f t="shared" si="497"/>
        <v>0</v>
      </c>
      <c r="J275" s="316">
        <f t="shared" si="497"/>
        <v>0</v>
      </c>
      <c r="K275" s="316">
        <f t="shared" si="497"/>
        <v>0</v>
      </c>
      <c r="L275" s="316">
        <f t="shared" si="497"/>
        <v>0</v>
      </c>
      <c r="M275" s="316">
        <f t="shared" si="497"/>
        <v>0</v>
      </c>
      <c r="N275" s="316">
        <f t="shared" si="497"/>
        <v>0</v>
      </c>
      <c r="O275" s="316">
        <f t="shared" si="497"/>
        <v>0</v>
      </c>
      <c r="P275" s="316">
        <f t="shared" si="497"/>
        <v>0</v>
      </c>
      <c r="Q275" s="316">
        <f t="shared" si="497"/>
        <v>0</v>
      </c>
      <c r="R275" s="316">
        <f t="shared" si="497"/>
        <v>0</v>
      </c>
      <c r="S275" s="316">
        <f t="shared" si="497"/>
        <v>0</v>
      </c>
      <c r="T275" s="316">
        <f t="shared" si="497"/>
        <v>0</v>
      </c>
      <c r="U275" s="316">
        <f t="shared" si="497"/>
        <v>0</v>
      </c>
      <c r="V275" s="316">
        <f t="shared" si="497"/>
        <v>0</v>
      </c>
      <c r="W275" s="316">
        <f t="shared" si="497"/>
        <v>0</v>
      </c>
      <c r="X275" s="316">
        <f t="shared" si="497"/>
        <v>0</v>
      </c>
      <c r="Y275" s="316">
        <f t="shared" si="497"/>
        <v>0</v>
      </c>
      <c r="Z275" s="316">
        <f t="shared" si="497"/>
        <v>0</v>
      </c>
      <c r="AA275" s="316">
        <f t="shared" si="497"/>
        <v>0</v>
      </c>
      <c r="AB275" s="316">
        <f t="shared" si="497"/>
        <v>0</v>
      </c>
      <c r="AC275" s="316">
        <f t="shared" si="497"/>
        <v>0</v>
      </c>
      <c r="AD275" s="316">
        <f t="shared" si="497"/>
        <v>0</v>
      </c>
      <c r="AE275" s="316">
        <f t="shared" si="497"/>
        <v>0</v>
      </c>
      <c r="AF275" s="316">
        <f t="shared" si="497"/>
        <v>0</v>
      </c>
      <c r="AG275" s="316">
        <f t="shared" si="497"/>
        <v>0</v>
      </c>
      <c r="AH275" s="316">
        <f t="shared" si="497"/>
        <v>0</v>
      </c>
      <c r="AI275" s="316">
        <f t="shared" si="497"/>
        <v>0</v>
      </c>
      <c r="AJ275" s="316">
        <f t="shared" si="497"/>
        <v>0</v>
      </c>
      <c r="AK275" s="316">
        <f t="shared" si="497"/>
        <v>0</v>
      </c>
      <c r="AL275" s="316">
        <f t="shared" si="497"/>
        <v>0</v>
      </c>
      <c r="AM275" s="316">
        <f t="shared" si="497"/>
        <v>0</v>
      </c>
      <c r="AN275" s="316">
        <f t="shared" si="497"/>
        <v>0</v>
      </c>
      <c r="AO275" s="316">
        <f t="shared" si="497"/>
        <v>0</v>
      </c>
      <c r="AP275" s="316">
        <f t="shared" si="497"/>
        <v>0</v>
      </c>
      <c r="AQ275" s="316">
        <f t="shared" si="497"/>
        <v>0</v>
      </c>
      <c r="AR275" s="316">
        <f t="shared" si="497"/>
        <v>0</v>
      </c>
      <c r="AS275" s="316">
        <f t="shared" si="497"/>
        <v>0</v>
      </c>
      <c r="AT275" s="316">
        <f t="shared" si="497"/>
        <v>0</v>
      </c>
      <c r="AU275" s="316">
        <f t="shared" si="497"/>
        <v>0</v>
      </c>
      <c r="AV275" s="316">
        <f t="shared" si="497"/>
        <v>0</v>
      </c>
      <c r="AW275" s="316">
        <f t="shared" si="497"/>
        <v>0</v>
      </c>
      <c r="AX275" s="316">
        <f t="shared" si="497"/>
        <v>0</v>
      </c>
      <c r="AY275" s="316">
        <f t="shared" si="497"/>
        <v>0</v>
      </c>
      <c r="AZ275" s="316">
        <f t="shared" si="497"/>
        <v>0</v>
      </c>
      <c r="BA275" s="316">
        <f t="shared" si="497"/>
        <v>0</v>
      </c>
      <c r="BB275" s="316">
        <f t="shared" si="497"/>
        <v>0</v>
      </c>
      <c r="BC275" s="316">
        <f t="shared" si="497"/>
        <v>0</v>
      </c>
      <c r="BD275" s="316">
        <f t="shared" si="497"/>
        <v>0</v>
      </c>
      <c r="BE275" s="316">
        <f t="shared" si="497"/>
        <v>0</v>
      </c>
      <c r="BF275" s="316">
        <f t="shared" si="497"/>
        <v>0</v>
      </c>
      <c r="BG275" s="316">
        <f t="shared" si="497"/>
        <v>0</v>
      </c>
      <c r="BH275" s="316">
        <f t="shared" si="497"/>
        <v>0</v>
      </c>
      <c r="BI275" s="316">
        <f t="shared" si="497"/>
        <v>0</v>
      </c>
      <c r="BJ275" s="316">
        <f t="shared" si="497"/>
        <v>0</v>
      </c>
      <c r="BK275" s="316">
        <f t="shared" si="497"/>
        <v>0</v>
      </c>
      <c r="BL275" s="316">
        <f t="shared" si="497"/>
        <v>0</v>
      </c>
      <c r="BM275" s="316">
        <f t="shared" si="497"/>
        <v>0</v>
      </c>
      <c r="BN275" s="316">
        <f t="shared" si="497"/>
        <v>0</v>
      </c>
      <c r="BO275" s="316">
        <f t="shared" si="497"/>
        <v>0</v>
      </c>
      <c r="BP275" s="316">
        <f t="shared" si="497"/>
        <v>0</v>
      </c>
      <c r="BQ275" s="316">
        <f t="shared" si="497"/>
        <v>0</v>
      </c>
      <c r="BR275" s="316">
        <f t="shared" si="497"/>
        <v>0</v>
      </c>
      <c r="BS275" s="316">
        <f t="shared" si="497"/>
        <v>0</v>
      </c>
      <c r="BT275" s="316">
        <f t="shared" ref="BT275:BX275" si="498">BT76</f>
        <v>0</v>
      </c>
      <c r="BU275" s="316">
        <f t="shared" si="498"/>
        <v>0</v>
      </c>
      <c r="BV275" s="316">
        <f t="shared" si="498"/>
        <v>0</v>
      </c>
      <c r="BW275" s="316">
        <f t="shared" si="498"/>
        <v>0</v>
      </c>
      <c r="BX275" s="316">
        <f t="shared" si="498"/>
        <v>0</v>
      </c>
    </row>
    <row r="276" spans="1:76" ht="12" customHeight="1" x14ac:dyDescent="0.2">
      <c r="A276" s="727"/>
      <c r="B276" s="714"/>
      <c r="C276" s="714"/>
      <c r="D276" s="710"/>
      <c r="E276" s="710"/>
      <c r="F276" s="90" t="s">
        <v>324</v>
      </c>
      <c r="G276" s="316">
        <f>IF($C76="","N/A",G275)</f>
        <v>0</v>
      </c>
      <c r="H276" s="316">
        <f>IF($C76="NON-QALY",IF(H$71="-","",H$158*H275),IF($C76="QALY",IF(H$71="-","",H275*H$159),"N/A"))</f>
        <v>0</v>
      </c>
      <c r="I276" s="316">
        <f t="shared" ref="I276:BT276" si="499">IF($C76="NON-QALY",IF(I$71="-","",I$158*I275),IF($C76="QALY",IF(I$71="-","",I275*I$159),"N/A"))</f>
        <v>0</v>
      </c>
      <c r="J276" s="316">
        <f t="shared" si="499"/>
        <v>0</v>
      </c>
      <c r="K276" s="316">
        <f t="shared" si="499"/>
        <v>0</v>
      </c>
      <c r="L276" s="316">
        <f t="shared" si="499"/>
        <v>0</v>
      </c>
      <c r="M276" s="316">
        <f t="shared" si="499"/>
        <v>0</v>
      </c>
      <c r="N276" s="316">
        <f t="shared" si="499"/>
        <v>0</v>
      </c>
      <c r="O276" s="316">
        <f t="shared" si="499"/>
        <v>0</v>
      </c>
      <c r="P276" s="316">
        <f t="shared" si="499"/>
        <v>0</v>
      </c>
      <c r="Q276" s="316">
        <f t="shared" si="499"/>
        <v>0</v>
      </c>
      <c r="R276" s="316">
        <f t="shared" si="499"/>
        <v>0</v>
      </c>
      <c r="S276" s="316">
        <f t="shared" si="499"/>
        <v>0</v>
      </c>
      <c r="T276" s="316">
        <f t="shared" si="499"/>
        <v>0</v>
      </c>
      <c r="U276" s="316">
        <f t="shared" si="499"/>
        <v>0</v>
      </c>
      <c r="V276" s="316">
        <f t="shared" si="499"/>
        <v>0</v>
      </c>
      <c r="W276" s="316">
        <f t="shared" si="499"/>
        <v>0</v>
      </c>
      <c r="X276" s="316">
        <f t="shared" si="499"/>
        <v>0</v>
      </c>
      <c r="Y276" s="316">
        <f t="shared" si="499"/>
        <v>0</v>
      </c>
      <c r="Z276" s="316">
        <f t="shared" si="499"/>
        <v>0</v>
      </c>
      <c r="AA276" s="316">
        <f t="shared" si="499"/>
        <v>0</v>
      </c>
      <c r="AB276" s="316">
        <f t="shared" si="499"/>
        <v>0</v>
      </c>
      <c r="AC276" s="316">
        <f t="shared" si="499"/>
        <v>0</v>
      </c>
      <c r="AD276" s="316">
        <f t="shared" si="499"/>
        <v>0</v>
      </c>
      <c r="AE276" s="316">
        <f t="shared" si="499"/>
        <v>0</v>
      </c>
      <c r="AF276" s="316">
        <f t="shared" si="499"/>
        <v>0</v>
      </c>
      <c r="AG276" s="316">
        <f t="shared" si="499"/>
        <v>0</v>
      </c>
      <c r="AH276" s="316">
        <f t="shared" si="499"/>
        <v>0</v>
      </c>
      <c r="AI276" s="316">
        <f t="shared" si="499"/>
        <v>0</v>
      </c>
      <c r="AJ276" s="316">
        <f t="shared" si="499"/>
        <v>0</v>
      </c>
      <c r="AK276" s="316">
        <f t="shared" si="499"/>
        <v>0</v>
      </c>
      <c r="AL276" s="316">
        <f t="shared" si="499"/>
        <v>0</v>
      </c>
      <c r="AM276" s="316">
        <f t="shared" si="499"/>
        <v>0</v>
      </c>
      <c r="AN276" s="316">
        <f t="shared" si="499"/>
        <v>0</v>
      </c>
      <c r="AO276" s="316">
        <f t="shared" si="499"/>
        <v>0</v>
      </c>
      <c r="AP276" s="316">
        <f t="shared" si="499"/>
        <v>0</v>
      </c>
      <c r="AQ276" s="316">
        <f t="shared" si="499"/>
        <v>0</v>
      </c>
      <c r="AR276" s="316">
        <f t="shared" si="499"/>
        <v>0</v>
      </c>
      <c r="AS276" s="316">
        <f t="shared" si="499"/>
        <v>0</v>
      </c>
      <c r="AT276" s="316">
        <f t="shared" si="499"/>
        <v>0</v>
      </c>
      <c r="AU276" s="316">
        <f t="shared" si="499"/>
        <v>0</v>
      </c>
      <c r="AV276" s="316">
        <f t="shared" si="499"/>
        <v>0</v>
      </c>
      <c r="AW276" s="316">
        <f t="shared" si="499"/>
        <v>0</v>
      </c>
      <c r="AX276" s="316">
        <f t="shared" si="499"/>
        <v>0</v>
      </c>
      <c r="AY276" s="316">
        <f t="shared" si="499"/>
        <v>0</v>
      </c>
      <c r="AZ276" s="316">
        <f t="shared" si="499"/>
        <v>0</v>
      </c>
      <c r="BA276" s="316">
        <f t="shared" si="499"/>
        <v>0</v>
      </c>
      <c r="BB276" s="316">
        <f t="shared" si="499"/>
        <v>0</v>
      </c>
      <c r="BC276" s="316">
        <f t="shared" si="499"/>
        <v>0</v>
      </c>
      <c r="BD276" s="316">
        <f t="shared" si="499"/>
        <v>0</v>
      </c>
      <c r="BE276" s="316">
        <f t="shared" si="499"/>
        <v>0</v>
      </c>
      <c r="BF276" s="316">
        <f t="shared" si="499"/>
        <v>0</v>
      </c>
      <c r="BG276" s="316">
        <f t="shared" si="499"/>
        <v>0</v>
      </c>
      <c r="BH276" s="316">
        <f t="shared" si="499"/>
        <v>0</v>
      </c>
      <c r="BI276" s="316">
        <f t="shared" si="499"/>
        <v>0</v>
      </c>
      <c r="BJ276" s="316">
        <f t="shared" si="499"/>
        <v>0</v>
      </c>
      <c r="BK276" s="316">
        <f t="shared" si="499"/>
        <v>0</v>
      </c>
      <c r="BL276" s="316">
        <f t="shared" si="499"/>
        <v>0</v>
      </c>
      <c r="BM276" s="316">
        <f t="shared" si="499"/>
        <v>0</v>
      </c>
      <c r="BN276" s="316">
        <f t="shared" si="499"/>
        <v>0</v>
      </c>
      <c r="BO276" s="316">
        <f t="shared" si="499"/>
        <v>0</v>
      </c>
      <c r="BP276" s="316">
        <f t="shared" si="499"/>
        <v>0</v>
      </c>
      <c r="BQ276" s="316">
        <f t="shared" si="499"/>
        <v>0</v>
      </c>
      <c r="BR276" s="316">
        <f t="shared" si="499"/>
        <v>0</v>
      </c>
      <c r="BS276" s="316">
        <f t="shared" si="499"/>
        <v>0</v>
      </c>
      <c r="BT276" s="316">
        <f t="shared" si="499"/>
        <v>0</v>
      </c>
      <c r="BU276" s="316">
        <f t="shared" ref="BU276:BX276" si="500">IF($C76="NON-QALY",IF(BU$71="-","",BU$158*BU275),IF($C76="QALY",IF(BU$71="-","",BU275*BU$159),"N/A"))</f>
        <v>0</v>
      </c>
      <c r="BV276" s="316">
        <f t="shared" si="500"/>
        <v>0</v>
      </c>
      <c r="BW276" s="316">
        <f t="shared" si="500"/>
        <v>0</v>
      </c>
      <c r="BX276" s="316">
        <f t="shared" si="500"/>
        <v>0</v>
      </c>
    </row>
    <row r="277" spans="1:76" ht="12" customHeight="1" x14ac:dyDescent="0.2">
      <c r="A277" s="726" t="s">
        <v>54</v>
      </c>
      <c r="B277" s="713">
        <f>B77</f>
        <v>0</v>
      </c>
      <c r="C277" s="713" t="str">
        <f>C77</f>
        <v>Non-QALY</v>
      </c>
      <c r="D277" s="709">
        <f>E277/(IF(C77="QALY",Factors!$BU$67,Factors!$BU$66))</f>
        <v>0</v>
      </c>
      <c r="E277" s="709">
        <f t="shared" ref="E277" si="501">SUM(G278:BX278)</f>
        <v>0</v>
      </c>
      <c r="F277" s="34" t="s">
        <v>325</v>
      </c>
      <c r="G277" s="316">
        <f>G77</f>
        <v>0</v>
      </c>
      <c r="H277" s="316">
        <f t="shared" ref="H277:BS277" si="502">H77</f>
        <v>0</v>
      </c>
      <c r="I277" s="316">
        <f t="shared" si="502"/>
        <v>0</v>
      </c>
      <c r="J277" s="316">
        <f t="shared" si="502"/>
        <v>0</v>
      </c>
      <c r="K277" s="316">
        <f t="shared" si="502"/>
        <v>0</v>
      </c>
      <c r="L277" s="316">
        <f t="shared" si="502"/>
        <v>0</v>
      </c>
      <c r="M277" s="316">
        <f t="shared" si="502"/>
        <v>0</v>
      </c>
      <c r="N277" s="316">
        <f t="shared" si="502"/>
        <v>0</v>
      </c>
      <c r="O277" s="316">
        <f t="shared" si="502"/>
        <v>0</v>
      </c>
      <c r="P277" s="316">
        <f t="shared" si="502"/>
        <v>0</v>
      </c>
      <c r="Q277" s="316">
        <f t="shared" si="502"/>
        <v>0</v>
      </c>
      <c r="R277" s="316">
        <f t="shared" si="502"/>
        <v>0</v>
      </c>
      <c r="S277" s="316">
        <f t="shared" si="502"/>
        <v>0</v>
      </c>
      <c r="T277" s="316">
        <f t="shared" si="502"/>
        <v>0</v>
      </c>
      <c r="U277" s="316">
        <f t="shared" si="502"/>
        <v>0</v>
      </c>
      <c r="V277" s="316">
        <f t="shared" si="502"/>
        <v>0</v>
      </c>
      <c r="W277" s="316">
        <f t="shared" si="502"/>
        <v>0</v>
      </c>
      <c r="X277" s="316">
        <f t="shared" si="502"/>
        <v>0</v>
      </c>
      <c r="Y277" s="316">
        <f t="shared" si="502"/>
        <v>0</v>
      </c>
      <c r="Z277" s="316">
        <f t="shared" si="502"/>
        <v>0</v>
      </c>
      <c r="AA277" s="316">
        <f t="shared" si="502"/>
        <v>0</v>
      </c>
      <c r="AB277" s="316">
        <f t="shared" si="502"/>
        <v>0</v>
      </c>
      <c r="AC277" s="316">
        <f t="shared" si="502"/>
        <v>0</v>
      </c>
      <c r="AD277" s="316">
        <f t="shared" si="502"/>
        <v>0</v>
      </c>
      <c r="AE277" s="316">
        <f t="shared" si="502"/>
        <v>0</v>
      </c>
      <c r="AF277" s="316">
        <f t="shared" si="502"/>
        <v>0</v>
      </c>
      <c r="AG277" s="316">
        <f t="shared" si="502"/>
        <v>0</v>
      </c>
      <c r="AH277" s="316">
        <f t="shared" si="502"/>
        <v>0</v>
      </c>
      <c r="AI277" s="316">
        <f t="shared" si="502"/>
        <v>0</v>
      </c>
      <c r="AJ277" s="316">
        <f t="shared" si="502"/>
        <v>0</v>
      </c>
      <c r="AK277" s="316">
        <f t="shared" si="502"/>
        <v>0</v>
      </c>
      <c r="AL277" s="316">
        <f t="shared" si="502"/>
        <v>0</v>
      </c>
      <c r="AM277" s="316">
        <f t="shared" si="502"/>
        <v>0</v>
      </c>
      <c r="AN277" s="316">
        <f t="shared" si="502"/>
        <v>0</v>
      </c>
      <c r="AO277" s="316">
        <f t="shared" si="502"/>
        <v>0</v>
      </c>
      <c r="AP277" s="316">
        <f t="shared" si="502"/>
        <v>0</v>
      </c>
      <c r="AQ277" s="316">
        <f t="shared" si="502"/>
        <v>0</v>
      </c>
      <c r="AR277" s="316">
        <f t="shared" si="502"/>
        <v>0</v>
      </c>
      <c r="AS277" s="316">
        <f t="shared" si="502"/>
        <v>0</v>
      </c>
      <c r="AT277" s="316">
        <f t="shared" si="502"/>
        <v>0</v>
      </c>
      <c r="AU277" s="316">
        <f t="shared" si="502"/>
        <v>0</v>
      </c>
      <c r="AV277" s="316">
        <f t="shared" si="502"/>
        <v>0</v>
      </c>
      <c r="AW277" s="316">
        <f t="shared" si="502"/>
        <v>0</v>
      </c>
      <c r="AX277" s="316">
        <f t="shared" si="502"/>
        <v>0</v>
      </c>
      <c r="AY277" s="316">
        <f t="shared" si="502"/>
        <v>0</v>
      </c>
      <c r="AZ277" s="316">
        <f t="shared" si="502"/>
        <v>0</v>
      </c>
      <c r="BA277" s="316">
        <f t="shared" si="502"/>
        <v>0</v>
      </c>
      <c r="BB277" s="316">
        <f t="shared" si="502"/>
        <v>0</v>
      </c>
      <c r="BC277" s="316">
        <f t="shared" si="502"/>
        <v>0</v>
      </c>
      <c r="BD277" s="316">
        <f t="shared" si="502"/>
        <v>0</v>
      </c>
      <c r="BE277" s="316">
        <f t="shared" si="502"/>
        <v>0</v>
      </c>
      <c r="BF277" s="316">
        <f t="shared" si="502"/>
        <v>0</v>
      </c>
      <c r="BG277" s="316">
        <f t="shared" si="502"/>
        <v>0</v>
      </c>
      <c r="BH277" s="316">
        <f t="shared" si="502"/>
        <v>0</v>
      </c>
      <c r="BI277" s="316">
        <f t="shared" si="502"/>
        <v>0</v>
      </c>
      <c r="BJ277" s="316">
        <f t="shared" si="502"/>
        <v>0</v>
      </c>
      <c r="BK277" s="316">
        <f t="shared" si="502"/>
        <v>0</v>
      </c>
      <c r="BL277" s="316">
        <f t="shared" si="502"/>
        <v>0</v>
      </c>
      <c r="BM277" s="316">
        <f t="shared" si="502"/>
        <v>0</v>
      </c>
      <c r="BN277" s="316">
        <f t="shared" si="502"/>
        <v>0</v>
      </c>
      <c r="BO277" s="316">
        <f t="shared" si="502"/>
        <v>0</v>
      </c>
      <c r="BP277" s="316">
        <f t="shared" si="502"/>
        <v>0</v>
      </c>
      <c r="BQ277" s="316">
        <f t="shared" si="502"/>
        <v>0</v>
      </c>
      <c r="BR277" s="316">
        <f t="shared" si="502"/>
        <v>0</v>
      </c>
      <c r="BS277" s="316">
        <f t="shared" si="502"/>
        <v>0</v>
      </c>
      <c r="BT277" s="316">
        <f t="shared" ref="BT277:BX277" si="503">BT77</f>
        <v>0</v>
      </c>
      <c r="BU277" s="316">
        <f t="shared" si="503"/>
        <v>0</v>
      </c>
      <c r="BV277" s="316">
        <f t="shared" si="503"/>
        <v>0</v>
      </c>
      <c r="BW277" s="316">
        <f t="shared" si="503"/>
        <v>0</v>
      </c>
      <c r="BX277" s="316">
        <f t="shared" si="503"/>
        <v>0</v>
      </c>
    </row>
    <row r="278" spans="1:76" ht="12" customHeight="1" x14ac:dyDescent="0.2">
      <c r="A278" s="727"/>
      <c r="B278" s="714"/>
      <c r="C278" s="714"/>
      <c r="D278" s="710"/>
      <c r="E278" s="710"/>
      <c r="F278" s="90" t="s">
        <v>324</v>
      </c>
      <c r="G278" s="316">
        <f>IF($C77="","N/A",G277)</f>
        <v>0</v>
      </c>
      <c r="H278" s="316">
        <f>IF($C77="NON-QALY",IF(H$71="-","",H$158*H277),IF($C77="QALY",IF(H$71="-","",H277*H$159),"N/A"))</f>
        <v>0</v>
      </c>
      <c r="I278" s="316">
        <f t="shared" ref="I278:BT278" si="504">IF($C77="NON-QALY",IF(I$71="-","",I$158*I277),IF($C77="QALY",IF(I$71="-","",I277*I$159),"N/A"))</f>
        <v>0</v>
      </c>
      <c r="J278" s="316">
        <f t="shared" si="504"/>
        <v>0</v>
      </c>
      <c r="K278" s="316">
        <f t="shared" si="504"/>
        <v>0</v>
      </c>
      <c r="L278" s="316">
        <f t="shared" si="504"/>
        <v>0</v>
      </c>
      <c r="M278" s="316">
        <f t="shared" si="504"/>
        <v>0</v>
      </c>
      <c r="N278" s="316">
        <f t="shared" si="504"/>
        <v>0</v>
      </c>
      <c r="O278" s="316">
        <f t="shared" si="504"/>
        <v>0</v>
      </c>
      <c r="P278" s="316">
        <f t="shared" si="504"/>
        <v>0</v>
      </c>
      <c r="Q278" s="316">
        <f t="shared" si="504"/>
        <v>0</v>
      </c>
      <c r="R278" s="316">
        <f t="shared" si="504"/>
        <v>0</v>
      </c>
      <c r="S278" s="316">
        <f t="shared" si="504"/>
        <v>0</v>
      </c>
      <c r="T278" s="316">
        <f t="shared" si="504"/>
        <v>0</v>
      </c>
      <c r="U278" s="316">
        <f t="shared" si="504"/>
        <v>0</v>
      </c>
      <c r="V278" s="316">
        <f t="shared" si="504"/>
        <v>0</v>
      </c>
      <c r="W278" s="316">
        <f t="shared" si="504"/>
        <v>0</v>
      </c>
      <c r="X278" s="316">
        <f t="shared" si="504"/>
        <v>0</v>
      </c>
      <c r="Y278" s="316">
        <f t="shared" si="504"/>
        <v>0</v>
      </c>
      <c r="Z278" s="316">
        <f t="shared" si="504"/>
        <v>0</v>
      </c>
      <c r="AA278" s="316">
        <f t="shared" si="504"/>
        <v>0</v>
      </c>
      <c r="AB278" s="316">
        <f t="shared" si="504"/>
        <v>0</v>
      </c>
      <c r="AC278" s="316">
        <f t="shared" si="504"/>
        <v>0</v>
      </c>
      <c r="AD278" s="316">
        <f t="shared" si="504"/>
        <v>0</v>
      </c>
      <c r="AE278" s="316">
        <f t="shared" si="504"/>
        <v>0</v>
      </c>
      <c r="AF278" s="316">
        <f t="shared" si="504"/>
        <v>0</v>
      </c>
      <c r="AG278" s="316">
        <f t="shared" si="504"/>
        <v>0</v>
      </c>
      <c r="AH278" s="316">
        <f t="shared" si="504"/>
        <v>0</v>
      </c>
      <c r="AI278" s="316">
        <f t="shared" si="504"/>
        <v>0</v>
      </c>
      <c r="AJ278" s="316">
        <f t="shared" si="504"/>
        <v>0</v>
      </c>
      <c r="AK278" s="316">
        <f t="shared" si="504"/>
        <v>0</v>
      </c>
      <c r="AL278" s="316">
        <f t="shared" si="504"/>
        <v>0</v>
      </c>
      <c r="AM278" s="316">
        <f t="shared" si="504"/>
        <v>0</v>
      </c>
      <c r="AN278" s="316">
        <f t="shared" si="504"/>
        <v>0</v>
      </c>
      <c r="AO278" s="316">
        <f t="shared" si="504"/>
        <v>0</v>
      </c>
      <c r="AP278" s="316">
        <f t="shared" si="504"/>
        <v>0</v>
      </c>
      <c r="AQ278" s="316">
        <f t="shared" si="504"/>
        <v>0</v>
      </c>
      <c r="AR278" s="316">
        <f t="shared" si="504"/>
        <v>0</v>
      </c>
      <c r="AS278" s="316">
        <f t="shared" si="504"/>
        <v>0</v>
      </c>
      <c r="AT278" s="316">
        <f t="shared" si="504"/>
        <v>0</v>
      </c>
      <c r="AU278" s="316">
        <f t="shared" si="504"/>
        <v>0</v>
      </c>
      <c r="AV278" s="316">
        <f t="shared" si="504"/>
        <v>0</v>
      </c>
      <c r="AW278" s="316">
        <f t="shared" si="504"/>
        <v>0</v>
      </c>
      <c r="AX278" s="316">
        <f t="shared" si="504"/>
        <v>0</v>
      </c>
      <c r="AY278" s="316">
        <f t="shared" si="504"/>
        <v>0</v>
      </c>
      <c r="AZ278" s="316">
        <f t="shared" si="504"/>
        <v>0</v>
      </c>
      <c r="BA278" s="316">
        <f t="shared" si="504"/>
        <v>0</v>
      </c>
      <c r="BB278" s="316">
        <f t="shared" si="504"/>
        <v>0</v>
      </c>
      <c r="BC278" s="316">
        <f t="shared" si="504"/>
        <v>0</v>
      </c>
      <c r="BD278" s="316">
        <f t="shared" si="504"/>
        <v>0</v>
      </c>
      <c r="BE278" s="316">
        <f t="shared" si="504"/>
        <v>0</v>
      </c>
      <c r="BF278" s="316">
        <f t="shared" si="504"/>
        <v>0</v>
      </c>
      <c r="BG278" s="316">
        <f t="shared" si="504"/>
        <v>0</v>
      </c>
      <c r="BH278" s="316">
        <f t="shared" si="504"/>
        <v>0</v>
      </c>
      <c r="BI278" s="316">
        <f t="shared" si="504"/>
        <v>0</v>
      </c>
      <c r="BJ278" s="316">
        <f t="shared" si="504"/>
        <v>0</v>
      </c>
      <c r="BK278" s="316">
        <f t="shared" si="504"/>
        <v>0</v>
      </c>
      <c r="BL278" s="316">
        <f t="shared" si="504"/>
        <v>0</v>
      </c>
      <c r="BM278" s="316">
        <f t="shared" si="504"/>
        <v>0</v>
      </c>
      <c r="BN278" s="316">
        <f t="shared" si="504"/>
        <v>0</v>
      </c>
      <c r="BO278" s="316">
        <f t="shared" si="504"/>
        <v>0</v>
      </c>
      <c r="BP278" s="316">
        <f t="shared" si="504"/>
        <v>0</v>
      </c>
      <c r="BQ278" s="316">
        <f t="shared" si="504"/>
        <v>0</v>
      </c>
      <c r="BR278" s="316">
        <f t="shared" si="504"/>
        <v>0</v>
      </c>
      <c r="BS278" s="316">
        <f t="shared" si="504"/>
        <v>0</v>
      </c>
      <c r="BT278" s="316">
        <f t="shared" si="504"/>
        <v>0</v>
      </c>
      <c r="BU278" s="316">
        <f t="shared" ref="BU278:BX278" si="505">IF($C77="NON-QALY",IF(BU$71="-","",BU$158*BU277),IF($C77="QALY",IF(BU$71="-","",BU277*BU$159),"N/A"))</f>
        <v>0</v>
      </c>
      <c r="BV278" s="316">
        <f t="shared" si="505"/>
        <v>0</v>
      </c>
      <c r="BW278" s="316">
        <f t="shared" si="505"/>
        <v>0</v>
      </c>
      <c r="BX278" s="316">
        <f t="shared" si="505"/>
        <v>0</v>
      </c>
    </row>
    <row r="279" spans="1:76" ht="12" customHeight="1" x14ac:dyDescent="0.2">
      <c r="A279" s="726" t="s">
        <v>566</v>
      </c>
      <c r="B279" s="713">
        <f>B78</f>
        <v>0</v>
      </c>
      <c r="C279" s="713" t="str">
        <f>C78</f>
        <v>Non-QALY</v>
      </c>
      <c r="D279" s="709">
        <f>E279/(IF(C78="QALY",Factors!$BU$67,Factors!$BU$66))</f>
        <v>0</v>
      </c>
      <c r="E279" s="709">
        <f t="shared" ref="E279" si="506">SUM(G280:BX280)</f>
        <v>0</v>
      </c>
      <c r="F279" s="34" t="s">
        <v>325</v>
      </c>
      <c r="G279" s="316">
        <f>G78</f>
        <v>0</v>
      </c>
      <c r="H279" s="316">
        <f t="shared" ref="H279:BS279" si="507">H78</f>
        <v>0</v>
      </c>
      <c r="I279" s="316">
        <f t="shared" si="507"/>
        <v>0</v>
      </c>
      <c r="J279" s="316">
        <f t="shared" si="507"/>
        <v>0</v>
      </c>
      <c r="K279" s="316">
        <f t="shared" si="507"/>
        <v>0</v>
      </c>
      <c r="L279" s="316">
        <f t="shared" si="507"/>
        <v>0</v>
      </c>
      <c r="M279" s="316">
        <f t="shared" si="507"/>
        <v>0</v>
      </c>
      <c r="N279" s="316">
        <f t="shared" si="507"/>
        <v>0</v>
      </c>
      <c r="O279" s="316">
        <f t="shared" si="507"/>
        <v>0</v>
      </c>
      <c r="P279" s="316">
        <f t="shared" si="507"/>
        <v>0</v>
      </c>
      <c r="Q279" s="316">
        <f t="shared" si="507"/>
        <v>0</v>
      </c>
      <c r="R279" s="316">
        <f t="shared" si="507"/>
        <v>0</v>
      </c>
      <c r="S279" s="316">
        <f t="shared" si="507"/>
        <v>0</v>
      </c>
      <c r="T279" s="316">
        <f t="shared" si="507"/>
        <v>0</v>
      </c>
      <c r="U279" s="316">
        <f t="shared" si="507"/>
        <v>0</v>
      </c>
      <c r="V279" s="316">
        <f t="shared" si="507"/>
        <v>0</v>
      </c>
      <c r="W279" s="316">
        <f t="shared" si="507"/>
        <v>0</v>
      </c>
      <c r="X279" s="316">
        <f t="shared" si="507"/>
        <v>0</v>
      </c>
      <c r="Y279" s="316">
        <f t="shared" si="507"/>
        <v>0</v>
      </c>
      <c r="Z279" s="316">
        <f t="shared" si="507"/>
        <v>0</v>
      </c>
      <c r="AA279" s="316">
        <f t="shared" si="507"/>
        <v>0</v>
      </c>
      <c r="AB279" s="316">
        <f t="shared" si="507"/>
        <v>0</v>
      </c>
      <c r="AC279" s="316">
        <f t="shared" si="507"/>
        <v>0</v>
      </c>
      <c r="AD279" s="316">
        <f t="shared" si="507"/>
        <v>0</v>
      </c>
      <c r="AE279" s="316">
        <f t="shared" si="507"/>
        <v>0</v>
      </c>
      <c r="AF279" s="316">
        <f t="shared" si="507"/>
        <v>0</v>
      </c>
      <c r="AG279" s="316">
        <f t="shared" si="507"/>
        <v>0</v>
      </c>
      <c r="AH279" s="316">
        <f t="shared" si="507"/>
        <v>0</v>
      </c>
      <c r="AI279" s="316">
        <f t="shared" si="507"/>
        <v>0</v>
      </c>
      <c r="AJ279" s="316">
        <f t="shared" si="507"/>
        <v>0</v>
      </c>
      <c r="AK279" s="316">
        <f t="shared" si="507"/>
        <v>0</v>
      </c>
      <c r="AL279" s="316">
        <f t="shared" si="507"/>
        <v>0</v>
      </c>
      <c r="AM279" s="316">
        <f t="shared" si="507"/>
        <v>0</v>
      </c>
      <c r="AN279" s="316">
        <f t="shared" si="507"/>
        <v>0</v>
      </c>
      <c r="AO279" s="316">
        <f t="shared" si="507"/>
        <v>0</v>
      </c>
      <c r="AP279" s="316">
        <f t="shared" si="507"/>
        <v>0</v>
      </c>
      <c r="AQ279" s="316">
        <f t="shared" si="507"/>
        <v>0</v>
      </c>
      <c r="AR279" s="316">
        <f t="shared" si="507"/>
        <v>0</v>
      </c>
      <c r="AS279" s="316">
        <f t="shared" si="507"/>
        <v>0</v>
      </c>
      <c r="AT279" s="316">
        <f t="shared" si="507"/>
        <v>0</v>
      </c>
      <c r="AU279" s="316">
        <f t="shared" si="507"/>
        <v>0</v>
      </c>
      <c r="AV279" s="316">
        <f t="shared" si="507"/>
        <v>0</v>
      </c>
      <c r="AW279" s="316">
        <f t="shared" si="507"/>
        <v>0</v>
      </c>
      <c r="AX279" s="316">
        <f t="shared" si="507"/>
        <v>0</v>
      </c>
      <c r="AY279" s="316">
        <f t="shared" si="507"/>
        <v>0</v>
      </c>
      <c r="AZ279" s="316">
        <f t="shared" si="507"/>
        <v>0</v>
      </c>
      <c r="BA279" s="316">
        <f t="shared" si="507"/>
        <v>0</v>
      </c>
      <c r="BB279" s="316">
        <f t="shared" si="507"/>
        <v>0</v>
      </c>
      <c r="BC279" s="316">
        <f t="shared" si="507"/>
        <v>0</v>
      </c>
      <c r="BD279" s="316">
        <f t="shared" si="507"/>
        <v>0</v>
      </c>
      <c r="BE279" s="316">
        <f t="shared" si="507"/>
        <v>0</v>
      </c>
      <c r="BF279" s="316">
        <f t="shared" si="507"/>
        <v>0</v>
      </c>
      <c r="BG279" s="316">
        <f t="shared" si="507"/>
        <v>0</v>
      </c>
      <c r="BH279" s="316">
        <f t="shared" si="507"/>
        <v>0</v>
      </c>
      <c r="BI279" s="316">
        <f t="shared" si="507"/>
        <v>0</v>
      </c>
      <c r="BJ279" s="316">
        <f t="shared" si="507"/>
        <v>0</v>
      </c>
      <c r="BK279" s="316">
        <f t="shared" si="507"/>
        <v>0</v>
      </c>
      <c r="BL279" s="316">
        <f t="shared" si="507"/>
        <v>0</v>
      </c>
      <c r="BM279" s="316">
        <f t="shared" si="507"/>
        <v>0</v>
      </c>
      <c r="BN279" s="316">
        <f t="shared" si="507"/>
        <v>0</v>
      </c>
      <c r="BO279" s="316">
        <f t="shared" si="507"/>
        <v>0</v>
      </c>
      <c r="BP279" s="316">
        <f t="shared" si="507"/>
        <v>0</v>
      </c>
      <c r="BQ279" s="316">
        <f t="shared" si="507"/>
        <v>0</v>
      </c>
      <c r="BR279" s="316">
        <f t="shared" si="507"/>
        <v>0</v>
      </c>
      <c r="BS279" s="316">
        <f t="shared" si="507"/>
        <v>0</v>
      </c>
      <c r="BT279" s="316">
        <f t="shared" ref="BT279:BX279" si="508">BT78</f>
        <v>0</v>
      </c>
      <c r="BU279" s="316">
        <f t="shared" si="508"/>
        <v>0</v>
      </c>
      <c r="BV279" s="316">
        <f t="shared" si="508"/>
        <v>0</v>
      </c>
      <c r="BW279" s="316">
        <f t="shared" si="508"/>
        <v>0</v>
      </c>
      <c r="BX279" s="316">
        <f t="shared" si="508"/>
        <v>0</v>
      </c>
    </row>
    <row r="280" spans="1:76" ht="12" customHeight="1" x14ac:dyDescent="0.2">
      <c r="A280" s="727"/>
      <c r="B280" s="714"/>
      <c r="C280" s="714"/>
      <c r="D280" s="710"/>
      <c r="E280" s="710"/>
      <c r="F280" s="90" t="s">
        <v>324</v>
      </c>
      <c r="G280" s="316">
        <f>IF($C78="","N/A",G279)</f>
        <v>0</v>
      </c>
      <c r="H280" s="316">
        <f>IF($C78="NON-QALY",IF(H$71="-","",H$158*H279),IF($C78="QALY",IF(H$71="-","",H279*H$159),"N/A"))</f>
        <v>0</v>
      </c>
      <c r="I280" s="316">
        <f t="shared" ref="I280:BT280" si="509">IF($C78="NON-QALY",IF(I$71="-","",I$158*I279),IF($C78="QALY",IF(I$71="-","",I279*I$159),"N/A"))</f>
        <v>0</v>
      </c>
      <c r="J280" s="316">
        <f t="shared" si="509"/>
        <v>0</v>
      </c>
      <c r="K280" s="316">
        <f t="shared" si="509"/>
        <v>0</v>
      </c>
      <c r="L280" s="316">
        <f t="shared" si="509"/>
        <v>0</v>
      </c>
      <c r="M280" s="316">
        <f t="shared" si="509"/>
        <v>0</v>
      </c>
      <c r="N280" s="316">
        <f t="shared" si="509"/>
        <v>0</v>
      </c>
      <c r="O280" s="316">
        <f t="shared" si="509"/>
        <v>0</v>
      </c>
      <c r="P280" s="316">
        <f t="shared" si="509"/>
        <v>0</v>
      </c>
      <c r="Q280" s="316">
        <f t="shared" si="509"/>
        <v>0</v>
      </c>
      <c r="R280" s="316">
        <f t="shared" si="509"/>
        <v>0</v>
      </c>
      <c r="S280" s="316">
        <f t="shared" si="509"/>
        <v>0</v>
      </c>
      <c r="T280" s="316">
        <f t="shared" si="509"/>
        <v>0</v>
      </c>
      <c r="U280" s="316">
        <f t="shared" si="509"/>
        <v>0</v>
      </c>
      <c r="V280" s="316">
        <f t="shared" si="509"/>
        <v>0</v>
      </c>
      <c r="W280" s="316">
        <f t="shared" si="509"/>
        <v>0</v>
      </c>
      <c r="X280" s="316">
        <f t="shared" si="509"/>
        <v>0</v>
      </c>
      <c r="Y280" s="316">
        <f t="shared" si="509"/>
        <v>0</v>
      </c>
      <c r="Z280" s="316">
        <f t="shared" si="509"/>
        <v>0</v>
      </c>
      <c r="AA280" s="316">
        <f t="shared" si="509"/>
        <v>0</v>
      </c>
      <c r="AB280" s="316">
        <f t="shared" si="509"/>
        <v>0</v>
      </c>
      <c r="AC280" s="316">
        <f t="shared" si="509"/>
        <v>0</v>
      </c>
      <c r="AD280" s="316">
        <f t="shared" si="509"/>
        <v>0</v>
      </c>
      <c r="AE280" s="316">
        <f t="shared" si="509"/>
        <v>0</v>
      </c>
      <c r="AF280" s="316">
        <f t="shared" si="509"/>
        <v>0</v>
      </c>
      <c r="AG280" s="316">
        <f t="shared" si="509"/>
        <v>0</v>
      </c>
      <c r="AH280" s="316">
        <f t="shared" si="509"/>
        <v>0</v>
      </c>
      <c r="AI280" s="316">
        <f t="shared" si="509"/>
        <v>0</v>
      </c>
      <c r="AJ280" s="316">
        <f t="shared" si="509"/>
        <v>0</v>
      </c>
      <c r="AK280" s="316">
        <f t="shared" si="509"/>
        <v>0</v>
      </c>
      <c r="AL280" s="316">
        <f t="shared" si="509"/>
        <v>0</v>
      </c>
      <c r="AM280" s="316">
        <f t="shared" si="509"/>
        <v>0</v>
      </c>
      <c r="AN280" s="316">
        <f t="shared" si="509"/>
        <v>0</v>
      </c>
      <c r="AO280" s="316">
        <f t="shared" si="509"/>
        <v>0</v>
      </c>
      <c r="AP280" s="316">
        <f t="shared" si="509"/>
        <v>0</v>
      </c>
      <c r="AQ280" s="316">
        <f t="shared" si="509"/>
        <v>0</v>
      </c>
      <c r="AR280" s="316">
        <f t="shared" si="509"/>
        <v>0</v>
      </c>
      <c r="AS280" s="316">
        <f t="shared" si="509"/>
        <v>0</v>
      </c>
      <c r="AT280" s="316">
        <f t="shared" si="509"/>
        <v>0</v>
      </c>
      <c r="AU280" s="316">
        <f t="shared" si="509"/>
        <v>0</v>
      </c>
      <c r="AV280" s="316">
        <f t="shared" si="509"/>
        <v>0</v>
      </c>
      <c r="AW280" s="316">
        <f t="shared" si="509"/>
        <v>0</v>
      </c>
      <c r="AX280" s="316">
        <f t="shared" si="509"/>
        <v>0</v>
      </c>
      <c r="AY280" s="316">
        <f t="shared" si="509"/>
        <v>0</v>
      </c>
      <c r="AZ280" s="316">
        <f t="shared" si="509"/>
        <v>0</v>
      </c>
      <c r="BA280" s="316">
        <f t="shared" si="509"/>
        <v>0</v>
      </c>
      <c r="BB280" s="316">
        <f t="shared" si="509"/>
        <v>0</v>
      </c>
      <c r="BC280" s="316">
        <f t="shared" si="509"/>
        <v>0</v>
      </c>
      <c r="BD280" s="316">
        <f t="shared" si="509"/>
        <v>0</v>
      </c>
      <c r="BE280" s="316">
        <f t="shared" si="509"/>
        <v>0</v>
      </c>
      <c r="BF280" s="316">
        <f t="shared" si="509"/>
        <v>0</v>
      </c>
      <c r="BG280" s="316">
        <f t="shared" si="509"/>
        <v>0</v>
      </c>
      <c r="BH280" s="316">
        <f t="shared" si="509"/>
        <v>0</v>
      </c>
      <c r="BI280" s="316">
        <f t="shared" si="509"/>
        <v>0</v>
      </c>
      <c r="BJ280" s="316">
        <f t="shared" si="509"/>
        <v>0</v>
      </c>
      <c r="BK280" s="316">
        <f t="shared" si="509"/>
        <v>0</v>
      </c>
      <c r="BL280" s="316">
        <f t="shared" si="509"/>
        <v>0</v>
      </c>
      <c r="BM280" s="316">
        <f t="shared" si="509"/>
        <v>0</v>
      </c>
      <c r="BN280" s="316">
        <f t="shared" si="509"/>
        <v>0</v>
      </c>
      <c r="BO280" s="316">
        <f t="shared" si="509"/>
        <v>0</v>
      </c>
      <c r="BP280" s="316">
        <f t="shared" si="509"/>
        <v>0</v>
      </c>
      <c r="BQ280" s="316">
        <f t="shared" si="509"/>
        <v>0</v>
      </c>
      <c r="BR280" s="316">
        <f t="shared" si="509"/>
        <v>0</v>
      </c>
      <c r="BS280" s="316">
        <f t="shared" si="509"/>
        <v>0</v>
      </c>
      <c r="BT280" s="316">
        <f t="shared" si="509"/>
        <v>0</v>
      </c>
      <c r="BU280" s="316">
        <f t="shared" ref="BU280:BX280" si="510">IF($C78="NON-QALY",IF(BU$71="-","",BU$158*BU279),IF($C78="QALY",IF(BU$71="-","",BU279*BU$159),"N/A"))</f>
        <v>0</v>
      </c>
      <c r="BV280" s="316">
        <f t="shared" si="510"/>
        <v>0</v>
      </c>
      <c r="BW280" s="316">
        <f t="shared" si="510"/>
        <v>0</v>
      </c>
      <c r="BX280" s="316">
        <f t="shared" si="510"/>
        <v>0</v>
      </c>
    </row>
    <row r="281" spans="1:76" ht="12" customHeight="1" x14ac:dyDescent="0.2">
      <c r="A281" s="726" t="s">
        <v>567</v>
      </c>
      <c r="B281" s="713">
        <f>B79</f>
        <v>0</v>
      </c>
      <c r="C281" s="713" t="str">
        <f>C79</f>
        <v>Non-QALY</v>
      </c>
      <c r="D281" s="709">
        <f>E281/(IF(C79="QALY",Factors!$BU$67,Factors!$BU$66))</f>
        <v>0</v>
      </c>
      <c r="E281" s="709">
        <f t="shared" ref="E281" si="511">SUM(G282:BX282)</f>
        <v>0</v>
      </c>
      <c r="F281" s="34" t="s">
        <v>325</v>
      </c>
      <c r="G281" s="316">
        <f>G79</f>
        <v>0</v>
      </c>
      <c r="H281" s="316">
        <f t="shared" ref="H281:BS281" si="512">H79</f>
        <v>0</v>
      </c>
      <c r="I281" s="316">
        <f t="shared" si="512"/>
        <v>0</v>
      </c>
      <c r="J281" s="316">
        <f t="shared" si="512"/>
        <v>0</v>
      </c>
      <c r="K281" s="316">
        <f t="shared" si="512"/>
        <v>0</v>
      </c>
      <c r="L281" s="316">
        <f t="shared" si="512"/>
        <v>0</v>
      </c>
      <c r="M281" s="316">
        <f t="shared" si="512"/>
        <v>0</v>
      </c>
      <c r="N281" s="316">
        <f t="shared" si="512"/>
        <v>0</v>
      </c>
      <c r="O281" s="316">
        <f t="shared" si="512"/>
        <v>0</v>
      </c>
      <c r="P281" s="316">
        <f t="shared" si="512"/>
        <v>0</v>
      </c>
      <c r="Q281" s="316">
        <f t="shared" si="512"/>
        <v>0</v>
      </c>
      <c r="R281" s="316">
        <f t="shared" si="512"/>
        <v>0</v>
      </c>
      <c r="S281" s="316">
        <f t="shared" si="512"/>
        <v>0</v>
      </c>
      <c r="T281" s="316">
        <f t="shared" si="512"/>
        <v>0</v>
      </c>
      <c r="U281" s="316">
        <f t="shared" si="512"/>
        <v>0</v>
      </c>
      <c r="V281" s="316">
        <f t="shared" si="512"/>
        <v>0</v>
      </c>
      <c r="W281" s="316">
        <f t="shared" si="512"/>
        <v>0</v>
      </c>
      <c r="X281" s="316">
        <f t="shared" si="512"/>
        <v>0</v>
      </c>
      <c r="Y281" s="316">
        <f t="shared" si="512"/>
        <v>0</v>
      </c>
      <c r="Z281" s="316">
        <f t="shared" si="512"/>
        <v>0</v>
      </c>
      <c r="AA281" s="316">
        <f t="shared" si="512"/>
        <v>0</v>
      </c>
      <c r="AB281" s="316">
        <f t="shared" si="512"/>
        <v>0</v>
      </c>
      <c r="AC281" s="316">
        <f t="shared" si="512"/>
        <v>0</v>
      </c>
      <c r="AD281" s="316">
        <f t="shared" si="512"/>
        <v>0</v>
      </c>
      <c r="AE281" s="316">
        <f t="shared" si="512"/>
        <v>0</v>
      </c>
      <c r="AF281" s="316">
        <f t="shared" si="512"/>
        <v>0</v>
      </c>
      <c r="AG281" s="316">
        <f t="shared" si="512"/>
        <v>0</v>
      </c>
      <c r="AH281" s="316">
        <f t="shared" si="512"/>
        <v>0</v>
      </c>
      <c r="AI281" s="316">
        <f t="shared" si="512"/>
        <v>0</v>
      </c>
      <c r="AJ281" s="316">
        <f t="shared" si="512"/>
        <v>0</v>
      </c>
      <c r="AK281" s="316">
        <f t="shared" si="512"/>
        <v>0</v>
      </c>
      <c r="AL281" s="316">
        <f t="shared" si="512"/>
        <v>0</v>
      </c>
      <c r="AM281" s="316">
        <f t="shared" si="512"/>
        <v>0</v>
      </c>
      <c r="AN281" s="316">
        <f t="shared" si="512"/>
        <v>0</v>
      </c>
      <c r="AO281" s="316">
        <f t="shared" si="512"/>
        <v>0</v>
      </c>
      <c r="AP281" s="316">
        <f t="shared" si="512"/>
        <v>0</v>
      </c>
      <c r="AQ281" s="316">
        <f t="shared" si="512"/>
        <v>0</v>
      </c>
      <c r="AR281" s="316">
        <f t="shared" si="512"/>
        <v>0</v>
      </c>
      <c r="AS281" s="316">
        <f t="shared" si="512"/>
        <v>0</v>
      </c>
      <c r="AT281" s="316">
        <f t="shared" si="512"/>
        <v>0</v>
      </c>
      <c r="AU281" s="316">
        <f t="shared" si="512"/>
        <v>0</v>
      </c>
      <c r="AV281" s="316">
        <f t="shared" si="512"/>
        <v>0</v>
      </c>
      <c r="AW281" s="316">
        <f t="shared" si="512"/>
        <v>0</v>
      </c>
      <c r="AX281" s="316">
        <f t="shared" si="512"/>
        <v>0</v>
      </c>
      <c r="AY281" s="316">
        <f t="shared" si="512"/>
        <v>0</v>
      </c>
      <c r="AZ281" s="316">
        <f t="shared" si="512"/>
        <v>0</v>
      </c>
      <c r="BA281" s="316">
        <f t="shared" si="512"/>
        <v>0</v>
      </c>
      <c r="BB281" s="316">
        <f t="shared" si="512"/>
        <v>0</v>
      </c>
      <c r="BC281" s="316">
        <f t="shared" si="512"/>
        <v>0</v>
      </c>
      <c r="BD281" s="316">
        <f t="shared" si="512"/>
        <v>0</v>
      </c>
      <c r="BE281" s="316">
        <f t="shared" si="512"/>
        <v>0</v>
      </c>
      <c r="BF281" s="316">
        <f t="shared" si="512"/>
        <v>0</v>
      </c>
      <c r="BG281" s="316">
        <f t="shared" si="512"/>
        <v>0</v>
      </c>
      <c r="BH281" s="316">
        <f t="shared" si="512"/>
        <v>0</v>
      </c>
      <c r="BI281" s="316">
        <f t="shared" si="512"/>
        <v>0</v>
      </c>
      <c r="BJ281" s="316">
        <f t="shared" si="512"/>
        <v>0</v>
      </c>
      <c r="BK281" s="316">
        <f t="shared" si="512"/>
        <v>0</v>
      </c>
      <c r="BL281" s="316">
        <f t="shared" si="512"/>
        <v>0</v>
      </c>
      <c r="BM281" s="316">
        <f t="shared" si="512"/>
        <v>0</v>
      </c>
      <c r="BN281" s="316">
        <f t="shared" si="512"/>
        <v>0</v>
      </c>
      <c r="BO281" s="316">
        <f t="shared" si="512"/>
        <v>0</v>
      </c>
      <c r="BP281" s="316">
        <f t="shared" si="512"/>
        <v>0</v>
      </c>
      <c r="BQ281" s="316">
        <f t="shared" si="512"/>
        <v>0</v>
      </c>
      <c r="BR281" s="316">
        <f t="shared" si="512"/>
        <v>0</v>
      </c>
      <c r="BS281" s="316">
        <f t="shared" si="512"/>
        <v>0</v>
      </c>
      <c r="BT281" s="316">
        <f t="shared" ref="BT281:BX281" si="513">BT79</f>
        <v>0</v>
      </c>
      <c r="BU281" s="316">
        <f t="shared" si="513"/>
        <v>0</v>
      </c>
      <c r="BV281" s="316">
        <f t="shared" si="513"/>
        <v>0</v>
      </c>
      <c r="BW281" s="316">
        <f t="shared" si="513"/>
        <v>0</v>
      </c>
      <c r="BX281" s="316">
        <f t="shared" si="513"/>
        <v>0</v>
      </c>
    </row>
    <row r="282" spans="1:76" ht="12" customHeight="1" x14ac:dyDescent="0.2">
      <c r="A282" s="727"/>
      <c r="B282" s="714"/>
      <c r="C282" s="714"/>
      <c r="D282" s="710"/>
      <c r="E282" s="710"/>
      <c r="F282" s="90" t="s">
        <v>324</v>
      </c>
      <c r="G282" s="316">
        <f>IF($C79="","N/A",G281)</f>
        <v>0</v>
      </c>
      <c r="H282" s="316">
        <f>IF($C79="NON-QALY",IF(H$71="-","",H$158*H281),IF($C79="QALY",IF(H$71="-","",H281*H$159),"N/A"))</f>
        <v>0</v>
      </c>
      <c r="I282" s="316">
        <f t="shared" ref="I282:BT282" si="514">IF($C79="NON-QALY",IF(I$71="-","",I$158*I281),IF($C79="QALY",IF(I$71="-","",I281*I$159),"N/A"))</f>
        <v>0</v>
      </c>
      <c r="J282" s="316">
        <f t="shared" si="514"/>
        <v>0</v>
      </c>
      <c r="K282" s="316">
        <f t="shared" si="514"/>
        <v>0</v>
      </c>
      <c r="L282" s="316">
        <f t="shared" si="514"/>
        <v>0</v>
      </c>
      <c r="M282" s="316">
        <f t="shared" si="514"/>
        <v>0</v>
      </c>
      <c r="N282" s="316">
        <f t="shared" si="514"/>
        <v>0</v>
      </c>
      <c r="O282" s="316">
        <f t="shared" si="514"/>
        <v>0</v>
      </c>
      <c r="P282" s="316">
        <f t="shared" si="514"/>
        <v>0</v>
      </c>
      <c r="Q282" s="316">
        <f t="shared" si="514"/>
        <v>0</v>
      </c>
      <c r="R282" s="316">
        <f t="shared" si="514"/>
        <v>0</v>
      </c>
      <c r="S282" s="316">
        <f t="shared" si="514"/>
        <v>0</v>
      </c>
      <c r="T282" s="316">
        <f t="shared" si="514"/>
        <v>0</v>
      </c>
      <c r="U282" s="316">
        <f t="shared" si="514"/>
        <v>0</v>
      </c>
      <c r="V282" s="316">
        <f t="shared" si="514"/>
        <v>0</v>
      </c>
      <c r="W282" s="316">
        <f t="shared" si="514"/>
        <v>0</v>
      </c>
      <c r="X282" s="316">
        <f t="shared" si="514"/>
        <v>0</v>
      </c>
      <c r="Y282" s="316">
        <f t="shared" si="514"/>
        <v>0</v>
      </c>
      <c r="Z282" s="316">
        <f t="shared" si="514"/>
        <v>0</v>
      </c>
      <c r="AA282" s="316">
        <f t="shared" si="514"/>
        <v>0</v>
      </c>
      <c r="AB282" s="316">
        <f t="shared" si="514"/>
        <v>0</v>
      </c>
      <c r="AC282" s="316">
        <f t="shared" si="514"/>
        <v>0</v>
      </c>
      <c r="AD282" s="316">
        <f t="shared" si="514"/>
        <v>0</v>
      </c>
      <c r="AE282" s="316">
        <f t="shared" si="514"/>
        <v>0</v>
      </c>
      <c r="AF282" s="316">
        <f t="shared" si="514"/>
        <v>0</v>
      </c>
      <c r="AG282" s="316">
        <f t="shared" si="514"/>
        <v>0</v>
      </c>
      <c r="AH282" s="316">
        <f t="shared" si="514"/>
        <v>0</v>
      </c>
      <c r="AI282" s="316">
        <f t="shared" si="514"/>
        <v>0</v>
      </c>
      <c r="AJ282" s="316">
        <f t="shared" si="514"/>
        <v>0</v>
      </c>
      <c r="AK282" s="316">
        <f t="shared" si="514"/>
        <v>0</v>
      </c>
      <c r="AL282" s="316">
        <f t="shared" si="514"/>
        <v>0</v>
      </c>
      <c r="AM282" s="316">
        <f t="shared" si="514"/>
        <v>0</v>
      </c>
      <c r="AN282" s="316">
        <f t="shared" si="514"/>
        <v>0</v>
      </c>
      <c r="AO282" s="316">
        <f t="shared" si="514"/>
        <v>0</v>
      </c>
      <c r="AP282" s="316">
        <f t="shared" si="514"/>
        <v>0</v>
      </c>
      <c r="AQ282" s="316">
        <f t="shared" si="514"/>
        <v>0</v>
      </c>
      <c r="AR282" s="316">
        <f t="shared" si="514"/>
        <v>0</v>
      </c>
      <c r="AS282" s="316">
        <f t="shared" si="514"/>
        <v>0</v>
      </c>
      <c r="AT282" s="316">
        <f t="shared" si="514"/>
        <v>0</v>
      </c>
      <c r="AU282" s="316">
        <f t="shared" si="514"/>
        <v>0</v>
      </c>
      <c r="AV282" s="316">
        <f t="shared" si="514"/>
        <v>0</v>
      </c>
      <c r="AW282" s="316">
        <f t="shared" si="514"/>
        <v>0</v>
      </c>
      <c r="AX282" s="316">
        <f t="shared" si="514"/>
        <v>0</v>
      </c>
      <c r="AY282" s="316">
        <f t="shared" si="514"/>
        <v>0</v>
      </c>
      <c r="AZ282" s="316">
        <f t="shared" si="514"/>
        <v>0</v>
      </c>
      <c r="BA282" s="316">
        <f t="shared" si="514"/>
        <v>0</v>
      </c>
      <c r="BB282" s="316">
        <f t="shared" si="514"/>
        <v>0</v>
      </c>
      <c r="BC282" s="316">
        <f t="shared" si="514"/>
        <v>0</v>
      </c>
      <c r="BD282" s="316">
        <f t="shared" si="514"/>
        <v>0</v>
      </c>
      <c r="BE282" s="316">
        <f t="shared" si="514"/>
        <v>0</v>
      </c>
      <c r="BF282" s="316">
        <f t="shared" si="514"/>
        <v>0</v>
      </c>
      <c r="BG282" s="316">
        <f t="shared" si="514"/>
        <v>0</v>
      </c>
      <c r="BH282" s="316">
        <f t="shared" si="514"/>
        <v>0</v>
      </c>
      <c r="BI282" s="316">
        <f t="shared" si="514"/>
        <v>0</v>
      </c>
      <c r="BJ282" s="316">
        <f t="shared" si="514"/>
        <v>0</v>
      </c>
      <c r="BK282" s="316">
        <f t="shared" si="514"/>
        <v>0</v>
      </c>
      <c r="BL282" s="316">
        <f t="shared" si="514"/>
        <v>0</v>
      </c>
      <c r="BM282" s="316">
        <f t="shared" si="514"/>
        <v>0</v>
      </c>
      <c r="BN282" s="316">
        <f t="shared" si="514"/>
        <v>0</v>
      </c>
      <c r="BO282" s="316">
        <f t="shared" si="514"/>
        <v>0</v>
      </c>
      <c r="BP282" s="316">
        <f t="shared" si="514"/>
        <v>0</v>
      </c>
      <c r="BQ282" s="316">
        <f t="shared" si="514"/>
        <v>0</v>
      </c>
      <c r="BR282" s="316">
        <f t="shared" si="514"/>
        <v>0</v>
      </c>
      <c r="BS282" s="316">
        <f t="shared" si="514"/>
        <v>0</v>
      </c>
      <c r="BT282" s="316">
        <f t="shared" si="514"/>
        <v>0</v>
      </c>
      <c r="BU282" s="316">
        <f t="shared" ref="BU282:BX282" si="515">IF($C79="NON-QALY",IF(BU$71="-","",BU$158*BU281),IF($C79="QALY",IF(BU$71="-","",BU281*BU$159),"N/A"))</f>
        <v>0</v>
      </c>
      <c r="BV282" s="316">
        <f t="shared" si="515"/>
        <v>0</v>
      </c>
      <c r="BW282" s="316">
        <f t="shared" si="515"/>
        <v>0</v>
      </c>
      <c r="BX282" s="316">
        <f t="shared" si="515"/>
        <v>0</v>
      </c>
    </row>
    <row r="283" spans="1:76" ht="12" customHeight="1" x14ac:dyDescent="0.2">
      <c r="A283" s="726" t="s">
        <v>638</v>
      </c>
      <c r="B283" s="713">
        <f>B80</f>
        <v>0</v>
      </c>
      <c r="C283" s="713" t="str">
        <f>C80</f>
        <v>Non-QALY</v>
      </c>
      <c r="D283" s="709">
        <f>E283/(IF(C80="QALY",Factors!$BU$67,Factors!$BU$66))</f>
        <v>0</v>
      </c>
      <c r="E283" s="709">
        <f t="shared" ref="E283" si="516">SUM(G284:BX284)</f>
        <v>0</v>
      </c>
      <c r="F283" s="34" t="s">
        <v>325</v>
      </c>
      <c r="G283" s="316">
        <f>G80</f>
        <v>0</v>
      </c>
      <c r="H283" s="316">
        <f t="shared" ref="H283:BS283" si="517">H80</f>
        <v>0</v>
      </c>
      <c r="I283" s="316">
        <f t="shared" si="517"/>
        <v>0</v>
      </c>
      <c r="J283" s="316">
        <f t="shared" si="517"/>
        <v>0</v>
      </c>
      <c r="K283" s="316">
        <f t="shared" si="517"/>
        <v>0</v>
      </c>
      <c r="L283" s="316">
        <f t="shared" si="517"/>
        <v>0</v>
      </c>
      <c r="M283" s="316">
        <f t="shared" si="517"/>
        <v>0</v>
      </c>
      <c r="N283" s="316">
        <f t="shared" si="517"/>
        <v>0</v>
      </c>
      <c r="O283" s="316">
        <f t="shared" si="517"/>
        <v>0</v>
      </c>
      <c r="P283" s="316">
        <f t="shared" si="517"/>
        <v>0</v>
      </c>
      <c r="Q283" s="316">
        <f t="shared" si="517"/>
        <v>0</v>
      </c>
      <c r="R283" s="316">
        <f t="shared" si="517"/>
        <v>0</v>
      </c>
      <c r="S283" s="316">
        <f t="shared" si="517"/>
        <v>0</v>
      </c>
      <c r="T283" s="316">
        <f t="shared" si="517"/>
        <v>0</v>
      </c>
      <c r="U283" s="316">
        <f t="shared" si="517"/>
        <v>0</v>
      </c>
      <c r="V283" s="316">
        <f t="shared" si="517"/>
        <v>0</v>
      </c>
      <c r="W283" s="316">
        <f t="shared" si="517"/>
        <v>0</v>
      </c>
      <c r="X283" s="316">
        <f t="shared" si="517"/>
        <v>0</v>
      </c>
      <c r="Y283" s="316">
        <f t="shared" si="517"/>
        <v>0</v>
      </c>
      <c r="Z283" s="316">
        <f t="shared" si="517"/>
        <v>0</v>
      </c>
      <c r="AA283" s="316">
        <f t="shared" si="517"/>
        <v>0</v>
      </c>
      <c r="AB283" s="316">
        <f t="shared" si="517"/>
        <v>0</v>
      </c>
      <c r="AC283" s="316">
        <f t="shared" si="517"/>
        <v>0</v>
      </c>
      <c r="AD283" s="316">
        <f t="shared" si="517"/>
        <v>0</v>
      </c>
      <c r="AE283" s="316">
        <f t="shared" si="517"/>
        <v>0</v>
      </c>
      <c r="AF283" s="316">
        <f t="shared" si="517"/>
        <v>0</v>
      </c>
      <c r="AG283" s="316">
        <f t="shared" si="517"/>
        <v>0</v>
      </c>
      <c r="AH283" s="316">
        <f t="shared" si="517"/>
        <v>0</v>
      </c>
      <c r="AI283" s="316">
        <f t="shared" si="517"/>
        <v>0</v>
      </c>
      <c r="AJ283" s="316">
        <f t="shared" si="517"/>
        <v>0</v>
      </c>
      <c r="AK283" s="316">
        <f t="shared" si="517"/>
        <v>0</v>
      </c>
      <c r="AL283" s="316">
        <f t="shared" si="517"/>
        <v>0</v>
      </c>
      <c r="AM283" s="316">
        <f t="shared" si="517"/>
        <v>0</v>
      </c>
      <c r="AN283" s="316">
        <f t="shared" si="517"/>
        <v>0</v>
      </c>
      <c r="AO283" s="316">
        <f t="shared" si="517"/>
        <v>0</v>
      </c>
      <c r="AP283" s="316">
        <f t="shared" si="517"/>
        <v>0</v>
      </c>
      <c r="AQ283" s="316">
        <f t="shared" si="517"/>
        <v>0</v>
      </c>
      <c r="AR283" s="316">
        <f t="shared" si="517"/>
        <v>0</v>
      </c>
      <c r="AS283" s="316">
        <f t="shared" si="517"/>
        <v>0</v>
      </c>
      <c r="AT283" s="316">
        <f t="shared" si="517"/>
        <v>0</v>
      </c>
      <c r="AU283" s="316">
        <f t="shared" si="517"/>
        <v>0</v>
      </c>
      <c r="AV283" s="316">
        <f t="shared" si="517"/>
        <v>0</v>
      </c>
      <c r="AW283" s="316">
        <f t="shared" si="517"/>
        <v>0</v>
      </c>
      <c r="AX283" s="316">
        <f t="shared" si="517"/>
        <v>0</v>
      </c>
      <c r="AY283" s="316">
        <f t="shared" si="517"/>
        <v>0</v>
      </c>
      <c r="AZ283" s="316">
        <f t="shared" si="517"/>
        <v>0</v>
      </c>
      <c r="BA283" s="316">
        <f t="shared" si="517"/>
        <v>0</v>
      </c>
      <c r="BB283" s="316">
        <f t="shared" si="517"/>
        <v>0</v>
      </c>
      <c r="BC283" s="316">
        <f t="shared" si="517"/>
        <v>0</v>
      </c>
      <c r="BD283" s="316">
        <f t="shared" si="517"/>
        <v>0</v>
      </c>
      <c r="BE283" s="316">
        <f t="shared" si="517"/>
        <v>0</v>
      </c>
      <c r="BF283" s="316">
        <f t="shared" si="517"/>
        <v>0</v>
      </c>
      <c r="BG283" s="316">
        <f t="shared" si="517"/>
        <v>0</v>
      </c>
      <c r="BH283" s="316">
        <f t="shared" si="517"/>
        <v>0</v>
      </c>
      <c r="BI283" s="316">
        <f t="shared" si="517"/>
        <v>0</v>
      </c>
      <c r="BJ283" s="316">
        <f t="shared" si="517"/>
        <v>0</v>
      </c>
      <c r="BK283" s="316">
        <f t="shared" si="517"/>
        <v>0</v>
      </c>
      <c r="BL283" s="316">
        <f t="shared" si="517"/>
        <v>0</v>
      </c>
      <c r="BM283" s="316">
        <f t="shared" si="517"/>
        <v>0</v>
      </c>
      <c r="BN283" s="316">
        <f t="shared" si="517"/>
        <v>0</v>
      </c>
      <c r="BO283" s="316">
        <f t="shared" si="517"/>
        <v>0</v>
      </c>
      <c r="BP283" s="316">
        <f t="shared" si="517"/>
        <v>0</v>
      </c>
      <c r="BQ283" s="316">
        <f t="shared" si="517"/>
        <v>0</v>
      </c>
      <c r="BR283" s="316">
        <f t="shared" si="517"/>
        <v>0</v>
      </c>
      <c r="BS283" s="316">
        <f t="shared" si="517"/>
        <v>0</v>
      </c>
      <c r="BT283" s="316">
        <f t="shared" ref="BT283:BX283" si="518">BT80</f>
        <v>0</v>
      </c>
      <c r="BU283" s="316">
        <f t="shared" si="518"/>
        <v>0</v>
      </c>
      <c r="BV283" s="316">
        <f t="shared" si="518"/>
        <v>0</v>
      </c>
      <c r="BW283" s="316">
        <f t="shared" si="518"/>
        <v>0</v>
      </c>
      <c r="BX283" s="316">
        <f t="shared" si="518"/>
        <v>0</v>
      </c>
    </row>
    <row r="284" spans="1:76" ht="12" customHeight="1" x14ac:dyDescent="0.2">
      <c r="A284" s="727"/>
      <c r="B284" s="714"/>
      <c r="C284" s="714"/>
      <c r="D284" s="710"/>
      <c r="E284" s="710"/>
      <c r="F284" s="90" t="s">
        <v>324</v>
      </c>
      <c r="G284" s="316">
        <f>IF($C80="","N/A",G283)</f>
        <v>0</v>
      </c>
      <c r="H284" s="316">
        <f>IF($C80="NON-QALY",IF(H$71="-","",H$158*H283),IF($C80="QALY",IF(H$71="-","",H283*H$159),"N/A"))</f>
        <v>0</v>
      </c>
      <c r="I284" s="316">
        <f t="shared" ref="I284:BT284" si="519">IF($C80="NON-QALY",IF(I$71="-","",I$158*I283),IF($C80="QALY",IF(I$71="-","",I283*I$159),"N/A"))</f>
        <v>0</v>
      </c>
      <c r="J284" s="316">
        <f t="shared" si="519"/>
        <v>0</v>
      </c>
      <c r="K284" s="316">
        <f t="shared" si="519"/>
        <v>0</v>
      </c>
      <c r="L284" s="316">
        <f t="shared" si="519"/>
        <v>0</v>
      </c>
      <c r="M284" s="316">
        <f t="shared" si="519"/>
        <v>0</v>
      </c>
      <c r="N284" s="316">
        <f t="shared" si="519"/>
        <v>0</v>
      </c>
      <c r="O284" s="316">
        <f t="shared" si="519"/>
        <v>0</v>
      </c>
      <c r="P284" s="316">
        <f t="shared" si="519"/>
        <v>0</v>
      </c>
      <c r="Q284" s="316">
        <f t="shared" si="519"/>
        <v>0</v>
      </c>
      <c r="R284" s="316">
        <f t="shared" si="519"/>
        <v>0</v>
      </c>
      <c r="S284" s="316">
        <f t="shared" si="519"/>
        <v>0</v>
      </c>
      <c r="T284" s="316">
        <f t="shared" si="519"/>
        <v>0</v>
      </c>
      <c r="U284" s="316">
        <f t="shared" si="519"/>
        <v>0</v>
      </c>
      <c r="V284" s="316">
        <f t="shared" si="519"/>
        <v>0</v>
      </c>
      <c r="W284" s="316">
        <f t="shared" si="519"/>
        <v>0</v>
      </c>
      <c r="X284" s="316">
        <f t="shared" si="519"/>
        <v>0</v>
      </c>
      <c r="Y284" s="316">
        <f t="shared" si="519"/>
        <v>0</v>
      </c>
      <c r="Z284" s="316">
        <f t="shared" si="519"/>
        <v>0</v>
      </c>
      <c r="AA284" s="316">
        <f t="shared" si="519"/>
        <v>0</v>
      </c>
      <c r="AB284" s="316">
        <f t="shared" si="519"/>
        <v>0</v>
      </c>
      <c r="AC284" s="316">
        <f t="shared" si="519"/>
        <v>0</v>
      </c>
      <c r="AD284" s="316">
        <f t="shared" si="519"/>
        <v>0</v>
      </c>
      <c r="AE284" s="316">
        <f t="shared" si="519"/>
        <v>0</v>
      </c>
      <c r="AF284" s="316">
        <f t="shared" si="519"/>
        <v>0</v>
      </c>
      <c r="AG284" s="316">
        <f t="shared" si="519"/>
        <v>0</v>
      </c>
      <c r="AH284" s="316">
        <f t="shared" si="519"/>
        <v>0</v>
      </c>
      <c r="AI284" s="316">
        <f t="shared" si="519"/>
        <v>0</v>
      </c>
      <c r="AJ284" s="316">
        <f t="shared" si="519"/>
        <v>0</v>
      </c>
      <c r="AK284" s="316">
        <f t="shared" si="519"/>
        <v>0</v>
      </c>
      <c r="AL284" s="316">
        <f t="shared" si="519"/>
        <v>0</v>
      </c>
      <c r="AM284" s="316">
        <f t="shared" si="519"/>
        <v>0</v>
      </c>
      <c r="AN284" s="316">
        <f t="shared" si="519"/>
        <v>0</v>
      </c>
      <c r="AO284" s="316">
        <f t="shared" si="519"/>
        <v>0</v>
      </c>
      <c r="AP284" s="316">
        <f t="shared" si="519"/>
        <v>0</v>
      </c>
      <c r="AQ284" s="316">
        <f t="shared" si="519"/>
        <v>0</v>
      </c>
      <c r="AR284" s="316">
        <f t="shared" si="519"/>
        <v>0</v>
      </c>
      <c r="AS284" s="316">
        <f t="shared" si="519"/>
        <v>0</v>
      </c>
      <c r="AT284" s="316">
        <f t="shared" si="519"/>
        <v>0</v>
      </c>
      <c r="AU284" s="316">
        <f t="shared" si="519"/>
        <v>0</v>
      </c>
      <c r="AV284" s="316">
        <f t="shared" si="519"/>
        <v>0</v>
      </c>
      <c r="AW284" s="316">
        <f t="shared" si="519"/>
        <v>0</v>
      </c>
      <c r="AX284" s="316">
        <f t="shared" si="519"/>
        <v>0</v>
      </c>
      <c r="AY284" s="316">
        <f t="shared" si="519"/>
        <v>0</v>
      </c>
      <c r="AZ284" s="316">
        <f t="shared" si="519"/>
        <v>0</v>
      </c>
      <c r="BA284" s="316">
        <f t="shared" si="519"/>
        <v>0</v>
      </c>
      <c r="BB284" s="316">
        <f t="shared" si="519"/>
        <v>0</v>
      </c>
      <c r="BC284" s="316">
        <f t="shared" si="519"/>
        <v>0</v>
      </c>
      <c r="BD284" s="316">
        <f t="shared" si="519"/>
        <v>0</v>
      </c>
      <c r="BE284" s="316">
        <f t="shared" si="519"/>
        <v>0</v>
      </c>
      <c r="BF284" s="316">
        <f t="shared" si="519"/>
        <v>0</v>
      </c>
      <c r="BG284" s="316">
        <f t="shared" si="519"/>
        <v>0</v>
      </c>
      <c r="BH284" s="316">
        <f t="shared" si="519"/>
        <v>0</v>
      </c>
      <c r="BI284" s="316">
        <f t="shared" si="519"/>
        <v>0</v>
      </c>
      <c r="BJ284" s="316">
        <f t="shared" si="519"/>
        <v>0</v>
      </c>
      <c r="BK284" s="316">
        <f t="shared" si="519"/>
        <v>0</v>
      </c>
      <c r="BL284" s="316">
        <f t="shared" si="519"/>
        <v>0</v>
      </c>
      <c r="BM284" s="316">
        <f t="shared" si="519"/>
        <v>0</v>
      </c>
      <c r="BN284" s="316">
        <f t="shared" si="519"/>
        <v>0</v>
      </c>
      <c r="BO284" s="316">
        <f t="shared" si="519"/>
        <v>0</v>
      </c>
      <c r="BP284" s="316">
        <f t="shared" si="519"/>
        <v>0</v>
      </c>
      <c r="BQ284" s="316">
        <f t="shared" si="519"/>
        <v>0</v>
      </c>
      <c r="BR284" s="316">
        <f t="shared" si="519"/>
        <v>0</v>
      </c>
      <c r="BS284" s="316">
        <f t="shared" si="519"/>
        <v>0</v>
      </c>
      <c r="BT284" s="316">
        <f t="shared" si="519"/>
        <v>0</v>
      </c>
      <c r="BU284" s="316">
        <f t="shared" ref="BU284:BX284" si="520">IF($C80="NON-QALY",IF(BU$71="-","",BU$158*BU283),IF($C80="QALY",IF(BU$71="-","",BU283*BU$159),"N/A"))</f>
        <v>0</v>
      </c>
      <c r="BV284" s="316">
        <f t="shared" si="520"/>
        <v>0</v>
      </c>
      <c r="BW284" s="316">
        <f t="shared" si="520"/>
        <v>0</v>
      </c>
      <c r="BX284" s="316">
        <f t="shared" si="520"/>
        <v>0</v>
      </c>
    </row>
    <row r="285" spans="1:76" ht="12" customHeight="1" x14ac:dyDescent="0.2">
      <c r="A285" s="726" t="s">
        <v>639</v>
      </c>
      <c r="B285" s="713">
        <f>B81</f>
        <v>0</v>
      </c>
      <c r="C285" s="713" t="str">
        <f>C81</f>
        <v>Non-QALY</v>
      </c>
      <c r="D285" s="709">
        <f>E285/(IF(C81="QALY",Factors!$BU$67,Factors!$BU$66))</f>
        <v>0</v>
      </c>
      <c r="E285" s="709">
        <f t="shared" ref="E285" si="521">SUM(G286:BX286)</f>
        <v>0</v>
      </c>
      <c r="F285" s="34" t="s">
        <v>325</v>
      </c>
      <c r="G285" s="316">
        <f>G81</f>
        <v>0</v>
      </c>
      <c r="H285" s="316">
        <f t="shared" ref="H285:BS285" si="522">H81</f>
        <v>0</v>
      </c>
      <c r="I285" s="316">
        <f t="shared" si="522"/>
        <v>0</v>
      </c>
      <c r="J285" s="316">
        <f t="shared" si="522"/>
        <v>0</v>
      </c>
      <c r="K285" s="316">
        <f t="shared" si="522"/>
        <v>0</v>
      </c>
      <c r="L285" s="316">
        <f t="shared" si="522"/>
        <v>0</v>
      </c>
      <c r="M285" s="316">
        <f t="shared" si="522"/>
        <v>0</v>
      </c>
      <c r="N285" s="316">
        <f t="shared" si="522"/>
        <v>0</v>
      </c>
      <c r="O285" s="316">
        <f t="shared" si="522"/>
        <v>0</v>
      </c>
      <c r="P285" s="316">
        <f t="shared" si="522"/>
        <v>0</v>
      </c>
      <c r="Q285" s="316">
        <f t="shared" si="522"/>
        <v>0</v>
      </c>
      <c r="R285" s="316">
        <f t="shared" si="522"/>
        <v>0</v>
      </c>
      <c r="S285" s="316">
        <f t="shared" si="522"/>
        <v>0</v>
      </c>
      <c r="T285" s="316">
        <f t="shared" si="522"/>
        <v>0</v>
      </c>
      <c r="U285" s="316">
        <f t="shared" si="522"/>
        <v>0</v>
      </c>
      <c r="V285" s="316">
        <f t="shared" si="522"/>
        <v>0</v>
      </c>
      <c r="W285" s="316">
        <f t="shared" si="522"/>
        <v>0</v>
      </c>
      <c r="X285" s="316">
        <f t="shared" si="522"/>
        <v>0</v>
      </c>
      <c r="Y285" s="316">
        <f t="shared" si="522"/>
        <v>0</v>
      </c>
      <c r="Z285" s="316">
        <f t="shared" si="522"/>
        <v>0</v>
      </c>
      <c r="AA285" s="316">
        <f t="shared" si="522"/>
        <v>0</v>
      </c>
      <c r="AB285" s="316">
        <f t="shared" si="522"/>
        <v>0</v>
      </c>
      <c r="AC285" s="316">
        <f t="shared" si="522"/>
        <v>0</v>
      </c>
      <c r="AD285" s="316">
        <f t="shared" si="522"/>
        <v>0</v>
      </c>
      <c r="AE285" s="316">
        <f t="shared" si="522"/>
        <v>0</v>
      </c>
      <c r="AF285" s="316">
        <f t="shared" si="522"/>
        <v>0</v>
      </c>
      <c r="AG285" s="316">
        <f t="shared" si="522"/>
        <v>0</v>
      </c>
      <c r="AH285" s="316">
        <f t="shared" si="522"/>
        <v>0</v>
      </c>
      <c r="AI285" s="316">
        <f t="shared" si="522"/>
        <v>0</v>
      </c>
      <c r="AJ285" s="316">
        <f t="shared" si="522"/>
        <v>0</v>
      </c>
      <c r="AK285" s="316">
        <f t="shared" si="522"/>
        <v>0</v>
      </c>
      <c r="AL285" s="316">
        <f t="shared" si="522"/>
        <v>0</v>
      </c>
      <c r="AM285" s="316">
        <f t="shared" si="522"/>
        <v>0</v>
      </c>
      <c r="AN285" s="316">
        <f t="shared" si="522"/>
        <v>0</v>
      </c>
      <c r="AO285" s="316">
        <f t="shared" si="522"/>
        <v>0</v>
      </c>
      <c r="AP285" s="316">
        <f t="shared" si="522"/>
        <v>0</v>
      </c>
      <c r="AQ285" s="316">
        <f t="shared" si="522"/>
        <v>0</v>
      </c>
      <c r="AR285" s="316">
        <f t="shared" si="522"/>
        <v>0</v>
      </c>
      <c r="AS285" s="316">
        <f t="shared" si="522"/>
        <v>0</v>
      </c>
      <c r="AT285" s="316">
        <f t="shared" si="522"/>
        <v>0</v>
      </c>
      <c r="AU285" s="316">
        <f t="shared" si="522"/>
        <v>0</v>
      </c>
      <c r="AV285" s="316">
        <f t="shared" si="522"/>
        <v>0</v>
      </c>
      <c r="AW285" s="316">
        <f t="shared" si="522"/>
        <v>0</v>
      </c>
      <c r="AX285" s="316">
        <f t="shared" si="522"/>
        <v>0</v>
      </c>
      <c r="AY285" s="316">
        <f t="shared" si="522"/>
        <v>0</v>
      </c>
      <c r="AZ285" s="316">
        <f t="shared" si="522"/>
        <v>0</v>
      </c>
      <c r="BA285" s="316">
        <f t="shared" si="522"/>
        <v>0</v>
      </c>
      <c r="BB285" s="316">
        <f t="shared" si="522"/>
        <v>0</v>
      </c>
      <c r="BC285" s="316">
        <f t="shared" si="522"/>
        <v>0</v>
      </c>
      <c r="BD285" s="316">
        <f t="shared" si="522"/>
        <v>0</v>
      </c>
      <c r="BE285" s="316">
        <f t="shared" si="522"/>
        <v>0</v>
      </c>
      <c r="BF285" s="316">
        <f t="shared" si="522"/>
        <v>0</v>
      </c>
      <c r="BG285" s="316">
        <f t="shared" si="522"/>
        <v>0</v>
      </c>
      <c r="BH285" s="316">
        <f t="shared" si="522"/>
        <v>0</v>
      </c>
      <c r="BI285" s="316">
        <f t="shared" si="522"/>
        <v>0</v>
      </c>
      <c r="BJ285" s="316">
        <f t="shared" si="522"/>
        <v>0</v>
      </c>
      <c r="BK285" s="316">
        <f t="shared" si="522"/>
        <v>0</v>
      </c>
      <c r="BL285" s="316">
        <f t="shared" si="522"/>
        <v>0</v>
      </c>
      <c r="BM285" s="316">
        <f t="shared" si="522"/>
        <v>0</v>
      </c>
      <c r="BN285" s="316">
        <f t="shared" si="522"/>
        <v>0</v>
      </c>
      <c r="BO285" s="316">
        <f t="shared" si="522"/>
        <v>0</v>
      </c>
      <c r="BP285" s="316">
        <f t="shared" si="522"/>
        <v>0</v>
      </c>
      <c r="BQ285" s="316">
        <f t="shared" si="522"/>
        <v>0</v>
      </c>
      <c r="BR285" s="316">
        <f t="shared" si="522"/>
        <v>0</v>
      </c>
      <c r="BS285" s="316">
        <f t="shared" si="522"/>
        <v>0</v>
      </c>
      <c r="BT285" s="316">
        <f t="shared" ref="BT285:BX285" si="523">BT81</f>
        <v>0</v>
      </c>
      <c r="BU285" s="316">
        <f t="shared" si="523"/>
        <v>0</v>
      </c>
      <c r="BV285" s="316">
        <f t="shared" si="523"/>
        <v>0</v>
      </c>
      <c r="BW285" s="316">
        <f t="shared" si="523"/>
        <v>0</v>
      </c>
      <c r="BX285" s="316">
        <f t="shared" si="523"/>
        <v>0</v>
      </c>
    </row>
    <row r="286" spans="1:76" ht="12" customHeight="1" x14ac:dyDescent="0.2">
      <c r="A286" s="727"/>
      <c r="B286" s="714"/>
      <c r="C286" s="714"/>
      <c r="D286" s="710"/>
      <c r="E286" s="710"/>
      <c r="F286" s="90" t="s">
        <v>324</v>
      </c>
      <c r="G286" s="316">
        <f>IF($C81="","N/A",G285)</f>
        <v>0</v>
      </c>
      <c r="H286" s="316">
        <f>IF($C81="NON-QALY",IF(H$71="-","",H$158*H285),IF($C81="QALY",IF(H$71="-","",H285*H$159),"N/A"))</f>
        <v>0</v>
      </c>
      <c r="I286" s="316">
        <f t="shared" ref="I286:BT286" si="524">IF($C81="NON-QALY",IF(I$71="-","",I$158*I285),IF($C81="QALY",IF(I$71="-","",I285*I$159),"N/A"))</f>
        <v>0</v>
      </c>
      <c r="J286" s="316">
        <f t="shared" si="524"/>
        <v>0</v>
      </c>
      <c r="K286" s="316">
        <f t="shared" si="524"/>
        <v>0</v>
      </c>
      <c r="L286" s="316">
        <f t="shared" si="524"/>
        <v>0</v>
      </c>
      <c r="M286" s="316">
        <f t="shared" si="524"/>
        <v>0</v>
      </c>
      <c r="N286" s="316">
        <f t="shared" si="524"/>
        <v>0</v>
      </c>
      <c r="O286" s="316">
        <f t="shared" si="524"/>
        <v>0</v>
      </c>
      <c r="P286" s="316">
        <f t="shared" si="524"/>
        <v>0</v>
      </c>
      <c r="Q286" s="316">
        <f t="shared" si="524"/>
        <v>0</v>
      </c>
      <c r="R286" s="316">
        <f t="shared" si="524"/>
        <v>0</v>
      </c>
      <c r="S286" s="316">
        <f t="shared" si="524"/>
        <v>0</v>
      </c>
      <c r="T286" s="316">
        <f t="shared" si="524"/>
        <v>0</v>
      </c>
      <c r="U286" s="316">
        <f t="shared" si="524"/>
        <v>0</v>
      </c>
      <c r="V286" s="316">
        <f t="shared" si="524"/>
        <v>0</v>
      </c>
      <c r="W286" s="316">
        <f t="shared" si="524"/>
        <v>0</v>
      </c>
      <c r="X286" s="316">
        <f t="shared" si="524"/>
        <v>0</v>
      </c>
      <c r="Y286" s="316">
        <f t="shared" si="524"/>
        <v>0</v>
      </c>
      <c r="Z286" s="316">
        <f t="shared" si="524"/>
        <v>0</v>
      </c>
      <c r="AA286" s="316">
        <f t="shared" si="524"/>
        <v>0</v>
      </c>
      <c r="AB286" s="316">
        <f t="shared" si="524"/>
        <v>0</v>
      </c>
      <c r="AC286" s="316">
        <f t="shared" si="524"/>
        <v>0</v>
      </c>
      <c r="AD286" s="316">
        <f t="shared" si="524"/>
        <v>0</v>
      </c>
      <c r="AE286" s="316">
        <f t="shared" si="524"/>
        <v>0</v>
      </c>
      <c r="AF286" s="316">
        <f t="shared" si="524"/>
        <v>0</v>
      </c>
      <c r="AG286" s="316">
        <f t="shared" si="524"/>
        <v>0</v>
      </c>
      <c r="AH286" s="316">
        <f t="shared" si="524"/>
        <v>0</v>
      </c>
      <c r="AI286" s="316">
        <f t="shared" si="524"/>
        <v>0</v>
      </c>
      <c r="AJ286" s="316">
        <f t="shared" si="524"/>
        <v>0</v>
      </c>
      <c r="AK286" s="316">
        <f t="shared" si="524"/>
        <v>0</v>
      </c>
      <c r="AL286" s="316">
        <f t="shared" si="524"/>
        <v>0</v>
      </c>
      <c r="AM286" s="316">
        <f t="shared" si="524"/>
        <v>0</v>
      </c>
      <c r="AN286" s="316">
        <f t="shared" si="524"/>
        <v>0</v>
      </c>
      <c r="AO286" s="316">
        <f t="shared" si="524"/>
        <v>0</v>
      </c>
      <c r="AP286" s="316">
        <f t="shared" si="524"/>
        <v>0</v>
      </c>
      <c r="AQ286" s="316">
        <f t="shared" si="524"/>
        <v>0</v>
      </c>
      <c r="AR286" s="316">
        <f t="shared" si="524"/>
        <v>0</v>
      </c>
      <c r="AS286" s="316">
        <f t="shared" si="524"/>
        <v>0</v>
      </c>
      <c r="AT286" s="316">
        <f t="shared" si="524"/>
        <v>0</v>
      </c>
      <c r="AU286" s="316">
        <f t="shared" si="524"/>
        <v>0</v>
      </c>
      <c r="AV286" s="316">
        <f t="shared" si="524"/>
        <v>0</v>
      </c>
      <c r="AW286" s="316">
        <f t="shared" si="524"/>
        <v>0</v>
      </c>
      <c r="AX286" s="316">
        <f t="shared" si="524"/>
        <v>0</v>
      </c>
      <c r="AY286" s="316">
        <f t="shared" si="524"/>
        <v>0</v>
      </c>
      <c r="AZ286" s="316">
        <f t="shared" si="524"/>
        <v>0</v>
      </c>
      <c r="BA286" s="316">
        <f t="shared" si="524"/>
        <v>0</v>
      </c>
      <c r="BB286" s="316">
        <f t="shared" si="524"/>
        <v>0</v>
      </c>
      <c r="BC286" s="316">
        <f t="shared" si="524"/>
        <v>0</v>
      </c>
      <c r="BD286" s="316">
        <f t="shared" si="524"/>
        <v>0</v>
      </c>
      <c r="BE286" s="316">
        <f t="shared" si="524"/>
        <v>0</v>
      </c>
      <c r="BF286" s="316">
        <f t="shared" si="524"/>
        <v>0</v>
      </c>
      <c r="BG286" s="316">
        <f t="shared" si="524"/>
        <v>0</v>
      </c>
      <c r="BH286" s="316">
        <f t="shared" si="524"/>
        <v>0</v>
      </c>
      <c r="BI286" s="316">
        <f t="shared" si="524"/>
        <v>0</v>
      </c>
      <c r="BJ286" s="316">
        <f t="shared" si="524"/>
        <v>0</v>
      </c>
      <c r="BK286" s="316">
        <f t="shared" si="524"/>
        <v>0</v>
      </c>
      <c r="BL286" s="316">
        <f t="shared" si="524"/>
        <v>0</v>
      </c>
      <c r="BM286" s="316">
        <f t="shared" si="524"/>
        <v>0</v>
      </c>
      <c r="BN286" s="316">
        <f t="shared" si="524"/>
        <v>0</v>
      </c>
      <c r="BO286" s="316">
        <f t="shared" si="524"/>
        <v>0</v>
      </c>
      <c r="BP286" s="316">
        <f t="shared" si="524"/>
        <v>0</v>
      </c>
      <c r="BQ286" s="316">
        <f t="shared" si="524"/>
        <v>0</v>
      </c>
      <c r="BR286" s="316">
        <f t="shared" si="524"/>
        <v>0</v>
      </c>
      <c r="BS286" s="316">
        <f t="shared" si="524"/>
        <v>0</v>
      </c>
      <c r="BT286" s="316">
        <f t="shared" si="524"/>
        <v>0</v>
      </c>
      <c r="BU286" s="316">
        <f t="shared" ref="BU286:BX286" si="525">IF($C81="NON-QALY",IF(BU$71="-","",BU$158*BU285),IF($C81="QALY",IF(BU$71="-","",BU285*BU$159),"N/A"))</f>
        <v>0</v>
      </c>
      <c r="BV286" s="316">
        <f t="shared" si="525"/>
        <v>0</v>
      </c>
      <c r="BW286" s="316">
        <f t="shared" si="525"/>
        <v>0</v>
      </c>
      <c r="BX286" s="316">
        <f t="shared" si="525"/>
        <v>0</v>
      </c>
    </row>
    <row r="287" spans="1:76" ht="12" customHeight="1" x14ac:dyDescent="0.2">
      <c r="A287" s="726" t="s">
        <v>640</v>
      </c>
      <c r="B287" s="713">
        <f>B82</f>
        <v>0</v>
      </c>
      <c r="C287" s="713" t="str">
        <f>C82</f>
        <v>Non-QALY</v>
      </c>
      <c r="D287" s="709">
        <f>E287/(IF(C82="QALY",Factors!$BU$67,Factors!$BU$66))</f>
        <v>0</v>
      </c>
      <c r="E287" s="709">
        <f t="shared" ref="E287" si="526">SUM(G288:BX288)</f>
        <v>0</v>
      </c>
      <c r="F287" s="34" t="s">
        <v>325</v>
      </c>
      <c r="G287" s="316">
        <f>G82</f>
        <v>0</v>
      </c>
      <c r="H287" s="316">
        <f t="shared" ref="H287:BS287" si="527">H82</f>
        <v>0</v>
      </c>
      <c r="I287" s="316">
        <f t="shared" si="527"/>
        <v>0</v>
      </c>
      <c r="J287" s="316">
        <f t="shared" si="527"/>
        <v>0</v>
      </c>
      <c r="K287" s="316">
        <f t="shared" si="527"/>
        <v>0</v>
      </c>
      <c r="L287" s="316">
        <f t="shared" si="527"/>
        <v>0</v>
      </c>
      <c r="M287" s="316">
        <f t="shared" si="527"/>
        <v>0</v>
      </c>
      <c r="N287" s="316">
        <f t="shared" si="527"/>
        <v>0</v>
      </c>
      <c r="O287" s="316">
        <f t="shared" si="527"/>
        <v>0</v>
      </c>
      <c r="P287" s="316">
        <f t="shared" si="527"/>
        <v>0</v>
      </c>
      <c r="Q287" s="316">
        <f t="shared" si="527"/>
        <v>0</v>
      </c>
      <c r="R287" s="316">
        <f t="shared" si="527"/>
        <v>0</v>
      </c>
      <c r="S287" s="316">
        <f t="shared" si="527"/>
        <v>0</v>
      </c>
      <c r="T287" s="316">
        <f t="shared" si="527"/>
        <v>0</v>
      </c>
      <c r="U287" s="316">
        <f t="shared" si="527"/>
        <v>0</v>
      </c>
      <c r="V287" s="316">
        <f t="shared" si="527"/>
        <v>0</v>
      </c>
      <c r="W287" s="316">
        <f t="shared" si="527"/>
        <v>0</v>
      </c>
      <c r="X287" s="316">
        <f t="shared" si="527"/>
        <v>0</v>
      </c>
      <c r="Y287" s="316">
        <f t="shared" si="527"/>
        <v>0</v>
      </c>
      <c r="Z287" s="316">
        <f t="shared" si="527"/>
        <v>0</v>
      </c>
      <c r="AA287" s="316">
        <f t="shared" si="527"/>
        <v>0</v>
      </c>
      <c r="AB287" s="316">
        <f t="shared" si="527"/>
        <v>0</v>
      </c>
      <c r="AC287" s="316">
        <f t="shared" si="527"/>
        <v>0</v>
      </c>
      <c r="AD287" s="316">
        <f t="shared" si="527"/>
        <v>0</v>
      </c>
      <c r="AE287" s="316">
        <f t="shared" si="527"/>
        <v>0</v>
      </c>
      <c r="AF287" s="316">
        <f t="shared" si="527"/>
        <v>0</v>
      </c>
      <c r="AG287" s="316">
        <f t="shared" si="527"/>
        <v>0</v>
      </c>
      <c r="AH287" s="316">
        <f t="shared" si="527"/>
        <v>0</v>
      </c>
      <c r="AI287" s="316">
        <f t="shared" si="527"/>
        <v>0</v>
      </c>
      <c r="AJ287" s="316">
        <f t="shared" si="527"/>
        <v>0</v>
      </c>
      <c r="AK287" s="316">
        <f t="shared" si="527"/>
        <v>0</v>
      </c>
      <c r="AL287" s="316">
        <f t="shared" si="527"/>
        <v>0</v>
      </c>
      <c r="AM287" s="316">
        <f t="shared" si="527"/>
        <v>0</v>
      </c>
      <c r="AN287" s="316">
        <f t="shared" si="527"/>
        <v>0</v>
      </c>
      <c r="AO287" s="316">
        <f t="shared" si="527"/>
        <v>0</v>
      </c>
      <c r="AP287" s="316">
        <f t="shared" si="527"/>
        <v>0</v>
      </c>
      <c r="AQ287" s="316">
        <f t="shared" si="527"/>
        <v>0</v>
      </c>
      <c r="AR287" s="316">
        <f t="shared" si="527"/>
        <v>0</v>
      </c>
      <c r="AS287" s="316">
        <f t="shared" si="527"/>
        <v>0</v>
      </c>
      <c r="AT287" s="316">
        <f t="shared" si="527"/>
        <v>0</v>
      </c>
      <c r="AU287" s="316">
        <f t="shared" si="527"/>
        <v>0</v>
      </c>
      <c r="AV287" s="316">
        <f t="shared" si="527"/>
        <v>0</v>
      </c>
      <c r="AW287" s="316">
        <f t="shared" si="527"/>
        <v>0</v>
      </c>
      <c r="AX287" s="316">
        <f t="shared" si="527"/>
        <v>0</v>
      </c>
      <c r="AY287" s="316">
        <f t="shared" si="527"/>
        <v>0</v>
      </c>
      <c r="AZ287" s="316">
        <f t="shared" si="527"/>
        <v>0</v>
      </c>
      <c r="BA287" s="316">
        <f t="shared" si="527"/>
        <v>0</v>
      </c>
      <c r="BB287" s="316">
        <f t="shared" si="527"/>
        <v>0</v>
      </c>
      <c r="BC287" s="316">
        <f t="shared" si="527"/>
        <v>0</v>
      </c>
      <c r="BD287" s="316">
        <f t="shared" si="527"/>
        <v>0</v>
      </c>
      <c r="BE287" s="316">
        <f t="shared" si="527"/>
        <v>0</v>
      </c>
      <c r="BF287" s="316">
        <f t="shared" si="527"/>
        <v>0</v>
      </c>
      <c r="BG287" s="316">
        <f t="shared" si="527"/>
        <v>0</v>
      </c>
      <c r="BH287" s="316">
        <f t="shared" si="527"/>
        <v>0</v>
      </c>
      <c r="BI287" s="316">
        <f t="shared" si="527"/>
        <v>0</v>
      </c>
      <c r="BJ287" s="316">
        <f t="shared" si="527"/>
        <v>0</v>
      </c>
      <c r="BK287" s="316">
        <f t="shared" si="527"/>
        <v>0</v>
      </c>
      <c r="BL287" s="316">
        <f t="shared" si="527"/>
        <v>0</v>
      </c>
      <c r="BM287" s="316">
        <f t="shared" si="527"/>
        <v>0</v>
      </c>
      <c r="BN287" s="316">
        <f t="shared" si="527"/>
        <v>0</v>
      </c>
      <c r="BO287" s="316">
        <f t="shared" si="527"/>
        <v>0</v>
      </c>
      <c r="BP287" s="316">
        <f t="shared" si="527"/>
        <v>0</v>
      </c>
      <c r="BQ287" s="316">
        <f t="shared" si="527"/>
        <v>0</v>
      </c>
      <c r="BR287" s="316">
        <f t="shared" si="527"/>
        <v>0</v>
      </c>
      <c r="BS287" s="316">
        <f t="shared" si="527"/>
        <v>0</v>
      </c>
      <c r="BT287" s="316">
        <f t="shared" ref="BT287:BX287" si="528">BT82</f>
        <v>0</v>
      </c>
      <c r="BU287" s="316">
        <f t="shared" si="528"/>
        <v>0</v>
      </c>
      <c r="BV287" s="316">
        <f t="shared" si="528"/>
        <v>0</v>
      </c>
      <c r="BW287" s="316">
        <f t="shared" si="528"/>
        <v>0</v>
      </c>
      <c r="BX287" s="316">
        <f t="shared" si="528"/>
        <v>0</v>
      </c>
    </row>
    <row r="288" spans="1:76" ht="12" customHeight="1" x14ac:dyDescent="0.2">
      <c r="A288" s="727"/>
      <c r="B288" s="714"/>
      <c r="C288" s="714"/>
      <c r="D288" s="710"/>
      <c r="E288" s="710"/>
      <c r="F288" s="90" t="s">
        <v>324</v>
      </c>
      <c r="G288" s="316">
        <f>IF($C82="","N/A",G287)</f>
        <v>0</v>
      </c>
      <c r="H288" s="316">
        <f>IF($C82="NON-QALY",IF(H$71="-","",H$158*H287),IF($C82="QALY",IF(H$71="-","",H287*H$159),"N/A"))</f>
        <v>0</v>
      </c>
      <c r="I288" s="316">
        <f t="shared" ref="I288:BT288" si="529">IF($C82="NON-QALY",IF(I$71="-","",I$158*I287),IF($C82="QALY",IF(I$71="-","",I287*I$159),"N/A"))</f>
        <v>0</v>
      </c>
      <c r="J288" s="316">
        <f t="shared" si="529"/>
        <v>0</v>
      </c>
      <c r="K288" s="316">
        <f t="shared" si="529"/>
        <v>0</v>
      </c>
      <c r="L288" s="316">
        <f t="shared" si="529"/>
        <v>0</v>
      </c>
      <c r="M288" s="316">
        <f t="shared" si="529"/>
        <v>0</v>
      </c>
      <c r="N288" s="316">
        <f t="shared" si="529"/>
        <v>0</v>
      </c>
      <c r="O288" s="316">
        <f t="shared" si="529"/>
        <v>0</v>
      </c>
      <c r="P288" s="316">
        <f t="shared" si="529"/>
        <v>0</v>
      </c>
      <c r="Q288" s="316">
        <f t="shared" si="529"/>
        <v>0</v>
      </c>
      <c r="R288" s="316">
        <f t="shared" si="529"/>
        <v>0</v>
      </c>
      <c r="S288" s="316">
        <f t="shared" si="529"/>
        <v>0</v>
      </c>
      <c r="T288" s="316">
        <f t="shared" si="529"/>
        <v>0</v>
      </c>
      <c r="U288" s="316">
        <f t="shared" si="529"/>
        <v>0</v>
      </c>
      <c r="V288" s="316">
        <f t="shared" si="529"/>
        <v>0</v>
      </c>
      <c r="W288" s="316">
        <f t="shared" si="529"/>
        <v>0</v>
      </c>
      <c r="X288" s="316">
        <f t="shared" si="529"/>
        <v>0</v>
      </c>
      <c r="Y288" s="316">
        <f t="shared" si="529"/>
        <v>0</v>
      </c>
      <c r="Z288" s="316">
        <f t="shared" si="529"/>
        <v>0</v>
      </c>
      <c r="AA288" s="316">
        <f t="shared" si="529"/>
        <v>0</v>
      </c>
      <c r="AB288" s="316">
        <f t="shared" si="529"/>
        <v>0</v>
      </c>
      <c r="AC288" s="316">
        <f t="shared" si="529"/>
        <v>0</v>
      </c>
      <c r="AD288" s="316">
        <f t="shared" si="529"/>
        <v>0</v>
      </c>
      <c r="AE288" s="316">
        <f t="shared" si="529"/>
        <v>0</v>
      </c>
      <c r="AF288" s="316">
        <f t="shared" si="529"/>
        <v>0</v>
      </c>
      <c r="AG288" s="316">
        <f t="shared" si="529"/>
        <v>0</v>
      </c>
      <c r="AH288" s="316">
        <f t="shared" si="529"/>
        <v>0</v>
      </c>
      <c r="AI288" s="316">
        <f t="shared" si="529"/>
        <v>0</v>
      </c>
      <c r="AJ288" s="316">
        <f t="shared" si="529"/>
        <v>0</v>
      </c>
      <c r="AK288" s="316">
        <f t="shared" si="529"/>
        <v>0</v>
      </c>
      <c r="AL288" s="316">
        <f t="shared" si="529"/>
        <v>0</v>
      </c>
      <c r="AM288" s="316">
        <f t="shared" si="529"/>
        <v>0</v>
      </c>
      <c r="AN288" s="316">
        <f t="shared" si="529"/>
        <v>0</v>
      </c>
      <c r="AO288" s="316">
        <f t="shared" si="529"/>
        <v>0</v>
      </c>
      <c r="AP288" s="316">
        <f t="shared" si="529"/>
        <v>0</v>
      </c>
      <c r="AQ288" s="316">
        <f t="shared" si="529"/>
        <v>0</v>
      </c>
      <c r="AR288" s="316">
        <f t="shared" si="529"/>
        <v>0</v>
      </c>
      <c r="AS288" s="316">
        <f t="shared" si="529"/>
        <v>0</v>
      </c>
      <c r="AT288" s="316">
        <f t="shared" si="529"/>
        <v>0</v>
      </c>
      <c r="AU288" s="316">
        <f t="shared" si="529"/>
        <v>0</v>
      </c>
      <c r="AV288" s="316">
        <f t="shared" si="529"/>
        <v>0</v>
      </c>
      <c r="AW288" s="316">
        <f t="shared" si="529"/>
        <v>0</v>
      </c>
      <c r="AX288" s="316">
        <f t="shared" si="529"/>
        <v>0</v>
      </c>
      <c r="AY288" s="316">
        <f t="shared" si="529"/>
        <v>0</v>
      </c>
      <c r="AZ288" s="316">
        <f t="shared" si="529"/>
        <v>0</v>
      </c>
      <c r="BA288" s="316">
        <f t="shared" si="529"/>
        <v>0</v>
      </c>
      <c r="BB288" s="316">
        <f t="shared" si="529"/>
        <v>0</v>
      </c>
      <c r="BC288" s="316">
        <f t="shared" si="529"/>
        <v>0</v>
      </c>
      <c r="BD288" s="316">
        <f t="shared" si="529"/>
        <v>0</v>
      </c>
      <c r="BE288" s="316">
        <f t="shared" si="529"/>
        <v>0</v>
      </c>
      <c r="BF288" s="316">
        <f t="shared" si="529"/>
        <v>0</v>
      </c>
      <c r="BG288" s="316">
        <f t="shared" si="529"/>
        <v>0</v>
      </c>
      <c r="BH288" s="316">
        <f t="shared" si="529"/>
        <v>0</v>
      </c>
      <c r="BI288" s="316">
        <f t="shared" si="529"/>
        <v>0</v>
      </c>
      <c r="BJ288" s="316">
        <f t="shared" si="529"/>
        <v>0</v>
      </c>
      <c r="BK288" s="316">
        <f t="shared" si="529"/>
        <v>0</v>
      </c>
      <c r="BL288" s="316">
        <f t="shared" si="529"/>
        <v>0</v>
      </c>
      <c r="BM288" s="316">
        <f t="shared" si="529"/>
        <v>0</v>
      </c>
      <c r="BN288" s="316">
        <f t="shared" si="529"/>
        <v>0</v>
      </c>
      <c r="BO288" s="316">
        <f t="shared" si="529"/>
        <v>0</v>
      </c>
      <c r="BP288" s="316">
        <f t="shared" si="529"/>
        <v>0</v>
      </c>
      <c r="BQ288" s="316">
        <f t="shared" si="529"/>
        <v>0</v>
      </c>
      <c r="BR288" s="316">
        <f t="shared" si="529"/>
        <v>0</v>
      </c>
      <c r="BS288" s="316">
        <f t="shared" si="529"/>
        <v>0</v>
      </c>
      <c r="BT288" s="316">
        <f t="shared" si="529"/>
        <v>0</v>
      </c>
      <c r="BU288" s="316">
        <f t="shared" ref="BU288:BX288" si="530">IF($C82="NON-QALY",IF(BU$71="-","",BU$158*BU287),IF($C82="QALY",IF(BU$71="-","",BU287*BU$159),"N/A"))</f>
        <v>0</v>
      </c>
      <c r="BV288" s="316">
        <f t="shared" si="530"/>
        <v>0</v>
      </c>
      <c r="BW288" s="316">
        <f t="shared" si="530"/>
        <v>0</v>
      </c>
      <c r="BX288" s="316">
        <f t="shared" si="530"/>
        <v>0</v>
      </c>
    </row>
    <row r="289" spans="1:76" ht="12" customHeight="1" x14ac:dyDescent="0.2">
      <c r="A289" s="726" t="s">
        <v>641</v>
      </c>
      <c r="B289" s="713">
        <f>B83</f>
        <v>0</v>
      </c>
      <c r="C289" s="713" t="str">
        <f>C83</f>
        <v>Non-QALY</v>
      </c>
      <c r="D289" s="709">
        <f>E289/(IF(C83="QALY",Factors!$BU$67,Factors!$BU$66))</f>
        <v>0</v>
      </c>
      <c r="E289" s="709">
        <f t="shared" ref="E289" si="531">SUM(G290:BX290)</f>
        <v>0</v>
      </c>
      <c r="F289" s="34" t="s">
        <v>325</v>
      </c>
      <c r="G289" s="316">
        <f>G83</f>
        <v>0</v>
      </c>
      <c r="H289" s="316">
        <f t="shared" ref="H289:BS289" si="532">H83</f>
        <v>0</v>
      </c>
      <c r="I289" s="316">
        <f t="shared" si="532"/>
        <v>0</v>
      </c>
      <c r="J289" s="316">
        <f t="shared" si="532"/>
        <v>0</v>
      </c>
      <c r="K289" s="316">
        <f t="shared" si="532"/>
        <v>0</v>
      </c>
      <c r="L289" s="316">
        <f t="shared" si="532"/>
        <v>0</v>
      </c>
      <c r="M289" s="316">
        <f t="shared" si="532"/>
        <v>0</v>
      </c>
      <c r="N289" s="316">
        <f t="shared" si="532"/>
        <v>0</v>
      </c>
      <c r="O289" s="316">
        <f t="shared" si="532"/>
        <v>0</v>
      </c>
      <c r="P289" s="316">
        <f t="shared" si="532"/>
        <v>0</v>
      </c>
      <c r="Q289" s="316">
        <f t="shared" si="532"/>
        <v>0</v>
      </c>
      <c r="R289" s="316">
        <f t="shared" si="532"/>
        <v>0</v>
      </c>
      <c r="S289" s="316">
        <f t="shared" si="532"/>
        <v>0</v>
      </c>
      <c r="T289" s="316">
        <f t="shared" si="532"/>
        <v>0</v>
      </c>
      <c r="U289" s="316">
        <f t="shared" si="532"/>
        <v>0</v>
      </c>
      <c r="V289" s="316">
        <f t="shared" si="532"/>
        <v>0</v>
      </c>
      <c r="W289" s="316">
        <f t="shared" si="532"/>
        <v>0</v>
      </c>
      <c r="X289" s="316">
        <f t="shared" si="532"/>
        <v>0</v>
      </c>
      <c r="Y289" s="316">
        <f t="shared" si="532"/>
        <v>0</v>
      </c>
      <c r="Z289" s="316">
        <f t="shared" si="532"/>
        <v>0</v>
      </c>
      <c r="AA289" s="316">
        <f t="shared" si="532"/>
        <v>0</v>
      </c>
      <c r="AB289" s="316">
        <f t="shared" si="532"/>
        <v>0</v>
      </c>
      <c r="AC289" s="316">
        <f t="shared" si="532"/>
        <v>0</v>
      </c>
      <c r="AD289" s="316">
        <f t="shared" si="532"/>
        <v>0</v>
      </c>
      <c r="AE289" s="316">
        <f t="shared" si="532"/>
        <v>0</v>
      </c>
      <c r="AF289" s="316">
        <f t="shared" si="532"/>
        <v>0</v>
      </c>
      <c r="AG289" s="316">
        <f t="shared" si="532"/>
        <v>0</v>
      </c>
      <c r="AH289" s="316">
        <f t="shared" si="532"/>
        <v>0</v>
      </c>
      <c r="AI289" s="316">
        <f t="shared" si="532"/>
        <v>0</v>
      </c>
      <c r="AJ289" s="316">
        <f t="shared" si="532"/>
        <v>0</v>
      </c>
      <c r="AK289" s="316">
        <f t="shared" si="532"/>
        <v>0</v>
      </c>
      <c r="AL289" s="316">
        <f t="shared" si="532"/>
        <v>0</v>
      </c>
      <c r="AM289" s="316">
        <f t="shared" si="532"/>
        <v>0</v>
      </c>
      <c r="AN289" s="316">
        <f t="shared" si="532"/>
        <v>0</v>
      </c>
      <c r="AO289" s="316">
        <f t="shared" si="532"/>
        <v>0</v>
      </c>
      <c r="AP289" s="316">
        <f t="shared" si="532"/>
        <v>0</v>
      </c>
      <c r="AQ289" s="316">
        <f t="shared" si="532"/>
        <v>0</v>
      </c>
      <c r="AR289" s="316">
        <f t="shared" si="532"/>
        <v>0</v>
      </c>
      <c r="AS289" s="316">
        <f t="shared" si="532"/>
        <v>0</v>
      </c>
      <c r="AT289" s="316">
        <f t="shared" si="532"/>
        <v>0</v>
      </c>
      <c r="AU289" s="316">
        <f t="shared" si="532"/>
        <v>0</v>
      </c>
      <c r="AV289" s="316">
        <f t="shared" si="532"/>
        <v>0</v>
      </c>
      <c r="AW289" s="316">
        <f t="shared" si="532"/>
        <v>0</v>
      </c>
      <c r="AX289" s="316">
        <f t="shared" si="532"/>
        <v>0</v>
      </c>
      <c r="AY289" s="316">
        <f t="shared" si="532"/>
        <v>0</v>
      </c>
      <c r="AZ289" s="316">
        <f t="shared" si="532"/>
        <v>0</v>
      </c>
      <c r="BA289" s="316">
        <f t="shared" si="532"/>
        <v>0</v>
      </c>
      <c r="BB289" s="316">
        <f t="shared" si="532"/>
        <v>0</v>
      </c>
      <c r="BC289" s="316">
        <f t="shared" si="532"/>
        <v>0</v>
      </c>
      <c r="BD289" s="316">
        <f t="shared" si="532"/>
        <v>0</v>
      </c>
      <c r="BE289" s="316">
        <f t="shared" si="532"/>
        <v>0</v>
      </c>
      <c r="BF289" s="316">
        <f t="shared" si="532"/>
        <v>0</v>
      </c>
      <c r="BG289" s="316">
        <f t="shared" si="532"/>
        <v>0</v>
      </c>
      <c r="BH289" s="316">
        <f t="shared" si="532"/>
        <v>0</v>
      </c>
      <c r="BI289" s="316">
        <f t="shared" si="532"/>
        <v>0</v>
      </c>
      <c r="BJ289" s="316">
        <f t="shared" si="532"/>
        <v>0</v>
      </c>
      <c r="BK289" s="316">
        <f t="shared" si="532"/>
        <v>0</v>
      </c>
      <c r="BL289" s="316">
        <f t="shared" si="532"/>
        <v>0</v>
      </c>
      <c r="BM289" s="316">
        <f t="shared" si="532"/>
        <v>0</v>
      </c>
      <c r="BN289" s="316">
        <f t="shared" si="532"/>
        <v>0</v>
      </c>
      <c r="BO289" s="316">
        <f t="shared" si="532"/>
        <v>0</v>
      </c>
      <c r="BP289" s="316">
        <f t="shared" si="532"/>
        <v>0</v>
      </c>
      <c r="BQ289" s="316">
        <f t="shared" si="532"/>
        <v>0</v>
      </c>
      <c r="BR289" s="316">
        <f t="shared" si="532"/>
        <v>0</v>
      </c>
      <c r="BS289" s="316">
        <f t="shared" si="532"/>
        <v>0</v>
      </c>
      <c r="BT289" s="316">
        <f t="shared" ref="BT289:BX289" si="533">BT83</f>
        <v>0</v>
      </c>
      <c r="BU289" s="316">
        <f t="shared" si="533"/>
        <v>0</v>
      </c>
      <c r="BV289" s="316">
        <f t="shared" si="533"/>
        <v>0</v>
      </c>
      <c r="BW289" s="316">
        <f t="shared" si="533"/>
        <v>0</v>
      </c>
      <c r="BX289" s="316">
        <f t="shared" si="533"/>
        <v>0</v>
      </c>
    </row>
    <row r="290" spans="1:76" ht="12" customHeight="1" x14ac:dyDescent="0.2">
      <c r="A290" s="727"/>
      <c r="B290" s="714"/>
      <c r="C290" s="714"/>
      <c r="D290" s="710"/>
      <c r="E290" s="710"/>
      <c r="F290" s="90" t="s">
        <v>324</v>
      </c>
      <c r="G290" s="316">
        <f>IF($C83="","N/A",G289)</f>
        <v>0</v>
      </c>
      <c r="H290" s="316">
        <f>IF($C83="NON-QALY",IF(H$71="-","",H$158*H289),IF($C83="QALY",IF(H$71="-","",H289*H$159),"N/A"))</f>
        <v>0</v>
      </c>
      <c r="I290" s="316">
        <f t="shared" ref="I290:BT290" si="534">IF($C83="NON-QALY",IF(I$71="-","",I$158*I289),IF($C83="QALY",IF(I$71="-","",I289*I$159),"N/A"))</f>
        <v>0</v>
      </c>
      <c r="J290" s="316">
        <f t="shared" si="534"/>
        <v>0</v>
      </c>
      <c r="K290" s="316">
        <f t="shared" si="534"/>
        <v>0</v>
      </c>
      <c r="L290" s="316">
        <f t="shared" si="534"/>
        <v>0</v>
      </c>
      <c r="M290" s="316">
        <f t="shared" si="534"/>
        <v>0</v>
      </c>
      <c r="N290" s="316">
        <f t="shared" si="534"/>
        <v>0</v>
      </c>
      <c r="O290" s="316">
        <f t="shared" si="534"/>
        <v>0</v>
      </c>
      <c r="P290" s="316">
        <f t="shared" si="534"/>
        <v>0</v>
      </c>
      <c r="Q290" s="316">
        <f t="shared" si="534"/>
        <v>0</v>
      </c>
      <c r="R290" s="316">
        <f t="shared" si="534"/>
        <v>0</v>
      </c>
      <c r="S290" s="316">
        <f t="shared" si="534"/>
        <v>0</v>
      </c>
      <c r="T290" s="316">
        <f t="shared" si="534"/>
        <v>0</v>
      </c>
      <c r="U290" s="316">
        <f t="shared" si="534"/>
        <v>0</v>
      </c>
      <c r="V290" s="316">
        <f t="shared" si="534"/>
        <v>0</v>
      </c>
      <c r="W290" s="316">
        <f t="shared" si="534"/>
        <v>0</v>
      </c>
      <c r="X290" s="316">
        <f t="shared" si="534"/>
        <v>0</v>
      </c>
      <c r="Y290" s="316">
        <f t="shared" si="534"/>
        <v>0</v>
      </c>
      <c r="Z290" s="316">
        <f t="shared" si="534"/>
        <v>0</v>
      </c>
      <c r="AA290" s="316">
        <f t="shared" si="534"/>
        <v>0</v>
      </c>
      <c r="AB290" s="316">
        <f t="shared" si="534"/>
        <v>0</v>
      </c>
      <c r="AC290" s="316">
        <f t="shared" si="534"/>
        <v>0</v>
      </c>
      <c r="AD290" s="316">
        <f t="shared" si="534"/>
        <v>0</v>
      </c>
      <c r="AE290" s="316">
        <f t="shared" si="534"/>
        <v>0</v>
      </c>
      <c r="AF290" s="316">
        <f t="shared" si="534"/>
        <v>0</v>
      </c>
      <c r="AG290" s="316">
        <f t="shared" si="534"/>
        <v>0</v>
      </c>
      <c r="AH290" s="316">
        <f t="shared" si="534"/>
        <v>0</v>
      </c>
      <c r="AI290" s="316">
        <f t="shared" si="534"/>
        <v>0</v>
      </c>
      <c r="AJ290" s="316">
        <f t="shared" si="534"/>
        <v>0</v>
      </c>
      <c r="AK290" s="316">
        <f t="shared" si="534"/>
        <v>0</v>
      </c>
      <c r="AL290" s="316">
        <f t="shared" si="534"/>
        <v>0</v>
      </c>
      <c r="AM290" s="316">
        <f t="shared" si="534"/>
        <v>0</v>
      </c>
      <c r="AN290" s="316">
        <f t="shared" si="534"/>
        <v>0</v>
      </c>
      <c r="AO290" s="316">
        <f t="shared" si="534"/>
        <v>0</v>
      </c>
      <c r="AP290" s="316">
        <f t="shared" si="534"/>
        <v>0</v>
      </c>
      <c r="AQ290" s="316">
        <f t="shared" si="534"/>
        <v>0</v>
      </c>
      <c r="AR290" s="316">
        <f t="shared" si="534"/>
        <v>0</v>
      </c>
      <c r="AS290" s="316">
        <f t="shared" si="534"/>
        <v>0</v>
      </c>
      <c r="AT290" s="316">
        <f t="shared" si="534"/>
        <v>0</v>
      </c>
      <c r="AU290" s="316">
        <f t="shared" si="534"/>
        <v>0</v>
      </c>
      <c r="AV290" s="316">
        <f t="shared" si="534"/>
        <v>0</v>
      </c>
      <c r="AW290" s="316">
        <f t="shared" si="534"/>
        <v>0</v>
      </c>
      <c r="AX290" s="316">
        <f t="shared" si="534"/>
        <v>0</v>
      </c>
      <c r="AY290" s="316">
        <f t="shared" si="534"/>
        <v>0</v>
      </c>
      <c r="AZ290" s="316">
        <f t="shared" si="534"/>
        <v>0</v>
      </c>
      <c r="BA290" s="316">
        <f t="shared" si="534"/>
        <v>0</v>
      </c>
      <c r="BB290" s="316">
        <f t="shared" si="534"/>
        <v>0</v>
      </c>
      <c r="BC290" s="316">
        <f t="shared" si="534"/>
        <v>0</v>
      </c>
      <c r="BD290" s="316">
        <f t="shared" si="534"/>
        <v>0</v>
      </c>
      <c r="BE290" s="316">
        <f t="shared" si="534"/>
        <v>0</v>
      </c>
      <c r="BF290" s="316">
        <f t="shared" si="534"/>
        <v>0</v>
      </c>
      <c r="BG290" s="316">
        <f t="shared" si="534"/>
        <v>0</v>
      </c>
      <c r="BH290" s="316">
        <f t="shared" si="534"/>
        <v>0</v>
      </c>
      <c r="BI290" s="316">
        <f t="shared" si="534"/>
        <v>0</v>
      </c>
      <c r="BJ290" s="316">
        <f t="shared" si="534"/>
        <v>0</v>
      </c>
      <c r="BK290" s="316">
        <f t="shared" si="534"/>
        <v>0</v>
      </c>
      <c r="BL290" s="316">
        <f t="shared" si="534"/>
        <v>0</v>
      </c>
      <c r="BM290" s="316">
        <f t="shared" si="534"/>
        <v>0</v>
      </c>
      <c r="BN290" s="316">
        <f t="shared" si="534"/>
        <v>0</v>
      </c>
      <c r="BO290" s="316">
        <f t="shared" si="534"/>
        <v>0</v>
      </c>
      <c r="BP290" s="316">
        <f t="shared" si="534"/>
        <v>0</v>
      </c>
      <c r="BQ290" s="316">
        <f t="shared" si="534"/>
        <v>0</v>
      </c>
      <c r="BR290" s="316">
        <f t="shared" si="534"/>
        <v>0</v>
      </c>
      <c r="BS290" s="316">
        <f t="shared" si="534"/>
        <v>0</v>
      </c>
      <c r="BT290" s="316">
        <f t="shared" si="534"/>
        <v>0</v>
      </c>
      <c r="BU290" s="316">
        <f t="shared" ref="BU290:BX290" si="535">IF($C83="NON-QALY",IF(BU$71="-","",BU$158*BU289),IF($C83="QALY",IF(BU$71="-","",BU289*BU$159),"N/A"))</f>
        <v>0</v>
      </c>
      <c r="BV290" s="316">
        <f t="shared" si="535"/>
        <v>0</v>
      </c>
      <c r="BW290" s="316">
        <f t="shared" si="535"/>
        <v>0</v>
      </c>
      <c r="BX290" s="316">
        <f t="shared" si="535"/>
        <v>0</v>
      </c>
    </row>
    <row r="291" spans="1:76" ht="12" customHeight="1" x14ac:dyDescent="0.2">
      <c r="A291" s="726" t="s">
        <v>642</v>
      </c>
      <c r="B291" s="713">
        <f>B84</f>
        <v>0</v>
      </c>
      <c r="C291" s="713" t="str">
        <f>C84</f>
        <v>Non-QALY</v>
      </c>
      <c r="D291" s="709">
        <f>E291/(IF(C84="QALY",Factors!$BU$67,Factors!$BU$66))</f>
        <v>0</v>
      </c>
      <c r="E291" s="709">
        <f t="shared" ref="E291" si="536">SUM(G292:BX292)</f>
        <v>0</v>
      </c>
      <c r="F291" s="34" t="s">
        <v>325</v>
      </c>
      <c r="G291" s="316">
        <f>G84</f>
        <v>0</v>
      </c>
      <c r="H291" s="316">
        <f t="shared" ref="H291:BS291" si="537">H84</f>
        <v>0</v>
      </c>
      <c r="I291" s="316">
        <f t="shared" si="537"/>
        <v>0</v>
      </c>
      <c r="J291" s="316">
        <f t="shared" si="537"/>
        <v>0</v>
      </c>
      <c r="K291" s="316">
        <f t="shared" si="537"/>
        <v>0</v>
      </c>
      <c r="L291" s="316">
        <f t="shared" si="537"/>
        <v>0</v>
      </c>
      <c r="M291" s="316">
        <f t="shared" si="537"/>
        <v>0</v>
      </c>
      <c r="N291" s="316">
        <f t="shared" si="537"/>
        <v>0</v>
      </c>
      <c r="O291" s="316">
        <f t="shared" si="537"/>
        <v>0</v>
      </c>
      <c r="P291" s="316">
        <f t="shared" si="537"/>
        <v>0</v>
      </c>
      <c r="Q291" s="316">
        <f t="shared" si="537"/>
        <v>0</v>
      </c>
      <c r="R291" s="316">
        <f t="shared" si="537"/>
        <v>0</v>
      </c>
      <c r="S291" s="316">
        <f t="shared" si="537"/>
        <v>0</v>
      </c>
      <c r="T291" s="316">
        <f t="shared" si="537"/>
        <v>0</v>
      </c>
      <c r="U291" s="316">
        <f t="shared" si="537"/>
        <v>0</v>
      </c>
      <c r="V291" s="316">
        <f t="shared" si="537"/>
        <v>0</v>
      </c>
      <c r="W291" s="316">
        <f t="shared" si="537"/>
        <v>0</v>
      </c>
      <c r="X291" s="316">
        <f t="shared" si="537"/>
        <v>0</v>
      </c>
      <c r="Y291" s="316">
        <f t="shared" si="537"/>
        <v>0</v>
      </c>
      <c r="Z291" s="316">
        <f t="shared" si="537"/>
        <v>0</v>
      </c>
      <c r="AA291" s="316">
        <f t="shared" si="537"/>
        <v>0</v>
      </c>
      <c r="AB291" s="316">
        <f t="shared" si="537"/>
        <v>0</v>
      </c>
      <c r="AC291" s="316">
        <f t="shared" si="537"/>
        <v>0</v>
      </c>
      <c r="AD291" s="316">
        <f t="shared" si="537"/>
        <v>0</v>
      </c>
      <c r="AE291" s="316">
        <f t="shared" si="537"/>
        <v>0</v>
      </c>
      <c r="AF291" s="316">
        <f t="shared" si="537"/>
        <v>0</v>
      </c>
      <c r="AG291" s="316">
        <f t="shared" si="537"/>
        <v>0</v>
      </c>
      <c r="AH291" s="316">
        <f t="shared" si="537"/>
        <v>0</v>
      </c>
      <c r="AI291" s="316">
        <f t="shared" si="537"/>
        <v>0</v>
      </c>
      <c r="AJ291" s="316">
        <f t="shared" si="537"/>
        <v>0</v>
      </c>
      <c r="AK291" s="316">
        <f t="shared" si="537"/>
        <v>0</v>
      </c>
      <c r="AL291" s="316">
        <f t="shared" si="537"/>
        <v>0</v>
      </c>
      <c r="AM291" s="316">
        <f t="shared" si="537"/>
        <v>0</v>
      </c>
      <c r="AN291" s="316">
        <f t="shared" si="537"/>
        <v>0</v>
      </c>
      <c r="AO291" s="316">
        <f t="shared" si="537"/>
        <v>0</v>
      </c>
      <c r="AP291" s="316">
        <f t="shared" si="537"/>
        <v>0</v>
      </c>
      <c r="AQ291" s="316">
        <f t="shared" si="537"/>
        <v>0</v>
      </c>
      <c r="AR291" s="316">
        <f t="shared" si="537"/>
        <v>0</v>
      </c>
      <c r="AS291" s="316">
        <f t="shared" si="537"/>
        <v>0</v>
      </c>
      <c r="AT291" s="316">
        <f t="shared" si="537"/>
        <v>0</v>
      </c>
      <c r="AU291" s="316">
        <f t="shared" si="537"/>
        <v>0</v>
      </c>
      <c r="AV291" s="316">
        <f t="shared" si="537"/>
        <v>0</v>
      </c>
      <c r="AW291" s="316">
        <f t="shared" si="537"/>
        <v>0</v>
      </c>
      <c r="AX291" s="316">
        <f t="shared" si="537"/>
        <v>0</v>
      </c>
      <c r="AY291" s="316">
        <f t="shared" si="537"/>
        <v>0</v>
      </c>
      <c r="AZ291" s="316">
        <f t="shared" si="537"/>
        <v>0</v>
      </c>
      <c r="BA291" s="316">
        <f t="shared" si="537"/>
        <v>0</v>
      </c>
      <c r="BB291" s="316">
        <f t="shared" si="537"/>
        <v>0</v>
      </c>
      <c r="BC291" s="316">
        <f t="shared" si="537"/>
        <v>0</v>
      </c>
      <c r="BD291" s="316">
        <f t="shared" si="537"/>
        <v>0</v>
      </c>
      <c r="BE291" s="316">
        <f t="shared" si="537"/>
        <v>0</v>
      </c>
      <c r="BF291" s="316">
        <f t="shared" si="537"/>
        <v>0</v>
      </c>
      <c r="BG291" s="316">
        <f t="shared" si="537"/>
        <v>0</v>
      </c>
      <c r="BH291" s="316">
        <f t="shared" si="537"/>
        <v>0</v>
      </c>
      <c r="BI291" s="316">
        <f t="shared" si="537"/>
        <v>0</v>
      </c>
      <c r="BJ291" s="316">
        <f t="shared" si="537"/>
        <v>0</v>
      </c>
      <c r="BK291" s="316">
        <f t="shared" si="537"/>
        <v>0</v>
      </c>
      <c r="BL291" s="316">
        <f t="shared" si="537"/>
        <v>0</v>
      </c>
      <c r="BM291" s="316">
        <f t="shared" si="537"/>
        <v>0</v>
      </c>
      <c r="BN291" s="316">
        <f t="shared" si="537"/>
        <v>0</v>
      </c>
      <c r="BO291" s="316">
        <f t="shared" si="537"/>
        <v>0</v>
      </c>
      <c r="BP291" s="316">
        <f t="shared" si="537"/>
        <v>0</v>
      </c>
      <c r="BQ291" s="316">
        <f t="shared" si="537"/>
        <v>0</v>
      </c>
      <c r="BR291" s="316">
        <f t="shared" si="537"/>
        <v>0</v>
      </c>
      <c r="BS291" s="316">
        <f t="shared" si="537"/>
        <v>0</v>
      </c>
      <c r="BT291" s="316">
        <f t="shared" ref="BT291:BX291" si="538">BT84</f>
        <v>0</v>
      </c>
      <c r="BU291" s="316">
        <f t="shared" si="538"/>
        <v>0</v>
      </c>
      <c r="BV291" s="316">
        <f t="shared" si="538"/>
        <v>0</v>
      </c>
      <c r="BW291" s="316">
        <f t="shared" si="538"/>
        <v>0</v>
      </c>
      <c r="BX291" s="316">
        <f t="shared" si="538"/>
        <v>0</v>
      </c>
    </row>
    <row r="292" spans="1:76" ht="12" customHeight="1" x14ac:dyDescent="0.2">
      <c r="A292" s="727"/>
      <c r="B292" s="714"/>
      <c r="C292" s="714"/>
      <c r="D292" s="710"/>
      <c r="E292" s="710"/>
      <c r="F292" s="90" t="s">
        <v>324</v>
      </c>
      <c r="G292" s="316">
        <f>IF($C84="","N/A",G291)</f>
        <v>0</v>
      </c>
      <c r="H292" s="316">
        <f>IF($C84="NON-QALY",IF(H$71="-","",H$158*H291),IF($C84="QALY",IF(H$71="-","",H291*H$159),"N/A"))</f>
        <v>0</v>
      </c>
      <c r="I292" s="316">
        <f t="shared" ref="I292:BT292" si="539">IF($C84="NON-QALY",IF(I$71="-","",I$158*I291),IF($C84="QALY",IF(I$71="-","",I291*I$159),"N/A"))</f>
        <v>0</v>
      </c>
      <c r="J292" s="316">
        <f t="shared" si="539"/>
        <v>0</v>
      </c>
      <c r="K292" s="316">
        <f t="shared" si="539"/>
        <v>0</v>
      </c>
      <c r="L292" s="316">
        <f t="shared" si="539"/>
        <v>0</v>
      </c>
      <c r="M292" s="316">
        <f t="shared" si="539"/>
        <v>0</v>
      </c>
      <c r="N292" s="316">
        <f t="shared" si="539"/>
        <v>0</v>
      </c>
      <c r="O292" s="316">
        <f t="shared" si="539"/>
        <v>0</v>
      </c>
      <c r="P292" s="316">
        <f t="shared" si="539"/>
        <v>0</v>
      </c>
      <c r="Q292" s="316">
        <f t="shared" si="539"/>
        <v>0</v>
      </c>
      <c r="R292" s="316">
        <f t="shared" si="539"/>
        <v>0</v>
      </c>
      <c r="S292" s="316">
        <f t="shared" si="539"/>
        <v>0</v>
      </c>
      <c r="T292" s="316">
        <f t="shared" si="539"/>
        <v>0</v>
      </c>
      <c r="U292" s="316">
        <f t="shared" si="539"/>
        <v>0</v>
      </c>
      <c r="V292" s="316">
        <f t="shared" si="539"/>
        <v>0</v>
      </c>
      <c r="W292" s="316">
        <f t="shared" si="539"/>
        <v>0</v>
      </c>
      <c r="X292" s="316">
        <f t="shared" si="539"/>
        <v>0</v>
      </c>
      <c r="Y292" s="316">
        <f t="shared" si="539"/>
        <v>0</v>
      </c>
      <c r="Z292" s="316">
        <f t="shared" si="539"/>
        <v>0</v>
      </c>
      <c r="AA292" s="316">
        <f t="shared" si="539"/>
        <v>0</v>
      </c>
      <c r="AB292" s="316">
        <f t="shared" si="539"/>
        <v>0</v>
      </c>
      <c r="AC292" s="316">
        <f t="shared" si="539"/>
        <v>0</v>
      </c>
      <c r="AD292" s="316">
        <f t="shared" si="539"/>
        <v>0</v>
      </c>
      <c r="AE292" s="316">
        <f t="shared" si="539"/>
        <v>0</v>
      </c>
      <c r="AF292" s="316">
        <f t="shared" si="539"/>
        <v>0</v>
      </c>
      <c r="AG292" s="316">
        <f t="shared" si="539"/>
        <v>0</v>
      </c>
      <c r="AH292" s="316">
        <f t="shared" si="539"/>
        <v>0</v>
      </c>
      <c r="AI292" s="316">
        <f t="shared" si="539"/>
        <v>0</v>
      </c>
      <c r="AJ292" s="316">
        <f t="shared" si="539"/>
        <v>0</v>
      </c>
      <c r="AK292" s="316">
        <f t="shared" si="539"/>
        <v>0</v>
      </c>
      <c r="AL292" s="316">
        <f t="shared" si="539"/>
        <v>0</v>
      </c>
      <c r="AM292" s="316">
        <f t="shared" si="539"/>
        <v>0</v>
      </c>
      <c r="AN292" s="316">
        <f t="shared" si="539"/>
        <v>0</v>
      </c>
      <c r="AO292" s="316">
        <f t="shared" si="539"/>
        <v>0</v>
      </c>
      <c r="AP292" s="316">
        <f t="shared" si="539"/>
        <v>0</v>
      </c>
      <c r="AQ292" s="316">
        <f t="shared" si="539"/>
        <v>0</v>
      </c>
      <c r="AR292" s="316">
        <f t="shared" si="539"/>
        <v>0</v>
      </c>
      <c r="AS292" s="316">
        <f t="shared" si="539"/>
        <v>0</v>
      </c>
      <c r="AT292" s="316">
        <f t="shared" si="539"/>
        <v>0</v>
      </c>
      <c r="AU292" s="316">
        <f t="shared" si="539"/>
        <v>0</v>
      </c>
      <c r="AV292" s="316">
        <f t="shared" si="539"/>
        <v>0</v>
      </c>
      <c r="AW292" s="316">
        <f t="shared" si="539"/>
        <v>0</v>
      </c>
      <c r="AX292" s="316">
        <f t="shared" si="539"/>
        <v>0</v>
      </c>
      <c r="AY292" s="316">
        <f t="shared" si="539"/>
        <v>0</v>
      </c>
      <c r="AZ292" s="316">
        <f t="shared" si="539"/>
        <v>0</v>
      </c>
      <c r="BA292" s="316">
        <f t="shared" si="539"/>
        <v>0</v>
      </c>
      <c r="BB292" s="316">
        <f t="shared" si="539"/>
        <v>0</v>
      </c>
      <c r="BC292" s="316">
        <f t="shared" si="539"/>
        <v>0</v>
      </c>
      <c r="BD292" s="316">
        <f t="shared" si="539"/>
        <v>0</v>
      </c>
      <c r="BE292" s="316">
        <f t="shared" si="539"/>
        <v>0</v>
      </c>
      <c r="BF292" s="316">
        <f t="shared" si="539"/>
        <v>0</v>
      </c>
      <c r="BG292" s="316">
        <f t="shared" si="539"/>
        <v>0</v>
      </c>
      <c r="BH292" s="316">
        <f t="shared" si="539"/>
        <v>0</v>
      </c>
      <c r="BI292" s="316">
        <f t="shared" si="539"/>
        <v>0</v>
      </c>
      <c r="BJ292" s="316">
        <f t="shared" si="539"/>
        <v>0</v>
      </c>
      <c r="BK292" s="316">
        <f t="shared" si="539"/>
        <v>0</v>
      </c>
      <c r="BL292" s="316">
        <f t="shared" si="539"/>
        <v>0</v>
      </c>
      <c r="BM292" s="316">
        <f t="shared" si="539"/>
        <v>0</v>
      </c>
      <c r="BN292" s="316">
        <f t="shared" si="539"/>
        <v>0</v>
      </c>
      <c r="BO292" s="316">
        <f t="shared" si="539"/>
        <v>0</v>
      </c>
      <c r="BP292" s="316">
        <f t="shared" si="539"/>
        <v>0</v>
      </c>
      <c r="BQ292" s="316">
        <f t="shared" si="539"/>
        <v>0</v>
      </c>
      <c r="BR292" s="316">
        <f t="shared" si="539"/>
        <v>0</v>
      </c>
      <c r="BS292" s="316">
        <f t="shared" si="539"/>
        <v>0</v>
      </c>
      <c r="BT292" s="316">
        <f t="shared" si="539"/>
        <v>0</v>
      </c>
      <c r="BU292" s="316">
        <f t="shared" ref="BU292:BX292" si="540">IF($C84="NON-QALY",IF(BU$71="-","",BU$158*BU291),IF($C84="QALY",IF(BU$71="-","",BU291*BU$159),"N/A"))</f>
        <v>0</v>
      </c>
      <c r="BV292" s="316">
        <f t="shared" si="540"/>
        <v>0</v>
      </c>
      <c r="BW292" s="316">
        <f t="shared" si="540"/>
        <v>0</v>
      </c>
      <c r="BX292" s="316">
        <f t="shared" si="540"/>
        <v>0</v>
      </c>
    </row>
    <row r="293" spans="1:76" ht="12" customHeight="1" x14ac:dyDescent="0.2">
      <c r="A293" s="726" t="s">
        <v>643</v>
      </c>
      <c r="B293" s="713">
        <f>B85</f>
        <v>0</v>
      </c>
      <c r="C293" s="713" t="str">
        <f>C85</f>
        <v>Non-QALY</v>
      </c>
      <c r="D293" s="709">
        <f>E293/(IF(C85="QALY",Factors!$BU$67,Factors!$BU$66))</f>
        <v>0</v>
      </c>
      <c r="E293" s="709">
        <f t="shared" ref="E293" si="541">SUM(G294:BX294)</f>
        <v>0</v>
      </c>
      <c r="F293" s="34" t="s">
        <v>325</v>
      </c>
      <c r="G293" s="316">
        <f>G85</f>
        <v>0</v>
      </c>
      <c r="H293" s="316">
        <f t="shared" ref="H293:BS293" si="542">H85</f>
        <v>0</v>
      </c>
      <c r="I293" s="316">
        <f t="shared" si="542"/>
        <v>0</v>
      </c>
      <c r="J293" s="316">
        <f t="shared" si="542"/>
        <v>0</v>
      </c>
      <c r="K293" s="316">
        <f t="shared" si="542"/>
        <v>0</v>
      </c>
      <c r="L293" s="316">
        <f t="shared" si="542"/>
        <v>0</v>
      </c>
      <c r="M293" s="316">
        <f t="shared" si="542"/>
        <v>0</v>
      </c>
      <c r="N293" s="316">
        <f t="shared" si="542"/>
        <v>0</v>
      </c>
      <c r="O293" s="316">
        <f t="shared" si="542"/>
        <v>0</v>
      </c>
      <c r="P293" s="316">
        <f t="shared" si="542"/>
        <v>0</v>
      </c>
      <c r="Q293" s="316">
        <f t="shared" si="542"/>
        <v>0</v>
      </c>
      <c r="R293" s="316">
        <f t="shared" si="542"/>
        <v>0</v>
      </c>
      <c r="S293" s="316">
        <f t="shared" si="542"/>
        <v>0</v>
      </c>
      <c r="T293" s="316">
        <f t="shared" si="542"/>
        <v>0</v>
      </c>
      <c r="U293" s="316">
        <f t="shared" si="542"/>
        <v>0</v>
      </c>
      <c r="V293" s="316">
        <f t="shared" si="542"/>
        <v>0</v>
      </c>
      <c r="W293" s="316">
        <f t="shared" si="542"/>
        <v>0</v>
      </c>
      <c r="X293" s="316">
        <f t="shared" si="542"/>
        <v>0</v>
      </c>
      <c r="Y293" s="316">
        <f t="shared" si="542"/>
        <v>0</v>
      </c>
      <c r="Z293" s="316">
        <f t="shared" si="542"/>
        <v>0</v>
      </c>
      <c r="AA293" s="316">
        <f t="shared" si="542"/>
        <v>0</v>
      </c>
      <c r="AB293" s="316">
        <f t="shared" si="542"/>
        <v>0</v>
      </c>
      <c r="AC293" s="316">
        <f t="shared" si="542"/>
        <v>0</v>
      </c>
      <c r="AD293" s="316">
        <f t="shared" si="542"/>
        <v>0</v>
      </c>
      <c r="AE293" s="316">
        <f t="shared" si="542"/>
        <v>0</v>
      </c>
      <c r="AF293" s="316">
        <f t="shared" si="542"/>
        <v>0</v>
      </c>
      <c r="AG293" s="316">
        <f t="shared" si="542"/>
        <v>0</v>
      </c>
      <c r="AH293" s="316">
        <f t="shared" si="542"/>
        <v>0</v>
      </c>
      <c r="AI293" s="316">
        <f t="shared" si="542"/>
        <v>0</v>
      </c>
      <c r="AJ293" s="316">
        <f t="shared" si="542"/>
        <v>0</v>
      </c>
      <c r="AK293" s="316">
        <f t="shared" si="542"/>
        <v>0</v>
      </c>
      <c r="AL293" s="316">
        <f t="shared" si="542"/>
        <v>0</v>
      </c>
      <c r="AM293" s="316">
        <f t="shared" si="542"/>
        <v>0</v>
      </c>
      <c r="AN293" s="316">
        <f t="shared" si="542"/>
        <v>0</v>
      </c>
      <c r="AO293" s="316">
        <f t="shared" si="542"/>
        <v>0</v>
      </c>
      <c r="AP293" s="316">
        <f t="shared" si="542"/>
        <v>0</v>
      </c>
      <c r="AQ293" s="316">
        <f t="shared" si="542"/>
        <v>0</v>
      </c>
      <c r="AR293" s="316">
        <f t="shared" si="542"/>
        <v>0</v>
      </c>
      <c r="AS293" s="316">
        <f t="shared" si="542"/>
        <v>0</v>
      </c>
      <c r="AT293" s="316">
        <f t="shared" si="542"/>
        <v>0</v>
      </c>
      <c r="AU293" s="316">
        <f t="shared" si="542"/>
        <v>0</v>
      </c>
      <c r="AV293" s="316">
        <f t="shared" si="542"/>
        <v>0</v>
      </c>
      <c r="AW293" s="316">
        <f t="shared" si="542"/>
        <v>0</v>
      </c>
      <c r="AX293" s="316">
        <f t="shared" si="542"/>
        <v>0</v>
      </c>
      <c r="AY293" s="316">
        <f t="shared" si="542"/>
        <v>0</v>
      </c>
      <c r="AZ293" s="316">
        <f t="shared" si="542"/>
        <v>0</v>
      </c>
      <c r="BA293" s="316">
        <f t="shared" si="542"/>
        <v>0</v>
      </c>
      <c r="BB293" s="316">
        <f t="shared" si="542"/>
        <v>0</v>
      </c>
      <c r="BC293" s="316">
        <f t="shared" si="542"/>
        <v>0</v>
      </c>
      <c r="BD293" s="316">
        <f t="shared" si="542"/>
        <v>0</v>
      </c>
      <c r="BE293" s="316">
        <f t="shared" si="542"/>
        <v>0</v>
      </c>
      <c r="BF293" s="316">
        <f t="shared" si="542"/>
        <v>0</v>
      </c>
      <c r="BG293" s="316">
        <f t="shared" si="542"/>
        <v>0</v>
      </c>
      <c r="BH293" s="316">
        <f t="shared" si="542"/>
        <v>0</v>
      </c>
      <c r="BI293" s="316">
        <f t="shared" si="542"/>
        <v>0</v>
      </c>
      <c r="BJ293" s="316">
        <f t="shared" si="542"/>
        <v>0</v>
      </c>
      <c r="BK293" s="316">
        <f t="shared" si="542"/>
        <v>0</v>
      </c>
      <c r="BL293" s="316">
        <f t="shared" si="542"/>
        <v>0</v>
      </c>
      <c r="BM293" s="316">
        <f t="shared" si="542"/>
        <v>0</v>
      </c>
      <c r="BN293" s="316">
        <f t="shared" si="542"/>
        <v>0</v>
      </c>
      <c r="BO293" s="316">
        <f t="shared" si="542"/>
        <v>0</v>
      </c>
      <c r="BP293" s="316">
        <f t="shared" si="542"/>
        <v>0</v>
      </c>
      <c r="BQ293" s="316">
        <f t="shared" si="542"/>
        <v>0</v>
      </c>
      <c r="BR293" s="316">
        <f t="shared" si="542"/>
        <v>0</v>
      </c>
      <c r="BS293" s="316">
        <f t="shared" si="542"/>
        <v>0</v>
      </c>
      <c r="BT293" s="316">
        <f t="shared" ref="BT293:BX293" si="543">BT85</f>
        <v>0</v>
      </c>
      <c r="BU293" s="316">
        <f t="shared" si="543"/>
        <v>0</v>
      </c>
      <c r="BV293" s="316">
        <f t="shared" si="543"/>
        <v>0</v>
      </c>
      <c r="BW293" s="316">
        <f t="shared" si="543"/>
        <v>0</v>
      </c>
      <c r="BX293" s="316">
        <f t="shared" si="543"/>
        <v>0</v>
      </c>
    </row>
    <row r="294" spans="1:76" ht="12" customHeight="1" x14ac:dyDescent="0.2">
      <c r="A294" s="727"/>
      <c r="B294" s="714"/>
      <c r="C294" s="714"/>
      <c r="D294" s="710"/>
      <c r="E294" s="710"/>
      <c r="F294" s="90" t="s">
        <v>324</v>
      </c>
      <c r="G294" s="316">
        <f>IF($C85="","N/A",G293)</f>
        <v>0</v>
      </c>
      <c r="H294" s="316">
        <f>IF($C85="NON-QALY",IF(H$71="-","",H$158*H293),IF($C85="QALY",IF(H$71="-","",H293*H$159),"N/A"))</f>
        <v>0</v>
      </c>
      <c r="I294" s="316">
        <f t="shared" ref="I294:BT294" si="544">IF($C85="NON-QALY",IF(I$71="-","",I$158*I293),IF($C85="QALY",IF(I$71="-","",I293*I$159),"N/A"))</f>
        <v>0</v>
      </c>
      <c r="J294" s="316">
        <f t="shared" si="544"/>
        <v>0</v>
      </c>
      <c r="K294" s="316">
        <f t="shared" si="544"/>
        <v>0</v>
      </c>
      <c r="L294" s="316">
        <f t="shared" si="544"/>
        <v>0</v>
      </c>
      <c r="M294" s="316">
        <f t="shared" si="544"/>
        <v>0</v>
      </c>
      <c r="N294" s="316">
        <f t="shared" si="544"/>
        <v>0</v>
      </c>
      <c r="O294" s="316">
        <f t="shared" si="544"/>
        <v>0</v>
      </c>
      <c r="P294" s="316">
        <f t="shared" si="544"/>
        <v>0</v>
      </c>
      <c r="Q294" s="316">
        <f t="shared" si="544"/>
        <v>0</v>
      </c>
      <c r="R294" s="316">
        <f t="shared" si="544"/>
        <v>0</v>
      </c>
      <c r="S294" s="316">
        <f t="shared" si="544"/>
        <v>0</v>
      </c>
      <c r="T294" s="316">
        <f t="shared" si="544"/>
        <v>0</v>
      </c>
      <c r="U294" s="316">
        <f t="shared" si="544"/>
        <v>0</v>
      </c>
      <c r="V294" s="316">
        <f t="shared" si="544"/>
        <v>0</v>
      </c>
      <c r="W294" s="316">
        <f t="shared" si="544"/>
        <v>0</v>
      </c>
      <c r="X294" s="316">
        <f t="shared" si="544"/>
        <v>0</v>
      </c>
      <c r="Y294" s="316">
        <f t="shared" si="544"/>
        <v>0</v>
      </c>
      <c r="Z294" s="316">
        <f t="shared" si="544"/>
        <v>0</v>
      </c>
      <c r="AA294" s="316">
        <f t="shared" si="544"/>
        <v>0</v>
      </c>
      <c r="AB294" s="316">
        <f t="shared" si="544"/>
        <v>0</v>
      </c>
      <c r="AC294" s="316">
        <f t="shared" si="544"/>
        <v>0</v>
      </c>
      <c r="AD294" s="316">
        <f t="shared" si="544"/>
        <v>0</v>
      </c>
      <c r="AE294" s="316">
        <f t="shared" si="544"/>
        <v>0</v>
      </c>
      <c r="AF294" s="316">
        <f t="shared" si="544"/>
        <v>0</v>
      </c>
      <c r="AG294" s="316">
        <f t="shared" si="544"/>
        <v>0</v>
      </c>
      <c r="AH294" s="316">
        <f t="shared" si="544"/>
        <v>0</v>
      </c>
      <c r="AI294" s="316">
        <f t="shared" si="544"/>
        <v>0</v>
      </c>
      <c r="AJ294" s="316">
        <f t="shared" si="544"/>
        <v>0</v>
      </c>
      <c r="AK294" s="316">
        <f t="shared" si="544"/>
        <v>0</v>
      </c>
      <c r="AL294" s="316">
        <f t="shared" si="544"/>
        <v>0</v>
      </c>
      <c r="AM294" s="316">
        <f t="shared" si="544"/>
        <v>0</v>
      </c>
      <c r="AN294" s="316">
        <f t="shared" si="544"/>
        <v>0</v>
      </c>
      <c r="AO294" s="316">
        <f t="shared" si="544"/>
        <v>0</v>
      </c>
      <c r="AP294" s="316">
        <f t="shared" si="544"/>
        <v>0</v>
      </c>
      <c r="AQ294" s="316">
        <f t="shared" si="544"/>
        <v>0</v>
      </c>
      <c r="AR294" s="316">
        <f t="shared" si="544"/>
        <v>0</v>
      </c>
      <c r="AS294" s="316">
        <f t="shared" si="544"/>
        <v>0</v>
      </c>
      <c r="AT294" s="316">
        <f t="shared" si="544"/>
        <v>0</v>
      </c>
      <c r="AU294" s="316">
        <f t="shared" si="544"/>
        <v>0</v>
      </c>
      <c r="AV294" s="316">
        <f t="shared" si="544"/>
        <v>0</v>
      </c>
      <c r="AW294" s="316">
        <f t="shared" si="544"/>
        <v>0</v>
      </c>
      <c r="AX294" s="316">
        <f t="shared" si="544"/>
        <v>0</v>
      </c>
      <c r="AY294" s="316">
        <f t="shared" si="544"/>
        <v>0</v>
      </c>
      <c r="AZ294" s="316">
        <f t="shared" si="544"/>
        <v>0</v>
      </c>
      <c r="BA294" s="316">
        <f t="shared" si="544"/>
        <v>0</v>
      </c>
      <c r="BB294" s="316">
        <f t="shared" si="544"/>
        <v>0</v>
      </c>
      <c r="BC294" s="316">
        <f t="shared" si="544"/>
        <v>0</v>
      </c>
      <c r="BD294" s="316">
        <f t="shared" si="544"/>
        <v>0</v>
      </c>
      <c r="BE294" s="316">
        <f t="shared" si="544"/>
        <v>0</v>
      </c>
      <c r="BF294" s="316">
        <f t="shared" si="544"/>
        <v>0</v>
      </c>
      <c r="BG294" s="316">
        <f t="shared" si="544"/>
        <v>0</v>
      </c>
      <c r="BH294" s="316">
        <f t="shared" si="544"/>
        <v>0</v>
      </c>
      <c r="BI294" s="316">
        <f t="shared" si="544"/>
        <v>0</v>
      </c>
      <c r="BJ294" s="316">
        <f t="shared" si="544"/>
        <v>0</v>
      </c>
      <c r="BK294" s="316">
        <f t="shared" si="544"/>
        <v>0</v>
      </c>
      <c r="BL294" s="316">
        <f t="shared" si="544"/>
        <v>0</v>
      </c>
      <c r="BM294" s="316">
        <f t="shared" si="544"/>
        <v>0</v>
      </c>
      <c r="BN294" s="316">
        <f t="shared" si="544"/>
        <v>0</v>
      </c>
      <c r="BO294" s="316">
        <f t="shared" si="544"/>
        <v>0</v>
      </c>
      <c r="BP294" s="316">
        <f t="shared" si="544"/>
        <v>0</v>
      </c>
      <c r="BQ294" s="316">
        <f t="shared" si="544"/>
        <v>0</v>
      </c>
      <c r="BR294" s="316">
        <f t="shared" si="544"/>
        <v>0</v>
      </c>
      <c r="BS294" s="316">
        <f t="shared" si="544"/>
        <v>0</v>
      </c>
      <c r="BT294" s="316">
        <f t="shared" si="544"/>
        <v>0</v>
      </c>
      <c r="BU294" s="316">
        <f t="shared" ref="BU294:BX294" si="545">IF($C85="NON-QALY",IF(BU$71="-","",BU$158*BU293),IF($C85="QALY",IF(BU$71="-","",BU293*BU$159),"N/A"))</f>
        <v>0</v>
      </c>
      <c r="BV294" s="316">
        <f t="shared" si="545"/>
        <v>0</v>
      </c>
      <c r="BW294" s="316">
        <f t="shared" si="545"/>
        <v>0</v>
      </c>
      <c r="BX294" s="316">
        <f t="shared" si="545"/>
        <v>0</v>
      </c>
    </row>
    <row r="295" spans="1:76" ht="12" customHeight="1" x14ac:dyDescent="0.2">
      <c r="A295" s="726" t="s">
        <v>644</v>
      </c>
      <c r="B295" s="713">
        <f>B86</f>
        <v>0</v>
      </c>
      <c r="C295" s="713" t="str">
        <f>C86</f>
        <v>Non-QALY</v>
      </c>
      <c r="D295" s="709">
        <f>E295/(IF(C86="QALY",Factors!$BU$67,Factors!$BU$66))</f>
        <v>0</v>
      </c>
      <c r="E295" s="709">
        <f t="shared" ref="E295" si="546">SUM(G296:BX296)</f>
        <v>0</v>
      </c>
      <c r="F295" s="34" t="s">
        <v>325</v>
      </c>
      <c r="G295" s="316">
        <f>G86</f>
        <v>0</v>
      </c>
      <c r="H295" s="316">
        <f t="shared" ref="H295:BS295" si="547">H86</f>
        <v>0</v>
      </c>
      <c r="I295" s="316">
        <f t="shared" si="547"/>
        <v>0</v>
      </c>
      <c r="J295" s="316">
        <f t="shared" si="547"/>
        <v>0</v>
      </c>
      <c r="K295" s="316">
        <f t="shared" si="547"/>
        <v>0</v>
      </c>
      <c r="L295" s="316">
        <f t="shared" si="547"/>
        <v>0</v>
      </c>
      <c r="M295" s="316">
        <f t="shared" si="547"/>
        <v>0</v>
      </c>
      <c r="N295" s="316">
        <f t="shared" si="547"/>
        <v>0</v>
      </c>
      <c r="O295" s="316">
        <f t="shared" si="547"/>
        <v>0</v>
      </c>
      <c r="P295" s="316">
        <f t="shared" si="547"/>
        <v>0</v>
      </c>
      <c r="Q295" s="316">
        <f t="shared" si="547"/>
        <v>0</v>
      </c>
      <c r="R295" s="316">
        <f t="shared" si="547"/>
        <v>0</v>
      </c>
      <c r="S295" s="316">
        <f t="shared" si="547"/>
        <v>0</v>
      </c>
      <c r="T295" s="316">
        <f t="shared" si="547"/>
        <v>0</v>
      </c>
      <c r="U295" s="316">
        <f t="shared" si="547"/>
        <v>0</v>
      </c>
      <c r="V295" s="316">
        <f t="shared" si="547"/>
        <v>0</v>
      </c>
      <c r="W295" s="316">
        <f t="shared" si="547"/>
        <v>0</v>
      </c>
      <c r="X295" s="316">
        <f t="shared" si="547"/>
        <v>0</v>
      </c>
      <c r="Y295" s="316">
        <f t="shared" si="547"/>
        <v>0</v>
      </c>
      <c r="Z295" s="316">
        <f t="shared" si="547"/>
        <v>0</v>
      </c>
      <c r="AA295" s="316">
        <f t="shared" si="547"/>
        <v>0</v>
      </c>
      <c r="AB295" s="316">
        <f t="shared" si="547"/>
        <v>0</v>
      </c>
      <c r="AC295" s="316">
        <f t="shared" si="547"/>
        <v>0</v>
      </c>
      <c r="AD295" s="316">
        <f t="shared" si="547"/>
        <v>0</v>
      </c>
      <c r="AE295" s="316">
        <f t="shared" si="547"/>
        <v>0</v>
      </c>
      <c r="AF295" s="316">
        <f t="shared" si="547"/>
        <v>0</v>
      </c>
      <c r="AG295" s="316">
        <f t="shared" si="547"/>
        <v>0</v>
      </c>
      <c r="AH295" s="316">
        <f t="shared" si="547"/>
        <v>0</v>
      </c>
      <c r="AI295" s="316">
        <f t="shared" si="547"/>
        <v>0</v>
      </c>
      <c r="AJ295" s="316">
        <f t="shared" si="547"/>
        <v>0</v>
      </c>
      <c r="AK295" s="316">
        <f t="shared" si="547"/>
        <v>0</v>
      </c>
      <c r="AL295" s="316">
        <f t="shared" si="547"/>
        <v>0</v>
      </c>
      <c r="AM295" s="316">
        <f t="shared" si="547"/>
        <v>0</v>
      </c>
      <c r="AN295" s="316">
        <f t="shared" si="547"/>
        <v>0</v>
      </c>
      <c r="AO295" s="316">
        <f t="shared" si="547"/>
        <v>0</v>
      </c>
      <c r="AP295" s="316">
        <f t="shared" si="547"/>
        <v>0</v>
      </c>
      <c r="AQ295" s="316">
        <f t="shared" si="547"/>
        <v>0</v>
      </c>
      <c r="AR295" s="316">
        <f t="shared" si="547"/>
        <v>0</v>
      </c>
      <c r="AS295" s="316">
        <f t="shared" si="547"/>
        <v>0</v>
      </c>
      <c r="AT295" s="316">
        <f t="shared" si="547"/>
        <v>0</v>
      </c>
      <c r="AU295" s="316">
        <f t="shared" si="547"/>
        <v>0</v>
      </c>
      <c r="AV295" s="316">
        <f t="shared" si="547"/>
        <v>0</v>
      </c>
      <c r="AW295" s="316">
        <f t="shared" si="547"/>
        <v>0</v>
      </c>
      <c r="AX295" s="316">
        <f t="shared" si="547"/>
        <v>0</v>
      </c>
      <c r="AY295" s="316">
        <f t="shared" si="547"/>
        <v>0</v>
      </c>
      <c r="AZ295" s="316">
        <f t="shared" si="547"/>
        <v>0</v>
      </c>
      <c r="BA295" s="316">
        <f t="shared" si="547"/>
        <v>0</v>
      </c>
      <c r="BB295" s="316">
        <f t="shared" si="547"/>
        <v>0</v>
      </c>
      <c r="BC295" s="316">
        <f t="shared" si="547"/>
        <v>0</v>
      </c>
      <c r="BD295" s="316">
        <f t="shared" si="547"/>
        <v>0</v>
      </c>
      <c r="BE295" s="316">
        <f t="shared" si="547"/>
        <v>0</v>
      </c>
      <c r="BF295" s="316">
        <f t="shared" si="547"/>
        <v>0</v>
      </c>
      <c r="BG295" s="316">
        <f t="shared" si="547"/>
        <v>0</v>
      </c>
      <c r="BH295" s="316">
        <f t="shared" si="547"/>
        <v>0</v>
      </c>
      <c r="BI295" s="316">
        <f t="shared" si="547"/>
        <v>0</v>
      </c>
      <c r="BJ295" s="316">
        <f t="shared" si="547"/>
        <v>0</v>
      </c>
      <c r="BK295" s="316">
        <f t="shared" si="547"/>
        <v>0</v>
      </c>
      <c r="BL295" s="316">
        <f t="shared" si="547"/>
        <v>0</v>
      </c>
      <c r="BM295" s="316">
        <f t="shared" si="547"/>
        <v>0</v>
      </c>
      <c r="BN295" s="316">
        <f t="shared" si="547"/>
        <v>0</v>
      </c>
      <c r="BO295" s="316">
        <f t="shared" si="547"/>
        <v>0</v>
      </c>
      <c r="BP295" s="316">
        <f t="shared" si="547"/>
        <v>0</v>
      </c>
      <c r="BQ295" s="316">
        <f t="shared" si="547"/>
        <v>0</v>
      </c>
      <c r="BR295" s="316">
        <f t="shared" si="547"/>
        <v>0</v>
      </c>
      <c r="BS295" s="316">
        <f t="shared" si="547"/>
        <v>0</v>
      </c>
      <c r="BT295" s="316">
        <f t="shared" ref="BT295:BX295" si="548">BT86</f>
        <v>0</v>
      </c>
      <c r="BU295" s="316">
        <f t="shared" si="548"/>
        <v>0</v>
      </c>
      <c r="BV295" s="316">
        <f t="shared" si="548"/>
        <v>0</v>
      </c>
      <c r="BW295" s="316">
        <f t="shared" si="548"/>
        <v>0</v>
      </c>
      <c r="BX295" s="316">
        <f t="shared" si="548"/>
        <v>0</v>
      </c>
    </row>
    <row r="296" spans="1:76" ht="12" customHeight="1" x14ac:dyDescent="0.2">
      <c r="A296" s="727"/>
      <c r="B296" s="714"/>
      <c r="C296" s="714"/>
      <c r="D296" s="710"/>
      <c r="E296" s="710"/>
      <c r="F296" s="90" t="s">
        <v>324</v>
      </c>
      <c r="G296" s="316">
        <f>IF($C86="","N/A",G295)</f>
        <v>0</v>
      </c>
      <c r="H296" s="316">
        <f>IF($C86="NON-QALY",IF(H$71="-","",H$158*H295),IF($C86="QALY",IF(H$71="-","",H295*H$159),"N/A"))</f>
        <v>0</v>
      </c>
      <c r="I296" s="316">
        <f t="shared" ref="I296:BT296" si="549">IF($C86="NON-QALY",IF(I$71="-","",I$158*I295),IF($C86="QALY",IF(I$71="-","",I295*I$159),"N/A"))</f>
        <v>0</v>
      </c>
      <c r="J296" s="316">
        <f t="shared" si="549"/>
        <v>0</v>
      </c>
      <c r="K296" s="316">
        <f t="shared" si="549"/>
        <v>0</v>
      </c>
      <c r="L296" s="316">
        <f t="shared" si="549"/>
        <v>0</v>
      </c>
      <c r="M296" s="316">
        <f t="shared" si="549"/>
        <v>0</v>
      </c>
      <c r="N296" s="316">
        <f t="shared" si="549"/>
        <v>0</v>
      </c>
      <c r="O296" s="316">
        <f t="shared" si="549"/>
        <v>0</v>
      </c>
      <c r="P296" s="316">
        <f t="shared" si="549"/>
        <v>0</v>
      </c>
      <c r="Q296" s="316">
        <f t="shared" si="549"/>
        <v>0</v>
      </c>
      <c r="R296" s="316">
        <f t="shared" si="549"/>
        <v>0</v>
      </c>
      <c r="S296" s="316">
        <f t="shared" si="549"/>
        <v>0</v>
      </c>
      <c r="T296" s="316">
        <f t="shared" si="549"/>
        <v>0</v>
      </c>
      <c r="U296" s="316">
        <f t="shared" si="549"/>
        <v>0</v>
      </c>
      <c r="V296" s="316">
        <f t="shared" si="549"/>
        <v>0</v>
      </c>
      <c r="W296" s="316">
        <f t="shared" si="549"/>
        <v>0</v>
      </c>
      <c r="X296" s="316">
        <f t="shared" si="549"/>
        <v>0</v>
      </c>
      <c r="Y296" s="316">
        <f t="shared" si="549"/>
        <v>0</v>
      </c>
      <c r="Z296" s="316">
        <f t="shared" si="549"/>
        <v>0</v>
      </c>
      <c r="AA296" s="316">
        <f t="shared" si="549"/>
        <v>0</v>
      </c>
      <c r="AB296" s="316">
        <f t="shared" si="549"/>
        <v>0</v>
      </c>
      <c r="AC296" s="316">
        <f t="shared" si="549"/>
        <v>0</v>
      </c>
      <c r="AD296" s="316">
        <f t="shared" si="549"/>
        <v>0</v>
      </c>
      <c r="AE296" s="316">
        <f t="shared" si="549"/>
        <v>0</v>
      </c>
      <c r="AF296" s="316">
        <f t="shared" si="549"/>
        <v>0</v>
      </c>
      <c r="AG296" s="316">
        <f t="shared" si="549"/>
        <v>0</v>
      </c>
      <c r="AH296" s="316">
        <f t="shared" si="549"/>
        <v>0</v>
      </c>
      <c r="AI296" s="316">
        <f t="shared" si="549"/>
        <v>0</v>
      </c>
      <c r="AJ296" s="316">
        <f t="shared" si="549"/>
        <v>0</v>
      </c>
      <c r="AK296" s="316">
        <f t="shared" si="549"/>
        <v>0</v>
      </c>
      <c r="AL296" s="316">
        <f t="shared" si="549"/>
        <v>0</v>
      </c>
      <c r="AM296" s="316">
        <f t="shared" si="549"/>
        <v>0</v>
      </c>
      <c r="AN296" s="316">
        <f t="shared" si="549"/>
        <v>0</v>
      </c>
      <c r="AO296" s="316">
        <f t="shared" si="549"/>
        <v>0</v>
      </c>
      <c r="AP296" s="316">
        <f t="shared" si="549"/>
        <v>0</v>
      </c>
      <c r="AQ296" s="316">
        <f t="shared" si="549"/>
        <v>0</v>
      </c>
      <c r="AR296" s="316">
        <f t="shared" si="549"/>
        <v>0</v>
      </c>
      <c r="AS296" s="316">
        <f t="shared" si="549"/>
        <v>0</v>
      </c>
      <c r="AT296" s="316">
        <f t="shared" si="549"/>
        <v>0</v>
      </c>
      <c r="AU296" s="316">
        <f t="shared" si="549"/>
        <v>0</v>
      </c>
      <c r="AV296" s="316">
        <f t="shared" si="549"/>
        <v>0</v>
      </c>
      <c r="AW296" s="316">
        <f t="shared" si="549"/>
        <v>0</v>
      </c>
      <c r="AX296" s="316">
        <f t="shared" si="549"/>
        <v>0</v>
      </c>
      <c r="AY296" s="316">
        <f t="shared" si="549"/>
        <v>0</v>
      </c>
      <c r="AZ296" s="316">
        <f t="shared" si="549"/>
        <v>0</v>
      </c>
      <c r="BA296" s="316">
        <f t="shared" si="549"/>
        <v>0</v>
      </c>
      <c r="BB296" s="316">
        <f t="shared" si="549"/>
        <v>0</v>
      </c>
      <c r="BC296" s="316">
        <f t="shared" si="549"/>
        <v>0</v>
      </c>
      <c r="BD296" s="316">
        <f t="shared" si="549"/>
        <v>0</v>
      </c>
      <c r="BE296" s="316">
        <f t="shared" si="549"/>
        <v>0</v>
      </c>
      <c r="BF296" s="316">
        <f t="shared" si="549"/>
        <v>0</v>
      </c>
      <c r="BG296" s="316">
        <f t="shared" si="549"/>
        <v>0</v>
      </c>
      <c r="BH296" s="316">
        <f t="shared" si="549"/>
        <v>0</v>
      </c>
      <c r="BI296" s="316">
        <f t="shared" si="549"/>
        <v>0</v>
      </c>
      <c r="BJ296" s="316">
        <f t="shared" si="549"/>
        <v>0</v>
      </c>
      <c r="BK296" s="316">
        <f t="shared" si="549"/>
        <v>0</v>
      </c>
      <c r="BL296" s="316">
        <f t="shared" si="549"/>
        <v>0</v>
      </c>
      <c r="BM296" s="316">
        <f t="shared" si="549"/>
        <v>0</v>
      </c>
      <c r="BN296" s="316">
        <f t="shared" si="549"/>
        <v>0</v>
      </c>
      <c r="BO296" s="316">
        <f t="shared" si="549"/>
        <v>0</v>
      </c>
      <c r="BP296" s="316">
        <f t="shared" si="549"/>
        <v>0</v>
      </c>
      <c r="BQ296" s="316">
        <f t="shared" si="549"/>
        <v>0</v>
      </c>
      <c r="BR296" s="316">
        <f t="shared" si="549"/>
        <v>0</v>
      </c>
      <c r="BS296" s="316">
        <f t="shared" si="549"/>
        <v>0</v>
      </c>
      <c r="BT296" s="316">
        <f t="shared" si="549"/>
        <v>0</v>
      </c>
      <c r="BU296" s="316">
        <f t="shared" ref="BU296:BX296" si="550">IF($C86="NON-QALY",IF(BU$71="-","",BU$158*BU295),IF($C86="QALY",IF(BU$71="-","",BU295*BU$159),"N/A"))</f>
        <v>0</v>
      </c>
      <c r="BV296" s="316">
        <f t="shared" si="550"/>
        <v>0</v>
      </c>
      <c r="BW296" s="316">
        <f t="shared" si="550"/>
        <v>0</v>
      </c>
      <c r="BX296" s="316">
        <f t="shared" si="550"/>
        <v>0</v>
      </c>
    </row>
    <row r="297" spans="1:76" s="31" customFormat="1" ht="12" customHeight="1" x14ac:dyDescent="0.2">
      <c r="C297" s="490" t="s">
        <v>55</v>
      </c>
      <c r="D297" s="319">
        <f>SUM(D267:D296)</f>
        <v>0</v>
      </c>
      <c r="E297" s="319">
        <f>SUM(E267:E296)</f>
        <v>0</v>
      </c>
      <c r="F297" s="319">
        <f>SUM(G297:BX297)</f>
        <v>0</v>
      </c>
      <c r="G297" s="317">
        <f>SUM(G296,G294,G292,G290,G288,G286,G284,G282,G280,G278,G276,G274,G272,G270,G268)</f>
        <v>0</v>
      </c>
      <c r="H297" s="317">
        <f t="shared" ref="H297" si="551">SUM(H296,H294,H292,H290,H288,H286,H284,H282,H280,H278,H276,H274,H272,H270,H268)</f>
        <v>0</v>
      </c>
      <c r="I297" s="317">
        <f t="shared" ref="I297" si="552">SUM(I296,I294,I292,I290,I288,I286,I284,I282,I280,I278,I276,I274,I272,I270,I268)</f>
        <v>0</v>
      </c>
      <c r="J297" s="317">
        <f t="shared" ref="J297" si="553">SUM(J296,J294,J292,J290,J288,J286,J284,J282,J280,J278,J276,J274,J272,J270,J268)</f>
        <v>0</v>
      </c>
      <c r="K297" s="317">
        <f t="shared" ref="K297" si="554">SUM(K296,K294,K292,K290,K288,K286,K284,K282,K280,K278,K276,K274,K272,K270,K268)</f>
        <v>0</v>
      </c>
      <c r="L297" s="317">
        <f t="shared" ref="L297" si="555">SUM(L296,L294,L292,L290,L288,L286,L284,L282,L280,L278,L276,L274,L272,L270,L268)</f>
        <v>0</v>
      </c>
      <c r="M297" s="317">
        <f t="shared" ref="M297" si="556">SUM(M296,M294,M292,M290,M288,M286,M284,M282,M280,M278,M276,M274,M272,M270,M268)</f>
        <v>0</v>
      </c>
      <c r="N297" s="317">
        <f t="shared" ref="N297" si="557">SUM(N296,N294,N292,N290,N288,N286,N284,N282,N280,N278,N276,N274,N272,N270,N268)</f>
        <v>0</v>
      </c>
      <c r="O297" s="317">
        <f t="shared" ref="O297" si="558">SUM(O296,O294,O292,O290,O288,O286,O284,O282,O280,O278,O276,O274,O272,O270,O268)</f>
        <v>0</v>
      </c>
      <c r="P297" s="317">
        <f t="shared" ref="P297" si="559">SUM(P296,P294,P292,P290,P288,P286,P284,P282,P280,P278,P276,P274,P272,P270,P268)</f>
        <v>0</v>
      </c>
      <c r="Q297" s="317">
        <f t="shared" ref="Q297" si="560">SUM(Q296,Q294,Q292,Q290,Q288,Q286,Q284,Q282,Q280,Q278,Q276,Q274,Q272,Q270,Q268)</f>
        <v>0</v>
      </c>
      <c r="R297" s="317">
        <f t="shared" ref="R297" si="561">SUM(R296,R294,R292,R290,R288,R286,R284,R282,R280,R278,R276,R274,R272,R270,R268)</f>
        <v>0</v>
      </c>
      <c r="S297" s="317">
        <f t="shared" ref="S297" si="562">SUM(S296,S294,S292,S290,S288,S286,S284,S282,S280,S278,S276,S274,S272,S270,S268)</f>
        <v>0</v>
      </c>
      <c r="T297" s="317">
        <f t="shared" ref="T297" si="563">SUM(T296,T294,T292,T290,T288,T286,T284,T282,T280,T278,T276,T274,T272,T270,T268)</f>
        <v>0</v>
      </c>
      <c r="U297" s="317">
        <f t="shared" ref="U297" si="564">SUM(U296,U294,U292,U290,U288,U286,U284,U282,U280,U278,U276,U274,U272,U270,U268)</f>
        <v>0</v>
      </c>
      <c r="V297" s="317">
        <f t="shared" ref="V297" si="565">SUM(V296,V294,V292,V290,V288,V286,V284,V282,V280,V278,V276,V274,V272,V270,V268)</f>
        <v>0</v>
      </c>
      <c r="W297" s="317">
        <f t="shared" ref="W297" si="566">SUM(W296,W294,W292,W290,W288,W286,W284,W282,W280,W278,W276,W274,W272,W270,W268)</f>
        <v>0</v>
      </c>
      <c r="X297" s="317">
        <f t="shared" ref="X297" si="567">SUM(X296,X294,X292,X290,X288,X286,X284,X282,X280,X278,X276,X274,X272,X270,X268)</f>
        <v>0</v>
      </c>
      <c r="Y297" s="317">
        <f t="shared" ref="Y297" si="568">SUM(Y296,Y294,Y292,Y290,Y288,Y286,Y284,Y282,Y280,Y278,Y276,Y274,Y272,Y270,Y268)</f>
        <v>0</v>
      </c>
      <c r="Z297" s="317">
        <f t="shared" ref="Z297" si="569">SUM(Z296,Z294,Z292,Z290,Z288,Z286,Z284,Z282,Z280,Z278,Z276,Z274,Z272,Z270,Z268)</f>
        <v>0</v>
      </c>
      <c r="AA297" s="317">
        <f t="shared" ref="AA297" si="570">SUM(AA296,AA294,AA292,AA290,AA288,AA286,AA284,AA282,AA280,AA278,AA276,AA274,AA272,AA270,AA268)</f>
        <v>0</v>
      </c>
      <c r="AB297" s="317">
        <f t="shared" ref="AB297" si="571">SUM(AB296,AB294,AB292,AB290,AB288,AB286,AB284,AB282,AB280,AB278,AB276,AB274,AB272,AB270,AB268)</f>
        <v>0</v>
      </c>
      <c r="AC297" s="317">
        <f t="shared" ref="AC297" si="572">SUM(AC296,AC294,AC292,AC290,AC288,AC286,AC284,AC282,AC280,AC278,AC276,AC274,AC272,AC270,AC268)</f>
        <v>0</v>
      </c>
      <c r="AD297" s="317">
        <f t="shared" ref="AD297" si="573">SUM(AD296,AD294,AD292,AD290,AD288,AD286,AD284,AD282,AD280,AD278,AD276,AD274,AD272,AD270,AD268)</f>
        <v>0</v>
      </c>
      <c r="AE297" s="317">
        <f t="shared" ref="AE297" si="574">SUM(AE296,AE294,AE292,AE290,AE288,AE286,AE284,AE282,AE280,AE278,AE276,AE274,AE272,AE270,AE268)</f>
        <v>0</v>
      </c>
      <c r="AF297" s="317">
        <f t="shared" ref="AF297" si="575">SUM(AF296,AF294,AF292,AF290,AF288,AF286,AF284,AF282,AF280,AF278,AF276,AF274,AF272,AF270,AF268)</f>
        <v>0</v>
      </c>
      <c r="AG297" s="317">
        <f t="shared" ref="AG297" si="576">SUM(AG296,AG294,AG292,AG290,AG288,AG286,AG284,AG282,AG280,AG278,AG276,AG274,AG272,AG270,AG268)</f>
        <v>0</v>
      </c>
      <c r="AH297" s="317">
        <f t="shared" ref="AH297" si="577">SUM(AH296,AH294,AH292,AH290,AH288,AH286,AH284,AH282,AH280,AH278,AH276,AH274,AH272,AH270,AH268)</f>
        <v>0</v>
      </c>
      <c r="AI297" s="317">
        <f t="shared" ref="AI297" si="578">SUM(AI296,AI294,AI292,AI290,AI288,AI286,AI284,AI282,AI280,AI278,AI276,AI274,AI272,AI270,AI268)</f>
        <v>0</v>
      </c>
      <c r="AJ297" s="317">
        <f t="shared" ref="AJ297" si="579">SUM(AJ296,AJ294,AJ292,AJ290,AJ288,AJ286,AJ284,AJ282,AJ280,AJ278,AJ276,AJ274,AJ272,AJ270,AJ268)</f>
        <v>0</v>
      </c>
      <c r="AK297" s="317">
        <f t="shared" ref="AK297" si="580">SUM(AK296,AK294,AK292,AK290,AK288,AK286,AK284,AK282,AK280,AK278,AK276,AK274,AK272,AK270,AK268)</f>
        <v>0</v>
      </c>
      <c r="AL297" s="317">
        <f t="shared" ref="AL297" si="581">SUM(AL296,AL294,AL292,AL290,AL288,AL286,AL284,AL282,AL280,AL278,AL276,AL274,AL272,AL270,AL268)</f>
        <v>0</v>
      </c>
      <c r="AM297" s="317">
        <f t="shared" ref="AM297" si="582">SUM(AM296,AM294,AM292,AM290,AM288,AM286,AM284,AM282,AM280,AM278,AM276,AM274,AM272,AM270,AM268)</f>
        <v>0</v>
      </c>
      <c r="AN297" s="317">
        <f t="shared" ref="AN297" si="583">SUM(AN296,AN294,AN292,AN290,AN288,AN286,AN284,AN282,AN280,AN278,AN276,AN274,AN272,AN270,AN268)</f>
        <v>0</v>
      </c>
      <c r="AO297" s="317">
        <f t="shared" ref="AO297" si="584">SUM(AO296,AO294,AO292,AO290,AO288,AO286,AO284,AO282,AO280,AO278,AO276,AO274,AO272,AO270,AO268)</f>
        <v>0</v>
      </c>
      <c r="AP297" s="317">
        <f t="shared" ref="AP297" si="585">SUM(AP296,AP294,AP292,AP290,AP288,AP286,AP284,AP282,AP280,AP278,AP276,AP274,AP272,AP270,AP268)</f>
        <v>0</v>
      </c>
      <c r="AQ297" s="317">
        <f t="shared" ref="AQ297" si="586">SUM(AQ296,AQ294,AQ292,AQ290,AQ288,AQ286,AQ284,AQ282,AQ280,AQ278,AQ276,AQ274,AQ272,AQ270,AQ268)</f>
        <v>0</v>
      </c>
      <c r="AR297" s="317">
        <f t="shared" ref="AR297" si="587">SUM(AR296,AR294,AR292,AR290,AR288,AR286,AR284,AR282,AR280,AR278,AR276,AR274,AR272,AR270,AR268)</f>
        <v>0</v>
      </c>
      <c r="AS297" s="317">
        <f t="shared" ref="AS297" si="588">SUM(AS296,AS294,AS292,AS290,AS288,AS286,AS284,AS282,AS280,AS278,AS276,AS274,AS272,AS270,AS268)</f>
        <v>0</v>
      </c>
      <c r="AT297" s="317">
        <f t="shared" ref="AT297" si="589">SUM(AT296,AT294,AT292,AT290,AT288,AT286,AT284,AT282,AT280,AT278,AT276,AT274,AT272,AT270,AT268)</f>
        <v>0</v>
      </c>
      <c r="AU297" s="317">
        <f t="shared" ref="AU297" si="590">SUM(AU296,AU294,AU292,AU290,AU288,AU286,AU284,AU282,AU280,AU278,AU276,AU274,AU272,AU270,AU268)</f>
        <v>0</v>
      </c>
      <c r="AV297" s="317">
        <f t="shared" ref="AV297" si="591">SUM(AV296,AV294,AV292,AV290,AV288,AV286,AV284,AV282,AV280,AV278,AV276,AV274,AV272,AV270,AV268)</f>
        <v>0</v>
      </c>
      <c r="AW297" s="317">
        <f t="shared" ref="AW297" si="592">SUM(AW296,AW294,AW292,AW290,AW288,AW286,AW284,AW282,AW280,AW278,AW276,AW274,AW272,AW270,AW268)</f>
        <v>0</v>
      </c>
      <c r="AX297" s="317">
        <f t="shared" ref="AX297" si="593">SUM(AX296,AX294,AX292,AX290,AX288,AX286,AX284,AX282,AX280,AX278,AX276,AX274,AX272,AX270,AX268)</f>
        <v>0</v>
      </c>
      <c r="AY297" s="317">
        <f t="shared" ref="AY297" si="594">SUM(AY296,AY294,AY292,AY290,AY288,AY286,AY284,AY282,AY280,AY278,AY276,AY274,AY272,AY270,AY268)</f>
        <v>0</v>
      </c>
      <c r="AZ297" s="317">
        <f t="shared" ref="AZ297" si="595">SUM(AZ296,AZ294,AZ292,AZ290,AZ288,AZ286,AZ284,AZ282,AZ280,AZ278,AZ276,AZ274,AZ272,AZ270,AZ268)</f>
        <v>0</v>
      </c>
      <c r="BA297" s="317">
        <f t="shared" ref="BA297" si="596">SUM(BA296,BA294,BA292,BA290,BA288,BA286,BA284,BA282,BA280,BA278,BA276,BA274,BA272,BA270,BA268)</f>
        <v>0</v>
      </c>
      <c r="BB297" s="317">
        <f t="shared" ref="BB297" si="597">SUM(BB296,BB294,BB292,BB290,BB288,BB286,BB284,BB282,BB280,BB278,BB276,BB274,BB272,BB270,BB268)</f>
        <v>0</v>
      </c>
      <c r="BC297" s="317">
        <f t="shared" ref="BC297" si="598">SUM(BC296,BC294,BC292,BC290,BC288,BC286,BC284,BC282,BC280,BC278,BC276,BC274,BC272,BC270,BC268)</f>
        <v>0</v>
      </c>
      <c r="BD297" s="317">
        <f t="shared" ref="BD297" si="599">SUM(BD296,BD294,BD292,BD290,BD288,BD286,BD284,BD282,BD280,BD278,BD276,BD274,BD272,BD270,BD268)</f>
        <v>0</v>
      </c>
      <c r="BE297" s="317">
        <f t="shared" ref="BE297" si="600">SUM(BE296,BE294,BE292,BE290,BE288,BE286,BE284,BE282,BE280,BE278,BE276,BE274,BE272,BE270,BE268)</f>
        <v>0</v>
      </c>
      <c r="BF297" s="317">
        <f t="shared" ref="BF297" si="601">SUM(BF296,BF294,BF292,BF290,BF288,BF286,BF284,BF282,BF280,BF278,BF276,BF274,BF272,BF270,BF268)</f>
        <v>0</v>
      </c>
      <c r="BG297" s="317">
        <f t="shared" ref="BG297" si="602">SUM(BG296,BG294,BG292,BG290,BG288,BG286,BG284,BG282,BG280,BG278,BG276,BG274,BG272,BG270,BG268)</f>
        <v>0</v>
      </c>
      <c r="BH297" s="317">
        <f t="shared" ref="BH297" si="603">SUM(BH296,BH294,BH292,BH290,BH288,BH286,BH284,BH282,BH280,BH278,BH276,BH274,BH272,BH270,BH268)</f>
        <v>0</v>
      </c>
      <c r="BI297" s="317">
        <f t="shared" ref="BI297" si="604">SUM(BI296,BI294,BI292,BI290,BI288,BI286,BI284,BI282,BI280,BI278,BI276,BI274,BI272,BI270,BI268)</f>
        <v>0</v>
      </c>
      <c r="BJ297" s="317">
        <f t="shared" ref="BJ297" si="605">SUM(BJ296,BJ294,BJ292,BJ290,BJ288,BJ286,BJ284,BJ282,BJ280,BJ278,BJ276,BJ274,BJ272,BJ270,BJ268)</f>
        <v>0</v>
      </c>
      <c r="BK297" s="317">
        <f t="shared" ref="BK297" si="606">SUM(BK296,BK294,BK292,BK290,BK288,BK286,BK284,BK282,BK280,BK278,BK276,BK274,BK272,BK270,BK268)</f>
        <v>0</v>
      </c>
      <c r="BL297" s="317">
        <f t="shared" ref="BL297" si="607">SUM(BL296,BL294,BL292,BL290,BL288,BL286,BL284,BL282,BL280,BL278,BL276,BL274,BL272,BL270,BL268)</f>
        <v>0</v>
      </c>
      <c r="BM297" s="317">
        <f t="shared" ref="BM297" si="608">SUM(BM296,BM294,BM292,BM290,BM288,BM286,BM284,BM282,BM280,BM278,BM276,BM274,BM272,BM270,BM268)</f>
        <v>0</v>
      </c>
      <c r="BN297" s="317">
        <f t="shared" ref="BN297" si="609">SUM(BN296,BN294,BN292,BN290,BN288,BN286,BN284,BN282,BN280,BN278,BN276,BN274,BN272,BN270,BN268)</f>
        <v>0</v>
      </c>
      <c r="BO297" s="317">
        <f t="shared" ref="BO297" si="610">SUM(BO296,BO294,BO292,BO290,BO288,BO286,BO284,BO282,BO280,BO278,BO276,BO274,BO272,BO270,BO268)</f>
        <v>0</v>
      </c>
      <c r="BP297" s="317">
        <f t="shared" ref="BP297" si="611">SUM(BP296,BP294,BP292,BP290,BP288,BP286,BP284,BP282,BP280,BP278,BP276,BP274,BP272,BP270,BP268)</f>
        <v>0</v>
      </c>
      <c r="BQ297" s="317">
        <f t="shared" ref="BQ297" si="612">SUM(BQ296,BQ294,BQ292,BQ290,BQ288,BQ286,BQ284,BQ282,BQ280,BQ278,BQ276,BQ274,BQ272,BQ270,BQ268)</f>
        <v>0</v>
      </c>
      <c r="BR297" s="317">
        <f t="shared" ref="BR297" si="613">SUM(BR296,BR294,BR292,BR290,BR288,BR286,BR284,BR282,BR280,BR278,BR276,BR274,BR272,BR270,BR268)</f>
        <v>0</v>
      </c>
      <c r="BS297" s="317">
        <f t="shared" ref="BS297" si="614">SUM(BS296,BS294,BS292,BS290,BS288,BS286,BS284,BS282,BS280,BS278,BS276,BS274,BS272,BS270,BS268)</f>
        <v>0</v>
      </c>
      <c r="BT297" s="317">
        <f t="shared" ref="BT297" si="615">SUM(BT296,BT294,BT292,BT290,BT288,BT286,BT284,BT282,BT280,BT278,BT276,BT274,BT272,BT270,BT268)</f>
        <v>0</v>
      </c>
      <c r="BU297" s="317">
        <f t="shared" ref="BU297" si="616">SUM(BU296,BU294,BU292,BU290,BU288,BU286,BU284,BU282,BU280,BU278,BU276,BU274,BU272,BU270,BU268)</f>
        <v>0</v>
      </c>
      <c r="BV297" s="317">
        <f t="shared" ref="BV297" si="617">SUM(BV296,BV294,BV292,BV290,BV288,BV286,BV284,BV282,BV280,BV278,BV276,BV274,BV272,BV270,BV268)</f>
        <v>0</v>
      </c>
      <c r="BW297" s="317">
        <f t="shared" ref="BW297" si="618">SUM(BW296,BW294,BW292,BW290,BW288,BW286,BW284,BW282,BW280,BW278,BW276,BW274,BW272,BW270,BW268)</f>
        <v>0</v>
      </c>
      <c r="BX297" s="317">
        <f t="shared" ref="BX297" si="619">SUM(BX296,BX294,BX292,BX290,BX288,BX286,BX284,BX282,BX280,BX278,BX276,BX274,BX272,BX270,BX268)</f>
        <v>0</v>
      </c>
    </row>
    <row r="298" spans="1:76" ht="12" customHeight="1" x14ac:dyDescent="0.2">
      <c r="D298" s="318"/>
      <c r="E298" s="318"/>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c r="AD298" s="264"/>
      <c r="AE298" s="264"/>
      <c r="AF298" s="264"/>
      <c r="AG298" s="264"/>
      <c r="AH298" s="264"/>
      <c r="AI298" s="264"/>
      <c r="AJ298" s="264"/>
      <c r="AK298" s="264"/>
      <c r="AL298" s="264"/>
      <c r="AM298" s="264"/>
      <c r="AN298" s="264"/>
      <c r="AO298" s="264"/>
      <c r="AP298" s="264"/>
      <c r="AQ298" s="264"/>
      <c r="AR298" s="264"/>
      <c r="AS298" s="264"/>
      <c r="AT298" s="264"/>
      <c r="AU298" s="264"/>
      <c r="AV298" s="264"/>
      <c r="AW298" s="264"/>
      <c r="AX298" s="264"/>
      <c r="AY298" s="264"/>
      <c r="AZ298" s="264"/>
      <c r="BA298" s="264"/>
      <c r="BB298" s="264"/>
      <c r="BC298" s="264"/>
      <c r="BD298" s="264"/>
      <c r="BE298" s="264"/>
      <c r="BF298" s="264"/>
      <c r="BG298" s="264"/>
      <c r="BH298" s="264"/>
      <c r="BI298" s="264"/>
      <c r="BJ298" s="264"/>
      <c r="BK298" s="264"/>
      <c r="BL298" s="264"/>
      <c r="BM298" s="264"/>
      <c r="BN298" s="264"/>
      <c r="BO298" s="264"/>
      <c r="BP298" s="264"/>
      <c r="BQ298" s="264"/>
      <c r="BR298" s="264"/>
      <c r="BS298" s="264"/>
      <c r="BT298" s="264"/>
      <c r="BU298" s="264"/>
      <c r="BV298" s="264"/>
      <c r="BW298" s="264"/>
      <c r="BX298" s="264"/>
    </row>
    <row r="299" spans="1:76" ht="12" customHeight="1" x14ac:dyDescent="0.2">
      <c r="A299" s="735" t="str">
        <f>A91</f>
        <v xml:space="preserve">Option 4 - </v>
      </c>
      <c r="B299" s="735"/>
      <c r="C299" s="735"/>
      <c r="D299" s="735"/>
      <c r="E299" s="7"/>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264"/>
      <c r="AE299" s="264"/>
      <c r="AF299" s="264"/>
      <c r="AG299" s="264"/>
      <c r="AH299" s="264"/>
      <c r="AI299" s="264"/>
      <c r="AJ299" s="264"/>
      <c r="AK299" s="264"/>
      <c r="AL299" s="264"/>
      <c r="AM299" s="264"/>
      <c r="AN299" s="264"/>
      <c r="AO299" s="264"/>
      <c r="AP299" s="264"/>
      <c r="AQ299" s="264"/>
      <c r="AR299" s="264"/>
      <c r="AS299" s="264"/>
      <c r="AT299" s="264"/>
      <c r="AU299" s="264"/>
      <c r="AV299" s="264"/>
      <c r="AW299" s="264"/>
      <c r="AX299" s="264"/>
      <c r="AY299" s="264"/>
      <c r="AZ299" s="264"/>
      <c r="BA299" s="264"/>
      <c r="BB299" s="264"/>
      <c r="BC299" s="264"/>
      <c r="BD299" s="264"/>
      <c r="BE299" s="264"/>
      <c r="BF299" s="264"/>
      <c r="BG299" s="264"/>
      <c r="BH299" s="264"/>
      <c r="BI299" s="264"/>
      <c r="BJ299" s="264"/>
      <c r="BK299" s="264"/>
      <c r="BL299" s="264"/>
      <c r="BM299" s="264"/>
      <c r="BN299" s="264"/>
      <c r="BO299" s="264"/>
      <c r="BP299" s="264"/>
      <c r="BQ299" s="264"/>
      <c r="BR299" s="264"/>
      <c r="BS299" s="264"/>
      <c r="BT299" s="264"/>
      <c r="BU299" s="264"/>
      <c r="BV299" s="264"/>
      <c r="BW299" s="264"/>
      <c r="BX299" s="264"/>
    </row>
    <row r="300" spans="1:76" ht="12" customHeight="1" x14ac:dyDescent="0.2">
      <c r="A300" s="726" t="s">
        <v>49</v>
      </c>
      <c r="B300" s="713">
        <f>B94</f>
        <v>0</v>
      </c>
      <c r="C300" s="713" t="str">
        <f>C94</f>
        <v>Non-QALY</v>
      </c>
      <c r="D300" s="709">
        <f>E300/(IF(C94="QALY",Factors!$BU$75,Factors!$BU$74))</f>
        <v>0</v>
      </c>
      <c r="E300" s="709">
        <f>SUM(G301:BX301)</f>
        <v>0</v>
      </c>
      <c r="F300" s="34" t="s">
        <v>325</v>
      </c>
      <c r="G300" s="316">
        <f t="shared" ref="G300:H300" si="620">G94</f>
        <v>0</v>
      </c>
      <c r="H300" s="316">
        <f t="shared" si="620"/>
        <v>0</v>
      </c>
      <c r="I300" s="316">
        <f t="shared" ref="I300:BT300" si="621">I94</f>
        <v>0</v>
      </c>
      <c r="J300" s="316">
        <f t="shared" si="621"/>
        <v>0</v>
      </c>
      <c r="K300" s="316">
        <f t="shared" si="621"/>
        <v>0</v>
      </c>
      <c r="L300" s="316">
        <f t="shared" si="621"/>
        <v>0</v>
      </c>
      <c r="M300" s="316">
        <f t="shared" si="621"/>
        <v>0</v>
      </c>
      <c r="N300" s="316">
        <f t="shared" si="621"/>
        <v>0</v>
      </c>
      <c r="O300" s="316">
        <f t="shared" si="621"/>
        <v>0</v>
      </c>
      <c r="P300" s="316">
        <f t="shared" si="621"/>
        <v>0</v>
      </c>
      <c r="Q300" s="316">
        <f t="shared" si="621"/>
        <v>0</v>
      </c>
      <c r="R300" s="316">
        <f t="shared" si="621"/>
        <v>0</v>
      </c>
      <c r="S300" s="316">
        <f t="shared" si="621"/>
        <v>0</v>
      </c>
      <c r="T300" s="316">
        <f t="shared" si="621"/>
        <v>0</v>
      </c>
      <c r="U300" s="316">
        <f t="shared" si="621"/>
        <v>0</v>
      </c>
      <c r="V300" s="316">
        <f t="shared" si="621"/>
        <v>0</v>
      </c>
      <c r="W300" s="316">
        <f t="shared" si="621"/>
        <v>0</v>
      </c>
      <c r="X300" s="316">
        <f t="shared" si="621"/>
        <v>0</v>
      </c>
      <c r="Y300" s="316">
        <f t="shared" si="621"/>
        <v>0</v>
      </c>
      <c r="Z300" s="316">
        <f t="shared" si="621"/>
        <v>0</v>
      </c>
      <c r="AA300" s="316">
        <f t="shared" si="621"/>
        <v>0</v>
      </c>
      <c r="AB300" s="316">
        <f t="shared" si="621"/>
        <v>0</v>
      </c>
      <c r="AC300" s="316">
        <f t="shared" si="621"/>
        <v>0</v>
      </c>
      <c r="AD300" s="316">
        <f t="shared" si="621"/>
        <v>0</v>
      </c>
      <c r="AE300" s="316">
        <f t="shared" si="621"/>
        <v>0</v>
      </c>
      <c r="AF300" s="316">
        <f t="shared" si="621"/>
        <v>0</v>
      </c>
      <c r="AG300" s="316">
        <f t="shared" si="621"/>
        <v>0</v>
      </c>
      <c r="AH300" s="316">
        <f t="shared" si="621"/>
        <v>0</v>
      </c>
      <c r="AI300" s="316">
        <f t="shared" si="621"/>
        <v>0</v>
      </c>
      <c r="AJ300" s="316">
        <f t="shared" si="621"/>
        <v>0</v>
      </c>
      <c r="AK300" s="316">
        <f t="shared" si="621"/>
        <v>0</v>
      </c>
      <c r="AL300" s="316">
        <f t="shared" si="621"/>
        <v>0</v>
      </c>
      <c r="AM300" s="316">
        <f t="shared" si="621"/>
        <v>0</v>
      </c>
      <c r="AN300" s="316">
        <f t="shared" si="621"/>
        <v>0</v>
      </c>
      <c r="AO300" s="316">
        <f t="shared" si="621"/>
        <v>0</v>
      </c>
      <c r="AP300" s="316">
        <f t="shared" si="621"/>
        <v>0</v>
      </c>
      <c r="AQ300" s="316">
        <f t="shared" si="621"/>
        <v>0</v>
      </c>
      <c r="AR300" s="316">
        <f t="shared" si="621"/>
        <v>0</v>
      </c>
      <c r="AS300" s="316">
        <f t="shared" si="621"/>
        <v>0</v>
      </c>
      <c r="AT300" s="316">
        <f t="shared" si="621"/>
        <v>0</v>
      </c>
      <c r="AU300" s="316">
        <f t="shared" si="621"/>
        <v>0</v>
      </c>
      <c r="AV300" s="316">
        <f t="shared" si="621"/>
        <v>0</v>
      </c>
      <c r="AW300" s="316">
        <f t="shared" si="621"/>
        <v>0</v>
      </c>
      <c r="AX300" s="316">
        <f t="shared" si="621"/>
        <v>0</v>
      </c>
      <c r="AY300" s="316">
        <f t="shared" si="621"/>
        <v>0</v>
      </c>
      <c r="AZ300" s="316">
        <f t="shared" si="621"/>
        <v>0</v>
      </c>
      <c r="BA300" s="316">
        <f t="shared" si="621"/>
        <v>0</v>
      </c>
      <c r="BB300" s="316">
        <f t="shared" si="621"/>
        <v>0</v>
      </c>
      <c r="BC300" s="316">
        <f t="shared" si="621"/>
        <v>0</v>
      </c>
      <c r="BD300" s="316">
        <f t="shared" si="621"/>
        <v>0</v>
      </c>
      <c r="BE300" s="316">
        <f t="shared" si="621"/>
        <v>0</v>
      </c>
      <c r="BF300" s="316">
        <f t="shared" si="621"/>
        <v>0</v>
      </c>
      <c r="BG300" s="316">
        <f t="shared" si="621"/>
        <v>0</v>
      </c>
      <c r="BH300" s="316">
        <f t="shared" si="621"/>
        <v>0</v>
      </c>
      <c r="BI300" s="316">
        <f t="shared" si="621"/>
        <v>0</v>
      </c>
      <c r="BJ300" s="316">
        <f t="shared" si="621"/>
        <v>0</v>
      </c>
      <c r="BK300" s="316">
        <f t="shared" si="621"/>
        <v>0</v>
      </c>
      <c r="BL300" s="316">
        <f t="shared" si="621"/>
        <v>0</v>
      </c>
      <c r="BM300" s="316">
        <f t="shared" si="621"/>
        <v>0</v>
      </c>
      <c r="BN300" s="316">
        <f t="shared" si="621"/>
        <v>0</v>
      </c>
      <c r="BO300" s="316">
        <f t="shared" si="621"/>
        <v>0</v>
      </c>
      <c r="BP300" s="316">
        <f t="shared" si="621"/>
        <v>0</v>
      </c>
      <c r="BQ300" s="316">
        <f t="shared" si="621"/>
        <v>0</v>
      </c>
      <c r="BR300" s="316">
        <f t="shared" si="621"/>
        <v>0</v>
      </c>
      <c r="BS300" s="316">
        <f t="shared" si="621"/>
        <v>0</v>
      </c>
      <c r="BT300" s="316">
        <f t="shared" si="621"/>
        <v>0</v>
      </c>
      <c r="BU300" s="316">
        <f t="shared" ref="BU300:BX300" si="622">BU94</f>
        <v>0</v>
      </c>
      <c r="BV300" s="316">
        <f t="shared" si="622"/>
        <v>0</v>
      </c>
      <c r="BW300" s="316">
        <f t="shared" si="622"/>
        <v>0</v>
      </c>
      <c r="BX300" s="316">
        <f t="shared" si="622"/>
        <v>0</v>
      </c>
    </row>
    <row r="301" spans="1:76" ht="12" customHeight="1" x14ac:dyDescent="0.2">
      <c r="A301" s="727"/>
      <c r="B301" s="714"/>
      <c r="C301" s="714"/>
      <c r="D301" s="710"/>
      <c r="E301" s="710"/>
      <c r="F301" s="90" t="s">
        <v>324</v>
      </c>
      <c r="G301" s="316">
        <f>IF($C94="","N/A",G300)</f>
        <v>0</v>
      </c>
      <c r="H301" s="316">
        <f t="shared" ref="H301:BS301" si="623">IF($C94="NON-QALY",IF(H$93="-","",H$158*H300),IF($C94="QALY",IF(H$93="-","",H300*H$159),"N/A"))</f>
        <v>0</v>
      </c>
      <c r="I301" s="316">
        <f t="shared" si="623"/>
        <v>0</v>
      </c>
      <c r="J301" s="316">
        <f t="shared" si="623"/>
        <v>0</v>
      </c>
      <c r="K301" s="316">
        <f t="shared" si="623"/>
        <v>0</v>
      </c>
      <c r="L301" s="316">
        <f t="shared" si="623"/>
        <v>0</v>
      </c>
      <c r="M301" s="316">
        <f t="shared" si="623"/>
        <v>0</v>
      </c>
      <c r="N301" s="316">
        <f t="shared" si="623"/>
        <v>0</v>
      </c>
      <c r="O301" s="316">
        <f t="shared" si="623"/>
        <v>0</v>
      </c>
      <c r="P301" s="316">
        <f t="shared" si="623"/>
        <v>0</v>
      </c>
      <c r="Q301" s="316">
        <f t="shared" si="623"/>
        <v>0</v>
      </c>
      <c r="R301" s="316">
        <f t="shared" si="623"/>
        <v>0</v>
      </c>
      <c r="S301" s="316">
        <f t="shared" si="623"/>
        <v>0</v>
      </c>
      <c r="T301" s="316">
        <f t="shared" si="623"/>
        <v>0</v>
      </c>
      <c r="U301" s="316">
        <f t="shared" si="623"/>
        <v>0</v>
      </c>
      <c r="V301" s="316">
        <f t="shared" si="623"/>
        <v>0</v>
      </c>
      <c r="W301" s="316">
        <f t="shared" si="623"/>
        <v>0</v>
      </c>
      <c r="X301" s="316">
        <f t="shared" si="623"/>
        <v>0</v>
      </c>
      <c r="Y301" s="316">
        <f t="shared" si="623"/>
        <v>0</v>
      </c>
      <c r="Z301" s="316">
        <f t="shared" si="623"/>
        <v>0</v>
      </c>
      <c r="AA301" s="316">
        <f t="shared" si="623"/>
        <v>0</v>
      </c>
      <c r="AB301" s="316">
        <f t="shared" si="623"/>
        <v>0</v>
      </c>
      <c r="AC301" s="316">
        <f t="shared" si="623"/>
        <v>0</v>
      </c>
      <c r="AD301" s="316">
        <f t="shared" si="623"/>
        <v>0</v>
      </c>
      <c r="AE301" s="316">
        <f t="shared" si="623"/>
        <v>0</v>
      </c>
      <c r="AF301" s="316">
        <f t="shared" si="623"/>
        <v>0</v>
      </c>
      <c r="AG301" s="316">
        <f t="shared" si="623"/>
        <v>0</v>
      </c>
      <c r="AH301" s="316">
        <f t="shared" si="623"/>
        <v>0</v>
      </c>
      <c r="AI301" s="316">
        <f t="shared" si="623"/>
        <v>0</v>
      </c>
      <c r="AJ301" s="316">
        <f t="shared" si="623"/>
        <v>0</v>
      </c>
      <c r="AK301" s="316">
        <f t="shared" si="623"/>
        <v>0</v>
      </c>
      <c r="AL301" s="316">
        <f t="shared" si="623"/>
        <v>0</v>
      </c>
      <c r="AM301" s="316">
        <f t="shared" si="623"/>
        <v>0</v>
      </c>
      <c r="AN301" s="316">
        <f t="shared" si="623"/>
        <v>0</v>
      </c>
      <c r="AO301" s="316">
        <f t="shared" si="623"/>
        <v>0</v>
      </c>
      <c r="AP301" s="316">
        <f t="shared" si="623"/>
        <v>0</v>
      </c>
      <c r="AQ301" s="316">
        <f t="shared" si="623"/>
        <v>0</v>
      </c>
      <c r="AR301" s="316">
        <f t="shared" si="623"/>
        <v>0</v>
      </c>
      <c r="AS301" s="316">
        <f t="shared" si="623"/>
        <v>0</v>
      </c>
      <c r="AT301" s="316">
        <f t="shared" si="623"/>
        <v>0</v>
      </c>
      <c r="AU301" s="316">
        <f t="shared" si="623"/>
        <v>0</v>
      </c>
      <c r="AV301" s="316">
        <f t="shared" si="623"/>
        <v>0</v>
      </c>
      <c r="AW301" s="316">
        <f t="shared" si="623"/>
        <v>0</v>
      </c>
      <c r="AX301" s="316">
        <f t="shared" si="623"/>
        <v>0</v>
      </c>
      <c r="AY301" s="316">
        <f t="shared" si="623"/>
        <v>0</v>
      </c>
      <c r="AZ301" s="316">
        <f t="shared" si="623"/>
        <v>0</v>
      </c>
      <c r="BA301" s="316">
        <f t="shared" si="623"/>
        <v>0</v>
      </c>
      <c r="BB301" s="316">
        <f t="shared" si="623"/>
        <v>0</v>
      </c>
      <c r="BC301" s="316">
        <f t="shared" si="623"/>
        <v>0</v>
      </c>
      <c r="BD301" s="316">
        <f t="shared" si="623"/>
        <v>0</v>
      </c>
      <c r="BE301" s="316">
        <f t="shared" si="623"/>
        <v>0</v>
      </c>
      <c r="BF301" s="316">
        <f t="shared" si="623"/>
        <v>0</v>
      </c>
      <c r="BG301" s="316">
        <f t="shared" si="623"/>
        <v>0</v>
      </c>
      <c r="BH301" s="316">
        <f t="shared" si="623"/>
        <v>0</v>
      </c>
      <c r="BI301" s="316">
        <f t="shared" si="623"/>
        <v>0</v>
      </c>
      <c r="BJ301" s="316">
        <f t="shared" si="623"/>
        <v>0</v>
      </c>
      <c r="BK301" s="316">
        <f t="shared" si="623"/>
        <v>0</v>
      </c>
      <c r="BL301" s="316">
        <f t="shared" si="623"/>
        <v>0</v>
      </c>
      <c r="BM301" s="316">
        <f t="shared" si="623"/>
        <v>0</v>
      </c>
      <c r="BN301" s="316">
        <f t="shared" si="623"/>
        <v>0</v>
      </c>
      <c r="BO301" s="316">
        <f t="shared" si="623"/>
        <v>0</v>
      </c>
      <c r="BP301" s="316">
        <f t="shared" si="623"/>
        <v>0</v>
      </c>
      <c r="BQ301" s="316">
        <f t="shared" si="623"/>
        <v>0</v>
      </c>
      <c r="BR301" s="316">
        <f t="shared" si="623"/>
        <v>0</v>
      </c>
      <c r="BS301" s="316">
        <f t="shared" si="623"/>
        <v>0</v>
      </c>
      <c r="BT301" s="316">
        <f t="shared" ref="BT301:BX301" si="624">IF($C94="NON-QALY",IF(BT$93="-","",BT$158*BT300),IF($C94="QALY",IF(BT$93="-","",BT300*BT$159),"N/A"))</f>
        <v>0</v>
      </c>
      <c r="BU301" s="316">
        <f t="shared" si="624"/>
        <v>0</v>
      </c>
      <c r="BV301" s="316">
        <f t="shared" si="624"/>
        <v>0</v>
      </c>
      <c r="BW301" s="316">
        <f t="shared" si="624"/>
        <v>0</v>
      </c>
      <c r="BX301" s="316">
        <f t="shared" si="624"/>
        <v>0</v>
      </c>
    </row>
    <row r="302" spans="1:76" ht="12" customHeight="1" x14ac:dyDescent="0.2">
      <c r="A302" s="726" t="s">
        <v>50</v>
      </c>
      <c r="B302" s="713">
        <f>B95</f>
        <v>0</v>
      </c>
      <c r="C302" s="713" t="str">
        <f>C95</f>
        <v>Non-QALY</v>
      </c>
      <c r="D302" s="709">
        <f>E302/(IF(C95="QALY",Factors!$BU$75,Factors!$BU$74))</f>
        <v>0</v>
      </c>
      <c r="E302" s="709">
        <f t="shared" ref="E302" si="625">SUM(G303:BX303)</f>
        <v>0</v>
      </c>
      <c r="F302" s="34" t="s">
        <v>325</v>
      </c>
      <c r="G302" s="316">
        <f>G95</f>
        <v>0</v>
      </c>
      <c r="H302" s="316">
        <f t="shared" ref="H302:BS302" si="626">H95</f>
        <v>0</v>
      </c>
      <c r="I302" s="316">
        <f t="shared" si="626"/>
        <v>0</v>
      </c>
      <c r="J302" s="316">
        <f t="shared" si="626"/>
        <v>0</v>
      </c>
      <c r="K302" s="316">
        <f t="shared" si="626"/>
        <v>0</v>
      </c>
      <c r="L302" s="316">
        <f t="shared" si="626"/>
        <v>0</v>
      </c>
      <c r="M302" s="316">
        <f t="shared" si="626"/>
        <v>0</v>
      </c>
      <c r="N302" s="316">
        <f t="shared" si="626"/>
        <v>0</v>
      </c>
      <c r="O302" s="316">
        <f t="shared" si="626"/>
        <v>0</v>
      </c>
      <c r="P302" s="316">
        <f t="shared" si="626"/>
        <v>0</v>
      </c>
      <c r="Q302" s="316">
        <f t="shared" si="626"/>
        <v>0</v>
      </c>
      <c r="R302" s="316">
        <f t="shared" si="626"/>
        <v>0</v>
      </c>
      <c r="S302" s="316">
        <f t="shared" si="626"/>
        <v>0</v>
      </c>
      <c r="T302" s="316">
        <f t="shared" si="626"/>
        <v>0</v>
      </c>
      <c r="U302" s="316">
        <f t="shared" si="626"/>
        <v>0</v>
      </c>
      <c r="V302" s="316">
        <f t="shared" si="626"/>
        <v>0</v>
      </c>
      <c r="W302" s="316">
        <f t="shared" si="626"/>
        <v>0</v>
      </c>
      <c r="X302" s="316">
        <f t="shared" si="626"/>
        <v>0</v>
      </c>
      <c r="Y302" s="316">
        <f t="shared" si="626"/>
        <v>0</v>
      </c>
      <c r="Z302" s="316">
        <f t="shared" si="626"/>
        <v>0</v>
      </c>
      <c r="AA302" s="316">
        <f t="shared" si="626"/>
        <v>0</v>
      </c>
      <c r="AB302" s="316">
        <f t="shared" si="626"/>
        <v>0</v>
      </c>
      <c r="AC302" s="316">
        <f t="shared" si="626"/>
        <v>0</v>
      </c>
      <c r="AD302" s="316">
        <f t="shared" si="626"/>
        <v>0</v>
      </c>
      <c r="AE302" s="316">
        <f t="shared" si="626"/>
        <v>0</v>
      </c>
      <c r="AF302" s="316">
        <f t="shared" si="626"/>
        <v>0</v>
      </c>
      <c r="AG302" s="316">
        <f t="shared" si="626"/>
        <v>0</v>
      </c>
      <c r="AH302" s="316">
        <f t="shared" si="626"/>
        <v>0</v>
      </c>
      <c r="AI302" s="316">
        <f t="shared" si="626"/>
        <v>0</v>
      </c>
      <c r="AJ302" s="316">
        <f t="shared" si="626"/>
        <v>0</v>
      </c>
      <c r="AK302" s="316">
        <f t="shared" si="626"/>
        <v>0</v>
      </c>
      <c r="AL302" s="316">
        <f t="shared" si="626"/>
        <v>0</v>
      </c>
      <c r="AM302" s="316">
        <f t="shared" si="626"/>
        <v>0</v>
      </c>
      <c r="AN302" s="316">
        <f t="shared" si="626"/>
        <v>0</v>
      </c>
      <c r="AO302" s="316">
        <f t="shared" si="626"/>
        <v>0</v>
      </c>
      <c r="AP302" s="316">
        <f t="shared" si="626"/>
        <v>0</v>
      </c>
      <c r="AQ302" s="316">
        <f t="shared" si="626"/>
        <v>0</v>
      </c>
      <c r="AR302" s="316">
        <f t="shared" si="626"/>
        <v>0</v>
      </c>
      <c r="AS302" s="316">
        <f t="shared" si="626"/>
        <v>0</v>
      </c>
      <c r="AT302" s="316">
        <f t="shared" si="626"/>
        <v>0</v>
      </c>
      <c r="AU302" s="316">
        <f t="shared" si="626"/>
        <v>0</v>
      </c>
      <c r="AV302" s="316">
        <f t="shared" si="626"/>
        <v>0</v>
      </c>
      <c r="AW302" s="316">
        <f t="shared" si="626"/>
        <v>0</v>
      </c>
      <c r="AX302" s="316">
        <f t="shared" si="626"/>
        <v>0</v>
      </c>
      <c r="AY302" s="316">
        <f t="shared" si="626"/>
        <v>0</v>
      </c>
      <c r="AZ302" s="316">
        <f t="shared" si="626"/>
        <v>0</v>
      </c>
      <c r="BA302" s="316">
        <f t="shared" si="626"/>
        <v>0</v>
      </c>
      <c r="BB302" s="316">
        <f t="shared" si="626"/>
        <v>0</v>
      </c>
      <c r="BC302" s="316">
        <f t="shared" si="626"/>
        <v>0</v>
      </c>
      <c r="BD302" s="316">
        <f t="shared" si="626"/>
        <v>0</v>
      </c>
      <c r="BE302" s="316">
        <f t="shared" si="626"/>
        <v>0</v>
      </c>
      <c r="BF302" s="316">
        <f t="shared" si="626"/>
        <v>0</v>
      </c>
      <c r="BG302" s="316">
        <f t="shared" si="626"/>
        <v>0</v>
      </c>
      <c r="BH302" s="316">
        <f t="shared" si="626"/>
        <v>0</v>
      </c>
      <c r="BI302" s="316">
        <f t="shared" si="626"/>
        <v>0</v>
      </c>
      <c r="BJ302" s="316">
        <f t="shared" si="626"/>
        <v>0</v>
      </c>
      <c r="BK302" s="316">
        <f t="shared" si="626"/>
        <v>0</v>
      </c>
      <c r="BL302" s="316">
        <f t="shared" si="626"/>
        <v>0</v>
      </c>
      <c r="BM302" s="316">
        <f t="shared" si="626"/>
        <v>0</v>
      </c>
      <c r="BN302" s="316">
        <f t="shared" si="626"/>
        <v>0</v>
      </c>
      <c r="BO302" s="316">
        <f t="shared" si="626"/>
        <v>0</v>
      </c>
      <c r="BP302" s="316">
        <f t="shared" si="626"/>
        <v>0</v>
      </c>
      <c r="BQ302" s="316">
        <f t="shared" si="626"/>
        <v>0</v>
      </c>
      <c r="BR302" s="316">
        <f t="shared" si="626"/>
        <v>0</v>
      </c>
      <c r="BS302" s="316">
        <f t="shared" si="626"/>
        <v>0</v>
      </c>
      <c r="BT302" s="316">
        <f t="shared" ref="BT302:BX302" si="627">BT95</f>
        <v>0</v>
      </c>
      <c r="BU302" s="316">
        <f t="shared" si="627"/>
        <v>0</v>
      </c>
      <c r="BV302" s="316">
        <f t="shared" si="627"/>
        <v>0</v>
      </c>
      <c r="BW302" s="316">
        <f t="shared" si="627"/>
        <v>0</v>
      </c>
      <c r="BX302" s="316">
        <f t="shared" si="627"/>
        <v>0</v>
      </c>
    </row>
    <row r="303" spans="1:76" ht="12" customHeight="1" x14ac:dyDescent="0.2">
      <c r="A303" s="727"/>
      <c r="B303" s="714"/>
      <c r="C303" s="714"/>
      <c r="D303" s="710"/>
      <c r="E303" s="710"/>
      <c r="F303" s="90" t="s">
        <v>324</v>
      </c>
      <c r="G303" s="316">
        <f>IF($C95="","N/A",G302)</f>
        <v>0</v>
      </c>
      <c r="H303" s="316">
        <f>IF($C95="NON-QALY",IF(H$93="-","",H$158*H302),IF($C95="QALY",IF(H$93="-","",H302*H$159),"N/A"))</f>
        <v>0</v>
      </c>
      <c r="I303" s="316">
        <f t="shared" ref="I303:BT303" si="628">IF($C95="NON-QALY",IF(I$93="-","",I$158*I302),IF($C95="QALY",IF(I$93="-","",I302*I$159),"N/A"))</f>
        <v>0</v>
      </c>
      <c r="J303" s="316">
        <f t="shared" si="628"/>
        <v>0</v>
      </c>
      <c r="K303" s="316">
        <f t="shared" si="628"/>
        <v>0</v>
      </c>
      <c r="L303" s="316">
        <f t="shared" si="628"/>
        <v>0</v>
      </c>
      <c r="M303" s="316">
        <f t="shared" si="628"/>
        <v>0</v>
      </c>
      <c r="N303" s="316">
        <f t="shared" si="628"/>
        <v>0</v>
      </c>
      <c r="O303" s="316">
        <f t="shared" si="628"/>
        <v>0</v>
      </c>
      <c r="P303" s="316">
        <f t="shared" si="628"/>
        <v>0</v>
      </c>
      <c r="Q303" s="316">
        <f t="shared" si="628"/>
        <v>0</v>
      </c>
      <c r="R303" s="316">
        <f t="shared" si="628"/>
        <v>0</v>
      </c>
      <c r="S303" s="316">
        <f t="shared" si="628"/>
        <v>0</v>
      </c>
      <c r="T303" s="316">
        <f t="shared" si="628"/>
        <v>0</v>
      </c>
      <c r="U303" s="316">
        <f t="shared" si="628"/>
        <v>0</v>
      </c>
      <c r="V303" s="316">
        <f t="shared" si="628"/>
        <v>0</v>
      </c>
      <c r="W303" s="316">
        <f t="shared" si="628"/>
        <v>0</v>
      </c>
      <c r="X303" s="316">
        <f t="shared" si="628"/>
        <v>0</v>
      </c>
      <c r="Y303" s="316">
        <f t="shared" si="628"/>
        <v>0</v>
      </c>
      <c r="Z303" s="316">
        <f t="shared" si="628"/>
        <v>0</v>
      </c>
      <c r="AA303" s="316">
        <f t="shared" si="628"/>
        <v>0</v>
      </c>
      <c r="AB303" s="316">
        <f t="shared" si="628"/>
        <v>0</v>
      </c>
      <c r="AC303" s="316">
        <f t="shared" si="628"/>
        <v>0</v>
      </c>
      <c r="AD303" s="316">
        <f t="shared" si="628"/>
        <v>0</v>
      </c>
      <c r="AE303" s="316">
        <f t="shared" si="628"/>
        <v>0</v>
      </c>
      <c r="AF303" s="316">
        <f t="shared" si="628"/>
        <v>0</v>
      </c>
      <c r="AG303" s="316">
        <f t="shared" si="628"/>
        <v>0</v>
      </c>
      <c r="AH303" s="316">
        <f t="shared" si="628"/>
        <v>0</v>
      </c>
      <c r="AI303" s="316">
        <f t="shared" si="628"/>
        <v>0</v>
      </c>
      <c r="AJ303" s="316">
        <f t="shared" si="628"/>
        <v>0</v>
      </c>
      <c r="AK303" s="316">
        <f t="shared" si="628"/>
        <v>0</v>
      </c>
      <c r="AL303" s="316">
        <f t="shared" si="628"/>
        <v>0</v>
      </c>
      <c r="AM303" s="316">
        <f t="shared" si="628"/>
        <v>0</v>
      </c>
      <c r="AN303" s="316">
        <f t="shared" si="628"/>
        <v>0</v>
      </c>
      <c r="AO303" s="316">
        <f t="shared" si="628"/>
        <v>0</v>
      </c>
      <c r="AP303" s="316">
        <f t="shared" si="628"/>
        <v>0</v>
      </c>
      <c r="AQ303" s="316">
        <f t="shared" si="628"/>
        <v>0</v>
      </c>
      <c r="AR303" s="316">
        <f t="shared" si="628"/>
        <v>0</v>
      </c>
      <c r="AS303" s="316">
        <f t="shared" si="628"/>
        <v>0</v>
      </c>
      <c r="AT303" s="316">
        <f t="shared" si="628"/>
        <v>0</v>
      </c>
      <c r="AU303" s="316">
        <f t="shared" si="628"/>
        <v>0</v>
      </c>
      <c r="AV303" s="316">
        <f t="shared" si="628"/>
        <v>0</v>
      </c>
      <c r="AW303" s="316">
        <f t="shared" si="628"/>
        <v>0</v>
      </c>
      <c r="AX303" s="316">
        <f t="shared" si="628"/>
        <v>0</v>
      </c>
      <c r="AY303" s="316">
        <f t="shared" si="628"/>
        <v>0</v>
      </c>
      <c r="AZ303" s="316">
        <f t="shared" si="628"/>
        <v>0</v>
      </c>
      <c r="BA303" s="316">
        <f t="shared" si="628"/>
        <v>0</v>
      </c>
      <c r="BB303" s="316">
        <f t="shared" si="628"/>
        <v>0</v>
      </c>
      <c r="BC303" s="316">
        <f t="shared" si="628"/>
        <v>0</v>
      </c>
      <c r="BD303" s="316">
        <f t="shared" si="628"/>
        <v>0</v>
      </c>
      <c r="BE303" s="316">
        <f t="shared" si="628"/>
        <v>0</v>
      </c>
      <c r="BF303" s="316">
        <f t="shared" si="628"/>
        <v>0</v>
      </c>
      <c r="BG303" s="316">
        <f t="shared" si="628"/>
        <v>0</v>
      </c>
      <c r="BH303" s="316">
        <f t="shared" si="628"/>
        <v>0</v>
      </c>
      <c r="BI303" s="316">
        <f t="shared" si="628"/>
        <v>0</v>
      </c>
      <c r="BJ303" s="316">
        <f t="shared" si="628"/>
        <v>0</v>
      </c>
      <c r="BK303" s="316">
        <f t="shared" si="628"/>
        <v>0</v>
      </c>
      <c r="BL303" s="316">
        <f t="shared" si="628"/>
        <v>0</v>
      </c>
      <c r="BM303" s="316">
        <f t="shared" si="628"/>
        <v>0</v>
      </c>
      <c r="BN303" s="316">
        <f t="shared" si="628"/>
        <v>0</v>
      </c>
      <c r="BO303" s="316">
        <f t="shared" si="628"/>
        <v>0</v>
      </c>
      <c r="BP303" s="316">
        <f t="shared" si="628"/>
        <v>0</v>
      </c>
      <c r="BQ303" s="316">
        <f t="shared" si="628"/>
        <v>0</v>
      </c>
      <c r="BR303" s="316">
        <f t="shared" si="628"/>
        <v>0</v>
      </c>
      <c r="BS303" s="316">
        <f t="shared" si="628"/>
        <v>0</v>
      </c>
      <c r="BT303" s="316">
        <f t="shared" si="628"/>
        <v>0</v>
      </c>
      <c r="BU303" s="316">
        <f t="shared" ref="BU303:BX303" si="629">IF($C95="NON-QALY",IF(BU$93="-","",BU$158*BU302),IF($C95="QALY",IF(BU$93="-","",BU302*BU$159),"N/A"))</f>
        <v>0</v>
      </c>
      <c r="BV303" s="316">
        <f t="shared" si="629"/>
        <v>0</v>
      </c>
      <c r="BW303" s="316">
        <f t="shared" si="629"/>
        <v>0</v>
      </c>
      <c r="BX303" s="316">
        <f t="shared" si="629"/>
        <v>0</v>
      </c>
    </row>
    <row r="304" spans="1:76" ht="12" customHeight="1" x14ac:dyDescent="0.2">
      <c r="A304" s="726" t="s">
        <v>51</v>
      </c>
      <c r="B304" s="713">
        <f>B96</f>
        <v>0</v>
      </c>
      <c r="C304" s="713" t="str">
        <f>C96</f>
        <v>Non-QALY</v>
      </c>
      <c r="D304" s="709">
        <f>E304/(IF(C96="QALY",Factors!$BU$75,Factors!$BU$74))</f>
        <v>0</v>
      </c>
      <c r="E304" s="709">
        <f t="shared" ref="E304" si="630">SUM(G305:BX305)</f>
        <v>0</v>
      </c>
      <c r="F304" s="34" t="s">
        <v>325</v>
      </c>
      <c r="G304" s="316">
        <f>G96</f>
        <v>0</v>
      </c>
      <c r="H304" s="316">
        <f t="shared" ref="H304:BS304" si="631">H96</f>
        <v>0</v>
      </c>
      <c r="I304" s="316">
        <f t="shared" si="631"/>
        <v>0</v>
      </c>
      <c r="J304" s="316">
        <f t="shared" si="631"/>
        <v>0</v>
      </c>
      <c r="K304" s="316">
        <f t="shared" si="631"/>
        <v>0</v>
      </c>
      <c r="L304" s="316">
        <f t="shared" si="631"/>
        <v>0</v>
      </c>
      <c r="M304" s="316">
        <f t="shared" si="631"/>
        <v>0</v>
      </c>
      <c r="N304" s="316">
        <f t="shared" si="631"/>
        <v>0</v>
      </c>
      <c r="O304" s="316">
        <f t="shared" si="631"/>
        <v>0</v>
      </c>
      <c r="P304" s="316">
        <f t="shared" si="631"/>
        <v>0</v>
      </c>
      <c r="Q304" s="316">
        <f t="shared" si="631"/>
        <v>0</v>
      </c>
      <c r="R304" s="316">
        <f t="shared" si="631"/>
        <v>0</v>
      </c>
      <c r="S304" s="316">
        <f t="shared" si="631"/>
        <v>0</v>
      </c>
      <c r="T304" s="316">
        <f t="shared" si="631"/>
        <v>0</v>
      </c>
      <c r="U304" s="316">
        <f t="shared" si="631"/>
        <v>0</v>
      </c>
      <c r="V304" s="316">
        <f t="shared" si="631"/>
        <v>0</v>
      </c>
      <c r="W304" s="316">
        <f t="shared" si="631"/>
        <v>0</v>
      </c>
      <c r="X304" s="316">
        <f t="shared" si="631"/>
        <v>0</v>
      </c>
      <c r="Y304" s="316">
        <f t="shared" si="631"/>
        <v>0</v>
      </c>
      <c r="Z304" s="316">
        <f t="shared" si="631"/>
        <v>0</v>
      </c>
      <c r="AA304" s="316">
        <f t="shared" si="631"/>
        <v>0</v>
      </c>
      <c r="AB304" s="316">
        <f t="shared" si="631"/>
        <v>0</v>
      </c>
      <c r="AC304" s="316">
        <f t="shared" si="631"/>
        <v>0</v>
      </c>
      <c r="AD304" s="316">
        <f t="shared" si="631"/>
        <v>0</v>
      </c>
      <c r="AE304" s="316">
        <f t="shared" si="631"/>
        <v>0</v>
      </c>
      <c r="AF304" s="316">
        <f t="shared" si="631"/>
        <v>0</v>
      </c>
      <c r="AG304" s="316">
        <f t="shared" si="631"/>
        <v>0</v>
      </c>
      <c r="AH304" s="316">
        <f t="shared" si="631"/>
        <v>0</v>
      </c>
      <c r="AI304" s="316">
        <f t="shared" si="631"/>
        <v>0</v>
      </c>
      <c r="AJ304" s="316">
        <f t="shared" si="631"/>
        <v>0</v>
      </c>
      <c r="AK304" s="316">
        <f t="shared" si="631"/>
        <v>0</v>
      </c>
      <c r="AL304" s="316">
        <f t="shared" si="631"/>
        <v>0</v>
      </c>
      <c r="AM304" s="316">
        <f t="shared" si="631"/>
        <v>0</v>
      </c>
      <c r="AN304" s="316">
        <f t="shared" si="631"/>
        <v>0</v>
      </c>
      <c r="AO304" s="316">
        <f t="shared" si="631"/>
        <v>0</v>
      </c>
      <c r="AP304" s="316">
        <f t="shared" si="631"/>
        <v>0</v>
      </c>
      <c r="AQ304" s="316">
        <f t="shared" si="631"/>
        <v>0</v>
      </c>
      <c r="AR304" s="316">
        <f t="shared" si="631"/>
        <v>0</v>
      </c>
      <c r="AS304" s="316">
        <f t="shared" si="631"/>
        <v>0</v>
      </c>
      <c r="AT304" s="316">
        <f t="shared" si="631"/>
        <v>0</v>
      </c>
      <c r="AU304" s="316">
        <f t="shared" si="631"/>
        <v>0</v>
      </c>
      <c r="AV304" s="316">
        <f t="shared" si="631"/>
        <v>0</v>
      </c>
      <c r="AW304" s="316">
        <f t="shared" si="631"/>
        <v>0</v>
      </c>
      <c r="AX304" s="316">
        <f t="shared" si="631"/>
        <v>0</v>
      </c>
      <c r="AY304" s="316">
        <f t="shared" si="631"/>
        <v>0</v>
      </c>
      <c r="AZ304" s="316">
        <f t="shared" si="631"/>
        <v>0</v>
      </c>
      <c r="BA304" s="316">
        <f t="shared" si="631"/>
        <v>0</v>
      </c>
      <c r="BB304" s="316">
        <f t="shared" si="631"/>
        <v>0</v>
      </c>
      <c r="BC304" s="316">
        <f t="shared" si="631"/>
        <v>0</v>
      </c>
      <c r="BD304" s="316">
        <f t="shared" si="631"/>
        <v>0</v>
      </c>
      <c r="BE304" s="316">
        <f t="shared" si="631"/>
        <v>0</v>
      </c>
      <c r="BF304" s="316">
        <f t="shared" si="631"/>
        <v>0</v>
      </c>
      <c r="BG304" s="316">
        <f t="shared" si="631"/>
        <v>0</v>
      </c>
      <c r="BH304" s="316">
        <f t="shared" si="631"/>
        <v>0</v>
      </c>
      <c r="BI304" s="316">
        <f t="shared" si="631"/>
        <v>0</v>
      </c>
      <c r="BJ304" s="316">
        <f t="shared" si="631"/>
        <v>0</v>
      </c>
      <c r="BK304" s="316">
        <f t="shared" si="631"/>
        <v>0</v>
      </c>
      <c r="BL304" s="316">
        <f t="shared" si="631"/>
        <v>0</v>
      </c>
      <c r="BM304" s="316">
        <f t="shared" si="631"/>
        <v>0</v>
      </c>
      <c r="BN304" s="316">
        <f t="shared" si="631"/>
        <v>0</v>
      </c>
      <c r="BO304" s="316">
        <f t="shared" si="631"/>
        <v>0</v>
      </c>
      <c r="BP304" s="316">
        <f t="shared" si="631"/>
        <v>0</v>
      </c>
      <c r="BQ304" s="316">
        <f t="shared" si="631"/>
        <v>0</v>
      </c>
      <c r="BR304" s="316">
        <f t="shared" si="631"/>
        <v>0</v>
      </c>
      <c r="BS304" s="316">
        <f t="shared" si="631"/>
        <v>0</v>
      </c>
      <c r="BT304" s="316">
        <f t="shared" ref="BT304:BX304" si="632">BT96</f>
        <v>0</v>
      </c>
      <c r="BU304" s="316">
        <f t="shared" si="632"/>
        <v>0</v>
      </c>
      <c r="BV304" s="316">
        <f t="shared" si="632"/>
        <v>0</v>
      </c>
      <c r="BW304" s="316">
        <f t="shared" si="632"/>
        <v>0</v>
      </c>
      <c r="BX304" s="316">
        <f t="shared" si="632"/>
        <v>0</v>
      </c>
    </row>
    <row r="305" spans="1:76" ht="12" customHeight="1" x14ac:dyDescent="0.2">
      <c r="A305" s="727"/>
      <c r="B305" s="714"/>
      <c r="C305" s="714"/>
      <c r="D305" s="710"/>
      <c r="E305" s="710"/>
      <c r="F305" s="90" t="s">
        <v>324</v>
      </c>
      <c r="G305" s="316">
        <f>IF($C96="","N/A",G304)</f>
        <v>0</v>
      </c>
      <c r="H305" s="316">
        <f>IF($C96="NON-QALY",IF(H$93="-","",H$158*H304),IF($C96="QALY",IF(H$93="-","",H304*H$159),"N/A"))</f>
        <v>0</v>
      </c>
      <c r="I305" s="316">
        <f t="shared" ref="I305:BT305" si="633">IF($C96="NON-QALY",IF(I$93="-","",I$158*I304),IF($C96="QALY",IF(I$93="-","",I304*I$159),"N/A"))</f>
        <v>0</v>
      </c>
      <c r="J305" s="316">
        <f t="shared" si="633"/>
        <v>0</v>
      </c>
      <c r="K305" s="316">
        <f t="shared" si="633"/>
        <v>0</v>
      </c>
      <c r="L305" s="316">
        <f t="shared" si="633"/>
        <v>0</v>
      </c>
      <c r="M305" s="316">
        <f t="shared" si="633"/>
        <v>0</v>
      </c>
      <c r="N305" s="316">
        <f t="shared" si="633"/>
        <v>0</v>
      </c>
      <c r="O305" s="316">
        <f t="shared" si="633"/>
        <v>0</v>
      </c>
      <c r="P305" s="316">
        <f t="shared" si="633"/>
        <v>0</v>
      </c>
      <c r="Q305" s="316">
        <f t="shared" si="633"/>
        <v>0</v>
      </c>
      <c r="R305" s="316">
        <f t="shared" si="633"/>
        <v>0</v>
      </c>
      <c r="S305" s="316">
        <f t="shared" si="633"/>
        <v>0</v>
      </c>
      <c r="T305" s="316">
        <f t="shared" si="633"/>
        <v>0</v>
      </c>
      <c r="U305" s="316">
        <f t="shared" si="633"/>
        <v>0</v>
      </c>
      <c r="V305" s="316">
        <f t="shared" si="633"/>
        <v>0</v>
      </c>
      <c r="W305" s="316">
        <f t="shared" si="633"/>
        <v>0</v>
      </c>
      <c r="X305" s="316">
        <f t="shared" si="633"/>
        <v>0</v>
      </c>
      <c r="Y305" s="316">
        <f t="shared" si="633"/>
        <v>0</v>
      </c>
      <c r="Z305" s="316">
        <f t="shared" si="633"/>
        <v>0</v>
      </c>
      <c r="AA305" s="316">
        <f t="shared" si="633"/>
        <v>0</v>
      </c>
      <c r="AB305" s="316">
        <f t="shared" si="633"/>
        <v>0</v>
      </c>
      <c r="AC305" s="316">
        <f t="shared" si="633"/>
        <v>0</v>
      </c>
      <c r="AD305" s="316">
        <f t="shared" si="633"/>
        <v>0</v>
      </c>
      <c r="AE305" s="316">
        <f t="shared" si="633"/>
        <v>0</v>
      </c>
      <c r="AF305" s="316">
        <f t="shared" si="633"/>
        <v>0</v>
      </c>
      <c r="AG305" s="316">
        <f t="shared" si="633"/>
        <v>0</v>
      </c>
      <c r="AH305" s="316">
        <f t="shared" si="633"/>
        <v>0</v>
      </c>
      <c r="AI305" s="316">
        <f t="shared" si="633"/>
        <v>0</v>
      </c>
      <c r="AJ305" s="316">
        <f t="shared" si="633"/>
        <v>0</v>
      </c>
      <c r="AK305" s="316">
        <f t="shared" si="633"/>
        <v>0</v>
      </c>
      <c r="AL305" s="316">
        <f t="shared" si="633"/>
        <v>0</v>
      </c>
      <c r="AM305" s="316">
        <f t="shared" si="633"/>
        <v>0</v>
      </c>
      <c r="AN305" s="316">
        <f t="shared" si="633"/>
        <v>0</v>
      </c>
      <c r="AO305" s="316">
        <f t="shared" si="633"/>
        <v>0</v>
      </c>
      <c r="AP305" s="316">
        <f t="shared" si="633"/>
        <v>0</v>
      </c>
      <c r="AQ305" s="316">
        <f t="shared" si="633"/>
        <v>0</v>
      </c>
      <c r="AR305" s="316">
        <f t="shared" si="633"/>
        <v>0</v>
      </c>
      <c r="AS305" s="316">
        <f t="shared" si="633"/>
        <v>0</v>
      </c>
      <c r="AT305" s="316">
        <f t="shared" si="633"/>
        <v>0</v>
      </c>
      <c r="AU305" s="316">
        <f t="shared" si="633"/>
        <v>0</v>
      </c>
      <c r="AV305" s="316">
        <f t="shared" si="633"/>
        <v>0</v>
      </c>
      <c r="AW305" s="316">
        <f t="shared" si="633"/>
        <v>0</v>
      </c>
      <c r="AX305" s="316">
        <f t="shared" si="633"/>
        <v>0</v>
      </c>
      <c r="AY305" s="316">
        <f t="shared" si="633"/>
        <v>0</v>
      </c>
      <c r="AZ305" s="316">
        <f t="shared" si="633"/>
        <v>0</v>
      </c>
      <c r="BA305" s="316">
        <f t="shared" si="633"/>
        <v>0</v>
      </c>
      <c r="BB305" s="316">
        <f t="shared" si="633"/>
        <v>0</v>
      </c>
      <c r="BC305" s="316">
        <f t="shared" si="633"/>
        <v>0</v>
      </c>
      <c r="BD305" s="316">
        <f t="shared" si="633"/>
        <v>0</v>
      </c>
      <c r="BE305" s="316">
        <f t="shared" si="633"/>
        <v>0</v>
      </c>
      <c r="BF305" s="316">
        <f t="shared" si="633"/>
        <v>0</v>
      </c>
      <c r="BG305" s="316">
        <f t="shared" si="633"/>
        <v>0</v>
      </c>
      <c r="BH305" s="316">
        <f t="shared" si="633"/>
        <v>0</v>
      </c>
      <c r="BI305" s="316">
        <f t="shared" si="633"/>
        <v>0</v>
      </c>
      <c r="BJ305" s="316">
        <f t="shared" si="633"/>
        <v>0</v>
      </c>
      <c r="BK305" s="316">
        <f t="shared" si="633"/>
        <v>0</v>
      </c>
      <c r="BL305" s="316">
        <f t="shared" si="633"/>
        <v>0</v>
      </c>
      <c r="BM305" s="316">
        <f t="shared" si="633"/>
        <v>0</v>
      </c>
      <c r="BN305" s="316">
        <f t="shared" si="633"/>
        <v>0</v>
      </c>
      <c r="BO305" s="316">
        <f t="shared" si="633"/>
        <v>0</v>
      </c>
      <c r="BP305" s="316">
        <f t="shared" si="633"/>
        <v>0</v>
      </c>
      <c r="BQ305" s="316">
        <f t="shared" si="633"/>
        <v>0</v>
      </c>
      <c r="BR305" s="316">
        <f t="shared" si="633"/>
        <v>0</v>
      </c>
      <c r="BS305" s="316">
        <f t="shared" si="633"/>
        <v>0</v>
      </c>
      <c r="BT305" s="316">
        <f t="shared" si="633"/>
        <v>0</v>
      </c>
      <c r="BU305" s="316">
        <f t="shared" ref="BU305:BX305" si="634">IF($C96="NON-QALY",IF(BU$93="-","",BU$158*BU304),IF($C96="QALY",IF(BU$93="-","",BU304*BU$159),"N/A"))</f>
        <v>0</v>
      </c>
      <c r="BV305" s="316">
        <f t="shared" si="634"/>
        <v>0</v>
      </c>
      <c r="BW305" s="316">
        <f t="shared" si="634"/>
        <v>0</v>
      </c>
      <c r="BX305" s="316">
        <f t="shared" si="634"/>
        <v>0</v>
      </c>
    </row>
    <row r="306" spans="1:76" ht="12" customHeight="1" x14ac:dyDescent="0.2">
      <c r="A306" s="726" t="s">
        <v>52</v>
      </c>
      <c r="B306" s="713">
        <f>B97</f>
        <v>0</v>
      </c>
      <c r="C306" s="713" t="str">
        <f>C97</f>
        <v>Non-QALY</v>
      </c>
      <c r="D306" s="709">
        <f>E306/(IF(C97="QALY",Factors!$BU$75,Factors!$BU$74))</f>
        <v>0</v>
      </c>
      <c r="E306" s="709">
        <f t="shared" ref="E306" si="635">SUM(G307:BX307)</f>
        <v>0</v>
      </c>
      <c r="F306" s="34" t="s">
        <v>325</v>
      </c>
      <c r="G306" s="316">
        <f>G97</f>
        <v>0</v>
      </c>
      <c r="H306" s="316">
        <f t="shared" ref="H306:BS306" si="636">H97</f>
        <v>0</v>
      </c>
      <c r="I306" s="316">
        <f t="shared" si="636"/>
        <v>0</v>
      </c>
      <c r="J306" s="316">
        <f t="shared" si="636"/>
        <v>0</v>
      </c>
      <c r="K306" s="316">
        <f t="shared" si="636"/>
        <v>0</v>
      </c>
      <c r="L306" s="316">
        <f t="shared" si="636"/>
        <v>0</v>
      </c>
      <c r="M306" s="316">
        <f t="shared" si="636"/>
        <v>0</v>
      </c>
      <c r="N306" s="316">
        <f t="shared" si="636"/>
        <v>0</v>
      </c>
      <c r="O306" s="316">
        <f t="shared" si="636"/>
        <v>0</v>
      </c>
      <c r="P306" s="316">
        <f t="shared" si="636"/>
        <v>0</v>
      </c>
      <c r="Q306" s="316">
        <f t="shared" si="636"/>
        <v>0</v>
      </c>
      <c r="R306" s="316">
        <f t="shared" si="636"/>
        <v>0</v>
      </c>
      <c r="S306" s="316">
        <f t="shared" si="636"/>
        <v>0</v>
      </c>
      <c r="T306" s="316">
        <f t="shared" si="636"/>
        <v>0</v>
      </c>
      <c r="U306" s="316">
        <f t="shared" si="636"/>
        <v>0</v>
      </c>
      <c r="V306" s="316">
        <f t="shared" si="636"/>
        <v>0</v>
      </c>
      <c r="W306" s="316">
        <f t="shared" si="636"/>
        <v>0</v>
      </c>
      <c r="X306" s="316">
        <f t="shared" si="636"/>
        <v>0</v>
      </c>
      <c r="Y306" s="316">
        <f t="shared" si="636"/>
        <v>0</v>
      </c>
      <c r="Z306" s="316">
        <f t="shared" si="636"/>
        <v>0</v>
      </c>
      <c r="AA306" s="316">
        <f t="shared" si="636"/>
        <v>0</v>
      </c>
      <c r="AB306" s="316">
        <f t="shared" si="636"/>
        <v>0</v>
      </c>
      <c r="AC306" s="316">
        <f t="shared" si="636"/>
        <v>0</v>
      </c>
      <c r="AD306" s="316">
        <f t="shared" si="636"/>
        <v>0</v>
      </c>
      <c r="AE306" s="316">
        <f t="shared" si="636"/>
        <v>0</v>
      </c>
      <c r="AF306" s="316">
        <f t="shared" si="636"/>
        <v>0</v>
      </c>
      <c r="AG306" s="316">
        <f t="shared" si="636"/>
        <v>0</v>
      </c>
      <c r="AH306" s="316">
        <f t="shared" si="636"/>
        <v>0</v>
      </c>
      <c r="AI306" s="316">
        <f t="shared" si="636"/>
        <v>0</v>
      </c>
      <c r="AJ306" s="316">
        <f t="shared" si="636"/>
        <v>0</v>
      </c>
      <c r="AK306" s="316">
        <f t="shared" si="636"/>
        <v>0</v>
      </c>
      <c r="AL306" s="316">
        <f t="shared" si="636"/>
        <v>0</v>
      </c>
      <c r="AM306" s="316">
        <f t="shared" si="636"/>
        <v>0</v>
      </c>
      <c r="AN306" s="316">
        <f t="shared" si="636"/>
        <v>0</v>
      </c>
      <c r="AO306" s="316">
        <f t="shared" si="636"/>
        <v>0</v>
      </c>
      <c r="AP306" s="316">
        <f t="shared" si="636"/>
        <v>0</v>
      </c>
      <c r="AQ306" s="316">
        <f t="shared" si="636"/>
        <v>0</v>
      </c>
      <c r="AR306" s="316">
        <f t="shared" si="636"/>
        <v>0</v>
      </c>
      <c r="AS306" s="316">
        <f t="shared" si="636"/>
        <v>0</v>
      </c>
      <c r="AT306" s="316">
        <f t="shared" si="636"/>
        <v>0</v>
      </c>
      <c r="AU306" s="316">
        <f t="shared" si="636"/>
        <v>0</v>
      </c>
      <c r="AV306" s="316">
        <f t="shared" si="636"/>
        <v>0</v>
      </c>
      <c r="AW306" s="316">
        <f t="shared" si="636"/>
        <v>0</v>
      </c>
      <c r="AX306" s="316">
        <f t="shared" si="636"/>
        <v>0</v>
      </c>
      <c r="AY306" s="316">
        <f t="shared" si="636"/>
        <v>0</v>
      </c>
      <c r="AZ306" s="316">
        <f t="shared" si="636"/>
        <v>0</v>
      </c>
      <c r="BA306" s="316">
        <f t="shared" si="636"/>
        <v>0</v>
      </c>
      <c r="BB306" s="316">
        <f t="shared" si="636"/>
        <v>0</v>
      </c>
      <c r="BC306" s="316">
        <f t="shared" si="636"/>
        <v>0</v>
      </c>
      <c r="BD306" s="316">
        <f t="shared" si="636"/>
        <v>0</v>
      </c>
      <c r="BE306" s="316">
        <f t="shared" si="636"/>
        <v>0</v>
      </c>
      <c r="BF306" s="316">
        <f t="shared" si="636"/>
        <v>0</v>
      </c>
      <c r="BG306" s="316">
        <f t="shared" si="636"/>
        <v>0</v>
      </c>
      <c r="BH306" s="316">
        <f t="shared" si="636"/>
        <v>0</v>
      </c>
      <c r="BI306" s="316">
        <f t="shared" si="636"/>
        <v>0</v>
      </c>
      <c r="BJ306" s="316">
        <f t="shared" si="636"/>
        <v>0</v>
      </c>
      <c r="BK306" s="316">
        <f t="shared" si="636"/>
        <v>0</v>
      </c>
      <c r="BL306" s="316">
        <f t="shared" si="636"/>
        <v>0</v>
      </c>
      <c r="BM306" s="316">
        <f t="shared" si="636"/>
        <v>0</v>
      </c>
      <c r="BN306" s="316">
        <f t="shared" si="636"/>
        <v>0</v>
      </c>
      <c r="BO306" s="316">
        <f t="shared" si="636"/>
        <v>0</v>
      </c>
      <c r="BP306" s="316">
        <f t="shared" si="636"/>
        <v>0</v>
      </c>
      <c r="BQ306" s="316">
        <f t="shared" si="636"/>
        <v>0</v>
      </c>
      <c r="BR306" s="316">
        <f t="shared" si="636"/>
        <v>0</v>
      </c>
      <c r="BS306" s="316">
        <f t="shared" si="636"/>
        <v>0</v>
      </c>
      <c r="BT306" s="316">
        <f t="shared" ref="BT306:BX306" si="637">BT97</f>
        <v>0</v>
      </c>
      <c r="BU306" s="316">
        <f t="shared" si="637"/>
        <v>0</v>
      </c>
      <c r="BV306" s="316">
        <f t="shared" si="637"/>
        <v>0</v>
      </c>
      <c r="BW306" s="316">
        <f t="shared" si="637"/>
        <v>0</v>
      </c>
      <c r="BX306" s="316">
        <f t="shared" si="637"/>
        <v>0</v>
      </c>
    </row>
    <row r="307" spans="1:76" ht="12" customHeight="1" x14ac:dyDescent="0.2">
      <c r="A307" s="727"/>
      <c r="B307" s="714"/>
      <c r="C307" s="714"/>
      <c r="D307" s="710"/>
      <c r="E307" s="710"/>
      <c r="F307" s="90" t="s">
        <v>324</v>
      </c>
      <c r="G307" s="316">
        <f>IF($C97="","N/A",G306)</f>
        <v>0</v>
      </c>
      <c r="H307" s="316">
        <f>IF($C97="NON-QALY",IF(H$93="-","",H$158*H306),IF($C97="QALY",IF(H$93="-","",H306*H$159),"N/A"))</f>
        <v>0</v>
      </c>
      <c r="I307" s="316">
        <f t="shared" ref="I307:BT307" si="638">IF($C97="NON-QALY",IF(I$93="-","",I$158*I306),IF($C97="QALY",IF(I$93="-","",I306*I$159),"N/A"))</f>
        <v>0</v>
      </c>
      <c r="J307" s="316">
        <f t="shared" si="638"/>
        <v>0</v>
      </c>
      <c r="K307" s="316">
        <f t="shared" si="638"/>
        <v>0</v>
      </c>
      <c r="L307" s="316">
        <f t="shared" si="638"/>
        <v>0</v>
      </c>
      <c r="M307" s="316">
        <f t="shared" si="638"/>
        <v>0</v>
      </c>
      <c r="N307" s="316">
        <f t="shared" si="638"/>
        <v>0</v>
      </c>
      <c r="O307" s="316">
        <f t="shared" si="638"/>
        <v>0</v>
      </c>
      <c r="P307" s="316">
        <f t="shared" si="638"/>
        <v>0</v>
      </c>
      <c r="Q307" s="316">
        <f t="shared" si="638"/>
        <v>0</v>
      </c>
      <c r="R307" s="316">
        <f t="shared" si="638"/>
        <v>0</v>
      </c>
      <c r="S307" s="316">
        <f t="shared" si="638"/>
        <v>0</v>
      </c>
      <c r="T307" s="316">
        <f t="shared" si="638"/>
        <v>0</v>
      </c>
      <c r="U307" s="316">
        <f t="shared" si="638"/>
        <v>0</v>
      </c>
      <c r="V307" s="316">
        <f t="shared" si="638"/>
        <v>0</v>
      </c>
      <c r="W307" s="316">
        <f t="shared" si="638"/>
        <v>0</v>
      </c>
      <c r="X307" s="316">
        <f t="shared" si="638"/>
        <v>0</v>
      </c>
      <c r="Y307" s="316">
        <f t="shared" si="638"/>
        <v>0</v>
      </c>
      <c r="Z307" s="316">
        <f t="shared" si="638"/>
        <v>0</v>
      </c>
      <c r="AA307" s="316">
        <f t="shared" si="638"/>
        <v>0</v>
      </c>
      <c r="AB307" s="316">
        <f t="shared" si="638"/>
        <v>0</v>
      </c>
      <c r="AC307" s="316">
        <f t="shared" si="638"/>
        <v>0</v>
      </c>
      <c r="AD307" s="316">
        <f t="shared" si="638"/>
        <v>0</v>
      </c>
      <c r="AE307" s="316">
        <f t="shared" si="638"/>
        <v>0</v>
      </c>
      <c r="AF307" s="316">
        <f t="shared" si="638"/>
        <v>0</v>
      </c>
      <c r="AG307" s="316">
        <f t="shared" si="638"/>
        <v>0</v>
      </c>
      <c r="AH307" s="316">
        <f t="shared" si="638"/>
        <v>0</v>
      </c>
      <c r="AI307" s="316">
        <f t="shared" si="638"/>
        <v>0</v>
      </c>
      <c r="AJ307" s="316">
        <f t="shared" si="638"/>
        <v>0</v>
      </c>
      <c r="AK307" s="316">
        <f t="shared" si="638"/>
        <v>0</v>
      </c>
      <c r="AL307" s="316">
        <f t="shared" si="638"/>
        <v>0</v>
      </c>
      <c r="AM307" s="316">
        <f t="shared" si="638"/>
        <v>0</v>
      </c>
      <c r="AN307" s="316">
        <f t="shared" si="638"/>
        <v>0</v>
      </c>
      <c r="AO307" s="316">
        <f t="shared" si="638"/>
        <v>0</v>
      </c>
      <c r="AP307" s="316">
        <f t="shared" si="638"/>
        <v>0</v>
      </c>
      <c r="AQ307" s="316">
        <f t="shared" si="638"/>
        <v>0</v>
      </c>
      <c r="AR307" s="316">
        <f t="shared" si="638"/>
        <v>0</v>
      </c>
      <c r="AS307" s="316">
        <f t="shared" si="638"/>
        <v>0</v>
      </c>
      <c r="AT307" s="316">
        <f t="shared" si="638"/>
        <v>0</v>
      </c>
      <c r="AU307" s="316">
        <f t="shared" si="638"/>
        <v>0</v>
      </c>
      <c r="AV307" s="316">
        <f t="shared" si="638"/>
        <v>0</v>
      </c>
      <c r="AW307" s="316">
        <f t="shared" si="638"/>
        <v>0</v>
      </c>
      <c r="AX307" s="316">
        <f t="shared" si="638"/>
        <v>0</v>
      </c>
      <c r="AY307" s="316">
        <f t="shared" si="638"/>
        <v>0</v>
      </c>
      <c r="AZ307" s="316">
        <f t="shared" si="638"/>
        <v>0</v>
      </c>
      <c r="BA307" s="316">
        <f t="shared" si="638"/>
        <v>0</v>
      </c>
      <c r="BB307" s="316">
        <f t="shared" si="638"/>
        <v>0</v>
      </c>
      <c r="BC307" s="316">
        <f t="shared" si="638"/>
        <v>0</v>
      </c>
      <c r="BD307" s="316">
        <f t="shared" si="638"/>
        <v>0</v>
      </c>
      <c r="BE307" s="316">
        <f t="shared" si="638"/>
        <v>0</v>
      </c>
      <c r="BF307" s="316">
        <f t="shared" si="638"/>
        <v>0</v>
      </c>
      <c r="BG307" s="316">
        <f t="shared" si="638"/>
        <v>0</v>
      </c>
      <c r="BH307" s="316">
        <f t="shared" si="638"/>
        <v>0</v>
      </c>
      <c r="BI307" s="316">
        <f t="shared" si="638"/>
        <v>0</v>
      </c>
      <c r="BJ307" s="316">
        <f t="shared" si="638"/>
        <v>0</v>
      </c>
      <c r="BK307" s="316">
        <f t="shared" si="638"/>
        <v>0</v>
      </c>
      <c r="BL307" s="316">
        <f t="shared" si="638"/>
        <v>0</v>
      </c>
      <c r="BM307" s="316">
        <f t="shared" si="638"/>
        <v>0</v>
      </c>
      <c r="BN307" s="316">
        <f t="shared" si="638"/>
        <v>0</v>
      </c>
      <c r="BO307" s="316">
        <f t="shared" si="638"/>
        <v>0</v>
      </c>
      <c r="BP307" s="316">
        <f t="shared" si="638"/>
        <v>0</v>
      </c>
      <c r="BQ307" s="316">
        <f t="shared" si="638"/>
        <v>0</v>
      </c>
      <c r="BR307" s="316">
        <f t="shared" si="638"/>
        <v>0</v>
      </c>
      <c r="BS307" s="316">
        <f t="shared" si="638"/>
        <v>0</v>
      </c>
      <c r="BT307" s="316">
        <f t="shared" si="638"/>
        <v>0</v>
      </c>
      <c r="BU307" s="316">
        <f t="shared" ref="BU307:BX307" si="639">IF($C97="NON-QALY",IF(BU$93="-","",BU$158*BU306),IF($C97="QALY",IF(BU$93="-","",BU306*BU$159),"N/A"))</f>
        <v>0</v>
      </c>
      <c r="BV307" s="316">
        <f t="shared" si="639"/>
        <v>0</v>
      </c>
      <c r="BW307" s="316">
        <f t="shared" si="639"/>
        <v>0</v>
      </c>
      <c r="BX307" s="316">
        <f t="shared" si="639"/>
        <v>0</v>
      </c>
    </row>
    <row r="308" spans="1:76" ht="12" customHeight="1" x14ac:dyDescent="0.2">
      <c r="A308" s="726" t="s">
        <v>53</v>
      </c>
      <c r="B308" s="713">
        <f>B98</f>
        <v>0</v>
      </c>
      <c r="C308" s="713" t="str">
        <f>C98</f>
        <v>Non-QALY</v>
      </c>
      <c r="D308" s="709">
        <f>E308/(IF(C98="QALY",Factors!$BU$75,Factors!$BU$74))</f>
        <v>0</v>
      </c>
      <c r="E308" s="709">
        <f t="shared" ref="E308" si="640">SUM(G309:BX309)</f>
        <v>0</v>
      </c>
      <c r="F308" s="34" t="s">
        <v>325</v>
      </c>
      <c r="G308" s="316">
        <f>G98</f>
        <v>0</v>
      </c>
      <c r="H308" s="316">
        <f t="shared" ref="H308:BS308" si="641">H98</f>
        <v>0</v>
      </c>
      <c r="I308" s="316">
        <f t="shared" si="641"/>
        <v>0</v>
      </c>
      <c r="J308" s="316">
        <f t="shared" si="641"/>
        <v>0</v>
      </c>
      <c r="K308" s="316">
        <f t="shared" si="641"/>
        <v>0</v>
      </c>
      <c r="L308" s="316">
        <f t="shared" si="641"/>
        <v>0</v>
      </c>
      <c r="M308" s="316">
        <f t="shared" si="641"/>
        <v>0</v>
      </c>
      <c r="N308" s="316">
        <f t="shared" si="641"/>
        <v>0</v>
      </c>
      <c r="O308" s="316">
        <f t="shared" si="641"/>
        <v>0</v>
      </c>
      <c r="P308" s="316">
        <f t="shared" si="641"/>
        <v>0</v>
      </c>
      <c r="Q308" s="316">
        <f t="shared" si="641"/>
        <v>0</v>
      </c>
      <c r="R308" s="316">
        <f t="shared" si="641"/>
        <v>0</v>
      </c>
      <c r="S308" s="316">
        <f t="shared" si="641"/>
        <v>0</v>
      </c>
      <c r="T308" s="316">
        <f t="shared" si="641"/>
        <v>0</v>
      </c>
      <c r="U308" s="316">
        <f t="shared" si="641"/>
        <v>0</v>
      </c>
      <c r="V308" s="316">
        <f t="shared" si="641"/>
        <v>0</v>
      </c>
      <c r="W308" s="316">
        <f t="shared" si="641"/>
        <v>0</v>
      </c>
      <c r="X308" s="316">
        <f t="shared" si="641"/>
        <v>0</v>
      </c>
      <c r="Y308" s="316">
        <f t="shared" si="641"/>
        <v>0</v>
      </c>
      <c r="Z308" s="316">
        <f t="shared" si="641"/>
        <v>0</v>
      </c>
      <c r="AA308" s="316">
        <f t="shared" si="641"/>
        <v>0</v>
      </c>
      <c r="AB308" s="316">
        <f t="shared" si="641"/>
        <v>0</v>
      </c>
      <c r="AC308" s="316">
        <f t="shared" si="641"/>
        <v>0</v>
      </c>
      <c r="AD308" s="316">
        <f t="shared" si="641"/>
        <v>0</v>
      </c>
      <c r="AE308" s="316">
        <f t="shared" si="641"/>
        <v>0</v>
      </c>
      <c r="AF308" s="316">
        <f t="shared" si="641"/>
        <v>0</v>
      </c>
      <c r="AG308" s="316">
        <f t="shared" si="641"/>
        <v>0</v>
      </c>
      <c r="AH308" s="316">
        <f t="shared" si="641"/>
        <v>0</v>
      </c>
      <c r="AI308" s="316">
        <f t="shared" si="641"/>
        <v>0</v>
      </c>
      <c r="AJ308" s="316">
        <f t="shared" si="641"/>
        <v>0</v>
      </c>
      <c r="AK308" s="316">
        <f t="shared" si="641"/>
        <v>0</v>
      </c>
      <c r="AL308" s="316">
        <f t="shared" si="641"/>
        <v>0</v>
      </c>
      <c r="AM308" s="316">
        <f t="shared" si="641"/>
        <v>0</v>
      </c>
      <c r="AN308" s="316">
        <f t="shared" si="641"/>
        <v>0</v>
      </c>
      <c r="AO308" s="316">
        <f t="shared" si="641"/>
        <v>0</v>
      </c>
      <c r="AP308" s="316">
        <f t="shared" si="641"/>
        <v>0</v>
      </c>
      <c r="AQ308" s="316">
        <f t="shared" si="641"/>
        <v>0</v>
      </c>
      <c r="AR308" s="316">
        <f t="shared" si="641"/>
        <v>0</v>
      </c>
      <c r="AS308" s="316">
        <f t="shared" si="641"/>
        <v>0</v>
      </c>
      <c r="AT308" s="316">
        <f t="shared" si="641"/>
        <v>0</v>
      </c>
      <c r="AU308" s="316">
        <f t="shared" si="641"/>
        <v>0</v>
      </c>
      <c r="AV308" s="316">
        <f t="shared" si="641"/>
        <v>0</v>
      </c>
      <c r="AW308" s="316">
        <f t="shared" si="641"/>
        <v>0</v>
      </c>
      <c r="AX308" s="316">
        <f t="shared" si="641"/>
        <v>0</v>
      </c>
      <c r="AY308" s="316">
        <f t="shared" si="641"/>
        <v>0</v>
      </c>
      <c r="AZ308" s="316">
        <f t="shared" si="641"/>
        <v>0</v>
      </c>
      <c r="BA308" s="316">
        <f t="shared" si="641"/>
        <v>0</v>
      </c>
      <c r="BB308" s="316">
        <f t="shared" si="641"/>
        <v>0</v>
      </c>
      <c r="BC308" s="316">
        <f t="shared" si="641"/>
        <v>0</v>
      </c>
      <c r="BD308" s="316">
        <f t="shared" si="641"/>
        <v>0</v>
      </c>
      <c r="BE308" s="316">
        <f t="shared" si="641"/>
        <v>0</v>
      </c>
      <c r="BF308" s="316">
        <f t="shared" si="641"/>
        <v>0</v>
      </c>
      <c r="BG308" s="316">
        <f t="shared" si="641"/>
        <v>0</v>
      </c>
      <c r="BH308" s="316">
        <f t="shared" si="641"/>
        <v>0</v>
      </c>
      <c r="BI308" s="316">
        <f t="shared" si="641"/>
        <v>0</v>
      </c>
      <c r="BJ308" s="316">
        <f t="shared" si="641"/>
        <v>0</v>
      </c>
      <c r="BK308" s="316">
        <f t="shared" si="641"/>
        <v>0</v>
      </c>
      <c r="BL308" s="316">
        <f t="shared" si="641"/>
        <v>0</v>
      </c>
      <c r="BM308" s="316">
        <f t="shared" si="641"/>
        <v>0</v>
      </c>
      <c r="BN308" s="316">
        <f t="shared" si="641"/>
        <v>0</v>
      </c>
      <c r="BO308" s="316">
        <f t="shared" si="641"/>
        <v>0</v>
      </c>
      <c r="BP308" s="316">
        <f t="shared" si="641"/>
        <v>0</v>
      </c>
      <c r="BQ308" s="316">
        <f t="shared" si="641"/>
        <v>0</v>
      </c>
      <c r="BR308" s="316">
        <f t="shared" si="641"/>
        <v>0</v>
      </c>
      <c r="BS308" s="316">
        <f t="shared" si="641"/>
        <v>0</v>
      </c>
      <c r="BT308" s="316">
        <f t="shared" ref="BT308:BX308" si="642">BT98</f>
        <v>0</v>
      </c>
      <c r="BU308" s="316">
        <f t="shared" si="642"/>
        <v>0</v>
      </c>
      <c r="BV308" s="316">
        <f t="shared" si="642"/>
        <v>0</v>
      </c>
      <c r="BW308" s="316">
        <f t="shared" si="642"/>
        <v>0</v>
      </c>
      <c r="BX308" s="316">
        <f t="shared" si="642"/>
        <v>0</v>
      </c>
    </row>
    <row r="309" spans="1:76" ht="12" customHeight="1" x14ac:dyDescent="0.2">
      <c r="A309" s="727"/>
      <c r="B309" s="714"/>
      <c r="C309" s="714"/>
      <c r="D309" s="710"/>
      <c r="E309" s="710"/>
      <c r="F309" s="90" t="s">
        <v>324</v>
      </c>
      <c r="G309" s="316">
        <f>IF($C98="","N/A",G308)</f>
        <v>0</v>
      </c>
      <c r="H309" s="316">
        <f>IF($C98="NON-QALY",IF(H$93="-","",H$158*H308),IF($C98="QALY",IF(H$93="-","",H308*H$159),"N/A"))</f>
        <v>0</v>
      </c>
      <c r="I309" s="316">
        <f t="shared" ref="I309:BT309" si="643">IF($C98="NON-QALY",IF(I$93="-","",I$158*I308),IF($C98="QALY",IF(I$93="-","",I308*I$159),"N/A"))</f>
        <v>0</v>
      </c>
      <c r="J309" s="316">
        <f t="shared" si="643"/>
        <v>0</v>
      </c>
      <c r="K309" s="316">
        <f t="shared" si="643"/>
        <v>0</v>
      </c>
      <c r="L309" s="316">
        <f t="shared" si="643"/>
        <v>0</v>
      </c>
      <c r="M309" s="316">
        <f t="shared" si="643"/>
        <v>0</v>
      </c>
      <c r="N309" s="316">
        <f t="shared" si="643"/>
        <v>0</v>
      </c>
      <c r="O309" s="316">
        <f t="shared" si="643"/>
        <v>0</v>
      </c>
      <c r="P309" s="316">
        <f t="shared" si="643"/>
        <v>0</v>
      </c>
      <c r="Q309" s="316">
        <f t="shared" si="643"/>
        <v>0</v>
      </c>
      <c r="R309" s="316">
        <f t="shared" si="643"/>
        <v>0</v>
      </c>
      <c r="S309" s="316">
        <f t="shared" si="643"/>
        <v>0</v>
      </c>
      <c r="T309" s="316">
        <f t="shared" si="643"/>
        <v>0</v>
      </c>
      <c r="U309" s="316">
        <f t="shared" si="643"/>
        <v>0</v>
      </c>
      <c r="V309" s="316">
        <f t="shared" si="643"/>
        <v>0</v>
      </c>
      <c r="W309" s="316">
        <f t="shared" si="643"/>
        <v>0</v>
      </c>
      <c r="X309" s="316">
        <f t="shared" si="643"/>
        <v>0</v>
      </c>
      <c r="Y309" s="316">
        <f t="shared" si="643"/>
        <v>0</v>
      </c>
      <c r="Z309" s="316">
        <f t="shared" si="643"/>
        <v>0</v>
      </c>
      <c r="AA309" s="316">
        <f t="shared" si="643"/>
        <v>0</v>
      </c>
      <c r="AB309" s="316">
        <f t="shared" si="643"/>
        <v>0</v>
      </c>
      <c r="AC309" s="316">
        <f t="shared" si="643"/>
        <v>0</v>
      </c>
      <c r="AD309" s="316">
        <f t="shared" si="643"/>
        <v>0</v>
      </c>
      <c r="AE309" s="316">
        <f t="shared" si="643"/>
        <v>0</v>
      </c>
      <c r="AF309" s="316">
        <f t="shared" si="643"/>
        <v>0</v>
      </c>
      <c r="AG309" s="316">
        <f t="shared" si="643"/>
        <v>0</v>
      </c>
      <c r="AH309" s="316">
        <f t="shared" si="643"/>
        <v>0</v>
      </c>
      <c r="AI309" s="316">
        <f t="shared" si="643"/>
        <v>0</v>
      </c>
      <c r="AJ309" s="316">
        <f t="shared" si="643"/>
        <v>0</v>
      </c>
      <c r="AK309" s="316">
        <f t="shared" si="643"/>
        <v>0</v>
      </c>
      <c r="AL309" s="316">
        <f t="shared" si="643"/>
        <v>0</v>
      </c>
      <c r="AM309" s="316">
        <f t="shared" si="643"/>
        <v>0</v>
      </c>
      <c r="AN309" s="316">
        <f t="shared" si="643"/>
        <v>0</v>
      </c>
      <c r="AO309" s="316">
        <f t="shared" si="643"/>
        <v>0</v>
      </c>
      <c r="AP309" s="316">
        <f t="shared" si="643"/>
        <v>0</v>
      </c>
      <c r="AQ309" s="316">
        <f t="shared" si="643"/>
        <v>0</v>
      </c>
      <c r="AR309" s="316">
        <f t="shared" si="643"/>
        <v>0</v>
      </c>
      <c r="AS309" s="316">
        <f t="shared" si="643"/>
        <v>0</v>
      </c>
      <c r="AT309" s="316">
        <f t="shared" si="643"/>
        <v>0</v>
      </c>
      <c r="AU309" s="316">
        <f t="shared" si="643"/>
        <v>0</v>
      </c>
      <c r="AV309" s="316">
        <f t="shared" si="643"/>
        <v>0</v>
      </c>
      <c r="AW309" s="316">
        <f t="shared" si="643"/>
        <v>0</v>
      </c>
      <c r="AX309" s="316">
        <f t="shared" si="643"/>
        <v>0</v>
      </c>
      <c r="AY309" s="316">
        <f t="shared" si="643"/>
        <v>0</v>
      </c>
      <c r="AZ309" s="316">
        <f t="shared" si="643"/>
        <v>0</v>
      </c>
      <c r="BA309" s="316">
        <f t="shared" si="643"/>
        <v>0</v>
      </c>
      <c r="BB309" s="316">
        <f t="shared" si="643"/>
        <v>0</v>
      </c>
      <c r="BC309" s="316">
        <f t="shared" si="643"/>
        <v>0</v>
      </c>
      <c r="BD309" s="316">
        <f t="shared" si="643"/>
        <v>0</v>
      </c>
      <c r="BE309" s="316">
        <f t="shared" si="643"/>
        <v>0</v>
      </c>
      <c r="BF309" s="316">
        <f t="shared" si="643"/>
        <v>0</v>
      </c>
      <c r="BG309" s="316">
        <f t="shared" si="643"/>
        <v>0</v>
      </c>
      <c r="BH309" s="316">
        <f t="shared" si="643"/>
        <v>0</v>
      </c>
      <c r="BI309" s="316">
        <f t="shared" si="643"/>
        <v>0</v>
      </c>
      <c r="BJ309" s="316">
        <f t="shared" si="643"/>
        <v>0</v>
      </c>
      <c r="BK309" s="316">
        <f t="shared" si="643"/>
        <v>0</v>
      </c>
      <c r="BL309" s="316">
        <f t="shared" si="643"/>
        <v>0</v>
      </c>
      <c r="BM309" s="316">
        <f t="shared" si="643"/>
        <v>0</v>
      </c>
      <c r="BN309" s="316">
        <f t="shared" si="643"/>
        <v>0</v>
      </c>
      <c r="BO309" s="316">
        <f t="shared" si="643"/>
        <v>0</v>
      </c>
      <c r="BP309" s="316">
        <f t="shared" si="643"/>
        <v>0</v>
      </c>
      <c r="BQ309" s="316">
        <f t="shared" si="643"/>
        <v>0</v>
      </c>
      <c r="BR309" s="316">
        <f t="shared" si="643"/>
        <v>0</v>
      </c>
      <c r="BS309" s="316">
        <f t="shared" si="643"/>
        <v>0</v>
      </c>
      <c r="BT309" s="316">
        <f t="shared" si="643"/>
        <v>0</v>
      </c>
      <c r="BU309" s="316">
        <f t="shared" ref="BU309:BX309" si="644">IF($C98="NON-QALY",IF(BU$93="-","",BU$158*BU308),IF($C98="QALY",IF(BU$93="-","",BU308*BU$159),"N/A"))</f>
        <v>0</v>
      </c>
      <c r="BV309" s="316">
        <f t="shared" si="644"/>
        <v>0</v>
      </c>
      <c r="BW309" s="316">
        <f t="shared" si="644"/>
        <v>0</v>
      </c>
      <c r="BX309" s="316">
        <f t="shared" si="644"/>
        <v>0</v>
      </c>
    </row>
    <row r="310" spans="1:76" ht="12" customHeight="1" x14ac:dyDescent="0.2">
      <c r="A310" s="726" t="s">
        <v>54</v>
      </c>
      <c r="B310" s="713">
        <f>B99</f>
        <v>0</v>
      </c>
      <c r="C310" s="713" t="str">
        <f>C99</f>
        <v>Non-QALY</v>
      </c>
      <c r="D310" s="709">
        <f>E310/(IF(C99="QALY",Factors!$BU$75,Factors!$BU$74))</f>
        <v>0</v>
      </c>
      <c r="E310" s="709">
        <f t="shared" ref="E310" si="645">SUM(G311:BX311)</f>
        <v>0</v>
      </c>
      <c r="F310" s="34" t="s">
        <v>325</v>
      </c>
      <c r="G310" s="316">
        <f>G99</f>
        <v>0</v>
      </c>
      <c r="H310" s="316">
        <f t="shared" ref="H310:BS310" si="646">H99</f>
        <v>0</v>
      </c>
      <c r="I310" s="316">
        <f t="shared" si="646"/>
        <v>0</v>
      </c>
      <c r="J310" s="316">
        <f t="shared" si="646"/>
        <v>0</v>
      </c>
      <c r="K310" s="316">
        <f t="shared" si="646"/>
        <v>0</v>
      </c>
      <c r="L310" s="316">
        <f t="shared" si="646"/>
        <v>0</v>
      </c>
      <c r="M310" s="316">
        <f t="shared" si="646"/>
        <v>0</v>
      </c>
      <c r="N310" s="316">
        <f t="shared" si="646"/>
        <v>0</v>
      </c>
      <c r="O310" s="316">
        <f t="shared" si="646"/>
        <v>0</v>
      </c>
      <c r="P310" s="316">
        <f t="shared" si="646"/>
        <v>0</v>
      </c>
      <c r="Q310" s="316">
        <f t="shared" si="646"/>
        <v>0</v>
      </c>
      <c r="R310" s="316">
        <f t="shared" si="646"/>
        <v>0</v>
      </c>
      <c r="S310" s="316">
        <f t="shared" si="646"/>
        <v>0</v>
      </c>
      <c r="T310" s="316">
        <f t="shared" si="646"/>
        <v>0</v>
      </c>
      <c r="U310" s="316">
        <f t="shared" si="646"/>
        <v>0</v>
      </c>
      <c r="V310" s="316">
        <f t="shared" si="646"/>
        <v>0</v>
      </c>
      <c r="W310" s="316">
        <f t="shared" si="646"/>
        <v>0</v>
      </c>
      <c r="X310" s="316">
        <f t="shared" si="646"/>
        <v>0</v>
      </c>
      <c r="Y310" s="316">
        <f t="shared" si="646"/>
        <v>0</v>
      </c>
      <c r="Z310" s="316">
        <f t="shared" si="646"/>
        <v>0</v>
      </c>
      <c r="AA310" s="316">
        <f t="shared" si="646"/>
        <v>0</v>
      </c>
      <c r="AB310" s="316">
        <f t="shared" si="646"/>
        <v>0</v>
      </c>
      <c r="AC310" s="316">
        <f t="shared" si="646"/>
        <v>0</v>
      </c>
      <c r="AD310" s="316">
        <f t="shared" si="646"/>
        <v>0</v>
      </c>
      <c r="AE310" s="316">
        <f t="shared" si="646"/>
        <v>0</v>
      </c>
      <c r="AF310" s="316">
        <f t="shared" si="646"/>
        <v>0</v>
      </c>
      <c r="AG310" s="316">
        <f t="shared" si="646"/>
        <v>0</v>
      </c>
      <c r="AH310" s="316">
        <f t="shared" si="646"/>
        <v>0</v>
      </c>
      <c r="AI310" s="316">
        <f t="shared" si="646"/>
        <v>0</v>
      </c>
      <c r="AJ310" s="316">
        <f t="shared" si="646"/>
        <v>0</v>
      </c>
      <c r="AK310" s="316">
        <f t="shared" si="646"/>
        <v>0</v>
      </c>
      <c r="AL310" s="316">
        <f t="shared" si="646"/>
        <v>0</v>
      </c>
      <c r="AM310" s="316">
        <f t="shared" si="646"/>
        <v>0</v>
      </c>
      <c r="AN310" s="316">
        <f t="shared" si="646"/>
        <v>0</v>
      </c>
      <c r="AO310" s="316">
        <f t="shared" si="646"/>
        <v>0</v>
      </c>
      <c r="AP310" s="316">
        <f t="shared" si="646"/>
        <v>0</v>
      </c>
      <c r="AQ310" s="316">
        <f t="shared" si="646"/>
        <v>0</v>
      </c>
      <c r="AR310" s="316">
        <f t="shared" si="646"/>
        <v>0</v>
      </c>
      <c r="AS310" s="316">
        <f t="shared" si="646"/>
        <v>0</v>
      </c>
      <c r="AT310" s="316">
        <f t="shared" si="646"/>
        <v>0</v>
      </c>
      <c r="AU310" s="316">
        <f t="shared" si="646"/>
        <v>0</v>
      </c>
      <c r="AV310" s="316">
        <f t="shared" si="646"/>
        <v>0</v>
      </c>
      <c r="AW310" s="316">
        <f t="shared" si="646"/>
        <v>0</v>
      </c>
      <c r="AX310" s="316">
        <f t="shared" si="646"/>
        <v>0</v>
      </c>
      <c r="AY310" s="316">
        <f t="shared" si="646"/>
        <v>0</v>
      </c>
      <c r="AZ310" s="316">
        <f t="shared" si="646"/>
        <v>0</v>
      </c>
      <c r="BA310" s="316">
        <f t="shared" si="646"/>
        <v>0</v>
      </c>
      <c r="BB310" s="316">
        <f t="shared" si="646"/>
        <v>0</v>
      </c>
      <c r="BC310" s="316">
        <f t="shared" si="646"/>
        <v>0</v>
      </c>
      <c r="BD310" s="316">
        <f t="shared" si="646"/>
        <v>0</v>
      </c>
      <c r="BE310" s="316">
        <f t="shared" si="646"/>
        <v>0</v>
      </c>
      <c r="BF310" s="316">
        <f t="shared" si="646"/>
        <v>0</v>
      </c>
      <c r="BG310" s="316">
        <f t="shared" si="646"/>
        <v>0</v>
      </c>
      <c r="BH310" s="316">
        <f t="shared" si="646"/>
        <v>0</v>
      </c>
      <c r="BI310" s="316">
        <f t="shared" si="646"/>
        <v>0</v>
      </c>
      <c r="BJ310" s="316">
        <f t="shared" si="646"/>
        <v>0</v>
      </c>
      <c r="BK310" s="316">
        <f t="shared" si="646"/>
        <v>0</v>
      </c>
      <c r="BL310" s="316">
        <f t="shared" si="646"/>
        <v>0</v>
      </c>
      <c r="BM310" s="316">
        <f t="shared" si="646"/>
        <v>0</v>
      </c>
      <c r="BN310" s="316">
        <f t="shared" si="646"/>
        <v>0</v>
      </c>
      <c r="BO310" s="316">
        <f t="shared" si="646"/>
        <v>0</v>
      </c>
      <c r="BP310" s="316">
        <f t="shared" si="646"/>
        <v>0</v>
      </c>
      <c r="BQ310" s="316">
        <f t="shared" si="646"/>
        <v>0</v>
      </c>
      <c r="BR310" s="316">
        <f t="shared" si="646"/>
        <v>0</v>
      </c>
      <c r="BS310" s="316">
        <f t="shared" si="646"/>
        <v>0</v>
      </c>
      <c r="BT310" s="316">
        <f t="shared" ref="BT310:BX310" si="647">BT99</f>
        <v>0</v>
      </c>
      <c r="BU310" s="316">
        <f t="shared" si="647"/>
        <v>0</v>
      </c>
      <c r="BV310" s="316">
        <f t="shared" si="647"/>
        <v>0</v>
      </c>
      <c r="BW310" s="316">
        <f t="shared" si="647"/>
        <v>0</v>
      </c>
      <c r="BX310" s="316">
        <f t="shared" si="647"/>
        <v>0</v>
      </c>
    </row>
    <row r="311" spans="1:76" ht="12" customHeight="1" x14ac:dyDescent="0.2">
      <c r="A311" s="727"/>
      <c r="B311" s="714"/>
      <c r="C311" s="714"/>
      <c r="D311" s="710"/>
      <c r="E311" s="710"/>
      <c r="F311" s="90" t="s">
        <v>324</v>
      </c>
      <c r="G311" s="316">
        <f>IF($C99="","N/A",G310)</f>
        <v>0</v>
      </c>
      <c r="H311" s="316">
        <f>IF($C99="NON-QALY",IF(H$93="-","",H$158*H310),IF($C99="QALY",IF(H$93="-","",H310*H$159),"N/A"))</f>
        <v>0</v>
      </c>
      <c r="I311" s="316">
        <f t="shared" ref="I311:BT311" si="648">IF($C99="NON-QALY",IF(I$93="-","",I$158*I310),IF($C99="QALY",IF(I$93="-","",I310*I$159),"N/A"))</f>
        <v>0</v>
      </c>
      <c r="J311" s="316">
        <f t="shared" si="648"/>
        <v>0</v>
      </c>
      <c r="K311" s="316">
        <f t="shared" si="648"/>
        <v>0</v>
      </c>
      <c r="L311" s="316">
        <f t="shared" si="648"/>
        <v>0</v>
      </c>
      <c r="M311" s="316">
        <f t="shared" si="648"/>
        <v>0</v>
      </c>
      <c r="N311" s="316">
        <f t="shared" si="648"/>
        <v>0</v>
      </c>
      <c r="O311" s="316">
        <f t="shared" si="648"/>
        <v>0</v>
      </c>
      <c r="P311" s="316">
        <f t="shared" si="648"/>
        <v>0</v>
      </c>
      <c r="Q311" s="316">
        <f t="shared" si="648"/>
        <v>0</v>
      </c>
      <c r="R311" s="316">
        <f t="shared" si="648"/>
        <v>0</v>
      </c>
      <c r="S311" s="316">
        <f t="shared" si="648"/>
        <v>0</v>
      </c>
      <c r="T311" s="316">
        <f t="shared" si="648"/>
        <v>0</v>
      </c>
      <c r="U311" s="316">
        <f t="shared" si="648"/>
        <v>0</v>
      </c>
      <c r="V311" s="316">
        <f t="shared" si="648"/>
        <v>0</v>
      </c>
      <c r="W311" s="316">
        <f t="shared" si="648"/>
        <v>0</v>
      </c>
      <c r="X311" s="316">
        <f t="shared" si="648"/>
        <v>0</v>
      </c>
      <c r="Y311" s="316">
        <f t="shared" si="648"/>
        <v>0</v>
      </c>
      <c r="Z311" s="316">
        <f t="shared" si="648"/>
        <v>0</v>
      </c>
      <c r="AA311" s="316">
        <f t="shared" si="648"/>
        <v>0</v>
      </c>
      <c r="AB311" s="316">
        <f t="shared" si="648"/>
        <v>0</v>
      </c>
      <c r="AC311" s="316">
        <f t="shared" si="648"/>
        <v>0</v>
      </c>
      <c r="AD311" s="316">
        <f t="shared" si="648"/>
        <v>0</v>
      </c>
      <c r="AE311" s="316">
        <f t="shared" si="648"/>
        <v>0</v>
      </c>
      <c r="AF311" s="316">
        <f t="shared" si="648"/>
        <v>0</v>
      </c>
      <c r="AG311" s="316">
        <f t="shared" si="648"/>
        <v>0</v>
      </c>
      <c r="AH311" s="316">
        <f t="shared" si="648"/>
        <v>0</v>
      </c>
      <c r="AI311" s="316">
        <f t="shared" si="648"/>
        <v>0</v>
      </c>
      <c r="AJ311" s="316">
        <f t="shared" si="648"/>
        <v>0</v>
      </c>
      <c r="AK311" s="316">
        <f t="shared" si="648"/>
        <v>0</v>
      </c>
      <c r="AL311" s="316">
        <f t="shared" si="648"/>
        <v>0</v>
      </c>
      <c r="AM311" s="316">
        <f t="shared" si="648"/>
        <v>0</v>
      </c>
      <c r="AN311" s="316">
        <f t="shared" si="648"/>
        <v>0</v>
      </c>
      <c r="AO311" s="316">
        <f t="shared" si="648"/>
        <v>0</v>
      </c>
      <c r="AP311" s="316">
        <f t="shared" si="648"/>
        <v>0</v>
      </c>
      <c r="AQ311" s="316">
        <f t="shared" si="648"/>
        <v>0</v>
      </c>
      <c r="AR311" s="316">
        <f t="shared" si="648"/>
        <v>0</v>
      </c>
      <c r="AS311" s="316">
        <f t="shared" si="648"/>
        <v>0</v>
      </c>
      <c r="AT311" s="316">
        <f t="shared" si="648"/>
        <v>0</v>
      </c>
      <c r="AU311" s="316">
        <f t="shared" si="648"/>
        <v>0</v>
      </c>
      <c r="AV311" s="316">
        <f t="shared" si="648"/>
        <v>0</v>
      </c>
      <c r="AW311" s="316">
        <f t="shared" si="648"/>
        <v>0</v>
      </c>
      <c r="AX311" s="316">
        <f t="shared" si="648"/>
        <v>0</v>
      </c>
      <c r="AY311" s="316">
        <f t="shared" si="648"/>
        <v>0</v>
      </c>
      <c r="AZ311" s="316">
        <f t="shared" si="648"/>
        <v>0</v>
      </c>
      <c r="BA311" s="316">
        <f t="shared" si="648"/>
        <v>0</v>
      </c>
      <c r="BB311" s="316">
        <f t="shared" si="648"/>
        <v>0</v>
      </c>
      <c r="BC311" s="316">
        <f t="shared" si="648"/>
        <v>0</v>
      </c>
      <c r="BD311" s="316">
        <f t="shared" si="648"/>
        <v>0</v>
      </c>
      <c r="BE311" s="316">
        <f t="shared" si="648"/>
        <v>0</v>
      </c>
      <c r="BF311" s="316">
        <f t="shared" si="648"/>
        <v>0</v>
      </c>
      <c r="BG311" s="316">
        <f t="shared" si="648"/>
        <v>0</v>
      </c>
      <c r="BH311" s="316">
        <f t="shared" si="648"/>
        <v>0</v>
      </c>
      <c r="BI311" s="316">
        <f t="shared" si="648"/>
        <v>0</v>
      </c>
      <c r="BJ311" s="316">
        <f t="shared" si="648"/>
        <v>0</v>
      </c>
      <c r="BK311" s="316">
        <f t="shared" si="648"/>
        <v>0</v>
      </c>
      <c r="BL311" s="316">
        <f t="shared" si="648"/>
        <v>0</v>
      </c>
      <c r="BM311" s="316">
        <f t="shared" si="648"/>
        <v>0</v>
      </c>
      <c r="BN311" s="316">
        <f t="shared" si="648"/>
        <v>0</v>
      </c>
      <c r="BO311" s="316">
        <f t="shared" si="648"/>
        <v>0</v>
      </c>
      <c r="BP311" s="316">
        <f t="shared" si="648"/>
        <v>0</v>
      </c>
      <c r="BQ311" s="316">
        <f t="shared" si="648"/>
        <v>0</v>
      </c>
      <c r="BR311" s="316">
        <f t="shared" si="648"/>
        <v>0</v>
      </c>
      <c r="BS311" s="316">
        <f t="shared" si="648"/>
        <v>0</v>
      </c>
      <c r="BT311" s="316">
        <f t="shared" si="648"/>
        <v>0</v>
      </c>
      <c r="BU311" s="316">
        <f t="shared" ref="BU311:BX311" si="649">IF($C99="NON-QALY",IF(BU$93="-","",BU$158*BU310),IF($C99="QALY",IF(BU$93="-","",BU310*BU$159),"N/A"))</f>
        <v>0</v>
      </c>
      <c r="BV311" s="316">
        <f t="shared" si="649"/>
        <v>0</v>
      </c>
      <c r="BW311" s="316">
        <f t="shared" si="649"/>
        <v>0</v>
      </c>
      <c r="BX311" s="316">
        <f t="shared" si="649"/>
        <v>0</v>
      </c>
    </row>
    <row r="312" spans="1:76" ht="12" customHeight="1" x14ac:dyDescent="0.2">
      <c r="A312" s="726" t="s">
        <v>566</v>
      </c>
      <c r="B312" s="713">
        <f>B100</f>
        <v>0</v>
      </c>
      <c r="C312" s="713" t="str">
        <f>C100</f>
        <v>Non-QALY</v>
      </c>
      <c r="D312" s="709">
        <f>E312/(IF(C100="QALY",Factors!$BU$75,Factors!$BU$74))</f>
        <v>0</v>
      </c>
      <c r="E312" s="709">
        <f t="shared" ref="E312" si="650">SUM(G313:BX313)</f>
        <v>0</v>
      </c>
      <c r="F312" s="34" t="s">
        <v>325</v>
      </c>
      <c r="G312" s="316">
        <f>G100</f>
        <v>0</v>
      </c>
      <c r="H312" s="316">
        <f t="shared" ref="H312:BS312" si="651">H100</f>
        <v>0</v>
      </c>
      <c r="I312" s="316">
        <f t="shared" si="651"/>
        <v>0</v>
      </c>
      <c r="J312" s="316">
        <f t="shared" si="651"/>
        <v>0</v>
      </c>
      <c r="K312" s="316">
        <f t="shared" si="651"/>
        <v>0</v>
      </c>
      <c r="L312" s="316">
        <f t="shared" si="651"/>
        <v>0</v>
      </c>
      <c r="M312" s="316">
        <f t="shared" si="651"/>
        <v>0</v>
      </c>
      <c r="N312" s="316">
        <f t="shared" si="651"/>
        <v>0</v>
      </c>
      <c r="O312" s="316">
        <f t="shared" si="651"/>
        <v>0</v>
      </c>
      <c r="P312" s="316">
        <f t="shared" si="651"/>
        <v>0</v>
      </c>
      <c r="Q312" s="316">
        <f t="shared" si="651"/>
        <v>0</v>
      </c>
      <c r="R312" s="316">
        <f t="shared" si="651"/>
        <v>0</v>
      </c>
      <c r="S312" s="316">
        <f t="shared" si="651"/>
        <v>0</v>
      </c>
      <c r="T312" s="316">
        <f t="shared" si="651"/>
        <v>0</v>
      </c>
      <c r="U312" s="316">
        <f t="shared" si="651"/>
        <v>0</v>
      </c>
      <c r="V312" s="316">
        <f t="shared" si="651"/>
        <v>0</v>
      </c>
      <c r="W312" s="316">
        <f t="shared" si="651"/>
        <v>0</v>
      </c>
      <c r="X312" s="316">
        <f t="shared" si="651"/>
        <v>0</v>
      </c>
      <c r="Y312" s="316">
        <f t="shared" si="651"/>
        <v>0</v>
      </c>
      <c r="Z312" s="316">
        <f t="shared" si="651"/>
        <v>0</v>
      </c>
      <c r="AA312" s="316">
        <f t="shared" si="651"/>
        <v>0</v>
      </c>
      <c r="AB312" s="316">
        <f t="shared" si="651"/>
        <v>0</v>
      </c>
      <c r="AC312" s="316">
        <f t="shared" si="651"/>
        <v>0</v>
      </c>
      <c r="AD312" s="316">
        <f t="shared" si="651"/>
        <v>0</v>
      </c>
      <c r="AE312" s="316">
        <f t="shared" si="651"/>
        <v>0</v>
      </c>
      <c r="AF312" s="316">
        <f t="shared" si="651"/>
        <v>0</v>
      </c>
      <c r="AG312" s="316">
        <f t="shared" si="651"/>
        <v>0</v>
      </c>
      <c r="AH312" s="316">
        <f t="shared" si="651"/>
        <v>0</v>
      </c>
      <c r="AI312" s="316">
        <f t="shared" si="651"/>
        <v>0</v>
      </c>
      <c r="AJ312" s="316">
        <f t="shared" si="651"/>
        <v>0</v>
      </c>
      <c r="AK312" s="316">
        <f t="shared" si="651"/>
        <v>0</v>
      </c>
      <c r="AL312" s="316">
        <f t="shared" si="651"/>
        <v>0</v>
      </c>
      <c r="AM312" s="316">
        <f t="shared" si="651"/>
        <v>0</v>
      </c>
      <c r="AN312" s="316">
        <f t="shared" si="651"/>
        <v>0</v>
      </c>
      <c r="AO312" s="316">
        <f t="shared" si="651"/>
        <v>0</v>
      </c>
      <c r="AP312" s="316">
        <f t="shared" si="651"/>
        <v>0</v>
      </c>
      <c r="AQ312" s="316">
        <f t="shared" si="651"/>
        <v>0</v>
      </c>
      <c r="AR312" s="316">
        <f t="shared" si="651"/>
        <v>0</v>
      </c>
      <c r="AS312" s="316">
        <f t="shared" si="651"/>
        <v>0</v>
      </c>
      <c r="AT312" s="316">
        <f t="shared" si="651"/>
        <v>0</v>
      </c>
      <c r="AU312" s="316">
        <f t="shared" si="651"/>
        <v>0</v>
      </c>
      <c r="AV312" s="316">
        <f t="shared" si="651"/>
        <v>0</v>
      </c>
      <c r="AW312" s="316">
        <f t="shared" si="651"/>
        <v>0</v>
      </c>
      <c r="AX312" s="316">
        <f t="shared" si="651"/>
        <v>0</v>
      </c>
      <c r="AY312" s="316">
        <f t="shared" si="651"/>
        <v>0</v>
      </c>
      <c r="AZ312" s="316">
        <f t="shared" si="651"/>
        <v>0</v>
      </c>
      <c r="BA312" s="316">
        <f t="shared" si="651"/>
        <v>0</v>
      </c>
      <c r="BB312" s="316">
        <f t="shared" si="651"/>
        <v>0</v>
      </c>
      <c r="BC312" s="316">
        <f t="shared" si="651"/>
        <v>0</v>
      </c>
      <c r="BD312" s="316">
        <f t="shared" si="651"/>
        <v>0</v>
      </c>
      <c r="BE312" s="316">
        <f t="shared" si="651"/>
        <v>0</v>
      </c>
      <c r="BF312" s="316">
        <f t="shared" si="651"/>
        <v>0</v>
      </c>
      <c r="BG312" s="316">
        <f t="shared" si="651"/>
        <v>0</v>
      </c>
      <c r="BH312" s="316">
        <f t="shared" si="651"/>
        <v>0</v>
      </c>
      <c r="BI312" s="316">
        <f t="shared" si="651"/>
        <v>0</v>
      </c>
      <c r="BJ312" s="316">
        <f t="shared" si="651"/>
        <v>0</v>
      </c>
      <c r="BK312" s="316">
        <f t="shared" si="651"/>
        <v>0</v>
      </c>
      <c r="BL312" s="316">
        <f t="shared" si="651"/>
        <v>0</v>
      </c>
      <c r="BM312" s="316">
        <f t="shared" si="651"/>
        <v>0</v>
      </c>
      <c r="BN312" s="316">
        <f t="shared" si="651"/>
        <v>0</v>
      </c>
      <c r="BO312" s="316">
        <f t="shared" si="651"/>
        <v>0</v>
      </c>
      <c r="BP312" s="316">
        <f t="shared" si="651"/>
        <v>0</v>
      </c>
      <c r="BQ312" s="316">
        <f t="shared" si="651"/>
        <v>0</v>
      </c>
      <c r="BR312" s="316">
        <f t="shared" si="651"/>
        <v>0</v>
      </c>
      <c r="BS312" s="316">
        <f t="shared" si="651"/>
        <v>0</v>
      </c>
      <c r="BT312" s="316">
        <f t="shared" ref="BT312:BX312" si="652">BT100</f>
        <v>0</v>
      </c>
      <c r="BU312" s="316">
        <f t="shared" si="652"/>
        <v>0</v>
      </c>
      <c r="BV312" s="316">
        <f t="shared" si="652"/>
        <v>0</v>
      </c>
      <c r="BW312" s="316">
        <f t="shared" si="652"/>
        <v>0</v>
      </c>
      <c r="BX312" s="316">
        <f t="shared" si="652"/>
        <v>0</v>
      </c>
    </row>
    <row r="313" spans="1:76" ht="12" customHeight="1" x14ac:dyDescent="0.2">
      <c r="A313" s="727"/>
      <c r="B313" s="714"/>
      <c r="C313" s="714"/>
      <c r="D313" s="710"/>
      <c r="E313" s="710"/>
      <c r="F313" s="90" t="s">
        <v>324</v>
      </c>
      <c r="G313" s="316">
        <f>IF($C100="","N/A",G312)</f>
        <v>0</v>
      </c>
      <c r="H313" s="316">
        <f>IF($C100="NON-QALY",IF(H$93="-","",H$158*H312),IF($C100="QALY",IF(H$93="-","",H312*H$159),"N/A"))</f>
        <v>0</v>
      </c>
      <c r="I313" s="316">
        <f t="shared" ref="I313:BT313" si="653">IF($C100="NON-QALY",IF(I$93="-","",I$158*I312),IF($C100="QALY",IF(I$93="-","",I312*I$159),"N/A"))</f>
        <v>0</v>
      </c>
      <c r="J313" s="316">
        <f t="shared" si="653"/>
        <v>0</v>
      </c>
      <c r="K313" s="316">
        <f t="shared" si="653"/>
        <v>0</v>
      </c>
      <c r="L313" s="316">
        <f t="shared" si="653"/>
        <v>0</v>
      </c>
      <c r="M313" s="316">
        <f t="shared" si="653"/>
        <v>0</v>
      </c>
      <c r="N313" s="316">
        <f t="shared" si="653"/>
        <v>0</v>
      </c>
      <c r="O313" s="316">
        <f t="shared" si="653"/>
        <v>0</v>
      </c>
      <c r="P313" s="316">
        <f t="shared" si="653"/>
        <v>0</v>
      </c>
      <c r="Q313" s="316">
        <f t="shared" si="653"/>
        <v>0</v>
      </c>
      <c r="R313" s="316">
        <f t="shared" si="653"/>
        <v>0</v>
      </c>
      <c r="S313" s="316">
        <f t="shared" si="653"/>
        <v>0</v>
      </c>
      <c r="T313" s="316">
        <f t="shared" si="653"/>
        <v>0</v>
      </c>
      <c r="U313" s="316">
        <f t="shared" si="653"/>
        <v>0</v>
      </c>
      <c r="V313" s="316">
        <f t="shared" si="653"/>
        <v>0</v>
      </c>
      <c r="W313" s="316">
        <f t="shared" si="653"/>
        <v>0</v>
      </c>
      <c r="X313" s="316">
        <f t="shared" si="653"/>
        <v>0</v>
      </c>
      <c r="Y313" s="316">
        <f t="shared" si="653"/>
        <v>0</v>
      </c>
      <c r="Z313" s="316">
        <f t="shared" si="653"/>
        <v>0</v>
      </c>
      <c r="AA313" s="316">
        <f t="shared" si="653"/>
        <v>0</v>
      </c>
      <c r="AB313" s="316">
        <f t="shared" si="653"/>
        <v>0</v>
      </c>
      <c r="AC313" s="316">
        <f t="shared" si="653"/>
        <v>0</v>
      </c>
      <c r="AD313" s="316">
        <f t="shared" si="653"/>
        <v>0</v>
      </c>
      <c r="AE313" s="316">
        <f t="shared" si="653"/>
        <v>0</v>
      </c>
      <c r="AF313" s="316">
        <f t="shared" si="653"/>
        <v>0</v>
      </c>
      <c r="AG313" s="316">
        <f t="shared" si="653"/>
        <v>0</v>
      </c>
      <c r="AH313" s="316">
        <f t="shared" si="653"/>
        <v>0</v>
      </c>
      <c r="AI313" s="316">
        <f t="shared" si="653"/>
        <v>0</v>
      </c>
      <c r="AJ313" s="316">
        <f t="shared" si="653"/>
        <v>0</v>
      </c>
      <c r="AK313" s="316">
        <f t="shared" si="653"/>
        <v>0</v>
      </c>
      <c r="AL313" s="316">
        <f t="shared" si="653"/>
        <v>0</v>
      </c>
      <c r="AM313" s="316">
        <f t="shared" si="653"/>
        <v>0</v>
      </c>
      <c r="AN313" s="316">
        <f t="shared" si="653"/>
        <v>0</v>
      </c>
      <c r="AO313" s="316">
        <f t="shared" si="653"/>
        <v>0</v>
      </c>
      <c r="AP313" s="316">
        <f t="shared" si="653"/>
        <v>0</v>
      </c>
      <c r="AQ313" s="316">
        <f t="shared" si="653"/>
        <v>0</v>
      </c>
      <c r="AR313" s="316">
        <f t="shared" si="653"/>
        <v>0</v>
      </c>
      <c r="AS313" s="316">
        <f t="shared" si="653"/>
        <v>0</v>
      </c>
      <c r="AT313" s="316">
        <f t="shared" si="653"/>
        <v>0</v>
      </c>
      <c r="AU313" s="316">
        <f t="shared" si="653"/>
        <v>0</v>
      </c>
      <c r="AV313" s="316">
        <f t="shared" si="653"/>
        <v>0</v>
      </c>
      <c r="AW313" s="316">
        <f t="shared" si="653"/>
        <v>0</v>
      </c>
      <c r="AX313" s="316">
        <f t="shared" si="653"/>
        <v>0</v>
      </c>
      <c r="AY313" s="316">
        <f t="shared" si="653"/>
        <v>0</v>
      </c>
      <c r="AZ313" s="316">
        <f t="shared" si="653"/>
        <v>0</v>
      </c>
      <c r="BA313" s="316">
        <f t="shared" si="653"/>
        <v>0</v>
      </c>
      <c r="BB313" s="316">
        <f t="shared" si="653"/>
        <v>0</v>
      </c>
      <c r="BC313" s="316">
        <f t="shared" si="653"/>
        <v>0</v>
      </c>
      <c r="BD313" s="316">
        <f t="shared" si="653"/>
        <v>0</v>
      </c>
      <c r="BE313" s="316">
        <f t="shared" si="653"/>
        <v>0</v>
      </c>
      <c r="BF313" s="316">
        <f t="shared" si="653"/>
        <v>0</v>
      </c>
      <c r="BG313" s="316">
        <f t="shared" si="653"/>
        <v>0</v>
      </c>
      <c r="BH313" s="316">
        <f t="shared" si="653"/>
        <v>0</v>
      </c>
      <c r="BI313" s="316">
        <f t="shared" si="653"/>
        <v>0</v>
      </c>
      <c r="BJ313" s="316">
        <f t="shared" si="653"/>
        <v>0</v>
      </c>
      <c r="BK313" s="316">
        <f t="shared" si="653"/>
        <v>0</v>
      </c>
      <c r="BL313" s="316">
        <f t="shared" si="653"/>
        <v>0</v>
      </c>
      <c r="BM313" s="316">
        <f t="shared" si="653"/>
        <v>0</v>
      </c>
      <c r="BN313" s="316">
        <f t="shared" si="653"/>
        <v>0</v>
      </c>
      <c r="BO313" s="316">
        <f t="shared" si="653"/>
        <v>0</v>
      </c>
      <c r="BP313" s="316">
        <f t="shared" si="653"/>
        <v>0</v>
      </c>
      <c r="BQ313" s="316">
        <f t="shared" si="653"/>
        <v>0</v>
      </c>
      <c r="BR313" s="316">
        <f t="shared" si="653"/>
        <v>0</v>
      </c>
      <c r="BS313" s="316">
        <f t="shared" si="653"/>
        <v>0</v>
      </c>
      <c r="BT313" s="316">
        <f t="shared" si="653"/>
        <v>0</v>
      </c>
      <c r="BU313" s="316">
        <f t="shared" ref="BU313:BX313" si="654">IF($C100="NON-QALY",IF(BU$93="-","",BU$158*BU312),IF($C100="QALY",IF(BU$93="-","",BU312*BU$159),"N/A"))</f>
        <v>0</v>
      </c>
      <c r="BV313" s="316">
        <f t="shared" si="654"/>
        <v>0</v>
      </c>
      <c r="BW313" s="316">
        <f t="shared" si="654"/>
        <v>0</v>
      </c>
      <c r="BX313" s="316">
        <f t="shared" si="654"/>
        <v>0</v>
      </c>
    </row>
    <row r="314" spans="1:76" ht="12" customHeight="1" x14ac:dyDescent="0.2">
      <c r="A314" s="726" t="s">
        <v>567</v>
      </c>
      <c r="B314" s="713">
        <f>B101</f>
        <v>0</v>
      </c>
      <c r="C314" s="713" t="str">
        <f>C101</f>
        <v>Non-QALY</v>
      </c>
      <c r="D314" s="709">
        <f>E314/(IF(C101="QALY",Factors!$BU$75,Factors!$BU$74))</f>
        <v>0</v>
      </c>
      <c r="E314" s="709">
        <f t="shared" ref="E314" si="655">SUM(G315:BX315)</f>
        <v>0</v>
      </c>
      <c r="F314" s="34" t="s">
        <v>325</v>
      </c>
      <c r="G314" s="316">
        <f>G101</f>
        <v>0</v>
      </c>
      <c r="H314" s="316">
        <f t="shared" ref="H314:BS314" si="656">H101</f>
        <v>0</v>
      </c>
      <c r="I314" s="316">
        <f t="shared" si="656"/>
        <v>0</v>
      </c>
      <c r="J314" s="316">
        <f t="shared" si="656"/>
        <v>0</v>
      </c>
      <c r="K314" s="316">
        <f t="shared" si="656"/>
        <v>0</v>
      </c>
      <c r="L314" s="316">
        <f t="shared" si="656"/>
        <v>0</v>
      </c>
      <c r="M314" s="316">
        <f t="shared" si="656"/>
        <v>0</v>
      </c>
      <c r="N314" s="316">
        <f t="shared" si="656"/>
        <v>0</v>
      </c>
      <c r="O314" s="316">
        <f t="shared" si="656"/>
        <v>0</v>
      </c>
      <c r="P314" s="316">
        <f t="shared" si="656"/>
        <v>0</v>
      </c>
      <c r="Q314" s="316">
        <f t="shared" si="656"/>
        <v>0</v>
      </c>
      <c r="R314" s="316">
        <f t="shared" si="656"/>
        <v>0</v>
      </c>
      <c r="S314" s="316">
        <f t="shared" si="656"/>
        <v>0</v>
      </c>
      <c r="T314" s="316">
        <f t="shared" si="656"/>
        <v>0</v>
      </c>
      <c r="U314" s="316">
        <f t="shared" si="656"/>
        <v>0</v>
      </c>
      <c r="V314" s="316">
        <f t="shared" si="656"/>
        <v>0</v>
      </c>
      <c r="W314" s="316">
        <f t="shared" si="656"/>
        <v>0</v>
      </c>
      <c r="X314" s="316">
        <f t="shared" si="656"/>
        <v>0</v>
      </c>
      <c r="Y314" s="316">
        <f t="shared" si="656"/>
        <v>0</v>
      </c>
      <c r="Z314" s="316">
        <f t="shared" si="656"/>
        <v>0</v>
      </c>
      <c r="AA314" s="316">
        <f t="shared" si="656"/>
        <v>0</v>
      </c>
      <c r="AB314" s="316">
        <f t="shared" si="656"/>
        <v>0</v>
      </c>
      <c r="AC314" s="316">
        <f t="shared" si="656"/>
        <v>0</v>
      </c>
      <c r="AD314" s="316">
        <f t="shared" si="656"/>
        <v>0</v>
      </c>
      <c r="AE314" s="316">
        <f t="shared" si="656"/>
        <v>0</v>
      </c>
      <c r="AF314" s="316">
        <f t="shared" si="656"/>
        <v>0</v>
      </c>
      <c r="AG314" s="316">
        <f t="shared" si="656"/>
        <v>0</v>
      </c>
      <c r="AH314" s="316">
        <f t="shared" si="656"/>
        <v>0</v>
      </c>
      <c r="AI314" s="316">
        <f t="shared" si="656"/>
        <v>0</v>
      </c>
      <c r="AJ314" s="316">
        <f t="shared" si="656"/>
        <v>0</v>
      </c>
      <c r="AK314" s="316">
        <f t="shared" si="656"/>
        <v>0</v>
      </c>
      <c r="AL314" s="316">
        <f t="shared" si="656"/>
        <v>0</v>
      </c>
      <c r="AM314" s="316">
        <f t="shared" si="656"/>
        <v>0</v>
      </c>
      <c r="AN314" s="316">
        <f t="shared" si="656"/>
        <v>0</v>
      </c>
      <c r="AO314" s="316">
        <f t="shared" si="656"/>
        <v>0</v>
      </c>
      <c r="AP314" s="316">
        <f t="shared" si="656"/>
        <v>0</v>
      </c>
      <c r="AQ314" s="316">
        <f t="shared" si="656"/>
        <v>0</v>
      </c>
      <c r="AR314" s="316">
        <f t="shared" si="656"/>
        <v>0</v>
      </c>
      <c r="AS314" s="316">
        <f t="shared" si="656"/>
        <v>0</v>
      </c>
      <c r="AT314" s="316">
        <f t="shared" si="656"/>
        <v>0</v>
      </c>
      <c r="AU314" s="316">
        <f t="shared" si="656"/>
        <v>0</v>
      </c>
      <c r="AV314" s="316">
        <f t="shared" si="656"/>
        <v>0</v>
      </c>
      <c r="AW314" s="316">
        <f t="shared" si="656"/>
        <v>0</v>
      </c>
      <c r="AX314" s="316">
        <f t="shared" si="656"/>
        <v>0</v>
      </c>
      <c r="AY314" s="316">
        <f t="shared" si="656"/>
        <v>0</v>
      </c>
      <c r="AZ314" s="316">
        <f t="shared" si="656"/>
        <v>0</v>
      </c>
      <c r="BA314" s="316">
        <f t="shared" si="656"/>
        <v>0</v>
      </c>
      <c r="BB314" s="316">
        <f t="shared" si="656"/>
        <v>0</v>
      </c>
      <c r="BC314" s="316">
        <f t="shared" si="656"/>
        <v>0</v>
      </c>
      <c r="BD314" s="316">
        <f t="shared" si="656"/>
        <v>0</v>
      </c>
      <c r="BE314" s="316">
        <f t="shared" si="656"/>
        <v>0</v>
      </c>
      <c r="BF314" s="316">
        <f t="shared" si="656"/>
        <v>0</v>
      </c>
      <c r="BG314" s="316">
        <f t="shared" si="656"/>
        <v>0</v>
      </c>
      <c r="BH314" s="316">
        <f t="shared" si="656"/>
        <v>0</v>
      </c>
      <c r="BI314" s="316">
        <f t="shared" si="656"/>
        <v>0</v>
      </c>
      <c r="BJ314" s="316">
        <f t="shared" si="656"/>
        <v>0</v>
      </c>
      <c r="BK314" s="316">
        <f t="shared" si="656"/>
        <v>0</v>
      </c>
      <c r="BL314" s="316">
        <f t="shared" si="656"/>
        <v>0</v>
      </c>
      <c r="BM314" s="316">
        <f t="shared" si="656"/>
        <v>0</v>
      </c>
      <c r="BN314" s="316">
        <f t="shared" si="656"/>
        <v>0</v>
      </c>
      <c r="BO314" s="316">
        <f t="shared" si="656"/>
        <v>0</v>
      </c>
      <c r="BP314" s="316">
        <f t="shared" si="656"/>
        <v>0</v>
      </c>
      <c r="BQ314" s="316">
        <f t="shared" si="656"/>
        <v>0</v>
      </c>
      <c r="BR314" s="316">
        <f t="shared" si="656"/>
        <v>0</v>
      </c>
      <c r="BS314" s="316">
        <f t="shared" si="656"/>
        <v>0</v>
      </c>
      <c r="BT314" s="316">
        <f t="shared" ref="BT314:BX314" si="657">BT101</f>
        <v>0</v>
      </c>
      <c r="BU314" s="316">
        <f t="shared" si="657"/>
        <v>0</v>
      </c>
      <c r="BV314" s="316">
        <f t="shared" si="657"/>
        <v>0</v>
      </c>
      <c r="BW314" s="316">
        <f t="shared" si="657"/>
        <v>0</v>
      </c>
      <c r="BX314" s="316">
        <f t="shared" si="657"/>
        <v>0</v>
      </c>
    </row>
    <row r="315" spans="1:76" ht="12" customHeight="1" x14ac:dyDescent="0.2">
      <c r="A315" s="727"/>
      <c r="B315" s="714"/>
      <c r="C315" s="714"/>
      <c r="D315" s="710"/>
      <c r="E315" s="710"/>
      <c r="F315" s="90" t="s">
        <v>324</v>
      </c>
      <c r="G315" s="316">
        <f>IF($C101="","N/A",G314)</f>
        <v>0</v>
      </c>
      <c r="H315" s="316">
        <f>IF($C101="NON-QALY",IF(H$93="-","",H$158*H314),IF($C101="QALY",IF(H$93="-","",H314*H$159),"N/A"))</f>
        <v>0</v>
      </c>
      <c r="I315" s="316">
        <f t="shared" ref="I315:BT315" si="658">IF($C101="NON-QALY",IF(I$93="-","",I$158*I314),IF($C101="QALY",IF(I$93="-","",I314*I$159),"N/A"))</f>
        <v>0</v>
      </c>
      <c r="J315" s="316">
        <f t="shared" si="658"/>
        <v>0</v>
      </c>
      <c r="K315" s="316">
        <f t="shared" si="658"/>
        <v>0</v>
      </c>
      <c r="L315" s="316">
        <f t="shared" si="658"/>
        <v>0</v>
      </c>
      <c r="M315" s="316">
        <f t="shared" si="658"/>
        <v>0</v>
      </c>
      <c r="N315" s="316">
        <f t="shared" si="658"/>
        <v>0</v>
      </c>
      <c r="O315" s="316">
        <f t="shared" si="658"/>
        <v>0</v>
      </c>
      <c r="P315" s="316">
        <f t="shared" si="658"/>
        <v>0</v>
      </c>
      <c r="Q315" s="316">
        <f t="shared" si="658"/>
        <v>0</v>
      </c>
      <c r="R315" s="316">
        <f t="shared" si="658"/>
        <v>0</v>
      </c>
      <c r="S315" s="316">
        <f t="shared" si="658"/>
        <v>0</v>
      </c>
      <c r="T315" s="316">
        <f t="shared" si="658"/>
        <v>0</v>
      </c>
      <c r="U315" s="316">
        <f t="shared" si="658"/>
        <v>0</v>
      </c>
      <c r="V315" s="316">
        <f t="shared" si="658"/>
        <v>0</v>
      </c>
      <c r="W315" s="316">
        <f t="shared" si="658"/>
        <v>0</v>
      </c>
      <c r="X315" s="316">
        <f t="shared" si="658"/>
        <v>0</v>
      </c>
      <c r="Y315" s="316">
        <f t="shared" si="658"/>
        <v>0</v>
      </c>
      <c r="Z315" s="316">
        <f t="shared" si="658"/>
        <v>0</v>
      </c>
      <c r="AA315" s="316">
        <f t="shared" si="658"/>
        <v>0</v>
      </c>
      <c r="AB315" s="316">
        <f t="shared" si="658"/>
        <v>0</v>
      </c>
      <c r="AC315" s="316">
        <f t="shared" si="658"/>
        <v>0</v>
      </c>
      <c r="AD315" s="316">
        <f t="shared" si="658"/>
        <v>0</v>
      </c>
      <c r="AE315" s="316">
        <f t="shared" si="658"/>
        <v>0</v>
      </c>
      <c r="AF315" s="316">
        <f t="shared" si="658"/>
        <v>0</v>
      </c>
      <c r="AG315" s="316">
        <f t="shared" si="658"/>
        <v>0</v>
      </c>
      <c r="AH315" s="316">
        <f t="shared" si="658"/>
        <v>0</v>
      </c>
      <c r="AI315" s="316">
        <f t="shared" si="658"/>
        <v>0</v>
      </c>
      <c r="AJ315" s="316">
        <f t="shared" si="658"/>
        <v>0</v>
      </c>
      <c r="AK315" s="316">
        <f t="shared" si="658"/>
        <v>0</v>
      </c>
      <c r="AL315" s="316">
        <f t="shared" si="658"/>
        <v>0</v>
      </c>
      <c r="AM315" s="316">
        <f t="shared" si="658"/>
        <v>0</v>
      </c>
      <c r="AN315" s="316">
        <f t="shared" si="658"/>
        <v>0</v>
      </c>
      <c r="AO315" s="316">
        <f t="shared" si="658"/>
        <v>0</v>
      </c>
      <c r="AP315" s="316">
        <f t="shared" si="658"/>
        <v>0</v>
      </c>
      <c r="AQ315" s="316">
        <f t="shared" si="658"/>
        <v>0</v>
      </c>
      <c r="AR315" s="316">
        <f t="shared" si="658"/>
        <v>0</v>
      </c>
      <c r="AS315" s="316">
        <f t="shared" si="658"/>
        <v>0</v>
      </c>
      <c r="AT315" s="316">
        <f t="shared" si="658"/>
        <v>0</v>
      </c>
      <c r="AU315" s="316">
        <f t="shared" si="658"/>
        <v>0</v>
      </c>
      <c r="AV315" s="316">
        <f t="shared" si="658"/>
        <v>0</v>
      </c>
      <c r="AW315" s="316">
        <f t="shared" si="658"/>
        <v>0</v>
      </c>
      <c r="AX315" s="316">
        <f t="shared" si="658"/>
        <v>0</v>
      </c>
      <c r="AY315" s="316">
        <f t="shared" si="658"/>
        <v>0</v>
      </c>
      <c r="AZ315" s="316">
        <f t="shared" si="658"/>
        <v>0</v>
      </c>
      <c r="BA315" s="316">
        <f t="shared" si="658"/>
        <v>0</v>
      </c>
      <c r="BB315" s="316">
        <f t="shared" si="658"/>
        <v>0</v>
      </c>
      <c r="BC315" s="316">
        <f t="shared" si="658"/>
        <v>0</v>
      </c>
      <c r="BD315" s="316">
        <f t="shared" si="658"/>
        <v>0</v>
      </c>
      <c r="BE315" s="316">
        <f t="shared" si="658"/>
        <v>0</v>
      </c>
      <c r="BF315" s="316">
        <f t="shared" si="658"/>
        <v>0</v>
      </c>
      <c r="BG315" s="316">
        <f t="shared" si="658"/>
        <v>0</v>
      </c>
      <c r="BH315" s="316">
        <f t="shared" si="658"/>
        <v>0</v>
      </c>
      <c r="BI315" s="316">
        <f t="shared" si="658"/>
        <v>0</v>
      </c>
      <c r="BJ315" s="316">
        <f t="shared" si="658"/>
        <v>0</v>
      </c>
      <c r="BK315" s="316">
        <f t="shared" si="658"/>
        <v>0</v>
      </c>
      <c r="BL315" s="316">
        <f t="shared" si="658"/>
        <v>0</v>
      </c>
      <c r="BM315" s="316">
        <f t="shared" si="658"/>
        <v>0</v>
      </c>
      <c r="BN315" s="316">
        <f t="shared" si="658"/>
        <v>0</v>
      </c>
      <c r="BO315" s="316">
        <f t="shared" si="658"/>
        <v>0</v>
      </c>
      <c r="BP315" s="316">
        <f t="shared" si="658"/>
        <v>0</v>
      </c>
      <c r="BQ315" s="316">
        <f t="shared" si="658"/>
        <v>0</v>
      </c>
      <c r="BR315" s="316">
        <f t="shared" si="658"/>
        <v>0</v>
      </c>
      <c r="BS315" s="316">
        <f t="shared" si="658"/>
        <v>0</v>
      </c>
      <c r="BT315" s="316">
        <f t="shared" si="658"/>
        <v>0</v>
      </c>
      <c r="BU315" s="316">
        <f t="shared" ref="BU315:BX315" si="659">IF($C101="NON-QALY",IF(BU$93="-","",BU$158*BU314),IF($C101="QALY",IF(BU$93="-","",BU314*BU$159),"N/A"))</f>
        <v>0</v>
      </c>
      <c r="BV315" s="316">
        <f t="shared" si="659"/>
        <v>0</v>
      </c>
      <c r="BW315" s="316">
        <f t="shared" si="659"/>
        <v>0</v>
      </c>
      <c r="BX315" s="316">
        <f t="shared" si="659"/>
        <v>0</v>
      </c>
    </row>
    <row r="316" spans="1:76" ht="12" customHeight="1" x14ac:dyDescent="0.2">
      <c r="A316" s="726" t="s">
        <v>638</v>
      </c>
      <c r="B316" s="713">
        <f>B102</f>
        <v>0</v>
      </c>
      <c r="C316" s="713" t="str">
        <f>C102</f>
        <v>Non-QALY</v>
      </c>
      <c r="D316" s="709">
        <f>E316/(IF(C102="QALY",Factors!$BU$75,Factors!$BU$74))</f>
        <v>0</v>
      </c>
      <c r="E316" s="709">
        <f t="shared" ref="E316" si="660">SUM(G317:BX317)</f>
        <v>0</v>
      </c>
      <c r="F316" s="34" t="s">
        <v>325</v>
      </c>
      <c r="G316" s="316">
        <f>G102</f>
        <v>0</v>
      </c>
      <c r="H316" s="316">
        <f t="shared" ref="H316:BS316" si="661">H102</f>
        <v>0</v>
      </c>
      <c r="I316" s="316">
        <f t="shared" si="661"/>
        <v>0</v>
      </c>
      <c r="J316" s="316">
        <f t="shared" si="661"/>
        <v>0</v>
      </c>
      <c r="K316" s="316">
        <f t="shared" si="661"/>
        <v>0</v>
      </c>
      <c r="L316" s="316">
        <f t="shared" si="661"/>
        <v>0</v>
      </c>
      <c r="M316" s="316">
        <f t="shared" si="661"/>
        <v>0</v>
      </c>
      <c r="N316" s="316">
        <f t="shared" si="661"/>
        <v>0</v>
      </c>
      <c r="O316" s="316">
        <f t="shared" si="661"/>
        <v>0</v>
      </c>
      <c r="P316" s="316">
        <f t="shared" si="661"/>
        <v>0</v>
      </c>
      <c r="Q316" s="316">
        <f t="shared" si="661"/>
        <v>0</v>
      </c>
      <c r="R316" s="316">
        <f t="shared" si="661"/>
        <v>0</v>
      </c>
      <c r="S316" s="316">
        <f t="shared" si="661"/>
        <v>0</v>
      </c>
      <c r="T316" s="316">
        <f t="shared" si="661"/>
        <v>0</v>
      </c>
      <c r="U316" s="316">
        <f t="shared" si="661"/>
        <v>0</v>
      </c>
      <c r="V316" s="316">
        <f t="shared" si="661"/>
        <v>0</v>
      </c>
      <c r="W316" s="316">
        <f t="shared" si="661"/>
        <v>0</v>
      </c>
      <c r="X316" s="316">
        <f t="shared" si="661"/>
        <v>0</v>
      </c>
      <c r="Y316" s="316">
        <f t="shared" si="661"/>
        <v>0</v>
      </c>
      <c r="Z316" s="316">
        <f t="shared" si="661"/>
        <v>0</v>
      </c>
      <c r="AA316" s="316">
        <f t="shared" si="661"/>
        <v>0</v>
      </c>
      <c r="AB316" s="316">
        <f t="shared" si="661"/>
        <v>0</v>
      </c>
      <c r="AC316" s="316">
        <f t="shared" si="661"/>
        <v>0</v>
      </c>
      <c r="AD316" s="316">
        <f t="shared" si="661"/>
        <v>0</v>
      </c>
      <c r="AE316" s="316">
        <f t="shared" si="661"/>
        <v>0</v>
      </c>
      <c r="AF316" s="316">
        <f t="shared" si="661"/>
        <v>0</v>
      </c>
      <c r="AG316" s="316">
        <f t="shared" si="661"/>
        <v>0</v>
      </c>
      <c r="AH316" s="316">
        <f t="shared" si="661"/>
        <v>0</v>
      </c>
      <c r="AI316" s="316">
        <f t="shared" si="661"/>
        <v>0</v>
      </c>
      <c r="AJ316" s="316">
        <f t="shared" si="661"/>
        <v>0</v>
      </c>
      <c r="AK316" s="316">
        <f t="shared" si="661"/>
        <v>0</v>
      </c>
      <c r="AL316" s="316">
        <f t="shared" si="661"/>
        <v>0</v>
      </c>
      <c r="AM316" s="316">
        <f t="shared" si="661"/>
        <v>0</v>
      </c>
      <c r="AN316" s="316">
        <f t="shared" si="661"/>
        <v>0</v>
      </c>
      <c r="AO316" s="316">
        <f t="shared" si="661"/>
        <v>0</v>
      </c>
      <c r="AP316" s="316">
        <f t="shared" si="661"/>
        <v>0</v>
      </c>
      <c r="AQ316" s="316">
        <f t="shared" si="661"/>
        <v>0</v>
      </c>
      <c r="AR316" s="316">
        <f t="shared" si="661"/>
        <v>0</v>
      </c>
      <c r="AS316" s="316">
        <f t="shared" si="661"/>
        <v>0</v>
      </c>
      <c r="AT316" s="316">
        <f t="shared" si="661"/>
        <v>0</v>
      </c>
      <c r="AU316" s="316">
        <f t="shared" si="661"/>
        <v>0</v>
      </c>
      <c r="AV316" s="316">
        <f t="shared" si="661"/>
        <v>0</v>
      </c>
      <c r="AW316" s="316">
        <f t="shared" si="661"/>
        <v>0</v>
      </c>
      <c r="AX316" s="316">
        <f t="shared" si="661"/>
        <v>0</v>
      </c>
      <c r="AY316" s="316">
        <f t="shared" si="661"/>
        <v>0</v>
      </c>
      <c r="AZ316" s="316">
        <f t="shared" si="661"/>
        <v>0</v>
      </c>
      <c r="BA316" s="316">
        <f t="shared" si="661"/>
        <v>0</v>
      </c>
      <c r="BB316" s="316">
        <f t="shared" si="661"/>
        <v>0</v>
      </c>
      <c r="BC316" s="316">
        <f t="shared" si="661"/>
        <v>0</v>
      </c>
      <c r="BD316" s="316">
        <f t="shared" si="661"/>
        <v>0</v>
      </c>
      <c r="BE316" s="316">
        <f t="shared" si="661"/>
        <v>0</v>
      </c>
      <c r="BF316" s="316">
        <f t="shared" si="661"/>
        <v>0</v>
      </c>
      <c r="BG316" s="316">
        <f t="shared" si="661"/>
        <v>0</v>
      </c>
      <c r="BH316" s="316">
        <f t="shared" si="661"/>
        <v>0</v>
      </c>
      <c r="BI316" s="316">
        <f t="shared" si="661"/>
        <v>0</v>
      </c>
      <c r="BJ316" s="316">
        <f t="shared" si="661"/>
        <v>0</v>
      </c>
      <c r="BK316" s="316">
        <f t="shared" si="661"/>
        <v>0</v>
      </c>
      <c r="BL316" s="316">
        <f t="shared" si="661"/>
        <v>0</v>
      </c>
      <c r="BM316" s="316">
        <f t="shared" si="661"/>
        <v>0</v>
      </c>
      <c r="BN316" s="316">
        <f t="shared" si="661"/>
        <v>0</v>
      </c>
      <c r="BO316" s="316">
        <f t="shared" si="661"/>
        <v>0</v>
      </c>
      <c r="BP316" s="316">
        <f t="shared" si="661"/>
        <v>0</v>
      </c>
      <c r="BQ316" s="316">
        <f t="shared" si="661"/>
        <v>0</v>
      </c>
      <c r="BR316" s="316">
        <f t="shared" si="661"/>
        <v>0</v>
      </c>
      <c r="BS316" s="316">
        <f t="shared" si="661"/>
        <v>0</v>
      </c>
      <c r="BT316" s="316">
        <f t="shared" ref="BT316:BX316" si="662">BT102</f>
        <v>0</v>
      </c>
      <c r="BU316" s="316">
        <f t="shared" si="662"/>
        <v>0</v>
      </c>
      <c r="BV316" s="316">
        <f t="shared" si="662"/>
        <v>0</v>
      </c>
      <c r="BW316" s="316">
        <f t="shared" si="662"/>
        <v>0</v>
      </c>
      <c r="BX316" s="316">
        <f t="shared" si="662"/>
        <v>0</v>
      </c>
    </row>
    <row r="317" spans="1:76" ht="12" customHeight="1" x14ac:dyDescent="0.2">
      <c r="A317" s="727"/>
      <c r="B317" s="714"/>
      <c r="C317" s="714"/>
      <c r="D317" s="710"/>
      <c r="E317" s="710"/>
      <c r="F317" s="90" t="s">
        <v>324</v>
      </c>
      <c r="G317" s="316">
        <f>IF($C102="","N/A",G316)</f>
        <v>0</v>
      </c>
      <c r="H317" s="316">
        <f>IF($C102="NON-QALY",IF(H$93="-","",H$158*H316),IF($C102="QALY",IF(H$93="-","",H316*H$159),"N/A"))</f>
        <v>0</v>
      </c>
      <c r="I317" s="316">
        <f t="shared" ref="I317:BT317" si="663">IF($C102="NON-QALY",IF(I$93="-","",I$158*I316),IF($C102="QALY",IF(I$93="-","",I316*I$159),"N/A"))</f>
        <v>0</v>
      </c>
      <c r="J317" s="316">
        <f t="shared" si="663"/>
        <v>0</v>
      </c>
      <c r="K317" s="316">
        <f t="shared" si="663"/>
        <v>0</v>
      </c>
      <c r="L317" s="316">
        <f t="shared" si="663"/>
        <v>0</v>
      </c>
      <c r="M317" s="316">
        <f t="shared" si="663"/>
        <v>0</v>
      </c>
      <c r="N317" s="316">
        <f t="shared" si="663"/>
        <v>0</v>
      </c>
      <c r="O317" s="316">
        <f t="shared" si="663"/>
        <v>0</v>
      </c>
      <c r="P317" s="316">
        <f t="shared" si="663"/>
        <v>0</v>
      </c>
      <c r="Q317" s="316">
        <f t="shared" si="663"/>
        <v>0</v>
      </c>
      <c r="R317" s="316">
        <f t="shared" si="663"/>
        <v>0</v>
      </c>
      <c r="S317" s="316">
        <f t="shared" si="663"/>
        <v>0</v>
      </c>
      <c r="T317" s="316">
        <f t="shared" si="663"/>
        <v>0</v>
      </c>
      <c r="U317" s="316">
        <f t="shared" si="663"/>
        <v>0</v>
      </c>
      <c r="V317" s="316">
        <f t="shared" si="663"/>
        <v>0</v>
      </c>
      <c r="W317" s="316">
        <f t="shared" si="663"/>
        <v>0</v>
      </c>
      <c r="X317" s="316">
        <f t="shared" si="663"/>
        <v>0</v>
      </c>
      <c r="Y317" s="316">
        <f t="shared" si="663"/>
        <v>0</v>
      </c>
      <c r="Z317" s="316">
        <f t="shared" si="663"/>
        <v>0</v>
      </c>
      <c r="AA317" s="316">
        <f t="shared" si="663"/>
        <v>0</v>
      </c>
      <c r="AB317" s="316">
        <f t="shared" si="663"/>
        <v>0</v>
      </c>
      <c r="AC317" s="316">
        <f t="shared" si="663"/>
        <v>0</v>
      </c>
      <c r="AD317" s="316">
        <f t="shared" si="663"/>
        <v>0</v>
      </c>
      <c r="AE317" s="316">
        <f t="shared" si="663"/>
        <v>0</v>
      </c>
      <c r="AF317" s="316">
        <f t="shared" si="663"/>
        <v>0</v>
      </c>
      <c r="AG317" s="316">
        <f t="shared" si="663"/>
        <v>0</v>
      </c>
      <c r="AH317" s="316">
        <f t="shared" si="663"/>
        <v>0</v>
      </c>
      <c r="AI317" s="316">
        <f t="shared" si="663"/>
        <v>0</v>
      </c>
      <c r="AJ317" s="316">
        <f t="shared" si="663"/>
        <v>0</v>
      </c>
      <c r="AK317" s="316">
        <f t="shared" si="663"/>
        <v>0</v>
      </c>
      <c r="AL317" s="316">
        <f t="shared" si="663"/>
        <v>0</v>
      </c>
      <c r="AM317" s="316">
        <f t="shared" si="663"/>
        <v>0</v>
      </c>
      <c r="AN317" s="316">
        <f t="shared" si="663"/>
        <v>0</v>
      </c>
      <c r="AO317" s="316">
        <f t="shared" si="663"/>
        <v>0</v>
      </c>
      <c r="AP317" s="316">
        <f t="shared" si="663"/>
        <v>0</v>
      </c>
      <c r="AQ317" s="316">
        <f t="shared" si="663"/>
        <v>0</v>
      </c>
      <c r="AR317" s="316">
        <f t="shared" si="663"/>
        <v>0</v>
      </c>
      <c r="AS317" s="316">
        <f t="shared" si="663"/>
        <v>0</v>
      </c>
      <c r="AT317" s="316">
        <f t="shared" si="663"/>
        <v>0</v>
      </c>
      <c r="AU317" s="316">
        <f t="shared" si="663"/>
        <v>0</v>
      </c>
      <c r="AV317" s="316">
        <f t="shared" si="663"/>
        <v>0</v>
      </c>
      <c r="AW317" s="316">
        <f t="shared" si="663"/>
        <v>0</v>
      </c>
      <c r="AX317" s="316">
        <f t="shared" si="663"/>
        <v>0</v>
      </c>
      <c r="AY317" s="316">
        <f t="shared" si="663"/>
        <v>0</v>
      </c>
      <c r="AZ317" s="316">
        <f t="shared" si="663"/>
        <v>0</v>
      </c>
      <c r="BA317" s="316">
        <f t="shared" si="663"/>
        <v>0</v>
      </c>
      <c r="BB317" s="316">
        <f t="shared" si="663"/>
        <v>0</v>
      </c>
      <c r="BC317" s="316">
        <f t="shared" si="663"/>
        <v>0</v>
      </c>
      <c r="BD317" s="316">
        <f t="shared" si="663"/>
        <v>0</v>
      </c>
      <c r="BE317" s="316">
        <f t="shared" si="663"/>
        <v>0</v>
      </c>
      <c r="BF317" s="316">
        <f t="shared" si="663"/>
        <v>0</v>
      </c>
      <c r="BG317" s="316">
        <f t="shared" si="663"/>
        <v>0</v>
      </c>
      <c r="BH317" s="316">
        <f t="shared" si="663"/>
        <v>0</v>
      </c>
      <c r="BI317" s="316">
        <f t="shared" si="663"/>
        <v>0</v>
      </c>
      <c r="BJ317" s="316">
        <f t="shared" si="663"/>
        <v>0</v>
      </c>
      <c r="BK317" s="316">
        <f t="shared" si="663"/>
        <v>0</v>
      </c>
      <c r="BL317" s="316">
        <f t="shared" si="663"/>
        <v>0</v>
      </c>
      <c r="BM317" s="316">
        <f t="shared" si="663"/>
        <v>0</v>
      </c>
      <c r="BN317" s="316">
        <f t="shared" si="663"/>
        <v>0</v>
      </c>
      <c r="BO317" s="316">
        <f t="shared" si="663"/>
        <v>0</v>
      </c>
      <c r="BP317" s="316">
        <f t="shared" si="663"/>
        <v>0</v>
      </c>
      <c r="BQ317" s="316">
        <f t="shared" si="663"/>
        <v>0</v>
      </c>
      <c r="BR317" s="316">
        <f t="shared" si="663"/>
        <v>0</v>
      </c>
      <c r="BS317" s="316">
        <f t="shared" si="663"/>
        <v>0</v>
      </c>
      <c r="BT317" s="316">
        <f t="shared" si="663"/>
        <v>0</v>
      </c>
      <c r="BU317" s="316">
        <f t="shared" ref="BU317:BX317" si="664">IF($C102="NON-QALY",IF(BU$93="-","",BU$158*BU316),IF($C102="QALY",IF(BU$93="-","",BU316*BU$159),"N/A"))</f>
        <v>0</v>
      </c>
      <c r="BV317" s="316">
        <f t="shared" si="664"/>
        <v>0</v>
      </c>
      <c r="BW317" s="316">
        <f t="shared" si="664"/>
        <v>0</v>
      </c>
      <c r="BX317" s="316">
        <f t="shared" si="664"/>
        <v>0</v>
      </c>
    </row>
    <row r="318" spans="1:76" ht="12" customHeight="1" x14ac:dyDescent="0.2">
      <c r="A318" s="726" t="s">
        <v>639</v>
      </c>
      <c r="B318" s="713">
        <f>B103</f>
        <v>0</v>
      </c>
      <c r="C318" s="713" t="str">
        <f>C103</f>
        <v>Non-QALY</v>
      </c>
      <c r="D318" s="709">
        <f>E318/(IF(C103="QALY",Factors!$BU$75,Factors!$BU$74))</f>
        <v>0</v>
      </c>
      <c r="E318" s="709">
        <f t="shared" ref="E318" si="665">SUM(G319:BX319)</f>
        <v>0</v>
      </c>
      <c r="F318" s="34" t="s">
        <v>325</v>
      </c>
      <c r="G318" s="316">
        <f>G103</f>
        <v>0</v>
      </c>
      <c r="H318" s="316">
        <f t="shared" ref="H318:BS318" si="666">H103</f>
        <v>0</v>
      </c>
      <c r="I318" s="316">
        <f t="shared" si="666"/>
        <v>0</v>
      </c>
      <c r="J318" s="316">
        <f t="shared" si="666"/>
        <v>0</v>
      </c>
      <c r="K318" s="316">
        <f t="shared" si="666"/>
        <v>0</v>
      </c>
      <c r="L318" s="316">
        <f t="shared" si="666"/>
        <v>0</v>
      </c>
      <c r="M318" s="316">
        <f t="shared" si="666"/>
        <v>0</v>
      </c>
      <c r="N318" s="316">
        <f t="shared" si="666"/>
        <v>0</v>
      </c>
      <c r="O318" s="316">
        <f t="shared" si="666"/>
        <v>0</v>
      </c>
      <c r="P318" s="316">
        <f t="shared" si="666"/>
        <v>0</v>
      </c>
      <c r="Q318" s="316">
        <f t="shared" si="666"/>
        <v>0</v>
      </c>
      <c r="R318" s="316">
        <f t="shared" si="666"/>
        <v>0</v>
      </c>
      <c r="S318" s="316">
        <f t="shared" si="666"/>
        <v>0</v>
      </c>
      <c r="T318" s="316">
        <f t="shared" si="666"/>
        <v>0</v>
      </c>
      <c r="U318" s="316">
        <f t="shared" si="666"/>
        <v>0</v>
      </c>
      <c r="V318" s="316">
        <f t="shared" si="666"/>
        <v>0</v>
      </c>
      <c r="W318" s="316">
        <f t="shared" si="666"/>
        <v>0</v>
      </c>
      <c r="X318" s="316">
        <f t="shared" si="666"/>
        <v>0</v>
      </c>
      <c r="Y318" s="316">
        <f t="shared" si="666"/>
        <v>0</v>
      </c>
      <c r="Z318" s="316">
        <f t="shared" si="666"/>
        <v>0</v>
      </c>
      <c r="AA318" s="316">
        <f t="shared" si="666"/>
        <v>0</v>
      </c>
      <c r="AB318" s="316">
        <f t="shared" si="666"/>
        <v>0</v>
      </c>
      <c r="AC318" s="316">
        <f t="shared" si="666"/>
        <v>0</v>
      </c>
      <c r="AD318" s="316">
        <f t="shared" si="666"/>
        <v>0</v>
      </c>
      <c r="AE318" s="316">
        <f t="shared" si="666"/>
        <v>0</v>
      </c>
      <c r="AF318" s="316">
        <f t="shared" si="666"/>
        <v>0</v>
      </c>
      <c r="AG318" s="316">
        <f t="shared" si="666"/>
        <v>0</v>
      </c>
      <c r="AH318" s="316">
        <f t="shared" si="666"/>
        <v>0</v>
      </c>
      <c r="AI318" s="316">
        <f t="shared" si="666"/>
        <v>0</v>
      </c>
      <c r="AJ318" s="316">
        <f t="shared" si="666"/>
        <v>0</v>
      </c>
      <c r="AK318" s="316">
        <f t="shared" si="666"/>
        <v>0</v>
      </c>
      <c r="AL318" s="316">
        <f t="shared" si="666"/>
        <v>0</v>
      </c>
      <c r="AM318" s="316">
        <f t="shared" si="666"/>
        <v>0</v>
      </c>
      <c r="AN318" s="316">
        <f t="shared" si="666"/>
        <v>0</v>
      </c>
      <c r="AO318" s="316">
        <f t="shared" si="666"/>
        <v>0</v>
      </c>
      <c r="AP318" s="316">
        <f t="shared" si="666"/>
        <v>0</v>
      </c>
      <c r="AQ318" s="316">
        <f t="shared" si="666"/>
        <v>0</v>
      </c>
      <c r="AR318" s="316">
        <f t="shared" si="666"/>
        <v>0</v>
      </c>
      <c r="AS318" s="316">
        <f t="shared" si="666"/>
        <v>0</v>
      </c>
      <c r="AT318" s="316">
        <f t="shared" si="666"/>
        <v>0</v>
      </c>
      <c r="AU318" s="316">
        <f t="shared" si="666"/>
        <v>0</v>
      </c>
      <c r="AV318" s="316">
        <f t="shared" si="666"/>
        <v>0</v>
      </c>
      <c r="AW318" s="316">
        <f t="shared" si="666"/>
        <v>0</v>
      </c>
      <c r="AX318" s="316">
        <f t="shared" si="666"/>
        <v>0</v>
      </c>
      <c r="AY318" s="316">
        <f t="shared" si="666"/>
        <v>0</v>
      </c>
      <c r="AZ318" s="316">
        <f t="shared" si="666"/>
        <v>0</v>
      </c>
      <c r="BA318" s="316">
        <f t="shared" si="666"/>
        <v>0</v>
      </c>
      <c r="BB318" s="316">
        <f t="shared" si="666"/>
        <v>0</v>
      </c>
      <c r="BC318" s="316">
        <f t="shared" si="666"/>
        <v>0</v>
      </c>
      <c r="BD318" s="316">
        <f t="shared" si="666"/>
        <v>0</v>
      </c>
      <c r="BE318" s="316">
        <f t="shared" si="666"/>
        <v>0</v>
      </c>
      <c r="BF318" s="316">
        <f t="shared" si="666"/>
        <v>0</v>
      </c>
      <c r="BG318" s="316">
        <f t="shared" si="666"/>
        <v>0</v>
      </c>
      <c r="BH318" s="316">
        <f t="shared" si="666"/>
        <v>0</v>
      </c>
      <c r="BI318" s="316">
        <f t="shared" si="666"/>
        <v>0</v>
      </c>
      <c r="BJ318" s="316">
        <f t="shared" si="666"/>
        <v>0</v>
      </c>
      <c r="BK318" s="316">
        <f t="shared" si="666"/>
        <v>0</v>
      </c>
      <c r="BL318" s="316">
        <f t="shared" si="666"/>
        <v>0</v>
      </c>
      <c r="BM318" s="316">
        <f t="shared" si="666"/>
        <v>0</v>
      </c>
      <c r="BN318" s="316">
        <f t="shared" si="666"/>
        <v>0</v>
      </c>
      <c r="BO318" s="316">
        <f t="shared" si="666"/>
        <v>0</v>
      </c>
      <c r="BP318" s="316">
        <f t="shared" si="666"/>
        <v>0</v>
      </c>
      <c r="BQ318" s="316">
        <f t="shared" si="666"/>
        <v>0</v>
      </c>
      <c r="BR318" s="316">
        <f t="shared" si="666"/>
        <v>0</v>
      </c>
      <c r="BS318" s="316">
        <f t="shared" si="666"/>
        <v>0</v>
      </c>
      <c r="BT318" s="316">
        <f t="shared" ref="BT318:BX318" si="667">BT103</f>
        <v>0</v>
      </c>
      <c r="BU318" s="316">
        <f t="shared" si="667"/>
        <v>0</v>
      </c>
      <c r="BV318" s="316">
        <f t="shared" si="667"/>
        <v>0</v>
      </c>
      <c r="BW318" s="316">
        <f t="shared" si="667"/>
        <v>0</v>
      </c>
      <c r="BX318" s="316">
        <f t="shared" si="667"/>
        <v>0</v>
      </c>
    </row>
    <row r="319" spans="1:76" ht="12" customHeight="1" x14ac:dyDescent="0.2">
      <c r="A319" s="727"/>
      <c r="B319" s="714"/>
      <c r="C319" s="714"/>
      <c r="D319" s="710"/>
      <c r="E319" s="710"/>
      <c r="F319" s="90" t="s">
        <v>324</v>
      </c>
      <c r="G319" s="316">
        <f>IF($C103="","N/A",G318)</f>
        <v>0</v>
      </c>
      <c r="H319" s="316">
        <f>IF($C103="NON-QALY",IF(H$93="-","",H$158*H318),IF($C103="QALY",IF(H$93="-","",H318*H$159),"N/A"))</f>
        <v>0</v>
      </c>
      <c r="I319" s="316">
        <f t="shared" ref="I319:BT319" si="668">IF($C103="NON-QALY",IF(I$93="-","",I$158*I318),IF($C103="QALY",IF(I$93="-","",I318*I$159),"N/A"))</f>
        <v>0</v>
      </c>
      <c r="J319" s="316">
        <f t="shared" si="668"/>
        <v>0</v>
      </c>
      <c r="K319" s="316">
        <f t="shared" si="668"/>
        <v>0</v>
      </c>
      <c r="L319" s="316">
        <f t="shared" si="668"/>
        <v>0</v>
      </c>
      <c r="M319" s="316">
        <f t="shared" si="668"/>
        <v>0</v>
      </c>
      <c r="N319" s="316">
        <f t="shared" si="668"/>
        <v>0</v>
      </c>
      <c r="O319" s="316">
        <f t="shared" si="668"/>
        <v>0</v>
      </c>
      <c r="P319" s="316">
        <f t="shared" si="668"/>
        <v>0</v>
      </c>
      <c r="Q319" s="316">
        <f t="shared" si="668"/>
        <v>0</v>
      </c>
      <c r="R319" s="316">
        <f t="shared" si="668"/>
        <v>0</v>
      </c>
      <c r="S319" s="316">
        <f t="shared" si="668"/>
        <v>0</v>
      </c>
      <c r="T319" s="316">
        <f t="shared" si="668"/>
        <v>0</v>
      </c>
      <c r="U319" s="316">
        <f t="shared" si="668"/>
        <v>0</v>
      </c>
      <c r="V319" s="316">
        <f t="shared" si="668"/>
        <v>0</v>
      </c>
      <c r="W319" s="316">
        <f t="shared" si="668"/>
        <v>0</v>
      </c>
      <c r="X319" s="316">
        <f t="shared" si="668"/>
        <v>0</v>
      </c>
      <c r="Y319" s="316">
        <f t="shared" si="668"/>
        <v>0</v>
      </c>
      <c r="Z319" s="316">
        <f t="shared" si="668"/>
        <v>0</v>
      </c>
      <c r="AA319" s="316">
        <f t="shared" si="668"/>
        <v>0</v>
      </c>
      <c r="AB319" s="316">
        <f t="shared" si="668"/>
        <v>0</v>
      </c>
      <c r="AC319" s="316">
        <f t="shared" si="668"/>
        <v>0</v>
      </c>
      <c r="AD319" s="316">
        <f t="shared" si="668"/>
        <v>0</v>
      </c>
      <c r="AE319" s="316">
        <f t="shared" si="668"/>
        <v>0</v>
      </c>
      <c r="AF319" s="316">
        <f t="shared" si="668"/>
        <v>0</v>
      </c>
      <c r="AG319" s="316">
        <f t="shared" si="668"/>
        <v>0</v>
      </c>
      <c r="AH319" s="316">
        <f t="shared" si="668"/>
        <v>0</v>
      </c>
      <c r="AI319" s="316">
        <f t="shared" si="668"/>
        <v>0</v>
      </c>
      <c r="AJ319" s="316">
        <f t="shared" si="668"/>
        <v>0</v>
      </c>
      <c r="AK319" s="316">
        <f t="shared" si="668"/>
        <v>0</v>
      </c>
      <c r="AL319" s="316">
        <f t="shared" si="668"/>
        <v>0</v>
      </c>
      <c r="AM319" s="316">
        <f t="shared" si="668"/>
        <v>0</v>
      </c>
      <c r="AN319" s="316">
        <f t="shared" si="668"/>
        <v>0</v>
      </c>
      <c r="AO319" s="316">
        <f t="shared" si="668"/>
        <v>0</v>
      </c>
      <c r="AP319" s="316">
        <f t="shared" si="668"/>
        <v>0</v>
      </c>
      <c r="AQ319" s="316">
        <f t="shared" si="668"/>
        <v>0</v>
      </c>
      <c r="AR319" s="316">
        <f t="shared" si="668"/>
        <v>0</v>
      </c>
      <c r="AS319" s="316">
        <f t="shared" si="668"/>
        <v>0</v>
      </c>
      <c r="AT319" s="316">
        <f t="shared" si="668"/>
        <v>0</v>
      </c>
      <c r="AU319" s="316">
        <f t="shared" si="668"/>
        <v>0</v>
      </c>
      <c r="AV319" s="316">
        <f t="shared" si="668"/>
        <v>0</v>
      </c>
      <c r="AW319" s="316">
        <f t="shared" si="668"/>
        <v>0</v>
      </c>
      <c r="AX319" s="316">
        <f t="shared" si="668"/>
        <v>0</v>
      </c>
      <c r="AY319" s="316">
        <f t="shared" si="668"/>
        <v>0</v>
      </c>
      <c r="AZ319" s="316">
        <f t="shared" si="668"/>
        <v>0</v>
      </c>
      <c r="BA319" s="316">
        <f t="shared" si="668"/>
        <v>0</v>
      </c>
      <c r="BB319" s="316">
        <f t="shared" si="668"/>
        <v>0</v>
      </c>
      <c r="BC319" s="316">
        <f t="shared" si="668"/>
        <v>0</v>
      </c>
      <c r="BD319" s="316">
        <f t="shared" si="668"/>
        <v>0</v>
      </c>
      <c r="BE319" s="316">
        <f t="shared" si="668"/>
        <v>0</v>
      </c>
      <c r="BF319" s="316">
        <f t="shared" si="668"/>
        <v>0</v>
      </c>
      <c r="BG319" s="316">
        <f t="shared" si="668"/>
        <v>0</v>
      </c>
      <c r="BH319" s="316">
        <f t="shared" si="668"/>
        <v>0</v>
      </c>
      <c r="BI319" s="316">
        <f t="shared" si="668"/>
        <v>0</v>
      </c>
      <c r="BJ319" s="316">
        <f t="shared" si="668"/>
        <v>0</v>
      </c>
      <c r="BK319" s="316">
        <f t="shared" si="668"/>
        <v>0</v>
      </c>
      <c r="BL319" s="316">
        <f t="shared" si="668"/>
        <v>0</v>
      </c>
      <c r="BM319" s="316">
        <f t="shared" si="668"/>
        <v>0</v>
      </c>
      <c r="BN319" s="316">
        <f t="shared" si="668"/>
        <v>0</v>
      </c>
      <c r="BO319" s="316">
        <f t="shared" si="668"/>
        <v>0</v>
      </c>
      <c r="BP319" s="316">
        <f t="shared" si="668"/>
        <v>0</v>
      </c>
      <c r="BQ319" s="316">
        <f t="shared" si="668"/>
        <v>0</v>
      </c>
      <c r="BR319" s="316">
        <f t="shared" si="668"/>
        <v>0</v>
      </c>
      <c r="BS319" s="316">
        <f t="shared" si="668"/>
        <v>0</v>
      </c>
      <c r="BT319" s="316">
        <f t="shared" si="668"/>
        <v>0</v>
      </c>
      <c r="BU319" s="316">
        <f t="shared" ref="BU319:BX319" si="669">IF($C103="NON-QALY",IF(BU$93="-","",BU$158*BU318),IF($C103="QALY",IF(BU$93="-","",BU318*BU$159),"N/A"))</f>
        <v>0</v>
      </c>
      <c r="BV319" s="316">
        <f t="shared" si="669"/>
        <v>0</v>
      </c>
      <c r="BW319" s="316">
        <f t="shared" si="669"/>
        <v>0</v>
      </c>
      <c r="BX319" s="316">
        <f t="shared" si="669"/>
        <v>0</v>
      </c>
    </row>
    <row r="320" spans="1:76" ht="12" customHeight="1" x14ac:dyDescent="0.2">
      <c r="A320" s="726" t="s">
        <v>640</v>
      </c>
      <c r="B320" s="713">
        <f>B104</f>
        <v>0</v>
      </c>
      <c r="C320" s="713" t="str">
        <f>C104</f>
        <v>Non-QALY</v>
      </c>
      <c r="D320" s="709">
        <f>E320/(IF(C104="QALY",Factors!$BU$75,Factors!$BU$74))</f>
        <v>0</v>
      </c>
      <c r="E320" s="709">
        <f t="shared" ref="E320" si="670">SUM(G321:BX321)</f>
        <v>0</v>
      </c>
      <c r="F320" s="34" t="s">
        <v>325</v>
      </c>
      <c r="G320" s="316">
        <f>G104</f>
        <v>0</v>
      </c>
      <c r="H320" s="316">
        <f t="shared" ref="H320:BS320" si="671">H104</f>
        <v>0</v>
      </c>
      <c r="I320" s="316">
        <f t="shared" si="671"/>
        <v>0</v>
      </c>
      <c r="J320" s="316">
        <f t="shared" si="671"/>
        <v>0</v>
      </c>
      <c r="K320" s="316">
        <f t="shared" si="671"/>
        <v>0</v>
      </c>
      <c r="L320" s="316">
        <f t="shared" si="671"/>
        <v>0</v>
      </c>
      <c r="M320" s="316">
        <f t="shared" si="671"/>
        <v>0</v>
      </c>
      <c r="N320" s="316">
        <f t="shared" si="671"/>
        <v>0</v>
      </c>
      <c r="O320" s="316">
        <f t="shared" si="671"/>
        <v>0</v>
      </c>
      <c r="P320" s="316">
        <f t="shared" si="671"/>
        <v>0</v>
      </c>
      <c r="Q320" s="316">
        <f t="shared" si="671"/>
        <v>0</v>
      </c>
      <c r="R320" s="316">
        <f t="shared" si="671"/>
        <v>0</v>
      </c>
      <c r="S320" s="316">
        <f t="shared" si="671"/>
        <v>0</v>
      </c>
      <c r="T320" s="316">
        <f t="shared" si="671"/>
        <v>0</v>
      </c>
      <c r="U320" s="316">
        <f t="shared" si="671"/>
        <v>0</v>
      </c>
      <c r="V320" s="316">
        <f t="shared" si="671"/>
        <v>0</v>
      </c>
      <c r="W320" s="316">
        <f t="shared" si="671"/>
        <v>0</v>
      </c>
      <c r="X320" s="316">
        <f t="shared" si="671"/>
        <v>0</v>
      </c>
      <c r="Y320" s="316">
        <f t="shared" si="671"/>
        <v>0</v>
      </c>
      <c r="Z320" s="316">
        <f t="shared" si="671"/>
        <v>0</v>
      </c>
      <c r="AA320" s="316">
        <f t="shared" si="671"/>
        <v>0</v>
      </c>
      <c r="AB320" s="316">
        <f t="shared" si="671"/>
        <v>0</v>
      </c>
      <c r="AC320" s="316">
        <f t="shared" si="671"/>
        <v>0</v>
      </c>
      <c r="AD320" s="316">
        <f t="shared" si="671"/>
        <v>0</v>
      </c>
      <c r="AE320" s="316">
        <f t="shared" si="671"/>
        <v>0</v>
      </c>
      <c r="AF320" s="316">
        <f t="shared" si="671"/>
        <v>0</v>
      </c>
      <c r="AG320" s="316">
        <f t="shared" si="671"/>
        <v>0</v>
      </c>
      <c r="AH320" s="316">
        <f t="shared" si="671"/>
        <v>0</v>
      </c>
      <c r="AI320" s="316">
        <f t="shared" si="671"/>
        <v>0</v>
      </c>
      <c r="AJ320" s="316">
        <f t="shared" si="671"/>
        <v>0</v>
      </c>
      <c r="AK320" s="316">
        <f t="shared" si="671"/>
        <v>0</v>
      </c>
      <c r="AL320" s="316">
        <f t="shared" si="671"/>
        <v>0</v>
      </c>
      <c r="AM320" s="316">
        <f t="shared" si="671"/>
        <v>0</v>
      </c>
      <c r="AN320" s="316">
        <f t="shared" si="671"/>
        <v>0</v>
      </c>
      <c r="AO320" s="316">
        <f t="shared" si="671"/>
        <v>0</v>
      </c>
      <c r="AP320" s="316">
        <f t="shared" si="671"/>
        <v>0</v>
      </c>
      <c r="AQ320" s="316">
        <f t="shared" si="671"/>
        <v>0</v>
      </c>
      <c r="AR320" s="316">
        <f t="shared" si="671"/>
        <v>0</v>
      </c>
      <c r="AS320" s="316">
        <f t="shared" si="671"/>
        <v>0</v>
      </c>
      <c r="AT320" s="316">
        <f t="shared" si="671"/>
        <v>0</v>
      </c>
      <c r="AU320" s="316">
        <f t="shared" si="671"/>
        <v>0</v>
      </c>
      <c r="AV320" s="316">
        <f t="shared" si="671"/>
        <v>0</v>
      </c>
      <c r="AW320" s="316">
        <f t="shared" si="671"/>
        <v>0</v>
      </c>
      <c r="AX320" s="316">
        <f t="shared" si="671"/>
        <v>0</v>
      </c>
      <c r="AY320" s="316">
        <f t="shared" si="671"/>
        <v>0</v>
      </c>
      <c r="AZ320" s="316">
        <f t="shared" si="671"/>
        <v>0</v>
      </c>
      <c r="BA320" s="316">
        <f t="shared" si="671"/>
        <v>0</v>
      </c>
      <c r="BB320" s="316">
        <f t="shared" si="671"/>
        <v>0</v>
      </c>
      <c r="BC320" s="316">
        <f t="shared" si="671"/>
        <v>0</v>
      </c>
      <c r="BD320" s="316">
        <f t="shared" si="671"/>
        <v>0</v>
      </c>
      <c r="BE320" s="316">
        <f t="shared" si="671"/>
        <v>0</v>
      </c>
      <c r="BF320" s="316">
        <f t="shared" si="671"/>
        <v>0</v>
      </c>
      <c r="BG320" s="316">
        <f t="shared" si="671"/>
        <v>0</v>
      </c>
      <c r="BH320" s="316">
        <f t="shared" si="671"/>
        <v>0</v>
      </c>
      <c r="BI320" s="316">
        <f t="shared" si="671"/>
        <v>0</v>
      </c>
      <c r="BJ320" s="316">
        <f t="shared" si="671"/>
        <v>0</v>
      </c>
      <c r="BK320" s="316">
        <f t="shared" si="671"/>
        <v>0</v>
      </c>
      <c r="BL320" s="316">
        <f t="shared" si="671"/>
        <v>0</v>
      </c>
      <c r="BM320" s="316">
        <f t="shared" si="671"/>
        <v>0</v>
      </c>
      <c r="BN320" s="316">
        <f t="shared" si="671"/>
        <v>0</v>
      </c>
      <c r="BO320" s="316">
        <f t="shared" si="671"/>
        <v>0</v>
      </c>
      <c r="BP320" s="316">
        <f t="shared" si="671"/>
        <v>0</v>
      </c>
      <c r="BQ320" s="316">
        <f t="shared" si="671"/>
        <v>0</v>
      </c>
      <c r="BR320" s="316">
        <f t="shared" si="671"/>
        <v>0</v>
      </c>
      <c r="BS320" s="316">
        <f t="shared" si="671"/>
        <v>0</v>
      </c>
      <c r="BT320" s="316">
        <f t="shared" ref="BT320:BX320" si="672">BT104</f>
        <v>0</v>
      </c>
      <c r="BU320" s="316">
        <f t="shared" si="672"/>
        <v>0</v>
      </c>
      <c r="BV320" s="316">
        <f t="shared" si="672"/>
        <v>0</v>
      </c>
      <c r="BW320" s="316">
        <f t="shared" si="672"/>
        <v>0</v>
      </c>
      <c r="BX320" s="316">
        <f t="shared" si="672"/>
        <v>0</v>
      </c>
    </row>
    <row r="321" spans="1:76" ht="12" customHeight="1" x14ac:dyDescent="0.2">
      <c r="A321" s="727"/>
      <c r="B321" s="714"/>
      <c r="C321" s="714"/>
      <c r="D321" s="710"/>
      <c r="E321" s="710"/>
      <c r="F321" s="90" t="s">
        <v>324</v>
      </c>
      <c r="G321" s="316">
        <f>IF($C104="","N/A",G320)</f>
        <v>0</v>
      </c>
      <c r="H321" s="316">
        <f>IF($C104="NON-QALY",IF(H$93="-","",H$158*H320),IF($C104="QALY",IF(H$93="-","",H320*H$159),"N/A"))</f>
        <v>0</v>
      </c>
      <c r="I321" s="316">
        <f t="shared" ref="I321:BT321" si="673">IF($C104="NON-QALY",IF(I$93="-","",I$158*I320),IF($C104="QALY",IF(I$93="-","",I320*I$159),"N/A"))</f>
        <v>0</v>
      </c>
      <c r="J321" s="316">
        <f t="shared" si="673"/>
        <v>0</v>
      </c>
      <c r="K321" s="316">
        <f t="shared" si="673"/>
        <v>0</v>
      </c>
      <c r="L321" s="316">
        <f t="shared" si="673"/>
        <v>0</v>
      </c>
      <c r="M321" s="316">
        <f t="shared" si="673"/>
        <v>0</v>
      </c>
      <c r="N321" s="316">
        <f t="shared" si="673"/>
        <v>0</v>
      </c>
      <c r="O321" s="316">
        <f t="shared" si="673"/>
        <v>0</v>
      </c>
      <c r="P321" s="316">
        <f t="shared" si="673"/>
        <v>0</v>
      </c>
      <c r="Q321" s="316">
        <f t="shared" si="673"/>
        <v>0</v>
      </c>
      <c r="R321" s="316">
        <f t="shared" si="673"/>
        <v>0</v>
      </c>
      <c r="S321" s="316">
        <f t="shared" si="673"/>
        <v>0</v>
      </c>
      <c r="T321" s="316">
        <f t="shared" si="673"/>
        <v>0</v>
      </c>
      <c r="U321" s="316">
        <f t="shared" si="673"/>
        <v>0</v>
      </c>
      <c r="V321" s="316">
        <f t="shared" si="673"/>
        <v>0</v>
      </c>
      <c r="W321" s="316">
        <f t="shared" si="673"/>
        <v>0</v>
      </c>
      <c r="X321" s="316">
        <f t="shared" si="673"/>
        <v>0</v>
      </c>
      <c r="Y321" s="316">
        <f t="shared" si="673"/>
        <v>0</v>
      </c>
      <c r="Z321" s="316">
        <f t="shared" si="673"/>
        <v>0</v>
      </c>
      <c r="AA321" s="316">
        <f t="shared" si="673"/>
        <v>0</v>
      </c>
      <c r="AB321" s="316">
        <f t="shared" si="673"/>
        <v>0</v>
      </c>
      <c r="AC321" s="316">
        <f t="shared" si="673"/>
        <v>0</v>
      </c>
      <c r="AD321" s="316">
        <f t="shared" si="673"/>
        <v>0</v>
      </c>
      <c r="AE321" s="316">
        <f t="shared" si="673"/>
        <v>0</v>
      </c>
      <c r="AF321" s="316">
        <f t="shared" si="673"/>
        <v>0</v>
      </c>
      <c r="AG321" s="316">
        <f t="shared" si="673"/>
        <v>0</v>
      </c>
      <c r="AH321" s="316">
        <f t="shared" si="673"/>
        <v>0</v>
      </c>
      <c r="AI321" s="316">
        <f t="shared" si="673"/>
        <v>0</v>
      </c>
      <c r="AJ321" s="316">
        <f t="shared" si="673"/>
        <v>0</v>
      </c>
      <c r="AK321" s="316">
        <f t="shared" si="673"/>
        <v>0</v>
      </c>
      <c r="AL321" s="316">
        <f t="shared" si="673"/>
        <v>0</v>
      </c>
      <c r="AM321" s="316">
        <f t="shared" si="673"/>
        <v>0</v>
      </c>
      <c r="AN321" s="316">
        <f t="shared" si="673"/>
        <v>0</v>
      </c>
      <c r="AO321" s="316">
        <f t="shared" si="673"/>
        <v>0</v>
      </c>
      <c r="AP321" s="316">
        <f t="shared" si="673"/>
        <v>0</v>
      </c>
      <c r="AQ321" s="316">
        <f t="shared" si="673"/>
        <v>0</v>
      </c>
      <c r="AR321" s="316">
        <f t="shared" si="673"/>
        <v>0</v>
      </c>
      <c r="AS321" s="316">
        <f t="shared" si="673"/>
        <v>0</v>
      </c>
      <c r="AT321" s="316">
        <f t="shared" si="673"/>
        <v>0</v>
      </c>
      <c r="AU321" s="316">
        <f t="shared" si="673"/>
        <v>0</v>
      </c>
      <c r="AV321" s="316">
        <f t="shared" si="673"/>
        <v>0</v>
      </c>
      <c r="AW321" s="316">
        <f t="shared" si="673"/>
        <v>0</v>
      </c>
      <c r="AX321" s="316">
        <f t="shared" si="673"/>
        <v>0</v>
      </c>
      <c r="AY321" s="316">
        <f t="shared" si="673"/>
        <v>0</v>
      </c>
      <c r="AZ321" s="316">
        <f t="shared" si="673"/>
        <v>0</v>
      </c>
      <c r="BA321" s="316">
        <f t="shared" si="673"/>
        <v>0</v>
      </c>
      <c r="BB321" s="316">
        <f t="shared" si="673"/>
        <v>0</v>
      </c>
      <c r="BC321" s="316">
        <f t="shared" si="673"/>
        <v>0</v>
      </c>
      <c r="BD321" s="316">
        <f t="shared" si="673"/>
        <v>0</v>
      </c>
      <c r="BE321" s="316">
        <f t="shared" si="673"/>
        <v>0</v>
      </c>
      <c r="BF321" s="316">
        <f t="shared" si="673"/>
        <v>0</v>
      </c>
      <c r="BG321" s="316">
        <f t="shared" si="673"/>
        <v>0</v>
      </c>
      <c r="BH321" s="316">
        <f t="shared" si="673"/>
        <v>0</v>
      </c>
      <c r="BI321" s="316">
        <f t="shared" si="673"/>
        <v>0</v>
      </c>
      <c r="BJ321" s="316">
        <f t="shared" si="673"/>
        <v>0</v>
      </c>
      <c r="BK321" s="316">
        <f t="shared" si="673"/>
        <v>0</v>
      </c>
      <c r="BL321" s="316">
        <f t="shared" si="673"/>
        <v>0</v>
      </c>
      <c r="BM321" s="316">
        <f t="shared" si="673"/>
        <v>0</v>
      </c>
      <c r="BN321" s="316">
        <f t="shared" si="673"/>
        <v>0</v>
      </c>
      <c r="BO321" s="316">
        <f t="shared" si="673"/>
        <v>0</v>
      </c>
      <c r="BP321" s="316">
        <f t="shared" si="673"/>
        <v>0</v>
      </c>
      <c r="BQ321" s="316">
        <f t="shared" si="673"/>
        <v>0</v>
      </c>
      <c r="BR321" s="316">
        <f t="shared" si="673"/>
        <v>0</v>
      </c>
      <c r="BS321" s="316">
        <f t="shared" si="673"/>
        <v>0</v>
      </c>
      <c r="BT321" s="316">
        <f t="shared" si="673"/>
        <v>0</v>
      </c>
      <c r="BU321" s="316">
        <f t="shared" ref="BU321:BX321" si="674">IF($C104="NON-QALY",IF(BU$93="-","",BU$158*BU320),IF($C104="QALY",IF(BU$93="-","",BU320*BU$159),"N/A"))</f>
        <v>0</v>
      </c>
      <c r="BV321" s="316">
        <f t="shared" si="674"/>
        <v>0</v>
      </c>
      <c r="BW321" s="316">
        <f t="shared" si="674"/>
        <v>0</v>
      </c>
      <c r="BX321" s="316">
        <f t="shared" si="674"/>
        <v>0</v>
      </c>
    </row>
    <row r="322" spans="1:76" ht="12" customHeight="1" x14ac:dyDescent="0.2">
      <c r="A322" s="726" t="s">
        <v>641</v>
      </c>
      <c r="B322" s="713">
        <f>B105</f>
        <v>0</v>
      </c>
      <c r="C322" s="713" t="str">
        <f>C105</f>
        <v>Non-QALY</v>
      </c>
      <c r="D322" s="709">
        <f>E322/(IF(C105="QALY",Factors!$BU$75,Factors!$BU$74))</f>
        <v>0</v>
      </c>
      <c r="E322" s="709">
        <f t="shared" ref="E322" si="675">SUM(G323:BX323)</f>
        <v>0</v>
      </c>
      <c r="F322" s="34" t="s">
        <v>325</v>
      </c>
      <c r="G322" s="316">
        <f>G105</f>
        <v>0</v>
      </c>
      <c r="H322" s="316">
        <f t="shared" ref="H322:BS322" si="676">H105</f>
        <v>0</v>
      </c>
      <c r="I322" s="316">
        <f t="shared" si="676"/>
        <v>0</v>
      </c>
      <c r="J322" s="316">
        <f t="shared" si="676"/>
        <v>0</v>
      </c>
      <c r="K322" s="316">
        <f t="shared" si="676"/>
        <v>0</v>
      </c>
      <c r="L322" s="316">
        <f t="shared" si="676"/>
        <v>0</v>
      </c>
      <c r="M322" s="316">
        <f t="shared" si="676"/>
        <v>0</v>
      </c>
      <c r="N322" s="316">
        <f t="shared" si="676"/>
        <v>0</v>
      </c>
      <c r="O322" s="316">
        <f t="shared" si="676"/>
        <v>0</v>
      </c>
      <c r="P322" s="316">
        <f t="shared" si="676"/>
        <v>0</v>
      </c>
      <c r="Q322" s="316">
        <f t="shared" si="676"/>
        <v>0</v>
      </c>
      <c r="R322" s="316">
        <f t="shared" si="676"/>
        <v>0</v>
      </c>
      <c r="S322" s="316">
        <f t="shared" si="676"/>
        <v>0</v>
      </c>
      <c r="T322" s="316">
        <f t="shared" si="676"/>
        <v>0</v>
      </c>
      <c r="U322" s="316">
        <f t="shared" si="676"/>
        <v>0</v>
      </c>
      <c r="V322" s="316">
        <f t="shared" si="676"/>
        <v>0</v>
      </c>
      <c r="W322" s="316">
        <f t="shared" si="676"/>
        <v>0</v>
      </c>
      <c r="X322" s="316">
        <f t="shared" si="676"/>
        <v>0</v>
      </c>
      <c r="Y322" s="316">
        <f t="shared" si="676"/>
        <v>0</v>
      </c>
      <c r="Z322" s="316">
        <f t="shared" si="676"/>
        <v>0</v>
      </c>
      <c r="AA322" s="316">
        <f t="shared" si="676"/>
        <v>0</v>
      </c>
      <c r="AB322" s="316">
        <f t="shared" si="676"/>
        <v>0</v>
      </c>
      <c r="AC322" s="316">
        <f t="shared" si="676"/>
        <v>0</v>
      </c>
      <c r="AD322" s="316">
        <f t="shared" si="676"/>
        <v>0</v>
      </c>
      <c r="AE322" s="316">
        <f t="shared" si="676"/>
        <v>0</v>
      </c>
      <c r="AF322" s="316">
        <f t="shared" si="676"/>
        <v>0</v>
      </c>
      <c r="AG322" s="316">
        <f t="shared" si="676"/>
        <v>0</v>
      </c>
      <c r="AH322" s="316">
        <f t="shared" si="676"/>
        <v>0</v>
      </c>
      <c r="AI322" s="316">
        <f t="shared" si="676"/>
        <v>0</v>
      </c>
      <c r="AJ322" s="316">
        <f t="shared" si="676"/>
        <v>0</v>
      </c>
      <c r="AK322" s="316">
        <f t="shared" si="676"/>
        <v>0</v>
      </c>
      <c r="AL322" s="316">
        <f t="shared" si="676"/>
        <v>0</v>
      </c>
      <c r="AM322" s="316">
        <f t="shared" si="676"/>
        <v>0</v>
      </c>
      <c r="AN322" s="316">
        <f t="shared" si="676"/>
        <v>0</v>
      </c>
      <c r="AO322" s="316">
        <f t="shared" si="676"/>
        <v>0</v>
      </c>
      <c r="AP322" s="316">
        <f t="shared" si="676"/>
        <v>0</v>
      </c>
      <c r="AQ322" s="316">
        <f t="shared" si="676"/>
        <v>0</v>
      </c>
      <c r="AR322" s="316">
        <f t="shared" si="676"/>
        <v>0</v>
      </c>
      <c r="AS322" s="316">
        <f t="shared" si="676"/>
        <v>0</v>
      </c>
      <c r="AT322" s="316">
        <f t="shared" si="676"/>
        <v>0</v>
      </c>
      <c r="AU322" s="316">
        <f t="shared" si="676"/>
        <v>0</v>
      </c>
      <c r="AV322" s="316">
        <f t="shared" si="676"/>
        <v>0</v>
      </c>
      <c r="AW322" s="316">
        <f t="shared" si="676"/>
        <v>0</v>
      </c>
      <c r="AX322" s="316">
        <f t="shared" si="676"/>
        <v>0</v>
      </c>
      <c r="AY322" s="316">
        <f t="shared" si="676"/>
        <v>0</v>
      </c>
      <c r="AZ322" s="316">
        <f t="shared" si="676"/>
        <v>0</v>
      </c>
      <c r="BA322" s="316">
        <f t="shared" si="676"/>
        <v>0</v>
      </c>
      <c r="BB322" s="316">
        <f t="shared" si="676"/>
        <v>0</v>
      </c>
      <c r="BC322" s="316">
        <f t="shared" si="676"/>
        <v>0</v>
      </c>
      <c r="BD322" s="316">
        <f t="shared" si="676"/>
        <v>0</v>
      </c>
      <c r="BE322" s="316">
        <f t="shared" si="676"/>
        <v>0</v>
      </c>
      <c r="BF322" s="316">
        <f t="shared" si="676"/>
        <v>0</v>
      </c>
      <c r="BG322" s="316">
        <f t="shared" si="676"/>
        <v>0</v>
      </c>
      <c r="BH322" s="316">
        <f t="shared" si="676"/>
        <v>0</v>
      </c>
      <c r="BI322" s="316">
        <f t="shared" si="676"/>
        <v>0</v>
      </c>
      <c r="BJ322" s="316">
        <f t="shared" si="676"/>
        <v>0</v>
      </c>
      <c r="BK322" s="316">
        <f t="shared" si="676"/>
        <v>0</v>
      </c>
      <c r="BL322" s="316">
        <f t="shared" si="676"/>
        <v>0</v>
      </c>
      <c r="BM322" s="316">
        <f t="shared" si="676"/>
        <v>0</v>
      </c>
      <c r="BN322" s="316">
        <f t="shared" si="676"/>
        <v>0</v>
      </c>
      <c r="BO322" s="316">
        <f t="shared" si="676"/>
        <v>0</v>
      </c>
      <c r="BP322" s="316">
        <f t="shared" si="676"/>
        <v>0</v>
      </c>
      <c r="BQ322" s="316">
        <f t="shared" si="676"/>
        <v>0</v>
      </c>
      <c r="BR322" s="316">
        <f t="shared" si="676"/>
        <v>0</v>
      </c>
      <c r="BS322" s="316">
        <f t="shared" si="676"/>
        <v>0</v>
      </c>
      <c r="BT322" s="316">
        <f t="shared" ref="BT322:BX322" si="677">BT105</f>
        <v>0</v>
      </c>
      <c r="BU322" s="316">
        <f t="shared" si="677"/>
        <v>0</v>
      </c>
      <c r="BV322" s="316">
        <f t="shared" si="677"/>
        <v>0</v>
      </c>
      <c r="BW322" s="316">
        <f t="shared" si="677"/>
        <v>0</v>
      </c>
      <c r="BX322" s="316">
        <f t="shared" si="677"/>
        <v>0</v>
      </c>
    </row>
    <row r="323" spans="1:76" ht="12" customHeight="1" x14ac:dyDescent="0.2">
      <c r="A323" s="727"/>
      <c r="B323" s="714"/>
      <c r="C323" s="714"/>
      <c r="D323" s="710"/>
      <c r="E323" s="710"/>
      <c r="F323" s="90" t="s">
        <v>324</v>
      </c>
      <c r="G323" s="316">
        <f>IF($C105="","N/A",G322)</f>
        <v>0</v>
      </c>
      <c r="H323" s="316">
        <f>IF($C105="NON-QALY",IF(H$93="-","",H$158*H322),IF($C105="QALY",IF(H$93="-","",H322*H$159),"N/A"))</f>
        <v>0</v>
      </c>
      <c r="I323" s="316">
        <f t="shared" ref="I323:BT323" si="678">IF($C105="NON-QALY",IF(I$93="-","",I$158*I322),IF($C105="QALY",IF(I$93="-","",I322*I$159),"N/A"))</f>
        <v>0</v>
      </c>
      <c r="J323" s="316">
        <f t="shared" si="678"/>
        <v>0</v>
      </c>
      <c r="K323" s="316">
        <f t="shared" si="678"/>
        <v>0</v>
      </c>
      <c r="L323" s="316">
        <f t="shared" si="678"/>
        <v>0</v>
      </c>
      <c r="M323" s="316">
        <f t="shared" si="678"/>
        <v>0</v>
      </c>
      <c r="N323" s="316">
        <f t="shared" si="678"/>
        <v>0</v>
      </c>
      <c r="O323" s="316">
        <f t="shared" si="678"/>
        <v>0</v>
      </c>
      <c r="P323" s="316">
        <f t="shared" si="678"/>
        <v>0</v>
      </c>
      <c r="Q323" s="316">
        <f t="shared" si="678"/>
        <v>0</v>
      </c>
      <c r="R323" s="316">
        <f t="shared" si="678"/>
        <v>0</v>
      </c>
      <c r="S323" s="316">
        <f t="shared" si="678"/>
        <v>0</v>
      </c>
      <c r="T323" s="316">
        <f t="shared" si="678"/>
        <v>0</v>
      </c>
      <c r="U323" s="316">
        <f t="shared" si="678"/>
        <v>0</v>
      </c>
      <c r="V323" s="316">
        <f t="shared" si="678"/>
        <v>0</v>
      </c>
      <c r="W323" s="316">
        <f t="shared" si="678"/>
        <v>0</v>
      </c>
      <c r="X323" s="316">
        <f t="shared" si="678"/>
        <v>0</v>
      </c>
      <c r="Y323" s="316">
        <f t="shared" si="678"/>
        <v>0</v>
      </c>
      <c r="Z323" s="316">
        <f t="shared" si="678"/>
        <v>0</v>
      </c>
      <c r="AA323" s="316">
        <f t="shared" si="678"/>
        <v>0</v>
      </c>
      <c r="AB323" s="316">
        <f t="shared" si="678"/>
        <v>0</v>
      </c>
      <c r="AC323" s="316">
        <f t="shared" si="678"/>
        <v>0</v>
      </c>
      <c r="AD323" s="316">
        <f t="shared" si="678"/>
        <v>0</v>
      </c>
      <c r="AE323" s="316">
        <f t="shared" si="678"/>
        <v>0</v>
      </c>
      <c r="AF323" s="316">
        <f t="shared" si="678"/>
        <v>0</v>
      </c>
      <c r="AG323" s="316">
        <f t="shared" si="678"/>
        <v>0</v>
      </c>
      <c r="AH323" s="316">
        <f t="shared" si="678"/>
        <v>0</v>
      </c>
      <c r="AI323" s="316">
        <f t="shared" si="678"/>
        <v>0</v>
      </c>
      <c r="AJ323" s="316">
        <f t="shared" si="678"/>
        <v>0</v>
      </c>
      <c r="AK323" s="316">
        <f t="shared" si="678"/>
        <v>0</v>
      </c>
      <c r="AL323" s="316">
        <f t="shared" si="678"/>
        <v>0</v>
      </c>
      <c r="AM323" s="316">
        <f t="shared" si="678"/>
        <v>0</v>
      </c>
      <c r="AN323" s="316">
        <f t="shared" si="678"/>
        <v>0</v>
      </c>
      <c r="AO323" s="316">
        <f t="shared" si="678"/>
        <v>0</v>
      </c>
      <c r="AP323" s="316">
        <f t="shared" si="678"/>
        <v>0</v>
      </c>
      <c r="AQ323" s="316">
        <f t="shared" si="678"/>
        <v>0</v>
      </c>
      <c r="AR323" s="316">
        <f t="shared" si="678"/>
        <v>0</v>
      </c>
      <c r="AS323" s="316">
        <f t="shared" si="678"/>
        <v>0</v>
      </c>
      <c r="AT323" s="316">
        <f t="shared" si="678"/>
        <v>0</v>
      </c>
      <c r="AU323" s="316">
        <f t="shared" si="678"/>
        <v>0</v>
      </c>
      <c r="AV323" s="316">
        <f t="shared" si="678"/>
        <v>0</v>
      </c>
      <c r="AW323" s="316">
        <f t="shared" si="678"/>
        <v>0</v>
      </c>
      <c r="AX323" s="316">
        <f t="shared" si="678"/>
        <v>0</v>
      </c>
      <c r="AY323" s="316">
        <f t="shared" si="678"/>
        <v>0</v>
      </c>
      <c r="AZ323" s="316">
        <f t="shared" si="678"/>
        <v>0</v>
      </c>
      <c r="BA323" s="316">
        <f t="shared" si="678"/>
        <v>0</v>
      </c>
      <c r="BB323" s="316">
        <f t="shared" si="678"/>
        <v>0</v>
      </c>
      <c r="BC323" s="316">
        <f t="shared" si="678"/>
        <v>0</v>
      </c>
      <c r="BD323" s="316">
        <f t="shared" si="678"/>
        <v>0</v>
      </c>
      <c r="BE323" s="316">
        <f t="shared" si="678"/>
        <v>0</v>
      </c>
      <c r="BF323" s="316">
        <f t="shared" si="678"/>
        <v>0</v>
      </c>
      <c r="BG323" s="316">
        <f t="shared" si="678"/>
        <v>0</v>
      </c>
      <c r="BH323" s="316">
        <f t="shared" si="678"/>
        <v>0</v>
      </c>
      <c r="BI323" s="316">
        <f t="shared" si="678"/>
        <v>0</v>
      </c>
      <c r="BJ323" s="316">
        <f t="shared" si="678"/>
        <v>0</v>
      </c>
      <c r="BK323" s="316">
        <f t="shared" si="678"/>
        <v>0</v>
      </c>
      <c r="BL323" s="316">
        <f t="shared" si="678"/>
        <v>0</v>
      </c>
      <c r="BM323" s="316">
        <f t="shared" si="678"/>
        <v>0</v>
      </c>
      <c r="BN323" s="316">
        <f t="shared" si="678"/>
        <v>0</v>
      </c>
      <c r="BO323" s="316">
        <f t="shared" si="678"/>
        <v>0</v>
      </c>
      <c r="BP323" s="316">
        <f t="shared" si="678"/>
        <v>0</v>
      </c>
      <c r="BQ323" s="316">
        <f t="shared" si="678"/>
        <v>0</v>
      </c>
      <c r="BR323" s="316">
        <f t="shared" si="678"/>
        <v>0</v>
      </c>
      <c r="BS323" s="316">
        <f t="shared" si="678"/>
        <v>0</v>
      </c>
      <c r="BT323" s="316">
        <f t="shared" si="678"/>
        <v>0</v>
      </c>
      <c r="BU323" s="316">
        <f t="shared" ref="BU323:BX323" si="679">IF($C105="NON-QALY",IF(BU$93="-","",BU$158*BU322),IF($C105="QALY",IF(BU$93="-","",BU322*BU$159),"N/A"))</f>
        <v>0</v>
      </c>
      <c r="BV323" s="316">
        <f t="shared" si="679"/>
        <v>0</v>
      </c>
      <c r="BW323" s="316">
        <f t="shared" si="679"/>
        <v>0</v>
      </c>
      <c r="BX323" s="316">
        <f t="shared" si="679"/>
        <v>0</v>
      </c>
    </row>
    <row r="324" spans="1:76" ht="12" customHeight="1" x14ac:dyDescent="0.2">
      <c r="A324" s="726" t="s">
        <v>642</v>
      </c>
      <c r="B324" s="713">
        <f>B106</f>
        <v>0</v>
      </c>
      <c r="C324" s="713" t="str">
        <f>C106</f>
        <v>Non-QALY</v>
      </c>
      <c r="D324" s="709">
        <f>E324/(IF(C106="QALY",Factors!$BU$75,Factors!$BU$74))</f>
        <v>0</v>
      </c>
      <c r="E324" s="709">
        <f t="shared" ref="E324" si="680">SUM(G325:BX325)</f>
        <v>0</v>
      </c>
      <c r="F324" s="34" t="s">
        <v>325</v>
      </c>
      <c r="G324" s="316">
        <f>G106</f>
        <v>0</v>
      </c>
      <c r="H324" s="316">
        <f t="shared" ref="H324:BS324" si="681">H106</f>
        <v>0</v>
      </c>
      <c r="I324" s="316">
        <f t="shared" si="681"/>
        <v>0</v>
      </c>
      <c r="J324" s="316">
        <f t="shared" si="681"/>
        <v>0</v>
      </c>
      <c r="K324" s="316">
        <f t="shared" si="681"/>
        <v>0</v>
      </c>
      <c r="L324" s="316">
        <f t="shared" si="681"/>
        <v>0</v>
      </c>
      <c r="M324" s="316">
        <f t="shared" si="681"/>
        <v>0</v>
      </c>
      <c r="N324" s="316">
        <f t="shared" si="681"/>
        <v>0</v>
      </c>
      <c r="O324" s="316">
        <f t="shared" si="681"/>
        <v>0</v>
      </c>
      <c r="P324" s="316">
        <f t="shared" si="681"/>
        <v>0</v>
      </c>
      <c r="Q324" s="316">
        <f t="shared" si="681"/>
        <v>0</v>
      </c>
      <c r="R324" s="316">
        <f t="shared" si="681"/>
        <v>0</v>
      </c>
      <c r="S324" s="316">
        <f t="shared" si="681"/>
        <v>0</v>
      </c>
      <c r="T324" s="316">
        <f t="shared" si="681"/>
        <v>0</v>
      </c>
      <c r="U324" s="316">
        <f t="shared" si="681"/>
        <v>0</v>
      </c>
      <c r="V324" s="316">
        <f t="shared" si="681"/>
        <v>0</v>
      </c>
      <c r="W324" s="316">
        <f t="shared" si="681"/>
        <v>0</v>
      </c>
      <c r="X324" s="316">
        <f t="shared" si="681"/>
        <v>0</v>
      </c>
      <c r="Y324" s="316">
        <f t="shared" si="681"/>
        <v>0</v>
      </c>
      <c r="Z324" s="316">
        <f t="shared" si="681"/>
        <v>0</v>
      </c>
      <c r="AA324" s="316">
        <f t="shared" si="681"/>
        <v>0</v>
      </c>
      <c r="AB324" s="316">
        <f t="shared" si="681"/>
        <v>0</v>
      </c>
      <c r="AC324" s="316">
        <f t="shared" si="681"/>
        <v>0</v>
      </c>
      <c r="AD324" s="316">
        <f t="shared" si="681"/>
        <v>0</v>
      </c>
      <c r="AE324" s="316">
        <f t="shared" si="681"/>
        <v>0</v>
      </c>
      <c r="AF324" s="316">
        <f t="shared" si="681"/>
        <v>0</v>
      </c>
      <c r="AG324" s="316">
        <f t="shared" si="681"/>
        <v>0</v>
      </c>
      <c r="AH324" s="316">
        <f t="shared" si="681"/>
        <v>0</v>
      </c>
      <c r="AI324" s="316">
        <f t="shared" si="681"/>
        <v>0</v>
      </c>
      <c r="AJ324" s="316">
        <f t="shared" si="681"/>
        <v>0</v>
      </c>
      <c r="AK324" s="316">
        <f t="shared" si="681"/>
        <v>0</v>
      </c>
      <c r="AL324" s="316">
        <f t="shared" si="681"/>
        <v>0</v>
      </c>
      <c r="AM324" s="316">
        <f t="shared" si="681"/>
        <v>0</v>
      </c>
      <c r="AN324" s="316">
        <f t="shared" si="681"/>
        <v>0</v>
      </c>
      <c r="AO324" s="316">
        <f t="shared" si="681"/>
        <v>0</v>
      </c>
      <c r="AP324" s="316">
        <f t="shared" si="681"/>
        <v>0</v>
      </c>
      <c r="AQ324" s="316">
        <f t="shared" si="681"/>
        <v>0</v>
      </c>
      <c r="AR324" s="316">
        <f t="shared" si="681"/>
        <v>0</v>
      </c>
      <c r="AS324" s="316">
        <f t="shared" si="681"/>
        <v>0</v>
      </c>
      <c r="AT324" s="316">
        <f t="shared" si="681"/>
        <v>0</v>
      </c>
      <c r="AU324" s="316">
        <f t="shared" si="681"/>
        <v>0</v>
      </c>
      <c r="AV324" s="316">
        <f t="shared" si="681"/>
        <v>0</v>
      </c>
      <c r="AW324" s="316">
        <f t="shared" si="681"/>
        <v>0</v>
      </c>
      <c r="AX324" s="316">
        <f t="shared" si="681"/>
        <v>0</v>
      </c>
      <c r="AY324" s="316">
        <f t="shared" si="681"/>
        <v>0</v>
      </c>
      <c r="AZ324" s="316">
        <f t="shared" si="681"/>
        <v>0</v>
      </c>
      <c r="BA324" s="316">
        <f t="shared" si="681"/>
        <v>0</v>
      </c>
      <c r="BB324" s="316">
        <f t="shared" si="681"/>
        <v>0</v>
      </c>
      <c r="BC324" s="316">
        <f t="shared" si="681"/>
        <v>0</v>
      </c>
      <c r="BD324" s="316">
        <f t="shared" si="681"/>
        <v>0</v>
      </c>
      <c r="BE324" s="316">
        <f t="shared" si="681"/>
        <v>0</v>
      </c>
      <c r="BF324" s="316">
        <f t="shared" si="681"/>
        <v>0</v>
      </c>
      <c r="BG324" s="316">
        <f t="shared" si="681"/>
        <v>0</v>
      </c>
      <c r="BH324" s="316">
        <f t="shared" si="681"/>
        <v>0</v>
      </c>
      <c r="BI324" s="316">
        <f t="shared" si="681"/>
        <v>0</v>
      </c>
      <c r="BJ324" s="316">
        <f t="shared" si="681"/>
        <v>0</v>
      </c>
      <c r="BK324" s="316">
        <f t="shared" si="681"/>
        <v>0</v>
      </c>
      <c r="BL324" s="316">
        <f t="shared" si="681"/>
        <v>0</v>
      </c>
      <c r="BM324" s="316">
        <f t="shared" si="681"/>
        <v>0</v>
      </c>
      <c r="BN324" s="316">
        <f t="shared" si="681"/>
        <v>0</v>
      </c>
      <c r="BO324" s="316">
        <f t="shared" si="681"/>
        <v>0</v>
      </c>
      <c r="BP324" s="316">
        <f t="shared" si="681"/>
        <v>0</v>
      </c>
      <c r="BQ324" s="316">
        <f t="shared" si="681"/>
        <v>0</v>
      </c>
      <c r="BR324" s="316">
        <f t="shared" si="681"/>
        <v>0</v>
      </c>
      <c r="BS324" s="316">
        <f t="shared" si="681"/>
        <v>0</v>
      </c>
      <c r="BT324" s="316">
        <f t="shared" ref="BT324:BX324" si="682">BT106</f>
        <v>0</v>
      </c>
      <c r="BU324" s="316">
        <f t="shared" si="682"/>
        <v>0</v>
      </c>
      <c r="BV324" s="316">
        <f t="shared" si="682"/>
        <v>0</v>
      </c>
      <c r="BW324" s="316">
        <f t="shared" si="682"/>
        <v>0</v>
      </c>
      <c r="BX324" s="316">
        <f t="shared" si="682"/>
        <v>0</v>
      </c>
    </row>
    <row r="325" spans="1:76" ht="12" customHeight="1" x14ac:dyDescent="0.2">
      <c r="A325" s="727"/>
      <c r="B325" s="714"/>
      <c r="C325" s="714"/>
      <c r="D325" s="710"/>
      <c r="E325" s="710"/>
      <c r="F325" s="90" t="s">
        <v>324</v>
      </c>
      <c r="G325" s="316">
        <f>IF($C106="","N/A",G324)</f>
        <v>0</v>
      </c>
      <c r="H325" s="316">
        <f>IF($C106="NON-QALY",IF(H$93="-","",H$158*H324),IF($C106="QALY",IF(H$93="-","",H324*H$159),"N/A"))</f>
        <v>0</v>
      </c>
      <c r="I325" s="316">
        <f t="shared" ref="I325:BT325" si="683">IF($C106="NON-QALY",IF(I$93="-","",I$158*I324),IF($C106="QALY",IF(I$93="-","",I324*I$159),"N/A"))</f>
        <v>0</v>
      </c>
      <c r="J325" s="316">
        <f t="shared" si="683"/>
        <v>0</v>
      </c>
      <c r="K325" s="316">
        <f t="shared" si="683"/>
        <v>0</v>
      </c>
      <c r="L325" s="316">
        <f t="shared" si="683"/>
        <v>0</v>
      </c>
      <c r="M325" s="316">
        <f t="shared" si="683"/>
        <v>0</v>
      </c>
      <c r="N325" s="316">
        <f t="shared" si="683"/>
        <v>0</v>
      </c>
      <c r="O325" s="316">
        <f t="shared" si="683"/>
        <v>0</v>
      </c>
      <c r="P325" s="316">
        <f t="shared" si="683"/>
        <v>0</v>
      </c>
      <c r="Q325" s="316">
        <f t="shared" si="683"/>
        <v>0</v>
      </c>
      <c r="R325" s="316">
        <f t="shared" si="683"/>
        <v>0</v>
      </c>
      <c r="S325" s="316">
        <f t="shared" si="683"/>
        <v>0</v>
      </c>
      <c r="T325" s="316">
        <f t="shared" si="683"/>
        <v>0</v>
      </c>
      <c r="U325" s="316">
        <f t="shared" si="683"/>
        <v>0</v>
      </c>
      <c r="V325" s="316">
        <f t="shared" si="683"/>
        <v>0</v>
      </c>
      <c r="W325" s="316">
        <f t="shared" si="683"/>
        <v>0</v>
      </c>
      <c r="X325" s="316">
        <f t="shared" si="683"/>
        <v>0</v>
      </c>
      <c r="Y325" s="316">
        <f t="shared" si="683"/>
        <v>0</v>
      </c>
      <c r="Z325" s="316">
        <f t="shared" si="683"/>
        <v>0</v>
      </c>
      <c r="AA325" s="316">
        <f t="shared" si="683"/>
        <v>0</v>
      </c>
      <c r="AB325" s="316">
        <f t="shared" si="683"/>
        <v>0</v>
      </c>
      <c r="AC325" s="316">
        <f t="shared" si="683"/>
        <v>0</v>
      </c>
      <c r="AD325" s="316">
        <f t="shared" si="683"/>
        <v>0</v>
      </c>
      <c r="AE325" s="316">
        <f t="shared" si="683"/>
        <v>0</v>
      </c>
      <c r="AF325" s="316">
        <f t="shared" si="683"/>
        <v>0</v>
      </c>
      <c r="AG325" s="316">
        <f t="shared" si="683"/>
        <v>0</v>
      </c>
      <c r="AH325" s="316">
        <f t="shared" si="683"/>
        <v>0</v>
      </c>
      <c r="AI325" s="316">
        <f t="shared" si="683"/>
        <v>0</v>
      </c>
      <c r="AJ325" s="316">
        <f t="shared" si="683"/>
        <v>0</v>
      </c>
      <c r="AK325" s="316">
        <f t="shared" si="683"/>
        <v>0</v>
      </c>
      <c r="AL325" s="316">
        <f t="shared" si="683"/>
        <v>0</v>
      </c>
      <c r="AM325" s="316">
        <f t="shared" si="683"/>
        <v>0</v>
      </c>
      <c r="AN325" s="316">
        <f t="shared" si="683"/>
        <v>0</v>
      </c>
      <c r="AO325" s="316">
        <f t="shared" si="683"/>
        <v>0</v>
      </c>
      <c r="AP325" s="316">
        <f t="shared" si="683"/>
        <v>0</v>
      </c>
      <c r="AQ325" s="316">
        <f t="shared" si="683"/>
        <v>0</v>
      </c>
      <c r="AR325" s="316">
        <f t="shared" si="683"/>
        <v>0</v>
      </c>
      <c r="AS325" s="316">
        <f t="shared" si="683"/>
        <v>0</v>
      </c>
      <c r="AT325" s="316">
        <f t="shared" si="683"/>
        <v>0</v>
      </c>
      <c r="AU325" s="316">
        <f t="shared" si="683"/>
        <v>0</v>
      </c>
      <c r="AV325" s="316">
        <f t="shared" si="683"/>
        <v>0</v>
      </c>
      <c r="AW325" s="316">
        <f t="shared" si="683"/>
        <v>0</v>
      </c>
      <c r="AX325" s="316">
        <f t="shared" si="683"/>
        <v>0</v>
      </c>
      <c r="AY325" s="316">
        <f t="shared" si="683"/>
        <v>0</v>
      </c>
      <c r="AZ325" s="316">
        <f t="shared" si="683"/>
        <v>0</v>
      </c>
      <c r="BA325" s="316">
        <f t="shared" si="683"/>
        <v>0</v>
      </c>
      <c r="BB325" s="316">
        <f t="shared" si="683"/>
        <v>0</v>
      </c>
      <c r="BC325" s="316">
        <f t="shared" si="683"/>
        <v>0</v>
      </c>
      <c r="BD325" s="316">
        <f t="shared" si="683"/>
        <v>0</v>
      </c>
      <c r="BE325" s="316">
        <f t="shared" si="683"/>
        <v>0</v>
      </c>
      <c r="BF325" s="316">
        <f t="shared" si="683"/>
        <v>0</v>
      </c>
      <c r="BG325" s="316">
        <f t="shared" si="683"/>
        <v>0</v>
      </c>
      <c r="BH325" s="316">
        <f t="shared" si="683"/>
        <v>0</v>
      </c>
      <c r="BI325" s="316">
        <f t="shared" si="683"/>
        <v>0</v>
      </c>
      <c r="BJ325" s="316">
        <f t="shared" si="683"/>
        <v>0</v>
      </c>
      <c r="BK325" s="316">
        <f t="shared" si="683"/>
        <v>0</v>
      </c>
      <c r="BL325" s="316">
        <f t="shared" si="683"/>
        <v>0</v>
      </c>
      <c r="BM325" s="316">
        <f t="shared" si="683"/>
        <v>0</v>
      </c>
      <c r="BN325" s="316">
        <f t="shared" si="683"/>
        <v>0</v>
      </c>
      <c r="BO325" s="316">
        <f t="shared" si="683"/>
        <v>0</v>
      </c>
      <c r="BP325" s="316">
        <f t="shared" si="683"/>
        <v>0</v>
      </c>
      <c r="BQ325" s="316">
        <f t="shared" si="683"/>
        <v>0</v>
      </c>
      <c r="BR325" s="316">
        <f t="shared" si="683"/>
        <v>0</v>
      </c>
      <c r="BS325" s="316">
        <f t="shared" si="683"/>
        <v>0</v>
      </c>
      <c r="BT325" s="316">
        <f t="shared" si="683"/>
        <v>0</v>
      </c>
      <c r="BU325" s="316">
        <f t="shared" ref="BU325:BX325" si="684">IF($C106="NON-QALY",IF(BU$93="-","",BU$158*BU324),IF($C106="QALY",IF(BU$93="-","",BU324*BU$159),"N/A"))</f>
        <v>0</v>
      </c>
      <c r="BV325" s="316">
        <f t="shared" si="684"/>
        <v>0</v>
      </c>
      <c r="BW325" s="316">
        <f t="shared" si="684"/>
        <v>0</v>
      </c>
      <c r="BX325" s="316">
        <f t="shared" si="684"/>
        <v>0</v>
      </c>
    </row>
    <row r="326" spans="1:76" ht="12" customHeight="1" x14ac:dyDescent="0.2">
      <c r="A326" s="726" t="s">
        <v>643</v>
      </c>
      <c r="B326" s="713">
        <f>B107</f>
        <v>0</v>
      </c>
      <c r="C326" s="713" t="str">
        <f>C107</f>
        <v>Non-QALY</v>
      </c>
      <c r="D326" s="709">
        <f>E326/(IF(C107="QALY",Factors!$BU$75,Factors!$BU$74))</f>
        <v>0</v>
      </c>
      <c r="E326" s="709">
        <f t="shared" ref="E326" si="685">SUM(G327:BX327)</f>
        <v>0</v>
      </c>
      <c r="F326" s="34" t="s">
        <v>325</v>
      </c>
      <c r="G326" s="316">
        <f>G107</f>
        <v>0</v>
      </c>
      <c r="H326" s="316">
        <f t="shared" ref="H326:BS326" si="686">H107</f>
        <v>0</v>
      </c>
      <c r="I326" s="316">
        <f t="shared" si="686"/>
        <v>0</v>
      </c>
      <c r="J326" s="316">
        <f t="shared" si="686"/>
        <v>0</v>
      </c>
      <c r="K326" s="316">
        <f t="shared" si="686"/>
        <v>0</v>
      </c>
      <c r="L326" s="316">
        <f t="shared" si="686"/>
        <v>0</v>
      </c>
      <c r="M326" s="316">
        <f t="shared" si="686"/>
        <v>0</v>
      </c>
      <c r="N326" s="316">
        <f t="shared" si="686"/>
        <v>0</v>
      </c>
      <c r="O326" s="316">
        <f t="shared" si="686"/>
        <v>0</v>
      </c>
      <c r="P326" s="316">
        <f t="shared" si="686"/>
        <v>0</v>
      </c>
      <c r="Q326" s="316">
        <f t="shared" si="686"/>
        <v>0</v>
      </c>
      <c r="R326" s="316">
        <f t="shared" si="686"/>
        <v>0</v>
      </c>
      <c r="S326" s="316">
        <f t="shared" si="686"/>
        <v>0</v>
      </c>
      <c r="T326" s="316">
        <f t="shared" si="686"/>
        <v>0</v>
      </c>
      <c r="U326" s="316">
        <f t="shared" si="686"/>
        <v>0</v>
      </c>
      <c r="V326" s="316">
        <f t="shared" si="686"/>
        <v>0</v>
      </c>
      <c r="W326" s="316">
        <f t="shared" si="686"/>
        <v>0</v>
      </c>
      <c r="X326" s="316">
        <f t="shared" si="686"/>
        <v>0</v>
      </c>
      <c r="Y326" s="316">
        <f t="shared" si="686"/>
        <v>0</v>
      </c>
      <c r="Z326" s="316">
        <f t="shared" si="686"/>
        <v>0</v>
      </c>
      <c r="AA326" s="316">
        <f t="shared" si="686"/>
        <v>0</v>
      </c>
      <c r="AB326" s="316">
        <f t="shared" si="686"/>
        <v>0</v>
      </c>
      <c r="AC326" s="316">
        <f t="shared" si="686"/>
        <v>0</v>
      </c>
      <c r="AD326" s="316">
        <f t="shared" si="686"/>
        <v>0</v>
      </c>
      <c r="AE326" s="316">
        <f t="shared" si="686"/>
        <v>0</v>
      </c>
      <c r="AF326" s="316">
        <f t="shared" si="686"/>
        <v>0</v>
      </c>
      <c r="AG326" s="316">
        <f t="shared" si="686"/>
        <v>0</v>
      </c>
      <c r="AH326" s="316">
        <f t="shared" si="686"/>
        <v>0</v>
      </c>
      <c r="AI326" s="316">
        <f t="shared" si="686"/>
        <v>0</v>
      </c>
      <c r="AJ326" s="316">
        <f t="shared" si="686"/>
        <v>0</v>
      </c>
      <c r="AK326" s="316">
        <f t="shared" si="686"/>
        <v>0</v>
      </c>
      <c r="AL326" s="316">
        <f t="shared" si="686"/>
        <v>0</v>
      </c>
      <c r="AM326" s="316">
        <f t="shared" si="686"/>
        <v>0</v>
      </c>
      <c r="AN326" s="316">
        <f t="shared" si="686"/>
        <v>0</v>
      </c>
      <c r="AO326" s="316">
        <f t="shared" si="686"/>
        <v>0</v>
      </c>
      <c r="AP326" s="316">
        <f t="shared" si="686"/>
        <v>0</v>
      </c>
      <c r="AQ326" s="316">
        <f t="shared" si="686"/>
        <v>0</v>
      </c>
      <c r="AR326" s="316">
        <f t="shared" si="686"/>
        <v>0</v>
      </c>
      <c r="AS326" s="316">
        <f t="shared" si="686"/>
        <v>0</v>
      </c>
      <c r="AT326" s="316">
        <f t="shared" si="686"/>
        <v>0</v>
      </c>
      <c r="AU326" s="316">
        <f t="shared" si="686"/>
        <v>0</v>
      </c>
      <c r="AV326" s="316">
        <f t="shared" si="686"/>
        <v>0</v>
      </c>
      <c r="AW326" s="316">
        <f t="shared" si="686"/>
        <v>0</v>
      </c>
      <c r="AX326" s="316">
        <f t="shared" si="686"/>
        <v>0</v>
      </c>
      <c r="AY326" s="316">
        <f t="shared" si="686"/>
        <v>0</v>
      </c>
      <c r="AZ326" s="316">
        <f t="shared" si="686"/>
        <v>0</v>
      </c>
      <c r="BA326" s="316">
        <f t="shared" si="686"/>
        <v>0</v>
      </c>
      <c r="BB326" s="316">
        <f t="shared" si="686"/>
        <v>0</v>
      </c>
      <c r="BC326" s="316">
        <f t="shared" si="686"/>
        <v>0</v>
      </c>
      <c r="BD326" s="316">
        <f t="shared" si="686"/>
        <v>0</v>
      </c>
      <c r="BE326" s="316">
        <f t="shared" si="686"/>
        <v>0</v>
      </c>
      <c r="BF326" s="316">
        <f t="shared" si="686"/>
        <v>0</v>
      </c>
      <c r="BG326" s="316">
        <f t="shared" si="686"/>
        <v>0</v>
      </c>
      <c r="BH326" s="316">
        <f t="shared" si="686"/>
        <v>0</v>
      </c>
      <c r="BI326" s="316">
        <f t="shared" si="686"/>
        <v>0</v>
      </c>
      <c r="BJ326" s="316">
        <f t="shared" si="686"/>
        <v>0</v>
      </c>
      <c r="BK326" s="316">
        <f t="shared" si="686"/>
        <v>0</v>
      </c>
      <c r="BL326" s="316">
        <f t="shared" si="686"/>
        <v>0</v>
      </c>
      <c r="BM326" s="316">
        <f t="shared" si="686"/>
        <v>0</v>
      </c>
      <c r="BN326" s="316">
        <f t="shared" si="686"/>
        <v>0</v>
      </c>
      <c r="BO326" s="316">
        <f t="shared" si="686"/>
        <v>0</v>
      </c>
      <c r="BP326" s="316">
        <f t="shared" si="686"/>
        <v>0</v>
      </c>
      <c r="BQ326" s="316">
        <f t="shared" si="686"/>
        <v>0</v>
      </c>
      <c r="BR326" s="316">
        <f t="shared" si="686"/>
        <v>0</v>
      </c>
      <c r="BS326" s="316">
        <f t="shared" si="686"/>
        <v>0</v>
      </c>
      <c r="BT326" s="316">
        <f t="shared" ref="BT326:BX326" si="687">BT107</f>
        <v>0</v>
      </c>
      <c r="BU326" s="316">
        <f t="shared" si="687"/>
        <v>0</v>
      </c>
      <c r="BV326" s="316">
        <f t="shared" si="687"/>
        <v>0</v>
      </c>
      <c r="BW326" s="316">
        <f t="shared" si="687"/>
        <v>0</v>
      </c>
      <c r="BX326" s="316">
        <f t="shared" si="687"/>
        <v>0</v>
      </c>
    </row>
    <row r="327" spans="1:76" ht="12" customHeight="1" x14ac:dyDescent="0.2">
      <c r="A327" s="727"/>
      <c r="B327" s="714"/>
      <c r="C327" s="714"/>
      <c r="D327" s="710"/>
      <c r="E327" s="710"/>
      <c r="F327" s="90" t="s">
        <v>324</v>
      </c>
      <c r="G327" s="316">
        <f>IF($C107="","N/A",G326)</f>
        <v>0</v>
      </c>
      <c r="H327" s="316">
        <f>IF($C107="NON-QALY",IF(H$93="-","",H$158*H326),IF($C107="QALY",IF(H$93="-","",H326*H$159),"N/A"))</f>
        <v>0</v>
      </c>
      <c r="I327" s="316">
        <f t="shared" ref="I327:BT327" si="688">IF($C107="NON-QALY",IF(I$93="-","",I$158*I326),IF($C107="QALY",IF(I$93="-","",I326*I$159),"N/A"))</f>
        <v>0</v>
      </c>
      <c r="J327" s="316">
        <f t="shared" si="688"/>
        <v>0</v>
      </c>
      <c r="K327" s="316">
        <f t="shared" si="688"/>
        <v>0</v>
      </c>
      <c r="L327" s="316">
        <f t="shared" si="688"/>
        <v>0</v>
      </c>
      <c r="M327" s="316">
        <f t="shared" si="688"/>
        <v>0</v>
      </c>
      <c r="N327" s="316">
        <f t="shared" si="688"/>
        <v>0</v>
      </c>
      <c r="O327" s="316">
        <f t="shared" si="688"/>
        <v>0</v>
      </c>
      <c r="P327" s="316">
        <f t="shared" si="688"/>
        <v>0</v>
      </c>
      <c r="Q327" s="316">
        <f t="shared" si="688"/>
        <v>0</v>
      </c>
      <c r="R327" s="316">
        <f t="shared" si="688"/>
        <v>0</v>
      </c>
      <c r="S327" s="316">
        <f t="shared" si="688"/>
        <v>0</v>
      </c>
      <c r="T327" s="316">
        <f t="shared" si="688"/>
        <v>0</v>
      </c>
      <c r="U327" s="316">
        <f t="shared" si="688"/>
        <v>0</v>
      </c>
      <c r="V327" s="316">
        <f t="shared" si="688"/>
        <v>0</v>
      </c>
      <c r="W327" s="316">
        <f t="shared" si="688"/>
        <v>0</v>
      </c>
      <c r="X327" s="316">
        <f t="shared" si="688"/>
        <v>0</v>
      </c>
      <c r="Y327" s="316">
        <f t="shared" si="688"/>
        <v>0</v>
      </c>
      <c r="Z327" s="316">
        <f t="shared" si="688"/>
        <v>0</v>
      </c>
      <c r="AA327" s="316">
        <f t="shared" si="688"/>
        <v>0</v>
      </c>
      <c r="AB327" s="316">
        <f t="shared" si="688"/>
        <v>0</v>
      </c>
      <c r="AC327" s="316">
        <f t="shared" si="688"/>
        <v>0</v>
      </c>
      <c r="AD327" s="316">
        <f t="shared" si="688"/>
        <v>0</v>
      </c>
      <c r="AE327" s="316">
        <f t="shared" si="688"/>
        <v>0</v>
      </c>
      <c r="AF327" s="316">
        <f t="shared" si="688"/>
        <v>0</v>
      </c>
      <c r="AG327" s="316">
        <f t="shared" si="688"/>
        <v>0</v>
      </c>
      <c r="AH327" s="316">
        <f t="shared" si="688"/>
        <v>0</v>
      </c>
      <c r="AI327" s="316">
        <f t="shared" si="688"/>
        <v>0</v>
      </c>
      <c r="AJ327" s="316">
        <f t="shared" si="688"/>
        <v>0</v>
      </c>
      <c r="AK327" s="316">
        <f t="shared" si="688"/>
        <v>0</v>
      </c>
      <c r="AL327" s="316">
        <f t="shared" si="688"/>
        <v>0</v>
      </c>
      <c r="AM327" s="316">
        <f t="shared" si="688"/>
        <v>0</v>
      </c>
      <c r="AN327" s="316">
        <f t="shared" si="688"/>
        <v>0</v>
      </c>
      <c r="AO327" s="316">
        <f t="shared" si="688"/>
        <v>0</v>
      </c>
      <c r="AP327" s="316">
        <f t="shared" si="688"/>
        <v>0</v>
      </c>
      <c r="AQ327" s="316">
        <f t="shared" si="688"/>
        <v>0</v>
      </c>
      <c r="AR327" s="316">
        <f t="shared" si="688"/>
        <v>0</v>
      </c>
      <c r="AS327" s="316">
        <f t="shared" si="688"/>
        <v>0</v>
      </c>
      <c r="AT327" s="316">
        <f t="shared" si="688"/>
        <v>0</v>
      </c>
      <c r="AU327" s="316">
        <f t="shared" si="688"/>
        <v>0</v>
      </c>
      <c r="AV327" s="316">
        <f t="shared" si="688"/>
        <v>0</v>
      </c>
      <c r="AW327" s="316">
        <f t="shared" si="688"/>
        <v>0</v>
      </c>
      <c r="AX327" s="316">
        <f t="shared" si="688"/>
        <v>0</v>
      </c>
      <c r="AY327" s="316">
        <f t="shared" si="688"/>
        <v>0</v>
      </c>
      <c r="AZ327" s="316">
        <f t="shared" si="688"/>
        <v>0</v>
      </c>
      <c r="BA327" s="316">
        <f t="shared" si="688"/>
        <v>0</v>
      </c>
      <c r="BB327" s="316">
        <f t="shared" si="688"/>
        <v>0</v>
      </c>
      <c r="BC327" s="316">
        <f t="shared" si="688"/>
        <v>0</v>
      </c>
      <c r="BD327" s="316">
        <f t="shared" si="688"/>
        <v>0</v>
      </c>
      <c r="BE327" s="316">
        <f t="shared" si="688"/>
        <v>0</v>
      </c>
      <c r="BF327" s="316">
        <f t="shared" si="688"/>
        <v>0</v>
      </c>
      <c r="BG327" s="316">
        <f t="shared" si="688"/>
        <v>0</v>
      </c>
      <c r="BH327" s="316">
        <f t="shared" si="688"/>
        <v>0</v>
      </c>
      <c r="BI327" s="316">
        <f t="shared" si="688"/>
        <v>0</v>
      </c>
      <c r="BJ327" s="316">
        <f t="shared" si="688"/>
        <v>0</v>
      </c>
      <c r="BK327" s="316">
        <f t="shared" si="688"/>
        <v>0</v>
      </c>
      <c r="BL327" s="316">
        <f t="shared" si="688"/>
        <v>0</v>
      </c>
      <c r="BM327" s="316">
        <f t="shared" si="688"/>
        <v>0</v>
      </c>
      <c r="BN327" s="316">
        <f t="shared" si="688"/>
        <v>0</v>
      </c>
      <c r="BO327" s="316">
        <f t="shared" si="688"/>
        <v>0</v>
      </c>
      <c r="BP327" s="316">
        <f t="shared" si="688"/>
        <v>0</v>
      </c>
      <c r="BQ327" s="316">
        <f t="shared" si="688"/>
        <v>0</v>
      </c>
      <c r="BR327" s="316">
        <f t="shared" si="688"/>
        <v>0</v>
      </c>
      <c r="BS327" s="316">
        <f t="shared" si="688"/>
        <v>0</v>
      </c>
      <c r="BT327" s="316">
        <f t="shared" si="688"/>
        <v>0</v>
      </c>
      <c r="BU327" s="316">
        <f t="shared" ref="BU327:BX327" si="689">IF($C107="NON-QALY",IF(BU$93="-","",BU$158*BU326),IF($C107="QALY",IF(BU$93="-","",BU326*BU$159),"N/A"))</f>
        <v>0</v>
      </c>
      <c r="BV327" s="316">
        <f t="shared" si="689"/>
        <v>0</v>
      </c>
      <c r="BW327" s="316">
        <f t="shared" si="689"/>
        <v>0</v>
      </c>
      <c r="BX327" s="316">
        <f t="shared" si="689"/>
        <v>0</v>
      </c>
    </row>
    <row r="328" spans="1:76" ht="12" customHeight="1" x14ac:dyDescent="0.2">
      <c r="A328" s="726" t="s">
        <v>644</v>
      </c>
      <c r="B328" s="713">
        <f>B108</f>
        <v>0</v>
      </c>
      <c r="C328" s="713" t="str">
        <f>C108</f>
        <v>Non-QALY</v>
      </c>
      <c r="D328" s="709">
        <f>E328/(IF(C108="QALY",Factors!$BU$75,Factors!$BU$74))</f>
        <v>0</v>
      </c>
      <c r="E328" s="709">
        <f t="shared" ref="E328" si="690">SUM(G329:BX329)</f>
        <v>0</v>
      </c>
      <c r="F328" s="34" t="s">
        <v>325</v>
      </c>
      <c r="G328" s="316">
        <f>G108</f>
        <v>0</v>
      </c>
      <c r="H328" s="316">
        <f t="shared" ref="H328:BS328" si="691">H108</f>
        <v>0</v>
      </c>
      <c r="I328" s="316">
        <f t="shared" si="691"/>
        <v>0</v>
      </c>
      <c r="J328" s="316">
        <f t="shared" si="691"/>
        <v>0</v>
      </c>
      <c r="K328" s="316">
        <f t="shared" si="691"/>
        <v>0</v>
      </c>
      <c r="L328" s="316">
        <f t="shared" si="691"/>
        <v>0</v>
      </c>
      <c r="M328" s="316">
        <f t="shared" si="691"/>
        <v>0</v>
      </c>
      <c r="N328" s="316">
        <f t="shared" si="691"/>
        <v>0</v>
      </c>
      <c r="O328" s="316">
        <f t="shared" si="691"/>
        <v>0</v>
      </c>
      <c r="P328" s="316">
        <f t="shared" si="691"/>
        <v>0</v>
      </c>
      <c r="Q328" s="316">
        <f t="shared" si="691"/>
        <v>0</v>
      </c>
      <c r="R328" s="316">
        <f t="shared" si="691"/>
        <v>0</v>
      </c>
      <c r="S328" s="316">
        <f t="shared" si="691"/>
        <v>0</v>
      </c>
      <c r="T328" s="316">
        <f t="shared" si="691"/>
        <v>0</v>
      </c>
      <c r="U328" s="316">
        <f t="shared" si="691"/>
        <v>0</v>
      </c>
      <c r="V328" s="316">
        <f t="shared" si="691"/>
        <v>0</v>
      </c>
      <c r="W328" s="316">
        <f t="shared" si="691"/>
        <v>0</v>
      </c>
      <c r="X328" s="316">
        <f t="shared" si="691"/>
        <v>0</v>
      </c>
      <c r="Y328" s="316">
        <f t="shared" si="691"/>
        <v>0</v>
      </c>
      <c r="Z328" s="316">
        <f t="shared" si="691"/>
        <v>0</v>
      </c>
      <c r="AA328" s="316">
        <f t="shared" si="691"/>
        <v>0</v>
      </c>
      <c r="AB328" s="316">
        <f t="shared" si="691"/>
        <v>0</v>
      </c>
      <c r="AC328" s="316">
        <f t="shared" si="691"/>
        <v>0</v>
      </c>
      <c r="AD328" s="316">
        <f t="shared" si="691"/>
        <v>0</v>
      </c>
      <c r="AE328" s="316">
        <f t="shared" si="691"/>
        <v>0</v>
      </c>
      <c r="AF328" s="316">
        <f t="shared" si="691"/>
        <v>0</v>
      </c>
      <c r="AG328" s="316">
        <f t="shared" si="691"/>
        <v>0</v>
      </c>
      <c r="AH328" s="316">
        <f t="shared" si="691"/>
        <v>0</v>
      </c>
      <c r="AI328" s="316">
        <f t="shared" si="691"/>
        <v>0</v>
      </c>
      <c r="AJ328" s="316">
        <f t="shared" si="691"/>
        <v>0</v>
      </c>
      <c r="AK328" s="316">
        <f t="shared" si="691"/>
        <v>0</v>
      </c>
      <c r="AL328" s="316">
        <f t="shared" si="691"/>
        <v>0</v>
      </c>
      <c r="AM328" s="316">
        <f t="shared" si="691"/>
        <v>0</v>
      </c>
      <c r="AN328" s="316">
        <f t="shared" si="691"/>
        <v>0</v>
      </c>
      <c r="AO328" s="316">
        <f t="shared" si="691"/>
        <v>0</v>
      </c>
      <c r="AP328" s="316">
        <f t="shared" si="691"/>
        <v>0</v>
      </c>
      <c r="AQ328" s="316">
        <f t="shared" si="691"/>
        <v>0</v>
      </c>
      <c r="AR328" s="316">
        <f t="shared" si="691"/>
        <v>0</v>
      </c>
      <c r="AS328" s="316">
        <f t="shared" si="691"/>
        <v>0</v>
      </c>
      <c r="AT328" s="316">
        <f t="shared" si="691"/>
        <v>0</v>
      </c>
      <c r="AU328" s="316">
        <f t="shared" si="691"/>
        <v>0</v>
      </c>
      <c r="AV328" s="316">
        <f t="shared" si="691"/>
        <v>0</v>
      </c>
      <c r="AW328" s="316">
        <f t="shared" si="691"/>
        <v>0</v>
      </c>
      <c r="AX328" s="316">
        <f t="shared" si="691"/>
        <v>0</v>
      </c>
      <c r="AY328" s="316">
        <f t="shared" si="691"/>
        <v>0</v>
      </c>
      <c r="AZ328" s="316">
        <f t="shared" si="691"/>
        <v>0</v>
      </c>
      <c r="BA328" s="316">
        <f t="shared" si="691"/>
        <v>0</v>
      </c>
      <c r="BB328" s="316">
        <f t="shared" si="691"/>
        <v>0</v>
      </c>
      <c r="BC328" s="316">
        <f t="shared" si="691"/>
        <v>0</v>
      </c>
      <c r="BD328" s="316">
        <f t="shared" si="691"/>
        <v>0</v>
      </c>
      <c r="BE328" s="316">
        <f t="shared" si="691"/>
        <v>0</v>
      </c>
      <c r="BF328" s="316">
        <f t="shared" si="691"/>
        <v>0</v>
      </c>
      <c r="BG328" s="316">
        <f t="shared" si="691"/>
        <v>0</v>
      </c>
      <c r="BH328" s="316">
        <f t="shared" si="691"/>
        <v>0</v>
      </c>
      <c r="BI328" s="316">
        <f t="shared" si="691"/>
        <v>0</v>
      </c>
      <c r="BJ328" s="316">
        <f t="shared" si="691"/>
        <v>0</v>
      </c>
      <c r="BK328" s="316">
        <f t="shared" si="691"/>
        <v>0</v>
      </c>
      <c r="BL328" s="316">
        <f t="shared" si="691"/>
        <v>0</v>
      </c>
      <c r="BM328" s="316">
        <f t="shared" si="691"/>
        <v>0</v>
      </c>
      <c r="BN328" s="316">
        <f t="shared" si="691"/>
        <v>0</v>
      </c>
      <c r="BO328" s="316">
        <f t="shared" si="691"/>
        <v>0</v>
      </c>
      <c r="BP328" s="316">
        <f t="shared" si="691"/>
        <v>0</v>
      </c>
      <c r="BQ328" s="316">
        <f t="shared" si="691"/>
        <v>0</v>
      </c>
      <c r="BR328" s="316">
        <f t="shared" si="691"/>
        <v>0</v>
      </c>
      <c r="BS328" s="316">
        <f t="shared" si="691"/>
        <v>0</v>
      </c>
      <c r="BT328" s="316">
        <f t="shared" ref="BT328:BX328" si="692">BT108</f>
        <v>0</v>
      </c>
      <c r="BU328" s="316">
        <f t="shared" si="692"/>
        <v>0</v>
      </c>
      <c r="BV328" s="316">
        <f t="shared" si="692"/>
        <v>0</v>
      </c>
      <c r="BW328" s="316">
        <f t="shared" si="692"/>
        <v>0</v>
      </c>
      <c r="BX328" s="316">
        <f t="shared" si="692"/>
        <v>0</v>
      </c>
    </row>
    <row r="329" spans="1:76" ht="12" customHeight="1" x14ac:dyDescent="0.2">
      <c r="A329" s="727"/>
      <c r="B329" s="714"/>
      <c r="C329" s="714"/>
      <c r="D329" s="710"/>
      <c r="E329" s="710"/>
      <c r="F329" s="90" t="s">
        <v>324</v>
      </c>
      <c r="G329" s="316">
        <f>IF($C108="","N/A",G328)</f>
        <v>0</v>
      </c>
      <c r="H329" s="316">
        <f>IF($C108="NON-QALY",IF(H$93="-","",H$158*H328),IF($C108="QALY",IF(H$93="-","",H328*H$159),"N/A"))</f>
        <v>0</v>
      </c>
      <c r="I329" s="316">
        <f t="shared" ref="I329:BT329" si="693">IF($C108="NON-QALY",IF(I$93="-","",I$158*I328),IF($C108="QALY",IF(I$93="-","",I328*I$159),"N/A"))</f>
        <v>0</v>
      </c>
      <c r="J329" s="316">
        <f t="shared" si="693"/>
        <v>0</v>
      </c>
      <c r="K329" s="316">
        <f t="shared" si="693"/>
        <v>0</v>
      </c>
      <c r="L329" s="316">
        <f t="shared" si="693"/>
        <v>0</v>
      </c>
      <c r="M329" s="316">
        <f t="shared" si="693"/>
        <v>0</v>
      </c>
      <c r="N329" s="316">
        <f t="shared" si="693"/>
        <v>0</v>
      </c>
      <c r="O329" s="316">
        <f t="shared" si="693"/>
        <v>0</v>
      </c>
      <c r="P329" s="316">
        <f t="shared" si="693"/>
        <v>0</v>
      </c>
      <c r="Q329" s="316">
        <f t="shared" si="693"/>
        <v>0</v>
      </c>
      <c r="R329" s="316">
        <f t="shared" si="693"/>
        <v>0</v>
      </c>
      <c r="S329" s="316">
        <f t="shared" si="693"/>
        <v>0</v>
      </c>
      <c r="T329" s="316">
        <f t="shared" si="693"/>
        <v>0</v>
      </c>
      <c r="U329" s="316">
        <f t="shared" si="693"/>
        <v>0</v>
      </c>
      <c r="V329" s="316">
        <f t="shared" si="693"/>
        <v>0</v>
      </c>
      <c r="W329" s="316">
        <f t="shared" si="693"/>
        <v>0</v>
      </c>
      <c r="X329" s="316">
        <f t="shared" si="693"/>
        <v>0</v>
      </c>
      <c r="Y329" s="316">
        <f t="shared" si="693"/>
        <v>0</v>
      </c>
      <c r="Z329" s="316">
        <f t="shared" si="693"/>
        <v>0</v>
      </c>
      <c r="AA329" s="316">
        <f t="shared" si="693"/>
        <v>0</v>
      </c>
      <c r="AB329" s="316">
        <f t="shared" si="693"/>
        <v>0</v>
      </c>
      <c r="AC329" s="316">
        <f t="shared" si="693"/>
        <v>0</v>
      </c>
      <c r="AD329" s="316">
        <f t="shared" si="693"/>
        <v>0</v>
      </c>
      <c r="AE329" s="316">
        <f t="shared" si="693"/>
        <v>0</v>
      </c>
      <c r="AF329" s="316">
        <f t="shared" si="693"/>
        <v>0</v>
      </c>
      <c r="AG329" s="316">
        <f t="shared" si="693"/>
        <v>0</v>
      </c>
      <c r="AH329" s="316">
        <f t="shared" si="693"/>
        <v>0</v>
      </c>
      <c r="AI329" s="316">
        <f t="shared" si="693"/>
        <v>0</v>
      </c>
      <c r="AJ329" s="316">
        <f t="shared" si="693"/>
        <v>0</v>
      </c>
      <c r="AK329" s="316">
        <f t="shared" si="693"/>
        <v>0</v>
      </c>
      <c r="AL329" s="316">
        <f t="shared" si="693"/>
        <v>0</v>
      </c>
      <c r="AM329" s="316">
        <f t="shared" si="693"/>
        <v>0</v>
      </c>
      <c r="AN329" s="316">
        <f t="shared" si="693"/>
        <v>0</v>
      </c>
      <c r="AO329" s="316">
        <f t="shared" si="693"/>
        <v>0</v>
      </c>
      <c r="AP329" s="316">
        <f t="shared" si="693"/>
        <v>0</v>
      </c>
      <c r="AQ329" s="316">
        <f t="shared" si="693"/>
        <v>0</v>
      </c>
      <c r="AR329" s="316">
        <f t="shared" si="693"/>
        <v>0</v>
      </c>
      <c r="AS329" s="316">
        <f t="shared" si="693"/>
        <v>0</v>
      </c>
      <c r="AT329" s="316">
        <f t="shared" si="693"/>
        <v>0</v>
      </c>
      <c r="AU329" s="316">
        <f t="shared" si="693"/>
        <v>0</v>
      </c>
      <c r="AV329" s="316">
        <f t="shared" si="693"/>
        <v>0</v>
      </c>
      <c r="AW329" s="316">
        <f t="shared" si="693"/>
        <v>0</v>
      </c>
      <c r="AX329" s="316">
        <f t="shared" si="693"/>
        <v>0</v>
      </c>
      <c r="AY329" s="316">
        <f t="shared" si="693"/>
        <v>0</v>
      </c>
      <c r="AZ329" s="316">
        <f t="shared" si="693"/>
        <v>0</v>
      </c>
      <c r="BA329" s="316">
        <f t="shared" si="693"/>
        <v>0</v>
      </c>
      <c r="BB329" s="316">
        <f t="shared" si="693"/>
        <v>0</v>
      </c>
      <c r="BC329" s="316">
        <f t="shared" si="693"/>
        <v>0</v>
      </c>
      <c r="BD329" s="316">
        <f t="shared" si="693"/>
        <v>0</v>
      </c>
      <c r="BE329" s="316">
        <f t="shared" si="693"/>
        <v>0</v>
      </c>
      <c r="BF329" s="316">
        <f t="shared" si="693"/>
        <v>0</v>
      </c>
      <c r="BG329" s="316">
        <f t="shared" si="693"/>
        <v>0</v>
      </c>
      <c r="BH329" s="316">
        <f t="shared" si="693"/>
        <v>0</v>
      </c>
      <c r="BI329" s="316">
        <f t="shared" si="693"/>
        <v>0</v>
      </c>
      <c r="BJ329" s="316">
        <f t="shared" si="693"/>
        <v>0</v>
      </c>
      <c r="BK329" s="316">
        <f t="shared" si="693"/>
        <v>0</v>
      </c>
      <c r="BL329" s="316">
        <f t="shared" si="693"/>
        <v>0</v>
      </c>
      <c r="BM329" s="316">
        <f t="shared" si="693"/>
        <v>0</v>
      </c>
      <c r="BN329" s="316">
        <f t="shared" si="693"/>
        <v>0</v>
      </c>
      <c r="BO329" s="316">
        <f t="shared" si="693"/>
        <v>0</v>
      </c>
      <c r="BP329" s="316">
        <f t="shared" si="693"/>
        <v>0</v>
      </c>
      <c r="BQ329" s="316">
        <f t="shared" si="693"/>
        <v>0</v>
      </c>
      <c r="BR329" s="316">
        <f t="shared" si="693"/>
        <v>0</v>
      </c>
      <c r="BS329" s="316">
        <f t="shared" si="693"/>
        <v>0</v>
      </c>
      <c r="BT329" s="316">
        <f t="shared" si="693"/>
        <v>0</v>
      </c>
      <c r="BU329" s="316">
        <f t="shared" ref="BU329:BX329" si="694">IF($C108="NON-QALY",IF(BU$93="-","",BU$158*BU328),IF($C108="QALY",IF(BU$93="-","",BU328*BU$159),"N/A"))</f>
        <v>0</v>
      </c>
      <c r="BV329" s="316">
        <f t="shared" si="694"/>
        <v>0</v>
      </c>
      <c r="BW329" s="316">
        <f t="shared" si="694"/>
        <v>0</v>
      </c>
      <c r="BX329" s="316">
        <f t="shared" si="694"/>
        <v>0</v>
      </c>
    </row>
    <row r="330" spans="1:76" s="31" customFormat="1" ht="12" customHeight="1" x14ac:dyDescent="0.2">
      <c r="C330" s="490" t="s">
        <v>55</v>
      </c>
      <c r="D330" s="319">
        <f>SUM(D300:D329)</f>
        <v>0</v>
      </c>
      <c r="E330" s="319">
        <f>SUM(E300:E329)</f>
        <v>0</v>
      </c>
      <c r="F330" s="319">
        <f>SUM(G330:BX330)</f>
        <v>0</v>
      </c>
      <c r="G330" s="317">
        <f>SUM(G329,G327,G325,G323,G321,G319,G317,G315,G313,G311,G309,G307,G305,G303,G301)</f>
        <v>0</v>
      </c>
      <c r="H330" s="317">
        <f t="shared" ref="H330" si="695">SUM(H329,H327,H325,H323,H321,H319,H317,H315,H313,H311,H309,H307,H305,H303,H301)</f>
        <v>0</v>
      </c>
      <c r="I330" s="317">
        <f t="shared" ref="I330" si="696">SUM(I329,I327,I325,I323,I321,I319,I317,I315,I313,I311,I309,I307,I305,I303,I301)</f>
        <v>0</v>
      </c>
      <c r="J330" s="317">
        <f t="shared" ref="J330" si="697">SUM(J329,J327,J325,J323,J321,J319,J317,J315,J313,J311,J309,J307,J305,J303,J301)</f>
        <v>0</v>
      </c>
      <c r="K330" s="317">
        <f t="shared" ref="K330" si="698">SUM(K329,K327,K325,K323,K321,K319,K317,K315,K313,K311,K309,K307,K305,K303,K301)</f>
        <v>0</v>
      </c>
      <c r="L330" s="317">
        <f t="shared" ref="L330" si="699">SUM(L329,L327,L325,L323,L321,L319,L317,L315,L313,L311,L309,L307,L305,L303,L301)</f>
        <v>0</v>
      </c>
      <c r="M330" s="317">
        <f t="shared" ref="M330" si="700">SUM(M329,M327,M325,M323,M321,M319,M317,M315,M313,M311,M309,M307,M305,M303,M301)</f>
        <v>0</v>
      </c>
      <c r="N330" s="317">
        <f t="shared" ref="N330" si="701">SUM(N329,N327,N325,N323,N321,N319,N317,N315,N313,N311,N309,N307,N305,N303,N301)</f>
        <v>0</v>
      </c>
      <c r="O330" s="317">
        <f t="shared" ref="O330" si="702">SUM(O329,O327,O325,O323,O321,O319,O317,O315,O313,O311,O309,O307,O305,O303,O301)</f>
        <v>0</v>
      </c>
      <c r="P330" s="317">
        <f t="shared" ref="P330" si="703">SUM(P329,P327,P325,P323,P321,P319,P317,P315,P313,P311,P309,P307,P305,P303,P301)</f>
        <v>0</v>
      </c>
      <c r="Q330" s="317">
        <f t="shared" ref="Q330" si="704">SUM(Q329,Q327,Q325,Q323,Q321,Q319,Q317,Q315,Q313,Q311,Q309,Q307,Q305,Q303,Q301)</f>
        <v>0</v>
      </c>
      <c r="R330" s="317">
        <f t="shared" ref="R330" si="705">SUM(R329,R327,R325,R323,R321,R319,R317,R315,R313,R311,R309,R307,R305,R303,R301)</f>
        <v>0</v>
      </c>
      <c r="S330" s="317">
        <f t="shared" ref="S330" si="706">SUM(S329,S327,S325,S323,S321,S319,S317,S315,S313,S311,S309,S307,S305,S303,S301)</f>
        <v>0</v>
      </c>
      <c r="T330" s="317">
        <f t="shared" ref="T330" si="707">SUM(T329,T327,T325,T323,T321,T319,T317,T315,T313,T311,T309,T307,T305,T303,T301)</f>
        <v>0</v>
      </c>
      <c r="U330" s="317">
        <f t="shared" ref="U330" si="708">SUM(U329,U327,U325,U323,U321,U319,U317,U315,U313,U311,U309,U307,U305,U303,U301)</f>
        <v>0</v>
      </c>
      <c r="V330" s="317">
        <f t="shared" ref="V330" si="709">SUM(V329,V327,V325,V323,V321,V319,V317,V315,V313,V311,V309,V307,V305,V303,V301)</f>
        <v>0</v>
      </c>
      <c r="W330" s="317">
        <f t="shared" ref="W330" si="710">SUM(W329,W327,W325,W323,W321,W319,W317,W315,W313,W311,W309,W307,W305,W303,W301)</f>
        <v>0</v>
      </c>
      <c r="X330" s="317">
        <f t="shared" ref="X330" si="711">SUM(X329,X327,X325,X323,X321,X319,X317,X315,X313,X311,X309,X307,X305,X303,X301)</f>
        <v>0</v>
      </c>
      <c r="Y330" s="317">
        <f t="shared" ref="Y330" si="712">SUM(Y329,Y327,Y325,Y323,Y321,Y319,Y317,Y315,Y313,Y311,Y309,Y307,Y305,Y303,Y301)</f>
        <v>0</v>
      </c>
      <c r="Z330" s="317">
        <f t="shared" ref="Z330" si="713">SUM(Z329,Z327,Z325,Z323,Z321,Z319,Z317,Z315,Z313,Z311,Z309,Z307,Z305,Z303,Z301)</f>
        <v>0</v>
      </c>
      <c r="AA330" s="317">
        <f t="shared" ref="AA330" si="714">SUM(AA329,AA327,AA325,AA323,AA321,AA319,AA317,AA315,AA313,AA311,AA309,AA307,AA305,AA303,AA301)</f>
        <v>0</v>
      </c>
      <c r="AB330" s="317">
        <f t="shared" ref="AB330" si="715">SUM(AB329,AB327,AB325,AB323,AB321,AB319,AB317,AB315,AB313,AB311,AB309,AB307,AB305,AB303,AB301)</f>
        <v>0</v>
      </c>
      <c r="AC330" s="317">
        <f t="shared" ref="AC330" si="716">SUM(AC329,AC327,AC325,AC323,AC321,AC319,AC317,AC315,AC313,AC311,AC309,AC307,AC305,AC303,AC301)</f>
        <v>0</v>
      </c>
      <c r="AD330" s="317">
        <f t="shared" ref="AD330" si="717">SUM(AD329,AD327,AD325,AD323,AD321,AD319,AD317,AD315,AD313,AD311,AD309,AD307,AD305,AD303,AD301)</f>
        <v>0</v>
      </c>
      <c r="AE330" s="317">
        <f t="shared" ref="AE330" si="718">SUM(AE329,AE327,AE325,AE323,AE321,AE319,AE317,AE315,AE313,AE311,AE309,AE307,AE305,AE303,AE301)</f>
        <v>0</v>
      </c>
      <c r="AF330" s="317">
        <f t="shared" ref="AF330" si="719">SUM(AF329,AF327,AF325,AF323,AF321,AF319,AF317,AF315,AF313,AF311,AF309,AF307,AF305,AF303,AF301)</f>
        <v>0</v>
      </c>
      <c r="AG330" s="317">
        <f t="shared" ref="AG330" si="720">SUM(AG329,AG327,AG325,AG323,AG321,AG319,AG317,AG315,AG313,AG311,AG309,AG307,AG305,AG303,AG301)</f>
        <v>0</v>
      </c>
      <c r="AH330" s="317">
        <f t="shared" ref="AH330" si="721">SUM(AH329,AH327,AH325,AH323,AH321,AH319,AH317,AH315,AH313,AH311,AH309,AH307,AH305,AH303,AH301)</f>
        <v>0</v>
      </c>
      <c r="AI330" s="317">
        <f t="shared" ref="AI330" si="722">SUM(AI329,AI327,AI325,AI323,AI321,AI319,AI317,AI315,AI313,AI311,AI309,AI307,AI305,AI303,AI301)</f>
        <v>0</v>
      </c>
      <c r="AJ330" s="317">
        <f t="shared" ref="AJ330" si="723">SUM(AJ329,AJ327,AJ325,AJ323,AJ321,AJ319,AJ317,AJ315,AJ313,AJ311,AJ309,AJ307,AJ305,AJ303,AJ301)</f>
        <v>0</v>
      </c>
      <c r="AK330" s="317">
        <f t="shared" ref="AK330" si="724">SUM(AK329,AK327,AK325,AK323,AK321,AK319,AK317,AK315,AK313,AK311,AK309,AK307,AK305,AK303,AK301)</f>
        <v>0</v>
      </c>
      <c r="AL330" s="317">
        <f t="shared" ref="AL330" si="725">SUM(AL329,AL327,AL325,AL323,AL321,AL319,AL317,AL315,AL313,AL311,AL309,AL307,AL305,AL303,AL301)</f>
        <v>0</v>
      </c>
      <c r="AM330" s="317">
        <f t="shared" ref="AM330" si="726">SUM(AM329,AM327,AM325,AM323,AM321,AM319,AM317,AM315,AM313,AM311,AM309,AM307,AM305,AM303,AM301)</f>
        <v>0</v>
      </c>
      <c r="AN330" s="317">
        <f t="shared" ref="AN330" si="727">SUM(AN329,AN327,AN325,AN323,AN321,AN319,AN317,AN315,AN313,AN311,AN309,AN307,AN305,AN303,AN301)</f>
        <v>0</v>
      </c>
      <c r="AO330" s="317">
        <f t="shared" ref="AO330" si="728">SUM(AO329,AO327,AO325,AO323,AO321,AO319,AO317,AO315,AO313,AO311,AO309,AO307,AO305,AO303,AO301)</f>
        <v>0</v>
      </c>
      <c r="AP330" s="317">
        <f t="shared" ref="AP330" si="729">SUM(AP329,AP327,AP325,AP323,AP321,AP319,AP317,AP315,AP313,AP311,AP309,AP307,AP305,AP303,AP301)</f>
        <v>0</v>
      </c>
      <c r="AQ330" s="317">
        <f t="shared" ref="AQ330" si="730">SUM(AQ329,AQ327,AQ325,AQ323,AQ321,AQ319,AQ317,AQ315,AQ313,AQ311,AQ309,AQ307,AQ305,AQ303,AQ301)</f>
        <v>0</v>
      </c>
      <c r="AR330" s="317">
        <f t="shared" ref="AR330" si="731">SUM(AR329,AR327,AR325,AR323,AR321,AR319,AR317,AR315,AR313,AR311,AR309,AR307,AR305,AR303,AR301)</f>
        <v>0</v>
      </c>
      <c r="AS330" s="317">
        <f t="shared" ref="AS330" si="732">SUM(AS329,AS327,AS325,AS323,AS321,AS319,AS317,AS315,AS313,AS311,AS309,AS307,AS305,AS303,AS301)</f>
        <v>0</v>
      </c>
      <c r="AT330" s="317">
        <f t="shared" ref="AT330" si="733">SUM(AT329,AT327,AT325,AT323,AT321,AT319,AT317,AT315,AT313,AT311,AT309,AT307,AT305,AT303,AT301)</f>
        <v>0</v>
      </c>
      <c r="AU330" s="317">
        <f t="shared" ref="AU330" si="734">SUM(AU329,AU327,AU325,AU323,AU321,AU319,AU317,AU315,AU313,AU311,AU309,AU307,AU305,AU303,AU301)</f>
        <v>0</v>
      </c>
      <c r="AV330" s="317">
        <f t="shared" ref="AV330" si="735">SUM(AV329,AV327,AV325,AV323,AV321,AV319,AV317,AV315,AV313,AV311,AV309,AV307,AV305,AV303,AV301)</f>
        <v>0</v>
      </c>
      <c r="AW330" s="317">
        <f t="shared" ref="AW330" si="736">SUM(AW329,AW327,AW325,AW323,AW321,AW319,AW317,AW315,AW313,AW311,AW309,AW307,AW305,AW303,AW301)</f>
        <v>0</v>
      </c>
      <c r="AX330" s="317">
        <f t="shared" ref="AX330" si="737">SUM(AX329,AX327,AX325,AX323,AX321,AX319,AX317,AX315,AX313,AX311,AX309,AX307,AX305,AX303,AX301)</f>
        <v>0</v>
      </c>
      <c r="AY330" s="317">
        <f t="shared" ref="AY330" si="738">SUM(AY329,AY327,AY325,AY323,AY321,AY319,AY317,AY315,AY313,AY311,AY309,AY307,AY305,AY303,AY301)</f>
        <v>0</v>
      </c>
      <c r="AZ330" s="317">
        <f t="shared" ref="AZ330" si="739">SUM(AZ329,AZ327,AZ325,AZ323,AZ321,AZ319,AZ317,AZ315,AZ313,AZ311,AZ309,AZ307,AZ305,AZ303,AZ301)</f>
        <v>0</v>
      </c>
      <c r="BA330" s="317">
        <f t="shared" ref="BA330" si="740">SUM(BA329,BA327,BA325,BA323,BA321,BA319,BA317,BA315,BA313,BA311,BA309,BA307,BA305,BA303,BA301)</f>
        <v>0</v>
      </c>
      <c r="BB330" s="317">
        <f t="shared" ref="BB330" si="741">SUM(BB329,BB327,BB325,BB323,BB321,BB319,BB317,BB315,BB313,BB311,BB309,BB307,BB305,BB303,BB301)</f>
        <v>0</v>
      </c>
      <c r="BC330" s="317">
        <f t="shared" ref="BC330" si="742">SUM(BC329,BC327,BC325,BC323,BC321,BC319,BC317,BC315,BC313,BC311,BC309,BC307,BC305,BC303,BC301)</f>
        <v>0</v>
      </c>
      <c r="BD330" s="317">
        <f t="shared" ref="BD330" si="743">SUM(BD329,BD327,BD325,BD323,BD321,BD319,BD317,BD315,BD313,BD311,BD309,BD307,BD305,BD303,BD301)</f>
        <v>0</v>
      </c>
      <c r="BE330" s="317">
        <f t="shared" ref="BE330" si="744">SUM(BE329,BE327,BE325,BE323,BE321,BE319,BE317,BE315,BE313,BE311,BE309,BE307,BE305,BE303,BE301)</f>
        <v>0</v>
      </c>
      <c r="BF330" s="317">
        <f t="shared" ref="BF330" si="745">SUM(BF329,BF327,BF325,BF323,BF321,BF319,BF317,BF315,BF313,BF311,BF309,BF307,BF305,BF303,BF301)</f>
        <v>0</v>
      </c>
      <c r="BG330" s="317">
        <f t="shared" ref="BG330" si="746">SUM(BG329,BG327,BG325,BG323,BG321,BG319,BG317,BG315,BG313,BG311,BG309,BG307,BG305,BG303,BG301)</f>
        <v>0</v>
      </c>
      <c r="BH330" s="317">
        <f t="shared" ref="BH330" si="747">SUM(BH329,BH327,BH325,BH323,BH321,BH319,BH317,BH315,BH313,BH311,BH309,BH307,BH305,BH303,BH301)</f>
        <v>0</v>
      </c>
      <c r="BI330" s="317">
        <f t="shared" ref="BI330" si="748">SUM(BI329,BI327,BI325,BI323,BI321,BI319,BI317,BI315,BI313,BI311,BI309,BI307,BI305,BI303,BI301)</f>
        <v>0</v>
      </c>
      <c r="BJ330" s="317">
        <f t="shared" ref="BJ330" si="749">SUM(BJ329,BJ327,BJ325,BJ323,BJ321,BJ319,BJ317,BJ315,BJ313,BJ311,BJ309,BJ307,BJ305,BJ303,BJ301)</f>
        <v>0</v>
      </c>
      <c r="BK330" s="317">
        <f t="shared" ref="BK330" si="750">SUM(BK329,BK327,BK325,BK323,BK321,BK319,BK317,BK315,BK313,BK311,BK309,BK307,BK305,BK303,BK301)</f>
        <v>0</v>
      </c>
      <c r="BL330" s="317">
        <f t="shared" ref="BL330" si="751">SUM(BL329,BL327,BL325,BL323,BL321,BL319,BL317,BL315,BL313,BL311,BL309,BL307,BL305,BL303,BL301)</f>
        <v>0</v>
      </c>
      <c r="BM330" s="317">
        <f t="shared" ref="BM330" si="752">SUM(BM329,BM327,BM325,BM323,BM321,BM319,BM317,BM315,BM313,BM311,BM309,BM307,BM305,BM303,BM301)</f>
        <v>0</v>
      </c>
      <c r="BN330" s="317">
        <f t="shared" ref="BN330" si="753">SUM(BN329,BN327,BN325,BN323,BN321,BN319,BN317,BN315,BN313,BN311,BN309,BN307,BN305,BN303,BN301)</f>
        <v>0</v>
      </c>
      <c r="BO330" s="317">
        <f t="shared" ref="BO330" si="754">SUM(BO329,BO327,BO325,BO323,BO321,BO319,BO317,BO315,BO313,BO311,BO309,BO307,BO305,BO303,BO301)</f>
        <v>0</v>
      </c>
      <c r="BP330" s="317">
        <f t="shared" ref="BP330" si="755">SUM(BP329,BP327,BP325,BP323,BP321,BP319,BP317,BP315,BP313,BP311,BP309,BP307,BP305,BP303,BP301)</f>
        <v>0</v>
      </c>
      <c r="BQ330" s="317">
        <f t="shared" ref="BQ330" si="756">SUM(BQ329,BQ327,BQ325,BQ323,BQ321,BQ319,BQ317,BQ315,BQ313,BQ311,BQ309,BQ307,BQ305,BQ303,BQ301)</f>
        <v>0</v>
      </c>
      <c r="BR330" s="317">
        <f t="shared" ref="BR330" si="757">SUM(BR329,BR327,BR325,BR323,BR321,BR319,BR317,BR315,BR313,BR311,BR309,BR307,BR305,BR303,BR301)</f>
        <v>0</v>
      </c>
      <c r="BS330" s="317">
        <f t="shared" ref="BS330" si="758">SUM(BS329,BS327,BS325,BS323,BS321,BS319,BS317,BS315,BS313,BS311,BS309,BS307,BS305,BS303,BS301)</f>
        <v>0</v>
      </c>
      <c r="BT330" s="317">
        <f t="shared" ref="BT330" si="759">SUM(BT329,BT327,BT325,BT323,BT321,BT319,BT317,BT315,BT313,BT311,BT309,BT307,BT305,BT303,BT301)</f>
        <v>0</v>
      </c>
      <c r="BU330" s="317">
        <f t="shared" ref="BU330" si="760">SUM(BU329,BU327,BU325,BU323,BU321,BU319,BU317,BU315,BU313,BU311,BU309,BU307,BU305,BU303,BU301)</f>
        <v>0</v>
      </c>
      <c r="BV330" s="317">
        <f t="shared" ref="BV330" si="761">SUM(BV329,BV327,BV325,BV323,BV321,BV319,BV317,BV315,BV313,BV311,BV309,BV307,BV305,BV303,BV301)</f>
        <v>0</v>
      </c>
      <c r="BW330" s="317">
        <f t="shared" ref="BW330" si="762">SUM(BW329,BW327,BW325,BW323,BW321,BW319,BW317,BW315,BW313,BW311,BW309,BW307,BW305,BW303,BW301)</f>
        <v>0</v>
      </c>
      <c r="BX330" s="317">
        <f t="shared" ref="BX330" si="763">SUM(BX329,BX327,BX325,BX323,BX321,BX319,BX317,BX315,BX313,BX311,BX309,BX307,BX305,BX303,BX301)</f>
        <v>0</v>
      </c>
    </row>
    <row r="331" spans="1:76" ht="12" customHeight="1" x14ac:dyDescent="0.2">
      <c r="D331" s="318"/>
      <c r="E331" s="318"/>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264"/>
      <c r="AE331" s="264"/>
      <c r="AF331" s="264"/>
      <c r="AG331" s="264"/>
      <c r="AH331" s="264"/>
      <c r="AI331" s="264"/>
      <c r="AJ331" s="264"/>
      <c r="AK331" s="264"/>
      <c r="AL331" s="264"/>
      <c r="AM331" s="264"/>
      <c r="AN331" s="264"/>
      <c r="AO331" s="264"/>
      <c r="AP331" s="264"/>
      <c r="AQ331" s="264"/>
      <c r="AR331" s="264"/>
      <c r="AS331" s="264"/>
      <c r="AT331" s="264"/>
      <c r="AU331" s="264"/>
      <c r="AV331" s="264"/>
      <c r="AW331" s="264"/>
      <c r="AX331" s="264"/>
      <c r="AY331" s="264"/>
      <c r="AZ331" s="264"/>
      <c r="BA331" s="264"/>
      <c r="BB331" s="264"/>
      <c r="BC331" s="264"/>
      <c r="BD331" s="264"/>
      <c r="BE331" s="264"/>
      <c r="BF331" s="264"/>
      <c r="BG331" s="264"/>
      <c r="BH331" s="264"/>
      <c r="BI331" s="264"/>
      <c r="BJ331" s="264"/>
      <c r="BK331" s="264"/>
      <c r="BL331" s="264"/>
      <c r="BM331" s="264"/>
      <c r="BN331" s="264"/>
      <c r="BO331" s="264"/>
      <c r="BP331" s="264"/>
      <c r="BQ331" s="264"/>
      <c r="BR331" s="264"/>
      <c r="BS331" s="264"/>
      <c r="BT331" s="264"/>
      <c r="BU331" s="264"/>
      <c r="BV331" s="264"/>
      <c r="BW331" s="264"/>
      <c r="BX331" s="264"/>
    </row>
    <row r="332" spans="1:76" ht="12" customHeight="1" x14ac:dyDescent="0.2">
      <c r="A332" s="735" t="str">
        <f>A113</f>
        <v xml:space="preserve">Option 5 - </v>
      </c>
      <c r="B332" s="735"/>
      <c r="C332" s="735"/>
      <c r="D332" s="735"/>
      <c r="E332" s="7"/>
      <c r="G332" s="264"/>
      <c r="H332" s="264"/>
      <c r="I332" s="264"/>
      <c r="J332" s="264"/>
      <c r="K332" s="264"/>
      <c r="L332" s="264"/>
      <c r="M332" s="264"/>
      <c r="N332" s="264"/>
      <c r="O332" s="264"/>
      <c r="P332" s="264"/>
      <c r="Q332" s="264"/>
      <c r="R332" s="264"/>
      <c r="S332" s="264"/>
      <c r="T332" s="264"/>
      <c r="U332" s="264"/>
      <c r="V332" s="264"/>
      <c r="W332" s="264"/>
      <c r="X332" s="264"/>
      <c r="Y332" s="264"/>
      <c r="Z332" s="264"/>
      <c r="AA332" s="264"/>
      <c r="AB332" s="264"/>
      <c r="AC332" s="264"/>
      <c r="AD332" s="264"/>
      <c r="AE332" s="264"/>
      <c r="AF332" s="264"/>
      <c r="AG332" s="264"/>
      <c r="AH332" s="264"/>
      <c r="AI332" s="264"/>
      <c r="AJ332" s="264"/>
      <c r="AK332" s="264"/>
      <c r="AL332" s="264"/>
      <c r="AM332" s="264"/>
      <c r="AN332" s="264"/>
      <c r="AO332" s="264"/>
      <c r="AP332" s="264"/>
      <c r="AQ332" s="264"/>
      <c r="AR332" s="264"/>
      <c r="AS332" s="264"/>
      <c r="AT332" s="264"/>
      <c r="AU332" s="264"/>
      <c r="AV332" s="264"/>
      <c r="AW332" s="264"/>
      <c r="AX332" s="264"/>
      <c r="AY332" s="264"/>
      <c r="AZ332" s="264"/>
      <c r="BA332" s="264"/>
      <c r="BB332" s="264"/>
      <c r="BC332" s="264"/>
      <c r="BD332" s="264"/>
      <c r="BE332" s="264"/>
      <c r="BF332" s="264"/>
      <c r="BG332" s="264"/>
      <c r="BH332" s="264"/>
      <c r="BI332" s="264"/>
      <c r="BJ332" s="264"/>
      <c r="BK332" s="264"/>
      <c r="BL332" s="264"/>
      <c r="BM332" s="264"/>
      <c r="BN332" s="264"/>
      <c r="BO332" s="264"/>
      <c r="BP332" s="264"/>
      <c r="BQ332" s="264"/>
      <c r="BR332" s="264"/>
      <c r="BS332" s="264"/>
      <c r="BT332" s="264"/>
      <c r="BU332" s="264"/>
      <c r="BV332" s="264"/>
      <c r="BW332" s="264"/>
      <c r="BX332" s="264"/>
    </row>
    <row r="333" spans="1:76" ht="12" customHeight="1" x14ac:dyDescent="0.2">
      <c r="A333" s="726" t="s">
        <v>49</v>
      </c>
      <c r="B333" s="713">
        <f>B116</f>
        <v>0</v>
      </c>
      <c r="C333" s="713" t="str">
        <f>C116</f>
        <v>Non-QALY</v>
      </c>
      <c r="D333" s="709">
        <f>E333/(IF(C116="QALY",Factors!$BU$83,Factors!$BU$82))</f>
        <v>0</v>
      </c>
      <c r="E333" s="709">
        <f>SUM(G334:BX334)</f>
        <v>0</v>
      </c>
      <c r="F333" s="34" t="s">
        <v>325</v>
      </c>
      <c r="G333" s="316">
        <f t="shared" ref="G333:H333" si="764">G116</f>
        <v>0</v>
      </c>
      <c r="H333" s="316">
        <f t="shared" si="764"/>
        <v>0</v>
      </c>
      <c r="I333" s="316">
        <f t="shared" ref="I333:BT333" si="765">I116</f>
        <v>0</v>
      </c>
      <c r="J333" s="316">
        <f t="shared" si="765"/>
        <v>0</v>
      </c>
      <c r="K333" s="316">
        <f t="shared" si="765"/>
        <v>0</v>
      </c>
      <c r="L333" s="316">
        <f t="shared" si="765"/>
        <v>0</v>
      </c>
      <c r="M333" s="316">
        <f t="shared" si="765"/>
        <v>0</v>
      </c>
      <c r="N333" s="316">
        <f t="shared" si="765"/>
        <v>0</v>
      </c>
      <c r="O333" s="316">
        <f t="shared" si="765"/>
        <v>0</v>
      </c>
      <c r="P333" s="316">
        <f t="shared" si="765"/>
        <v>0</v>
      </c>
      <c r="Q333" s="316">
        <f t="shared" si="765"/>
        <v>0</v>
      </c>
      <c r="R333" s="316">
        <f t="shared" si="765"/>
        <v>0</v>
      </c>
      <c r="S333" s="316">
        <f t="shared" si="765"/>
        <v>0</v>
      </c>
      <c r="T333" s="316">
        <f t="shared" si="765"/>
        <v>0</v>
      </c>
      <c r="U333" s="316">
        <f t="shared" si="765"/>
        <v>0</v>
      </c>
      <c r="V333" s="316">
        <f t="shared" si="765"/>
        <v>0</v>
      </c>
      <c r="W333" s="316">
        <f t="shared" si="765"/>
        <v>0</v>
      </c>
      <c r="X333" s="316">
        <f t="shared" si="765"/>
        <v>0</v>
      </c>
      <c r="Y333" s="316">
        <f t="shared" si="765"/>
        <v>0</v>
      </c>
      <c r="Z333" s="316">
        <f t="shared" si="765"/>
        <v>0</v>
      </c>
      <c r="AA333" s="316">
        <f t="shared" si="765"/>
        <v>0</v>
      </c>
      <c r="AB333" s="316">
        <f t="shared" si="765"/>
        <v>0</v>
      </c>
      <c r="AC333" s="316">
        <f t="shared" si="765"/>
        <v>0</v>
      </c>
      <c r="AD333" s="316">
        <f t="shared" si="765"/>
        <v>0</v>
      </c>
      <c r="AE333" s="316">
        <f t="shared" si="765"/>
        <v>0</v>
      </c>
      <c r="AF333" s="316">
        <f t="shared" si="765"/>
        <v>0</v>
      </c>
      <c r="AG333" s="316">
        <f t="shared" si="765"/>
        <v>0</v>
      </c>
      <c r="AH333" s="316">
        <f t="shared" si="765"/>
        <v>0</v>
      </c>
      <c r="AI333" s="316">
        <f t="shared" si="765"/>
        <v>0</v>
      </c>
      <c r="AJ333" s="316">
        <f t="shared" si="765"/>
        <v>0</v>
      </c>
      <c r="AK333" s="316">
        <f t="shared" si="765"/>
        <v>0</v>
      </c>
      <c r="AL333" s="316">
        <f t="shared" si="765"/>
        <v>0</v>
      </c>
      <c r="AM333" s="316">
        <f t="shared" si="765"/>
        <v>0</v>
      </c>
      <c r="AN333" s="316">
        <f t="shared" si="765"/>
        <v>0</v>
      </c>
      <c r="AO333" s="316">
        <f t="shared" si="765"/>
        <v>0</v>
      </c>
      <c r="AP333" s="316">
        <f t="shared" si="765"/>
        <v>0</v>
      </c>
      <c r="AQ333" s="316">
        <f t="shared" si="765"/>
        <v>0</v>
      </c>
      <c r="AR333" s="316">
        <f t="shared" si="765"/>
        <v>0</v>
      </c>
      <c r="AS333" s="316">
        <f t="shared" si="765"/>
        <v>0</v>
      </c>
      <c r="AT333" s="316">
        <f t="shared" si="765"/>
        <v>0</v>
      </c>
      <c r="AU333" s="316">
        <f t="shared" si="765"/>
        <v>0</v>
      </c>
      <c r="AV333" s="316">
        <f t="shared" si="765"/>
        <v>0</v>
      </c>
      <c r="AW333" s="316">
        <f t="shared" si="765"/>
        <v>0</v>
      </c>
      <c r="AX333" s="316">
        <f t="shared" si="765"/>
        <v>0</v>
      </c>
      <c r="AY333" s="316">
        <f t="shared" si="765"/>
        <v>0</v>
      </c>
      <c r="AZ333" s="316">
        <f t="shared" si="765"/>
        <v>0</v>
      </c>
      <c r="BA333" s="316">
        <f t="shared" si="765"/>
        <v>0</v>
      </c>
      <c r="BB333" s="316">
        <f t="shared" si="765"/>
        <v>0</v>
      </c>
      <c r="BC333" s="316">
        <f t="shared" si="765"/>
        <v>0</v>
      </c>
      <c r="BD333" s="316">
        <f t="shared" si="765"/>
        <v>0</v>
      </c>
      <c r="BE333" s="316">
        <f t="shared" si="765"/>
        <v>0</v>
      </c>
      <c r="BF333" s="316">
        <f t="shared" si="765"/>
        <v>0</v>
      </c>
      <c r="BG333" s="316">
        <f t="shared" si="765"/>
        <v>0</v>
      </c>
      <c r="BH333" s="316">
        <f t="shared" si="765"/>
        <v>0</v>
      </c>
      <c r="BI333" s="316">
        <f t="shared" si="765"/>
        <v>0</v>
      </c>
      <c r="BJ333" s="316">
        <f t="shared" si="765"/>
        <v>0</v>
      </c>
      <c r="BK333" s="316">
        <f t="shared" si="765"/>
        <v>0</v>
      </c>
      <c r="BL333" s="316">
        <f t="shared" si="765"/>
        <v>0</v>
      </c>
      <c r="BM333" s="316">
        <f t="shared" si="765"/>
        <v>0</v>
      </c>
      <c r="BN333" s="316">
        <f t="shared" si="765"/>
        <v>0</v>
      </c>
      <c r="BO333" s="316">
        <f t="shared" si="765"/>
        <v>0</v>
      </c>
      <c r="BP333" s="316">
        <f t="shared" si="765"/>
        <v>0</v>
      </c>
      <c r="BQ333" s="316">
        <f t="shared" si="765"/>
        <v>0</v>
      </c>
      <c r="BR333" s="316">
        <f t="shared" si="765"/>
        <v>0</v>
      </c>
      <c r="BS333" s="316">
        <f t="shared" si="765"/>
        <v>0</v>
      </c>
      <c r="BT333" s="316">
        <f t="shared" si="765"/>
        <v>0</v>
      </c>
      <c r="BU333" s="316">
        <f t="shared" ref="BU333:BX333" si="766">BU116</f>
        <v>0</v>
      </c>
      <c r="BV333" s="316">
        <f t="shared" si="766"/>
        <v>0</v>
      </c>
      <c r="BW333" s="316">
        <f t="shared" si="766"/>
        <v>0</v>
      </c>
      <c r="BX333" s="316">
        <f t="shared" si="766"/>
        <v>0</v>
      </c>
    </row>
    <row r="334" spans="1:76" ht="12" customHeight="1" x14ac:dyDescent="0.2">
      <c r="A334" s="727"/>
      <c r="B334" s="714"/>
      <c r="C334" s="714"/>
      <c r="D334" s="710"/>
      <c r="E334" s="710"/>
      <c r="F334" s="90" t="s">
        <v>324</v>
      </c>
      <c r="G334" s="316">
        <f>IF($C116="","N/A",G333)</f>
        <v>0</v>
      </c>
      <c r="H334" s="316">
        <f t="shared" ref="H334:BS334" si="767">IF($C116="NON-QALY",IF(H$115="-","",H$158*H333),IF($C116="QALY",IF(H$115="-","",H333*H$159),"N/A"))</f>
        <v>0</v>
      </c>
      <c r="I334" s="316">
        <f t="shared" si="767"/>
        <v>0</v>
      </c>
      <c r="J334" s="316">
        <f t="shared" si="767"/>
        <v>0</v>
      </c>
      <c r="K334" s="316">
        <f t="shared" si="767"/>
        <v>0</v>
      </c>
      <c r="L334" s="316">
        <f t="shared" si="767"/>
        <v>0</v>
      </c>
      <c r="M334" s="316">
        <f t="shared" si="767"/>
        <v>0</v>
      </c>
      <c r="N334" s="316">
        <f t="shared" si="767"/>
        <v>0</v>
      </c>
      <c r="O334" s="316">
        <f t="shared" si="767"/>
        <v>0</v>
      </c>
      <c r="P334" s="316">
        <f t="shared" si="767"/>
        <v>0</v>
      </c>
      <c r="Q334" s="316">
        <f t="shared" si="767"/>
        <v>0</v>
      </c>
      <c r="R334" s="316">
        <f t="shared" si="767"/>
        <v>0</v>
      </c>
      <c r="S334" s="316">
        <f t="shared" si="767"/>
        <v>0</v>
      </c>
      <c r="T334" s="316">
        <f t="shared" si="767"/>
        <v>0</v>
      </c>
      <c r="U334" s="316">
        <f t="shared" si="767"/>
        <v>0</v>
      </c>
      <c r="V334" s="316">
        <f t="shared" si="767"/>
        <v>0</v>
      </c>
      <c r="W334" s="316">
        <f t="shared" si="767"/>
        <v>0</v>
      </c>
      <c r="X334" s="316">
        <f t="shared" si="767"/>
        <v>0</v>
      </c>
      <c r="Y334" s="316">
        <f t="shared" si="767"/>
        <v>0</v>
      </c>
      <c r="Z334" s="316">
        <f t="shared" si="767"/>
        <v>0</v>
      </c>
      <c r="AA334" s="316">
        <f t="shared" si="767"/>
        <v>0</v>
      </c>
      <c r="AB334" s="316">
        <f t="shared" si="767"/>
        <v>0</v>
      </c>
      <c r="AC334" s="316">
        <f t="shared" si="767"/>
        <v>0</v>
      </c>
      <c r="AD334" s="316">
        <f t="shared" si="767"/>
        <v>0</v>
      </c>
      <c r="AE334" s="316">
        <f t="shared" si="767"/>
        <v>0</v>
      </c>
      <c r="AF334" s="316">
        <f t="shared" si="767"/>
        <v>0</v>
      </c>
      <c r="AG334" s="316">
        <f t="shared" si="767"/>
        <v>0</v>
      </c>
      <c r="AH334" s="316">
        <f t="shared" si="767"/>
        <v>0</v>
      </c>
      <c r="AI334" s="316">
        <f t="shared" si="767"/>
        <v>0</v>
      </c>
      <c r="AJ334" s="316">
        <f t="shared" si="767"/>
        <v>0</v>
      </c>
      <c r="AK334" s="316">
        <f t="shared" si="767"/>
        <v>0</v>
      </c>
      <c r="AL334" s="316">
        <f t="shared" si="767"/>
        <v>0</v>
      </c>
      <c r="AM334" s="316">
        <f t="shared" si="767"/>
        <v>0</v>
      </c>
      <c r="AN334" s="316">
        <f t="shared" si="767"/>
        <v>0</v>
      </c>
      <c r="AO334" s="316">
        <f t="shared" si="767"/>
        <v>0</v>
      </c>
      <c r="AP334" s="316">
        <f t="shared" si="767"/>
        <v>0</v>
      </c>
      <c r="AQ334" s="316">
        <f t="shared" si="767"/>
        <v>0</v>
      </c>
      <c r="AR334" s="316">
        <f t="shared" si="767"/>
        <v>0</v>
      </c>
      <c r="AS334" s="316">
        <f t="shared" si="767"/>
        <v>0</v>
      </c>
      <c r="AT334" s="316">
        <f t="shared" si="767"/>
        <v>0</v>
      </c>
      <c r="AU334" s="316">
        <f t="shared" si="767"/>
        <v>0</v>
      </c>
      <c r="AV334" s="316">
        <f t="shared" si="767"/>
        <v>0</v>
      </c>
      <c r="AW334" s="316">
        <f t="shared" si="767"/>
        <v>0</v>
      </c>
      <c r="AX334" s="316">
        <f t="shared" si="767"/>
        <v>0</v>
      </c>
      <c r="AY334" s="316">
        <f t="shared" si="767"/>
        <v>0</v>
      </c>
      <c r="AZ334" s="316">
        <f t="shared" si="767"/>
        <v>0</v>
      </c>
      <c r="BA334" s="316">
        <f t="shared" si="767"/>
        <v>0</v>
      </c>
      <c r="BB334" s="316">
        <f t="shared" si="767"/>
        <v>0</v>
      </c>
      <c r="BC334" s="316">
        <f t="shared" si="767"/>
        <v>0</v>
      </c>
      <c r="BD334" s="316">
        <f t="shared" si="767"/>
        <v>0</v>
      </c>
      <c r="BE334" s="316">
        <f t="shared" si="767"/>
        <v>0</v>
      </c>
      <c r="BF334" s="316">
        <f t="shared" si="767"/>
        <v>0</v>
      </c>
      <c r="BG334" s="316">
        <f t="shared" si="767"/>
        <v>0</v>
      </c>
      <c r="BH334" s="316">
        <f t="shared" si="767"/>
        <v>0</v>
      </c>
      <c r="BI334" s="316">
        <f t="shared" si="767"/>
        <v>0</v>
      </c>
      <c r="BJ334" s="316">
        <f t="shared" si="767"/>
        <v>0</v>
      </c>
      <c r="BK334" s="316">
        <f t="shared" si="767"/>
        <v>0</v>
      </c>
      <c r="BL334" s="316">
        <f t="shared" si="767"/>
        <v>0</v>
      </c>
      <c r="BM334" s="316">
        <f t="shared" si="767"/>
        <v>0</v>
      </c>
      <c r="BN334" s="316">
        <f t="shared" si="767"/>
        <v>0</v>
      </c>
      <c r="BO334" s="316">
        <f t="shared" si="767"/>
        <v>0</v>
      </c>
      <c r="BP334" s="316">
        <f t="shared" si="767"/>
        <v>0</v>
      </c>
      <c r="BQ334" s="316">
        <f t="shared" si="767"/>
        <v>0</v>
      </c>
      <c r="BR334" s="316">
        <f t="shared" si="767"/>
        <v>0</v>
      </c>
      <c r="BS334" s="316">
        <f t="shared" si="767"/>
        <v>0</v>
      </c>
      <c r="BT334" s="316">
        <f t="shared" ref="BT334:BX334" si="768">IF($C116="NON-QALY",IF(BT$115="-","",BT$158*BT333),IF($C116="QALY",IF(BT$115="-","",BT333*BT$159),"N/A"))</f>
        <v>0</v>
      </c>
      <c r="BU334" s="316">
        <f t="shared" si="768"/>
        <v>0</v>
      </c>
      <c r="BV334" s="316">
        <f t="shared" si="768"/>
        <v>0</v>
      </c>
      <c r="BW334" s="316">
        <f t="shared" si="768"/>
        <v>0</v>
      </c>
      <c r="BX334" s="316">
        <f t="shared" si="768"/>
        <v>0</v>
      </c>
    </row>
    <row r="335" spans="1:76" ht="12" customHeight="1" x14ac:dyDescent="0.2">
      <c r="A335" s="726" t="s">
        <v>50</v>
      </c>
      <c r="B335" s="713">
        <f>B117</f>
        <v>0</v>
      </c>
      <c r="C335" s="713" t="str">
        <f>C117</f>
        <v>Non-QALY</v>
      </c>
      <c r="D335" s="709">
        <f>E335/(IF(C117="QALY",Factors!$BU$83,Factors!$BU$82))</f>
        <v>0</v>
      </c>
      <c r="E335" s="709">
        <f t="shared" ref="E335" si="769">SUM(G336:BX336)</f>
        <v>0</v>
      </c>
      <c r="F335" s="34" t="s">
        <v>325</v>
      </c>
      <c r="G335" s="316">
        <f>G117</f>
        <v>0</v>
      </c>
      <c r="H335" s="316">
        <f t="shared" ref="H335:BS335" si="770">H117</f>
        <v>0</v>
      </c>
      <c r="I335" s="316">
        <f t="shared" si="770"/>
        <v>0</v>
      </c>
      <c r="J335" s="316">
        <f t="shared" si="770"/>
        <v>0</v>
      </c>
      <c r="K335" s="316">
        <f t="shared" si="770"/>
        <v>0</v>
      </c>
      <c r="L335" s="316">
        <f t="shared" si="770"/>
        <v>0</v>
      </c>
      <c r="M335" s="316">
        <f t="shared" si="770"/>
        <v>0</v>
      </c>
      <c r="N335" s="316">
        <f t="shared" si="770"/>
        <v>0</v>
      </c>
      <c r="O335" s="316">
        <f t="shared" si="770"/>
        <v>0</v>
      </c>
      <c r="P335" s="316">
        <f t="shared" si="770"/>
        <v>0</v>
      </c>
      <c r="Q335" s="316">
        <f t="shared" si="770"/>
        <v>0</v>
      </c>
      <c r="R335" s="316">
        <f t="shared" si="770"/>
        <v>0</v>
      </c>
      <c r="S335" s="316">
        <f t="shared" si="770"/>
        <v>0</v>
      </c>
      <c r="T335" s="316">
        <f t="shared" si="770"/>
        <v>0</v>
      </c>
      <c r="U335" s="316">
        <f t="shared" si="770"/>
        <v>0</v>
      </c>
      <c r="V335" s="316">
        <f t="shared" si="770"/>
        <v>0</v>
      </c>
      <c r="W335" s="316">
        <f t="shared" si="770"/>
        <v>0</v>
      </c>
      <c r="X335" s="316">
        <f t="shared" si="770"/>
        <v>0</v>
      </c>
      <c r="Y335" s="316">
        <f t="shared" si="770"/>
        <v>0</v>
      </c>
      <c r="Z335" s="316">
        <f t="shared" si="770"/>
        <v>0</v>
      </c>
      <c r="AA335" s="316">
        <f t="shared" si="770"/>
        <v>0</v>
      </c>
      <c r="AB335" s="316">
        <f t="shared" si="770"/>
        <v>0</v>
      </c>
      <c r="AC335" s="316">
        <f t="shared" si="770"/>
        <v>0</v>
      </c>
      <c r="AD335" s="316">
        <f t="shared" si="770"/>
        <v>0</v>
      </c>
      <c r="AE335" s="316">
        <f t="shared" si="770"/>
        <v>0</v>
      </c>
      <c r="AF335" s="316">
        <f t="shared" si="770"/>
        <v>0</v>
      </c>
      <c r="AG335" s="316">
        <f t="shared" si="770"/>
        <v>0</v>
      </c>
      <c r="AH335" s="316">
        <f t="shared" si="770"/>
        <v>0</v>
      </c>
      <c r="AI335" s="316">
        <f t="shared" si="770"/>
        <v>0</v>
      </c>
      <c r="AJ335" s="316">
        <f t="shared" si="770"/>
        <v>0</v>
      </c>
      <c r="AK335" s="316">
        <f t="shared" si="770"/>
        <v>0</v>
      </c>
      <c r="AL335" s="316">
        <f t="shared" si="770"/>
        <v>0</v>
      </c>
      <c r="AM335" s="316">
        <f t="shared" si="770"/>
        <v>0</v>
      </c>
      <c r="AN335" s="316">
        <f t="shared" si="770"/>
        <v>0</v>
      </c>
      <c r="AO335" s="316">
        <f t="shared" si="770"/>
        <v>0</v>
      </c>
      <c r="AP335" s="316">
        <f t="shared" si="770"/>
        <v>0</v>
      </c>
      <c r="AQ335" s="316">
        <f t="shared" si="770"/>
        <v>0</v>
      </c>
      <c r="AR335" s="316">
        <f t="shared" si="770"/>
        <v>0</v>
      </c>
      <c r="AS335" s="316">
        <f t="shared" si="770"/>
        <v>0</v>
      </c>
      <c r="AT335" s="316">
        <f t="shared" si="770"/>
        <v>0</v>
      </c>
      <c r="AU335" s="316">
        <f t="shared" si="770"/>
        <v>0</v>
      </c>
      <c r="AV335" s="316">
        <f t="shared" si="770"/>
        <v>0</v>
      </c>
      <c r="AW335" s="316">
        <f t="shared" si="770"/>
        <v>0</v>
      </c>
      <c r="AX335" s="316">
        <f t="shared" si="770"/>
        <v>0</v>
      </c>
      <c r="AY335" s="316">
        <f t="shared" si="770"/>
        <v>0</v>
      </c>
      <c r="AZ335" s="316">
        <f t="shared" si="770"/>
        <v>0</v>
      </c>
      <c r="BA335" s="316">
        <f t="shared" si="770"/>
        <v>0</v>
      </c>
      <c r="BB335" s="316">
        <f t="shared" si="770"/>
        <v>0</v>
      </c>
      <c r="BC335" s="316">
        <f t="shared" si="770"/>
        <v>0</v>
      </c>
      <c r="BD335" s="316">
        <f t="shared" si="770"/>
        <v>0</v>
      </c>
      <c r="BE335" s="316">
        <f t="shared" si="770"/>
        <v>0</v>
      </c>
      <c r="BF335" s="316">
        <f t="shared" si="770"/>
        <v>0</v>
      </c>
      <c r="BG335" s="316">
        <f t="shared" si="770"/>
        <v>0</v>
      </c>
      <c r="BH335" s="316">
        <f t="shared" si="770"/>
        <v>0</v>
      </c>
      <c r="BI335" s="316">
        <f t="shared" si="770"/>
        <v>0</v>
      </c>
      <c r="BJ335" s="316">
        <f t="shared" si="770"/>
        <v>0</v>
      </c>
      <c r="BK335" s="316">
        <f t="shared" si="770"/>
        <v>0</v>
      </c>
      <c r="BL335" s="316">
        <f t="shared" si="770"/>
        <v>0</v>
      </c>
      <c r="BM335" s="316">
        <f t="shared" si="770"/>
        <v>0</v>
      </c>
      <c r="BN335" s="316">
        <f t="shared" si="770"/>
        <v>0</v>
      </c>
      <c r="BO335" s="316">
        <f t="shared" si="770"/>
        <v>0</v>
      </c>
      <c r="BP335" s="316">
        <f t="shared" si="770"/>
        <v>0</v>
      </c>
      <c r="BQ335" s="316">
        <f t="shared" si="770"/>
        <v>0</v>
      </c>
      <c r="BR335" s="316">
        <f t="shared" si="770"/>
        <v>0</v>
      </c>
      <c r="BS335" s="316">
        <f t="shared" si="770"/>
        <v>0</v>
      </c>
      <c r="BT335" s="316">
        <f t="shared" ref="BT335:BX335" si="771">BT117</f>
        <v>0</v>
      </c>
      <c r="BU335" s="316">
        <f t="shared" si="771"/>
        <v>0</v>
      </c>
      <c r="BV335" s="316">
        <f t="shared" si="771"/>
        <v>0</v>
      </c>
      <c r="BW335" s="316">
        <f t="shared" si="771"/>
        <v>0</v>
      </c>
      <c r="BX335" s="316">
        <f t="shared" si="771"/>
        <v>0</v>
      </c>
    </row>
    <row r="336" spans="1:76" ht="12" customHeight="1" x14ac:dyDescent="0.2">
      <c r="A336" s="727"/>
      <c r="B336" s="714"/>
      <c r="C336" s="714"/>
      <c r="D336" s="710"/>
      <c r="E336" s="710"/>
      <c r="F336" s="90" t="s">
        <v>324</v>
      </c>
      <c r="G336" s="316">
        <f>IF($C117="","N/A",G335)</f>
        <v>0</v>
      </c>
      <c r="H336" s="316">
        <f>IF($C117="NON-QALY",IF(H$115="-","",H$158*H335),IF($C117="QALY",IF(H$115="-","",H335*H$159),"N/A"))</f>
        <v>0</v>
      </c>
      <c r="I336" s="316">
        <f t="shared" ref="I336:BT336" si="772">IF($C117="NON-QALY",IF(I$115="-","",I$158*I335),IF($C117="QALY",IF(I$115="-","",I335*I$159),"N/A"))</f>
        <v>0</v>
      </c>
      <c r="J336" s="316">
        <f t="shared" si="772"/>
        <v>0</v>
      </c>
      <c r="K336" s="316">
        <f t="shared" si="772"/>
        <v>0</v>
      </c>
      <c r="L336" s="316">
        <f t="shared" si="772"/>
        <v>0</v>
      </c>
      <c r="M336" s="316">
        <f t="shared" si="772"/>
        <v>0</v>
      </c>
      <c r="N336" s="316">
        <f t="shared" si="772"/>
        <v>0</v>
      </c>
      <c r="O336" s="316">
        <f t="shared" si="772"/>
        <v>0</v>
      </c>
      <c r="P336" s="316">
        <f t="shared" si="772"/>
        <v>0</v>
      </c>
      <c r="Q336" s="316">
        <f t="shared" si="772"/>
        <v>0</v>
      </c>
      <c r="R336" s="316">
        <f t="shared" si="772"/>
        <v>0</v>
      </c>
      <c r="S336" s="316">
        <f t="shared" si="772"/>
        <v>0</v>
      </c>
      <c r="T336" s="316">
        <f t="shared" si="772"/>
        <v>0</v>
      </c>
      <c r="U336" s="316">
        <f t="shared" si="772"/>
        <v>0</v>
      </c>
      <c r="V336" s="316">
        <f t="shared" si="772"/>
        <v>0</v>
      </c>
      <c r="W336" s="316">
        <f t="shared" si="772"/>
        <v>0</v>
      </c>
      <c r="X336" s="316">
        <f t="shared" si="772"/>
        <v>0</v>
      </c>
      <c r="Y336" s="316">
        <f t="shared" si="772"/>
        <v>0</v>
      </c>
      <c r="Z336" s="316">
        <f t="shared" si="772"/>
        <v>0</v>
      </c>
      <c r="AA336" s="316">
        <f t="shared" si="772"/>
        <v>0</v>
      </c>
      <c r="AB336" s="316">
        <f t="shared" si="772"/>
        <v>0</v>
      </c>
      <c r="AC336" s="316">
        <f t="shared" si="772"/>
        <v>0</v>
      </c>
      <c r="AD336" s="316">
        <f t="shared" si="772"/>
        <v>0</v>
      </c>
      <c r="AE336" s="316">
        <f t="shared" si="772"/>
        <v>0</v>
      </c>
      <c r="AF336" s="316">
        <f t="shared" si="772"/>
        <v>0</v>
      </c>
      <c r="AG336" s="316">
        <f t="shared" si="772"/>
        <v>0</v>
      </c>
      <c r="AH336" s="316">
        <f t="shared" si="772"/>
        <v>0</v>
      </c>
      <c r="AI336" s="316">
        <f t="shared" si="772"/>
        <v>0</v>
      </c>
      <c r="AJ336" s="316">
        <f t="shared" si="772"/>
        <v>0</v>
      </c>
      <c r="AK336" s="316">
        <f t="shared" si="772"/>
        <v>0</v>
      </c>
      <c r="AL336" s="316">
        <f t="shared" si="772"/>
        <v>0</v>
      </c>
      <c r="AM336" s="316">
        <f t="shared" si="772"/>
        <v>0</v>
      </c>
      <c r="AN336" s="316">
        <f t="shared" si="772"/>
        <v>0</v>
      </c>
      <c r="AO336" s="316">
        <f t="shared" si="772"/>
        <v>0</v>
      </c>
      <c r="AP336" s="316">
        <f t="shared" si="772"/>
        <v>0</v>
      </c>
      <c r="AQ336" s="316">
        <f t="shared" si="772"/>
        <v>0</v>
      </c>
      <c r="AR336" s="316">
        <f t="shared" si="772"/>
        <v>0</v>
      </c>
      <c r="AS336" s="316">
        <f t="shared" si="772"/>
        <v>0</v>
      </c>
      <c r="AT336" s="316">
        <f t="shared" si="772"/>
        <v>0</v>
      </c>
      <c r="AU336" s="316">
        <f t="shared" si="772"/>
        <v>0</v>
      </c>
      <c r="AV336" s="316">
        <f t="shared" si="772"/>
        <v>0</v>
      </c>
      <c r="AW336" s="316">
        <f t="shared" si="772"/>
        <v>0</v>
      </c>
      <c r="AX336" s="316">
        <f t="shared" si="772"/>
        <v>0</v>
      </c>
      <c r="AY336" s="316">
        <f t="shared" si="772"/>
        <v>0</v>
      </c>
      <c r="AZ336" s="316">
        <f t="shared" si="772"/>
        <v>0</v>
      </c>
      <c r="BA336" s="316">
        <f t="shared" si="772"/>
        <v>0</v>
      </c>
      <c r="BB336" s="316">
        <f t="shared" si="772"/>
        <v>0</v>
      </c>
      <c r="BC336" s="316">
        <f t="shared" si="772"/>
        <v>0</v>
      </c>
      <c r="BD336" s="316">
        <f t="shared" si="772"/>
        <v>0</v>
      </c>
      <c r="BE336" s="316">
        <f t="shared" si="772"/>
        <v>0</v>
      </c>
      <c r="BF336" s="316">
        <f t="shared" si="772"/>
        <v>0</v>
      </c>
      <c r="BG336" s="316">
        <f t="shared" si="772"/>
        <v>0</v>
      </c>
      <c r="BH336" s="316">
        <f t="shared" si="772"/>
        <v>0</v>
      </c>
      <c r="BI336" s="316">
        <f t="shared" si="772"/>
        <v>0</v>
      </c>
      <c r="BJ336" s="316">
        <f t="shared" si="772"/>
        <v>0</v>
      </c>
      <c r="BK336" s="316">
        <f t="shared" si="772"/>
        <v>0</v>
      </c>
      <c r="BL336" s="316">
        <f t="shared" si="772"/>
        <v>0</v>
      </c>
      <c r="BM336" s="316">
        <f t="shared" si="772"/>
        <v>0</v>
      </c>
      <c r="BN336" s="316">
        <f t="shared" si="772"/>
        <v>0</v>
      </c>
      <c r="BO336" s="316">
        <f t="shared" si="772"/>
        <v>0</v>
      </c>
      <c r="BP336" s="316">
        <f t="shared" si="772"/>
        <v>0</v>
      </c>
      <c r="BQ336" s="316">
        <f t="shared" si="772"/>
        <v>0</v>
      </c>
      <c r="BR336" s="316">
        <f t="shared" si="772"/>
        <v>0</v>
      </c>
      <c r="BS336" s="316">
        <f t="shared" si="772"/>
        <v>0</v>
      </c>
      <c r="BT336" s="316">
        <f t="shared" si="772"/>
        <v>0</v>
      </c>
      <c r="BU336" s="316">
        <f t="shared" ref="BU336:BX336" si="773">IF($C117="NON-QALY",IF(BU$115="-","",BU$158*BU335),IF($C117="QALY",IF(BU$115="-","",BU335*BU$159),"N/A"))</f>
        <v>0</v>
      </c>
      <c r="BV336" s="316">
        <f t="shared" si="773"/>
        <v>0</v>
      </c>
      <c r="BW336" s="316">
        <f t="shared" si="773"/>
        <v>0</v>
      </c>
      <c r="BX336" s="316">
        <f t="shared" si="773"/>
        <v>0</v>
      </c>
    </row>
    <row r="337" spans="1:76" ht="12" customHeight="1" x14ac:dyDescent="0.2">
      <c r="A337" s="726" t="s">
        <v>51</v>
      </c>
      <c r="B337" s="713">
        <f>B118</f>
        <v>0</v>
      </c>
      <c r="C337" s="713" t="str">
        <f>C118</f>
        <v>Non-QALY</v>
      </c>
      <c r="D337" s="709">
        <f>E337/(IF(C118="QALY",Factors!$BU$83,Factors!$BU$82))</f>
        <v>0</v>
      </c>
      <c r="E337" s="709">
        <f t="shared" ref="E337" si="774">SUM(G338:BX338)</f>
        <v>0</v>
      </c>
      <c r="F337" s="34" t="s">
        <v>325</v>
      </c>
      <c r="G337" s="316">
        <f>G118</f>
        <v>0</v>
      </c>
      <c r="H337" s="316">
        <f t="shared" ref="H337:BS337" si="775">H118</f>
        <v>0</v>
      </c>
      <c r="I337" s="316">
        <f t="shared" si="775"/>
        <v>0</v>
      </c>
      <c r="J337" s="316">
        <f t="shared" si="775"/>
        <v>0</v>
      </c>
      <c r="K337" s="316">
        <f t="shared" si="775"/>
        <v>0</v>
      </c>
      <c r="L337" s="316">
        <f t="shared" si="775"/>
        <v>0</v>
      </c>
      <c r="M337" s="316">
        <f t="shared" si="775"/>
        <v>0</v>
      </c>
      <c r="N337" s="316">
        <f t="shared" si="775"/>
        <v>0</v>
      </c>
      <c r="O337" s="316">
        <f t="shared" si="775"/>
        <v>0</v>
      </c>
      <c r="P337" s="316">
        <f t="shared" si="775"/>
        <v>0</v>
      </c>
      <c r="Q337" s="316">
        <f t="shared" si="775"/>
        <v>0</v>
      </c>
      <c r="R337" s="316">
        <f t="shared" si="775"/>
        <v>0</v>
      </c>
      <c r="S337" s="316">
        <f t="shared" si="775"/>
        <v>0</v>
      </c>
      <c r="T337" s="316">
        <f t="shared" si="775"/>
        <v>0</v>
      </c>
      <c r="U337" s="316">
        <f t="shared" si="775"/>
        <v>0</v>
      </c>
      <c r="V337" s="316">
        <f t="shared" si="775"/>
        <v>0</v>
      </c>
      <c r="W337" s="316">
        <f t="shared" si="775"/>
        <v>0</v>
      </c>
      <c r="X337" s="316">
        <f t="shared" si="775"/>
        <v>0</v>
      </c>
      <c r="Y337" s="316">
        <f t="shared" si="775"/>
        <v>0</v>
      </c>
      <c r="Z337" s="316">
        <f t="shared" si="775"/>
        <v>0</v>
      </c>
      <c r="AA337" s="316">
        <f t="shared" si="775"/>
        <v>0</v>
      </c>
      <c r="AB337" s="316">
        <f t="shared" si="775"/>
        <v>0</v>
      </c>
      <c r="AC337" s="316">
        <f t="shared" si="775"/>
        <v>0</v>
      </c>
      <c r="AD337" s="316">
        <f t="shared" si="775"/>
        <v>0</v>
      </c>
      <c r="AE337" s="316">
        <f t="shared" si="775"/>
        <v>0</v>
      </c>
      <c r="AF337" s="316">
        <f t="shared" si="775"/>
        <v>0</v>
      </c>
      <c r="AG337" s="316">
        <f t="shared" si="775"/>
        <v>0</v>
      </c>
      <c r="AH337" s="316">
        <f t="shared" si="775"/>
        <v>0</v>
      </c>
      <c r="AI337" s="316">
        <f t="shared" si="775"/>
        <v>0</v>
      </c>
      <c r="AJ337" s="316">
        <f t="shared" si="775"/>
        <v>0</v>
      </c>
      <c r="AK337" s="316">
        <f t="shared" si="775"/>
        <v>0</v>
      </c>
      <c r="AL337" s="316">
        <f t="shared" si="775"/>
        <v>0</v>
      </c>
      <c r="AM337" s="316">
        <f t="shared" si="775"/>
        <v>0</v>
      </c>
      <c r="AN337" s="316">
        <f t="shared" si="775"/>
        <v>0</v>
      </c>
      <c r="AO337" s="316">
        <f t="shared" si="775"/>
        <v>0</v>
      </c>
      <c r="AP337" s="316">
        <f t="shared" si="775"/>
        <v>0</v>
      </c>
      <c r="AQ337" s="316">
        <f t="shared" si="775"/>
        <v>0</v>
      </c>
      <c r="AR337" s="316">
        <f t="shared" si="775"/>
        <v>0</v>
      </c>
      <c r="AS337" s="316">
        <f t="shared" si="775"/>
        <v>0</v>
      </c>
      <c r="AT337" s="316">
        <f t="shared" si="775"/>
        <v>0</v>
      </c>
      <c r="AU337" s="316">
        <f t="shared" si="775"/>
        <v>0</v>
      </c>
      <c r="AV337" s="316">
        <f t="shared" si="775"/>
        <v>0</v>
      </c>
      <c r="AW337" s="316">
        <f t="shared" si="775"/>
        <v>0</v>
      </c>
      <c r="AX337" s="316">
        <f t="shared" si="775"/>
        <v>0</v>
      </c>
      <c r="AY337" s="316">
        <f t="shared" si="775"/>
        <v>0</v>
      </c>
      <c r="AZ337" s="316">
        <f t="shared" si="775"/>
        <v>0</v>
      </c>
      <c r="BA337" s="316">
        <f t="shared" si="775"/>
        <v>0</v>
      </c>
      <c r="BB337" s="316">
        <f t="shared" si="775"/>
        <v>0</v>
      </c>
      <c r="BC337" s="316">
        <f t="shared" si="775"/>
        <v>0</v>
      </c>
      <c r="BD337" s="316">
        <f t="shared" si="775"/>
        <v>0</v>
      </c>
      <c r="BE337" s="316">
        <f t="shared" si="775"/>
        <v>0</v>
      </c>
      <c r="BF337" s="316">
        <f t="shared" si="775"/>
        <v>0</v>
      </c>
      <c r="BG337" s="316">
        <f t="shared" si="775"/>
        <v>0</v>
      </c>
      <c r="BH337" s="316">
        <f t="shared" si="775"/>
        <v>0</v>
      </c>
      <c r="BI337" s="316">
        <f t="shared" si="775"/>
        <v>0</v>
      </c>
      <c r="BJ337" s="316">
        <f t="shared" si="775"/>
        <v>0</v>
      </c>
      <c r="BK337" s="316">
        <f t="shared" si="775"/>
        <v>0</v>
      </c>
      <c r="BL337" s="316">
        <f t="shared" si="775"/>
        <v>0</v>
      </c>
      <c r="BM337" s="316">
        <f t="shared" si="775"/>
        <v>0</v>
      </c>
      <c r="BN337" s="316">
        <f t="shared" si="775"/>
        <v>0</v>
      </c>
      <c r="BO337" s="316">
        <f t="shared" si="775"/>
        <v>0</v>
      </c>
      <c r="BP337" s="316">
        <f t="shared" si="775"/>
        <v>0</v>
      </c>
      <c r="BQ337" s="316">
        <f t="shared" si="775"/>
        <v>0</v>
      </c>
      <c r="BR337" s="316">
        <f t="shared" si="775"/>
        <v>0</v>
      </c>
      <c r="BS337" s="316">
        <f t="shared" si="775"/>
        <v>0</v>
      </c>
      <c r="BT337" s="316">
        <f t="shared" ref="BT337:BX337" si="776">BT118</f>
        <v>0</v>
      </c>
      <c r="BU337" s="316">
        <f t="shared" si="776"/>
        <v>0</v>
      </c>
      <c r="BV337" s="316">
        <f t="shared" si="776"/>
        <v>0</v>
      </c>
      <c r="BW337" s="316">
        <f t="shared" si="776"/>
        <v>0</v>
      </c>
      <c r="BX337" s="316">
        <f t="shared" si="776"/>
        <v>0</v>
      </c>
    </row>
    <row r="338" spans="1:76" ht="12" customHeight="1" x14ac:dyDescent="0.2">
      <c r="A338" s="727"/>
      <c r="B338" s="714"/>
      <c r="C338" s="714"/>
      <c r="D338" s="710"/>
      <c r="E338" s="710"/>
      <c r="F338" s="90" t="s">
        <v>324</v>
      </c>
      <c r="G338" s="316">
        <f>IF($C118="","N/A",G337)</f>
        <v>0</v>
      </c>
      <c r="H338" s="316">
        <f>IF($C118="NON-QALY",IF(H$115="-","",H$158*H337),IF($C118="QALY",IF(H$115="-","",H337*H$159),"N/A"))</f>
        <v>0</v>
      </c>
      <c r="I338" s="316">
        <f t="shared" ref="I338:BT338" si="777">IF($C118="NON-QALY",IF(I$115="-","",I$158*I337),IF($C118="QALY",IF(I$115="-","",I337*I$159),"N/A"))</f>
        <v>0</v>
      </c>
      <c r="J338" s="316">
        <f t="shared" si="777"/>
        <v>0</v>
      </c>
      <c r="K338" s="316">
        <f t="shared" si="777"/>
        <v>0</v>
      </c>
      <c r="L338" s="316">
        <f t="shared" si="777"/>
        <v>0</v>
      </c>
      <c r="M338" s="316">
        <f t="shared" si="777"/>
        <v>0</v>
      </c>
      <c r="N338" s="316">
        <f t="shared" si="777"/>
        <v>0</v>
      </c>
      <c r="O338" s="316">
        <f t="shared" si="777"/>
        <v>0</v>
      </c>
      <c r="P338" s="316">
        <f t="shared" si="777"/>
        <v>0</v>
      </c>
      <c r="Q338" s="316">
        <f t="shared" si="777"/>
        <v>0</v>
      </c>
      <c r="R338" s="316">
        <f t="shared" si="777"/>
        <v>0</v>
      </c>
      <c r="S338" s="316">
        <f t="shared" si="777"/>
        <v>0</v>
      </c>
      <c r="T338" s="316">
        <f t="shared" si="777"/>
        <v>0</v>
      </c>
      <c r="U338" s="316">
        <f t="shared" si="777"/>
        <v>0</v>
      </c>
      <c r="V338" s="316">
        <f t="shared" si="777"/>
        <v>0</v>
      </c>
      <c r="W338" s="316">
        <f t="shared" si="777"/>
        <v>0</v>
      </c>
      <c r="X338" s="316">
        <f t="shared" si="777"/>
        <v>0</v>
      </c>
      <c r="Y338" s="316">
        <f t="shared" si="777"/>
        <v>0</v>
      </c>
      <c r="Z338" s="316">
        <f t="shared" si="777"/>
        <v>0</v>
      </c>
      <c r="AA338" s="316">
        <f t="shared" si="777"/>
        <v>0</v>
      </c>
      <c r="AB338" s="316">
        <f t="shared" si="777"/>
        <v>0</v>
      </c>
      <c r="AC338" s="316">
        <f t="shared" si="777"/>
        <v>0</v>
      </c>
      <c r="AD338" s="316">
        <f t="shared" si="777"/>
        <v>0</v>
      </c>
      <c r="AE338" s="316">
        <f t="shared" si="777"/>
        <v>0</v>
      </c>
      <c r="AF338" s="316">
        <f t="shared" si="777"/>
        <v>0</v>
      </c>
      <c r="AG338" s="316">
        <f t="shared" si="777"/>
        <v>0</v>
      </c>
      <c r="AH338" s="316">
        <f t="shared" si="777"/>
        <v>0</v>
      </c>
      <c r="AI338" s="316">
        <f t="shared" si="777"/>
        <v>0</v>
      </c>
      <c r="AJ338" s="316">
        <f t="shared" si="777"/>
        <v>0</v>
      </c>
      <c r="AK338" s="316">
        <f t="shared" si="777"/>
        <v>0</v>
      </c>
      <c r="AL338" s="316">
        <f t="shared" si="777"/>
        <v>0</v>
      </c>
      <c r="AM338" s="316">
        <f t="shared" si="777"/>
        <v>0</v>
      </c>
      <c r="AN338" s="316">
        <f t="shared" si="777"/>
        <v>0</v>
      </c>
      <c r="AO338" s="316">
        <f t="shared" si="777"/>
        <v>0</v>
      </c>
      <c r="AP338" s="316">
        <f t="shared" si="777"/>
        <v>0</v>
      </c>
      <c r="AQ338" s="316">
        <f t="shared" si="777"/>
        <v>0</v>
      </c>
      <c r="AR338" s="316">
        <f t="shared" si="777"/>
        <v>0</v>
      </c>
      <c r="AS338" s="316">
        <f t="shared" si="777"/>
        <v>0</v>
      </c>
      <c r="AT338" s="316">
        <f t="shared" si="777"/>
        <v>0</v>
      </c>
      <c r="AU338" s="316">
        <f t="shared" si="777"/>
        <v>0</v>
      </c>
      <c r="AV338" s="316">
        <f t="shared" si="777"/>
        <v>0</v>
      </c>
      <c r="AW338" s="316">
        <f t="shared" si="777"/>
        <v>0</v>
      </c>
      <c r="AX338" s="316">
        <f t="shared" si="777"/>
        <v>0</v>
      </c>
      <c r="AY338" s="316">
        <f t="shared" si="777"/>
        <v>0</v>
      </c>
      <c r="AZ338" s="316">
        <f t="shared" si="777"/>
        <v>0</v>
      </c>
      <c r="BA338" s="316">
        <f t="shared" si="777"/>
        <v>0</v>
      </c>
      <c r="BB338" s="316">
        <f t="shared" si="777"/>
        <v>0</v>
      </c>
      <c r="BC338" s="316">
        <f t="shared" si="777"/>
        <v>0</v>
      </c>
      <c r="BD338" s="316">
        <f t="shared" si="777"/>
        <v>0</v>
      </c>
      <c r="BE338" s="316">
        <f t="shared" si="777"/>
        <v>0</v>
      </c>
      <c r="BF338" s="316">
        <f t="shared" si="777"/>
        <v>0</v>
      </c>
      <c r="BG338" s="316">
        <f t="shared" si="777"/>
        <v>0</v>
      </c>
      <c r="BH338" s="316">
        <f t="shared" si="777"/>
        <v>0</v>
      </c>
      <c r="BI338" s="316">
        <f t="shared" si="777"/>
        <v>0</v>
      </c>
      <c r="BJ338" s="316">
        <f t="shared" si="777"/>
        <v>0</v>
      </c>
      <c r="BK338" s="316">
        <f t="shared" si="777"/>
        <v>0</v>
      </c>
      <c r="BL338" s="316">
        <f t="shared" si="777"/>
        <v>0</v>
      </c>
      <c r="BM338" s="316">
        <f t="shared" si="777"/>
        <v>0</v>
      </c>
      <c r="BN338" s="316">
        <f t="shared" si="777"/>
        <v>0</v>
      </c>
      <c r="BO338" s="316">
        <f t="shared" si="777"/>
        <v>0</v>
      </c>
      <c r="BP338" s="316">
        <f t="shared" si="777"/>
        <v>0</v>
      </c>
      <c r="BQ338" s="316">
        <f t="shared" si="777"/>
        <v>0</v>
      </c>
      <c r="BR338" s="316">
        <f t="shared" si="777"/>
        <v>0</v>
      </c>
      <c r="BS338" s="316">
        <f t="shared" si="777"/>
        <v>0</v>
      </c>
      <c r="BT338" s="316">
        <f t="shared" si="777"/>
        <v>0</v>
      </c>
      <c r="BU338" s="316">
        <f t="shared" ref="BU338:BX338" si="778">IF($C118="NON-QALY",IF(BU$115="-","",BU$158*BU337),IF($C118="QALY",IF(BU$115="-","",BU337*BU$159),"N/A"))</f>
        <v>0</v>
      </c>
      <c r="BV338" s="316">
        <f t="shared" si="778"/>
        <v>0</v>
      </c>
      <c r="BW338" s="316">
        <f t="shared" si="778"/>
        <v>0</v>
      </c>
      <c r="BX338" s="316">
        <f t="shared" si="778"/>
        <v>0</v>
      </c>
    </row>
    <row r="339" spans="1:76" ht="12" customHeight="1" x14ac:dyDescent="0.2">
      <c r="A339" s="726" t="s">
        <v>52</v>
      </c>
      <c r="B339" s="713">
        <f>B119</f>
        <v>0</v>
      </c>
      <c r="C339" s="713" t="str">
        <f>C119</f>
        <v>Non-QALY</v>
      </c>
      <c r="D339" s="709">
        <f>E339/(IF(C119="QALY",Factors!$BU$83,Factors!$BU$82))</f>
        <v>0</v>
      </c>
      <c r="E339" s="709">
        <f t="shared" ref="E339" si="779">SUM(G340:BX340)</f>
        <v>0</v>
      </c>
      <c r="F339" s="34" t="s">
        <v>325</v>
      </c>
      <c r="G339" s="316">
        <f>G119</f>
        <v>0</v>
      </c>
      <c r="H339" s="316">
        <f t="shared" ref="H339:BS339" si="780">H119</f>
        <v>0</v>
      </c>
      <c r="I339" s="316">
        <f t="shared" si="780"/>
        <v>0</v>
      </c>
      <c r="J339" s="316">
        <f t="shared" si="780"/>
        <v>0</v>
      </c>
      <c r="K339" s="316">
        <f t="shared" si="780"/>
        <v>0</v>
      </c>
      <c r="L339" s="316">
        <f t="shared" si="780"/>
        <v>0</v>
      </c>
      <c r="M339" s="316">
        <f t="shared" si="780"/>
        <v>0</v>
      </c>
      <c r="N339" s="316">
        <f t="shared" si="780"/>
        <v>0</v>
      </c>
      <c r="O339" s="316">
        <f t="shared" si="780"/>
        <v>0</v>
      </c>
      <c r="P339" s="316">
        <f t="shared" si="780"/>
        <v>0</v>
      </c>
      <c r="Q339" s="316">
        <f t="shared" si="780"/>
        <v>0</v>
      </c>
      <c r="R339" s="316">
        <f t="shared" si="780"/>
        <v>0</v>
      </c>
      <c r="S339" s="316">
        <f t="shared" si="780"/>
        <v>0</v>
      </c>
      <c r="T339" s="316">
        <f t="shared" si="780"/>
        <v>0</v>
      </c>
      <c r="U339" s="316">
        <f t="shared" si="780"/>
        <v>0</v>
      </c>
      <c r="V339" s="316">
        <f t="shared" si="780"/>
        <v>0</v>
      </c>
      <c r="W339" s="316">
        <f t="shared" si="780"/>
        <v>0</v>
      </c>
      <c r="X339" s="316">
        <f t="shared" si="780"/>
        <v>0</v>
      </c>
      <c r="Y339" s="316">
        <f t="shared" si="780"/>
        <v>0</v>
      </c>
      <c r="Z339" s="316">
        <f t="shared" si="780"/>
        <v>0</v>
      </c>
      <c r="AA339" s="316">
        <f t="shared" si="780"/>
        <v>0</v>
      </c>
      <c r="AB339" s="316">
        <f t="shared" si="780"/>
        <v>0</v>
      </c>
      <c r="AC339" s="316">
        <f t="shared" si="780"/>
        <v>0</v>
      </c>
      <c r="AD339" s="316">
        <f t="shared" si="780"/>
        <v>0</v>
      </c>
      <c r="AE339" s="316">
        <f t="shared" si="780"/>
        <v>0</v>
      </c>
      <c r="AF339" s="316">
        <f t="shared" si="780"/>
        <v>0</v>
      </c>
      <c r="AG339" s="316">
        <f t="shared" si="780"/>
        <v>0</v>
      </c>
      <c r="AH339" s="316">
        <f t="shared" si="780"/>
        <v>0</v>
      </c>
      <c r="AI339" s="316">
        <f t="shared" si="780"/>
        <v>0</v>
      </c>
      <c r="AJ339" s="316">
        <f t="shared" si="780"/>
        <v>0</v>
      </c>
      <c r="AK339" s="316">
        <f t="shared" si="780"/>
        <v>0</v>
      </c>
      <c r="AL339" s="316">
        <f t="shared" si="780"/>
        <v>0</v>
      </c>
      <c r="AM339" s="316">
        <f t="shared" si="780"/>
        <v>0</v>
      </c>
      <c r="AN339" s="316">
        <f t="shared" si="780"/>
        <v>0</v>
      </c>
      <c r="AO339" s="316">
        <f t="shared" si="780"/>
        <v>0</v>
      </c>
      <c r="AP339" s="316">
        <f t="shared" si="780"/>
        <v>0</v>
      </c>
      <c r="AQ339" s="316">
        <f t="shared" si="780"/>
        <v>0</v>
      </c>
      <c r="AR339" s="316">
        <f t="shared" si="780"/>
        <v>0</v>
      </c>
      <c r="AS339" s="316">
        <f t="shared" si="780"/>
        <v>0</v>
      </c>
      <c r="AT339" s="316">
        <f t="shared" si="780"/>
        <v>0</v>
      </c>
      <c r="AU339" s="316">
        <f t="shared" si="780"/>
        <v>0</v>
      </c>
      <c r="AV339" s="316">
        <f t="shared" si="780"/>
        <v>0</v>
      </c>
      <c r="AW339" s="316">
        <f t="shared" si="780"/>
        <v>0</v>
      </c>
      <c r="AX339" s="316">
        <f t="shared" si="780"/>
        <v>0</v>
      </c>
      <c r="AY339" s="316">
        <f t="shared" si="780"/>
        <v>0</v>
      </c>
      <c r="AZ339" s="316">
        <f t="shared" si="780"/>
        <v>0</v>
      </c>
      <c r="BA339" s="316">
        <f t="shared" si="780"/>
        <v>0</v>
      </c>
      <c r="BB339" s="316">
        <f t="shared" si="780"/>
        <v>0</v>
      </c>
      <c r="BC339" s="316">
        <f t="shared" si="780"/>
        <v>0</v>
      </c>
      <c r="BD339" s="316">
        <f t="shared" si="780"/>
        <v>0</v>
      </c>
      <c r="BE339" s="316">
        <f t="shared" si="780"/>
        <v>0</v>
      </c>
      <c r="BF339" s="316">
        <f t="shared" si="780"/>
        <v>0</v>
      </c>
      <c r="BG339" s="316">
        <f t="shared" si="780"/>
        <v>0</v>
      </c>
      <c r="BH339" s="316">
        <f t="shared" si="780"/>
        <v>0</v>
      </c>
      <c r="BI339" s="316">
        <f t="shared" si="780"/>
        <v>0</v>
      </c>
      <c r="BJ339" s="316">
        <f t="shared" si="780"/>
        <v>0</v>
      </c>
      <c r="BK339" s="316">
        <f t="shared" si="780"/>
        <v>0</v>
      </c>
      <c r="BL339" s="316">
        <f t="shared" si="780"/>
        <v>0</v>
      </c>
      <c r="BM339" s="316">
        <f t="shared" si="780"/>
        <v>0</v>
      </c>
      <c r="BN339" s="316">
        <f t="shared" si="780"/>
        <v>0</v>
      </c>
      <c r="BO339" s="316">
        <f t="shared" si="780"/>
        <v>0</v>
      </c>
      <c r="BP339" s="316">
        <f t="shared" si="780"/>
        <v>0</v>
      </c>
      <c r="BQ339" s="316">
        <f t="shared" si="780"/>
        <v>0</v>
      </c>
      <c r="BR339" s="316">
        <f t="shared" si="780"/>
        <v>0</v>
      </c>
      <c r="BS339" s="316">
        <f t="shared" si="780"/>
        <v>0</v>
      </c>
      <c r="BT339" s="316">
        <f t="shared" ref="BT339:BX339" si="781">BT119</f>
        <v>0</v>
      </c>
      <c r="BU339" s="316">
        <f t="shared" si="781"/>
        <v>0</v>
      </c>
      <c r="BV339" s="316">
        <f t="shared" si="781"/>
        <v>0</v>
      </c>
      <c r="BW339" s="316">
        <f t="shared" si="781"/>
        <v>0</v>
      </c>
      <c r="BX339" s="316">
        <f t="shared" si="781"/>
        <v>0</v>
      </c>
    </row>
    <row r="340" spans="1:76" ht="12" customHeight="1" x14ac:dyDescent="0.2">
      <c r="A340" s="727"/>
      <c r="B340" s="714"/>
      <c r="C340" s="714"/>
      <c r="D340" s="710"/>
      <c r="E340" s="710"/>
      <c r="F340" s="90" t="s">
        <v>324</v>
      </c>
      <c r="G340" s="316">
        <f>IF($C119="","N/A",G339)</f>
        <v>0</v>
      </c>
      <c r="H340" s="316">
        <f>IF($C119="NON-QALY",IF(H$115="-","",H$158*H339),IF($C119="QALY",IF(H$115="-","",H339*H$159),"N/A"))</f>
        <v>0</v>
      </c>
      <c r="I340" s="316">
        <f t="shared" ref="I340:BT340" si="782">IF($C119="NON-QALY",IF(I$115="-","",I$158*I339),IF($C119="QALY",IF(I$115="-","",I339*I$159),"N/A"))</f>
        <v>0</v>
      </c>
      <c r="J340" s="316">
        <f t="shared" si="782"/>
        <v>0</v>
      </c>
      <c r="K340" s="316">
        <f t="shared" si="782"/>
        <v>0</v>
      </c>
      <c r="L340" s="316">
        <f t="shared" si="782"/>
        <v>0</v>
      </c>
      <c r="M340" s="316">
        <f t="shared" si="782"/>
        <v>0</v>
      </c>
      <c r="N340" s="316">
        <f t="shared" si="782"/>
        <v>0</v>
      </c>
      <c r="O340" s="316">
        <f t="shared" si="782"/>
        <v>0</v>
      </c>
      <c r="P340" s="316">
        <f t="shared" si="782"/>
        <v>0</v>
      </c>
      <c r="Q340" s="316">
        <f t="shared" si="782"/>
        <v>0</v>
      </c>
      <c r="R340" s="316">
        <f t="shared" si="782"/>
        <v>0</v>
      </c>
      <c r="S340" s="316">
        <f t="shared" si="782"/>
        <v>0</v>
      </c>
      <c r="T340" s="316">
        <f t="shared" si="782"/>
        <v>0</v>
      </c>
      <c r="U340" s="316">
        <f t="shared" si="782"/>
        <v>0</v>
      </c>
      <c r="V340" s="316">
        <f t="shared" si="782"/>
        <v>0</v>
      </c>
      <c r="W340" s="316">
        <f t="shared" si="782"/>
        <v>0</v>
      </c>
      <c r="X340" s="316">
        <f t="shared" si="782"/>
        <v>0</v>
      </c>
      <c r="Y340" s="316">
        <f t="shared" si="782"/>
        <v>0</v>
      </c>
      <c r="Z340" s="316">
        <f t="shared" si="782"/>
        <v>0</v>
      </c>
      <c r="AA340" s="316">
        <f t="shared" si="782"/>
        <v>0</v>
      </c>
      <c r="AB340" s="316">
        <f t="shared" si="782"/>
        <v>0</v>
      </c>
      <c r="AC340" s="316">
        <f t="shared" si="782"/>
        <v>0</v>
      </c>
      <c r="AD340" s="316">
        <f t="shared" si="782"/>
        <v>0</v>
      </c>
      <c r="AE340" s="316">
        <f t="shared" si="782"/>
        <v>0</v>
      </c>
      <c r="AF340" s="316">
        <f t="shared" si="782"/>
        <v>0</v>
      </c>
      <c r="AG340" s="316">
        <f t="shared" si="782"/>
        <v>0</v>
      </c>
      <c r="AH340" s="316">
        <f t="shared" si="782"/>
        <v>0</v>
      </c>
      <c r="AI340" s="316">
        <f t="shared" si="782"/>
        <v>0</v>
      </c>
      <c r="AJ340" s="316">
        <f t="shared" si="782"/>
        <v>0</v>
      </c>
      <c r="AK340" s="316">
        <f t="shared" si="782"/>
        <v>0</v>
      </c>
      <c r="AL340" s="316">
        <f t="shared" si="782"/>
        <v>0</v>
      </c>
      <c r="AM340" s="316">
        <f t="shared" si="782"/>
        <v>0</v>
      </c>
      <c r="AN340" s="316">
        <f t="shared" si="782"/>
        <v>0</v>
      </c>
      <c r="AO340" s="316">
        <f t="shared" si="782"/>
        <v>0</v>
      </c>
      <c r="AP340" s="316">
        <f t="shared" si="782"/>
        <v>0</v>
      </c>
      <c r="AQ340" s="316">
        <f t="shared" si="782"/>
        <v>0</v>
      </c>
      <c r="AR340" s="316">
        <f t="shared" si="782"/>
        <v>0</v>
      </c>
      <c r="AS340" s="316">
        <f t="shared" si="782"/>
        <v>0</v>
      </c>
      <c r="AT340" s="316">
        <f t="shared" si="782"/>
        <v>0</v>
      </c>
      <c r="AU340" s="316">
        <f t="shared" si="782"/>
        <v>0</v>
      </c>
      <c r="AV340" s="316">
        <f t="shared" si="782"/>
        <v>0</v>
      </c>
      <c r="AW340" s="316">
        <f t="shared" si="782"/>
        <v>0</v>
      </c>
      <c r="AX340" s="316">
        <f t="shared" si="782"/>
        <v>0</v>
      </c>
      <c r="AY340" s="316">
        <f t="shared" si="782"/>
        <v>0</v>
      </c>
      <c r="AZ340" s="316">
        <f t="shared" si="782"/>
        <v>0</v>
      </c>
      <c r="BA340" s="316">
        <f t="shared" si="782"/>
        <v>0</v>
      </c>
      <c r="BB340" s="316">
        <f t="shared" si="782"/>
        <v>0</v>
      </c>
      <c r="BC340" s="316">
        <f t="shared" si="782"/>
        <v>0</v>
      </c>
      <c r="BD340" s="316">
        <f t="shared" si="782"/>
        <v>0</v>
      </c>
      <c r="BE340" s="316">
        <f t="shared" si="782"/>
        <v>0</v>
      </c>
      <c r="BF340" s="316">
        <f t="shared" si="782"/>
        <v>0</v>
      </c>
      <c r="BG340" s="316">
        <f t="shared" si="782"/>
        <v>0</v>
      </c>
      <c r="BH340" s="316">
        <f t="shared" si="782"/>
        <v>0</v>
      </c>
      <c r="BI340" s="316">
        <f t="shared" si="782"/>
        <v>0</v>
      </c>
      <c r="BJ340" s="316">
        <f t="shared" si="782"/>
        <v>0</v>
      </c>
      <c r="BK340" s="316">
        <f t="shared" si="782"/>
        <v>0</v>
      </c>
      <c r="BL340" s="316">
        <f t="shared" si="782"/>
        <v>0</v>
      </c>
      <c r="BM340" s="316">
        <f t="shared" si="782"/>
        <v>0</v>
      </c>
      <c r="BN340" s="316">
        <f t="shared" si="782"/>
        <v>0</v>
      </c>
      <c r="BO340" s="316">
        <f t="shared" si="782"/>
        <v>0</v>
      </c>
      <c r="BP340" s="316">
        <f t="shared" si="782"/>
        <v>0</v>
      </c>
      <c r="BQ340" s="316">
        <f t="shared" si="782"/>
        <v>0</v>
      </c>
      <c r="BR340" s="316">
        <f t="shared" si="782"/>
        <v>0</v>
      </c>
      <c r="BS340" s="316">
        <f t="shared" si="782"/>
        <v>0</v>
      </c>
      <c r="BT340" s="316">
        <f t="shared" si="782"/>
        <v>0</v>
      </c>
      <c r="BU340" s="316">
        <f t="shared" ref="BU340:BX340" si="783">IF($C119="NON-QALY",IF(BU$115="-","",BU$158*BU339),IF($C119="QALY",IF(BU$115="-","",BU339*BU$159),"N/A"))</f>
        <v>0</v>
      </c>
      <c r="BV340" s="316">
        <f t="shared" si="783"/>
        <v>0</v>
      </c>
      <c r="BW340" s="316">
        <f t="shared" si="783"/>
        <v>0</v>
      </c>
      <c r="BX340" s="316">
        <f t="shared" si="783"/>
        <v>0</v>
      </c>
    </row>
    <row r="341" spans="1:76" ht="12" customHeight="1" x14ac:dyDescent="0.2">
      <c r="A341" s="726" t="s">
        <v>53</v>
      </c>
      <c r="B341" s="713">
        <f>B120</f>
        <v>0</v>
      </c>
      <c r="C341" s="713" t="str">
        <f>C120</f>
        <v>Non-QALY</v>
      </c>
      <c r="D341" s="709">
        <f>E341/(IF(C120="QALY",Factors!$BU$83,Factors!$BU$82))</f>
        <v>0</v>
      </c>
      <c r="E341" s="709">
        <f t="shared" ref="E341" si="784">SUM(G342:BX342)</f>
        <v>0</v>
      </c>
      <c r="F341" s="34" t="s">
        <v>325</v>
      </c>
      <c r="G341" s="316">
        <f>G120</f>
        <v>0</v>
      </c>
      <c r="H341" s="316">
        <f t="shared" ref="H341:BS341" si="785">H120</f>
        <v>0</v>
      </c>
      <c r="I341" s="316">
        <f t="shared" si="785"/>
        <v>0</v>
      </c>
      <c r="J341" s="316">
        <f t="shared" si="785"/>
        <v>0</v>
      </c>
      <c r="K341" s="316">
        <f t="shared" si="785"/>
        <v>0</v>
      </c>
      <c r="L341" s="316">
        <f t="shared" si="785"/>
        <v>0</v>
      </c>
      <c r="M341" s="316">
        <f t="shared" si="785"/>
        <v>0</v>
      </c>
      <c r="N341" s="316">
        <f t="shared" si="785"/>
        <v>0</v>
      </c>
      <c r="O341" s="316">
        <f t="shared" si="785"/>
        <v>0</v>
      </c>
      <c r="P341" s="316">
        <f t="shared" si="785"/>
        <v>0</v>
      </c>
      <c r="Q341" s="316">
        <f t="shared" si="785"/>
        <v>0</v>
      </c>
      <c r="R341" s="316">
        <f t="shared" si="785"/>
        <v>0</v>
      </c>
      <c r="S341" s="316">
        <f t="shared" si="785"/>
        <v>0</v>
      </c>
      <c r="T341" s="316">
        <f t="shared" si="785"/>
        <v>0</v>
      </c>
      <c r="U341" s="316">
        <f t="shared" si="785"/>
        <v>0</v>
      </c>
      <c r="V341" s="316">
        <f t="shared" si="785"/>
        <v>0</v>
      </c>
      <c r="W341" s="316">
        <f t="shared" si="785"/>
        <v>0</v>
      </c>
      <c r="X341" s="316">
        <f t="shared" si="785"/>
        <v>0</v>
      </c>
      <c r="Y341" s="316">
        <f t="shared" si="785"/>
        <v>0</v>
      </c>
      <c r="Z341" s="316">
        <f t="shared" si="785"/>
        <v>0</v>
      </c>
      <c r="AA341" s="316">
        <f t="shared" si="785"/>
        <v>0</v>
      </c>
      <c r="AB341" s="316">
        <f t="shared" si="785"/>
        <v>0</v>
      </c>
      <c r="AC341" s="316">
        <f t="shared" si="785"/>
        <v>0</v>
      </c>
      <c r="AD341" s="316">
        <f t="shared" si="785"/>
        <v>0</v>
      </c>
      <c r="AE341" s="316">
        <f t="shared" si="785"/>
        <v>0</v>
      </c>
      <c r="AF341" s="316">
        <f t="shared" si="785"/>
        <v>0</v>
      </c>
      <c r="AG341" s="316">
        <f t="shared" si="785"/>
        <v>0</v>
      </c>
      <c r="AH341" s="316">
        <f t="shared" si="785"/>
        <v>0</v>
      </c>
      <c r="AI341" s="316">
        <f t="shared" si="785"/>
        <v>0</v>
      </c>
      <c r="AJ341" s="316">
        <f t="shared" si="785"/>
        <v>0</v>
      </c>
      <c r="AK341" s="316">
        <f t="shared" si="785"/>
        <v>0</v>
      </c>
      <c r="AL341" s="316">
        <f t="shared" si="785"/>
        <v>0</v>
      </c>
      <c r="AM341" s="316">
        <f t="shared" si="785"/>
        <v>0</v>
      </c>
      <c r="AN341" s="316">
        <f t="shared" si="785"/>
        <v>0</v>
      </c>
      <c r="AO341" s="316">
        <f t="shared" si="785"/>
        <v>0</v>
      </c>
      <c r="AP341" s="316">
        <f t="shared" si="785"/>
        <v>0</v>
      </c>
      <c r="AQ341" s="316">
        <f t="shared" si="785"/>
        <v>0</v>
      </c>
      <c r="AR341" s="316">
        <f t="shared" si="785"/>
        <v>0</v>
      </c>
      <c r="AS341" s="316">
        <f t="shared" si="785"/>
        <v>0</v>
      </c>
      <c r="AT341" s="316">
        <f t="shared" si="785"/>
        <v>0</v>
      </c>
      <c r="AU341" s="316">
        <f t="shared" si="785"/>
        <v>0</v>
      </c>
      <c r="AV341" s="316">
        <f t="shared" si="785"/>
        <v>0</v>
      </c>
      <c r="AW341" s="316">
        <f t="shared" si="785"/>
        <v>0</v>
      </c>
      <c r="AX341" s="316">
        <f t="shared" si="785"/>
        <v>0</v>
      </c>
      <c r="AY341" s="316">
        <f t="shared" si="785"/>
        <v>0</v>
      </c>
      <c r="AZ341" s="316">
        <f t="shared" si="785"/>
        <v>0</v>
      </c>
      <c r="BA341" s="316">
        <f t="shared" si="785"/>
        <v>0</v>
      </c>
      <c r="BB341" s="316">
        <f t="shared" si="785"/>
        <v>0</v>
      </c>
      <c r="BC341" s="316">
        <f t="shared" si="785"/>
        <v>0</v>
      </c>
      <c r="BD341" s="316">
        <f t="shared" si="785"/>
        <v>0</v>
      </c>
      <c r="BE341" s="316">
        <f t="shared" si="785"/>
        <v>0</v>
      </c>
      <c r="BF341" s="316">
        <f t="shared" si="785"/>
        <v>0</v>
      </c>
      <c r="BG341" s="316">
        <f t="shared" si="785"/>
        <v>0</v>
      </c>
      <c r="BH341" s="316">
        <f t="shared" si="785"/>
        <v>0</v>
      </c>
      <c r="BI341" s="316">
        <f t="shared" si="785"/>
        <v>0</v>
      </c>
      <c r="BJ341" s="316">
        <f t="shared" si="785"/>
        <v>0</v>
      </c>
      <c r="BK341" s="316">
        <f t="shared" si="785"/>
        <v>0</v>
      </c>
      <c r="BL341" s="316">
        <f t="shared" si="785"/>
        <v>0</v>
      </c>
      <c r="BM341" s="316">
        <f t="shared" si="785"/>
        <v>0</v>
      </c>
      <c r="BN341" s="316">
        <f t="shared" si="785"/>
        <v>0</v>
      </c>
      <c r="BO341" s="316">
        <f t="shared" si="785"/>
        <v>0</v>
      </c>
      <c r="BP341" s="316">
        <f t="shared" si="785"/>
        <v>0</v>
      </c>
      <c r="BQ341" s="316">
        <f t="shared" si="785"/>
        <v>0</v>
      </c>
      <c r="BR341" s="316">
        <f t="shared" si="785"/>
        <v>0</v>
      </c>
      <c r="BS341" s="316">
        <f t="shared" si="785"/>
        <v>0</v>
      </c>
      <c r="BT341" s="316">
        <f t="shared" ref="BT341:BX341" si="786">BT120</f>
        <v>0</v>
      </c>
      <c r="BU341" s="316">
        <f t="shared" si="786"/>
        <v>0</v>
      </c>
      <c r="BV341" s="316">
        <f t="shared" si="786"/>
        <v>0</v>
      </c>
      <c r="BW341" s="316">
        <f t="shared" si="786"/>
        <v>0</v>
      </c>
      <c r="BX341" s="316">
        <f t="shared" si="786"/>
        <v>0</v>
      </c>
    </row>
    <row r="342" spans="1:76" ht="12" customHeight="1" x14ac:dyDescent="0.2">
      <c r="A342" s="727"/>
      <c r="B342" s="714"/>
      <c r="C342" s="714"/>
      <c r="D342" s="710"/>
      <c r="E342" s="710"/>
      <c r="F342" s="90" t="s">
        <v>324</v>
      </c>
      <c r="G342" s="316">
        <f>IF($C120="","N/A",G341)</f>
        <v>0</v>
      </c>
      <c r="H342" s="316">
        <f>IF($C120="NON-QALY",IF(H$115="-","",H$158*H341),IF($C120="QALY",IF(H$115="-","",H341*H$159),"N/A"))</f>
        <v>0</v>
      </c>
      <c r="I342" s="316">
        <f t="shared" ref="I342:BT342" si="787">IF($C120="NON-QALY",IF(I$115="-","",I$158*I341),IF($C120="QALY",IF(I$115="-","",I341*I$159),"N/A"))</f>
        <v>0</v>
      </c>
      <c r="J342" s="316">
        <f t="shared" si="787"/>
        <v>0</v>
      </c>
      <c r="K342" s="316">
        <f t="shared" si="787"/>
        <v>0</v>
      </c>
      <c r="L342" s="316">
        <f t="shared" si="787"/>
        <v>0</v>
      </c>
      <c r="M342" s="316">
        <f t="shared" si="787"/>
        <v>0</v>
      </c>
      <c r="N342" s="316">
        <f t="shared" si="787"/>
        <v>0</v>
      </c>
      <c r="O342" s="316">
        <f t="shared" si="787"/>
        <v>0</v>
      </c>
      <c r="P342" s="316">
        <f t="shared" si="787"/>
        <v>0</v>
      </c>
      <c r="Q342" s="316">
        <f t="shared" si="787"/>
        <v>0</v>
      </c>
      <c r="R342" s="316">
        <f t="shared" si="787"/>
        <v>0</v>
      </c>
      <c r="S342" s="316">
        <f t="shared" si="787"/>
        <v>0</v>
      </c>
      <c r="T342" s="316">
        <f t="shared" si="787"/>
        <v>0</v>
      </c>
      <c r="U342" s="316">
        <f t="shared" si="787"/>
        <v>0</v>
      </c>
      <c r="V342" s="316">
        <f t="shared" si="787"/>
        <v>0</v>
      </c>
      <c r="W342" s="316">
        <f t="shared" si="787"/>
        <v>0</v>
      </c>
      <c r="X342" s="316">
        <f t="shared" si="787"/>
        <v>0</v>
      </c>
      <c r="Y342" s="316">
        <f t="shared" si="787"/>
        <v>0</v>
      </c>
      <c r="Z342" s="316">
        <f t="shared" si="787"/>
        <v>0</v>
      </c>
      <c r="AA342" s="316">
        <f t="shared" si="787"/>
        <v>0</v>
      </c>
      <c r="AB342" s="316">
        <f t="shared" si="787"/>
        <v>0</v>
      </c>
      <c r="AC342" s="316">
        <f t="shared" si="787"/>
        <v>0</v>
      </c>
      <c r="AD342" s="316">
        <f t="shared" si="787"/>
        <v>0</v>
      </c>
      <c r="AE342" s="316">
        <f t="shared" si="787"/>
        <v>0</v>
      </c>
      <c r="AF342" s="316">
        <f t="shared" si="787"/>
        <v>0</v>
      </c>
      <c r="AG342" s="316">
        <f t="shared" si="787"/>
        <v>0</v>
      </c>
      <c r="AH342" s="316">
        <f t="shared" si="787"/>
        <v>0</v>
      </c>
      <c r="AI342" s="316">
        <f t="shared" si="787"/>
        <v>0</v>
      </c>
      <c r="AJ342" s="316">
        <f t="shared" si="787"/>
        <v>0</v>
      </c>
      <c r="AK342" s="316">
        <f t="shared" si="787"/>
        <v>0</v>
      </c>
      <c r="AL342" s="316">
        <f t="shared" si="787"/>
        <v>0</v>
      </c>
      <c r="AM342" s="316">
        <f t="shared" si="787"/>
        <v>0</v>
      </c>
      <c r="AN342" s="316">
        <f t="shared" si="787"/>
        <v>0</v>
      </c>
      <c r="AO342" s="316">
        <f t="shared" si="787"/>
        <v>0</v>
      </c>
      <c r="AP342" s="316">
        <f t="shared" si="787"/>
        <v>0</v>
      </c>
      <c r="AQ342" s="316">
        <f t="shared" si="787"/>
        <v>0</v>
      </c>
      <c r="AR342" s="316">
        <f t="shared" si="787"/>
        <v>0</v>
      </c>
      <c r="AS342" s="316">
        <f t="shared" si="787"/>
        <v>0</v>
      </c>
      <c r="AT342" s="316">
        <f t="shared" si="787"/>
        <v>0</v>
      </c>
      <c r="AU342" s="316">
        <f t="shared" si="787"/>
        <v>0</v>
      </c>
      <c r="AV342" s="316">
        <f t="shared" si="787"/>
        <v>0</v>
      </c>
      <c r="AW342" s="316">
        <f t="shared" si="787"/>
        <v>0</v>
      </c>
      <c r="AX342" s="316">
        <f t="shared" si="787"/>
        <v>0</v>
      </c>
      <c r="AY342" s="316">
        <f t="shared" si="787"/>
        <v>0</v>
      </c>
      <c r="AZ342" s="316">
        <f t="shared" si="787"/>
        <v>0</v>
      </c>
      <c r="BA342" s="316">
        <f t="shared" si="787"/>
        <v>0</v>
      </c>
      <c r="BB342" s="316">
        <f t="shared" si="787"/>
        <v>0</v>
      </c>
      <c r="BC342" s="316">
        <f t="shared" si="787"/>
        <v>0</v>
      </c>
      <c r="BD342" s="316">
        <f t="shared" si="787"/>
        <v>0</v>
      </c>
      <c r="BE342" s="316">
        <f t="shared" si="787"/>
        <v>0</v>
      </c>
      <c r="BF342" s="316">
        <f t="shared" si="787"/>
        <v>0</v>
      </c>
      <c r="BG342" s="316">
        <f t="shared" si="787"/>
        <v>0</v>
      </c>
      <c r="BH342" s="316">
        <f t="shared" si="787"/>
        <v>0</v>
      </c>
      <c r="BI342" s="316">
        <f t="shared" si="787"/>
        <v>0</v>
      </c>
      <c r="BJ342" s="316">
        <f t="shared" si="787"/>
        <v>0</v>
      </c>
      <c r="BK342" s="316">
        <f t="shared" si="787"/>
        <v>0</v>
      </c>
      <c r="BL342" s="316">
        <f t="shared" si="787"/>
        <v>0</v>
      </c>
      <c r="BM342" s="316">
        <f t="shared" si="787"/>
        <v>0</v>
      </c>
      <c r="BN342" s="316">
        <f t="shared" si="787"/>
        <v>0</v>
      </c>
      <c r="BO342" s="316">
        <f t="shared" si="787"/>
        <v>0</v>
      </c>
      <c r="BP342" s="316">
        <f t="shared" si="787"/>
        <v>0</v>
      </c>
      <c r="BQ342" s="316">
        <f t="shared" si="787"/>
        <v>0</v>
      </c>
      <c r="BR342" s="316">
        <f t="shared" si="787"/>
        <v>0</v>
      </c>
      <c r="BS342" s="316">
        <f t="shared" si="787"/>
        <v>0</v>
      </c>
      <c r="BT342" s="316">
        <f t="shared" si="787"/>
        <v>0</v>
      </c>
      <c r="BU342" s="316">
        <f t="shared" ref="BU342:BX342" si="788">IF($C120="NON-QALY",IF(BU$115="-","",BU$158*BU341),IF($C120="QALY",IF(BU$115="-","",BU341*BU$159),"N/A"))</f>
        <v>0</v>
      </c>
      <c r="BV342" s="316">
        <f t="shared" si="788"/>
        <v>0</v>
      </c>
      <c r="BW342" s="316">
        <f t="shared" si="788"/>
        <v>0</v>
      </c>
      <c r="BX342" s="316">
        <f t="shared" si="788"/>
        <v>0</v>
      </c>
    </row>
    <row r="343" spans="1:76" ht="12" customHeight="1" x14ac:dyDescent="0.2">
      <c r="A343" s="726" t="s">
        <v>54</v>
      </c>
      <c r="B343" s="713">
        <f>B121</f>
        <v>0</v>
      </c>
      <c r="C343" s="713" t="str">
        <f>C121</f>
        <v>Non-QALY</v>
      </c>
      <c r="D343" s="709">
        <f>E343/(IF(C121="QALY",Factors!$BU$83,Factors!$BU$82))</f>
        <v>0</v>
      </c>
      <c r="E343" s="709">
        <f t="shared" ref="E343" si="789">SUM(G344:BX344)</f>
        <v>0</v>
      </c>
      <c r="F343" s="34" t="s">
        <v>325</v>
      </c>
      <c r="G343" s="316">
        <f>G121</f>
        <v>0</v>
      </c>
      <c r="H343" s="316">
        <f t="shared" ref="H343:BS343" si="790">H121</f>
        <v>0</v>
      </c>
      <c r="I343" s="316">
        <f t="shared" si="790"/>
        <v>0</v>
      </c>
      <c r="J343" s="316">
        <f t="shared" si="790"/>
        <v>0</v>
      </c>
      <c r="K343" s="316">
        <f t="shared" si="790"/>
        <v>0</v>
      </c>
      <c r="L343" s="316">
        <f t="shared" si="790"/>
        <v>0</v>
      </c>
      <c r="M343" s="316">
        <f t="shared" si="790"/>
        <v>0</v>
      </c>
      <c r="N343" s="316">
        <f t="shared" si="790"/>
        <v>0</v>
      </c>
      <c r="O343" s="316">
        <f t="shared" si="790"/>
        <v>0</v>
      </c>
      <c r="P343" s="316">
        <f t="shared" si="790"/>
        <v>0</v>
      </c>
      <c r="Q343" s="316">
        <f t="shared" si="790"/>
        <v>0</v>
      </c>
      <c r="R343" s="316">
        <f t="shared" si="790"/>
        <v>0</v>
      </c>
      <c r="S343" s="316">
        <f t="shared" si="790"/>
        <v>0</v>
      </c>
      <c r="T343" s="316">
        <f t="shared" si="790"/>
        <v>0</v>
      </c>
      <c r="U343" s="316">
        <f t="shared" si="790"/>
        <v>0</v>
      </c>
      <c r="V343" s="316">
        <f t="shared" si="790"/>
        <v>0</v>
      </c>
      <c r="W343" s="316">
        <f t="shared" si="790"/>
        <v>0</v>
      </c>
      <c r="X343" s="316">
        <f t="shared" si="790"/>
        <v>0</v>
      </c>
      <c r="Y343" s="316">
        <f t="shared" si="790"/>
        <v>0</v>
      </c>
      <c r="Z343" s="316">
        <f t="shared" si="790"/>
        <v>0</v>
      </c>
      <c r="AA343" s="316">
        <f t="shared" si="790"/>
        <v>0</v>
      </c>
      <c r="AB343" s="316">
        <f t="shared" si="790"/>
        <v>0</v>
      </c>
      <c r="AC343" s="316">
        <f t="shared" si="790"/>
        <v>0</v>
      </c>
      <c r="AD343" s="316">
        <f t="shared" si="790"/>
        <v>0</v>
      </c>
      <c r="AE343" s="316">
        <f t="shared" si="790"/>
        <v>0</v>
      </c>
      <c r="AF343" s="316">
        <f t="shared" si="790"/>
        <v>0</v>
      </c>
      <c r="AG343" s="316">
        <f t="shared" si="790"/>
        <v>0</v>
      </c>
      <c r="AH343" s="316">
        <f t="shared" si="790"/>
        <v>0</v>
      </c>
      <c r="AI343" s="316">
        <f t="shared" si="790"/>
        <v>0</v>
      </c>
      <c r="AJ343" s="316">
        <f t="shared" si="790"/>
        <v>0</v>
      </c>
      <c r="AK343" s="316">
        <f t="shared" si="790"/>
        <v>0</v>
      </c>
      <c r="AL343" s="316">
        <f t="shared" si="790"/>
        <v>0</v>
      </c>
      <c r="AM343" s="316">
        <f t="shared" si="790"/>
        <v>0</v>
      </c>
      <c r="AN343" s="316">
        <f t="shared" si="790"/>
        <v>0</v>
      </c>
      <c r="AO343" s="316">
        <f t="shared" si="790"/>
        <v>0</v>
      </c>
      <c r="AP343" s="316">
        <f t="shared" si="790"/>
        <v>0</v>
      </c>
      <c r="AQ343" s="316">
        <f t="shared" si="790"/>
        <v>0</v>
      </c>
      <c r="AR343" s="316">
        <f t="shared" si="790"/>
        <v>0</v>
      </c>
      <c r="AS343" s="316">
        <f t="shared" si="790"/>
        <v>0</v>
      </c>
      <c r="AT343" s="316">
        <f t="shared" si="790"/>
        <v>0</v>
      </c>
      <c r="AU343" s="316">
        <f t="shared" si="790"/>
        <v>0</v>
      </c>
      <c r="AV343" s="316">
        <f t="shared" si="790"/>
        <v>0</v>
      </c>
      <c r="AW343" s="316">
        <f t="shared" si="790"/>
        <v>0</v>
      </c>
      <c r="AX343" s="316">
        <f t="shared" si="790"/>
        <v>0</v>
      </c>
      <c r="AY343" s="316">
        <f t="shared" si="790"/>
        <v>0</v>
      </c>
      <c r="AZ343" s="316">
        <f t="shared" si="790"/>
        <v>0</v>
      </c>
      <c r="BA343" s="316">
        <f t="shared" si="790"/>
        <v>0</v>
      </c>
      <c r="BB343" s="316">
        <f t="shared" si="790"/>
        <v>0</v>
      </c>
      <c r="BC343" s="316">
        <f t="shared" si="790"/>
        <v>0</v>
      </c>
      <c r="BD343" s="316">
        <f t="shared" si="790"/>
        <v>0</v>
      </c>
      <c r="BE343" s="316">
        <f t="shared" si="790"/>
        <v>0</v>
      </c>
      <c r="BF343" s="316">
        <f t="shared" si="790"/>
        <v>0</v>
      </c>
      <c r="BG343" s="316">
        <f t="shared" si="790"/>
        <v>0</v>
      </c>
      <c r="BH343" s="316">
        <f t="shared" si="790"/>
        <v>0</v>
      </c>
      <c r="BI343" s="316">
        <f t="shared" si="790"/>
        <v>0</v>
      </c>
      <c r="BJ343" s="316">
        <f t="shared" si="790"/>
        <v>0</v>
      </c>
      <c r="BK343" s="316">
        <f t="shared" si="790"/>
        <v>0</v>
      </c>
      <c r="BL343" s="316">
        <f t="shared" si="790"/>
        <v>0</v>
      </c>
      <c r="BM343" s="316">
        <f t="shared" si="790"/>
        <v>0</v>
      </c>
      <c r="BN343" s="316">
        <f t="shared" si="790"/>
        <v>0</v>
      </c>
      <c r="BO343" s="316">
        <f t="shared" si="790"/>
        <v>0</v>
      </c>
      <c r="BP343" s="316">
        <f t="shared" si="790"/>
        <v>0</v>
      </c>
      <c r="BQ343" s="316">
        <f t="shared" si="790"/>
        <v>0</v>
      </c>
      <c r="BR343" s="316">
        <f t="shared" si="790"/>
        <v>0</v>
      </c>
      <c r="BS343" s="316">
        <f t="shared" si="790"/>
        <v>0</v>
      </c>
      <c r="BT343" s="316">
        <f t="shared" ref="BT343:BX343" si="791">BT121</f>
        <v>0</v>
      </c>
      <c r="BU343" s="316">
        <f t="shared" si="791"/>
        <v>0</v>
      </c>
      <c r="BV343" s="316">
        <f t="shared" si="791"/>
        <v>0</v>
      </c>
      <c r="BW343" s="316">
        <f t="shared" si="791"/>
        <v>0</v>
      </c>
      <c r="BX343" s="316">
        <f t="shared" si="791"/>
        <v>0</v>
      </c>
    </row>
    <row r="344" spans="1:76" ht="12" customHeight="1" x14ac:dyDescent="0.2">
      <c r="A344" s="727"/>
      <c r="B344" s="714"/>
      <c r="C344" s="714"/>
      <c r="D344" s="710"/>
      <c r="E344" s="710"/>
      <c r="F344" s="90" t="s">
        <v>324</v>
      </c>
      <c r="G344" s="316">
        <f>IF($C121="","N/A",G343)</f>
        <v>0</v>
      </c>
      <c r="H344" s="316">
        <f>IF($C121="NON-QALY",IF(H$115="-","",H$158*H343),IF($C121="QALY",IF(H$115="-","",H343*H$159),"N/A"))</f>
        <v>0</v>
      </c>
      <c r="I344" s="316">
        <f t="shared" ref="I344:BT344" si="792">IF($C121="NON-QALY",IF(I$115="-","",I$158*I343),IF($C121="QALY",IF(I$115="-","",I343*I$159),"N/A"))</f>
        <v>0</v>
      </c>
      <c r="J344" s="316">
        <f t="shared" si="792"/>
        <v>0</v>
      </c>
      <c r="K344" s="316">
        <f t="shared" si="792"/>
        <v>0</v>
      </c>
      <c r="L344" s="316">
        <f t="shared" si="792"/>
        <v>0</v>
      </c>
      <c r="M344" s="316">
        <f t="shared" si="792"/>
        <v>0</v>
      </c>
      <c r="N344" s="316">
        <f t="shared" si="792"/>
        <v>0</v>
      </c>
      <c r="O344" s="316">
        <f t="shared" si="792"/>
        <v>0</v>
      </c>
      <c r="P344" s="316">
        <f t="shared" si="792"/>
        <v>0</v>
      </c>
      <c r="Q344" s="316">
        <f t="shared" si="792"/>
        <v>0</v>
      </c>
      <c r="R344" s="316">
        <f t="shared" si="792"/>
        <v>0</v>
      </c>
      <c r="S344" s="316">
        <f t="shared" si="792"/>
        <v>0</v>
      </c>
      <c r="T344" s="316">
        <f t="shared" si="792"/>
        <v>0</v>
      </c>
      <c r="U344" s="316">
        <f t="shared" si="792"/>
        <v>0</v>
      </c>
      <c r="V344" s="316">
        <f t="shared" si="792"/>
        <v>0</v>
      </c>
      <c r="W344" s="316">
        <f t="shared" si="792"/>
        <v>0</v>
      </c>
      <c r="X344" s="316">
        <f t="shared" si="792"/>
        <v>0</v>
      </c>
      <c r="Y344" s="316">
        <f t="shared" si="792"/>
        <v>0</v>
      </c>
      <c r="Z344" s="316">
        <f t="shared" si="792"/>
        <v>0</v>
      </c>
      <c r="AA344" s="316">
        <f t="shared" si="792"/>
        <v>0</v>
      </c>
      <c r="AB344" s="316">
        <f t="shared" si="792"/>
        <v>0</v>
      </c>
      <c r="AC344" s="316">
        <f t="shared" si="792"/>
        <v>0</v>
      </c>
      <c r="AD344" s="316">
        <f t="shared" si="792"/>
        <v>0</v>
      </c>
      <c r="AE344" s="316">
        <f t="shared" si="792"/>
        <v>0</v>
      </c>
      <c r="AF344" s="316">
        <f t="shared" si="792"/>
        <v>0</v>
      </c>
      <c r="AG344" s="316">
        <f t="shared" si="792"/>
        <v>0</v>
      </c>
      <c r="AH344" s="316">
        <f t="shared" si="792"/>
        <v>0</v>
      </c>
      <c r="AI344" s="316">
        <f t="shared" si="792"/>
        <v>0</v>
      </c>
      <c r="AJ344" s="316">
        <f t="shared" si="792"/>
        <v>0</v>
      </c>
      <c r="AK344" s="316">
        <f t="shared" si="792"/>
        <v>0</v>
      </c>
      <c r="AL344" s="316">
        <f t="shared" si="792"/>
        <v>0</v>
      </c>
      <c r="AM344" s="316">
        <f t="shared" si="792"/>
        <v>0</v>
      </c>
      <c r="AN344" s="316">
        <f t="shared" si="792"/>
        <v>0</v>
      </c>
      <c r="AO344" s="316">
        <f t="shared" si="792"/>
        <v>0</v>
      </c>
      <c r="AP344" s="316">
        <f t="shared" si="792"/>
        <v>0</v>
      </c>
      <c r="AQ344" s="316">
        <f t="shared" si="792"/>
        <v>0</v>
      </c>
      <c r="AR344" s="316">
        <f t="shared" si="792"/>
        <v>0</v>
      </c>
      <c r="AS344" s="316">
        <f t="shared" si="792"/>
        <v>0</v>
      </c>
      <c r="AT344" s="316">
        <f t="shared" si="792"/>
        <v>0</v>
      </c>
      <c r="AU344" s="316">
        <f t="shared" si="792"/>
        <v>0</v>
      </c>
      <c r="AV344" s="316">
        <f t="shared" si="792"/>
        <v>0</v>
      </c>
      <c r="AW344" s="316">
        <f t="shared" si="792"/>
        <v>0</v>
      </c>
      <c r="AX344" s="316">
        <f t="shared" si="792"/>
        <v>0</v>
      </c>
      <c r="AY344" s="316">
        <f t="shared" si="792"/>
        <v>0</v>
      </c>
      <c r="AZ344" s="316">
        <f t="shared" si="792"/>
        <v>0</v>
      </c>
      <c r="BA344" s="316">
        <f t="shared" si="792"/>
        <v>0</v>
      </c>
      <c r="BB344" s="316">
        <f t="shared" si="792"/>
        <v>0</v>
      </c>
      <c r="BC344" s="316">
        <f t="shared" si="792"/>
        <v>0</v>
      </c>
      <c r="BD344" s="316">
        <f t="shared" si="792"/>
        <v>0</v>
      </c>
      <c r="BE344" s="316">
        <f t="shared" si="792"/>
        <v>0</v>
      </c>
      <c r="BF344" s="316">
        <f t="shared" si="792"/>
        <v>0</v>
      </c>
      <c r="BG344" s="316">
        <f t="shared" si="792"/>
        <v>0</v>
      </c>
      <c r="BH344" s="316">
        <f t="shared" si="792"/>
        <v>0</v>
      </c>
      <c r="BI344" s="316">
        <f t="shared" si="792"/>
        <v>0</v>
      </c>
      <c r="BJ344" s="316">
        <f t="shared" si="792"/>
        <v>0</v>
      </c>
      <c r="BK344" s="316">
        <f t="shared" si="792"/>
        <v>0</v>
      </c>
      <c r="BL344" s="316">
        <f t="shared" si="792"/>
        <v>0</v>
      </c>
      <c r="BM344" s="316">
        <f t="shared" si="792"/>
        <v>0</v>
      </c>
      <c r="BN344" s="316">
        <f t="shared" si="792"/>
        <v>0</v>
      </c>
      <c r="BO344" s="316">
        <f t="shared" si="792"/>
        <v>0</v>
      </c>
      <c r="BP344" s="316">
        <f t="shared" si="792"/>
        <v>0</v>
      </c>
      <c r="BQ344" s="316">
        <f t="shared" si="792"/>
        <v>0</v>
      </c>
      <c r="BR344" s="316">
        <f t="shared" si="792"/>
        <v>0</v>
      </c>
      <c r="BS344" s="316">
        <f t="shared" si="792"/>
        <v>0</v>
      </c>
      <c r="BT344" s="316">
        <f t="shared" si="792"/>
        <v>0</v>
      </c>
      <c r="BU344" s="316">
        <f t="shared" ref="BU344:BX344" si="793">IF($C121="NON-QALY",IF(BU$115="-","",BU$158*BU343),IF($C121="QALY",IF(BU$115="-","",BU343*BU$159),"N/A"))</f>
        <v>0</v>
      </c>
      <c r="BV344" s="316">
        <f t="shared" si="793"/>
        <v>0</v>
      </c>
      <c r="BW344" s="316">
        <f t="shared" si="793"/>
        <v>0</v>
      </c>
      <c r="BX344" s="316">
        <f t="shared" si="793"/>
        <v>0</v>
      </c>
    </row>
    <row r="345" spans="1:76" ht="12" customHeight="1" x14ac:dyDescent="0.2">
      <c r="A345" s="726" t="s">
        <v>566</v>
      </c>
      <c r="B345" s="713">
        <f>B122</f>
        <v>0</v>
      </c>
      <c r="C345" s="713" t="str">
        <f>C122</f>
        <v>Non-QALY</v>
      </c>
      <c r="D345" s="709">
        <f>E345/(IF(C122="QALY",Factors!$BU$83,Factors!$BU$82))</f>
        <v>0</v>
      </c>
      <c r="E345" s="709">
        <f t="shared" ref="E345" si="794">SUM(G346:BX346)</f>
        <v>0</v>
      </c>
      <c r="F345" s="34" t="s">
        <v>325</v>
      </c>
      <c r="G345" s="316">
        <f>G122</f>
        <v>0</v>
      </c>
      <c r="H345" s="316">
        <f t="shared" ref="H345:BS345" si="795">H122</f>
        <v>0</v>
      </c>
      <c r="I345" s="316">
        <f t="shared" si="795"/>
        <v>0</v>
      </c>
      <c r="J345" s="316">
        <f t="shared" si="795"/>
        <v>0</v>
      </c>
      <c r="K345" s="316">
        <f t="shared" si="795"/>
        <v>0</v>
      </c>
      <c r="L345" s="316">
        <f t="shared" si="795"/>
        <v>0</v>
      </c>
      <c r="M345" s="316">
        <f t="shared" si="795"/>
        <v>0</v>
      </c>
      <c r="N345" s="316">
        <f t="shared" si="795"/>
        <v>0</v>
      </c>
      <c r="O345" s="316">
        <f t="shared" si="795"/>
        <v>0</v>
      </c>
      <c r="P345" s="316">
        <f t="shared" si="795"/>
        <v>0</v>
      </c>
      <c r="Q345" s="316">
        <f t="shared" si="795"/>
        <v>0</v>
      </c>
      <c r="R345" s="316">
        <f t="shared" si="795"/>
        <v>0</v>
      </c>
      <c r="S345" s="316">
        <f t="shared" si="795"/>
        <v>0</v>
      </c>
      <c r="T345" s="316">
        <f t="shared" si="795"/>
        <v>0</v>
      </c>
      <c r="U345" s="316">
        <f t="shared" si="795"/>
        <v>0</v>
      </c>
      <c r="V345" s="316">
        <f t="shared" si="795"/>
        <v>0</v>
      </c>
      <c r="W345" s="316">
        <f t="shared" si="795"/>
        <v>0</v>
      </c>
      <c r="X345" s="316">
        <f t="shared" si="795"/>
        <v>0</v>
      </c>
      <c r="Y345" s="316">
        <f t="shared" si="795"/>
        <v>0</v>
      </c>
      <c r="Z345" s="316">
        <f t="shared" si="795"/>
        <v>0</v>
      </c>
      <c r="AA345" s="316">
        <f t="shared" si="795"/>
        <v>0</v>
      </c>
      <c r="AB345" s="316">
        <f t="shared" si="795"/>
        <v>0</v>
      </c>
      <c r="AC345" s="316">
        <f t="shared" si="795"/>
        <v>0</v>
      </c>
      <c r="AD345" s="316">
        <f t="shared" si="795"/>
        <v>0</v>
      </c>
      <c r="AE345" s="316">
        <f t="shared" si="795"/>
        <v>0</v>
      </c>
      <c r="AF345" s="316">
        <f t="shared" si="795"/>
        <v>0</v>
      </c>
      <c r="AG345" s="316">
        <f t="shared" si="795"/>
        <v>0</v>
      </c>
      <c r="AH345" s="316">
        <f t="shared" si="795"/>
        <v>0</v>
      </c>
      <c r="AI345" s="316">
        <f t="shared" si="795"/>
        <v>0</v>
      </c>
      <c r="AJ345" s="316">
        <f t="shared" si="795"/>
        <v>0</v>
      </c>
      <c r="AK345" s="316">
        <f t="shared" si="795"/>
        <v>0</v>
      </c>
      <c r="AL345" s="316">
        <f t="shared" si="795"/>
        <v>0</v>
      </c>
      <c r="AM345" s="316">
        <f t="shared" si="795"/>
        <v>0</v>
      </c>
      <c r="AN345" s="316">
        <f t="shared" si="795"/>
        <v>0</v>
      </c>
      <c r="AO345" s="316">
        <f t="shared" si="795"/>
        <v>0</v>
      </c>
      <c r="AP345" s="316">
        <f t="shared" si="795"/>
        <v>0</v>
      </c>
      <c r="AQ345" s="316">
        <f t="shared" si="795"/>
        <v>0</v>
      </c>
      <c r="AR345" s="316">
        <f t="shared" si="795"/>
        <v>0</v>
      </c>
      <c r="AS345" s="316">
        <f t="shared" si="795"/>
        <v>0</v>
      </c>
      <c r="AT345" s="316">
        <f t="shared" si="795"/>
        <v>0</v>
      </c>
      <c r="AU345" s="316">
        <f t="shared" si="795"/>
        <v>0</v>
      </c>
      <c r="AV345" s="316">
        <f t="shared" si="795"/>
        <v>0</v>
      </c>
      <c r="AW345" s="316">
        <f t="shared" si="795"/>
        <v>0</v>
      </c>
      <c r="AX345" s="316">
        <f t="shared" si="795"/>
        <v>0</v>
      </c>
      <c r="AY345" s="316">
        <f t="shared" si="795"/>
        <v>0</v>
      </c>
      <c r="AZ345" s="316">
        <f t="shared" si="795"/>
        <v>0</v>
      </c>
      <c r="BA345" s="316">
        <f t="shared" si="795"/>
        <v>0</v>
      </c>
      <c r="BB345" s="316">
        <f t="shared" si="795"/>
        <v>0</v>
      </c>
      <c r="BC345" s="316">
        <f t="shared" si="795"/>
        <v>0</v>
      </c>
      <c r="BD345" s="316">
        <f t="shared" si="795"/>
        <v>0</v>
      </c>
      <c r="BE345" s="316">
        <f t="shared" si="795"/>
        <v>0</v>
      </c>
      <c r="BF345" s="316">
        <f t="shared" si="795"/>
        <v>0</v>
      </c>
      <c r="BG345" s="316">
        <f t="shared" si="795"/>
        <v>0</v>
      </c>
      <c r="BH345" s="316">
        <f t="shared" si="795"/>
        <v>0</v>
      </c>
      <c r="BI345" s="316">
        <f t="shared" si="795"/>
        <v>0</v>
      </c>
      <c r="BJ345" s="316">
        <f t="shared" si="795"/>
        <v>0</v>
      </c>
      <c r="BK345" s="316">
        <f t="shared" si="795"/>
        <v>0</v>
      </c>
      <c r="BL345" s="316">
        <f t="shared" si="795"/>
        <v>0</v>
      </c>
      <c r="BM345" s="316">
        <f t="shared" si="795"/>
        <v>0</v>
      </c>
      <c r="BN345" s="316">
        <f t="shared" si="795"/>
        <v>0</v>
      </c>
      <c r="BO345" s="316">
        <f t="shared" si="795"/>
        <v>0</v>
      </c>
      <c r="BP345" s="316">
        <f t="shared" si="795"/>
        <v>0</v>
      </c>
      <c r="BQ345" s="316">
        <f t="shared" si="795"/>
        <v>0</v>
      </c>
      <c r="BR345" s="316">
        <f t="shared" si="795"/>
        <v>0</v>
      </c>
      <c r="BS345" s="316">
        <f t="shared" si="795"/>
        <v>0</v>
      </c>
      <c r="BT345" s="316">
        <f t="shared" ref="BT345:BX345" si="796">BT122</f>
        <v>0</v>
      </c>
      <c r="BU345" s="316">
        <f t="shared" si="796"/>
        <v>0</v>
      </c>
      <c r="BV345" s="316">
        <f t="shared" si="796"/>
        <v>0</v>
      </c>
      <c r="BW345" s="316">
        <f t="shared" si="796"/>
        <v>0</v>
      </c>
      <c r="BX345" s="316">
        <f t="shared" si="796"/>
        <v>0</v>
      </c>
    </row>
    <row r="346" spans="1:76" ht="12" customHeight="1" x14ac:dyDescent="0.2">
      <c r="A346" s="727"/>
      <c r="B346" s="714"/>
      <c r="C346" s="714"/>
      <c r="D346" s="710"/>
      <c r="E346" s="710"/>
      <c r="F346" s="90" t="s">
        <v>324</v>
      </c>
      <c r="G346" s="316">
        <f>IF($C122="","N/A",G345)</f>
        <v>0</v>
      </c>
      <c r="H346" s="316">
        <f>IF($C122="NON-QALY",IF(H$115="-","",H$158*H345),IF($C122="QALY",IF(H$115="-","",H345*H$159),"N/A"))</f>
        <v>0</v>
      </c>
      <c r="I346" s="316">
        <f t="shared" ref="I346:BT346" si="797">IF($C122="NON-QALY",IF(I$115="-","",I$158*I345),IF($C122="QALY",IF(I$115="-","",I345*I$159),"N/A"))</f>
        <v>0</v>
      </c>
      <c r="J346" s="316">
        <f t="shared" si="797"/>
        <v>0</v>
      </c>
      <c r="K346" s="316">
        <f t="shared" si="797"/>
        <v>0</v>
      </c>
      <c r="L346" s="316">
        <f t="shared" si="797"/>
        <v>0</v>
      </c>
      <c r="M346" s="316">
        <f t="shared" si="797"/>
        <v>0</v>
      </c>
      <c r="N346" s="316">
        <f t="shared" si="797"/>
        <v>0</v>
      </c>
      <c r="O346" s="316">
        <f t="shared" si="797"/>
        <v>0</v>
      </c>
      <c r="P346" s="316">
        <f t="shared" si="797"/>
        <v>0</v>
      </c>
      <c r="Q346" s="316">
        <f t="shared" si="797"/>
        <v>0</v>
      </c>
      <c r="R346" s="316">
        <f t="shared" si="797"/>
        <v>0</v>
      </c>
      <c r="S346" s="316">
        <f t="shared" si="797"/>
        <v>0</v>
      </c>
      <c r="T346" s="316">
        <f t="shared" si="797"/>
        <v>0</v>
      </c>
      <c r="U346" s="316">
        <f t="shared" si="797"/>
        <v>0</v>
      </c>
      <c r="V346" s="316">
        <f t="shared" si="797"/>
        <v>0</v>
      </c>
      <c r="W346" s="316">
        <f t="shared" si="797"/>
        <v>0</v>
      </c>
      <c r="X346" s="316">
        <f t="shared" si="797"/>
        <v>0</v>
      </c>
      <c r="Y346" s="316">
        <f t="shared" si="797"/>
        <v>0</v>
      </c>
      <c r="Z346" s="316">
        <f t="shared" si="797"/>
        <v>0</v>
      </c>
      <c r="AA346" s="316">
        <f t="shared" si="797"/>
        <v>0</v>
      </c>
      <c r="AB346" s="316">
        <f t="shared" si="797"/>
        <v>0</v>
      </c>
      <c r="AC346" s="316">
        <f t="shared" si="797"/>
        <v>0</v>
      </c>
      <c r="AD346" s="316">
        <f t="shared" si="797"/>
        <v>0</v>
      </c>
      <c r="AE346" s="316">
        <f t="shared" si="797"/>
        <v>0</v>
      </c>
      <c r="AF346" s="316">
        <f t="shared" si="797"/>
        <v>0</v>
      </c>
      <c r="AG346" s="316">
        <f t="shared" si="797"/>
        <v>0</v>
      </c>
      <c r="AH346" s="316">
        <f t="shared" si="797"/>
        <v>0</v>
      </c>
      <c r="AI346" s="316">
        <f t="shared" si="797"/>
        <v>0</v>
      </c>
      <c r="AJ346" s="316">
        <f t="shared" si="797"/>
        <v>0</v>
      </c>
      <c r="AK346" s="316">
        <f t="shared" si="797"/>
        <v>0</v>
      </c>
      <c r="AL346" s="316">
        <f t="shared" si="797"/>
        <v>0</v>
      </c>
      <c r="AM346" s="316">
        <f t="shared" si="797"/>
        <v>0</v>
      </c>
      <c r="AN346" s="316">
        <f t="shared" si="797"/>
        <v>0</v>
      </c>
      <c r="AO346" s="316">
        <f t="shared" si="797"/>
        <v>0</v>
      </c>
      <c r="AP346" s="316">
        <f t="shared" si="797"/>
        <v>0</v>
      </c>
      <c r="AQ346" s="316">
        <f t="shared" si="797"/>
        <v>0</v>
      </c>
      <c r="AR346" s="316">
        <f t="shared" si="797"/>
        <v>0</v>
      </c>
      <c r="AS346" s="316">
        <f t="shared" si="797"/>
        <v>0</v>
      </c>
      <c r="AT346" s="316">
        <f t="shared" si="797"/>
        <v>0</v>
      </c>
      <c r="AU346" s="316">
        <f t="shared" si="797"/>
        <v>0</v>
      </c>
      <c r="AV346" s="316">
        <f t="shared" si="797"/>
        <v>0</v>
      </c>
      <c r="AW346" s="316">
        <f t="shared" si="797"/>
        <v>0</v>
      </c>
      <c r="AX346" s="316">
        <f t="shared" si="797"/>
        <v>0</v>
      </c>
      <c r="AY346" s="316">
        <f t="shared" si="797"/>
        <v>0</v>
      </c>
      <c r="AZ346" s="316">
        <f t="shared" si="797"/>
        <v>0</v>
      </c>
      <c r="BA346" s="316">
        <f t="shared" si="797"/>
        <v>0</v>
      </c>
      <c r="BB346" s="316">
        <f t="shared" si="797"/>
        <v>0</v>
      </c>
      <c r="BC346" s="316">
        <f t="shared" si="797"/>
        <v>0</v>
      </c>
      <c r="BD346" s="316">
        <f t="shared" si="797"/>
        <v>0</v>
      </c>
      <c r="BE346" s="316">
        <f t="shared" si="797"/>
        <v>0</v>
      </c>
      <c r="BF346" s="316">
        <f t="shared" si="797"/>
        <v>0</v>
      </c>
      <c r="BG346" s="316">
        <f t="shared" si="797"/>
        <v>0</v>
      </c>
      <c r="BH346" s="316">
        <f t="shared" si="797"/>
        <v>0</v>
      </c>
      <c r="BI346" s="316">
        <f t="shared" si="797"/>
        <v>0</v>
      </c>
      <c r="BJ346" s="316">
        <f t="shared" si="797"/>
        <v>0</v>
      </c>
      <c r="BK346" s="316">
        <f t="shared" si="797"/>
        <v>0</v>
      </c>
      <c r="BL346" s="316">
        <f t="shared" si="797"/>
        <v>0</v>
      </c>
      <c r="BM346" s="316">
        <f t="shared" si="797"/>
        <v>0</v>
      </c>
      <c r="BN346" s="316">
        <f t="shared" si="797"/>
        <v>0</v>
      </c>
      <c r="BO346" s="316">
        <f t="shared" si="797"/>
        <v>0</v>
      </c>
      <c r="BP346" s="316">
        <f t="shared" si="797"/>
        <v>0</v>
      </c>
      <c r="BQ346" s="316">
        <f t="shared" si="797"/>
        <v>0</v>
      </c>
      <c r="BR346" s="316">
        <f t="shared" si="797"/>
        <v>0</v>
      </c>
      <c r="BS346" s="316">
        <f t="shared" si="797"/>
        <v>0</v>
      </c>
      <c r="BT346" s="316">
        <f t="shared" si="797"/>
        <v>0</v>
      </c>
      <c r="BU346" s="316">
        <f t="shared" ref="BU346:BX346" si="798">IF($C122="NON-QALY",IF(BU$115="-","",BU$158*BU345),IF($C122="QALY",IF(BU$115="-","",BU345*BU$159),"N/A"))</f>
        <v>0</v>
      </c>
      <c r="BV346" s="316">
        <f t="shared" si="798"/>
        <v>0</v>
      </c>
      <c r="BW346" s="316">
        <f t="shared" si="798"/>
        <v>0</v>
      </c>
      <c r="BX346" s="316">
        <f t="shared" si="798"/>
        <v>0</v>
      </c>
    </row>
    <row r="347" spans="1:76" ht="12" customHeight="1" x14ac:dyDescent="0.2">
      <c r="A347" s="726" t="s">
        <v>567</v>
      </c>
      <c r="B347" s="713">
        <f>B123</f>
        <v>0</v>
      </c>
      <c r="C347" s="713" t="str">
        <f>C123</f>
        <v>Non-QALY</v>
      </c>
      <c r="D347" s="709">
        <f>E347/(IF(C123="QALY",Factors!$BU$83,Factors!$BU$82))</f>
        <v>0</v>
      </c>
      <c r="E347" s="709">
        <f t="shared" ref="E347" si="799">SUM(G348:BX348)</f>
        <v>0</v>
      </c>
      <c r="F347" s="34" t="s">
        <v>325</v>
      </c>
      <c r="G347" s="316">
        <f>G123</f>
        <v>0</v>
      </c>
      <c r="H347" s="316">
        <f t="shared" ref="H347:BS347" si="800">H123</f>
        <v>0</v>
      </c>
      <c r="I347" s="316">
        <f t="shared" si="800"/>
        <v>0</v>
      </c>
      <c r="J347" s="316">
        <f t="shared" si="800"/>
        <v>0</v>
      </c>
      <c r="K347" s="316">
        <f t="shared" si="800"/>
        <v>0</v>
      </c>
      <c r="L347" s="316">
        <f t="shared" si="800"/>
        <v>0</v>
      </c>
      <c r="M347" s="316">
        <f t="shared" si="800"/>
        <v>0</v>
      </c>
      <c r="N347" s="316">
        <f t="shared" si="800"/>
        <v>0</v>
      </c>
      <c r="O347" s="316">
        <f t="shared" si="800"/>
        <v>0</v>
      </c>
      <c r="P347" s="316">
        <f t="shared" si="800"/>
        <v>0</v>
      </c>
      <c r="Q347" s="316">
        <f t="shared" si="800"/>
        <v>0</v>
      </c>
      <c r="R347" s="316">
        <f t="shared" si="800"/>
        <v>0</v>
      </c>
      <c r="S347" s="316">
        <f t="shared" si="800"/>
        <v>0</v>
      </c>
      <c r="T347" s="316">
        <f t="shared" si="800"/>
        <v>0</v>
      </c>
      <c r="U347" s="316">
        <f t="shared" si="800"/>
        <v>0</v>
      </c>
      <c r="V347" s="316">
        <f t="shared" si="800"/>
        <v>0</v>
      </c>
      <c r="W347" s="316">
        <f t="shared" si="800"/>
        <v>0</v>
      </c>
      <c r="X347" s="316">
        <f t="shared" si="800"/>
        <v>0</v>
      </c>
      <c r="Y347" s="316">
        <f t="shared" si="800"/>
        <v>0</v>
      </c>
      <c r="Z347" s="316">
        <f t="shared" si="800"/>
        <v>0</v>
      </c>
      <c r="AA347" s="316">
        <f t="shared" si="800"/>
        <v>0</v>
      </c>
      <c r="AB347" s="316">
        <f t="shared" si="800"/>
        <v>0</v>
      </c>
      <c r="AC347" s="316">
        <f t="shared" si="800"/>
        <v>0</v>
      </c>
      <c r="AD347" s="316">
        <f t="shared" si="800"/>
        <v>0</v>
      </c>
      <c r="AE347" s="316">
        <f t="shared" si="800"/>
        <v>0</v>
      </c>
      <c r="AF347" s="316">
        <f t="shared" si="800"/>
        <v>0</v>
      </c>
      <c r="AG347" s="316">
        <f t="shared" si="800"/>
        <v>0</v>
      </c>
      <c r="AH347" s="316">
        <f t="shared" si="800"/>
        <v>0</v>
      </c>
      <c r="AI347" s="316">
        <f t="shared" si="800"/>
        <v>0</v>
      </c>
      <c r="AJ347" s="316">
        <f t="shared" si="800"/>
        <v>0</v>
      </c>
      <c r="AK347" s="316">
        <f t="shared" si="800"/>
        <v>0</v>
      </c>
      <c r="AL347" s="316">
        <f t="shared" si="800"/>
        <v>0</v>
      </c>
      <c r="AM347" s="316">
        <f t="shared" si="800"/>
        <v>0</v>
      </c>
      <c r="AN347" s="316">
        <f t="shared" si="800"/>
        <v>0</v>
      </c>
      <c r="AO347" s="316">
        <f t="shared" si="800"/>
        <v>0</v>
      </c>
      <c r="AP347" s="316">
        <f t="shared" si="800"/>
        <v>0</v>
      </c>
      <c r="AQ347" s="316">
        <f t="shared" si="800"/>
        <v>0</v>
      </c>
      <c r="AR347" s="316">
        <f t="shared" si="800"/>
        <v>0</v>
      </c>
      <c r="AS347" s="316">
        <f t="shared" si="800"/>
        <v>0</v>
      </c>
      <c r="AT347" s="316">
        <f t="shared" si="800"/>
        <v>0</v>
      </c>
      <c r="AU347" s="316">
        <f t="shared" si="800"/>
        <v>0</v>
      </c>
      <c r="AV347" s="316">
        <f t="shared" si="800"/>
        <v>0</v>
      </c>
      <c r="AW347" s="316">
        <f t="shared" si="800"/>
        <v>0</v>
      </c>
      <c r="AX347" s="316">
        <f t="shared" si="800"/>
        <v>0</v>
      </c>
      <c r="AY347" s="316">
        <f t="shared" si="800"/>
        <v>0</v>
      </c>
      <c r="AZ347" s="316">
        <f t="shared" si="800"/>
        <v>0</v>
      </c>
      <c r="BA347" s="316">
        <f t="shared" si="800"/>
        <v>0</v>
      </c>
      <c r="BB347" s="316">
        <f t="shared" si="800"/>
        <v>0</v>
      </c>
      <c r="BC347" s="316">
        <f t="shared" si="800"/>
        <v>0</v>
      </c>
      <c r="BD347" s="316">
        <f t="shared" si="800"/>
        <v>0</v>
      </c>
      <c r="BE347" s="316">
        <f t="shared" si="800"/>
        <v>0</v>
      </c>
      <c r="BF347" s="316">
        <f t="shared" si="800"/>
        <v>0</v>
      </c>
      <c r="BG347" s="316">
        <f t="shared" si="800"/>
        <v>0</v>
      </c>
      <c r="BH347" s="316">
        <f t="shared" si="800"/>
        <v>0</v>
      </c>
      <c r="BI347" s="316">
        <f t="shared" si="800"/>
        <v>0</v>
      </c>
      <c r="BJ347" s="316">
        <f t="shared" si="800"/>
        <v>0</v>
      </c>
      <c r="BK347" s="316">
        <f t="shared" si="800"/>
        <v>0</v>
      </c>
      <c r="BL347" s="316">
        <f t="shared" si="800"/>
        <v>0</v>
      </c>
      <c r="BM347" s="316">
        <f t="shared" si="800"/>
        <v>0</v>
      </c>
      <c r="BN347" s="316">
        <f t="shared" si="800"/>
        <v>0</v>
      </c>
      <c r="BO347" s="316">
        <f t="shared" si="800"/>
        <v>0</v>
      </c>
      <c r="BP347" s="316">
        <f t="shared" si="800"/>
        <v>0</v>
      </c>
      <c r="BQ347" s="316">
        <f t="shared" si="800"/>
        <v>0</v>
      </c>
      <c r="BR347" s="316">
        <f t="shared" si="800"/>
        <v>0</v>
      </c>
      <c r="BS347" s="316">
        <f t="shared" si="800"/>
        <v>0</v>
      </c>
      <c r="BT347" s="316">
        <f t="shared" ref="BT347:BX347" si="801">BT123</f>
        <v>0</v>
      </c>
      <c r="BU347" s="316">
        <f t="shared" si="801"/>
        <v>0</v>
      </c>
      <c r="BV347" s="316">
        <f t="shared" si="801"/>
        <v>0</v>
      </c>
      <c r="BW347" s="316">
        <f t="shared" si="801"/>
        <v>0</v>
      </c>
      <c r="BX347" s="316">
        <f t="shared" si="801"/>
        <v>0</v>
      </c>
    </row>
    <row r="348" spans="1:76" ht="12" customHeight="1" x14ac:dyDescent="0.2">
      <c r="A348" s="727"/>
      <c r="B348" s="714"/>
      <c r="C348" s="714"/>
      <c r="D348" s="710"/>
      <c r="E348" s="710"/>
      <c r="F348" s="90" t="s">
        <v>324</v>
      </c>
      <c r="G348" s="316">
        <f>IF($C123="","N/A",G347)</f>
        <v>0</v>
      </c>
      <c r="H348" s="316">
        <f>IF($C123="NON-QALY",IF(H$115="-","",H$158*H347),IF($C123="QALY",IF(H$115="-","",H347*H$159),"N/A"))</f>
        <v>0</v>
      </c>
      <c r="I348" s="316">
        <f t="shared" ref="I348:BT348" si="802">IF($C123="NON-QALY",IF(I$115="-","",I$158*I347),IF($C123="QALY",IF(I$115="-","",I347*I$159),"N/A"))</f>
        <v>0</v>
      </c>
      <c r="J348" s="316">
        <f t="shared" si="802"/>
        <v>0</v>
      </c>
      <c r="K348" s="316">
        <f t="shared" si="802"/>
        <v>0</v>
      </c>
      <c r="L348" s="316">
        <f t="shared" si="802"/>
        <v>0</v>
      </c>
      <c r="M348" s="316">
        <f t="shared" si="802"/>
        <v>0</v>
      </c>
      <c r="N348" s="316">
        <f t="shared" si="802"/>
        <v>0</v>
      </c>
      <c r="O348" s="316">
        <f t="shared" si="802"/>
        <v>0</v>
      </c>
      <c r="P348" s="316">
        <f t="shared" si="802"/>
        <v>0</v>
      </c>
      <c r="Q348" s="316">
        <f t="shared" si="802"/>
        <v>0</v>
      </c>
      <c r="R348" s="316">
        <f t="shared" si="802"/>
        <v>0</v>
      </c>
      <c r="S348" s="316">
        <f t="shared" si="802"/>
        <v>0</v>
      </c>
      <c r="T348" s="316">
        <f t="shared" si="802"/>
        <v>0</v>
      </c>
      <c r="U348" s="316">
        <f t="shared" si="802"/>
        <v>0</v>
      </c>
      <c r="V348" s="316">
        <f t="shared" si="802"/>
        <v>0</v>
      </c>
      <c r="W348" s="316">
        <f t="shared" si="802"/>
        <v>0</v>
      </c>
      <c r="X348" s="316">
        <f t="shared" si="802"/>
        <v>0</v>
      </c>
      <c r="Y348" s="316">
        <f t="shared" si="802"/>
        <v>0</v>
      </c>
      <c r="Z348" s="316">
        <f t="shared" si="802"/>
        <v>0</v>
      </c>
      <c r="AA348" s="316">
        <f t="shared" si="802"/>
        <v>0</v>
      </c>
      <c r="AB348" s="316">
        <f t="shared" si="802"/>
        <v>0</v>
      </c>
      <c r="AC348" s="316">
        <f t="shared" si="802"/>
        <v>0</v>
      </c>
      <c r="AD348" s="316">
        <f t="shared" si="802"/>
        <v>0</v>
      </c>
      <c r="AE348" s="316">
        <f t="shared" si="802"/>
        <v>0</v>
      </c>
      <c r="AF348" s="316">
        <f t="shared" si="802"/>
        <v>0</v>
      </c>
      <c r="AG348" s="316">
        <f t="shared" si="802"/>
        <v>0</v>
      </c>
      <c r="AH348" s="316">
        <f t="shared" si="802"/>
        <v>0</v>
      </c>
      <c r="AI348" s="316">
        <f t="shared" si="802"/>
        <v>0</v>
      </c>
      <c r="AJ348" s="316">
        <f t="shared" si="802"/>
        <v>0</v>
      </c>
      <c r="AK348" s="316">
        <f t="shared" si="802"/>
        <v>0</v>
      </c>
      <c r="AL348" s="316">
        <f t="shared" si="802"/>
        <v>0</v>
      </c>
      <c r="AM348" s="316">
        <f t="shared" si="802"/>
        <v>0</v>
      </c>
      <c r="AN348" s="316">
        <f t="shared" si="802"/>
        <v>0</v>
      </c>
      <c r="AO348" s="316">
        <f t="shared" si="802"/>
        <v>0</v>
      </c>
      <c r="AP348" s="316">
        <f t="shared" si="802"/>
        <v>0</v>
      </c>
      <c r="AQ348" s="316">
        <f t="shared" si="802"/>
        <v>0</v>
      </c>
      <c r="AR348" s="316">
        <f t="shared" si="802"/>
        <v>0</v>
      </c>
      <c r="AS348" s="316">
        <f t="shared" si="802"/>
        <v>0</v>
      </c>
      <c r="AT348" s="316">
        <f t="shared" si="802"/>
        <v>0</v>
      </c>
      <c r="AU348" s="316">
        <f t="shared" si="802"/>
        <v>0</v>
      </c>
      <c r="AV348" s="316">
        <f t="shared" si="802"/>
        <v>0</v>
      </c>
      <c r="AW348" s="316">
        <f t="shared" si="802"/>
        <v>0</v>
      </c>
      <c r="AX348" s="316">
        <f t="shared" si="802"/>
        <v>0</v>
      </c>
      <c r="AY348" s="316">
        <f t="shared" si="802"/>
        <v>0</v>
      </c>
      <c r="AZ348" s="316">
        <f t="shared" si="802"/>
        <v>0</v>
      </c>
      <c r="BA348" s="316">
        <f t="shared" si="802"/>
        <v>0</v>
      </c>
      <c r="BB348" s="316">
        <f t="shared" si="802"/>
        <v>0</v>
      </c>
      <c r="BC348" s="316">
        <f t="shared" si="802"/>
        <v>0</v>
      </c>
      <c r="BD348" s="316">
        <f t="shared" si="802"/>
        <v>0</v>
      </c>
      <c r="BE348" s="316">
        <f t="shared" si="802"/>
        <v>0</v>
      </c>
      <c r="BF348" s="316">
        <f t="shared" si="802"/>
        <v>0</v>
      </c>
      <c r="BG348" s="316">
        <f t="shared" si="802"/>
        <v>0</v>
      </c>
      <c r="BH348" s="316">
        <f t="shared" si="802"/>
        <v>0</v>
      </c>
      <c r="BI348" s="316">
        <f t="shared" si="802"/>
        <v>0</v>
      </c>
      <c r="BJ348" s="316">
        <f t="shared" si="802"/>
        <v>0</v>
      </c>
      <c r="BK348" s="316">
        <f t="shared" si="802"/>
        <v>0</v>
      </c>
      <c r="BL348" s="316">
        <f t="shared" si="802"/>
        <v>0</v>
      </c>
      <c r="BM348" s="316">
        <f t="shared" si="802"/>
        <v>0</v>
      </c>
      <c r="BN348" s="316">
        <f t="shared" si="802"/>
        <v>0</v>
      </c>
      <c r="BO348" s="316">
        <f t="shared" si="802"/>
        <v>0</v>
      </c>
      <c r="BP348" s="316">
        <f t="shared" si="802"/>
        <v>0</v>
      </c>
      <c r="BQ348" s="316">
        <f t="shared" si="802"/>
        <v>0</v>
      </c>
      <c r="BR348" s="316">
        <f t="shared" si="802"/>
        <v>0</v>
      </c>
      <c r="BS348" s="316">
        <f t="shared" si="802"/>
        <v>0</v>
      </c>
      <c r="BT348" s="316">
        <f t="shared" si="802"/>
        <v>0</v>
      </c>
      <c r="BU348" s="316">
        <f t="shared" ref="BU348:BX348" si="803">IF($C123="NON-QALY",IF(BU$115="-","",BU$158*BU347),IF($C123="QALY",IF(BU$115="-","",BU347*BU$159),"N/A"))</f>
        <v>0</v>
      </c>
      <c r="BV348" s="316">
        <f t="shared" si="803"/>
        <v>0</v>
      </c>
      <c r="BW348" s="316">
        <f t="shared" si="803"/>
        <v>0</v>
      </c>
      <c r="BX348" s="316">
        <f t="shared" si="803"/>
        <v>0</v>
      </c>
    </row>
    <row r="349" spans="1:76" ht="12" customHeight="1" x14ac:dyDescent="0.2">
      <c r="A349" s="726" t="s">
        <v>638</v>
      </c>
      <c r="B349" s="713">
        <f>B124</f>
        <v>0</v>
      </c>
      <c r="C349" s="713" t="str">
        <f>C124</f>
        <v>Non-QALY</v>
      </c>
      <c r="D349" s="709">
        <f>E349/(IF(C124="QALY",Factors!$BU$83,Factors!$BU$82))</f>
        <v>0</v>
      </c>
      <c r="E349" s="709">
        <f t="shared" ref="E349" si="804">SUM(G350:BX350)</f>
        <v>0</v>
      </c>
      <c r="F349" s="34" t="s">
        <v>325</v>
      </c>
      <c r="G349" s="316">
        <f>G124</f>
        <v>0</v>
      </c>
      <c r="H349" s="316">
        <f t="shared" ref="H349:BS349" si="805">H124</f>
        <v>0</v>
      </c>
      <c r="I349" s="316">
        <f t="shared" si="805"/>
        <v>0</v>
      </c>
      <c r="J349" s="316">
        <f t="shared" si="805"/>
        <v>0</v>
      </c>
      <c r="K349" s="316">
        <f t="shared" si="805"/>
        <v>0</v>
      </c>
      <c r="L349" s="316">
        <f t="shared" si="805"/>
        <v>0</v>
      </c>
      <c r="M349" s="316">
        <f t="shared" si="805"/>
        <v>0</v>
      </c>
      <c r="N349" s="316">
        <f t="shared" si="805"/>
        <v>0</v>
      </c>
      <c r="O349" s="316">
        <f t="shared" si="805"/>
        <v>0</v>
      </c>
      <c r="P349" s="316">
        <f t="shared" si="805"/>
        <v>0</v>
      </c>
      <c r="Q349" s="316">
        <f t="shared" si="805"/>
        <v>0</v>
      </c>
      <c r="R349" s="316">
        <f t="shared" si="805"/>
        <v>0</v>
      </c>
      <c r="S349" s="316">
        <f t="shared" si="805"/>
        <v>0</v>
      </c>
      <c r="T349" s="316">
        <f t="shared" si="805"/>
        <v>0</v>
      </c>
      <c r="U349" s="316">
        <f t="shared" si="805"/>
        <v>0</v>
      </c>
      <c r="V349" s="316">
        <f t="shared" si="805"/>
        <v>0</v>
      </c>
      <c r="W349" s="316">
        <f t="shared" si="805"/>
        <v>0</v>
      </c>
      <c r="X349" s="316">
        <f t="shared" si="805"/>
        <v>0</v>
      </c>
      <c r="Y349" s="316">
        <f t="shared" si="805"/>
        <v>0</v>
      </c>
      <c r="Z349" s="316">
        <f t="shared" si="805"/>
        <v>0</v>
      </c>
      <c r="AA349" s="316">
        <f t="shared" si="805"/>
        <v>0</v>
      </c>
      <c r="AB349" s="316">
        <f t="shared" si="805"/>
        <v>0</v>
      </c>
      <c r="AC349" s="316">
        <f t="shared" si="805"/>
        <v>0</v>
      </c>
      <c r="AD349" s="316">
        <f t="shared" si="805"/>
        <v>0</v>
      </c>
      <c r="AE349" s="316">
        <f t="shared" si="805"/>
        <v>0</v>
      </c>
      <c r="AF349" s="316">
        <f t="shared" si="805"/>
        <v>0</v>
      </c>
      <c r="AG349" s="316">
        <f t="shared" si="805"/>
        <v>0</v>
      </c>
      <c r="AH349" s="316">
        <f t="shared" si="805"/>
        <v>0</v>
      </c>
      <c r="AI349" s="316">
        <f t="shared" si="805"/>
        <v>0</v>
      </c>
      <c r="AJ349" s="316">
        <f t="shared" si="805"/>
        <v>0</v>
      </c>
      <c r="AK349" s="316">
        <f t="shared" si="805"/>
        <v>0</v>
      </c>
      <c r="AL349" s="316">
        <f t="shared" si="805"/>
        <v>0</v>
      </c>
      <c r="AM349" s="316">
        <f t="shared" si="805"/>
        <v>0</v>
      </c>
      <c r="AN349" s="316">
        <f t="shared" si="805"/>
        <v>0</v>
      </c>
      <c r="AO349" s="316">
        <f t="shared" si="805"/>
        <v>0</v>
      </c>
      <c r="AP349" s="316">
        <f t="shared" si="805"/>
        <v>0</v>
      </c>
      <c r="AQ349" s="316">
        <f t="shared" si="805"/>
        <v>0</v>
      </c>
      <c r="AR349" s="316">
        <f t="shared" si="805"/>
        <v>0</v>
      </c>
      <c r="AS349" s="316">
        <f t="shared" si="805"/>
        <v>0</v>
      </c>
      <c r="AT349" s="316">
        <f t="shared" si="805"/>
        <v>0</v>
      </c>
      <c r="AU349" s="316">
        <f t="shared" si="805"/>
        <v>0</v>
      </c>
      <c r="AV349" s="316">
        <f t="shared" si="805"/>
        <v>0</v>
      </c>
      <c r="AW349" s="316">
        <f t="shared" si="805"/>
        <v>0</v>
      </c>
      <c r="AX349" s="316">
        <f t="shared" si="805"/>
        <v>0</v>
      </c>
      <c r="AY349" s="316">
        <f t="shared" si="805"/>
        <v>0</v>
      </c>
      <c r="AZ349" s="316">
        <f t="shared" si="805"/>
        <v>0</v>
      </c>
      <c r="BA349" s="316">
        <f t="shared" si="805"/>
        <v>0</v>
      </c>
      <c r="BB349" s="316">
        <f t="shared" si="805"/>
        <v>0</v>
      </c>
      <c r="BC349" s="316">
        <f t="shared" si="805"/>
        <v>0</v>
      </c>
      <c r="BD349" s="316">
        <f t="shared" si="805"/>
        <v>0</v>
      </c>
      <c r="BE349" s="316">
        <f t="shared" si="805"/>
        <v>0</v>
      </c>
      <c r="BF349" s="316">
        <f t="shared" si="805"/>
        <v>0</v>
      </c>
      <c r="BG349" s="316">
        <f t="shared" si="805"/>
        <v>0</v>
      </c>
      <c r="BH349" s="316">
        <f t="shared" si="805"/>
        <v>0</v>
      </c>
      <c r="BI349" s="316">
        <f t="shared" si="805"/>
        <v>0</v>
      </c>
      <c r="BJ349" s="316">
        <f t="shared" si="805"/>
        <v>0</v>
      </c>
      <c r="BK349" s="316">
        <f t="shared" si="805"/>
        <v>0</v>
      </c>
      <c r="BL349" s="316">
        <f t="shared" si="805"/>
        <v>0</v>
      </c>
      <c r="BM349" s="316">
        <f t="shared" si="805"/>
        <v>0</v>
      </c>
      <c r="BN349" s="316">
        <f t="shared" si="805"/>
        <v>0</v>
      </c>
      <c r="BO349" s="316">
        <f t="shared" si="805"/>
        <v>0</v>
      </c>
      <c r="BP349" s="316">
        <f t="shared" si="805"/>
        <v>0</v>
      </c>
      <c r="BQ349" s="316">
        <f t="shared" si="805"/>
        <v>0</v>
      </c>
      <c r="BR349" s="316">
        <f t="shared" si="805"/>
        <v>0</v>
      </c>
      <c r="BS349" s="316">
        <f t="shared" si="805"/>
        <v>0</v>
      </c>
      <c r="BT349" s="316">
        <f t="shared" ref="BT349:BX349" si="806">BT124</f>
        <v>0</v>
      </c>
      <c r="BU349" s="316">
        <f t="shared" si="806"/>
        <v>0</v>
      </c>
      <c r="BV349" s="316">
        <f t="shared" si="806"/>
        <v>0</v>
      </c>
      <c r="BW349" s="316">
        <f t="shared" si="806"/>
        <v>0</v>
      </c>
      <c r="BX349" s="316">
        <f t="shared" si="806"/>
        <v>0</v>
      </c>
    </row>
    <row r="350" spans="1:76" ht="12" customHeight="1" x14ac:dyDescent="0.2">
      <c r="A350" s="727"/>
      <c r="B350" s="714"/>
      <c r="C350" s="714"/>
      <c r="D350" s="710"/>
      <c r="E350" s="710"/>
      <c r="F350" s="90" t="s">
        <v>324</v>
      </c>
      <c r="G350" s="316">
        <f>IF($C124="","N/A",G349)</f>
        <v>0</v>
      </c>
      <c r="H350" s="316">
        <f>IF($C124="NON-QALY",IF(H$115="-","",H$158*H349),IF($C124="QALY",IF(H$115="-","",H349*H$159),"N/A"))</f>
        <v>0</v>
      </c>
      <c r="I350" s="316">
        <f t="shared" ref="I350:BT350" si="807">IF($C124="NON-QALY",IF(I$115="-","",I$158*I349),IF($C124="QALY",IF(I$115="-","",I349*I$159),"N/A"))</f>
        <v>0</v>
      </c>
      <c r="J350" s="316">
        <f t="shared" si="807"/>
        <v>0</v>
      </c>
      <c r="K350" s="316">
        <f t="shared" si="807"/>
        <v>0</v>
      </c>
      <c r="L350" s="316">
        <f t="shared" si="807"/>
        <v>0</v>
      </c>
      <c r="M350" s="316">
        <f t="shared" si="807"/>
        <v>0</v>
      </c>
      <c r="N350" s="316">
        <f t="shared" si="807"/>
        <v>0</v>
      </c>
      <c r="O350" s="316">
        <f t="shared" si="807"/>
        <v>0</v>
      </c>
      <c r="P350" s="316">
        <f t="shared" si="807"/>
        <v>0</v>
      </c>
      <c r="Q350" s="316">
        <f t="shared" si="807"/>
        <v>0</v>
      </c>
      <c r="R350" s="316">
        <f t="shared" si="807"/>
        <v>0</v>
      </c>
      <c r="S350" s="316">
        <f t="shared" si="807"/>
        <v>0</v>
      </c>
      <c r="T350" s="316">
        <f t="shared" si="807"/>
        <v>0</v>
      </c>
      <c r="U350" s="316">
        <f t="shared" si="807"/>
        <v>0</v>
      </c>
      <c r="V350" s="316">
        <f t="shared" si="807"/>
        <v>0</v>
      </c>
      <c r="W350" s="316">
        <f t="shared" si="807"/>
        <v>0</v>
      </c>
      <c r="X350" s="316">
        <f t="shared" si="807"/>
        <v>0</v>
      </c>
      <c r="Y350" s="316">
        <f t="shared" si="807"/>
        <v>0</v>
      </c>
      <c r="Z350" s="316">
        <f t="shared" si="807"/>
        <v>0</v>
      </c>
      <c r="AA350" s="316">
        <f t="shared" si="807"/>
        <v>0</v>
      </c>
      <c r="AB350" s="316">
        <f t="shared" si="807"/>
        <v>0</v>
      </c>
      <c r="AC350" s="316">
        <f t="shared" si="807"/>
        <v>0</v>
      </c>
      <c r="AD350" s="316">
        <f t="shared" si="807"/>
        <v>0</v>
      </c>
      <c r="AE350" s="316">
        <f t="shared" si="807"/>
        <v>0</v>
      </c>
      <c r="AF350" s="316">
        <f t="shared" si="807"/>
        <v>0</v>
      </c>
      <c r="AG350" s="316">
        <f t="shared" si="807"/>
        <v>0</v>
      </c>
      <c r="AH350" s="316">
        <f t="shared" si="807"/>
        <v>0</v>
      </c>
      <c r="AI350" s="316">
        <f t="shared" si="807"/>
        <v>0</v>
      </c>
      <c r="AJ350" s="316">
        <f t="shared" si="807"/>
        <v>0</v>
      </c>
      <c r="AK350" s="316">
        <f t="shared" si="807"/>
        <v>0</v>
      </c>
      <c r="AL350" s="316">
        <f t="shared" si="807"/>
        <v>0</v>
      </c>
      <c r="AM350" s="316">
        <f t="shared" si="807"/>
        <v>0</v>
      </c>
      <c r="AN350" s="316">
        <f t="shared" si="807"/>
        <v>0</v>
      </c>
      <c r="AO350" s="316">
        <f t="shared" si="807"/>
        <v>0</v>
      </c>
      <c r="AP350" s="316">
        <f t="shared" si="807"/>
        <v>0</v>
      </c>
      <c r="AQ350" s="316">
        <f t="shared" si="807"/>
        <v>0</v>
      </c>
      <c r="AR350" s="316">
        <f t="shared" si="807"/>
        <v>0</v>
      </c>
      <c r="AS350" s="316">
        <f t="shared" si="807"/>
        <v>0</v>
      </c>
      <c r="AT350" s="316">
        <f t="shared" si="807"/>
        <v>0</v>
      </c>
      <c r="AU350" s="316">
        <f t="shared" si="807"/>
        <v>0</v>
      </c>
      <c r="AV350" s="316">
        <f t="shared" si="807"/>
        <v>0</v>
      </c>
      <c r="AW350" s="316">
        <f t="shared" si="807"/>
        <v>0</v>
      </c>
      <c r="AX350" s="316">
        <f t="shared" si="807"/>
        <v>0</v>
      </c>
      <c r="AY350" s="316">
        <f t="shared" si="807"/>
        <v>0</v>
      </c>
      <c r="AZ350" s="316">
        <f t="shared" si="807"/>
        <v>0</v>
      </c>
      <c r="BA350" s="316">
        <f t="shared" si="807"/>
        <v>0</v>
      </c>
      <c r="BB350" s="316">
        <f t="shared" si="807"/>
        <v>0</v>
      </c>
      <c r="BC350" s="316">
        <f t="shared" si="807"/>
        <v>0</v>
      </c>
      <c r="BD350" s="316">
        <f t="shared" si="807"/>
        <v>0</v>
      </c>
      <c r="BE350" s="316">
        <f t="shared" si="807"/>
        <v>0</v>
      </c>
      <c r="BF350" s="316">
        <f t="shared" si="807"/>
        <v>0</v>
      </c>
      <c r="BG350" s="316">
        <f t="shared" si="807"/>
        <v>0</v>
      </c>
      <c r="BH350" s="316">
        <f t="shared" si="807"/>
        <v>0</v>
      </c>
      <c r="BI350" s="316">
        <f t="shared" si="807"/>
        <v>0</v>
      </c>
      <c r="BJ350" s="316">
        <f t="shared" si="807"/>
        <v>0</v>
      </c>
      <c r="BK350" s="316">
        <f t="shared" si="807"/>
        <v>0</v>
      </c>
      <c r="BL350" s="316">
        <f t="shared" si="807"/>
        <v>0</v>
      </c>
      <c r="BM350" s="316">
        <f t="shared" si="807"/>
        <v>0</v>
      </c>
      <c r="BN350" s="316">
        <f t="shared" si="807"/>
        <v>0</v>
      </c>
      <c r="BO350" s="316">
        <f t="shared" si="807"/>
        <v>0</v>
      </c>
      <c r="BP350" s="316">
        <f t="shared" si="807"/>
        <v>0</v>
      </c>
      <c r="BQ350" s="316">
        <f t="shared" si="807"/>
        <v>0</v>
      </c>
      <c r="BR350" s="316">
        <f t="shared" si="807"/>
        <v>0</v>
      </c>
      <c r="BS350" s="316">
        <f t="shared" si="807"/>
        <v>0</v>
      </c>
      <c r="BT350" s="316">
        <f t="shared" si="807"/>
        <v>0</v>
      </c>
      <c r="BU350" s="316">
        <f t="shared" ref="BU350:BX350" si="808">IF($C124="NON-QALY",IF(BU$115="-","",BU$158*BU349),IF($C124="QALY",IF(BU$115="-","",BU349*BU$159),"N/A"))</f>
        <v>0</v>
      </c>
      <c r="BV350" s="316">
        <f t="shared" si="808"/>
        <v>0</v>
      </c>
      <c r="BW350" s="316">
        <f t="shared" si="808"/>
        <v>0</v>
      </c>
      <c r="BX350" s="316">
        <f t="shared" si="808"/>
        <v>0</v>
      </c>
    </row>
    <row r="351" spans="1:76" ht="12" customHeight="1" x14ac:dyDescent="0.2">
      <c r="A351" s="726" t="s">
        <v>639</v>
      </c>
      <c r="B351" s="713">
        <f>B125</f>
        <v>0</v>
      </c>
      <c r="C351" s="713" t="str">
        <f>C125</f>
        <v>Non-QALY</v>
      </c>
      <c r="D351" s="709">
        <f>E351/(IF(C125="QALY",Factors!$BU$83,Factors!$BU$82))</f>
        <v>0</v>
      </c>
      <c r="E351" s="709">
        <f t="shared" ref="E351" si="809">SUM(G352:BX352)</f>
        <v>0</v>
      </c>
      <c r="F351" s="34" t="s">
        <v>325</v>
      </c>
      <c r="G351" s="316">
        <f>G125</f>
        <v>0</v>
      </c>
      <c r="H351" s="316">
        <f t="shared" ref="H351:BS351" si="810">H125</f>
        <v>0</v>
      </c>
      <c r="I351" s="316">
        <f t="shared" si="810"/>
        <v>0</v>
      </c>
      <c r="J351" s="316">
        <f t="shared" si="810"/>
        <v>0</v>
      </c>
      <c r="K351" s="316">
        <f t="shared" si="810"/>
        <v>0</v>
      </c>
      <c r="L351" s="316">
        <f t="shared" si="810"/>
        <v>0</v>
      </c>
      <c r="M351" s="316">
        <f t="shared" si="810"/>
        <v>0</v>
      </c>
      <c r="N351" s="316">
        <f t="shared" si="810"/>
        <v>0</v>
      </c>
      <c r="O351" s="316">
        <f t="shared" si="810"/>
        <v>0</v>
      </c>
      <c r="P351" s="316">
        <f t="shared" si="810"/>
        <v>0</v>
      </c>
      <c r="Q351" s="316">
        <f t="shared" si="810"/>
        <v>0</v>
      </c>
      <c r="R351" s="316">
        <f t="shared" si="810"/>
        <v>0</v>
      </c>
      <c r="S351" s="316">
        <f t="shared" si="810"/>
        <v>0</v>
      </c>
      <c r="T351" s="316">
        <f t="shared" si="810"/>
        <v>0</v>
      </c>
      <c r="U351" s="316">
        <f t="shared" si="810"/>
        <v>0</v>
      </c>
      <c r="V351" s="316">
        <f t="shared" si="810"/>
        <v>0</v>
      </c>
      <c r="W351" s="316">
        <f t="shared" si="810"/>
        <v>0</v>
      </c>
      <c r="X351" s="316">
        <f t="shared" si="810"/>
        <v>0</v>
      </c>
      <c r="Y351" s="316">
        <f t="shared" si="810"/>
        <v>0</v>
      </c>
      <c r="Z351" s="316">
        <f t="shared" si="810"/>
        <v>0</v>
      </c>
      <c r="AA351" s="316">
        <f t="shared" si="810"/>
        <v>0</v>
      </c>
      <c r="AB351" s="316">
        <f t="shared" si="810"/>
        <v>0</v>
      </c>
      <c r="AC351" s="316">
        <f t="shared" si="810"/>
        <v>0</v>
      </c>
      <c r="AD351" s="316">
        <f t="shared" si="810"/>
        <v>0</v>
      </c>
      <c r="AE351" s="316">
        <f t="shared" si="810"/>
        <v>0</v>
      </c>
      <c r="AF351" s="316">
        <f t="shared" si="810"/>
        <v>0</v>
      </c>
      <c r="AG351" s="316">
        <f t="shared" si="810"/>
        <v>0</v>
      </c>
      <c r="AH351" s="316">
        <f t="shared" si="810"/>
        <v>0</v>
      </c>
      <c r="AI351" s="316">
        <f t="shared" si="810"/>
        <v>0</v>
      </c>
      <c r="AJ351" s="316">
        <f t="shared" si="810"/>
        <v>0</v>
      </c>
      <c r="AK351" s="316">
        <f t="shared" si="810"/>
        <v>0</v>
      </c>
      <c r="AL351" s="316">
        <f t="shared" si="810"/>
        <v>0</v>
      </c>
      <c r="AM351" s="316">
        <f t="shared" si="810"/>
        <v>0</v>
      </c>
      <c r="AN351" s="316">
        <f t="shared" si="810"/>
        <v>0</v>
      </c>
      <c r="AO351" s="316">
        <f t="shared" si="810"/>
        <v>0</v>
      </c>
      <c r="AP351" s="316">
        <f t="shared" si="810"/>
        <v>0</v>
      </c>
      <c r="AQ351" s="316">
        <f t="shared" si="810"/>
        <v>0</v>
      </c>
      <c r="AR351" s="316">
        <f t="shared" si="810"/>
        <v>0</v>
      </c>
      <c r="AS351" s="316">
        <f t="shared" si="810"/>
        <v>0</v>
      </c>
      <c r="AT351" s="316">
        <f t="shared" si="810"/>
        <v>0</v>
      </c>
      <c r="AU351" s="316">
        <f t="shared" si="810"/>
        <v>0</v>
      </c>
      <c r="AV351" s="316">
        <f t="shared" si="810"/>
        <v>0</v>
      </c>
      <c r="AW351" s="316">
        <f t="shared" si="810"/>
        <v>0</v>
      </c>
      <c r="AX351" s="316">
        <f t="shared" si="810"/>
        <v>0</v>
      </c>
      <c r="AY351" s="316">
        <f t="shared" si="810"/>
        <v>0</v>
      </c>
      <c r="AZ351" s="316">
        <f t="shared" si="810"/>
        <v>0</v>
      </c>
      <c r="BA351" s="316">
        <f t="shared" si="810"/>
        <v>0</v>
      </c>
      <c r="BB351" s="316">
        <f t="shared" si="810"/>
        <v>0</v>
      </c>
      <c r="BC351" s="316">
        <f t="shared" si="810"/>
        <v>0</v>
      </c>
      <c r="BD351" s="316">
        <f t="shared" si="810"/>
        <v>0</v>
      </c>
      <c r="BE351" s="316">
        <f t="shared" si="810"/>
        <v>0</v>
      </c>
      <c r="BF351" s="316">
        <f t="shared" si="810"/>
        <v>0</v>
      </c>
      <c r="BG351" s="316">
        <f t="shared" si="810"/>
        <v>0</v>
      </c>
      <c r="BH351" s="316">
        <f t="shared" si="810"/>
        <v>0</v>
      </c>
      <c r="BI351" s="316">
        <f t="shared" si="810"/>
        <v>0</v>
      </c>
      <c r="BJ351" s="316">
        <f t="shared" si="810"/>
        <v>0</v>
      </c>
      <c r="BK351" s="316">
        <f t="shared" si="810"/>
        <v>0</v>
      </c>
      <c r="BL351" s="316">
        <f t="shared" si="810"/>
        <v>0</v>
      </c>
      <c r="BM351" s="316">
        <f t="shared" si="810"/>
        <v>0</v>
      </c>
      <c r="BN351" s="316">
        <f t="shared" si="810"/>
        <v>0</v>
      </c>
      <c r="BO351" s="316">
        <f t="shared" si="810"/>
        <v>0</v>
      </c>
      <c r="BP351" s="316">
        <f t="shared" si="810"/>
        <v>0</v>
      </c>
      <c r="BQ351" s="316">
        <f t="shared" si="810"/>
        <v>0</v>
      </c>
      <c r="BR351" s="316">
        <f t="shared" si="810"/>
        <v>0</v>
      </c>
      <c r="BS351" s="316">
        <f t="shared" si="810"/>
        <v>0</v>
      </c>
      <c r="BT351" s="316">
        <f t="shared" ref="BT351:BX351" si="811">BT125</f>
        <v>0</v>
      </c>
      <c r="BU351" s="316">
        <f t="shared" si="811"/>
        <v>0</v>
      </c>
      <c r="BV351" s="316">
        <f t="shared" si="811"/>
        <v>0</v>
      </c>
      <c r="BW351" s="316">
        <f t="shared" si="811"/>
        <v>0</v>
      </c>
      <c r="BX351" s="316">
        <f t="shared" si="811"/>
        <v>0</v>
      </c>
    </row>
    <row r="352" spans="1:76" ht="12" customHeight="1" x14ac:dyDescent="0.2">
      <c r="A352" s="727"/>
      <c r="B352" s="714"/>
      <c r="C352" s="714"/>
      <c r="D352" s="710"/>
      <c r="E352" s="710"/>
      <c r="F352" s="90" t="s">
        <v>324</v>
      </c>
      <c r="G352" s="316">
        <f>IF($C125="","N/A",G351)</f>
        <v>0</v>
      </c>
      <c r="H352" s="316">
        <f>IF($C125="NON-QALY",IF(H$115="-","",H$158*H351),IF($C125="QALY",IF(H$115="-","",H351*H$159),"N/A"))</f>
        <v>0</v>
      </c>
      <c r="I352" s="316">
        <f t="shared" ref="I352:BT352" si="812">IF($C125="NON-QALY",IF(I$115="-","",I$158*I351),IF($C125="QALY",IF(I$115="-","",I351*I$159),"N/A"))</f>
        <v>0</v>
      </c>
      <c r="J352" s="316">
        <f t="shared" si="812"/>
        <v>0</v>
      </c>
      <c r="K352" s="316">
        <f t="shared" si="812"/>
        <v>0</v>
      </c>
      <c r="L352" s="316">
        <f t="shared" si="812"/>
        <v>0</v>
      </c>
      <c r="M352" s="316">
        <f t="shared" si="812"/>
        <v>0</v>
      </c>
      <c r="N352" s="316">
        <f t="shared" si="812"/>
        <v>0</v>
      </c>
      <c r="O352" s="316">
        <f t="shared" si="812"/>
        <v>0</v>
      </c>
      <c r="P352" s="316">
        <f t="shared" si="812"/>
        <v>0</v>
      </c>
      <c r="Q352" s="316">
        <f t="shared" si="812"/>
        <v>0</v>
      </c>
      <c r="R352" s="316">
        <f t="shared" si="812"/>
        <v>0</v>
      </c>
      <c r="S352" s="316">
        <f t="shared" si="812"/>
        <v>0</v>
      </c>
      <c r="T352" s="316">
        <f t="shared" si="812"/>
        <v>0</v>
      </c>
      <c r="U352" s="316">
        <f t="shared" si="812"/>
        <v>0</v>
      </c>
      <c r="V352" s="316">
        <f t="shared" si="812"/>
        <v>0</v>
      </c>
      <c r="W352" s="316">
        <f t="shared" si="812"/>
        <v>0</v>
      </c>
      <c r="X352" s="316">
        <f t="shared" si="812"/>
        <v>0</v>
      </c>
      <c r="Y352" s="316">
        <f t="shared" si="812"/>
        <v>0</v>
      </c>
      <c r="Z352" s="316">
        <f t="shared" si="812"/>
        <v>0</v>
      </c>
      <c r="AA352" s="316">
        <f t="shared" si="812"/>
        <v>0</v>
      </c>
      <c r="AB352" s="316">
        <f t="shared" si="812"/>
        <v>0</v>
      </c>
      <c r="AC352" s="316">
        <f t="shared" si="812"/>
        <v>0</v>
      </c>
      <c r="AD352" s="316">
        <f t="shared" si="812"/>
        <v>0</v>
      </c>
      <c r="AE352" s="316">
        <f t="shared" si="812"/>
        <v>0</v>
      </c>
      <c r="AF352" s="316">
        <f t="shared" si="812"/>
        <v>0</v>
      </c>
      <c r="AG352" s="316">
        <f t="shared" si="812"/>
        <v>0</v>
      </c>
      <c r="AH352" s="316">
        <f t="shared" si="812"/>
        <v>0</v>
      </c>
      <c r="AI352" s="316">
        <f t="shared" si="812"/>
        <v>0</v>
      </c>
      <c r="AJ352" s="316">
        <f t="shared" si="812"/>
        <v>0</v>
      </c>
      <c r="AK352" s="316">
        <f t="shared" si="812"/>
        <v>0</v>
      </c>
      <c r="AL352" s="316">
        <f t="shared" si="812"/>
        <v>0</v>
      </c>
      <c r="AM352" s="316">
        <f t="shared" si="812"/>
        <v>0</v>
      </c>
      <c r="AN352" s="316">
        <f t="shared" si="812"/>
        <v>0</v>
      </c>
      <c r="AO352" s="316">
        <f t="shared" si="812"/>
        <v>0</v>
      </c>
      <c r="AP352" s="316">
        <f t="shared" si="812"/>
        <v>0</v>
      </c>
      <c r="AQ352" s="316">
        <f t="shared" si="812"/>
        <v>0</v>
      </c>
      <c r="AR352" s="316">
        <f t="shared" si="812"/>
        <v>0</v>
      </c>
      <c r="AS352" s="316">
        <f t="shared" si="812"/>
        <v>0</v>
      </c>
      <c r="AT352" s="316">
        <f t="shared" si="812"/>
        <v>0</v>
      </c>
      <c r="AU352" s="316">
        <f t="shared" si="812"/>
        <v>0</v>
      </c>
      <c r="AV352" s="316">
        <f t="shared" si="812"/>
        <v>0</v>
      </c>
      <c r="AW352" s="316">
        <f t="shared" si="812"/>
        <v>0</v>
      </c>
      <c r="AX352" s="316">
        <f t="shared" si="812"/>
        <v>0</v>
      </c>
      <c r="AY352" s="316">
        <f t="shared" si="812"/>
        <v>0</v>
      </c>
      <c r="AZ352" s="316">
        <f t="shared" si="812"/>
        <v>0</v>
      </c>
      <c r="BA352" s="316">
        <f t="shared" si="812"/>
        <v>0</v>
      </c>
      <c r="BB352" s="316">
        <f t="shared" si="812"/>
        <v>0</v>
      </c>
      <c r="BC352" s="316">
        <f t="shared" si="812"/>
        <v>0</v>
      </c>
      <c r="BD352" s="316">
        <f t="shared" si="812"/>
        <v>0</v>
      </c>
      <c r="BE352" s="316">
        <f t="shared" si="812"/>
        <v>0</v>
      </c>
      <c r="BF352" s="316">
        <f t="shared" si="812"/>
        <v>0</v>
      </c>
      <c r="BG352" s="316">
        <f t="shared" si="812"/>
        <v>0</v>
      </c>
      <c r="BH352" s="316">
        <f t="shared" si="812"/>
        <v>0</v>
      </c>
      <c r="BI352" s="316">
        <f t="shared" si="812"/>
        <v>0</v>
      </c>
      <c r="BJ352" s="316">
        <f t="shared" si="812"/>
        <v>0</v>
      </c>
      <c r="BK352" s="316">
        <f t="shared" si="812"/>
        <v>0</v>
      </c>
      <c r="BL352" s="316">
        <f t="shared" si="812"/>
        <v>0</v>
      </c>
      <c r="BM352" s="316">
        <f t="shared" si="812"/>
        <v>0</v>
      </c>
      <c r="BN352" s="316">
        <f t="shared" si="812"/>
        <v>0</v>
      </c>
      <c r="BO352" s="316">
        <f t="shared" si="812"/>
        <v>0</v>
      </c>
      <c r="BP352" s="316">
        <f t="shared" si="812"/>
        <v>0</v>
      </c>
      <c r="BQ352" s="316">
        <f t="shared" si="812"/>
        <v>0</v>
      </c>
      <c r="BR352" s="316">
        <f t="shared" si="812"/>
        <v>0</v>
      </c>
      <c r="BS352" s="316">
        <f t="shared" si="812"/>
        <v>0</v>
      </c>
      <c r="BT352" s="316">
        <f t="shared" si="812"/>
        <v>0</v>
      </c>
      <c r="BU352" s="316">
        <f t="shared" ref="BU352:BX352" si="813">IF($C125="NON-QALY",IF(BU$115="-","",BU$158*BU351),IF($C125="QALY",IF(BU$115="-","",BU351*BU$159),"N/A"))</f>
        <v>0</v>
      </c>
      <c r="BV352" s="316">
        <f t="shared" si="813"/>
        <v>0</v>
      </c>
      <c r="BW352" s="316">
        <f t="shared" si="813"/>
        <v>0</v>
      </c>
      <c r="BX352" s="316">
        <f t="shared" si="813"/>
        <v>0</v>
      </c>
    </row>
    <row r="353" spans="1:76" ht="12" customHeight="1" x14ac:dyDescent="0.2">
      <c r="A353" s="726" t="s">
        <v>640</v>
      </c>
      <c r="B353" s="713">
        <f>B126</f>
        <v>0</v>
      </c>
      <c r="C353" s="713" t="str">
        <f>C126</f>
        <v>Non-QALY</v>
      </c>
      <c r="D353" s="709">
        <f>E353/(IF(C126="QALY",Factors!$BU$83,Factors!$BU$82))</f>
        <v>0</v>
      </c>
      <c r="E353" s="709">
        <f t="shared" ref="E353" si="814">SUM(G354:BX354)</f>
        <v>0</v>
      </c>
      <c r="F353" s="34" t="s">
        <v>325</v>
      </c>
      <c r="G353" s="316">
        <f>G126</f>
        <v>0</v>
      </c>
      <c r="H353" s="316">
        <f t="shared" ref="H353:BS353" si="815">H126</f>
        <v>0</v>
      </c>
      <c r="I353" s="316">
        <f t="shared" si="815"/>
        <v>0</v>
      </c>
      <c r="J353" s="316">
        <f t="shared" si="815"/>
        <v>0</v>
      </c>
      <c r="K353" s="316">
        <f t="shared" si="815"/>
        <v>0</v>
      </c>
      <c r="L353" s="316">
        <f t="shared" si="815"/>
        <v>0</v>
      </c>
      <c r="M353" s="316">
        <f t="shared" si="815"/>
        <v>0</v>
      </c>
      <c r="N353" s="316">
        <f t="shared" si="815"/>
        <v>0</v>
      </c>
      <c r="O353" s="316">
        <f t="shared" si="815"/>
        <v>0</v>
      </c>
      <c r="P353" s="316">
        <f t="shared" si="815"/>
        <v>0</v>
      </c>
      <c r="Q353" s="316">
        <f t="shared" si="815"/>
        <v>0</v>
      </c>
      <c r="R353" s="316">
        <f t="shared" si="815"/>
        <v>0</v>
      </c>
      <c r="S353" s="316">
        <f t="shared" si="815"/>
        <v>0</v>
      </c>
      <c r="T353" s="316">
        <f t="shared" si="815"/>
        <v>0</v>
      </c>
      <c r="U353" s="316">
        <f t="shared" si="815"/>
        <v>0</v>
      </c>
      <c r="V353" s="316">
        <f t="shared" si="815"/>
        <v>0</v>
      </c>
      <c r="W353" s="316">
        <f t="shared" si="815"/>
        <v>0</v>
      </c>
      <c r="X353" s="316">
        <f t="shared" si="815"/>
        <v>0</v>
      </c>
      <c r="Y353" s="316">
        <f t="shared" si="815"/>
        <v>0</v>
      </c>
      <c r="Z353" s="316">
        <f t="shared" si="815"/>
        <v>0</v>
      </c>
      <c r="AA353" s="316">
        <f t="shared" si="815"/>
        <v>0</v>
      </c>
      <c r="AB353" s="316">
        <f t="shared" si="815"/>
        <v>0</v>
      </c>
      <c r="AC353" s="316">
        <f t="shared" si="815"/>
        <v>0</v>
      </c>
      <c r="AD353" s="316">
        <f t="shared" si="815"/>
        <v>0</v>
      </c>
      <c r="AE353" s="316">
        <f t="shared" si="815"/>
        <v>0</v>
      </c>
      <c r="AF353" s="316">
        <f t="shared" si="815"/>
        <v>0</v>
      </c>
      <c r="AG353" s="316">
        <f t="shared" si="815"/>
        <v>0</v>
      </c>
      <c r="AH353" s="316">
        <f t="shared" si="815"/>
        <v>0</v>
      </c>
      <c r="AI353" s="316">
        <f t="shared" si="815"/>
        <v>0</v>
      </c>
      <c r="AJ353" s="316">
        <f t="shared" si="815"/>
        <v>0</v>
      </c>
      <c r="AK353" s="316">
        <f t="shared" si="815"/>
        <v>0</v>
      </c>
      <c r="AL353" s="316">
        <f t="shared" si="815"/>
        <v>0</v>
      </c>
      <c r="AM353" s="316">
        <f t="shared" si="815"/>
        <v>0</v>
      </c>
      <c r="AN353" s="316">
        <f t="shared" si="815"/>
        <v>0</v>
      </c>
      <c r="AO353" s="316">
        <f t="shared" si="815"/>
        <v>0</v>
      </c>
      <c r="AP353" s="316">
        <f t="shared" si="815"/>
        <v>0</v>
      </c>
      <c r="AQ353" s="316">
        <f t="shared" si="815"/>
        <v>0</v>
      </c>
      <c r="AR353" s="316">
        <f t="shared" si="815"/>
        <v>0</v>
      </c>
      <c r="AS353" s="316">
        <f t="shared" si="815"/>
        <v>0</v>
      </c>
      <c r="AT353" s="316">
        <f t="shared" si="815"/>
        <v>0</v>
      </c>
      <c r="AU353" s="316">
        <f t="shared" si="815"/>
        <v>0</v>
      </c>
      <c r="AV353" s="316">
        <f t="shared" si="815"/>
        <v>0</v>
      </c>
      <c r="AW353" s="316">
        <f t="shared" si="815"/>
        <v>0</v>
      </c>
      <c r="AX353" s="316">
        <f t="shared" si="815"/>
        <v>0</v>
      </c>
      <c r="AY353" s="316">
        <f t="shared" si="815"/>
        <v>0</v>
      </c>
      <c r="AZ353" s="316">
        <f t="shared" si="815"/>
        <v>0</v>
      </c>
      <c r="BA353" s="316">
        <f t="shared" si="815"/>
        <v>0</v>
      </c>
      <c r="BB353" s="316">
        <f t="shared" si="815"/>
        <v>0</v>
      </c>
      <c r="BC353" s="316">
        <f t="shared" si="815"/>
        <v>0</v>
      </c>
      <c r="BD353" s="316">
        <f t="shared" si="815"/>
        <v>0</v>
      </c>
      <c r="BE353" s="316">
        <f t="shared" si="815"/>
        <v>0</v>
      </c>
      <c r="BF353" s="316">
        <f t="shared" si="815"/>
        <v>0</v>
      </c>
      <c r="BG353" s="316">
        <f t="shared" si="815"/>
        <v>0</v>
      </c>
      <c r="BH353" s="316">
        <f t="shared" si="815"/>
        <v>0</v>
      </c>
      <c r="BI353" s="316">
        <f t="shared" si="815"/>
        <v>0</v>
      </c>
      <c r="BJ353" s="316">
        <f t="shared" si="815"/>
        <v>0</v>
      </c>
      <c r="BK353" s="316">
        <f t="shared" si="815"/>
        <v>0</v>
      </c>
      <c r="BL353" s="316">
        <f t="shared" si="815"/>
        <v>0</v>
      </c>
      <c r="BM353" s="316">
        <f t="shared" si="815"/>
        <v>0</v>
      </c>
      <c r="BN353" s="316">
        <f t="shared" si="815"/>
        <v>0</v>
      </c>
      <c r="BO353" s="316">
        <f t="shared" si="815"/>
        <v>0</v>
      </c>
      <c r="BP353" s="316">
        <f t="shared" si="815"/>
        <v>0</v>
      </c>
      <c r="BQ353" s="316">
        <f t="shared" si="815"/>
        <v>0</v>
      </c>
      <c r="BR353" s="316">
        <f t="shared" si="815"/>
        <v>0</v>
      </c>
      <c r="BS353" s="316">
        <f t="shared" si="815"/>
        <v>0</v>
      </c>
      <c r="BT353" s="316">
        <f t="shared" ref="BT353:BX353" si="816">BT126</f>
        <v>0</v>
      </c>
      <c r="BU353" s="316">
        <f t="shared" si="816"/>
        <v>0</v>
      </c>
      <c r="BV353" s="316">
        <f t="shared" si="816"/>
        <v>0</v>
      </c>
      <c r="BW353" s="316">
        <f t="shared" si="816"/>
        <v>0</v>
      </c>
      <c r="BX353" s="316">
        <f t="shared" si="816"/>
        <v>0</v>
      </c>
    </row>
    <row r="354" spans="1:76" ht="12" customHeight="1" x14ac:dyDescent="0.2">
      <c r="A354" s="727"/>
      <c r="B354" s="714"/>
      <c r="C354" s="714"/>
      <c r="D354" s="710"/>
      <c r="E354" s="710"/>
      <c r="F354" s="90" t="s">
        <v>324</v>
      </c>
      <c r="G354" s="316">
        <f>IF($C126="","N/A",G353)</f>
        <v>0</v>
      </c>
      <c r="H354" s="316">
        <f>IF($C126="NON-QALY",IF(H$115="-","",H$158*H353),IF($C126="QALY",IF(H$115="-","",H353*H$159),"N/A"))</f>
        <v>0</v>
      </c>
      <c r="I354" s="316">
        <f t="shared" ref="I354:BT354" si="817">IF($C126="NON-QALY",IF(I$115="-","",I$158*I353),IF($C126="QALY",IF(I$115="-","",I353*I$159),"N/A"))</f>
        <v>0</v>
      </c>
      <c r="J354" s="316">
        <f t="shared" si="817"/>
        <v>0</v>
      </c>
      <c r="K354" s="316">
        <f t="shared" si="817"/>
        <v>0</v>
      </c>
      <c r="L354" s="316">
        <f t="shared" si="817"/>
        <v>0</v>
      </c>
      <c r="M354" s="316">
        <f t="shared" si="817"/>
        <v>0</v>
      </c>
      <c r="N354" s="316">
        <f t="shared" si="817"/>
        <v>0</v>
      </c>
      <c r="O354" s="316">
        <f t="shared" si="817"/>
        <v>0</v>
      </c>
      <c r="P354" s="316">
        <f t="shared" si="817"/>
        <v>0</v>
      </c>
      <c r="Q354" s="316">
        <f t="shared" si="817"/>
        <v>0</v>
      </c>
      <c r="R354" s="316">
        <f t="shared" si="817"/>
        <v>0</v>
      </c>
      <c r="S354" s="316">
        <f t="shared" si="817"/>
        <v>0</v>
      </c>
      <c r="T354" s="316">
        <f t="shared" si="817"/>
        <v>0</v>
      </c>
      <c r="U354" s="316">
        <f t="shared" si="817"/>
        <v>0</v>
      </c>
      <c r="V354" s="316">
        <f t="shared" si="817"/>
        <v>0</v>
      </c>
      <c r="W354" s="316">
        <f t="shared" si="817"/>
        <v>0</v>
      </c>
      <c r="X354" s="316">
        <f t="shared" si="817"/>
        <v>0</v>
      </c>
      <c r="Y354" s="316">
        <f t="shared" si="817"/>
        <v>0</v>
      </c>
      <c r="Z354" s="316">
        <f t="shared" si="817"/>
        <v>0</v>
      </c>
      <c r="AA354" s="316">
        <f t="shared" si="817"/>
        <v>0</v>
      </c>
      <c r="AB354" s="316">
        <f t="shared" si="817"/>
        <v>0</v>
      </c>
      <c r="AC354" s="316">
        <f t="shared" si="817"/>
        <v>0</v>
      </c>
      <c r="AD354" s="316">
        <f t="shared" si="817"/>
        <v>0</v>
      </c>
      <c r="AE354" s="316">
        <f t="shared" si="817"/>
        <v>0</v>
      </c>
      <c r="AF354" s="316">
        <f t="shared" si="817"/>
        <v>0</v>
      </c>
      <c r="AG354" s="316">
        <f t="shared" si="817"/>
        <v>0</v>
      </c>
      <c r="AH354" s="316">
        <f t="shared" si="817"/>
        <v>0</v>
      </c>
      <c r="AI354" s="316">
        <f t="shared" si="817"/>
        <v>0</v>
      </c>
      <c r="AJ354" s="316">
        <f t="shared" si="817"/>
        <v>0</v>
      </c>
      <c r="AK354" s="316">
        <f t="shared" si="817"/>
        <v>0</v>
      </c>
      <c r="AL354" s="316">
        <f t="shared" si="817"/>
        <v>0</v>
      </c>
      <c r="AM354" s="316">
        <f t="shared" si="817"/>
        <v>0</v>
      </c>
      <c r="AN354" s="316">
        <f t="shared" si="817"/>
        <v>0</v>
      </c>
      <c r="AO354" s="316">
        <f t="shared" si="817"/>
        <v>0</v>
      </c>
      <c r="AP354" s="316">
        <f t="shared" si="817"/>
        <v>0</v>
      </c>
      <c r="AQ354" s="316">
        <f t="shared" si="817"/>
        <v>0</v>
      </c>
      <c r="AR354" s="316">
        <f t="shared" si="817"/>
        <v>0</v>
      </c>
      <c r="AS354" s="316">
        <f t="shared" si="817"/>
        <v>0</v>
      </c>
      <c r="AT354" s="316">
        <f t="shared" si="817"/>
        <v>0</v>
      </c>
      <c r="AU354" s="316">
        <f t="shared" si="817"/>
        <v>0</v>
      </c>
      <c r="AV354" s="316">
        <f t="shared" si="817"/>
        <v>0</v>
      </c>
      <c r="AW354" s="316">
        <f t="shared" si="817"/>
        <v>0</v>
      </c>
      <c r="AX354" s="316">
        <f t="shared" si="817"/>
        <v>0</v>
      </c>
      <c r="AY354" s="316">
        <f t="shared" si="817"/>
        <v>0</v>
      </c>
      <c r="AZ354" s="316">
        <f t="shared" si="817"/>
        <v>0</v>
      </c>
      <c r="BA354" s="316">
        <f t="shared" si="817"/>
        <v>0</v>
      </c>
      <c r="BB354" s="316">
        <f t="shared" si="817"/>
        <v>0</v>
      </c>
      <c r="BC354" s="316">
        <f t="shared" si="817"/>
        <v>0</v>
      </c>
      <c r="BD354" s="316">
        <f t="shared" si="817"/>
        <v>0</v>
      </c>
      <c r="BE354" s="316">
        <f t="shared" si="817"/>
        <v>0</v>
      </c>
      <c r="BF354" s="316">
        <f t="shared" si="817"/>
        <v>0</v>
      </c>
      <c r="BG354" s="316">
        <f t="shared" si="817"/>
        <v>0</v>
      </c>
      <c r="BH354" s="316">
        <f t="shared" si="817"/>
        <v>0</v>
      </c>
      <c r="BI354" s="316">
        <f t="shared" si="817"/>
        <v>0</v>
      </c>
      <c r="BJ354" s="316">
        <f t="shared" si="817"/>
        <v>0</v>
      </c>
      <c r="BK354" s="316">
        <f t="shared" si="817"/>
        <v>0</v>
      </c>
      <c r="BL354" s="316">
        <f t="shared" si="817"/>
        <v>0</v>
      </c>
      <c r="BM354" s="316">
        <f t="shared" si="817"/>
        <v>0</v>
      </c>
      <c r="BN354" s="316">
        <f t="shared" si="817"/>
        <v>0</v>
      </c>
      <c r="BO354" s="316">
        <f t="shared" si="817"/>
        <v>0</v>
      </c>
      <c r="BP354" s="316">
        <f t="shared" si="817"/>
        <v>0</v>
      </c>
      <c r="BQ354" s="316">
        <f t="shared" si="817"/>
        <v>0</v>
      </c>
      <c r="BR354" s="316">
        <f t="shared" si="817"/>
        <v>0</v>
      </c>
      <c r="BS354" s="316">
        <f t="shared" si="817"/>
        <v>0</v>
      </c>
      <c r="BT354" s="316">
        <f t="shared" si="817"/>
        <v>0</v>
      </c>
      <c r="BU354" s="316">
        <f t="shared" ref="BU354:BX354" si="818">IF($C126="NON-QALY",IF(BU$115="-","",BU$158*BU353),IF($C126="QALY",IF(BU$115="-","",BU353*BU$159),"N/A"))</f>
        <v>0</v>
      </c>
      <c r="BV354" s="316">
        <f t="shared" si="818"/>
        <v>0</v>
      </c>
      <c r="BW354" s="316">
        <f t="shared" si="818"/>
        <v>0</v>
      </c>
      <c r="BX354" s="316">
        <f t="shared" si="818"/>
        <v>0</v>
      </c>
    </row>
    <row r="355" spans="1:76" ht="12" customHeight="1" x14ac:dyDescent="0.2">
      <c r="A355" s="726" t="s">
        <v>641</v>
      </c>
      <c r="B355" s="713">
        <f>B127</f>
        <v>0</v>
      </c>
      <c r="C355" s="713" t="str">
        <f>C127</f>
        <v>Non-QALY</v>
      </c>
      <c r="D355" s="709">
        <f>E355/(IF(C127="QALY",Factors!$BU$83,Factors!$BU$82))</f>
        <v>0</v>
      </c>
      <c r="E355" s="709">
        <f t="shared" ref="E355" si="819">SUM(G356:BX356)</f>
        <v>0</v>
      </c>
      <c r="F355" s="34" t="s">
        <v>325</v>
      </c>
      <c r="G355" s="316">
        <f>G127</f>
        <v>0</v>
      </c>
      <c r="H355" s="316">
        <f t="shared" ref="H355:BS355" si="820">H127</f>
        <v>0</v>
      </c>
      <c r="I355" s="316">
        <f t="shared" si="820"/>
        <v>0</v>
      </c>
      <c r="J355" s="316">
        <f t="shared" si="820"/>
        <v>0</v>
      </c>
      <c r="K355" s="316">
        <f t="shared" si="820"/>
        <v>0</v>
      </c>
      <c r="L355" s="316">
        <f t="shared" si="820"/>
        <v>0</v>
      </c>
      <c r="M355" s="316">
        <f t="shared" si="820"/>
        <v>0</v>
      </c>
      <c r="N355" s="316">
        <f t="shared" si="820"/>
        <v>0</v>
      </c>
      <c r="O355" s="316">
        <f t="shared" si="820"/>
        <v>0</v>
      </c>
      <c r="P355" s="316">
        <f t="shared" si="820"/>
        <v>0</v>
      </c>
      <c r="Q355" s="316">
        <f t="shared" si="820"/>
        <v>0</v>
      </c>
      <c r="R355" s="316">
        <f t="shared" si="820"/>
        <v>0</v>
      </c>
      <c r="S355" s="316">
        <f t="shared" si="820"/>
        <v>0</v>
      </c>
      <c r="T355" s="316">
        <f t="shared" si="820"/>
        <v>0</v>
      </c>
      <c r="U355" s="316">
        <f t="shared" si="820"/>
        <v>0</v>
      </c>
      <c r="V355" s="316">
        <f t="shared" si="820"/>
        <v>0</v>
      </c>
      <c r="W355" s="316">
        <f t="shared" si="820"/>
        <v>0</v>
      </c>
      <c r="X355" s="316">
        <f t="shared" si="820"/>
        <v>0</v>
      </c>
      <c r="Y355" s="316">
        <f t="shared" si="820"/>
        <v>0</v>
      </c>
      <c r="Z355" s="316">
        <f t="shared" si="820"/>
        <v>0</v>
      </c>
      <c r="AA355" s="316">
        <f t="shared" si="820"/>
        <v>0</v>
      </c>
      <c r="AB355" s="316">
        <f t="shared" si="820"/>
        <v>0</v>
      </c>
      <c r="AC355" s="316">
        <f t="shared" si="820"/>
        <v>0</v>
      </c>
      <c r="AD355" s="316">
        <f t="shared" si="820"/>
        <v>0</v>
      </c>
      <c r="AE355" s="316">
        <f t="shared" si="820"/>
        <v>0</v>
      </c>
      <c r="AF355" s="316">
        <f t="shared" si="820"/>
        <v>0</v>
      </c>
      <c r="AG355" s="316">
        <f t="shared" si="820"/>
        <v>0</v>
      </c>
      <c r="AH355" s="316">
        <f t="shared" si="820"/>
        <v>0</v>
      </c>
      <c r="AI355" s="316">
        <f t="shared" si="820"/>
        <v>0</v>
      </c>
      <c r="AJ355" s="316">
        <f t="shared" si="820"/>
        <v>0</v>
      </c>
      <c r="AK355" s="316">
        <f t="shared" si="820"/>
        <v>0</v>
      </c>
      <c r="AL355" s="316">
        <f t="shared" si="820"/>
        <v>0</v>
      </c>
      <c r="AM355" s="316">
        <f t="shared" si="820"/>
        <v>0</v>
      </c>
      <c r="AN355" s="316">
        <f t="shared" si="820"/>
        <v>0</v>
      </c>
      <c r="AO355" s="316">
        <f t="shared" si="820"/>
        <v>0</v>
      </c>
      <c r="AP355" s="316">
        <f t="shared" si="820"/>
        <v>0</v>
      </c>
      <c r="AQ355" s="316">
        <f t="shared" si="820"/>
        <v>0</v>
      </c>
      <c r="AR355" s="316">
        <f t="shared" si="820"/>
        <v>0</v>
      </c>
      <c r="AS355" s="316">
        <f t="shared" si="820"/>
        <v>0</v>
      </c>
      <c r="AT355" s="316">
        <f t="shared" si="820"/>
        <v>0</v>
      </c>
      <c r="AU355" s="316">
        <f t="shared" si="820"/>
        <v>0</v>
      </c>
      <c r="AV355" s="316">
        <f t="shared" si="820"/>
        <v>0</v>
      </c>
      <c r="AW355" s="316">
        <f t="shared" si="820"/>
        <v>0</v>
      </c>
      <c r="AX355" s="316">
        <f t="shared" si="820"/>
        <v>0</v>
      </c>
      <c r="AY355" s="316">
        <f t="shared" si="820"/>
        <v>0</v>
      </c>
      <c r="AZ355" s="316">
        <f t="shared" si="820"/>
        <v>0</v>
      </c>
      <c r="BA355" s="316">
        <f t="shared" si="820"/>
        <v>0</v>
      </c>
      <c r="BB355" s="316">
        <f t="shared" si="820"/>
        <v>0</v>
      </c>
      <c r="BC355" s="316">
        <f t="shared" si="820"/>
        <v>0</v>
      </c>
      <c r="BD355" s="316">
        <f t="shared" si="820"/>
        <v>0</v>
      </c>
      <c r="BE355" s="316">
        <f t="shared" si="820"/>
        <v>0</v>
      </c>
      <c r="BF355" s="316">
        <f t="shared" si="820"/>
        <v>0</v>
      </c>
      <c r="BG355" s="316">
        <f t="shared" si="820"/>
        <v>0</v>
      </c>
      <c r="BH355" s="316">
        <f t="shared" si="820"/>
        <v>0</v>
      </c>
      <c r="BI355" s="316">
        <f t="shared" si="820"/>
        <v>0</v>
      </c>
      <c r="BJ355" s="316">
        <f t="shared" si="820"/>
        <v>0</v>
      </c>
      <c r="BK355" s="316">
        <f t="shared" si="820"/>
        <v>0</v>
      </c>
      <c r="BL355" s="316">
        <f t="shared" si="820"/>
        <v>0</v>
      </c>
      <c r="BM355" s="316">
        <f t="shared" si="820"/>
        <v>0</v>
      </c>
      <c r="BN355" s="316">
        <f t="shared" si="820"/>
        <v>0</v>
      </c>
      <c r="BO355" s="316">
        <f t="shared" si="820"/>
        <v>0</v>
      </c>
      <c r="BP355" s="316">
        <f t="shared" si="820"/>
        <v>0</v>
      </c>
      <c r="BQ355" s="316">
        <f t="shared" si="820"/>
        <v>0</v>
      </c>
      <c r="BR355" s="316">
        <f t="shared" si="820"/>
        <v>0</v>
      </c>
      <c r="BS355" s="316">
        <f t="shared" si="820"/>
        <v>0</v>
      </c>
      <c r="BT355" s="316">
        <f t="shared" ref="BT355:BX355" si="821">BT127</f>
        <v>0</v>
      </c>
      <c r="BU355" s="316">
        <f t="shared" si="821"/>
        <v>0</v>
      </c>
      <c r="BV355" s="316">
        <f t="shared" si="821"/>
        <v>0</v>
      </c>
      <c r="BW355" s="316">
        <f t="shared" si="821"/>
        <v>0</v>
      </c>
      <c r="BX355" s="316">
        <f t="shared" si="821"/>
        <v>0</v>
      </c>
    </row>
    <row r="356" spans="1:76" ht="12" customHeight="1" x14ac:dyDescent="0.2">
      <c r="A356" s="727"/>
      <c r="B356" s="714"/>
      <c r="C356" s="714"/>
      <c r="D356" s="710"/>
      <c r="E356" s="710"/>
      <c r="F356" s="90" t="s">
        <v>324</v>
      </c>
      <c r="G356" s="316">
        <f>IF($C127="","N/A",G355)</f>
        <v>0</v>
      </c>
      <c r="H356" s="316">
        <f>IF($C127="NON-QALY",IF(H$115="-","",H$158*H355),IF($C127="QALY",IF(H$115="-","",H355*H$159),"N/A"))</f>
        <v>0</v>
      </c>
      <c r="I356" s="316">
        <f t="shared" ref="I356:BT356" si="822">IF($C127="NON-QALY",IF(I$115="-","",I$158*I355),IF($C127="QALY",IF(I$115="-","",I355*I$159),"N/A"))</f>
        <v>0</v>
      </c>
      <c r="J356" s="316">
        <f t="shared" si="822"/>
        <v>0</v>
      </c>
      <c r="K356" s="316">
        <f t="shared" si="822"/>
        <v>0</v>
      </c>
      <c r="L356" s="316">
        <f t="shared" si="822"/>
        <v>0</v>
      </c>
      <c r="M356" s="316">
        <f t="shared" si="822"/>
        <v>0</v>
      </c>
      <c r="N356" s="316">
        <f t="shared" si="822"/>
        <v>0</v>
      </c>
      <c r="O356" s="316">
        <f t="shared" si="822"/>
        <v>0</v>
      </c>
      <c r="P356" s="316">
        <f t="shared" si="822"/>
        <v>0</v>
      </c>
      <c r="Q356" s="316">
        <f t="shared" si="822"/>
        <v>0</v>
      </c>
      <c r="R356" s="316">
        <f t="shared" si="822"/>
        <v>0</v>
      </c>
      <c r="S356" s="316">
        <f t="shared" si="822"/>
        <v>0</v>
      </c>
      <c r="T356" s="316">
        <f t="shared" si="822"/>
        <v>0</v>
      </c>
      <c r="U356" s="316">
        <f t="shared" si="822"/>
        <v>0</v>
      </c>
      <c r="V356" s="316">
        <f t="shared" si="822"/>
        <v>0</v>
      </c>
      <c r="W356" s="316">
        <f t="shared" si="822"/>
        <v>0</v>
      </c>
      <c r="X356" s="316">
        <f t="shared" si="822"/>
        <v>0</v>
      </c>
      <c r="Y356" s="316">
        <f t="shared" si="822"/>
        <v>0</v>
      </c>
      <c r="Z356" s="316">
        <f t="shared" si="822"/>
        <v>0</v>
      </c>
      <c r="AA356" s="316">
        <f t="shared" si="822"/>
        <v>0</v>
      </c>
      <c r="AB356" s="316">
        <f t="shared" si="822"/>
        <v>0</v>
      </c>
      <c r="AC356" s="316">
        <f t="shared" si="822"/>
        <v>0</v>
      </c>
      <c r="AD356" s="316">
        <f t="shared" si="822"/>
        <v>0</v>
      </c>
      <c r="AE356" s="316">
        <f t="shared" si="822"/>
        <v>0</v>
      </c>
      <c r="AF356" s="316">
        <f t="shared" si="822"/>
        <v>0</v>
      </c>
      <c r="AG356" s="316">
        <f t="shared" si="822"/>
        <v>0</v>
      </c>
      <c r="AH356" s="316">
        <f t="shared" si="822"/>
        <v>0</v>
      </c>
      <c r="AI356" s="316">
        <f t="shared" si="822"/>
        <v>0</v>
      </c>
      <c r="AJ356" s="316">
        <f t="shared" si="822"/>
        <v>0</v>
      </c>
      <c r="AK356" s="316">
        <f t="shared" si="822"/>
        <v>0</v>
      </c>
      <c r="AL356" s="316">
        <f t="shared" si="822"/>
        <v>0</v>
      </c>
      <c r="AM356" s="316">
        <f t="shared" si="822"/>
        <v>0</v>
      </c>
      <c r="AN356" s="316">
        <f t="shared" si="822"/>
        <v>0</v>
      </c>
      <c r="AO356" s="316">
        <f t="shared" si="822"/>
        <v>0</v>
      </c>
      <c r="AP356" s="316">
        <f t="shared" si="822"/>
        <v>0</v>
      </c>
      <c r="AQ356" s="316">
        <f t="shared" si="822"/>
        <v>0</v>
      </c>
      <c r="AR356" s="316">
        <f t="shared" si="822"/>
        <v>0</v>
      </c>
      <c r="AS356" s="316">
        <f t="shared" si="822"/>
        <v>0</v>
      </c>
      <c r="AT356" s="316">
        <f t="shared" si="822"/>
        <v>0</v>
      </c>
      <c r="AU356" s="316">
        <f t="shared" si="822"/>
        <v>0</v>
      </c>
      <c r="AV356" s="316">
        <f t="shared" si="822"/>
        <v>0</v>
      </c>
      <c r="AW356" s="316">
        <f t="shared" si="822"/>
        <v>0</v>
      </c>
      <c r="AX356" s="316">
        <f t="shared" si="822"/>
        <v>0</v>
      </c>
      <c r="AY356" s="316">
        <f t="shared" si="822"/>
        <v>0</v>
      </c>
      <c r="AZ356" s="316">
        <f t="shared" si="822"/>
        <v>0</v>
      </c>
      <c r="BA356" s="316">
        <f t="shared" si="822"/>
        <v>0</v>
      </c>
      <c r="BB356" s="316">
        <f t="shared" si="822"/>
        <v>0</v>
      </c>
      <c r="BC356" s="316">
        <f t="shared" si="822"/>
        <v>0</v>
      </c>
      <c r="BD356" s="316">
        <f t="shared" si="822"/>
        <v>0</v>
      </c>
      <c r="BE356" s="316">
        <f t="shared" si="822"/>
        <v>0</v>
      </c>
      <c r="BF356" s="316">
        <f t="shared" si="822"/>
        <v>0</v>
      </c>
      <c r="BG356" s="316">
        <f t="shared" si="822"/>
        <v>0</v>
      </c>
      <c r="BH356" s="316">
        <f t="shared" si="822"/>
        <v>0</v>
      </c>
      <c r="BI356" s="316">
        <f t="shared" si="822"/>
        <v>0</v>
      </c>
      <c r="BJ356" s="316">
        <f t="shared" si="822"/>
        <v>0</v>
      </c>
      <c r="BK356" s="316">
        <f t="shared" si="822"/>
        <v>0</v>
      </c>
      <c r="BL356" s="316">
        <f t="shared" si="822"/>
        <v>0</v>
      </c>
      <c r="BM356" s="316">
        <f t="shared" si="822"/>
        <v>0</v>
      </c>
      <c r="BN356" s="316">
        <f t="shared" si="822"/>
        <v>0</v>
      </c>
      <c r="BO356" s="316">
        <f t="shared" si="822"/>
        <v>0</v>
      </c>
      <c r="BP356" s="316">
        <f t="shared" si="822"/>
        <v>0</v>
      </c>
      <c r="BQ356" s="316">
        <f t="shared" si="822"/>
        <v>0</v>
      </c>
      <c r="BR356" s="316">
        <f t="shared" si="822"/>
        <v>0</v>
      </c>
      <c r="BS356" s="316">
        <f t="shared" si="822"/>
        <v>0</v>
      </c>
      <c r="BT356" s="316">
        <f t="shared" si="822"/>
        <v>0</v>
      </c>
      <c r="BU356" s="316">
        <f t="shared" ref="BU356:BX356" si="823">IF($C127="NON-QALY",IF(BU$115="-","",BU$158*BU355),IF($C127="QALY",IF(BU$115="-","",BU355*BU$159),"N/A"))</f>
        <v>0</v>
      </c>
      <c r="BV356" s="316">
        <f t="shared" si="823"/>
        <v>0</v>
      </c>
      <c r="BW356" s="316">
        <f t="shared" si="823"/>
        <v>0</v>
      </c>
      <c r="BX356" s="316">
        <f t="shared" si="823"/>
        <v>0</v>
      </c>
    </row>
    <row r="357" spans="1:76" ht="12" customHeight="1" x14ac:dyDescent="0.2">
      <c r="A357" s="726" t="s">
        <v>642</v>
      </c>
      <c r="B357" s="713">
        <f>B128</f>
        <v>0</v>
      </c>
      <c r="C357" s="713" t="str">
        <f>C128</f>
        <v>Non-QALY</v>
      </c>
      <c r="D357" s="709">
        <f>E357/(IF(C128="QALY",Factors!$BU$83,Factors!$BU$82))</f>
        <v>0</v>
      </c>
      <c r="E357" s="709">
        <f t="shared" ref="E357" si="824">SUM(G358:BX358)</f>
        <v>0</v>
      </c>
      <c r="F357" s="34" t="s">
        <v>325</v>
      </c>
      <c r="G357" s="316">
        <f>G128</f>
        <v>0</v>
      </c>
      <c r="H357" s="316">
        <f t="shared" ref="H357:BS357" si="825">H128</f>
        <v>0</v>
      </c>
      <c r="I357" s="316">
        <f t="shared" si="825"/>
        <v>0</v>
      </c>
      <c r="J357" s="316">
        <f t="shared" si="825"/>
        <v>0</v>
      </c>
      <c r="K357" s="316">
        <f t="shared" si="825"/>
        <v>0</v>
      </c>
      <c r="L357" s="316">
        <f t="shared" si="825"/>
        <v>0</v>
      </c>
      <c r="M357" s="316">
        <f t="shared" si="825"/>
        <v>0</v>
      </c>
      <c r="N357" s="316">
        <f t="shared" si="825"/>
        <v>0</v>
      </c>
      <c r="O357" s="316">
        <f t="shared" si="825"/>
        <v>0</v>
      </c>
      <c r="P357" s="316">
        <f t="shared" si="825"/>
        <v>0</v>
      </c>
      <c r="Q357" s="316">
        <f t="shared" si="825"/>
        <v>0</v>
      </c>
      <c r="R357" s="316">
        <f t="shared" si="825"/>
        <v>0</v>
      </c>
      <c r="S357" s="316">
        <f t="shared" si="825"/>
        <v>0</v>
      </c>
      <c r="T357" s="316">
        <f t="shared" si="825"/>
        <v>0</v>
      </c>
      <c r="U357" s="316">
        <f t="shared" si="825"/>
        <v>0</v>
      </c>
      <c r="V357" s="316">
        <f t="shared" si="825"/>
        <v>0</v>
      </c>
      <c r="W357" s="316">
        <f t="shared" si="825"/>
        <v>0</v>
      </c>
      <c r="X357" s="316">
        <f t="shared" si="825"/>
        <v>0</v>
      </c>
      <c r="Y357" s="316">
        <f t="shared" si="825"/>
        <v>0</v>
      </c>
      <c r="Z357" s="316">
        <f t="shared" si="825"/>
        <v>0</v>
      </c>
      <c r="AA357" s="316">
        <f t="shared" si="825"/>
        <v>0</v>
      </c>
      <c r="AB357" s="316">
        <f t="shared" si="825"/>
        <v>0</v>
      </c>
      <c r="AC357" s="316">
        <f t="shared" si="825"/>
        <v>0</v>
      </c>
      <c r="AD357" s="316">
        <f t="shared" si="825"/>
        <v>0</v>
      </c>
      <c r="AE357" s="316">
        <f t="shared" si="825"/>
        <v>0</v>
      </c>
      <c r="AF357" s="316">
        <f t="shared" si="825"/>
        <v>0</v>
      </c>
      <c r="AG357" s="316">
        <f t="shared" si="825"/>
        <v>0</v>
      </c>
      <c r="AH357" s="316">
        <f t="shared" si="825"/>
        <v>0</v>
      </c>
      <c r="AI357" s="316">
        <f t="shared" si="825"/>
        <v>0</v>
      </c>
      <c r="AJ357" s="316">
        <f t="shared" si="825"/>
        <v>0</v>
      </c>
      <c r="AK357" s="316">
        <f t="shared" si="825"/>
        <v>0</v>
      </c>
      <c r="AL357" s="316">
        <f t="shared" si="825"/>
        <v>0</v>
      </c>
      <c r="AM357" s="316">
        <f t="shared" si="825"/>
        <v>0</v>
      </c>
      <c r="AN357" s="316">
        <f t="shared" si="825"/>
        <v>0</v>
      </c>
      <c r="AO357" s="316">
        <f t="shared" si="825"/>
        <v>0</v>
      </c>
      <c r="AP357" s="316">
        <f t="shared" si="825"/>
        <v>0</v>
      </c>
      <c r="AQ357" s="316">
        <f t="shared" si="825"/>
        <v>0</v>
      </c>
      <c r="AR357" s="316">
        <f t="shared" si="825"/>
        <v>0</v>
      </c>
      <c r="AS357" s="316">
        <f t="shared" si="825"/>
        <v>0</v>
      </c>
      <c r="AT357" s="316">
        <f t="shared" si="825"/>
        <v>0</v>
      </c>
      <c r="AU357" s="316">
        <f t="shared" si="825"/>
        <v>0</v>
      </c>
      <c r="AV357" s="316">
        <f t="shared" si="825"/>
        <v>0</v>
      </c>
      <c r="AW357" s="316">
        <f t="shared" si="825"/>
        <v>0</v>
      </c>
      <c r="AX357" s="316">
        <f t="shared" si="825"/>
        <v>0</v>
      </c>
      <c r="AY357" s="316">
        <f t="shared" si="825"/>
        <v>0</v>
      </c>
      <c r="AZ357" s="316">
        <f t="shared" si="825"/>
        <v>0</v>
      </c>
      <c r="BA357" s="316">
        <f t="shared" si="825"/>
        <v>0</v>
      </c>
      <c r="BB357" s="316">
        <f t="shared" si="825"/>
        <v>0</v>
      </c>
      <c r="BC357" s="316">
        <f t="shared" si="825"/>
        <v>0</v>
      </c>
      <c r="BD357" s="316">
        <f t="shared" si="825"/>
        <v>0</v>
      </c>
      <c r="BE357" s="316">
        <f t="shared" si="825"/>
        <v>0</v>
      </c>
      <c r="BF357" s="316">
        <f t="shared" si="825"/>
        <v>0</v>
      </c>
      <c r="BG357" s="316">
        <f t="shared" si="825"/>
        <v>0</v>
      </c>
      <c r="BH357" s="316">
        <f t="shared" si="825"/>
        <v>0</v>
      </c>
      <c r="BI357" s="316">
        <f t="shared" si="825"/>
        <v>0</v>
      </c>
      <c r="BJ357" s="316">
        <f t="shared" si="825"/>
        <v>0</v>
      </c>
      <c r="BK357" s="316">
        <f t="shared" si="825"/>
        <v>0</v>
      </c>
      <c r="BL357" s="316">
        <f t="shared" si="825"/>
        <v>0</v>
      </c>
      <c r="BM357" s="316">
        <f t="shared" si="825"/>
        <v>0</v>
      </c>
      <c r="BN357" s="316">
        <f t="shared" si="825"/>
        <v>0</v>
      </c>
      <c r="BO357" s="316">
        <f t="shared" si="825"/>
        <v>0</v>
      </c>
      <c r="BP357" s="316">
        <f t="shared" si="825"/>
        <v>0</v>
      </c>
      <c r="BQ357" s="316">
        <f t="shared" si="825"/>
        <v>0</v>
      </c>
      <c r="BR357" s="316">
        <f t="shared" si="825"/>
        <v>0</v>
      </c>
      <c r="BS357" s="316">
        <f t="shared" si="825"/>
        <v>0</v>
      </c>
      <c r="BT357" s="316">
        <f t="shared" ref="BT357:BX357" si="826">BT128</f>
        <v>0</v>
      </c>
      <c r="BU357" s="316">
        <f t="shared" si="826"/>
        <v>0</v>
      </c>
      <c r="BV357" s="316">
        <f t="shared" si="826"/>
        <v>0</v>
      </c>
      <c r="BW357" s="316">
        <f t="shared" si="826"/>
        <v>0</v>
      </c>
      <c r="BX357" s="316">
        <f t="shared" si="826"/>
        <v>0</v>
      </c>
    </row>
    <row r="358" spans="1:76" ht="12" customHeight="1" x14ac:dyDescent="0.2">
      <c r="A358" s="727"/>
      <c r="B358" s="714"/>
      <c r="C358" s="714"/>
      <c r="D358" s="710"/>
      <c r="E358" s="710"/>
      <c r="F358" s="90" t="s">
        <v>324</v>
      </c>
      <c r="G358" s="316">
        <f>IF($C128="","N/A",G357)</f>
        <v>0</v>
      </c>
      <c r="H358" s="316">
        <f>IF($C128="NON-QALY",IF(H$115="-","",H$158*H357),IF($C128="QALY",IF(H$115="-","",H357*H$159),"N/A"))</f>
        <v>0</v>
      </c>
      <c r="I358" s="316">
        <f t="shared" ref="I358:BT358" si="827">IF($C128="NON-QALY",IF(I$115="-","",I$158*I357),IF($C128="QALY",IF(I$115="-","",I357*I$159),"N/A"))</f>
        <v>0</v>
      </c>
      <c r="J358" s="316">
        <f t="shared" si="827"/>
        <v>0</v>
      </c>
      <c r="K358" s="316">
        <f t="shared" si="827"/>
        <v>0</v>
      </c>
      <c r="L358" s="316">
        <f t="shared" si="827"/>
        <v>0</v>
      </c>
      <c r="M358" s="316">
        <f t="shared" si="827"/>
        <v>0</v>
      </c>
      <c r="N358" s="316">
        <f t="shared" si="827"/>
        <v>0</v>
      </c>
      <c r="O358" s="316">
        <f t="shared" si="827"/>
        <v>0</v>
      </c>
      <c r="P358" s="316">
        <f t="shared" si="827"/>
        <v>0</v>
      </c>
      <c r="Q358" s="316">
        <f t="shared" si="827"/>
        <v>0</v>
      </c>
      <c r="R358" s="316">
        <f t="shared" si="827"/>
        <v>0</v>
      </c>
      <c r="S358" s="316">
        <f t="shared" si="827"/>
        <v>0</v>
      </c>
      <c r="T358" s="316">
        <f t="shared" si="827"/>
        <v>0</v>
      </c>
      <c r="U358" s="316">
        <f t="shared" si="827"/>
        <v>0</v>
      </c>
      <c r="V358" s="316">
        <f t="shared" si="827"/>
        <v>0</v>
      </c>
      <c r="W358" s="316">
        <f t="shared" si="827"/>
        <v>0</v>
      </c>
      <c r="X358" s="316">
        <f t="shared" si="827"/>
        <v>0</v>
      </c>
      <c r="Y358" s="316">
        <f t="shared" si="827"/>
        <v>0</v>
      </c>
      <c r="Z358" s="316">
        <f t="shared" si="827"/>
        <v>0</v>
      </c>
      <c r="AA358" s="316">
        <f t="shared" si="827"/>
        <v>0</v>
      </c>
      <c r="AB358" s="316">
        <f t="shared" si="827"/>
        <v>0</v>
      </c>
      <c r="AC358" s="316">
        <f t="shared" si="827"/>
        <v>0</v>
      </c>
      <c r="AD358" s="316">
        <f t="shared" si="827"/>
        <v>0</v>
      </c>
      <c r="AE358" s="316">
        <f t="shared" si="827"/>
        <v>0</v>
      </c>
      <c r="AF358" s="316">
        <f t="shared" si="827"/>
        <v>0</v>
      </c>
      <c r="AG358" s="316">
        <f t="shared" si="827"/>
        <v>0</v>
      </c>
      <c r="AH358" s="316">
        <f t="shared" si="827"/>
        <v>0</v>
      </c>
      <c r="AI358" s="316">
        <f t="shared" si="827"/>
        <v>0</v>
      </c>
      <c r="AJ358" s="316">
        <f t="shared" si="827"/>
        <v>0</v>
      </c>
      <c r="AK358" s="316">
        <f t="shared" si="827"/>
        <v>0</v>
      </c>
      <c r="AL358" s="316">
        <f t="shared" si="827"/>
        <v>0</v>
      </c>
      <c r="AM358" s="316">
        <f t="shared" si="827"/>
        <v>0</v>
      </c>
      <c r="AN358" s="316">
        <f t="shared" si="827"/>
        <v>0</v>
      </c>
      <c r="AO358" s="316">
        <f t="shared" si="827"/>
        <v>0</v>
      </c>
      <c r="AP358" s="316">
        <f t="shared" si="827"/>
        <v>0</v>
      </c>
      <c r="AQ358" s="316">
        <f t="shared" si="827"/>
        <v>0</v>
      </c>
      <c r="AR358" s="316">
        <f t="shared" si="827"/>
        <v>0</v>
      </c>
      <c r="AS358" s="316">
        <f t="shared" si="827"/>
        <v>0</v>
      </c>
      <c r="AT358" s="316">
        <f t="shared" si="827"/>
        <v>0</v>
      </c>
      <c r="AU358" s="316">
        <f t="shared" si="827"/>
        <v>0</v>
      </c>
      <c r="AV358" s="316">
        <f t="shared" si="827"/>
        <v>0</v>
      </c>
      <c r="AW358" s="316">
        <f t="shared" si="827"/>
        <v>0</v>
      </c>
      <c r="AX358" s="316">
        <f t="shared" si="827"/>
        <v>0</v>
      </c>
      <c r="AY358" s="316">
        <f t="shared" si="827"/>
        <v>0</v>
      </c>
      <c r="AZ358" s="316">
        <f t="shared" si="827"/>
        <v>0</v>
      </c>
      <c r="BA358" s="316">
        <f t="shared" si="827"/>
        <v>0</v>
      </c>
      <c r="BB358" s="316">
        <f t="shared" si="827"/>
        <v>0</v>
      </c>
      <c r="BC358" s="316">
        <f t="shared" si="827"/>
        <v>0</v>
      </c>
      <c r="BD358" s="316">
        <f t="shared" si="827"/>
        <v>0</v>
      </c>
      <c r="BE358" s="316">
        <f t="shared" si="827"/>
        <v>0</v>
      </c>
      <c r="BF358" s="316">
        <f t="shared" si="827"/>
        <v>0</v>
      </c>
      <c r="BG358" s="316">
        <f t="shared" si="827"/>
        <v>0</v>
      </c>
      <c r="BH358" s="316">
        <f t="shared" si="827"/>
        <v>0</v>
      </c>
      <c r="BI358" s="316">
        <f t="shared" si="827"/>
        <v>0</v>
      </c>
      <c r="BJ358" s="316">
        <f t="shared" si="827"/>
        <v>0</v>
      </c>
      <c r="BK358" s="316">
        <f t="shared" si="827"/>
        <v>0</v>
      </c>
      <c r="BL358" s="316">
        <f t="shared" si="827"/>
        <v>0</v>
      </c>
      <c r="BM358" s="316">
        <f t="shared" si="827"/>
        <v>0</v>
      </c>
      <c r="BN358" s="316">
        <f t="shared" si="827"/>
        <v>0</v>
      </c>
      <c r="BO358" s="316">
        <f t="shared" si="827"/>
        <v>0</v>
      </c>
      <c r="BP358" s="316">
        <f t="shared" si="827"/>
        <v>0</v>
      </c>
      <c r="BQ358" s="316">
        <f t="shared" si="827"/>
        <v>0</v>
      </c>
      <c r="BR358" s="316">
        <f t="shared" si="827"/>
        <v>0</v>
      </c>
      <c r="BS358" s="316">
        <f t="shared" si="827"/>
        <v>0</v>
      </c>
      <c r="BT358" s="316">
        <f t="shared" si="827"/>
        <v>0</v>
      </c>
      <c r="BU358" s="316">
        <f t="shared" ref="BU358:BX358" si="828">IF($C128="NON-QALY",IF(BU$115="-","",BU$158*BU357),IF($C128="QALY",IF(BU$115="-","",BU357*BU$159),"N/A"))</f>
        <v>0</v>
      </c>
      <c r="BV358" s="316">
        <f t="shared" si="828"/>
        <v>0</v>
      </c>
      <c r="BW358" s="316">
        <f t="shared" si="828"/>
        <v>0</v>
      </c>
      <c r="BX358" s="316">
        <f t="shared" si="828"/>
        <v>0</v>
      </c>
    </row>
    <row r="359" spans="1:76" ht="12" customHeight="1" x14ac:dyDescent="0.2">
      <c r="A359" s="726" t="s">
        <v>643</v>
      </c>
      <c r="B359" s="713">
        <f>B129</f>
        <v>0</v>
      </c>
      <c r="C359" s="713" t="str">
        <f>C129</f>
        <v>Non-QALY</v>
      </c>
      <c r="D359" s="709">
        <f>E359/(IF(C129="QALY",Factors!$BU$83,Factors!$BU$82))</f>
        <v>0</v>
      </c>
      <c r="E359" s="709">
        <f t="shared" ref="E359" si="829">SUM(G360:BX360)</f>
        <v>0</v>
      </c>
      <c r="F359" s="34" t="s">
        <v>325</v>
      </c>
      <c r="G359" s="316">
        <f>G129</f>
        <v>0</v>
      </c>
      <c r="H359" s="316">
        <f t="shared" ref="H359:BS359" si="830">H129</f>
        <v>0</v>
      </c>
      <c r="I359" s="316">
        <f t="shared" si="830"/>
        <v>0</v>
      </c>
      <c r="J359" s="316">
        <f t="shared" si="830"/>
        <v>0</v>
      </c>
      <c r="K359" s="316">
        <f t="shared" si="830"/>
        <v>0</v>
      </c>
      <c r="L359" s="316">
        <f t="shared" si="830"/>
        <v>0</v>
      </c>
      <c r="M359" s="316">
        <f t="shared" si="830"/>
        <v>0</v>
      </c>
      <c r="N359" s="316">
        <f t="shared" si="830"/>
        <v>0</v>
      </c>
      <c r="O359" s="316">
        <f t="shared" si="830"/>
        <v>0</v>
      </c>
      <c r="P359" s="316">
        <f t="shared" si="830"/>
        <v>0</v>
      </c>
      <c r="Q359" s="316">
        <f t="shared" si="830"/>
        <v>0</v>
      </c>
      <c r="R359" s="316">
        <f t="shared" si="830"/>
        <v>0</v>
      </c>
      <c r="S359" s="316">
        <f t="shared" si="830"/>
        <v>0</v>
      </c>
      <c r="T359" s="316">
        <f t="shared" si="830"/>
        <v>0</v>
      </c>
      <c r="U359" s="316">
        <f t="shared" si="830"/>
        <v>0</v>
      </c>
      <c r="V359" s="316">
        <f t="shared" si="830"/>
        <v>0</v>
      </c>
      <c r="W359" s="316">
        <f t="shared" si="830"/>
        <v>0</v>
      </c>
      <c r="X359" s="316">
        <f t="shared" si="830"/>
        <v>0</v>
      </c>
      <c r="Y359" s="316">
        <f t="shared" si="830"/>
        <v>0</v>
      </c>
      <c r="Z359" s="316">
        <f t="shared" si="830"/>
        <v>0</v>
      </c>
      <c r="AA359" s="316">
        <f t="shared" si="830"/>
        <v>0</v>
      </c>
      <c r="AB359" s="316">
        <f t="shared" si="830"/>
        <v>0</v>
      </c>
      <c r="AC359" s="316">
        <f t="shared" si="830"/>
        <v>0</v>
      </c>
      <c r="AD359" s="316">
        <f t="shared" si="830"/>
        <v>0</v>
      </c>
      <c r="AE359" s="316">
        <f t="shared" si="830"/>
        <v>0</v>
      </c>
      <c r="AF359" s="316">
        <f t="shared" si="830"/>
        <v>0</v>
      </c>
      <c r="AG359" s="316">
        <f t="shared" si="830"/>
        <v>0</v>
      </c>
      <c r="AH359" s="316">
        <f t="shared" si="830"/>
        <v>0</v>
      </c>
      <c r="AI359" s="316">
        <f t="shared" si="830"/>
        <v>0</v>
      </c>
      <c r="AJ359" s="316">
        <f t="shared" si="830"/>
        <v>0</v>
      </c>
      <c r="AK359" s="316">
        <f t="shared" si="830"/>
        <v>0</v>
      </c>
      <c r="AL359" s="316">
        <f t="shared" si="830"/>
        <v>0</v>
      </c>
      <c r="AM359" s="316">
        <f t="shared" si="830"/>
        <v>0</v>
      </c>
      <c r="AN359" s="316">
        <f t="shared" si="830"/>
        <v>0</v>
      </c>
      <c r="AO359" s="316">
        <f t="shared" si="830"/>
        <v>0</v>
      </c>
      <c r="AP359" s="316">
        <f t="shared" si="830"/>
        <v>0</v>
      </c>
      <c r="AQ359" s="316">
        <f t="shared" si="830"/>
        <v>0</v>
      </c>
      <c r="AR359" s="316">
        <f t="shared" si="830"/>
        <v>0</v>
      </c>
      <c r="AS359" s="316">
        <f t="shared" si="830"/>
        <v>0</v>
      </c>
      <c r="AT359" s="316">
        <f t="shared" si="830"/>
        <v>0</v>
      </c>
      <c r="AU359" s="316">
        <f t="shared" si="830"/>
        <v>0</v>
      </c>
      <c r="AV359" s="316">
        <f t="shared" si="830"/>
        <v>0</v>
      </c>
      <c r="AW359" s="316">
        <f t="shared" si="830"/>
        <v>0</v>
      </c>
      <c r="AX359" s="316">
        <f t="shared" si="830"/>
        <v>0</v>
      </c>
      <c r="AY359" s="316">
        <f t="shared" si="830"/>
        <v>0</v>
      </c>
      <c r="AZ359" s="316">
        <f t="shared" si="830"/>
        <v>0</v>
      </c>
      <c r="BA359" s="316">
        <f t="shared" si="830"/>
        <v>0</v>
      </c>
      <c r="BB359" s="316">
        <f t="shared" si="830"/>
        <v>0</v>
      </c>
      <c r="BC359" s="316">
        <f t="shared" si="830"/>
        <v>0</v>
      </c>
      <c r="BD359" s="316">
        <f t="shared" si="830"/>
        <v>0</v>
      </c>
      <c r="BE359" s="316">
        <f t="shared" si="830"/>
        <v>0</v>
      </c>
      <c r="BF359" s="316">
        <f t="shared" si="830"/>
        <v>0</v>
      </c>
      <c r="BG359" s="316">
        <f t="shared" si="830"/>
        <v>0</v>
      </c>
      <c r="BH359" s="316">
        <f t="shared" si="830"/>
        <v>0</v>
      </c>
      <c r="BI359" s="316">
        <f t="shared" si="830"/>
        <v>0</v>
      </c>
      <c r="BJ359" s="316">
        <f t="shared" si="830"/>
        <v>0</v>
      </c>
      <c r="BK359" s="316">
        <f t="shared" si="830"/>
        <v>0</v>
      </c>
      <c r="BL359" s="316">
        <f t="shared" si="830"/>
        <v>0</v>
      </c>
      <c r="BM359" s="316">
        <f t="shared" si="830"/>
        <v>0</v>
      </c>
      <c r="BN359" s="316">
        <f t="shared" si="830"/>
        <v>0</v>
      </c>
      <c r="BO359" s="316">
        <f t="shared" si="830"/>
        <v>0</v>
      </c>
      <c r="BP359" s="316">
        <f t="shared" si="830"/>
        <v>0</v>
      </c>
      <c r="BQ359" s="316">
        <f t="shared" si="830"/>
        <v>0</v>
      </c>
      <c r="BR359" s="316">
        <f t="shared" si="830"/>
        <v>0</v>
      </c>
      <c r="BS359" s="316">
        <f t="shared" si="830"/>
        <v>0</v>
      </c>
      <c r="BT359" s="316">
        <f t="shared" ref="BT359:BX359" si="831">BT129</f>
        <v>0</v>
      </c>
      <c r="BU359" s="316">
        <f t="shared" si="831"/>
        <v>0</v>
      </c>
      <c r="BV359" s="316">
        <f t="shared" si="831"/>
        <v>0</v>
      </c>
      <c r="BW359" s="316">
        <f t="shared" si="831"/>
        <v>0</v>
      </c>
      <c r="BX359" s="316">
        <f t="shared" si="831"/>
        <v>0</v>
      </c>
    </row>
    <row r="360" spans="1:76" ht="12" customHeight="1" x14ac:dyDescent="0.2">
      <c r="A360" s="727"/>
      <c r="B360" s="714"/>
      <c r="C360" s="714"/>
      <c r="D360" s="710"/>
      <c r="E360" s="710"/>
      <c r="F360" s="90" t="s">
        <v>324</v>
      </c>
      <c r="G360" s="316">
        <f>IF($C129="","N/A",G359)</f>
        <v>0</v>
      </c>
      <c r="H360" s="316">
        <f>IF($C129="NON-QALY",IF(H$115="-","",H$158*H359),IF($C129="QALY",IF(H$115="-","",H359*H$159),"N/A"))</f>
        <v>0</v>
      </c>
      <c r="I360" s="316">
        <f t="shared" ref="I360:BT360" si="832">IF($C129="NON-QALY",IF(I$115="-","",I$158*I359),IF($C129="QALY",IF(I$115="-","",I359*I$159),"N/A"))</f>
        <v>0</v>
      </c>
      <c r="J360" s="316">
        <f t="shared" si="832"/>
        <v>0</v>
      </c>
      <c r="K360" s="316">
        <f t="shared" si="832"/>
        <v>0</v>
      </c>
      <c r="L360" s="316">
        <f t="shared" si="832"/>
        <v>0</v>
      </c>
      <c r="M360" s="316">
        <f t="shared" si="832"/>
        <v>0</v>
      </c>
      <c r="N360" s="316">
        <f t="shared" si="832"/>
        <v>0</v>
      </c>
      <c r="O360" s="316">
        <f t="shared" si="832"/>
        <v>0</v>
      </c>
      <c r="P360" s="316">
        <f t="shared" si="832"/>
        <v>0</v>
      </c>
      <c r="Q360" s="316">
        <f t="shared" si="832"/>
        <v>0</v>
      </c>
      <c r="R360" s="316">
        <f t="shared" si="832"/>
        <v>0</v>
      </c>
      <c r="S360" s="316">
        <f t="shared" si="832"/>
        <v>0</v>
      </c>
      <c r="T360" s="316">
        <f t="shared" si="832"/>
        <v>0</v>
      </c>
      <c r="U360" s="316">
        <f t="shared" si="832"/>
        <v>0</v>
      </c>
      <c r="V360" s="316">
        <f t="shared" si="832"/>
        <v>0</v>
      </c>
      <c r="W360" s="316">
        <f t="shared" si="832"/>
        <v>0</v>
      </c>
      <c r="X360" s="316">
        <f t="shared" si="832"/>
        <v>0</v>
      </c>
      <c r="Y360" s="316">
        <f t="shared" si="832"/>
        <v>0</v>
      </c>
      <c r="Z360" s="316">
        <f t="shared" si="832"/>
        <v>0</v>
      </c>
      <c r="AA360" s="316">
        <f t="shared" si="832"/>
        <v>0</v>
      </c>
      <c r="AB360" s="316">
        <f t="shared" si="832"/>
        <v>0</v>
      </c>
      <c r="AC360" s="316">
        <f t="shared" si="832"/>
        <v>0</v>
      </c>
      <c r="AD360" s="316">
        <f t="shared" si="832"/>
        <v>0</v>
      </c>
      <c r="AE360" s="316">
        <f t="shared" si="832"/>
        <v>0</v>
      </c>
      <c r="AF360" s="316">
        <f t="shared" si="832"/>
        <v>0</v>
      </c>
      <c r="AG360" s="316">
        <f t="shared" si="832"/>
        <v>0</v>
      </c>
      <c r="AH360" s="316">
        <f t="shared" si="832"/>
        <v>0</v>
      </c>
      <c r="AI360" s="316">
        <f t="shared" si="832"/>
        <v>0</v>
      </c>
      <c r="AJ360" s="316">
        <f t="shared" si="832"/>
        <v>0</v>
      </c>
      <c r="AK360" s="316">
        <f t="shared" si="832"/>
        <v>0</v>
      </c>
      <c r="AL360" s="316">
        <f t="shared" si="832"/>
        <v>0</v>
      </c>
      <c r="AM360" s="316">
        <f t="shared" si="832"/>
        <v>0</v>
      </c>
      <c r="AN360" s="316">
        <f t="shared" si="832"/>
        <v>0</v>
      </c>
      <c r="AO360" s="316">
        <f t="shared" si="832"/>
        <v>0</v>
      </c>
      <c r="AP360" s="316">
        <f t="shared" si="832"/>
        <v>0</v>
      </c>
      <c r="AQ360" s="316">
        <f t="shared" si="832"/>
        <v>0</v>
      </c>
      <c r="AR360" s="316">
        <f t="shared" si="832"/>
        <v>0</v>
      </c>
      <c r="AS360" s="316">
        <f t="shared" si="832"/>
        <v>0</v>
      </c>
      <c r="AT360" s="316">
        <f t="shared" si="832"/>
        <v>0</v>
      </c>
      <c r="AU360" s="316">
        <f t="shared" si="832"/>
        <v>0</v>
      </c>
      <c r="AV360" s="316">
        <f t="shared" si="832"/>
        <v>0</v>
      </c>
      <c r="AW360" s="316">
        <f t="shared" si="832"/>
        <v>0</v>
      </c>
      <c r="AX360" s="316">
        <f t="shared" si="832"/>
        <v>0</v>
      </c>
      <c r="AY360" s="316">
        <f t="shared" si="832"/>
        <v>0</v>
      </c>
      <c r="AZ360" s="316">
        <f t="shared" si="832"/>
        <v>0</v>
      </c>
      <c r="BA360" s="316">
        <f t="shared" si="832"/>
        <v>0</v>
      </c>
      <c r="BB360" s="316">
        <f t="shared" si="832"/>
        <v>0</v>
      </c>
      <c r="BC360" s="316">
        <f t="shared" si="832"/>
        <v>0</v>
      </c>
      <c r="BD360" s="316">
        <f t="shared" si="832"/>
        <v>0</v>
      </c>
      <c r="BE360" s="316">
        <f t="shared" si="832"/>
        <v>0</v>
      </c>
      <c r="BF360" s="316">
        <f t="shared" si="832"/>
        <v>0</v>
      </c>
      <c r="BG360" s="316">
        <f t="shared" si="832"/>
        <v>0</v>
      </c>
      <c r="BH360" s="316">
        <f t="shared" si="832"/>
        <v>0</v>
      </c>
      <c r="BI360" s="316">
        <f t="shared" si="832"/>
        <v>0</v>
      </c>
      <c r="BJ360" s="316">
        <f t="shared" si="832"/>
        <v>0</v>
      </c>
      <c r="BK360" s="316">
        <f t="shared" si="832"/>
        <v>0</v>
      </c>
      <c r="BL360" s="316">
        <f t="shared" si="832"/>
        <v>0</v>
      </c>
      <c r="BM360" s="316">
        <f t="shared" si="832"/>
        <v>0</v>
      </c>
      <c r="BN360" s="316">
        <f t="shared" si="832"/>
        <v>0</v>
      </c>
      <c r="BO360" s="316">
        <f t="shared" si="832"/>
        <v>0</v>
      </c>
      <c r="BP360" s="316">
        <f t="shared" si="832"/>
        <v>0</v>
      </c>
      <c r="BQ360" s="316">
        <f t="shared" si="832"/>
        <v>0</v>
      </c>
      <c r="BR360" s="316">
        <f t="shared" si="832"/>
        <v>0</v>
      </c>
      <c r="BS360" s="316">
        <f t="shared" si="832"/>
        <v>0</v>
      </c>
      <c r="BT360" s="316">
        <f t="shared" si="832"/>
        <v>0</v>
      </c>
      <c r="BU360" s="316">
        <f t="shared" ref="BU360:BX360" si="833">IF($C129="NON-QALY",IF(BU$115="-","",BU$158*BU359),IF($C129="QALY",IF(BU$115="-","",BU359*BU$159),"N/A"))</f>
        <v>0</v>
      </c>
      <c r="BV360" s="316">
        <f t="shared" si="833"/>
        <v>0</v>
      </c>
      <c r="BW360" s="316">
        <f t="shared" si="833"/>
        <v>0</v>
      </c>
      <c r="BX360" s="316">
        <f t="shared" si="833"/>
        <v>0</v>
      </c>
    </row>
    <row r="361" spans="1:76" ht="12" customHeight="1" x14ac:dyDescent="0.2">
      <c r="A361" s="726" t="s">
        <v>644</v>
      </c>
      <c r="B361" s="713">
        <f>B130</f>
        <v>0</v>
      </c>
      <c r="C361" s="713" t="str">
        <f>C130</f>
        <v>Non-QALY</v>
      </c>
      <c r="D361" s="709">
        <f>E361/(IF(C130="QALY",Factors!$BU$83,Factors!$BU$82))</f>
        <v>0</v>
      </c>
      <c r="E361" s="709">
        <f t="shared" ref="E361" si="834">SUM(G362:BX362)</f>
        <v>0</v>
      </c>
      <c r="F361" s="34" t="s">
        <v>325</v>
      </c>
      <c r="G361" s="316">
        <f>G130</f>
        <v>0</v>
      </c>
      <c r="H361" s="316">
        <f t="shared" ref="H361:BS361" si="835">H130</f>
        <v>0</v>
      </c>
      <c r="I361" s="316">
        <f t="shared" si="835"/>
        <v>0</v>
      </c>
      <c r="J361" s="316">
        <f t="shared" si="835"/>
        <v>0</v>
      </c>
      <c r="K361" s="316">
        <f t="shared" si="835"/>
        <v>0</v>
      </c>
      <c r="L361" s="316">
        <f t="shared" si="835"/>
        <v>0</v>
      </c>
      <c r="M361" s="316">
        <f t="shared" si="835"/>
        <v>0</v>
      </c>
      <c r="N361" s="316">
        <f t="shared" si="835"/>
        <v>0</v>
      </c>
      <c r="O361" s="316">
        <f t="shared" si="835"/>
        <v>0</v>
      </c>
      <c r="P361" s="316">
        <f t="shared" si="835"/>
        <v>0</v>
      </c>
      <c r="Q361" s="316">
        <f t="shared" si="835"/>
        <v>0</v>
      </c>
      <c r="R361" s="316">
        <f t="shared" si="835"/>
        <v>0</v>
      </c>
      <c r="S361" s="316">
        <f t="shared" si="835"/>
        <v>0</v>
      </c>
      <c r="T361" s="316">
        <f t="shared" si="835"/>
        <v>0</v>
      </c>
      <c r="U361" s="316">
        <f t="shared" si="835"/>
        <v>0</v>
      </c>
      <c r="V361" s="316">
        <f t="shared" si="835"/>
        <v>0</v>
      </c>
      <c r="W361" s="316">
        <f t="shared" si="835"/>
        <v>0</v>
      </c>
      <c r="X361" s="316">
        <f t="shared" si="835"/>
        <v>0</v>
      </c>
      <c r="Y361" s="316">
        <f t="shared" si="835"/>
        <v>0</v>
      </c>
      <c r="Z361" s="316">
        <f t="shared" si="835"/>
        <v>0</v>
      </c>
      <c r="AA361" s="316">
        <f t="shared" si="835"/>
        <v>0</v>
      </c>
      <c r="AB361" s="316">
        <f t="shared" si="835"/>
        <v>0</v>
      </c>
      <c r="AC361" s="316">
        <f t="shared" si="835"/>
        <v>0</v>
      </c>
      <c r="AD361" s="316">
        <f t="shared" si="835"/>
        <v>0</v>
      </c>
      <c r="AE361" s="316">
        <f t="shared" si="835"/>
        <v>0</v>
      </c>
      <c r="AF361" s="316">
        <f t="shared" si="835"/>
        <v>0</v>
      </c>
      <c r="AG361" s="316">
        <f t="shared" si="835"/>
        <v>0</v>
      </c>
      <c r="AH361" s="316">
        <f t="shared" si="835"/>
        <v>0</v>
      </c>
      <c r="AI361" s="316">
        <f t="shared" si="835"/>
        <v>0</v>
      </c>
      <c r="AJ361" s="316">
        <f t="shared" si="835"/>
        <v>0</v>
      </c>
      <c r="AK361" s="316">
        <f t="shared" si="835"/>
        <v>0</v>
      </c>
      <c r="AL361" s="316">
        <f t="shared" si="835"/>
        <v>0</v>
      </c>
      <c r="AM361" s="316">
        <f t="shared" si="835"/>
        <v>0</v>
      </c>
      <c r="AN361" s="316">
        <f t="shared" si="835"/>
        <v>0</v>
      </c>
      <c r="AO361" s="316">
        <f t="shared" si="835"/>
        <v>0</v>
      </c>
      <c r="AP361" s="316">
        <f t="shared" si="835"/>
        <v>0</v>
      </c>
      <c r="AQ361" s="316">
        <f t="shared" si="835"/>
        <v>0</v>
      </c>
      <c r="AR361" s="316">
        <f t="shared" si="835"/>
        <v>0</v>
      </c>
      <c r="AS361" s="316">
        <f t="shared" si="835"/>
        <v>0</v>
      </c>
      <c r="AT361" s="316">
        <f t="shared" si="835"/>
        <v>0</v>
      </c>
      <c r="AU361" s="316">
        <f t="shared" si="835"/>
        <v>0</v>
      </c>
      <c r="AV361" s="316">
        <f t="shared" si="835"/>
        <v>0</v>
      </c>
      <c r="AW361" s="316">
        <f t="shared" si="835"/>
        <v>0</v>
      </c>
      <c r="AX361" s="316">
        <f t="shared" si="835"/>
        <v>0</v>
      </c>
      <c r="AY361" s="316">
        <f t="shared" si="835"/>
        <v>0</v>
      </c>
      <c r="AZ361" s="316">
        <f t="shared" si="835"/>
        <v>0</v>
      </c>
      <c r="BA361" s="316">
        <f t="shared" si="835"/>
        <v>0</v>
      </c>
      <c r="BB361" s="316">
        <f t="shared" si="835"/>
        <v>0</v>
      </c>
      <c r="BC361" s="316">
        <f t="shared" si="835"/>
        <v>0</v>
      </c>
      <c r="BD361" s="316">
        <f t="shared" si="835"/>
        <v>0</v>
      </c>
      <c r="BE361" s="316">
        <f t="shared" si="835"/>
        <v>0</v>
      </c>
      <c r="BF361" s="316">
        <f t="shared" si="835"/>
        <v>0</v>
      </c>
      <c r="BG361" s="316">
        <f t="shared" si="835"/>
        <v>0</v>
      </c>
      <c r="BH361" s="316">
        <f t="shared" si="835"/>
        <v>0</v>
      </c>
      <c r="BI361" s="316">
        <f t="shared" si="835"/>
        <v>0</v>
      </c>
      <c r="BJ361" s="316">
        <f t="shared" si="835"/>
        <v>0</v>
      </c>
      <c r="BK361" s="316">
        <f t="shared" si="835"/>
        <v>0</v>
      </c>
      <c r="BL361" s="316">
        <f t="shared" si="835"/>
        <v>0</v>
      </c>
      <c r="BM361" s="316">
        <f t="shared" si="835"/>
        <v>0</v>
      </c>
      <c r="BN361" s="316">
        <f t="shared" si="835"/>
        <v>0</v>
      </c>
      <c r="BO361" s="316">
        <f t="shared" si="835"/>
        <v>0</v>
      </c>
      <c r="BP361" s="316">
        <f t="shared" si="835"/>
        <v>0</v>
      </c>
      <c r="BQ361" s="316">
        <f t="shared" si="835"/>
        <v>0</v>
      </c>
      <c r="BR361" s="316">
        <f t="shared" si="835"/>
        <v>0</v>
      </c>
      <c r="BS361" s="316">
        <f t="shared" si="835"/>
        <v>0</v>
      </c>
      <c r="BT361" s="316">
        <f t="shared" ref="BT361:BX361" si="836">BT130</f>
        <v>0</v>
      </c>
      <c r="BU361" s="316">
        <f t="shared" si="836"/>
        <v>0</v>
      </c>
      <c r="BV361" s="316">
        <f t="shared" si="836"/>
        <v>0</v>
      </c>
      <c r="BW361" s="316">
        <f t="shared" si="836"/>
        <v>0</v>
      </c>
      <c r="BX361" s="316">
        <f t="shared" si="836"/>
        <v>0</v>
      </c>
    </row>
    <row r="362" spans="1:76" ht="12" customHeight="1" x14ac:dyDescent="0.2">
      <c r="A362" s="727"/>
      <c r="B362" s="714"/>
      <c r="C362" s="714"/>
      <c r="D362" s="710"/>
      <c r="E362" s="710"/>
      <c r="F362" s="90" t="s">
        <v>324</v>
      </c>
      <c r="G362" s="316">
        <f>IF($C130="","N/A",G361)</f>
        <v>0</v>
      </c>
      <c r="H362" s="316">
        <f>IF($C130="NON-QALY",IF(H$115="-","",H$158*H361),IF($C130="QALY",IF(H$115="-","",H361*H$159),"N/A"))</f>
        <v>0</v>
      </c>
      <c r="I362" s="316">
        <f t="shared" ref="I362:BT362" si="837">IF($C130="NON-QALY",IF(I$115="-","",I$158*I361),IF($C130="QALY",IF(I$115="-","",I361*I$159),"N/A"))</f>
        <v>0</v>
      </c>
      <c r="J362" s="316">
        <f t="shared" si="837"/>
        <v>0</v>
      </c>
      <c r="K362" s="316">
        <f t="shared" si="837"/>
        <v>0</v>
      </c>
      <c r="L362" s="316">
        <f t="shared" si="837"/>
        <v>0</v>
      </c>
      <c r="M362" s="316">
        <f t="shared" si="837"/>
        <v>0</v>
      </c>
      <c r="N362" s="316">
        <f t="shared" si="837"/>
        <v>0</v>
      </c>
      <c r="O362" s="316">
        <f t="shared" si="837"/>
        <v>0</v>
      </c>
      <c r="P362" s="316">
        <f t="shared" si="837"/>
        <v>0</v>
      </c>
      <c r="Q362" s="316">
        <f t="shared" si="837"/>
        <v>0</v>
      </c>
      <c r="R362" s="316">
        <f t="shared" si="837"/>
        <v>0</v>
      </c>
      <c r="S362" s="316">
        <f t="shared" si="837"/>
        <v>0</v>
      </c>
      <c r="T362" s="316">
        <f t="shared" si="837"/>
        <v>0</v>
      </c>
      <c r="U362" s="316">
        <f t="shared" si="837"/>
        <v>0</v>
      </c>
      <c r="V362" s="316">
        <f t="shared" si="837"/>
        <v>0</v>
      </c>
      <c r="W362" s="316">
        <f t="shared" si="837"/>
        <v>0</v>
      </c>
      <c r="X362" s="316">
        <f t="shared" si="837"/>
        <v>0</v>
      </c>
      <c r="Y362" s="316">
        <f t="shared" si="837"/>
        <v>0</v>
      </c>
      <c r="Z362" s="316">
        <f t="shared" si="837"/>
        <v>0</v>
      </c>
      <c r="AA362" s="316">
        <f t="shared" si="837"/>
        <v>0</v>
      </c>
      <c r="AB362" s="316">
        <f t="shared" si="837"/>
        <v>0</v>
      </c>
      <c r="AC362" s="316">
        <f t="shared" si="837"/>
        <v>0</v>
      </c>
      <c r="AD362" s="316">
        <f t="shared" si="837"/>
        <v>0</v>
      </c>
      <c r="AE362" s="316">
        <f t="shared" si="837"/>
        <v>0</v>
      </c>
      <c r="AF362" s="316">
        <f t="shared" si="837"/>
        <v>0</v>
      </c>
      <c r="AG362" s="316">
        <f t="shared" si="837"/>
        <v>0</v>
      </c>
      <c r="AH362" s="316">
        <f t="shared" si="837"/>
        <v>0</v>
      </c>
      <c r="AI362" s="316">
        <f t="shared" si="837"/>
        <v>0</v>
      </c>
      <c r="AJ362" s="316">
        <f t="shared" si="837"/>
        <v>0</v>
      </c>
      <c r="AK362" s="316">
        <f t="shared" si="837"/>
        <v>0</v>
      </c>
      <c r="AL362" s="316">
        <f t="shared" si="837"/>
        <v>0</v>
      </c>
      <c r="AM362" s="316">
        <f t="shared" si="837"/>
        <v>0</v>
      </c>
      <c r="AN362" s="316">
        <f t="shared" si="837"/>
        <v>0</v>
      </c>
      <c r="AO362" s="316">
        <f t="shared" si="837"/>
        <v>0</v>
      </c>
      <c r="AP362" s="316">
        <f t="shared" si="837"/>
        <v>0</v>
      </c>
      <c r="AQ362" s="316">
        <f t="shared" si="837"/>
        <v>0</v>
      </c>
      <c r="AR362" s="316">
        <f t="shared" si="837"/>
        <v>0</v>
      </c>
      <c r="AS362" s="316">
        <f t="shared" si="837"/>
        <v>0</v>
      </c>
      <c r="AT362" s="316">
        <f t="shared" si="837"/>
        <v>0</v>
      </c>
      <c r="AU362" s="316">
        <f t="shared" si="837"/>
        <v>0</v>
      </c>
      <c r="AV362" s="316">
        <f t="shared" si="837"/>
        <v>0</v>
      </c>
      <c r="AW362" s="316">
        <f t="shared" si="837"/>
        <v>0</v>
      </c>
      <c r="AX362" s="316">
        <f t="shared" si="837"/>
        <v>0</v>
      </c>
      <c r="AY362" s="316">
        <f t="shared" si="837"/>
        <v>0</v>
      </c>
      <c r="AZ362" s="316">
        <f t="shared" si="837"/>
        <v>0</v>
      </c>
      <c r="BA362" s="316">
        <f t="shared" si="837"/>
        <v>0</v>
      </c>
      <c r="BB362" s="316">
        <f t="shared" si="837"/>
        <v>0</v>
      </c>
      <c r="BC362" s="316">
        <f t="shared" si="837"/>
        <v>0</v>
      </c>
      <c r="BD362" s="316">
        <f t="shared" si="837"/>
        <v>0</v>
      </c>
      <c r="BE362" s="316">
        <f t="shared" si="837"/>
        <v>0</v>
      </c>
      <c r="BF362" s="316">
        <f t="shared" si="837"/>
        <v>0</v>
      </c>
      <c r="BG362" s="316">
        <f t="shared" si="837"/>
        <v>0</v>
      </c>
      <c r="BH362" s="316">
        <f t="shared" si="837"/>
        <v>0</v>
      </c>
      <c r="BI362" s="316">
        <f t="shared" si="837"/>
        <v>0</v>
      </c>
      <c r="BJ362" s="316">
        <f t="shared" si="837"/>
        <v>0</v>
      </c>
      <c r="BK362" s="316">
        <f t="shared" si="837"/>
        <v>0</v>
      </c>
      <c r="BL362" s="316">
        <f t="shared" si="837"/>
        <v>0</v>
      </c>
      <c r="BM362" s="316">
        <f t="shared" si="837"/>
        <v>0</v>
      </c>
      <c r="BN362" s="316">
        <f t="shared" si="837"/>
        <v>0</v>
      </c>
      <c r="BO362" s="316">
        <f t="shared" si="837"/>
        <v>0</v>
      </c>
      <c r="BP362" s="316">
        <f t="shared" si="837"/>
        <v>0</v>
      </c>
      <c r="BQ362" s="316">
        <f t="shared" si="837"/>
        <v>0</v>
      </c>
      <c r="BR362" s="316">
        <f t="shared" si="837"/>
        <v>0</v>
      </c>
      <c r="BS362" s="316">
        <f t="shared" si="837"/>
        <v>0</v>
      </c>
      <c r="BT362" s="316">
        <f t="shared" si="837"/>
        <v>0</v>
      </c>
      <c r="BU362" s="316">
        <f t="shared" ref="BU362:BX362" si="838">IF($C130="NON-QALY",IF(BU$115="-","",BU$158*BU361),IF($C130="QALY",IF(BU$115="-","",BU361*BU$159),"N/A"))</f>
        <v>0</v>
      </c>
      <c r="BV362" s="316">
        <f t="shared" si="838"/>
        <v>0</v>
      </c>
      <c r="BW362" s="316">
        <f t="shared" si="838"/>
        <v>0</v>
      </c>
      <c r="BX362" s="316">
        <f t="shared" si="838"/>
        <v>0</v>
      </c>
    </row>
    <row r="363" spans="1:76" s="31" customFormat="1" ht="12" customHeight="1" x14ac:dyDescent="0.2">
      <c r="C363" s="490" t="s">
        <v>55</v>
      </c>
      <c r="D363" s="319">
        <f>SUM(D333:D362)</f>
        <v>0</v>
      </c>
      <c r="E363" s="319">
        <f>SUM(E333:E362)</f>
        <v>0</v>
      </c>
      <c r="F363" s="319">
        <f>SUM(G363:BX363)</f>
        <v>0</v>
      </c>
      <c r="G363" s="317">
        <f>SUM(G362,G360,G358,G356,G354,G352,G350,G348,G346,G344,G342,G340,G338,G336,G334)</f>
        <v>0</v>
      </c>
      <c r="H363" s="317">
        <f t="shared" ref="H363" si="839">SUM(H362,H360,H358,H356,H354,H352,H350,H348,H346,H344,H342,H340,H338,H336,H334)</f>
        <v>0</v>
      </c>
      <c r="I363" s="317">
        <f t="shared" ref="I363" si="840">SUM(I362,I360,I358,I356,I354,I352,I350,I348,I346,I344,I342,I340,I338,I336,I334)</f>
        <v>0</v>
      </c>
      <c r="J363" s="317">
        <f t="shared" ref="J363" si="841">SUM(J362,J360,J358,J356,J354,J352,J350,J348,J346,J344,J342,J340,J338,J336,J334)</f>
        <v>0</v>
      </c>
      <c r="K363" s="317">
        <f t="shared" ref="K363" si="842">SUM(K362,K360,K358,K356,K354,K352,K350,K348,K346,K344,K342,K340,K338,K336,K334)</f>
        <v>0</v>
      </c>
      <c r="L363" s="317">
        <f t="shared" ref="L363" si="843">SUM(L362,L360,L358,L356,L354,L352,L350,L348,L346,L344,L342,L340,L338,L336,L334)</f>
        <v>0</v>
      </c>
      <c r="M363" s="317">
        <f t="shared" ref="M363" si="844">SUM(M362,M360,M358,M356,M354,M352,M350,M348,M346,M344,M342,M340,M338,M336,M334)</f>
        <v>0</v>
      </c>
      <c r="N363" s="317">
        <f t="shared" ref="N363" si="845">SUM(N362,N360,N358,N356,N354,N352,N350,N348,N346,N344,N342,N340,N338,N336,N334)</f>
        <v>0</v>
      </c>
      <c r="O363" s="317">
        <f t="shared" ref="O363" si="846">SUM(O362,O360,O358,O356,O354,O352,O350,O348,O346,O344,O342,O340,O338,O336,O334)</f>
        <v>0</v>
      </c>
      <c r="P363" s="317">
        <f t="shared" ref="P363" si="847">SUM(P362,P360,P358,P356,P354,P352,P350,P348,P346,P344,P342,P340,P338,P336,P334)</f>
        <v>0</v>
      </c>
      <c r="Q363" s="317">
        <f t="shared" ref="Q363" si="848">SUM(Q362,Q360,Q358,Q356,Q354,Q352,Q350,Q348,Q346,Q344,Q342,Q340,Q338,Q336,Q334)</f>
        <v>0</v>
      </c>
      <c r="R363" s="317">
        <f t="shared" ref="R363" si="849">SUM(R362,R360,R358,R356,R354,R352,R350,R348,R346,R344,R342,R340,R338,R336,R334)</f>
        <v>0</v>
      </c>
      <c r="S363" s="317">
        <f t="shared" ref="S363" si="850">SUM(S362,S360,S358,S356,S354,S352,S350,S348,S346,S344,S342,S340,S338,S336,S334)</f>
        <v>0</v>
      </c>
      <c r="T363" s="317">
        <f t="shared" ref="T363" si="851">SUM(T362,T360,T358,T356,T354,T352,T350,T348,T346,T344,T342,T340,T338,T336,T334)</f>
        <v>0</v>
      </c>
      <c r="U363" s="317">
        <f t="shared" ref="U363" si="852">SUM(U362,U360,U358,U356,U354,U352,U350,U348,U346,U344,U342,U340,U338,U336,U334)</f>
        <v>0</v>
      </c>
      <c r="V363" s="317">
        <f t="shared" ref="V363" si="853">SUM(V362,V360,V358,V356,V354,V352,V350,V348,V346,V344,V342,V340,V338,V336,V334)</f>
        <v>0</v>
      </c>
      <c r="W363" s="317">
        <f t="shared" ref="W363" si="854">SUM(W362,W360,W358,W356,W354,W352,W350,W348,W346,W344,W342,W340,W338,W336,W334)</f>
        <v>0</v>
      </c>
      <c r="X363" s="317">
        <f t="shared" ref="X363" si="855">SUM(X362,X360,X358,X356,X354,X352,X350,X348,X346,X344,X342,X340,X338,X336,X334)</f>
        <v>0</v>
      </c>
      <c r="Y363" s="317">
        <f t="shared" ref="Y363" si="856">SUM(Y362,Y360,Y358,Y356,Y354,Y352,Y350,Y348,Y346,Y344,Y342,Y340,Y338,Y336,Y334)</f>
        <v>0</v>
      </c>
      <c r="Z363" s="317">
        <f t="shared" ref="Z363" si="857">SUM(Z362,Z360,Z358,Z356,Z354,Z352,Z350,Z348,Z346,Z344,Z342,Z340,Z338,Z336,Z334)</f>
        <v>0</v>
      </c>
      <c r="AA363" s="317">
        <f t="shared" ref="AA363" si="858">SUM(AA362,AA360,AA358,AA356,AA354,AA352,AA350,AA348,AA346,AA344,AA342,AA340,AA338,AA336,AA334)</f>
        <v>0</v>
      </c>
      <c r="AB363" s="317">
        <f t="shared" ref="AB363" si="859">SUM(AB362,AB360,AB358,AB356,AB354,AB352,AB350,AB348,AB346,AB344,AB342,AB340,AB338,AB336,AB334)</f>
        <v>0</v>
      </c>
      <c r="AC363" s="317">
        <f t="shared" ref="AC363" si="860">SUM(AC362,AC360,AC358,AC356,AC354,AC352,AC350,AC348,AC346,AC344,AC342,AC340,AC338,AC336,AC334)</f>
        <v>0</v>
      </c>
      <c r="AD363" s="317">
        <f t="shared" ref="AD363" si="861">SUM(AD362,AD360,AD358,AD356,AD354,AD352,AD350,AD348,AD346,AD344,AD342,AD340,AD338,AD336,AD334)</f>
        <v>0</v>
      </c>
      <c r="AE363" s="317">
        <f t="shared" ref="AE363" si="862">SUM(AE362,AE360,AE358,AE356,AE354,AE352,AE350,AE348,AE346,AE344,AE342,AE340,AE338,AE336,AE334)</f>
        <v>0</v>
      </c>
      <c r="AF363" s="317">
        <f t="shared" ref="AF363" si="863">SUM(AF362,AF360,AF358,AF356,AF354,AF352,AF350,AF348,AF346,AF344,AF342,AF340,AF338,AF336,AF334)</f>
        <v>0</v>
      </c>
      <c r="AG363" s="317">
        <f t="shared" ref="AG363" si="864">SUM(AG362,AG360,AG358,AG356,AG354,AG352,AG350,AG348,AG346,AG344,AG342,AG340,AG338,AG336,AG334)</f>
        <v>0</v>
      </c>
      <c r="AH363" s="317">
        <f t="shared" ref="AH363" si="865">SUM(AH362,AH360,AH358,AH356,AH354,AH352,AH350,AH348,AH346,AH344,AH342,AH340,AH338,AH336,AH334)</f>
        <v>0</v>
      </c>
      <c r="AI363" s="317">
        <f t="shared" ref="AI363" si="866">SUM(AI362,AI360,AI358,AI356,AI354,AI352,AI350,AI348,AI346,AI344,AI342,AI340,AI338,AI336,AI334)</f>
        <v>0</v>
      </c>
      <c r="AJ363" s="317">
        <f t="shared" ref="AJ363" si="867">SUM(AJ362,AJ360,AJ358,AJ356,AJ354,AJ352,AJ350,AJ348,AJ346,AJ344,AJ342,AJ340,AJ338,AJ336,AJ334)</f>
        <v>0</v>
      </c>
      <c r="AK363" s="317">
        <f t="shared" ref="AK363" si="868">SUM(AK362,AK360,AK358,AK356,AK354,AK352,AK350,AK348,AK346,AK344,AK342,AK340,AK338,AK336,AK334)</f>
        <v>0</v>
      </c>
      <c r="AL363" s="317">
        <f t="shared" ref="AL363" si="869">SUM(AL362,AL360,AL358,AL356,AL354,AL352,AL350,AL348,AL346,AL344,AL342,AL340,AL338,AL336,AL334)</f>
        <v>0</v>
      </c>
      <c r="AM363" s="317">
        <f t="shared" ref="AM363" si="870">SUM(AM362,AM360,AM358,AM356,AM354,AM352,AM350,AM348,AM346,AM344,AM342,AM340,AM338,AM336,AM334)</f>
        <v>0</v>
      </c>
      <c r="AN363" s="317">
        <f t="shared" ref="AN363" si="871">SUM(AN362,AN360,AN358,AN356,AN354,AN352,AN350,AN348,AN346,AN344,AN342,AN340,AN338,AN336,AN334)</f>
        <v>0</v>
      </c>
      <c r="AO363" s="317">
        <f t="shared" ref="AO363" si="872">SUM(AO362,AO360,AO358,AO356,AO354,AO352,AO350,AO348,AO346,AO344,AO342,AO340,AO338,AO336,AO334)</f>
        <v>0</v>
      </c>
      <c r="AP363" s="317">
        <f t="shared" ref="AP363" si="873">SUM(AP362,AP360,AP358,AP356,AP354,AP352,AP350,AP348,AP346,AP344,AP342,AP340,AP338,AP336,AP334)</f>
        <v>0</v>
      </c>
      <c r="AQ363" s="317">
        <f t="shared" ref="AQ363" si="874">SUM(AQ362,AQ360,AQ358,AQ356,AQ354,AQ352,AQ350,AQ348,AQ346,AQ344,AQ342,AQ340,AQ338,AQ336,AQ334)</f>
        <v>0</v>
      </c>
      <c r="AR363" s="317">
        <f t="shared" ref="AR363" si="875">SUM(AR362,AR360,AR358,AR356,AR354,AR352,AR350,AR348,AR346,AR344,AR342,AR340,AR338,AR336,AR334)</f>
        <v>0</v>
      </c>
      <c r="AS363" s="317">
        <f t="shared" ref="AS363" si="876">SUM(AS362,AS360,AS358,AS356,AS354,AS352,AS350,AS348,AS346,AS344,AS342,AS340,AS338,AS336,AS334)</f>
        <v>0</v>
      </c>
      <c r="AT363" s="317">
        <f t="shared" ref="AT363" si="877">SUM(AT362,AT360,AT358,AT356,AT354,AT352,AT350,AT348,AT346,AT344,AT342,AT340,AT338,AT336,AT334)</f>
        <v>0</v>
      </c>
      <c r="AU363" s="317">
        <f t="shared" ref="AU363" si="878">SUM(AU362,AU360,AU358,AU356,AU354,AU352,AU350,AU348,AU346,AU344,AU342,AU340,AU338,AU336,AU334)</f>
        <v>0</v>
      </c>
      <c r="AV363" s="317">
        <f t="shared" ref="AV363" si="879">SUM(AV362,AV360,AV358,AV356,AV354,AV352,AV350,AV348,AV346,AV344,AV342,AV340,AV338,AV336,AV334)</f>
        <v>0</v>
      </c>
      <c r="AW363" s="317">
        <f t="shared" ref="AW363" si="880">SUM(AW362,AW360,AW358,AW356,AW354,AW352,AW350,AW348,AW346,AW344,AW342,AW340,AW338,AW336,AW334)</f>
        <v>0</v>
      </c>
      <c r="AX363" s="317">
        <f t="shared" ref="AX363" si="881">SUM(AX362,AX360,AX358,AX356,AX354,AX352,AX350,AX348,AX346,AX344,AX342,AX340,AX338,AX336,AX334)</f>
        <v>0</v>
      </c>
      <c r="AY363" s="317">
        <f t="shared" ref="AY363" si="882">SUM(AY362,AY360,AY358,AY356,AY354,AY352,AY350,AY348,AY346,AY344,AY342,AY340,AY338,AY336,AY334)</f>
        <v>0</v>
      </c>
      <c r="AZ363" s="317">
        <f t="shared" ref="AZ363" si="883">SUM(AZ362,AZ360,AZ358,AZ356,AZ354,AZ352,AZ350,AZ348,AZ346,AZ344,AZ342,AZ340,AZ338,AZ336,AZ334)</f>
        <v>0</v>
      </c>
      <c r="BA363" s="317">
        <f t="shared" ref="BA363" si="884">SUM(BA362,BA360,BA358,BA356,BA354,BA352,BA350,BA348,BA346,BA344,BA342,BA340,BA338,BA336,BA334)</f>
        <v>0</v>
      </c>
      <c r="BB363" s="317">
        <f t="shared" ref="BB363" si="885">SUM(BB362,BB360,BB358,BB356,BB354,BB352,BB350,BB348,BB346,BB344,BB342,BB340,BB338,BB336,BB334)</f>
        <v>0</v>
      </c>
      <c r="BC363" s="317">
        <f t="shared" ref="BC363" si="886">SUM(BC362,BC360,BC358,BC356,BC354,BC352,BC350,BC348,BC346,BC344,BC342,BC340,BC338,BC336,BC334)</f>
        <v>0</v>
      </c>
      <c r="BD363" s="317">
        <f t="shared" ref="BD363" si="887">SUM(BD362,BD360,BD358,BD356,BD354,BD352,BD350,BD348,BD346,BD344,BD342,BD340,BD338,BD336,BD334)</f>
        <v>0</v>
      </c>
      <c r="BE363" s="317">
        <f t="shared" ref="BE363" si="888">SUM(BE362,BE360,BE358,BE356,BE354,BE352,BE350,BE348,BE346,BE344,BE342,BE340,BE338,BE336,BE334)</f>
        <v>0</v>
      </c>
      <c r="BF363" s="317">
        <f t="shared" ref="BF363" si="889">SUM(BF362,BF360,BF358,BF356,BF354,BF352,BF350,BF348,BF346,BF344,BF342,BF340,BF338,BF336,BF334)</f>
        <v>0</v>
      </c>
      <c r="BG363" s="317">
        <f t="shared" ref="BG363" si="890">SUM(BG362,BG360,BG358,BG356,BG354,BG352,BG350,BG348,BG346,BG344,BG342,BG340,BG338,BG336,BG334)</f>
        <v>0</v>
      </c>
      <c r="BH363" s="317">
        <f t="shared" ref="BH363" si="891">SUM(BH362,BH360,BH358,BH356,BH354,BH352,BH350,BH348,BH346,BH344,BH342,BH340,BH338,BH336,BH334)</f>
        <v>0</v>
      </c>
      <c r="BI363" s="317">
        <f t="shared" ref="BI363" si="892">SUM(BI362,BI360,BI358,BI356,BI354,BI352,BI350,BI348,BI346,BI344,BI342,BI340,BI338,BI336,BI334)</f>
        <v>0</v>
      </c>
      <c r="BJ363" s="317">
        <f t="shared" ref="BJ363" si="893">SUM(BJ362,BJ360,BJ358,BJ356,BJ354,BJ352,BJ350,BJ348,BJ346,BJ344,BJ342,BJ340,BJ338,BJ336,BJ334)</f>
        <v>0</v>
      </c>
      <c r="BK363" s="317">
        <f t="shared" ref="BK363" si="894">SUM(BK362,BK360,BK358,BK356,BK354,BK352,BK350,BK348,BK346,BK344,BK342,BK340,BK338,BK336,BK334)</f>
        <v>0</v>
      </c>
      <c r="BL363" s="317">
        <f t="shared" ref="BL363" si="895">SUM(BL362,BL360,BL358,BL356,BL354,BL352,BL350,BL348,BL346,BL344,BL342,BL340,BL338,BL336,BL334)</f>
        <v>0</v>
      </c>
      <c r="BM363" s="317">
        <f t="shared" ref="BM363" si="896">SUM(BM362,BM360,BM358,BM356,BM354,BM352,BM350,BM348,BM346,BM344,BM342,BM340,BM338,BM336,BM334)</f>
        <v>0</v>
      </c>
      <c r="BN363" s="317">
        <f t="shared" ref="BN363" si="897">SUM(BN362,BN360,BN358,BN356,BN354,BN352,BN350,BN348,BN346,BN344,BN342,BN340,BN338,BN336,BN334)</f>
        <v>0</v>
      </c>
      <c r="BO363" s="317">
        <f t="shared" ref="BO363" si="898">SUM(BO362,BO360,BO358,BO356,BO354,BO352,BO350,BO348,BO346,BO344,BO342,BO340,BO338,BO336,BO334)</f>
        <v>0</v>
      </c>
      <c r="BP363" s="317">
        <f t="shared" ref="BP363" si="899">SUM(BP362,BP360,BP358,BP356,BP354,BP352,BP350,BP348,BP346,BP344,BP342,BP340,BP338,BP336,BP334)</f>
        <v>0</v>
      </c>
      <c r="BQ363" s="317">
        <f t="shared" ref="BQ363" si="900">SUM(BQ362,BQ360,BQ358,BQ356,BQ354,BQ352,BQ350,BQ348,BQ346,BQ344,BQ342,BQ340,BQ338,BQ336,BQ334)</f>
        <v>0</v>
      </c>
      <c r="BR363" s="317">
        <f t="shared" ref="BR363" si="901">SUM(BR362,BR360,BR358,BR356,BR354,BR352,BR350,BR348,BR346,BR344,BR342,BR340,BR338,BR336,BR334)</f>
        <v>0</v>
      </c>
      <c r="BS363" s="317">
        <f t="shared" ref="BS363" si="902">SUM(BS362,BS360,BS358,BS356,BS354,BS352,BS350,BS348,BS346,BS344,BS342,BS340,BS338,BS336,BS334)</f>
        <v>0</v>
      </c>
      <c r="BT363" s="317">
        <f t="shared" ref="BT363" si="903">SUM(BT362,BT360,BT358,BT356,BT354,BT352,BT350,BT348,BT346,BT344,BT342,BT340,BT338,BT336,BT334)</f>
        <v>0</v>
      </c>
      <c r="BU363" s="317">
        <f t="shared" ref="BU363" si="904">SUM(BU362,BU360,BU358,BU356,BU354,BU352,BU350,BU348,BU346,BU344,BU342,BU340,BU338,BU336,BU334)</f>
        <v>0</v>
      </c>
      <c r="BV363" s="317">
        <f t="shared" ref="BV363" si="905">SUM(BV362,BV360,BV358,BV356,BV354,BV352,BV350,BV348,BV346,BV344,BV342,BV340,BV338,BV336,BV334)</f>
        <v>0</v>
      </c>
      <c r="BW363" s="317">
        <f t="shared" ref="BW363" si="906">SUM(BW362,BW360,BW358,BW356,BW354,BW352,BW350,BW348,BW346,BW344,BW342,BW340,BW338,BW336,BW334)</f>
        <v>0</v>
      </c>
      <c r="BX363" s="317">
        <f t="shared" ref="BX363" si="907">SUM(BX362,BX360,BX358,BX356,BX354,BX352,BX350,BX348,BX346,BX344,BX342,BX340,BX338,BX336,BX334)</f>
        <v>0</v>
      </c>
    </row>
    <row r="364" spans="1:76" ht="12" customHeight="1" x14ac:dyDescent="0.2">
      <c r="D364" s="318"/>
      <c r="E364" s="318"/>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4"/>
      <c r="AD364" s="264"/>
      <c r="AE364" s="264"/>
      <c r="AF364" s="264"/>
      <c r="AG364" s="264"/>
      <c r="AH364" s="264"/>
      <c r="AI364" s="264"/>
      <c r="AJ364" s="264"/>
      <c r="AK364" s="264"/>
      <c r="AL364" s="264"/>
      <c r="AM364" s="264"/>
      <c r="AN364" s="264"/>
      <c r="AO364" s="264"/>
      <c r="AP364" s="264"/>
      <c r="AQ364" s="264"/>
      <c r="AR364" s="264"/>
      <c r="AS364" s="264"/>
      <c r="AT364" s="264"/>
      <c r="AU364" s="264"/>
      <c r="AV364" s="264"/>
      <c r="AW364" s="264"/>
      <c r="AX364" s="264"/>
      <c r="AY364" s="264"/>
      <c r="AZ364" s="264"/>
      <c r="BA364" s="264"/>
      <c r="BB364" s="264"/>
      <c r="BC364" s="264"/>
      <c r="BD364" s="264"/>
      <c r="BE364" s="264"/>
      <c r="BF364" s="264"/>
      <c r="BG364" s="264"/>
      <c r="BH364" s="264"/>
      <c r="BI364" s="264"/>
      <c r="BJ364" s="264"/>
      <c r="BK364" s="264"/>
      <c r="BL364" s="264"/>
      <c r="BM364" s="264"/>
      <c r="BN364" s="264"/>
      <c r="BO364" s="264"/>
      <c r="BP364" s="264"/>
      <c r="BQ364" s="264"/>
      <c r="BR364" s="264"/>
      <c r="BS364" s="264"/>
      <c r="BT364" s="264"/>
      <c r="BU364" s="264"/>
      <c r="BV364" s="264"/>
      <c r="BW364" s="264"/>
      <c r="BX364" s="264"/>
    </row>
    <row r="365" spans="1:76" ht="12" customHeight="1" x14ac:dyDescent="0.2">
      <c r="A365" s="735" t="str">
        <f>A135</f>
        <v xml:space="preserve">Option 6 - </v>
      </c>
      <c r="B365" s="735"/>
      <c r="C365" s="735"/>
      <c r="D365" s="735"/>
      <c r="E365" s="7"/>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c r="AD365" s="264"/>
      <c r="AE365" s="264"/>
      <c r="AF365" s="264"/>
      <c r="AG365" s="264"/>
      <c r="AH365" s="264"/>
      <c r="AI365" s="264"/>
      <c r="AJ365" s="264"/>
      <c r="AK365" s="264"/>
      <c r="AL365" s="264"/>
      <c r="AM365" s="264"/>
      <c r="AN365" s="264"/>
      <c r="AO365" s="264"/>
      <c r="AP365" s="264"/>
      <c r="AQ365" s="264"/>
      <c r="AR365" s="264"/>
      <c r="AS365" s="264"/>
      <c r="AT365" s="264"/>
      <c r="AU365" s="264"/>
      <c r="AV365" s="264"/>
      <c r="AW365" s="264"/>
      <c r="AX365" s="264"/>
      <c r="AY365" s="264"/>
      <c r="AZ365" s="264"/>
      <c r="BA365" s="264"/>
      <c r="BB365" s="264"/>
      <c r="BC365" s="264"/>
      <c r="BD365" s="264"/>
      <c r="BE365" s="264"/>
      <c r="BF365" s="264"/>
      <c r="BG365" s="264"/>
      <c r="BH365" s="264"/>
      <c r="BI365" s="264"/>
      <c r="BJ365" s="264"/>
      <c r="BK365" s="264"/>
      <c r="BL365" s="264"/>
      <c r="BM365" s="264"/>
      <c r="BN365" s="264"/>
      <c r="BO365" s="264"/>
      <c r="BP365" s="264"/>
      <c r="BQ365" s="264"/>
      <c r="BR365" s="264"/>
      <c r="BS365" s="264"/>
      <c r="BT365" s="264"/>
      <c r="BU365" s="264"/>
      <c r="BV365" s="264"/>
      <c r="BW365" s="264"/>
      <c r="BX365" s="264"/>
    </row>
    <row r="366" spans="1:76" ht="12" customHeight="1" x14ac:dyDescent="0.2">
      <c r="A366" s="726" t="s">
        <v>49</v>
      </c>
      <c r="B366" s="713">
        <f>B138</f>
        <v>0</v>
      </c>
      <c r="C366" s="713" t="str">
        <f>C138</f>
        <v>Non-QALY</v>
      </c>
      <c r="D366" s="709">
        <f>E366/(IF(C138="QALY",Factors!$BU$91,Factors!$BU$90))</f>
        <v>0</v>
      </c>
      <c r="E366" s="709">
        <f>SUM(G367:BX367)</f>
        <v>0</v>
      </c>
      <c r="F366" s="34" t="s">
        <v>325</v>
      </c>
      <c r="G366" s="316">
        <f t="shared" ref="G366:H366" si="908">G138</f>
        <v>0</v>
      </c>
      <c r="H366" s="316">
        <f t="shared" si="908"/>
        <v>0</v>
      </c>
      <c r="I366" s="316">
        <f t="shared" ref="I366:BT366" si="909">I138</f>
        <v>0</v>
      </c>
      <c r="J366" s="316">
        <f t="shared" si="909"/>
        <v>0</v>
      </c>
      <c r="K366" s="316">
        <f t="shared" si="909"/>
        <v>0</v>
      </c>
      <c r="L366" s="316">
        <f t="shared" si="909"/>
        <v>0</v>
      </c>
      <c r="M366" s="316">
        <f t="shared" si="909"/>
        <v>0</v>
      </c>
      <c r="N366" s="316">
        <f t="shared" si="909"/>
        <v>0</v>
      </c>
      <c r="O366" s="316">
        <f t="shared" si="909"/>
        <v>0</v>
      </c>
      <c r="P366" s="316">
        <f t="shared" si="909"/>
        <v>0</v>
      </c>
      <c r="Q366" s="316">
        <f t="shared" si="909"/>
        <v>0</v>
      </c>
      <c r="R366" s="316">
        <f t="shared" si="909"/>
        <v>0</v>
      </c>
      <c r="S366" s="316">
        <f t="shared" si="909"/>
        <v>0</v>
      </c>
      <c r="T366" s="316">
        <f t="shared" si="909"/>
        <v>0</v>
      </c>
      <c r="U366" s="316">
        <f t="shared" si="909"/>
        <v>0</v>
      </c>
      <c r="V366" s="316">
        <f t="shared" si="909"/>
        <v>0</v>
      </c>
      <c r="W366" s="316">
        <f t="shared" si="909"/>
        <v>0</v>
      </c>
      <c r="X366" s="316">
        <f t="shared" si="909"/>
        <v>0</v>
      </c>
      <c r="Y366" s="316">
        <f t="shared" si="909"/>
        <v>0</v>
      </c>
      <c r="Z366" s="316">
        <f t="shared" si="909"/>
        <v>0</v>
      </c>
      <c r="AA366" s="316">
        <f t="shared" si="909"/>
        <v>0</v>
      </c>
      <c r="AB366" s="316">
        <f t="shared" si="909"/>
        <v>0</v>
      </c>
      <c r="AC366" s="316">
        <f t="shared" si="909"/>
        <v>0</v>
      </c>
      <c r="AD366" s="316">
        <f t="shared" si="909"/>
        <v>0</v>
      </c>
      <c r="AE366" s="316">
        <f t="shared" si="909"/>
        <v>0</v>
      </c>
      <c r="AF366" s="316">
        <f t="shared" si="909"/>
        <v>0</v>
      </c>
      <c r="AG366" s="316">
        <f t="shared" si="909"/>
        <v>0</v>
      </c>
      <c r="AH366" s="316">
        <f t="shared" si="909"/>
        <v>0</v>
      </c>
      <c r="AI366" s="316">
        <f t="shared" si="909"/>
        <v>0</v>
      </c>
      <c r="AJ366" s="316">
        <f t="shared" si="909"/>
        <v>0</v>
      </c>
      <c r="AK366" s="316">
        <f t="shared" si="909"/>
        <v>0</v>
      </c>
      <c r="AL366" s="316">
        <f t="shared" si="909"/>
        <v>0</v>
      </c>
      <c r="AM366" s="316">
        <f t="shared" si="909"/>
        <v>0</v>
      </c>
      <c r="AN366" s="316">
        <f t="shared" si="909"/>
        <v>0</v>
      </c>
      <c r="AO366" s="316">
        <f t="shared" si="909"/>
        <v>0</v>
      </c>
      <c r="AP366" s="316">
        <f t="shared" si="909"/>
        <v>0</v>
      </c>
      <c r="AQ366" s="316">
        <f t="shared" si="909"/>
        <v>0</v>
      </c>
      <c r="AR366" s="316">
        <f t="shared" si="909"/>
        <v>0</v>
      </c>
      <c r="AS366" s="316">
        <f t="shared" si="909"/>
        <v>0</v>
      </c>
      <c r="AT366" s="316">
        <f t="shared" si="909"/>
        <v>0</v>
      </c>
      <c r="AU366" s="316">
        <f t="shared" si="909"/>
        <v>0</v>
      </c>
      <c r="AV366" s="316">
        <f t="shared" si="909"/>
        <v>0</v>
      </c>
      <c r="AW366" s="316">
        <f t="shared" si="909"/>
        <v>0</v>
      </c>
      <c r="AX366" s="316">
        <f t="shared" si="909"/>
        <v>0</v>
      </c>
      <c r="AY366" s="316">
        <f t="shared" si="909"/>
        <v>0</v>
      </c>
      <c r="AZ366" s="316">
        <f t="shared" si="909"/>
        <v>0</v>
      </c>
      <c r="BA366" s="316">
        <f t="shared" si="909"/>
        <v>0</v>
      </c>
      <c r="BB366" s="316">
        <f t="shared" si="909"/>
        <v>0</v>
      </c>
      <c r="BC366" s="316">
        <f t="shared" si="909"/>
        <v>0</v>
      </c>
      <c r="BD366" s="316">
        <f t="shared" si="909"/>
        <v>0</v>
      </c>
      <c r="BE366" s="316">
        <f t="shared" si="909"/>
        <v>0</v>
      </c>
      <c r="BF366" s="316">
        <f t="shared" si="909"/>
        <v>0</v>
      </c>
      <c r="BG366" s="316">
        <f t="shared" si="909"/>
        <v>0</v>
      </c>
      <c r="BH366" s="316">
        <f t="shared" si="909"/>
        <v>0</v>
      </c>
      <c r="BI366" s="316">
        <f t="shared" si="909"/>
        <v>0</v>
      </c>
      <c r="BJ366" s="316">
        <f t="shared" si="909"/>
        <v>0</v>
      </c>
      <c r="BK366" s="316">
        <f t="shared" si="909"/>
        <v>0</v>
      </c>
      <c r="BL366" s="316">
        <f t="shared" si="909"/>
        <v>0</v>
      </c>
      <c r="BM366" s="316">
        <f t="shared" si="909"/>
        <v>0</v>
      </c>
      <c r="BN366" s="316">
        <f t="shared" si="909"/>
        <v>0</v>
      </c>
      <c r="BO366" s="316">
        <f t="shared" si="909"/>
        <v>0</v>
      </c>
      <c r="BP366" s="316">
        <f t="shared" si="909"/>
        <v>0</v>
      </c>
      <c r="BQ366" s="316">
        <f t="shared" si="909"/>
        <v>0</v>
      </c>
      <c r="BR366" s="316">
        <f t="shared" si="909"/>
        <v>0</v>
      </c>
      <c r="BS366" s="316">
        <f t="shared" si="909"/>
        <v>0</v>
      </c>
      <c r="BT366" s="316">
        <f t="shared" si="909"/>
        <v>0</v>
      </c>
      <c r="BU366" s="316">
        <f t="shared" ref="BU366:BX366" si="910">BU138</f>
        <v>0</v>
      </c>
      <c r="BV366" s="316">
        <f t="shared" si="910"/>
        <v>0</v>
      </c>
      <c r="BW366" s="316">
        <f t="shared" si="910"/>
        <v>0</v>
      </c>
      <c r="BX366" s="316">
        <f t="shared" si="910"/>
        <v>0</v>
      </c>
    </row>
    <row r="367" spans="1:76" ht="12" customHeight="1" x14ac:dyDescent="0.2">
      <c r="A367" s="727"/>
      <c r="B367" s="714"/>
      <c r="C367" s="714"/>
      <c r="D367" s="710"/>
      <c r="E367" s="710"/>
      <c r="F367" s="90" t="s">
        <v>324</v>
      </c>
      <c r="G367" s="316">
        <f>IF($C138="","N/A",G366)</f>
        <v>0</v>
      </c>
      <c r="H367" s="316">
        <f t="shared" ref="H367:BS367" si="911">IF($C138="NON-QALY",IF(H$137="-","",H$158*H366),IF($C138="QALY",IF(H$137="-","",H366*H$159),"N/A"))</f>
        <v>0</v>
      </c>
      <c r="I367" s="316">
        <f t="shared" si="911"/>
        <v>0</v>
      </c>
      <c r="J367" s="316">
        <f t="shared" si="911"/>
        <v>0</v>
      </c>
      <c r="K367" s="316">
        <f t="shared" si="911"/>
        <v>0</v>
      </c>
      <c r="L367" s="316">
        <f t="shared" si="911"/>
        <v>0</v>
      </c>
      <c r="M367" s="316">
        <f t="shared" si="911"/>
        <v>0</v>
      </c>
      <c r="N367" s="316">
        <f t="shared" si="911"/>
        <v>0</v>
      </c>
      <c r="O367" s="316">
        <f t="shared" si="911"/>
        <v>0</v>
      </c>
      <c r="P367" s="316">
        <f t="shared" si="911"/>
        <v>0</v>
      </c>
      <c r="Q367" s="316">
        <f t="shared" si="911"/>
        <v>0</v>
      </c>
      <c r="R367" s="316">
        <f t="shared" si="911"/>
        <v>0</v>
      </c>
      <c r="S367" s="316">
        <f t="shared" si="911"/>
        <v>0</v>
      </c>
      <c r="T367" s="316">
        <f t="shared" si="911"/>
        <v>0</v>
      </c>
      <c r="U367" s="316">
        <f t="shared" si="911"/>
        <v>0</v>
      </c>
      <c r="V367" s="316">
        <f t="shared" si="911"/>
        <v>0</v>
      </c>
      <c r="W367" s="316">
        <f t="shared" si="911"/>
        <v>0</v>
      </c>
      <c r="X367" s="316">
        <f t="shared" si="911"/>
        <v>0</v>
      </c>
      <c r="Y367" s="316">
        <f t="shared" si="911"/>
        <v>0</v>
      </c>
      <c r="Z367" s="316">
        <f t="shared" si="911"/>
        <v>0</v>
      </c>
      <c r="AA367" s="316">
        <f t="shared" si="911"/>
        <v>0</v>
      </c>
      <c r="AB367" s="316">
        <f t="shared" si="911"/>
        <v>0</v>
      </c>
      <c r="AC367" s="316">
        <f t="shared" si="911"/>
        <v>0</v>
      </c>
      <c r="AD367" s="316">
        <f t="shared" si="911"/>
        <v>0</v>
      </c>
      <c r="AE367" s="316">
        <f t="shared" si="911"/>
        <v>0</v>
      </c>
      <c r="AF367" s="316">
        <f t="shared" si="911"/>
        <v>0</v>
      </c>
      <c r="AG367" s="316">
        <f t="shared" si="911"/>
        <v>0</v>
      </c>
      <c r="AH367" s="316">
        <f t="shared" si="911"/>
        <v>0</v>
      </c>
      <c r="AI367" s="316">
        <f t="shared" si="911"/>
        <v>0</v>
      </c>
      <c r="AJ367" s="316">
        <f t="shared" si="911"/>
        <v>0</v>
      </c>
      <c r="AK367" s="316">
        <f t="shared" si="911"/>
        <v>0</v>
      </c>
      <c r="AL367" s="316">
        <f t="shared" si="911"/>
        <v>0</v>
      </c>
      <c r="AM367" s="316">
        <f t="shared" si="911"/>
        <v>0</v>
      </c>
      <c r="AN367" s="316">
        <f t="shared" si="911"/>
        <v>0</v>
      </c>
      <c r="AO367" s="316">
        <f t="shared" si="911"/>
        <v>0</v>
      </c>
      <c r="AP367" s="316">
        <f t="shared" si="911"/>
        <v>0</v>
      </c>
      <c r="AQ367" s="316">
        <f t="shared" si="911"/>
        <v>0</v>
      </c>
      <c r="AR367" s="316">
        <f t="shared" si="911"/>
        <v>0</v>
      </c>
      <c r="AS367" s="316">
        <f t="shared" si="911"/>
        <v>0</v>
      </c>
      <c r="AT367" s="316">
        <f t="shared" si="911"/>
        <v>0</v>
      </c>
      <c r="AU367" s="316">
        <f t="shared" si="911"/>
        <v>0</v>
      </c>
      <c r="AV367" s="316">
        <f t="shared" si="911"/>
        <v>0</v>
      </c>
      <c r="AW367" s="316">
        <f t="shared" si="911"/>
        <v>0</v>
      </c>
      <c r="AX367" s="316">
        <f t="shared" si="911"/>
        <v>0</v>
      </c>
      <c r="AY367" s="316">
        <f t="shared" si="911"/>
        <v>0</v>
      </c>
      <c r="AZ367" s="316">
        <f t="shared" si="911"/>
        <v>0</v>
      </c>
      <c r="BA367" s="316">
        <f t="shared" si="911"/>
        <v>0</v>
      </c>
      <c r="BB367" s="316">
        <f t="shared" si="911"/>
        <v>0</v>
      </c>
      <c r="BC367" s="316">
        <f t="shared" si="911"/>
        <v>0</v>
      </c>
      <c r="BD367" s="316">
        <f t="shared" si="911"/>
        <v>0</v>
      </c>
      <c r="BE367" s="316">
        <f t="shared" si="911"/>
        <v>0</v>
      </c>
      <c r="BF367" s="316">
        <f t="shared" si="911"/>
        <v>0</v>
      </c>
      <c r="BG367" s="316">
        <f t="shared" si="911"/>
        <v>0</v>
      </c>
      <c r="BH367" s="316">
        <f t="shared" si="911"/>
        <v>0</v>
      </c>
      <c r="BI367" s="316">
        <f t="shared" si="911"/>
        <v>0</v>
      </c>
      <c r="BJ367" s="316">
        <f t="shared" si="911"/>
        <v>0</v>
      </c>
      <c r="BK367" s="316">
        <f t="shared" si="911"/>
        <v>0</v>
      </c>
      <c r="BL367" s="316">
        <f t="shared" si="911"/>
        <v>0</v>
      </c>
      <c r="BM367" s="316">
        <f t="shared" si="911"/>
        <v>0</v>
      </c>
      <c r="BN367" s="316">
        <f t="shared" si="911"/>
        <v>0</v>
      </c>
      <c r="BO367" s="316">
        <f t="shared" si="911"/>
        <v>0</v>
      </c>
      <c r="BP367" s="316">
        <f t="shared" si="911"/>
        <v>0</v>
      </c>
      <c r="BQ367" s="316">
        <f t="shared" si="911"/>
        <v>0</v>
      </c>
      <c r="BR367" s="316">
        <f t="shared" si="911"/>
        <v>0</v>
      </c>
      <c r="BS367" s="316">
        <f t="shared" si="911"/>
        <v>0</v>
      </c>
      <c r="BT367" s="316">
        <f t="shared" ref="BT367:BX367" si="912">IF($C138="NON-QALY",IF(BT$137="-","",BT$158*BT366),IF($C138="QALY",IF(BT$137="-","",BT366*BT$159),"N/A"))</f>
        <v>0</v>
      </c>
      <c r="BU367" s="316">
        <f t="shared" si="912"/>
        <v>0</v>
      </c>
      <c r="BV367" s="316">
        <f t="shared" si="912"/>
        <v>0</v>
      </c>
      <c r="BW367" s="316">
        <f t="shared" si="912"/>
        <v>0</v>
      </c>
      <c r="BX367" s="316">
        <f t="shared" si="912"/>
        <v>0</v>
      </c>
    </row>
    <row r="368" spans="1:76" ht="12" customHeight="1" x14ac:dyDescent="0.2">
      <c r="A368" s="726" t="s">
        <v>50</v>
      </c>
      <c r="B368" s="713">
        <f>B139</f>
        <v>0</v>
      </c>
      <c r="C368" s="713" t="str">
        <f>C139</f>
        <v>Non-QALY</v>
      </c>
      <c r="D368" s="709">
        <f>E368/(IF(C139="QALY",Factors!$BU$91,Factors!$BU$90))</f>
        <v>0</v>
      </c>
      <c r="E368" s="709">
        <f t="shared" ref="E368" si="913">SUM(G369:BX369)</f>
        <v>0</v>
      </c>
      <c r="F368" s="34" t="s">
        <v>325</v>
      </c>
      <c r="G368" s="316">
        <f>G139</f>
        <v>0</v>
      </c>
      <c r="H368" s="316">
        <f t="shared" ref="H368:BS368" si="914">H139</f>
        <v>0</v>
      </c>
      <c r="I368" s="316">
        <f t="shared" si="914"/>
        <v>0</v>
      </c>
      <c r="J368" s="316">
        <f t="shared" si="914"/>
        <v>0</v>
      </c>
      <c r="K368" s="316">
        <f t="shared" si="914"/>
        <v>0</v>
      </c>
      <c r="L368" s="316">
        <f t="shared" si="914"/>
        <v>0</v>
      </c>
      <c r="M368" s="316">
        <f t="shared" si="914"/>
        <v>0</v>
      </c>
      <c r="N368" s="316">
        <f t="shared" si="914"/>
        <v>0</v>
      </c>
      <c r="O368" s="316">
        <f t="shared" si="914"/>
        <v>0</v>
      </c>
      <c r="P368" s="316">
        <f t="shared" si="914"/>
        <v>0</v>
      </c>
      <c r="Q368" s="316">
        <f t="shared" si="914"/>
        <v>0</v>
      </c>
      <c r="R368" s="316">
        <f t="shared" si="914"/>
        <v>0</v>
      </c>
      <c r="S368" s="316">
        <f t="shared" si="914"/>
        <v>0</v>
      </c>
      <c r="T368" s="316">
        <f t="shared" si="914"/>
        <v>0</v>
      </c>
      <c r="U368" s="316">
        <f t="shared" si="914"/>
        <v>0</v>
      </c>
      <c r="V368" s="316">
        <f t="shared" si="914"/>
        <v>0</v>
      </c>
      <c r="W368" s="316">
        <f t="shared" si="914"/>
        <v>0</v>
      </c>
      <c r="X368" s="316">
        <f t="shared" si="914"/>
        <v>0</v>
      </c>
      <c r="Y368" s="316">
        <f t="shared" si="914"/>
        <v>0</v>
      </c>
      <c r="Z368" s="316">
        <f t="shared" si="914"/>
        <v>0</v>
      </c>
      <c r="AA368" s="316">
        <f t="shared" si="914"/>
        <v>0</v>
      </c>
      <c r="AB368" s="316">
        <f t="shared" si="914"/>
        <v>0</v>
      </c>
      <c r="AC368" s="316">
        <f t="shared" si="914"/>
        <v>0</v>
      </c>
      <c r="AD368" s="316">
        <f t="shared" si="914"/>
        <v>0</v>
      </c>
      <c r="AE368" s="316">
        <f t="shared" si="914"/>
        <v>0</v>
      </c>
      <c r="AF368" s="316">
        <f t="shared" si="914"/>
        <v>0</v>
      </c>
      <c r="AG368" s="316">
        <f t="shared" si="914"/>
        <v>0</v>
      </c>
      <c r="AH368" s="316">
        <f t="shared" si="914"/>
        <v>0</v>
      </c>
      <c r="AI368" s="316">
        <f t="shared" si="914"/>
        <v>0</v>
      </c>
      <c r="AJ368" s="316">
        <f t="shared" si="914"/>
        <v>0</v>
      </c>
      <c r="AK368" s="316">
        <f t="shared" si="914"/>
        <v>0</v>
      </c>
      <c r="AL368" s="316">
        <f t="shared" si="914"/>
        <v>0</v>
      </c>
      <c r="AM368" s="316">
        <f t="shared" si="914"/>
        <v>0</v>
      </c>
      <c r="AN368" s="316">
        <f t="shared" si="914"/>
        <v>0</v>
      </c>
      <c r="AO368" s="316">
        <f t="shared" si="914"/>
        <v>0</v>
      </c>
      <c r="AP368" s="316">
        <f t="shared" si="914"/>
        <v>0</v>
      </c>
      <c r="AQ368" s="316">
        <f t="shared" si="914"/>
        <v>0</v>
      </c>
      <c r="AR368" s="316">
        <f t="shared" si="914"/>
        <v>0</v>
      </c>
      <c r="AS368" s="316">
        <f t="shared" si="914"/>
        <v>0</v>
      </c>
      <c r="AT368" s="316">
        <f t="shared" si="914"/>
        <v>0</v>
      </c>
      <c r="AU368" s="316">
        <f t="shared" si="914"/>
        <v>0</v>
      </c>
      <c r="AV368" s="316">
        <f t="shared" si="914"/>
        <v>0</v>
      </c>
      <c r="AW368" s="316">
        <f t="shared" si="914"/>
        <v>0</v>
      </c>
      <c r="AX368" s="316">
        <f t="shared" si="914"/>
        <v>0</v>
      </c>
      <c r="AY368" s="316">
        <f t="shared" si="914"/>
        <v>0</v>
      </c>
      <c r="AZ368" s="316">
        <f t="shared" si="914"/>
        <v>0</v>
      </c>
      <c r="BA368" s="316">
        <f t="shared" si="914"/>
        <v>0</v>
      </c>
      <c r="BB368" s="316">
        <f t="shared" si="914"/>
        <v>0</v>
      </c>
      <c r="BC368" s="316">
        <f t="shared" si="914"/>
        <v>0</v>
      </c>
      <c r="BD368" s="316">
        <f t="shared" si="914"/>
        <v>0</v>
      </c>
      <c r="BE368" s="316">
        <f t="shared" si="914"/>
        <v>0</v>
      </c>
      <c r="BF368" s="316">
        <f t="shared" si="914"/>
        <v>0</v>
      </c>
      <c r="BG368" s="316">
        <f t="shared" si="914"/>
        <v>0</v>
      </c>
      <c r="BH368" s="316">
        <f t="shared" si="914"/>
        <v>0</v>
      </c>
      <c r="BI368" s="316">
        <f t="shared" si="914"/>
        <v>0</v>
      </c>
      <c r="BJ368" s="316">
        <f t="shared" si="914"/>
        <v>0</v>
      </c>
      <c r="BK368" s="316">
        <f t="shared" si="914"/>
        <v>0</v>
      </c>
      <c r="BL368" s="316">
        <f t="shared" si="914"/>
        <v>0</v>
      </c>
      <c r="BM368" s="316">
        <f t="shared" si="914"/>
        <v>0</v>
      </c>
      <c r="BN368" s="316">
        <f t="shared" si="914"/>
        <v>0</v>
      </c>
      <c r="BO368" s="316">
        <f t="shared" si="914"/>
        <v>0</v>
      </c>
      <c r="BP368" s="316">
        <f t="shared" si="914"/>
        <v>0</v>
      </c>
      <c r="BQ368" s="316">
        <f t="shared" si="914"/>
        <v>0</v>
      </c>
      <c r="BR368" s="316">
        <f t="shared" si="914"/>
        <v>0</v>
      </c>
      <c r="BS368" s="316">
        <f t="shared" si="914"/>
        <v>0</v>
      </c>
      <c r="BT368" s="316">
        <f t="shared" ref="BT368:BX368" si="915">BT139</f>
        <v>0</v>
      </c>
      <c r="BU368" s="316">
        <f t="shared" si="915"/>
        <v>0</v>
      </c>
      <c r="BV368" s="316">
        <f t="shared" si="915"/>
        <v>0</v>
      </c>
      <c r="BW368" s="316">
        <f t="shared" si="915"/>
        <v>0</v>
      </c>
      <c r="BX368" s="316">
        <f t="shared" si="915"/>
        <v>0</v>
      </c>
    </row>
    <row r="369" spans="1:76" ht="12" customHeight="1" x14ac:dyDescent="0.2">
      <c r="A369" s="727"/>
      <c r="B369" s="714"/>
      <c r="C369" s="714"/>
      <c r="D369" s="710"/>
      <c r="E369" s="710"/>
      <c r="F369" s="90" t="s">
        <v>324</v>
      </c>
      <c r="G369" s="316">
        <f>IF($C139="","N/A",G368)</f>
        <v>0</v>
      </c>
      <c r="H369" s="316">
        <f>IF($C139="NON-QALY",IF(H$137="-","",H$158*H368),IF($C139="QALY",IF(H$137="-","",H368*H$159),"N/A"))</f>
        <v>0</v>
      </c>
      <c r="I369" s="316">
        <f t="shared" ref="I369:BT369" si="916">IF($C139="NON-QALY",IF(I$137="-","",I$158*I368),IF($C139="QALY",IF(I$137="-","",I368*I$159),"N/A"))</f>
        <v>0</v>
      </c>
      <c r="J369" s="316">
        <f t="shared" si="916"/>
        <v>0</v>
      </c>
      <c r="K369" s="316">
        <f t="shared" si="916"/>
        <v>0</v>
      </c>
      <c r="L369" s="316">
        <f t="shared" si="916"/>
        <v>0</v>
      </c>
      <c r="M369" s="316">
        <f t="shared" si="916"/>
        <v>0</v>
      </c>
      <c r="N369" s="316">
        <f t="shared" si="916"/>
        <v>0</v>
      </c>
      <c r="O369" s="316">
        <f t="shared" si="916"/>
        <v>0</v>
      </c>
      <c r="P369" s="316">
        <f t="shared" si="916"/>
        <v>0</v>
      </c>
      <c r="Q369" s="316">
        <f t="shared" si="916"/>
        <v>0</v>
      </c>
      <c r="R369" s="316">
        <f t="shared" si="916"/>
        <v>0</v>
      </c>
      <c r="S369" s="316">
        <f t="shared" si="916"/>
        <v>0</v>
      </c>
      <c r="T369" s="316">
        <f t="shared" si="916"/>
        <v>0</v>
      </c>
      <c r="U369" s="316">
        <f t="shared" si="916"/>
        <v>0</v>
      </c>
      <c r="V369" s="316">
        <f t="shared" si="916"/>
        <v>0</v>
      </c>
      <c r="W369" s="316">
        <f t="shared" si="916"/>
        <v>0</v>
      </c>
      <c r="X369" s="316">
        <f t="shared" si="916"/>
        <v>0</v>
      </c>
      <c r="Y369" s="316">
        <f t="shared" si="916"/>
        <v>0</v>
      </c>
      <c r="Z369" s="316">
        <f t="shared" si="916"/>
        <v>0</v>
      </c>
      <c r="AA369" s="316">
        <f t="shared" si="916"/>
        <v>0</v>
      </c>
      <c r="AB369" s="316">
        <f t="shared" si="916"/>
        <v>0</v>
      </c>
      <c r="AC369" s="316">
        <f t="shared" si="916"/>
        <v>0</v>
      </c>
      <c r="AD369" s="316">
        <f t="shared" si="916"/>
        <v>0</v>
      </c>
      <c r="AE369" s="316">
        <f t="shared" si="916"/>
        <v>0</v>
      </c>
      <c r="AF369" s="316">
        <f t="shared" si="916"/>
        <v>0</v>
      </c>
      <c r="AG369" s="316">
        <f t="shared" si="916"/>
        <v>0</v>
      </c>
      <c r="AH369" s="316">
        <f t="shared" si="916"/>
        <v>0</v>
      </c>
      <c r="AI369" s="316">
        <f t="shared" si="916"/>
        <v>0</v>
      </c>
      <c r="AJ369" s="316">
        <f t="shared" si="916"/>
        <v>0</v>
      </c>
      <c r="AK369" s="316">
        <f t="shared" si="916"/>
        <v>0</v>
      </c>
      <c r="AL369" s="316">
        <f t="shared" si="916"/>
        <v>0</v>
      </c>
      <c r="AM369" s="316">
        <f t="shared" si="916"/>
        <v>0</v>
      </c>
      <c r="AN369" s="316">
        <f t="shared" si="916"/>
        <v>0</v>
      </c>
      <c r="AO369" s="316">
        <f t="shared" si="916"/>
        <v>0</v>
      </c>
      <c r="AP369" s="316">
        <f t="shared" si="916"/>
        <v>0</v>
      </c>
      <c r="AQ369" s="316">
        <f t="shared" si="916"/>
        <v>0</v>
      </c>
      <c r="AR369" s="316">
        <f t="shared" si="916"/>
        <v>0</v>
      </c>
      <c r="AS369" s="316">
        <f t="shared" si="916"/>
        <v>0</v>
      </c>
      <c r="AT369" s="316">
        <f t="shared" si="916"/>
        <v>0</v>
      </c>
      <c r="AU369" s="316">
        <f t="shared" si="916"/>
        <v>0</v>
      </c>
      <c r="AV369" s="316">
        <f t="shared" si="916"/>
        <v>0</v>
      </c>
      <c r="AW369" s="316">
        <f t="shared" si="916"/>
        <v>0</v>
      </c>
      <c r="AX369" s="316">
        <f t="shared" si="916"/>
        <v>0</v>
      </c>
      <c r="AY369" s="316">
        <f t="shared" si="916"/>
        <v>0</v>
      </c>
      <c r="AZ369" s="316">
        <f t="shared" si="916"/>
        <v>0</v>
      </c>
      <c r="BA369" s="316">
        <f t="shared" si="916"/>
        <v>0</v>
      </c>
      <c r="BB369" s="316">
        <f t="shared" si="916"/>
        <v>0</v>
      </c>
      <c r="BC369" s="316">
        <f t="shared" si="916"/>
        <v>0</v>
      </c>
      <c r="BD369" s="316">
        <f t="shared" si="916"/>
        <v>0</v>
      </c>
      <c r="BE369" s="316">
        <f t="shared" si="916"/>
        <v>0</v>
      </c>
      <c r="BF369" s="316">
        <f t="shared" si="916"/>
        <v>0</v>
      </c>
      <c r="BG369" s="316">
        <f t="shared" si="916"/>
        <v>0</v>
      </c>
      <c r="BH369" s="316">
        <f t="shared" si="916"/>
        <v>0</v>
      </c>
      <c r="BI369" s="316">
        <f t="shared" si="916"/>
        <v>0</v>
      </c>
      <c r="BJ369" s="316">
        <f t="shared" si="916"/>
        <v>0</v>
      </c>
      <c r="BK369" s="316">
        <f t="shared" si="916"/>
        <v>0</v>
      </c>
      <c r="BL369" s="316">
        <f t="shared" si="916"/>
        <v>0</v>
      </c>
      <c r="BM369" s="316">
        <f t="shared" si="916"/>
        <v>0</v>
      </c>
      <c r="BN369" s="316">
        <f t="shared" si="916"/>
        <v>0</v>
      </c>
      <c r="BO369" s="316">
        <f t="shared" si="916"/>
        <v>0</v>
      </c>
      <c r="BP369" s="316">
        <f t="shared" si="916"/>
        <v>0</v>
      </c>
      <c r="BQ369" s="316">
        <f t="shared" si="916"/>
        <v>0</v>
      </c>
      <c r="BR369" s="316">
        <f t="shared" si="916"/>
        <v>0</v>
      </c>
      <c r="BS369" s="316">
        <f t="shared" si="916"/>
        <v>0</v>
      </c>
      <c r="BT369" s="316">
        <f t="shared" si="916"/>
        <v>0</v>
      </c>
      <c r="BU369" s="316">
        <f t="shared" ref="BU369:BX369" si="917">IF($C139="NON-QALY",IF(BU$137="-","",BU$158*BU368),IF($C139="QALY",IF(BU$137="-","",BU368*BU$159),"N/A"))</f>
        <v>0</v>
      </c>
      <c r="BV369" s="316">
        <f t="shared" si="917"/>
        <v>0</v>
      </c>
      <c r="BW369" s="316">
        <f t="shared" si="917"/>
        <v>0</v>
      </c>
      <c r="BX369" s="316">
        <f t="shared" si="917"/>
        <v>0</v>
      </c>
    </row>
    <row r="370" spans="1:76" ht="12" customHeight="1" x14ac:dyDescent="0.2">
      <c r="A370" s="726" t="s">
        <v>51</v>
      </c>
      <c r="B370" s="713">
        <f>B140</f>
        <v>0</v>
      </c>
      <c r="C370" s="713" t="str">
        <f>C140</f>
        <v>Non-QALY</v>
      </c>
      <c r="D370" s="709">
        <f>E370/(IF(C140="QALY",Factors!$BU$91,Factors!$BU$90))</f>
        <v>0</v>
      </c>
      <c r="E370" s="709">
        <f t="shared" ref="E370" si="918">SUM(G371:BX371)</f>
        <v>0</v>
      </c>
      <c r="F370" s="34" t="s">
        <v>325</v>
      </c>
      <c r="G370" s="316">
        <f>G140</f>
        <v>0</v>
      </c>
      <c r="H370" s="316">
        <f t="shared" ref="H370:BS370" si="919">H140</f>
        <v>0</v>
      </c>
      <c r="I370" s="316">
        <f t="shared" si="919"/>
        <v>0</v>
      </c>
      <c r="J370" s="316">
        <f t="shared" si="919"/>
        <v>0</v>
      </c>
      <c r="K370" s="316">
        <f t="shared" si="919"/>
        <v>0</v>
      </c>
      <c r="L370" s="316">
        <f t="shared" si="919"/>
        <v>0</v>
      </c>
      <c r="M370" s="316">
        <f t="shared" si="919"/>
        <v>0</v>
      </c>
      <c r="N370" s="316">
        <f t="shared" si="919"/>
        <v>0</v>
      </c>
      <c r="O370" s="316">
        <f t="shared" si="919"/>
        <v>0</v>
      </c>
      <c r="P370" s="316">
        <f t="shared" si="919"/>
        <v>0</v>
      </c>
      <c r="Q370" s="316">
        <f t="shared" si="919"/>
        <v>0</v>
      </c>
      <c r="R370" s="316">
        <f t="shared" si="919"/>
        <v>0</v>
      </c>
      <c r="S370" s="316">
        <f t="shared" si="919"/>
        <v>0</v>
      </c>
      <c r="T370" s="316">
        <f t="shared" si="919"/>
        <v>0</v>
      </c>
      <c r="U370" s="316">
        <f t="shared" si="919"/>
        <v>0</v>
      </c>
      <c r="V370" s="316">
        <f t="shared" si="919"/>
        <v>0</v>
      </c>
      <c r="W370" s="316">
        <f t="shared" si="919"/>
        <v>0</v>
      </c>
      <c r="X370" s="316">
        <f t="shared" si="919"/>
        <v>0</v>
      </c>
      <c r="Y370" s="316">
        <f t="shared" si="919"/>
        <v>0</v>
      </c>
      <c r="Z370" s="316">
        <f t="shared" si="919"/>
        <v>0</v>
      </c>
      <c r="AA370" s="316">
        <f t="shared" si="919"/>
        <v>0</v>
      </c>
      <c r="AB370" s="316">
        <f t="shared" si="919"/>
        <v>0</v>
      </c>
      <c r="AC370" s="316">
        <f t="shared" si="919"/>
        <v>0</v>
      </c>
      <c r="AD370" s="316">
        <f t="shared" si="919"/>
        <v>0</v>
      </c>
      <c r="AE370" s="316">
        <f t="shared" si="919"/>
        <v>0</v>
      </c>
      <c r="AF370" s="316">
        <f t="shared" si="919"/>
        <v>0</v>
      </c>
      <c r="AG370" s="316">
        <f t="shared" si="919"/>
        <v>0</v>
      </c>
      <c r="AH370" s="316">
        <f t="shared" si="919"/>
        <v>0</v>
      </c>
      <c r="AI370" s="316">
        <f t="shared" si="919"/>
        <v>0</v>
      </c>
      <c r="AJ370" s="316">
        <f t="shared" si="919"/>
        <v>0</v>
      </c>
      <c r="AK370" s="316">
        <f t="shared" si="919"/>
        <v>0</v>
      </c>
      <c r="AL370" s="316">
        <f t="shared" si="919"/>
        <v>0</v>
      </c>
      <c r="AM370" s="316">
        <f t="shared" si="919"/>
        <v>0</v>
      </c>
      <c r="AN370" s="316">
        <f t="shared" si="919"/>
        <v>0</v>
      </c>
      <c r="AO370" s="316">
        <f t="shared" si="919"/>
        <v>0</v>
      </c>
      <c r="AP370" s="316">
        <f t="shared" si="919"/>
        <v>0</v>
      </c>
      <c r="AQ370" s="316">
        <f t="shared" si="919"/>
        <v>0</v>
      </c>
      <c r="AR370" s="316">
        <f t="shared" si="919"/>
        <v>0</v>
      </c>
      <c r="AS370" s="316">
        <f t="shared" si="919"/>
        <v>0</v>
      </c>
      <c r="AT370" s="316">
        <f t="shared" si="919"/>
        <v>0</v>
      </c>
      <c r="AU370" s="316">
        <f t="shared" si="919"/>
        <v>0</v>
      </c>
      <c r="AV370" s="316">
        <f t="shared" si="919"/>
        <v>0</v>
      </c>
      <c r="AW370" s="316">
        <f t="shared" si="919"/>
        <v>0</v>
      </c>
      <c r="AX370" s="316">
        <f t="shared" si="919"/>
        <v>0</v>
      </c>
      <c r="AY370" s="316">
        <f t="shared" si="919"/>
        <v>0</v>
      </c>
      <c r="AZ370" s="316">
        <f t="shared" si="919"/>
        <v>0</v>
      </c>
      <c r="BA370" s="316">
        <f t="shared" si="919"/>
        <v>0</v>
      </c>
      <c r="BB370" s="316">
        <f t="shared" si="919"/>
        <v>0</v>
      </c>
      <c r="BC370" s="316">
        <f t="shared" si="919"/>
        <v>0</v>
      </c>
      <c r="BD370" s="316">
        <f t="shared" si="919"/>
        <v>0</v>
      </c>
      <c r="BE370" s="316">
        <f t="shared" si="919"/>
        <v>0</v>
      </c>
      <c r="BF370" s="316">
        <f t="shared" si="919"/>
        <v>0</v>
      </c>
      <c r="BG370" s="316">
        <f t="shared" si="919"/>
        <v>0</v>
      </c>
      <c r="BH370" s="316">
        <f t="shared" si="919"/>
        <v>0</v>
      </c>
      <c r="BI370" s="316">
        <f t="shared" si="919"/>
        <v>0</v>
      </c>
      <c r="BJ370" s="316">
        <f t="shared" si="919"/>
        <v>0</v>
      </c>
      <c r="BK370" s="316">
        <f t="shared" si="919"/>
        <v>0</v>
      </c>
      <c r="BL370" s="316">
        <f t="shared" si="919"/>
        <v>0</v>
      </c>
      <c r="BM370" s="316">
        <f t="shared" si="919"/>
        <v>0</v>
      </c>
      <c r="BN370" s="316">
        <f t="shared" si="919"/>
        <v>0</v>
      </c>
      <c r="BO370" s="316">
        <f t="shared" si="919"/>
        <v>0</v>
      </c>
      <c r="BP370" s="316">
        <f t="shared" si="919"/>
        <v>0</v>
      </c>
      <c r="BQ370" s="316">
        <f t="shared" si="919"/>
        <v>0</v>
      </c>
      <c r="BR370" s="316">
        <f t="shared" si="919"/>
        <v>0</v>
      </c>
      <c r="BS370" s="316">
        <f t="shared" si="919"/>
        <v>0</v>
      </c>
      <c r="BT370" s="316">
        <f t="shared" ref="BT370:BX370" si="920">BT140</f>
        <v>0</v>
      </c>
      <c r="BU370" s="316">
        <f t="shared" si="920"/>
        <v>0</v>
      </c>
      <c r="BV370" s="316">
        <f t="shared" si="920"/>
        <v>0</v>
      </c>
      <c r="BW370" s="316">
        <f t="shared" si="920"/>
        <v>0</v>
      </c>
      <c r="BX370" s="316">
        <f t="shared" si="920"/>
        <v>0</v>
      </c>
    </row>
    <row r="371" spans="1:76" ht="12" customHeight="1" x14ac:dyDescent="0.2">
      <c r="A371" s="727"/>
      <c r="B371" s="714"/>
      <c r="C371" s="714"/>
      <c r="D371" s="710"/>
      <c r="E371" s="710"/>
      <c r="F371" s="90" t="s">
        <v>324</v>
      </c>
      <c r="G371" s="316">
        <f>IF($C140="","N/A",G370)</f>
        <v>0</v>
      </c>
      <c r="H371" s="316">
        <f>IF($C140="NON-QALY",IF(H$137="-","",H$158*H370),IF($C140="QALY",IF(H$137="-","",H370*H$159),"N/A"))</f>
        <v>0</v>
      </c>
      <c r="I371" s="316">
        <f t="shared" ref="I371:BT371" si="921">IF($C140="NON-QALY",IF(I$137="-","",I$158*I370),IF($C140="QALY",IF(I$137="-","",I370*I$159),"N/A"))</f>
        <v>0</v>
      </c>
      <c r="J371" s="316">
        <f t="shared" si="921"/>
        <v>0</v>
      </c>
      <c r="K371" s="316">
        <f t="shared" si="921"/>
        <v>0</v>
      </c>
      <c r="L371" s="316">
        <f t="shared" si="921"/>
        <v>0</v>
      </c>
      <c r="M371" s="316">
        <f t="shared" si="921"/>
        <v>0</v>
      </c>
      <c r="N371" s="316">
        <f t="shared" si="921"/>
        <v>0</v>
      </c>
      <c r="O371" s="316">
        <f t="shared" si="921"/>
        <v>0</v>
      </c>
      <c r="P371" s="316">
        <f t="shared" si="921"/>
        <v>0</v>
      </c>
      <c r="Q371" s="316">
        <f t="shared" si="921"/>
        <v>0</v>
      </c>
      <c r="R371" s="316">
        <f t="shared" si="921"/>
        <v>0</v>
      </c>
      <c r="S371" s="316">
        <f t="shared" si="921"/>
        <v>0</v>
      </c>
      <c r="T371" s="316">
        <f t="shared" si="921"/>
        <v>0</v>
      </c>
      <c r="U371" s="316">
        <f t="shared" si="921"/>
        <v>0</v>
      </c>
      <c r="V371" s="316">
        <f t="shared" si="921"/>
        <v>0</v>
      </c>
      <c r="W371" s="316">
        <f t="shared" si="921"/>
        <v>0</v>
      </c>
      <c r="X371" s="316">
        <f t="shared" si="921"/>
        <v>0</v>
      </c>
      <c r="Y371" s="316">
        <f t="shared" si="921"/>
        <v>0</v>
      </c>
      <c r="Z371" s="316">
        <f t="shared" si="921"/>
        <v>0</v>
      </c>
      <c r="AA371" s="316">
        <f t="shared" si="921"/>
        <v>0</v>
      </c>
      <c r="AB371" s="316">
        <f t="shared" si="921"/>
        <v>0</v>
      </c>
      <c r="AC371" s="316">
        <f t="shared" si="921"/>
        <v>0</v>
      </c>
      <c r="AD371" s="316">
        <f t="shared" si="921"/>
        <v>0</v>
      </c>
      <c r="AE371" s="316">
        <f t="shared" si="921"/>
        <v>0</v>
      </c>
      <c r="AF371" s="316">
        <f t="shared" si="921"/>
        <v>0</v>
      </c>
      <c r="AG371" s="316">
        <f t="shared" si="921"/>
        <v>0</v>
      </c>
      <c r="AH371" s="316">
        <f t="shared" si="921"/>
        <v>0</v>
      </c>
      <c r="AI371" s="316">
        <f t="shared" si="921"/>
        <v>0</v>
      </c>
      <c r="AJ371" s="316">
        <f t="shared" si="921"/>
        <v>0</v>
      </c>
      <c r="AK371" s="316">
        <f t="shared" si="921"/>
        <v>0</v>
      </c>
      <c r="AL371" s="316">
        <f t="shared" si="921"/>
        <v>0</v>
      </c>
      <c r="AM371" s="316">
        <f t="shared" si="921"/>
        <v>0</v>
      </c>
      <c r="AN371" s="316">
        <f t="shared" si="921"/>
        <v>0</v>
      </c>
      <c r="AO371" s="316">
        <f t="shared" si="921"/>
        <v>0</v>
      </c>
      <c r="AP371" s="316">
        <f t="shared" si="921"/>
        <v>0</v>
      </c>
      <c r="AQ371" s="316">
        <f t="shared" si="921"/>
        <v>0</v>
      </c>
      <c r="AR371" s="316">
        <f t="shared" si="921"/>
        <v>0</v>
      </c>
      <c r="AS371" s="316">
        <f t="shared" si="921"/>
        <v>0</v>
      </c>
      <c r="AT371" s="316">
        <f t="shared" si="921"/>
        <v>0</v>
      </c>
      <c r="AU371" s="316">
        <f t="shared" si="921"/>
        <v>0</v>
      </c>
      <c r="AV371" s="316">
        <f t="shared" si="921"/>
        <v>0</v>
      </c>
      <c r="AW371" s="316">
        <f t="shared" si="921"/>
        <v>0</v>
      </c>
      <c r="AX371" s="316">
        <f t="shared" si="921"/>
        <v>0</v>
      </c>
      <c r="AY371" s="316">
        <f t="shared" si="921"/>
        <v>0</v>
      </c>
      <c r="AZ371" s="316">
        <f t="shared" si="921"/>
        <v>0</v>
      </c>
      <c r="BA371" s="316">
        <f t="shared" si="921"/>
        <v>0</v>
      </c>
      <c r="BB371" s="316">
        <f t="shared" si="921"/>
        <v>0</v>
      </c>
      <c r="BC371" s="316">
        <f t="shared" si="921"/>
        <v>0</v>
      </c>
      <c r="BD371" s="316">
        <f t="shared" si="921"/>
        <v>0</v>
      </c>
      <c r="BE371" s="316">
        <f t="shared" si="921"/>
        <v>0</v>
      </c>
      <c r="BF371" s="316">
        <f t="shared" si="921"/>
        <v>0</v>
      </c>
      <c r="BG371" s="316">
        <f t="shared" si="921"/>
        <v>0</v>
      </c>
      <c r="BH371" s="316">
        <f t="shared" si="921"/>
        <v>0</v>
      </c>
      <c r="BI371" s="316">
        <f t="shared" si="921"/>
        <v>0</v>
      </c>
      <c r="BJ371" s="316">
        <f t="shared" si="921"/>
        <v>0</v>
      </c>
      <c r="BK371" s="316">
        <f t="shared" si="921"/>
        <v>0</v>
      </c>
      <c r="BL371" s="316">
        <f t="shared" si="921"/>
        <v>0</v>
      </c>
      <c r="BM371" s="316">
        <f t="shared" si="921"/>
        <v>0</v>
      </c>
      <c r="BN371" s="316">
        <f t="shared" si="921"/>
        <v>0</v>
      </c>
      <c r="BO371" s="316">
        <f t="shared" si="921"/>
        <v>0</v>
      </c>
      <c r="BP371" s="316">
        <f t="shared" si="921"/>
        <v>0</v>
      </c>
      <c r="BQ371" s="316">
        <f t="shared" si="921"/>
        <v>0</v>
      </c>
      <c r="BR371" s="316">
        <f t="shared" si="921"/>
        <v>0</v>
      </c>
      <c r="BS371" s="316">
        <f t="shared" si="921"/>
        <v>0</v>
      </c>
      <c r="BT371" s="316">
        <f t="shared" si="921"/>
        <v>0</v>
      </c>
      <c r="BU371" s="316">
        <f t="shared" ref="BU371:BX371" si="922">IF($C140="NON-QALY",IF(BU$137="-","",BU$158*BU370),IF($C140="QALY",IF(BU$137="-","",BU370*BU$159),"N/A"))</f>
        <v>0</v>
      </c>
      <c r="BV371" s="316">
        <f t="shared" si="922"/>
        <v>0</v>
      </c>
      <c r="BW371" s="316">
        <f t="shared" si="922"/>
        <v>0</v>
      </c>
      <c r="BX371" s="316">
        <f t="shared" si="922"/>
        <v>0</v>
      </c>
    </row>
    <row r="372" spans="1:76" ht="12" customHeight="1" x14ac:dyDescent="0.2">
      <c r="A372" s="726" t="s">
        <v>52</v>
      </c>
      <c r="B372" s="713">
        <f>B141</f>
        <v>0</v>
      </c>
      <c r="C372" s="713" t="str">
        <f>C141</f>
        <v>Non-QALY</v>
      </c>
      <c r="D372" s="709">
        <f>E372/(IF(C141="QALY",Factors!$BU$91,Factors!$BU$90))</f>
        <v>0</v>
      </c>
      <c r="E372" s="709">
        <f t="shared" ref="E372" si="923">SUM(G373:BX373)</f>
        <v>0</v>
      </c>
      <c r="F372" s="34" t="s">
        <v>325</v>
      </c>
      <c r="G372" s="316">
        <f>G141</f>
        <v>0</v>
      </c>
      <c r="H372" s="316">
        <f t="shared" ref="H372:BS372" si="924">H141</f>
        <v>0</v>
      </c>
      <c r="I372" s="316">
        <f t="shared" si="924"/>
        <v>0</v>
      </c>
      <c r="J372" s="316">
        <f t="shared" si="924"/>
        <v>0</v>
      </c>
      <c r="K372" s="316">
        <f t="shared" si="924"/>
        <v>0</v>
      </c>
      <c r="L372" s="316">
        <f t="shared" si="924"/>
        <v>0</v>
      </c>
      <c r="M372" s="316">
        <f t="shared" si="924"/>
        <v>0</v>
      </c>
      <c r="N372" s="316">
        <f t="shared" si="924"/>
        <v>0</v>
      </c>
      <c r="O372" s="316">
        <f t="shared" si="924"/>
        <v>0</v>
      </c>
      <c r="P372" s="316">
        <f t="shared" si="924"/>
        <v>0</v>
      </c>
      <c r="Q372" s="316">
        <f t="shared" si="924"/>
        <v>0</v>
      </c>
      <c r="R372" s="316">
        <f t="shared" si="924"/>
        <v>0</v>
      </c>
      <c r="S372" s="316">
        <f t="shared" si="924"/>
        <v>0</v>
      </c>
      <c r="T372" s="316">
        <f t="shared" si="924"/>
        <v>0</v>
      </c>
      <c r="U372" s="316">
        <f t="shared" si="924"/>
        <v>0</v>
      </c>
      <c r="V372" s="316">
        <f t="shared" si="924"/>
        <v>0</v>
      </c>
      <c r="W372" s="316">
        <f t="shared" si="924"/>
        <v>0</v>
      </c>
      <c r="X372" s="316">
        <f t="shared" si="924"/>
        <v>0</v>
      </c>
      <c r="Y372" s="316">
        <f t="shared" si="924"/>
        <v>0</v>
      </c>
      <c r="Z372" s="316">
        <f t="shared" si="924"/>
        <v>0</v>
      </c>
      <c r="AA372" s="316">
        <f t="shared" si="924"/>
        <v>0</v>
      </c>
      <c r="AB372" s="316">
        <f t="shared" si="924"/>
        <v>0</v>
      </c>
      <c r="AC372" s="316">
        <f t="shared" si="924"/>
        <v>0</v>
      </c>
      <c r="AD372" s="316">
        <f t="shared" si="924"/>
        <v>0</v>
      </c>
      <c r="AE372" s="316">
        <f t="shared" si="924"/>
        <v>0</v>
      </c>
      <c r="AF372" s="316">
        <f t="shared" si="924"/>
        <v>0</v>
      </c>
      <c r="AG372" s="316">
        <f t="shared" si="924"/>
        <v>0</v>
      </c>
      <c r="AH372" s="316">
        <f t="shared" si="924"/>
        <v>0</v>
      </c>
      <c r="AI372" s="316">
        <f t="shared" si="924"/>
        <v>0</v>
      </c>
      <c r="AJ372" s="316">
        <f t="shared" si="924"/>
        <v>0</v>
      </c>
      <c r="AK372" s="316">
        <f t="shared" si="924"/>
        <v>0</v>
      </c>
      <c r="AL372" s="316">
        <f t="shared" si="924"/>
        <v>0</v>
      </c>
      <c r="AM372" s="316">
        <f t="shared" si="924"/>
        <v>0</v>
      </c>
      <c r="AN372" s="316">
        <f t="shared" si="924"/>
        <v>0</v>
      </c>
      <c r="AO372" s="316">
        <f t="shared" si="924"/>
        <v>0</v>
      </c>
      <c r="AP372" s="316">
        <f t="shared" si="924"/>
        <v>0</v>
      </c>
      <c r="AQ372" s="316">
        <f t="shared" si="924"/>
        <v>0</v>
      </c>
      <c r="AR372" s="316">
        <f t="shared" si="924"/>
        <v>0</v>
      </c>
      <c r="AS372" s="316">
        <f t="shared" si="924"/>
        <v>0</v>
      </c>
      <c r="AT372" s="316">
        <f t="shared" si="924"/>
        <v>0</v>
      </c>
      <c r="AU372" s="316">
        <f t="shared" si="924"/>
        <v>0</v>
      </c>
      <c r="AV372" s="316">
        <f t="shared" si="924"/>
        <v>0</v>
      </c>
      <c r="AW372" s="316">
        <f t="shared" si="924"/>
        <v>0</v>
      </c>
      <c r="AX372" s="316">
        <f t="shared" si="924"/>
        <v>0</v>
      </c>
      <c r="AY372" s="316">
        <f t="shared" si="924"/>
        <v>0</v>
      </c>
      <c r="AZ372" s="316">
        <f t="shared" si="924"/>
        <v>0</v>
      </c>
      <c r="BA372" s="316">
        <f t="shared" si="924"/>
        <v>0</v>
      </c>
      <c r="BB372" s="316">
        <f t="shared" si="924"/>
        <v>0</v>
      </c>
      <c r="BC372" s="316">
        <f t="shared" si="924"/>
        <v>0</v>
      </c>
      <c r="BD372" s="316">
        <f t="shared" si="924"/>
        <v>0</v>
      </c>
      <c r="BE372" s="316">
        <f t="shared" si="924"/>
        <v>0</v>
      </c>
      <c r="BF372" s="316">
        <f t="shared" si="924"/>
        <v>0</v>
      </c>
      <c r="BG372" s="316">
        <f t="shared" si="924"/>
        <v>0</v>
      </c>
      <c r="BH372" s="316">
        <f t="shared" si="924"/>
        <v>0</v>
      </c>
      <c r="BI372" s="316">
        <f t="shared" si="924"/>
        <v>0</v>
      </c>
      <c r="BJ372" s="316">
        <f t="shared" si="924"/>
        <v>0</v>
      </c>
      <c r="BK372" s="316">
        <f t="shared" si="924"/>
        <v>0</v>
      </c>
      <c r="BL372" s="316">
        <f t="shared" si="924"/>
        <v>0</v>
      </c>
      <c r="BM372" s="316">
        <f t="shared" si="924"/>
        <v>0</v>
      </c>
      <c r="BN372" s="316">
        <f t="shared" si="924"/>
        <v>0</v>
      </c>
      <c r="BO372" s="316">
        <f t="shared" si="924"/>
        <v>0</v>
      </c>
      <c r="BP372" s="316">
        <f t="shared" si="924"/>
        <v>0</v>
      </c>
      <c r="BQ372" s="316">
        <f t="shared" si="924"/>
        <v>0</v>
      </c>
      <c r="BR372" s="316">
        <f t="shared" si="924"/>
        <v>0</v>
      </c>
      <c r="BS372" s="316">
        <f t="shared" si="924"/>
        <v>0</v>
      </c>
      <c r="BT372" s="316">
        <f t="shared" ref="BT372:BX372" si="925">BT141</f>
        <v>0</v>
      </c>
      <c r="BU372" s="316">
        <f t="shared" si="925"/>
        <v>0</v>
      </c>
      <c r="BV372" s="316">
        <f t="shared" si="925"/>
        <v>0</v>
      </c>
      <c r="BW372" s="316">
        <f t="shared" si="925"/>
        <v>0</v>
      </c>
      <c r="BX372" s="316">
        <f t="shared" si="925"/>
        <v>0</v>
      </c>
    </row>
    <row r="373" spans="1:76" ht="12" customHeight="1" x14ac:dyDescent="0.2">
      <c r="A373" s="727"/>
      <c r="B373" s="714"/>
      <c r="C373" s="714"/>
      <c r="D373" s="710"/>
      <c r="E373" s="710"/>
      <c r="F373" s="90" t="s">
        <v>324</v>
      </c>
      <c r="G373" s="316">
        <f>IF($C141="","N/A",G372)</f>
        <v>0</v>
      </c>
      <c r="H373" s="316">
        <f>IF($C141="NON-QALY",IF(H$137="-","",H$158*H372),IF($C141="QALY",IF(H$137="-","",H372*H$159),"N/A"))</f>
        <v>0</v>
      </c>
      <c r="I373" s="316">
        <f t="shared" ref="I373:BT373" si="926">IF($C141="NON-QALY",IF(I$137="-","",I$158*I372),IF($C141="QALY",IF(I$137="-","",I372*I$159),"N/A"))</f>
        <v>0</v>
      </c>
      <c r="J373" s="316">
        <f t="shared" si="926"/>
        <v>0</v>
      </c>
      <c r="K373" s="316">
        <f t="shared" si="926"/>
        <v>0</v>
      </c>
      <c r="L373" s="316">
        <f t="shared" si="926"/>
        <v>0</v>
      </c>
      <c r="M373" s="316">
        <f t="shared" si="926"/>
        <v>0</v>
      </c>
      <c r="N373" s="316">
        <f t="shared" si="926"/>
        <v>0</v>
      </c>
      <c r="O373" s="316">
        <f t="shared" si="926"/>
        <v>0</v>
      </c>
      <c r="P373" s="316">
        <f t="shared" si="926"/>
        <v>0</v>
      </c>
      <c r="Q373" s="316">
        <f t="shared" si="926"/>
        <v>0</v>
      </c>
      <c r="R373" s="316">
        <f t="shared" si="926"/>
        <v>0</v>
      </c>
      <c r="S373" s="316">
        <f t="shared" si="926"/>
        <v>0</v>
      </c>
      <c r="T373" s="316">
        <f t="shared" si="926"/>
        <v>0</v>
      </c>
      <c r="U373" s="316">
        <f t="shared" si="926"/>
        <v>0</v>
      </c>
      <c r="V373" s="316">
        <f t="shared" si="926"/>
        <v>0</v>
      </c>
      <c r="W373" s="316">
        <f t="shared" si="926"/>
        <v>0</v>
      </c>
      <c r="X373" s="316">
        <f t="shared" si="926"/>
        <v>0</v>
      </c>
      <c r="Y373" s="316">
        <f t="shared" si="926"/>
        <v>0</v>
      </c>
      <c r="Z373" s="316">
        <f t="shared" si="926"/>
        <v>0</v>
      </c>
      <c r="AA373" s="316">
        <f t="shared" si="926"/>
        <v>0</v>
      </c>
      <c r="AB373" s="316">
        <f t="shared" si="926"/>
        <v>0</v>
      </c>
      <c r="AC373" s="316">
        <f t="shared" si="926"/>
        <v>0</v>
      </c>
      <c r="AD373" s="316">
        <f t="shared" si="926"/>
        <v>0</v>
      </c>
      <c r="AE373" s="316">
        <f t="shared" si="926"/>
        <v>0</v>
      </c>
      <c r="AF373" s="316">
        <f t="shared" si="926"/>
        <v>0</v>
      </c>
      <c r="AG373" s="316">
        <f t="shared" si="926"/>
        <v>0</v>
      </c>
      <c r="AH373" s="316">
        <f t="shared" si="926"/>
        <v>0</v>
      </c>
      <c r="AI373" s="316">
        <f t="shared" si="926"/>
        <v>0</v>
      </c>
      <c r="AJ373" s="316">
        <f t="shared" si="926"/>
        <v>0</v>
      </c>
      <c r="AK373" s="316">
        <f t="shared" si="926"/>
        <v>0</v>
      </c>
      <c r="AL373" s="316">
        <f t="shared" si="926"/>
        <v>0</v>
      </c>
      <c r="AM373" s="316">
        <f t="shared" si="926"/>
        <v>0</v>
      </c>
      <c r="AN373" s="316">
        <f t="shared" si="926"/>
        <v>0</v>
      </c>
      <c r="AO373" s="316">
        <f t="shared" si="926"/>
        <v>0</v>
      </c>
      <c r="AP373" s="316">
        <f t="shared" si="926"/>
        <v>0</v>
      </c>
      <c r="AQ373" s="316">
        <f t="shared" si="926"/>
        <v>0</v>
      </c>
      <c r="AR373" s="316">
        <f t="shared" si="926"/>
        <v>0</v>
      </c>
      <c r="AS373" s="316">
        <f t="shared" si="926"/>
        <v>0</v>
      </c>
      <c r="AT373" s="316">
        <f t="shared" si="926"/>
        <v>0</v>
      </c>
      <c r="AU373" s="316">
        <f t="shared" si="926"/>
        <v>0</v>
      </c>
      <c r="AV373" s="316">
        <f t="shared" si="926"/>
        <v>0</v>
      </c>
      <c r="AW373" s="316">
        <f t="shared" si="926"/>
        <v>0</v>
      </c>
      <c r="AX373" s="316">
        <f t="shared" si="926"/>
        <v>0</v>
      </c>
      <c r="AY373" s="316">
        <f t="shared" si="926"/>
        <v>0</v>
      </c>
      <c r="AZ373" s="316">
        <f t="shared" si="926"/>
        <v>0</v>
      </c>
      <c r="BA373" s="316">
        <f t="shared" si="926"/>
        <v>0</v>
      </c>
      <c r="BB373" s="316">
        <f t="shared" si="926"/>
        <v>0</v>
      </c>
      <c r="BC373" s="316">
        <f t="shared" si="926"/>
        <v>0</v>
      </c>
      <c r="BD373" s="316">
        <f t="shared" si="926"/>
        <v>0</v>
      </c>
      <c r="BE373" s="316">
        <f t="shared" si="926"/>
        <v>0</v>
      </c>
      <c r="BF373" s="316">
        <f t="shared" si="926"/>
        <v>0</v>
      </c>
      <c r="BG373" s="316">
        <f t="shared" si="926"/>
        <v>0</v>
      </c>
      <c r="BH373" s="316">
        <f t="shared" si="926"/>
        <v>0</v>
      </c>
      <c r="BI373" s="316">
        <f t="shared" si="926"/>
        <v>0</v>
      </c>
      <c r="BJ373" s="316">
        <f t="shared" si="926"/>
        <v>0</v>
      </c>
      <c r="BK373" s="316">
        <f t="shared" si="926"/>
        <v>0</v>
      </c>
      <c r="BL373" s="316">
        <f t="shared" si="926"/>
        <v>0</v>
      </c>
      <c r="BM373" s="316">
        <f t="shared" si="926"/>
        <v>0</v>
      </c>
      <c r="BN373" s="316">
        <f t="shared" si="926"/>
        <v>0</v>
      </c>
      <c r="BO373" s="316">
        <f t="shared" si="926"/>
        <v>0</v>
      </c>
      <c r="BP373" s="316">
        <f t="shared" si="926"/>
        <v>0</v>
      </c>
      <c r="BQ373" s="316">
        <f t="shared" si="926"/>
        <v>0</v>
      </c>
      <c r="BR373" s="316">
        <f t="shared" si="926"/>
        <v>0</v>
      </c>
      <c r="BS373" s="316">
        <f t="shared" si="926"/>
        <v>0</v>
      </c>
      <c r="BT373" s="316">
        <f t="shared" si="926"/>
        <v>0</v>
      </c>
      <c r="BU373" s="316">
        <f t="shared" ref="BU373:BX373" si="927">IF($C141="NON-QALY",IF(BU$137="-","",BU$158*BU372),IF($C141="QALY",IF(BU$137="-","",BU372*BU$159),"N/A"))</f>
        <v>0</v>
      </c>
      <c r="BV373" s="316">
        <f t="shared" si="927"/>
        <v>0</v>
      </c>
      <c r="BW373" s="316">
        <f t="shared" si="927"/>
        <v>0</v>
      </c>
      <c r="BX373" s="316">
        <f t="shared" si="927"/>
        <v>0</v>
      </c>
    </row>
    <row r="374" spans="1:76" ht="12" customHeight="1" x14ac:dyDescent="0.2">
      <c r="A374" s="726" t="s">
        <v>53</v>
      </c>
      <c r="B374" s="713">
        <f>B142</f>
        <v>0</v>
      </c>
      <c r="C374" s="713" t="str">
        <f>C142</f>
        <v>Non-QALY</v>
      </c>
      <c r="D374" s="709">
        <f>E374/(IF(C142="QALY",Factors!$BU$91,Factors!$BU$90))</f>
        <v>0</v>
      </c>
      <c r="E374" s="709">
        <f t="shared" ref="E374" si="928">SUM(G375:BX375)</f>
        <v>0</v>
      </c>
      <c r="F374" s="34" t="s">
        <v>325</v>
      </c>
      <c r="G374" s="316">
        <f>G142</f>
        <v>0</v>
      </c>
      <c r="H374" s="316">
        <f t="shared" ref="H374:BS374" si="929">H142</f>
        <v>0</v>
      </c>
      <c r="I374" s="316">
        <f t="shared" si="929"/>
        <v>0</v>
      </c>
      <c r="J374" s="316">
        <f t="shared" si="929"/>
        <v>0</v>
      </c>
      <c r="K374" s="316">
        <f t="shared" si="929"/>
        <v>0</v>
      </c>
      <c r="L374" s="316">
        <f t="shared" si="929"/>
        <v>0</v>
      </c>
      <c r="M374" s="316">
        <f t="shared" si="929"/>
        <v>0</v>
      </c>
      <c r="N374" s="316">
        <f t="shared" si="929"/>
        <v>0</v>
      </c>
      <c r="O374" s="316">
        <f t="shared" si="929"/>
        <v>0</v>
      </c>
      <c r="P374" s="316">
        <f t="shared" si="929"/>
        <v>0</v>
      </c>
      <c r="Q374" s="316">
        <f t="shared" si="929"/>
        <v>0</v>
      </c>
      <c r="R374" s="316">
        <f t="shared" si="929"/>
        <v>0</v>
      </c>
      <c r="S374" s="316">
        <f t="shared" si="929"/>
        <v>0</v>
      </c>
      <c r="T374" s="316">
        <f t="shared" si="929"/>
        <v>0</v>
      </c>
      <c r="U374" s="316">
        <f t="shared" si="929"/>
        <v>0</v>
      </c>
      <c r="V374" s="316">
        <f t="shared" si="929"/>
        <v>0</v>
      </c>
      <c r="W374" s="316">
        <f t="shared" si="929"/>
        <v>0</v>
      </c>
      <c r="X374" s="316">
        <f t="shared" si="929"/>
        <v>0</v>
      </c>
      <c r="Y374" s="316">
        <f t="shared" si="929"/>
        <v>0</v>
      </c>
      <c r="Z374" s="316">
        <f t="shared" si="929"/>
        <v>0</v>
      </c>
      <c r="AA374" s="316">
        <f t="shared" si="929"/>
        <v>0</v>
      </c>
      <c r="AB374" s="316">
        <f t="shared" si="929"/>
        <v>0</v>
      </c>
      <c r="AC374" s="316">
        <f t="shared" si="929"/>
        <v>0</v>
      </c>
      <c r="AD374" s="316">
        <f t="shared" si="929"/>
        <v>0</v>
      </c>
      <c r="AE374" s="316">
        <f t="shared" si="929"/>
        <v>0</v>
      </c>
      <c r="AF374" s="316">
        <f t="shared" si="929"/>
        <v>0</v>
      </c>
      <c r="AG374" s="316">
        <f t="shared" si="929"/>
        <v>0</v>
      </c>
      <c r="AH374" s="316">
        <f t="shared" si="929"/>
        <v>0</v>
      </c>
      <c r="AI374" s="316">
        <f t="shared" si="929"/>
        <v>0</v>
      </c>
      <c r="AJ374" s="316">
        <f t="shared" si="929"/>
        <v>0</v>
      </c>
      <c r="AK374" s="316">
        <f t="shared" si="929"/>
        <v>0</v>
      </c>
      <c r="AL374" s="316">
        <f t="shared" si="929"/>
        <v>0</v>
      </c>
      <c r="AM374" s="316">
        <f t="shared" si="929"/>
        <v>0</v>
      </c>
      <c r="AN374" s="316">
        <f t="shared" si="929"/>
        <v>0</v>
      </c>
      <c r="AO374" s="316">
        <f t="shared" si="929"/>
        <v>0</v>
      </c>
      <c r="AP374" s="316">
        <f t="shared" si="929"/>
        <v>0</v>
      </c>
      <c r="AQ374" s="316">
        <f t="shared" si="929"/>
        <v>0</v>
      </c>
      <c r="AR374" s="316">
        <f t="shared" si="929"/>
        <v>0</v>
      </c>
      <c r="AS374" s="316">
        <f t="shared" si="929"/>
        <v>0</v>
      </c>
      <c r="AT374" s="316">
        <f t="shared" si="929"/>
        <v>0</v>
      </c>
      <c r="AU374" s="316">
        <f t="shared" si="929"/>
        <v>0</v>
      </c>
      <c r="AV374" s="316">
        <f t="shared" si="929"/>
        <v>0</v>
      </c>
      <c r="AW374" s="316">
        <f t="shared" si="929"/>
        <v>0</v>
      </c>
      <c r="AX374" s="316">
        <f t="shared" si="929"/>
        <v>0</v>
      </c>
      <c r="AY374" s="316">
        <f t="shared" si="929"/>
        <v>0</v>
      </c>
      <c r="AZ374" s="316">
        <f t="shared" si="929"/>
        <v>0</v>
      </c>
      <c r="BA374" s="316">
        <f t="shared" si="929"/>
        <v>0</v>
      </c>
      <c r="BB374" s="316">
        <f t="shared" si="929"/>
        <v>0</v>
      </c>
      <c r="BC374" s="316">
        <f t="shared" si="929"/>
        <v>0</v>
      </c>
      <c r="BD374" s="316">
        <f t="shared" si="929"/>
        <v>0</v>
      </c>
      <c r="BE374" s="316">
        <f t="shared" si="929"/>
        <v>0</v>
      </c>
      <c r="BF374" s="316">
        <f t="shared" si="929"/>
        <v>0</v>
      </c>
      <c r="BG374" s="316">
        <f t="shared" si="929"/>
        <v>0</v>
      </c>
      <c r="BH374" s="316">
        <f t="shared" si="929"/>
        <v>0</v>
      </c>
      <c r="BI374" s="316">
        <f t="shared" si="929"/>
        <v>0</v>
      </c>
      <c r="BJ374" s="316">
        <f t="shared" si="929"/>
        <v>0</v>
      </c>
      <c r="BK374" s="316">
        <f t="shared" si="929"/>
        <v>0</v>
      </c>
      <c r="BL374" s="316">
        <f t="shared" si="929"/>
        <v>0</v>
      </c>
      <c r="BM374" s="316">
        <f t="shared" si="929"/>
        <v>0</v>
      </c>
      <c r="BN374" s="316">
        <f t="shared" si="929"/>
        <v>0</v>
      </c>
      <c r="BO374" s="316">
        <f t="shared" si="929"/>
        <v>0</v>
      </c>
      <c r="BP374" s="316">
        <f t="shared" si="929"/>
        <v>0</v>
      </c>
      <c r="BQ374" s="316">
        <f t="shared" si="929"/>
        <v>0</v>
      </c>
      <c r="BR374" s="316">
        <f t="shared" si="929"/>
        <v>0</v>
      </c>
      <c r="BS374" s="316">
        <f t="shared" si="929"/>
        <v>0</v>
      </c>
      <c r="BT374" s="316">
        <f t="shared" ref="BT374:BX374" si="930">BT142</f>
        <v>0</v>
      </c>
      <c r="BU374" s="316">
        <f t="shared" si="930"/>
        <v>0</v>
      </c>
      <c r="BV374" s="316">
        <f t="shared" si="930"/>
        <v>0</v>
      </c>
      <c r="BW374" s="316">
        <f t="shared" si="930"/>
        <v>0</v>
      </c>
      <c r="BX374" s="316">
        <f t="shared" si="930"/>
        <v>0</v>
      </c>
    </row>
    <row r="375" spans="1:76" ht="12" customHeight="1" x14ac:dyDescent="0.2">
      <c r="A375" s="727"/>
      <c r="B375" s="714"/>
      <c r="C375" s="714"/>
      <c r="D375" s="710"/>
      <c r="E375" s="710"/>
      <c r="F375" s="90" t="s">
        <v>324</v>
      </c>
      <c r="G375" s="316">
        <f>IF($C142="","N/A",G374)</f>
        <v>0</v>
      </c>
      <c r="H375" s="316">
        <f>IF($C142="NON-QALY",IF(H$137="-","",H$158*H374),IF($C142="QALY",IF(H$137="-","",H374*H$159),"N/A"))</f>
        <v>0</v>
      </c>
      <c r="I375" s="316">
        <f t="shared" ref="I375:BT375" si="931">IF($C142="NON-QALY",IF(I$137="-","",I$158*I374),IF($C142="QALY",IF(I$137="-","",I374*I$159),"N/A"))</f>
        <v>0</v>
      </c>
      <c r="J375" s="316">
        <f t="shared" si="931"/>
        <v>0</v>
      </c>
      <c r="K375" s="316">
        <f t="shared" si="931"/>
        <v>0</v>
      </c>
      <c r="L375" s="316">
        <f t="shared" si="931"/>
        <v>0</v>
      </c>
      <c r="M375" s="316">
        <f t="shared" si="931"/>
        <v>0</v>
      </c>
      <c r="N375" s="316">
        <f t="shared" si="931"/>
        <v>0</v>
      </c>
      <c r="O375" s="316">
        <f t="shared" si="931"/>
        <v>0</v>
      </c>
      <c r="P375" s="316">
        <f t="shared" si="931"/>
        <v>0</v>
      </c>
      <c r="Q375" s="316">
        <f t="shared" si="931"/>
        <v>0</v>
      </c>
      <c r="R375" s="316">
        <f t="shared" si="931"/>
        <v>0</v>
      </c>
      <c r="S375" s="316">
        <f t="shared" si="931"/>
        <v>0</v>
      </c>
      <c r="T375" s="316">
        <f t="shared" si="931"/>
        <v>0</v>
      </c>
      <c r="U375" s="316">
        <f t="shared" si="931"/>
        <v>0</v>
      </c>
      <c r="V375" s="316">
        <f t="shared" si="931"/>
        <v>0</v>
      </c>
      <c r="W375" s="316">
        <f t="shared" si="931"/>
        <v>0</v>
      </c>
      <c r="X375" s="316">
        <f t="shared" si="931"/>
        <v>0</v>
      </c>
      <c r="Y375" s="316">
        <f t="shared" si="931"/>
        <v>0</v>
      </c>
      <c r="Z375" s="316">
        <f t="shared" si="931"/>
        <v>0</v>
      </c>
      <c r="AA375" s="316">
        <f t="shared" si="931"/>
        <v>0</v>
      </c>
      <c r="AB375" s="316">
        <f t="shared" si="931"/>
        <v>0</v>
      </c>
      <c r="AC375" s="316">
        <f t="shared" si="931"/>
        <v>0</v>
      </c>
      <c r="AD375" s="316">
        <f t="shared" si="931"/>
        <v>0</v>
      </c>
      <c r="AE375" s="316">
        <f t="shared" si="931"/>
        <v>0</v>
      </c>
      <c r="AF375" s="316">
        <f t="shared" si="931"/>
        <v>0</v>
      </c>
      <c r="AG375" s="316">
        <f t="shared" si="931"/>
        <v>0</v>
      </c>
      <c r="AH375" s="316">
        <f t="shared" si="931"/>
        <v>0</v>
      </c>
      <c r="AI375" s="316">
        <f t="shared" si="931"/>
        <v>0</v>
      </c>
      <c r="AJ375" s="316">
        <f t="shared" si="931"/>
        <v>0</v>
      </c>
      <c r="AK375" s="316">
        <f t="shared" si="931"/>
        <v>0</v>
      </c>
      <c r="AL375" s="316">
        <f t="shared" si="931"/>
        <v>0</v>
      </c>
      <c r="AM375" s="316">
        <f t="shared" si="931"/>
        <v>0</v>
      </c>
      <c r="AN375" s="316">
        <f t="shared" si="931"/>
        <v>0</v>
      </c>
      <c r="AO375" s="316">
        <f t="shared" si="931"/>
        <v>0</v>
      </c>
      <c r="AP375" s="316">
        <f t="shared" si="931"/>
        <v>0</v>
      </c>
      <c r="AQ375" s="316">
        <f t="shared" si="931"/>
        <v>0</v>
      </c>
      <c r="AR375" s="316">
        <f t="shared" si="931"/>
        <v>0</v>
      </c>
      <c r="AS375" s="316">
        <f t="shared" si="931"/>
        <v>0</v>
      </c>
      <c r="AT375" s="316">
        <f t="shared" si="931"/>
        <v>0</v>
      </c>
      <c r="AU375" s="316">
        <f t="shared" si="931"/>
        <v>0</v>
      </c>
      <c r="AV375" s="316">
        <f t="shared" si="931"/>
        <v>0</v>
      </c>
      <c r="AW375" s="316">
        <f t="shared" si="931"/>
        <v>0</v>
      </c>
      <c r="AX375" s="316">
        <f t="shared" si="931"/>
        <v>0</v>
      </c>
      <c r="AY375" s="316">
        <f t="shared" si="931"/>
        <v>0</v>
      </c>
      <c r="AZ375" s="316">
        <f t="shared" si="931"/>
        <v>0</v>
      </c>
      <c r="BA375" s="316">
        <f t="shared" si="931"/>
        <v>0</v>
      </c>
      <c r="BB375" s="316">
        <f t="shared" si="931"/>
        <v>0</v>
      </c>
      <c r="BC375" s="316">
        <f t="shared" si="931"/>
        <v>0</v>
      </c>
      <c r="BD375" s="316">
        <f t="shared" si="931"/>
        <v>0</v>
      </c>
      <c r="BE375" s="316">
        <f t="shared" si="931"/>
        <v>0</v>
      </c>
      <c r="BF375" s="316">
        <f t="shared" si="931"/>
        <v>0</v>
      </c>
      <c r="BG375" s="316">
        <f t="shared" si="931"/>
        <v>0</v>
      </c>
      <c r="BH375" s="316">
        <f t="shared" si="931"/>
        <v>0</v>
      </c>
      <c r="BI375" s="316">
        <f t="shared" si="931"/>
        <v>0</v>
      </c>
      <c r="BJ375" s="316">
        <f t="shared" si="931"/>
        <v>0</v>
      </c>
      <c r="BK375" s="316">
        <f t="shared" si="931"/>
        <v>0</v>
      </c>
      <c r="BL375" s="316">
        <f t="shared" si="931"/>
        <v>0</v>
      </c>
      <c r="BM375" s="316">
        <f t="shared" si="931"/>
        <v>0</v>
      </c>
      <c r="BN375" s="316">
        <f t="shared" si="931"/>
        <v>0</v>
      </c>
      <c r="BO375" s="316">
        <f t="shared" si="931"/>
        <v>0</v>
      </c>
      <c r="BP375" s="316">
        <f t="shared" si="931"/>
        <v>0</v>
      </c>
      <c r="BQ375" s="316">
        <f t="shared" si="931"/>
        <v>0</v>
      </c>
      <c r="BR375" s="316">
        <f t="shared" si="931"/>
        <v>0</v>
      </c>
      <c r="BS375" s="316">
        <f t="shared" si="931"/>
        <v>0</v>
      </c>
      <c r="BT375" s="316">
        <f t="shared" si="931"/>
        <v>0</v>
      </c>
      <c r="BU375" s="316">
        <f t="shared" ref="BU375:BX375" si="932">IF($C142="NON-QALY",IF(BU$137="-","",BU$158*BU374),IF($C142="QALY",IF(BU$137="-","",BU374*BU$159),"N/A"))</f>
        <v>0</v>
      </c>
      <c r="BV375" s="316">
        <f t="shared" si="932"/>
        <v>0</v>
      </c>
      <c r="BW375" s="316">
        <f t="shared" si="932"/>
        <v>0</v>
      </c>
      <c r="BX375" s="316">
        <f t="shared" si="932"/>
        <v>0</v>
      </c>
    </row>
    <row r="376" spans="1:76" ht="12" customHeight="1" x14ac:dyDescent="0.2">
      <c r="A376" s="726" t="s">
        <v>54</v>
      </c>
      <c r="B376" s="713">
        <f>B143</f>
        <v>0</v>
      </c>
      <c r="C376" s="713" t="str">
        <f>C143</f>
        <v>Non-QALY</v>
      </c>
      <c r="D376" s="709">
        <f>E376/(IF(C143="QALY",Factors!$BU$91,Factors!$BU$90))</f>
        <v>0</v>
      </c>
      <c r="E376" s="709">
        <f t="shared" ref="E376" si="933">SUM(G377:BX377)</f>
        <v>0</v>
      </c>
      <c r="F376" s="34" t="s">
        <v>325</v>
      </c>
      <c r="G376" s="316">
        <f>G143</f>
        <v>0</v>
      </c>
      <c r="H376" s="316">
        <f t="shared" ref="H376:BS376" si="934">H143</f>
        <v>0</v>
      </c>
      <c r="I376" s="316">
        <f t="shared" si="934"/>
        <v>0</v>
      </c>
      <c r="J376" s="316">
        <f t="shared" si="934"/>
        <v>0</v>
      </c>
      <c r="K376" s="316">
        <f t="shared" si="934"/>
        <v>0</v>
      </c>
      <c r="L376" s="316">
        <f t="shared" si="934"/>
        <v>0</v>
      </c>
      <c r="M376" s="316">
        <f t="shared" si="934"/>
        <v>0</v>
      </c>
      <c r="N376" s="316">
        <f t="shared" si="934"/>
        <v>0</v>
      </c>
      <c r="O376" s="316">
        <f t="shared" si="934"/>
        <v>0</v>
      </c>
      <c r="P376" s="316">
        <f t="shared" si="934"/>
        <v>0</v>
      </c>
      <c r="Q376" s="316">
        <f t="shared" si="934"/>
        <v>0</v>
      </c>
      <c r="R376" s="316">
        <f t="shared" si="934"/>
        <v>0</v>
      </c>
      <c r="S376" s="316">
        <f t="shared" si="934"/>
        <v>0</v>
      </c>
      <c r="T376" s="316">
        <f t="shared" si="934"/>
        <v>0</v>
      </c>
      <c r="U376" s="316">
        <f t="shared" si="934"/>
        <v>0</v>
      </c>
      <c r="V376" s="316">
        <f t="shared" si="934"/>
        <v>0</v>
      </c>
      <c r="W376" s="316">
        <f t="shared" si="934"/>
        <v>0</v>
      </c>
      <c r="X376" s="316">
        <f t="shared" si="934"/>
        <v>0</v>
      </c>
      <c r="Y376" s="316">
        <f t="shared" si="934"/>
        <v>0</v>
      </c>
      <c r="Z376" s="316">
        <f t="shared" si="934"/>
        <v>0</v>
      </c>
      <c r="AA376" s="316">
        <f t="shared" si="934"/>
        <v>0</v>
      </c>
      <c r="AB376" s="316">
        <f t="shared" si="934"/>
        <v>0</v>
      </c>
      <c r="AC376" s="316">
        <f t="shared" si="934"/>
        <v>0</v>
      </c>
      <c r="AD376" s="316">
        <f t="shared" si="934"/>
        <v>0</v>
      </c>
      <c r="AE376" s="316">
        <f t="shared" si="934"/>
        <v>0</v>
      </c>
      <c r="AF376" s="316">
        <f t="shared" si="934"/>
        <v>0</v>
      </c>
      <c r="AG376" s="316">
        <f t="shared" si="934"/>
        <v>0</v>
      </c>
      <c r="AH376" s="316">
        <f t="shared" si="934"/>
        <v>0</v>
      </c>
      <c r="AI376" s="316">
        <f t="shared" si="934"/>
        <v>0</v>
      </c>
      <c r="AJ376" s="316">
        <f t="shared" si="934"/>
        <v>0</v>
      </c>
      <c r="AK376" s="316">
        <f t="shared" si="934"/>
        <v>0</v>
      </c>
      <c r="AL376" s="316">
        <f t="shared" si="934"/>
        <v>0</v>
      </c>
      <c r="AM376" s="316">
        <f t="shared" si="934"/>
        <v>0</v>
      </c>
      <c r="AN376" s="316">
        <f t="shared" si="934"/>
        <v>0</v>
      </c>
      <c r="AO376" s="316">
        <f t="shared" si="934"/>
        <v>0</v>
      </c>
      <c r="AP376" s="316">
        <f t="shared" si="934"/>
        <v>0</v>
      </c>
      <c r="AQ376" s="316">
        <f t="shared" si="934"/>
        <v>0</v>
      </c>
      <c r="AR376" s="316">
        <f t="shared" si="934"/>
        <v>0</v>
      </c>
      <c r="AS376" s="316">
        <f t="shared" si="934"/>
        <v>0</v>
      </c>
      <c r="AT376" s="316">
        <f t="shared" si="934"/>
        <v>0</v>
      </c>
      <c r="AU376" s="316">
        <f t="shared" si="934"/>
        <v>0</v>
      </c>
      <c r="AV376" s="316">
        <f t="shared" si="934"/>
        <v>0</v>
      </c>
      <c r="AW376" s="316">
        <f t="shared" si="934"/>
        <v>0</v>
      </c>
      <c r="AX376" s="316">
        <f t="shared" si="934"/>
        <v>0</v>
      </c>
      <c r="AY376" s="316">
        <f t="shared" si="934"/>
        <v>0</v>
      </c>
      <c r="AZ376" s="316">
        <f t="shared" si="934"/>
        <v>0</v>
      </c>
      <c r="BA376" s="316">
        <f t="shared" si="934"/>
        <v>0</v>
      </c>
      <c r="BB376" s="316">
        <f t="shared" si="934"/>
        <v>0</v>
      </c>
      <c r="BC376" s="316">
        <f t="shared" si="934"/>
        <v>0</v>
      </c>
      <c r="BD376" s="316">
        <f t="shared" si="934"/>
        <v>0</v>
      </c>
      <c r="BE376" s="316">
        <f t="shared" si="934"/>
        <v>0</v>
      </c>
      <c r="BF376" s="316">
        <f t="shared" si="934"/>
        <v>0</v>
      </c>
      <c r="BG376" s="316">
        <f t="shared" si="934"/>
        <v>0</v>
      </c>
      <c r="BH376" s="316">
        <f t="shared" si="934"/>
        <v>0</v>
      </c>
      <c r="BI376" s="316">
        <f t="shared" si="934"/>
        <v>0</v>
      </c>
      <c r="BJ376" s="316">
        <f t="shared" si="934"/>
        <v>0</v>
      </c>
      <c r="BK376" s="316">
        <f t="shared" si="934"/>
        <v>0</v>
      </c>
      <c r="BL376" s="316">
        <f t="shared" si="934"/>
        <v>0</v>
      </c>
      <c r="BM376" s="316">
        <f t="shared" si="934"/>
        <v>0</v>
      </c>
      <c r="BN376" s="316">
        <f t="shared" si="934"/>
        <v>0</v>
      </c>
      <c r="BO376" s="316">
        <f t="shared" si="934"/>
        <v>0</v>
      </c>
      <c r="BP376" s="316">
        <f t="shared" si="934"/>
        <v>0</v>
      </c>
      <c r="BQ376" s="316">
        <f t="shared" si="934"/>
        <v>0</v>
      </c>
      <c r="BR376" s="316">
        <f t="shared" si="934"/>
        <v>0</v>
      </c>
      <c r="BS376" s="316">
        <f t="shared" si="934"/>
        <v>0</v>
      </c>
      <c r="BT376" s="316">
        <f t="shared" ref="BT376:BX376" si="935">BT143</f>
        <v>0</v>
      </c>
      <c r="BU376" s="316">
        <f t="shared" si="935"/>
        <v>0</v>
      </c>
      <c r="BV376" s="316">
        <f t="shared" si="935"/>
        <v>0</v>
      </c>
      <c r="BW376" s="316">
        <f t="shared" si="935"/>
        <v>0</v>
      </c>
      <c r="BX376" s="316">
        <f t="shared" si="935"/>
        <v>0</v>
      </c>
    </row>
    <row r="377" spans="1:76" ht="12" customHeight="1" x14ac:dyDescent="0.2">
      <c r="A377" s="727"/>
      <c r="B377" s="714"/>
      <c r="C377" s="714"/>
      <c r="D377" s="710"/>
      <c r="E377" s="710"/>
      <c r="F377" s="90" t="s">
        <v>324</v>
      </c>
      <c r="G377" s="316">
        <f>IF($C143="","N/A",G376)</f>
        <v>0</v>
      </c>
      <c r="H377" s="316">
        <f>IF($C143="NON-QALY",IF(H$137="-","",H$158*H376),IF($C143="QALY",IF(H$137="-","",H376*H$159),"N/A"))</f>
        <v>0</v>
      </c>
      <c r="I377" s="316">
        <f t="shared" ref="I377:BT377" si="936">IF($C143="NON-QALY",IF(I$137="-","",I$158*I376),IF($C143="QALY",IF(I$137="-","",I376*I$159),"N/A"))</f>
        <v>0</v>
      </c>
      <c r="J377" s="316">
        <f t="shared" si="936"/>
        <v>0</v>
      </c>
      <c r="K377" s="316">
        <f t="shared" si="936"/>
        <v>0</v>
      </c>
      <c r="L377" s="316">
        <f t="shared" si="936"/>
        <v>0</v>
      </c>
      <c r="M377" s="316">
        <f t="shared" si="936"/>
        <v>0</v>
      </c>
      <c r="N377" s="316">
        <f t="shared" si="936"/>
        <v>0</v>
      </c>
      <c r="O377" s="316">
        <f t="shared" si="936"/>
        <v>0</v>
      </c>
      <c r="P377" s="316">
        <f t="shared" si="936"/>
        <v>0</v>
      </c>
      <c r="Q377" s="316">
        <f t="shared" si="936"/>
        <v>0</v>
      </c>
      <c r="R377" s="316">
        <f t="shared" si="936"/>
        <v>0</v>
      </c>
      <c r="S377" s="316">
        <f t="shared" si="936"/>
        <v>0</v>
      </c>
      <c r="T377" s="316">
        <f t="shared" si="936"/>
        <v>0</v>
      </c>
      <c r="U377" s="316">
        <f t="shared" si="936"/>
        <v>0</v>
      </c>
      <c r="V377" s="316">
        <f t="shared" si="936"/>
        <v>0</v>
      </c>
      <c r="W377" s="316">
        <f t="shared" si="936"/>
        <v>0</v>
      </c>
      <c r="X377" s="316">
        <f t="shared" si="936"/>
        <v>0</v>
      </c>
      <c r="Y377" s="316">
        <f t="shared" si="936"/>
        <v>0</v>
      </c>
      <c r="Z377" s="316">
        <f t="shared" si="936"/>
        <v>0</v>
      </c>
      <c r="AA377" s="316">
        <f t="shared" si="936"/>
        <v>0</v>
      </c>
      <c r="AB377" s="316">
        <f t="shared" si="936"/>
        <v>0</v>
      </c>
      <c r="AC377" s="316">
        <f t="shared" si="936"/>
        <v>0</v>
      </c>
      <c r="AD377" s="316">
        <f t="shared" si="936"/>
        <v>0</v>
      </c>
      <c r="AE377" s="316">
        <f t="shared" si="936"/>
        <v>0</v>
      </c>
      <c r="AF377" s="316">
        <f t="shared" si="936"/>
        <v>0</v>
      </c>
      <c r="AG377" s="316">
        <f t="shared" si="936"/>
        <v>0</v>
      </c>
      <c r="AH377" s="316">
        <f t="shared" si="936"/>
        <v>0</v>
      </c>
      <c r="AI377" s="316">
        <f t="shared" si="936"/>
        <v>0</v>
      </c>
      <c r="AJ377" s="316">
        <f t="shared" si="936"/>
        <v>0</v>
      </c>
      <c r="AK377" s="316">
        <f t="shared" si="936"/>
        <v>0</v>
      </c>
      <c r="AL377" s="316">
        <f t="shared" si="936"/>
        <v>0</v>
      </c>
      <c r="AM377" s="316">
        <f t="shared" si="936"/>
        <v>0</v>
      </c>
      <c r="AN377" s="316">
        <f t="shared" si="936"/>
        <v>0</v>
      </c>
      <c r="AO377" s="316">
        <f t="shared" si="936"/>
        <v>0</v>
      </c>
      <c r="AP377" s="316">
        <f t="shared" si="936"/>
        <v>0</v>
      </c>
      <c r="AQ377" s="316">
        <f t="shared" si="936"/>
        <v>0</v>
      </c>
      <c r="AR377" s="316">
        <f t="shared" si="936"/>
        <v>0</v>
      </c>
      <c r="AS377" s="316">
        <f t="shared" si="936"/>
        <v>0</v>
      </c>
      <c r="AT377" s="316">
        <f t="shared" si="936"/>
        <v>0</v>
      </c>
      <c r="AU377" s="316">
        <f t="shared" si="936"/>
        <v>0</v>
      </c>
      <c r="AV377" s="316">
        <f t="shared" si="936"/>
        <v>0</v>
      </c>
      <c r="AW377" s="316">
        <f t="shared" si="936"/>
        <v>0</v>
      </c>
      <c r="AX377" s="316">
        <f t="shared" si="936"/>
        <v>0</v>
      </c>
      <c r="AY377" s="316">
        <f t="shared" si="936"/>
        <v>0</v>
      </c>
      <c r="AZ377" s="316">
        <f t="shared" si="936"/>
        <v>0</v>
      </c>
      <c r="BA377" s="316">
        <f t="shared" si="936"/>
        <v>0</v>
      </c>
      <c r="BB377" s="316">
        <f t="shared" si="936"/>
        <v>0</v>
      </c>
      <c r="BC377" s="316">
        <f t="shared" si="936"/>
        <v>0</v>
      </c>
      <c r="BD377" s="316">
        <f t="shared" si="936"/>
        <v>0</v>
      </c>
      <c r="BE377" s="316">
        <f t="shared" si="936"/>
        <v>0</v>
      </c>
      <c r="BF377" s="316">
        <f t="shared" si="936"/>
        <v>0</v>
      </c>
      <c r="BG377" s="316">
        <f t="shared" si="936"/>
        <v>0</v>
      </c>
      <c r="BH377" s="316">
        <f t="shared" si="936"/>
        <v>0</v>
      </c>
      <c r="BI377" s="316">
        <f t="shared" si="936"/>
        <v>0</v>
      </c>
      <c r="BJ377" s="316">
        <f t="shared" si="936"/>
        <v>0</v>
      </c>
      <c r="BK377" s="316">
        <f t="shared" si="936"/>
        <v>0</v>
      </c>
      <c r="BL377" s="316">
        <f t="shared" si="936"/>
        <v>0</v>
      </c>
      <c r="BM377" s="316">
        <f t="shared" si="936"/>
        <v>0</v>
      </c>
      <c r="BN377" s="316">
        <f t="shared" si="936"/>
        <v>0</v>
      </c>
      <c r="BO377" s="316">
        <f t="shared" si="936"/>
        <v>0</v>
      </c>
      <c r="BP377" s="316">
        <f t="shared" si="936"/>
        <v>0</v>
      </c>
      <c r="BQ377" s="316">
        <f t="shared" si="936"/>
        <v>0</v>
      </c>
      <c r="BR377" s="316">
        <f t="shared" si="936"/>
        <v>0</v>
      </c>
      <c r="BS377" s="316">
        <f t="shared" si="936"/>
        <v>0</v>
      </c>
      <c r="BT377" s="316">
        <f t="shared" si="936"/>
        <v>0</v>
      </c>
      <c r="BU377" s="316">
        <f t="shared" ref="BU377:BX377" si="937">IF($C143="NON-QALY",IF(BU$137="-","",BU$158*BU376),IF($C143="QALY",IF(BU$137="-","",BU376*BU$159),"N/A"))</f>
        <v>0</v>
      </c>
      <c r="BV377" s="316">
        <f t="shared" si="937"/>
        <v>0</v>
      </c>
      <c r="BW377" s="316">
        <f t="shared" si="937"/>
        <v>0</v>
      </c>
      <c r="BX377" s="316">
        <f t="shared" si="937"/>
        <v>0</v>
      </c>
    </row>
    <row r="378" spans="1:76" ht="12" customHeight="1" x14ac:dyDescent="0.2">
      <c r="A378" s="726" t="s">
        <v>566</v>
      </c>
      <c r="B378" s="713">
        <f>B144</f>
        <v>0</v>
      </c>
      <c r="C378" s="713" t="str">
        <f>C144</f>
        <v>Non-QALY</v>
      </c>
      <c r="D378" s="709">
        <f>E378/(IF(C144="QALY",Factors!$BU$91,Factors!$BU$90))</f>
        <v>0</v>
      </c>
      <c r="E378" s="709">
        <f t="shared" ref="E378" si="938">SUM(G379:BX379)</f>
        <v>0</v>
      </c>
      <c r="F378" s="34" t="s">
        <v>325</v>
      </c>
      <c r="G378" s="316">
        <f>G144</f>
        <v>0</v>
      </c>
      <c r="H378" s="316">
        <f t="shared" ref="H378:BS378" si="939">H144</f>
        <v>0</v>
      </c>
      <c r="I378" s="316">
        <f t="shared" si="939"/>
        <v>0</v>
      </c>
      <c r="J378" s="316">
        <f t="shared" si="939"/>
        <v>0</v>
      </c>
      <c r="K378" s="316">
        <f t="shared" si="939"/>
        <v>0</v>
      </c>
      <c r="L378" s="316">
        <f t="shared" si="939"/>
        <v>0</v>
      </c>
      <c r="M378" s="316">
        <f t="shared" si="939"/>
        <v>0</v>
      </c>
      <c r="N378" s="316">
        <f t="shared" si="939"/>
        <v>0</v>
      </c>
      <c r="O378" s="316">
        <f t="shared" si="939"/>
        <v>0</v>
      </c>
      <c r="P378" s="316">
        <f t="shared" si="939"/>
        <v>0</v>
      </c>
      <c r="Q378" s="316">
        <f t="shared" si="939"/>
        <v>0</v>
      </c>
      <c r="R378" s="316">
        <f t="shared" si="939"/>
        <v>0</v>
      </c>
      <c r="S378" s="316">
        <f t="shared" si="939"/>
        <v>0</v>
      </c>
      <c r="T378" s="316">
        <f t="shared" si="939"/>
        <v>0</v>
      </c>
      <c r="U378" s="316">
        <f t="shared" si="939"/>
        <v>0</v>
      </c>
      <c r="V378" s="316">
        <f t="shared" si="939"/>
        <v>0</v>
      </c>
      <c r="W378" s="316">
        <f t="shared" si="939"/>
        <v>0</v>
      </c>
      <c r="X378" s="316">
        <f t="shared" si="939"/>
        <v>0</v>
      </c>
      <c r="Y378" s="316">
        <f t="shared" si="939"/>
        <v>0</v>
      </c>
      <c r="Z378" s="316">
        <f t="shared" si="939"/>
        <v>0</v>
      </c>
      <c r="AA378" s="316">
        <f t="shared" si="939"/>
        <v>0</v>
      </c>
      <c r="AB378" s="316">
        <f t="shared" si="939"/>
        <v>0</v>
      </c>
      <c r="AC378" s="316">
        <f t="shared" si="939"/>
        <v>0</v>
      </c>
      <c r="AD378" s="316">
        <f t="shared" si="939"/>
        <v>0</v>
      </c>
      <c r="AE378" s="316">
        <f t="shared" si="939"/>
        <v>0</v>
      </c>
      <c r="AF378" s="316">
        <f t="shared" si="939"/>
        <v>0</v>
      </c>
      <c r="AG378" s="316">
        <f t="shared" si="939"/>
        <v>0</v>
      </c>
      <c r="AH378" s="316">
        <f t="shared" si="939"/>
        <v>0</v>
      </c>
      <c r="AI378" s="316">
        <f t="shared" si="939"/>
        <v>0</v>
      </c>
      <c r="AJ378" s="316">
        <f t="shared" si="939"/>
        <v>0</v>
      </c>
      <c r="AK378" s="316">
        <f t="shared" si="939"/>
        <v>0</v>
      </c>
      <c r="AL378" s="316">
        <f t="shared" si="939"/>
        <v>0</v>
      </c>
      <c r="AM378" s="316">
        <f t="shared" si="939"/>
        <v>0</v>
      </c>
      <c r="AN378" s="316">
        <f t="shared" si="939"/>
        <v>0</v>
      </c>
      <c r="AO378" s="316">
        <f t="shared" si="939"/>
        <v>0</v>
      </c>
      <c r="AP378" s="316">
        <f t="shared" si="939"/>
        <v>0</v>
      </c>
      <c r="AQ378" s="316">
        <f t="shared" si="939"/>
        <v>0</v>
      </c>
      <c r="AR378" s="316">
        <f t="shared" si="939"/>
        <v>0</v>
      </c>
      <c r="AS378" s="316">
        <f t="shared" si="939"/>
        <v>0</v>
      </c>
      <c r="AT378" s="316">
        <f t="shared" si="939"/>
        <v>0</v>
      </c>
      <c r="AU378" s="316">
        <f t="shared" si="939"/>
        <v>0</v>
      </c>
      <c r="AV378" s="316">
        <f t="shared" si="939"/>
        <v>0</v>
      </c>
      <c r="AW378" s="316">
        <f t="shared" si="939"/>
        <v>0</v>
      </c>
      <c r="AX378" s="316">
        <f t="shared" si="939"/>
        <v>0</v>
      </c>
      <c r="AY378" s="316">
        <f t="shared" si="939"/>
        <v>0</v>
      </c>
      <c r="AZ378" s="316">
        <f t="shared" si="939"/>
        <v>0</v>
      </c>
      <c r="BA378" s="316">
        <f t="shared" si="939"/>
        <v>0</v>
      </c>
      <c r="BB378" s="316">
        <f t="shared" si="939"/>
        <v>0</v>
      </c>
      <c r="BC378" s="316">
        <f t="shared" si="939"/>
        <v>0</v>
      </c>
      <c r="BD378" s="316">
        <f t="shared" si="939"/>
        <v>0</v>
      </c>
      <c r="BE378" s="316">
        <f t="shared" si="939"/>
        <v>0</v>
      </c>
      <c r="BF378" s="316">
        <f t="shared" si="939"/>
        <v>0</v>
      </c>
      <c r="BG378" s="316">
        <f t="shared" si="939"/>
        <v>0</v>
      </c>
      <c r="BH378" s="316">
        <f t="shared" si="939"/>
        <v>0</v>
      </c>
      <c r="BI378" s="316">
        <f t="shared" si="939"/>
        <v>0</v>
      </c>
      <c r="BJ378" s="316">
        <f t="shared" si="939"/>
        <v>0</v>
      </c>
      <c r="BK378" s="316">
        <f t="shared" si="939"/>
        <v>0</v>
      </c>
      <c r="BL378" s="316">
        <f t="shared" si="939"/>
        <v>0</v>
      </c>
      <c r="BM378" s="316">
        <f t="shared" si="939"/>
        <v>0</v>
      </c>
      <c r="BN378" s="316">
        <f t="shared" si="939"/>
        <v>0</v>
      </c>
      <c r="BO378" s="316">
        <f t="shared" si="939"/>
        <v>0</v>
      </c>
      <c r="BP378" s="316">
        <f t="shared" si="939"/>
        <v>0</v>
      </c>
      <c r="BQ378" s="316">
        <f t="shared" si="939"/>
        <v>0</v>
      </c>
      <c r="BR378" s="316">
        <f t="shared" si="939"/>
        <v>0</v>
      </c>
      <c r="BS378" s="316">
        <f t="shared" si="939"/>
        <v>0</v>
      </c>
      <c r="BT378" s="316">
        <f t="shared" ref="BT378:BX378" si="940">BT144</f>
        <v>0</v>
      </c>
      <c r="BU378" s="316">
        <f t="shared" si="940"/>
        <v>0</v>
      </c>
      <c r="BV378" s="316">
        <f t="shared" si="940"/>
        <v>0</v>
      </c>
      <c r="BW378" s="316">
        <f t="shared" si="940"/>
        <v>0</v>
      </c>
      <c r="BX378" s="316">
        <f t="shared" si="940"/>
        <v>0</v>
      </c>
    </row>
    <row r="379" spans="1:76" ht="12" customHeight="1" x14ac:dyDescent="0.2">
      <c r="A379" s="727"/>
      <c r="B379" s="714"/>
      <c r="C379" s="714"/>
      <c r="D379" s="710"/>
      <c r="E379" s="710"/>
      <c r="F379" s="90" t="s">
        <v>324</v>
      </c>
      <c r="G379" s="316">
        <f>IF($C144="","N/A",G378)</f>
        <v>0</v>
      </c>
      <c r="H379" s="316">
        <f>IF($C144="NON-QALY",IF(H$137="-","",H$158*H378),IF($C144="QALY",IF(H$137="-","",H378*H$159),"N/A"))</f>
        <v>0</v>
      </c>
      <c r="I379" s="316">
        <f t="shared" ref="I379:BT379" si="941">IF($C144="NON-QALY",IF(I$137="-","",I$158*I378),IF($C144="QALY",IF(I$137="-","",I378*I$159),"N/A"))</f>
        <v>0</v>
      </c>
      <c r="J379" s="316">
        <f t="shared" si="941"/>
        <v>0</v>
      </c>
      <c r="K379" s="316">
        <f t="shared" si="941"/>
        <v>0</v>
      </c>
      <c r="L379" s="316">
        <f t="shared" si="941"/>
        <v>0</v>
      </c>
      <c r="M379" s="316">
        <f t="shared" si="941"/>
        <v>0</v>
      </c>
      <c r="N379" s="316">
        <f t="shared" si="941"/>
        <v>0</v>
      </c>
      <c r="O379" s="316">
        <f t="shared" si="941"/>
        <v>0</v>
      </c>
      <c r="P379" s="316">
        <f t="shared" si="941"/>
        <v>0</v>
      </c>
      <c r="Q379" s="316">
        <f t="shared" si="941"/>
        <v>0</v>
      </c>
      <c r="R379" s="316">
        <f t="shared" si="941"/>
        <v>0</v>
      </c>
      <c r="S379" s="316">
        <f t="shared" si="941"/>
        <v>0</v>
      </c>
      <c r="T379" s="316">
        <f t="shared" si="941"/>
        <v>0</v>
      </c>
      <c r="U379" s="316">
        <f t="shared" si="941"/>
        <v>0</v>
      </c>
      <c r="V379" s="316">
        <f t="shared" si="941"/>
        <v>0</v>
      </c>
      <c r="W379" s="316">
        <f t="shared" si="941"/>
        <v>0</v>
      </c>
      <c r="X379" s="316">
        <f t="shared" si="941"/>
        <v>0</v>
      </c>
      <c r="Y379" s="316">
        <f t="shared" si="941"/>
        <v>0</v>
      </c>
      <c r="Z379" s="316">
        <f t="shared" si="941"/>
        <v>0</v>
      </c>
      <c r="AA379" s="316">
        <f t="shared" si="941"/>
        <v>0</v>
      </c>
      <c r="AB379" s="316">
        <f t="shared" si="941"/>
        <v>0</v>
      </c>
      <c r="AC379" s="316">
        <f t="shared" si="941"/>
        <v>0</v>
      </c>
      <c r="AD379" s="316">
        <f t="shared" si="941"/>
        <v>0</v>
      </c>
      <c r="AE379" s="316">
        <f t="shared" si="941"/>
        <v>0</v>
      </c>
      <c r="AF379" s="316">
        <f t="shared" si="941"/>
        <v>0</v>
      </c>
      <c r="AG379" s="316">
        <f t="shared" si="941"/>
        <v>0</v>
      </c>
      <c r="AH379" s="316">
        <f t="shared" si="941"/>
        <v>0</v>
      </c>
      <c r="AI379" s="316">
        <f t="shared" si="941"/>
        <v>0</v>
      </c>
      <c r="AJ379" s="316">
        <f t="shared" si="941"/>
        <v>0</v>
      </c>
      <c r="AK379" s="316">
        <f t="shared" si="941"/>
        <v>0</v>
      </c>
      <c r="AL379" s="316">
        <f t="shared" si="941"/>
        <v>0</v>
      </c>
      <c r="AM379" s="316">
        <f t="shared" si="941"/>
        <v>0</v>
      </c>
      <c r="AN379" s="316">
        <f t="shared" si="941"/>
        <v>0</v>
      </c>
      <c r="AO379" s="316">
        <f t="shared" si="941"/>
        <v>0</v>
      </c>
      <c r="AP379" s="316">
        <f t="shared" si="941"/>
        <v>0</v>
      </c>
      <c r="AQ379" s="316">
        <f t="shared" si="941"/>
        <v>0</v>
      </c>
      <c r="AR379" s="316">
        <f t="shared" si="941"/>
        <v>0</v>
      </c>
      <c r="AS379" s="316">
        <f t="shared" si="941"/>
        <v>0</v>
      </c>
      <c r="AT379" s="316">
        <f t="shared" si="941"/>
        <v>0</v>
      </c>
      <c r="AU379" s="316">
        <f t="shared" si="941"/>
        <v>0</v>
      </c>
      <c r="AV379" s="316">
        <f t="shared" si="941"/>
        <v>0</v>
      </c>
      <c r="AW379" s="316">
        <f t="shared" si="941"/>
        <v>0</v>
      </c>
      <c r="AX379" s="316">
        <f t="shared" si="941"/>
        <v>0</v>
      </c>
      <c r="AY379" s="316">
        <f t="shared" si="941"/>
        <v>0</v>
      </c>
      <c r="AZ379" s="316">
        <f t="shared" si="941"/>
        <v>0</v>
      </c>
      <c r="BA379" s="316">
        <f t="shared" si="941"/>
        <v>0</v>
      </c>
      <c r="BB379" s="316">
        <f t="shared" si="941"/>
        <v>0</v>
      </c>
      <c r="BC379" s="316">
        <f t="shared" si="941"/>
        <v>0</v>
      </c>
      <c r="BD379" s="316">
        <f t="shared" si="941"/>
        <v>0</v>
      </c>
      <c r="BE379" s="316">
        <f t="shared" si="941"/>
        <v>0</v>
      </c>
      <c r="BF379" s="316">
        <f t="shared" si="941"/>
        <v>0</v>
      </c>
      <c r="BG379" s="316">
        <f t="shared" si="941"/>
        <v>0</v>
      </c>
      <c r="BH379" s="316">
        <f t="shared" si="941"/>
        <v>0</v>
      </c>
      <c r="BI379" s="316">
        <f t="shared" si="941"/>
        <v>0</v>
      </c>
      <c r="BJ379" s="316">
        <f t="shared" si="941"/>
        <v>0</v>
      </c>
      <c r="BK379" s="316">
        <f t="shared" si="941"/>
        <v>0</v>
      </c>
      <c r="BL379" s="316">
        <f t="shared" si="941"/>
        <v>0</v>
      </c>
      <c r="BM379" s="316">
        <f t="shared" si="941"/>
        <v>0</v>
      </c>
      <c r="BN379" s="316">
        <f t="shared" si="941"/>
        <v>0</v>
      </c>
      <c r="BO379" s="316">
        <f t="shared" si="941"/>
        <v>0</v>
      </c>
      <c r="BP379" s="316">
        <f t="shared" si="941"/>
        <v>0</v>
      </c>
      <c r="BQ379" s="316">
        <f t="shared" si="941"/>
        <v>0</v>
      </c>
      <c r="BR379" s="316">
        <f t="shared" si="941"/>
        <v>0</v>
      </c>
      <c r="BS379" s="316">
        <f t="shared" si="941"/>
        <v>0</v>
      </c>
      <c r="BT379" s="316">
        <f t="shared" si="941"/>
        <v>0</v>
      </c>
      <c r="BU379" s="316">
        <f t="shared" ref="BU379:BX379" si="942">IF($C144="NON-QALY",IF(BU$137="-","",BU$158*BU378),IF($C144="QALY",IF(BU$137="-","",BU378*BU$159),"N/A"))</f>
        <v>0</v>
      </c>
      <c r="BV379" s="316">
        <f t="shared" si="942"/>
        <v>0</v>
      </c>
      <c r="BW379" s="316">
        <f t="shared" si="942"/>
        <v>0</v>
      </c>
      <c r="BX379" s="316">
        <f t="shared" si="942"/>
        <v>0</v>
      </c>
    </row>
    <row r="380" spans="1:76" ht="12" customHeight="1" x14ac:dyDescent="0.2">
      <c r="A380" s="726" t="s">
        <v>567</v>
      </c>
      <c r="B380" s="713">
        <f>B145</f>
        <v>0</v>
      </c>
      <c r="C380" s="713" t="str">
        <f>C145</f>
        <v>Non-QALY</v>
      </c>
      <c r="D380" s="709">
        <f>E380/(IF(C145="QALY",Factors!$BU$91,Factors!$BU$90))</f>
        <v>0</v>
      </c>
      <c r="E380" s="709">
        <f t="shared" ref="E380" si="943">SUM(G381:BX381)</f>
        <v>0</v>
      </c>
      <c r="F380" s="34" t="s">
        <v>325</v>
      </c>
      <c r="G380" s="316">
        <f>G145</f>
        <v>0</v>
      </c>
      <c r="H380" s="316">
        <f t="shared" ref="H380:BS380" si="944">H145</f>
        <v>0</v>
      </c>
      <c r="I380" s="316">
        <f t="shared" si="944"/>
        <v>0</v>
      </c>
      <c r="J380" s="316">
        <f t="shared" si="944"/>
        <v>0</v>
      </c>
      <c r="K380" s="316">
        <f t="shared" si="944"/>
        <v>0</v>
      </c>
      <c r="L380" s="316">
        <f t="shared" si="944"/>
        <v>0</v>
      </c>
      <c r="M380" s="316">
        <f t="shared" si="944"/>
        <v>0</v>
      </c>
      <c r="N380" s="316">
        <f t="shared" si="944"/>
        <v>0</v>
      </c>
      <c r="O380" s="316">
        <f t="shared" si="944"/>
        <v>0</v>
      </c>
      <c r="P380" s="316">
        <f t="shared" si="944"/>
        <v>0</v>
      </c>
      <c r="Q380" s="316">
        <f t="shared" si="944"/>
        <v>0</v>
      </c>
      <c r="R380" s="316">
        <f t="shared" si="944"/>
        <v>0</v>
      </c>
      <c r="S380" s="316">
        <f t="shared" si="944"/>
        <v>0</v>
      </c>
      <c r="T380" s="316">
        <f t="shared" si="944"/>
        <v>0</v>
      </c>
      <c r="U380" s="316">
        <f t="shared" si="944"/>
        <v>0</v>
      </c>
      <c r="V380" s="316">
        <f t="shared" si="944"/>
        <v>0</v>
      </c>
      <c r="W380" s="316">
        <f t="shared" si="944"/>
        <v>0</v>
      </c>
      <c r="X380" s="316">
        <f t="shared" si="944"/>
        <v>0</v>
      </c>
      <c r="Y380" s="316">
        <f t="shared" si="944"/>
        <v>0</v>
      </c>
      <c r="Z380" s="316">
        <f t="shared" si="944"/>
        <v>0</v>
      </c>
      <c r="AA380" s="316">
        <f t="shared" si="944"/>
        <v>0</v>
      </c>
      <c r="AB380" s="316">
        <f t="shared" si="944"/>
        <v>0</v>
      </c>
      <c r="AC380" s="316">
        <f t="shared" si="944"/>
        <v>0</v>
      </c>
      <c r="AD380" s="316">
        <f t="shared" si="944"/>
        <v>0</v>
      </c>
      <c r="AE380" s="316">
        <f t="shared" si="944"/>
        <v>0</v>
      </c>
      <c r="AF380" s="316">
        <f t="shared" si="944"/>
        <v>0</v>
      </c>
      <c r="AG380" s="316">
        <f t="shared" si="944"/>
        <v>0</v>
      </c>
      <c r="AH380" s="316">
        <f t="shared" si="944"/>
        <v>0</v>
      </c>
      <c r="AI380" s="316">
        <f t="shared" si="944"/>
        <v>0</v>
      </c>
      <c r="AJ380" s="316">
        <f t="shared" si="944"/>
        <v>0</v>
      </c>
      <c r="AK380" s="316">
        <f t="shared" si="944"/>
        <v>0</v>
      </c>
      <c r="AL380" s="316">
        <f t="shared" si="944"/>
        <v>0</v>
      </c>
      <c r="AM380" s="316">
        <f t="shared" si="944"/>
        <v>0</v>
      </c>
      <c r="AN380" s="316">
        <f t="shared" si="944"/>
        <v>0</v>
      </c>
      <c r="AO380" s="316">
        <f t="shared" si="944"/>
        <v>0</v>
      </c>
      <c r="AP380" s="316">
        <f t="shared" si="944"/>
        <v>0</v>
      </c>
      <c r="AQ380" s="316">
        <f t="shared" si="944"/>
        <v>0</v>
      </c>
      <c r="AR380" s="316">
        <f t="shared" si="944"/>
        <v>0</v>
      </c>
      <c r="AS380" s="316">
        <f t="shared" si="944"/>
        <v>0</v>
      </c>
      <c r="AT380" s="316">
        <f t="shared" si="944"/>
        <v>0</v>
      </c>
      <c r="AU380" s="316">
        <f t="shared" si="944"/>
        <v>0</v>
      </c>
      <c r="AV380" s="316">
        <f t="shared" si="944"/>
        <v>0</v>
      </c>
      <c r="AW380" s="316">
        <f t="shared" si="944"/>
        <v>0</v>
      </c>
      <c r="AX380" s="316">
        <f t="shared" si="944"/>
        <v>0</v>
      </c>
      <c r="AY380" s="316">
        <f t="shared" si="944"/>
        <v>0</v>
      </c>
      <c r="AZ380" s="316">
        <f t="shared" si="944"/>
        <v>0</v>
      </c>
      <c r="BA380" s="316">
        <f t="shared" si="944"/>
        <v>0</v>
      </c>
      <c r="BB380" s="316">
        <f t="shared" si="944"/>
        <v>0</v>
      </c>
      <c r="BC380" s="316">
        <f t="shared" si="944"/>
        <v>0</v>
      </c>
      <c r="BD380" s="316">
        <f t="shared" si="944"/>
        <v>0</v>
      </c>
      <c r="BE380" s="316">
        <f t="shared" si="944"/>
        <v>0</v>
      </c>
      <c r="BF380" s="316">
        <f t="shared" si="944"/>
        <v>0</v>
      </c>
      <c r="BG380" s="316">
        <f t="shared" si="944"/>
        <v>0</v>
      </c>
      <c r="BH380" s="316">
        <f t="shared" si="944"/>
        <v>0</v>
      </c>
      <c r="BI380" s="316">
        <f t="shared" si="944"/>
        <v>0</v>
      </c>
      <c r="BJ380" s="316">
        <f t="shared" si="944"/>
        <v>0</v>
      </c>
      <c r="BK380" s="316">
        <f t="shared" si="944"/>
        <v>0</v>
      </c>
      <c r="BL380" s="316">
        <f t="shared" si="944"/>
        <v>0</v>
      </c>
      <c r="BM380" s="316">
        <f t="shared" si="944"/>
        <v>0</v>
      </c>
      <c r="BN380" s="316">
        <f t="shared" si="944"/>
        <v>0</v>
      </c>
      <c r="BO380" s="316">
        <f t="shared" si="944"/>
        <v>0</v>
      </c>
      <c r="BP380" s="316">
        <f t="shared" si="944"/>
        <v>0</v>
      </c>
      <c r="BQ380" s="316">
        <f t="shared" si="944"/>
        <v>0</v>
      </c>
      <c r="BR380" s="316">
        <f t="shared" si="944"/>
        <v>0</v>
      </c>
      <c r="BS380" s="316">
        <f t="shared" si="944"/>
        <v>0</v>
      </c>
      <c r="BT380" s="316">
        <f t="shared" ref="BT380:BX380" si="945">BT145</f>
        <v>0</v>
      </c>
      <c r="BU380" s="316">
        <f t="shared" si="945"/>
        <v>0</v>
      </c>
      <c r="BV380" s="316">
        <f t="shared" si="945"/>
        <v>0</v>
      </c>
      <c r="BW380" s="316">
        <f t="shared" si="945"/>
        <v>0</v>
      </c>
      <c r="BX380" s="316">
        <f t="shared" si="945"/>
        <v>0</v>
      </c>
    </row>
    <row r="381" spans="1:76" ht="12" customHeight="1" x14ac:dyDescent="0.2">
      <c r="A381" s="727"/>
      <c r="B381" s="714"/>
      <c r="C381" s="714"/>
      <c r="D381" s="710"/>
      <c r="E381" s="710"/>
      <c r="F381" s="90" t="s">
        <v>324</v>
      </c>
      <c r="G381" s="316">
        <f>IF($C145="","N/A",G380)</f>
        <v>0</v>
      </c>
      <c r="H381" s="316">
        <f>IF($C145="NON-QALY",IF(H$137="-","",H$158*H380),IF($C145="QALY",IF(H$137="-","",H380*H$159),"N/A"))</f>
        <v>0</v>
      </c>
      <c r="I381" s="316">
        <f t="shared" ref="I381:BT381" si="946">IF($C145="NON-QALY",IF(I$137="-","",I$158*I380),IF($C145="QALY",IF(I$137="-","",I380*I$159),"N/A"))</f>
        <v>0</v>
      </c>
      <c r="J381" s="316">
        <f t="shared" si="946"/>
        <v>0</v>
      </c>
      <c r="K381" s="316">
        <f t="shared" si="946"/>
        <v>0</v>
      </c>
      <c r="L381" s="316">
        <f t="shared" si="946"/>
        <v>0</v>
      </c>
      <c r="M381" s="316">
        <f t="shared" si="946"/>
        <v>0</v>
      </c>
      <c r="N381" s="316">
        <f t="shared" si="946"/>
        <v>0</v>
      </c>
      <c r="O381" s="316">
        <f t="shared" si="946"/>
        <v>0</v>
      </c>
      <c r="P381" s="316">
        <f t="shared" si="946"/>
        <v>0</v>
      </c>
      <c r="Q381" s="316">
        <f t="shared" si="946"/>
        <v>0</v>
      </c>
      <c r="R381" s="316">
        <f t="shared" si="946"/>
        <v>0</v>
      </c>
      <c r="S381" s="316">
        <f t="shared" si="946"/>
        <v>0</v>
      </c>
      <c r="T381" s="316">
        <f t="shared" si="946"/>
        <v>0</v>
      </c>
      <c r="U381" s="316">
        <f t="shared" si="946"/>
        <v>0</v>
      </c>
      <c r="V381" s="316">
        <f t="shared" si="946"/>
        <v>0</v>
      </c>
      <c r="W381" s="316">
        <f t="shared" si="946"/>
        <v>0</v>
      </c>
      <c r="X381" s="316">
        <f t="shared" si="946"/>
        <v>0</v>
      </c>
      <c r="Y381" s="316">
        <f t="shared" si="946"/>
        <v>0</v>
      </c>
      <c r="Z381" s="316">
        <f t="shared" si="946"/>
        <v>0</v>
      </c>
      <c r="AA381" s="316">
        <f t="shared" si="946"/>
        <v>0</v>
      </c>
      <c r="AB381" s="316">
        <f t="shared" si="946"/>
        <v>0</v>
      </c>
      <c r="AC381" s="316">
        <f t="shared" si="946"/>
        <v>0</v>
      </c>
      <c r="AD381" s="316">
        <f t="shared" si="946"/>
        <v>0</v>
      </c>
      <c r="AE381" s="316">
        <f t="shared" si="946"/>
        <v>0</v>
      </c>
      <c r="AF381" s="316">
        <f t="shared" si="946"/>
        <v>0</v>
      </c>
      <c r="AG381" s="316">
        <f t="shared" si="946"/>
        <v>0</v>
      </c>
      <c r="AH381" s="316">
        <f t="shared" si="946"/>
        <v>0</v>
      </c>
      <c r="AI381" s="316">
        <f t="shared" si="946"/>
        <v>0</v>
      </c>
      <c r="AJ381" s="316">
        <f t="shared" si="946"/>
        <v>0</v>
      </c>
      <c r="AK381" s="316">
        <f t="shared" si="946"/>
        <v>0</v>
      </c>
      <c r="AL381" s="316">
        <f t="shared" si="946"/>
        <v>0</v>
      </c>
      <c r="AM381" s="316">
        <f t="shared" si="946"/>
        <v>0</v>
      </c>
      <c r="AN381" s="316">
        <f t="shared" si="946"/>
        <v>0</v>
      </c>
      <c r="AO381" s="316">
        <f t="shared" si="946"/>
        <v>0</v>
      </c>
      <c r="AP381" s="316">
        <f t="shared" si="946"/>
        <v>0</v>
      </c>
      <c r="AQ381" s="316">
        <f t="shared" si="946"/>
        <v>0</v>
      </c>
      <c r="AR381" s="316">
        <f t="shared" si="946"/>
        <v>0</v>
      </c>
      <c r="AS381" s="316">
        <f t="shared" si="946"/>
        <v>0</v>
      </c>
      <c r="AT381" s="316">
        <f t="shared" si="946"/>
        <v>0</v>
      </c>
      <c r="AU381" s="316">
        <f t="shared" si="946"/>
        <v>0</v>
      </c>
      <c r="AV381" s="316">
        <f t="shared" si="946"/>
        <v>0</v>
      </c>
      <c r="AW381" s="316">
        <f t="shared" si="946"/>
        <v>0</v>
      </c>
      <c r="AX381" s="316">
        <f t="shared" si="946"/>
        <v>0</v>
      </c>
      <c r="AY381" s="316">
        <f t="shared" si="946"/>
        <v>0</v>
      </c>
      <c r="AZ381" s="316">
        <f t="shared" si="946"/>
        <v>0</v>
      </c>
      <c r="BA381" s="316">
        <f t="shared" si="946"/>
        <v>0</v>
      </c>
      <c r="BB381" s="316">
        <f t="shared" si="946"/>
        <v>0</v>
      </c>
      <c r="BC381" s="316">
        <f t="shared" si="946"/>
        <v>0</v>
      </c>
      <c r="BD381" s="316">
        <f t="shared" si="946"/>
        <v>0</v>
      </c>
      <c r="BE381" s="316">
        <f t="shared" si="946"/>
        <v>0</v>
      </c>
      <c r="BF381" s="316">
        <f t="shared" si="946"/>
        <v>0</v>
      </c>
      <c r="BG381" s="316">
        <f t="shared" si="946"/>
        <v>0</v>
      </c>
      <c r="BH381" s="316">
        <f t="shared" si="946"/>
        <v>0</v>
      </c>
      <c r="BI381" s="316">
        <f t="shared" si="946"/>
        <v>0</v>
      </c>
      <c r="BJ381" s="316">
        <f t="shared" si="946"/>
        <v>0</v>
      </c>
      <c r="BK381" s="316">
        <f t="shared" si="946"/>
        <v>0</v>
      </c>
      <c r="BL381" s="316">
        <f t="shared" si="946"/>
        <v>0</v>
      </c>
      <c r="BM381" s="316">
        <f t="shared" si="946"/>
        <v>0</v>
      </c>
      <c r="BN381" s="316">
        <f t="shared" si="946"/>
        <v>0</v>
      </c>
      <c r="BO381" s="316">
        <f t="shared" si="946"/>
        <v>0</v>
      </c>
      <c r="BP381" s="316">
        <f t="shared" si="946"/>
        <v>0</v>
      </c>
      <c r="BQ381" s="316">
        <f t="shared" si="946"/>
        <v>0</v>
      </c>
      <c r="BR381" s="316">
        <f t="shared" si="946"/>
        <v>0</v>
      </c>
      <c r="BS381" s="316">
        <f t="shared" si="946"/>
        <v>0</v>
      </c>
      <c r="BT381" s="316">
        <f t="shared" si="946"/>
        <v>0</v>
      </c>
      <c r="BU381" s="316">
        <f t="shared" ref="BU381:BX381" si="947">IF($C145="NON-QALY",IF(BU$137="-","",BU$158*BU380),IF($C145="QALY",IF(BU$137="-","",BU380*BU$159),"N/A"))</f>
        <v>0</v>
      </c>
      <c r="BV381" s="316">
        <f t="shared" si="947"/>
        <v>0</v>
      </c>
      <c r="BW381" s="316">
        <f t="shared" si="947"/>
        <v>0</v>
      </c>
      <c r="BX381" s="316">
        <f t="shared" si="947"/>
        <v>0</v>
      </c>
    </row>
    <row r="382" spans="1:76" ht="12" customHeight="1" x14ac:dyDescent="0.2">
      <c r="A382" s="726" t="s">
        <v>638</v>
      </c>
      <c r="B382" s="713">
        <f>B146</f>
        <v>0</v>
      </c>
      <c r="C382" s="713" t="str">
        <f>C146</f>
        <v>Non-QALY</v>
      </c>
      <c r="D382" s="709">
        <f>E382/(IF(C146="QALY",Factors!$BU$91,Factors!$BU$90))</f>
        <v>0</v>
      </c>
      <c r="E382" s="709">
        <f t="shared" ref="E382" si="948">SUM(G383:BX383)</f>
        <v>0</v>
      </c>
      <c r="F382" s="34" t="s">
        <v>325</v>
      </c>
      <c r="G382" s="316">
        <f>G146</f>
        <v>0</v>
      </c>
      <c r="H382" s="316">
        <f t="shared" ref="H382:BS382" si="949">H146</f>
        <v>0</v>
      </c>
      <c r="I382" s="316">
        <f t="shared" si="949"/>
        <v>0</v>
      </c>
      <c r="J382" s="316">
        <f t="shared" si="949"/>
        <v>0</v>
      </c>
      <c r="K382" s="316">
        <f t="shared" si="949"/>
        <v>0</v>
      </c>
      <c r="L382" s="316">
        <f t="shared" si="949"/>
        <v>0</v>
      </c>
      <c r="M382" s="316">
        <f t="shared" si="949"/>
        <v>0</v>
      </c>
      <c r="N382" s="316">
        <f t="shared" si="949"/>
        <v>0</v>
      </c>
      <c r="O382" s="316">
        <f t="shared" si="949"/>
        <v>0</v>
      </c>
      <c r="P382" s="316">
        <f t="shared" si="949"/>
        <v>0</v>
      </c>
      <c r="Q382" s="316">
        <f t="shared" si="949"/>
        <v>0</v>
      </c>
      <c r="R382" s="316">
        <f t="shared" si="949"/>
        <v>0</v>
      </c>
      <c r="S382" s="316">
        <f t="shared" si="949"/>
        <v>0</v>
      </c>
      <c r="T382" s="316">
        <f t="shared" si="949"/>
        <v>0</v>
      </c>
      <c r="U382" s="316">
        <f t="shared" si="949"/>
        <v>0</v>
      </c>
      <c r="V382" s="316">
        <f t="shared" si="949"/>
        <v>0</v>
      </c>
      <c r="W382" s="316">
        <f t="shared" si="949"/>
        <v>0</v>
      </c>
      <c r="X382" s="316">
        <f t="shared" si="949"/>
        <v>0</v>
      </c>
      <c r="Y382" s="316">
        <f t="shared" si="949"/>
        <v>0</v>
      </c>
      <c r="Z382" s="316">
        <f t="shared" si="949"/>
        <v>0</v>
      </c>
      <c r="AA382" s="316">
        <f t="shared" si="949"/>
        <v>0</v>
      </c>
      <c r="AB382" s="316">
        <f t="shared" si="949"/>
        <v>0</v>
      </c>
      <c r="AC382" s="316">
        <f t="shared" si="949"/>
        <v>0</v>
      </c>
      <c r="AD382" s="316">
        <f t="shared" si="949"/>
        <v>0</v>
      </c>
      <c r="AE382" s="316">
        <f t="shared" si="949"/>
        <v>0</v>
      </c>
      <c r="AF382" s="316">
        <f t="shared" si="949"/>
        <v>0</v>
      </c>
      <c r="AG382" s="316">
        <f t="shared" si="949"/>
        <v>0</v>
      </c>
      <c r="AH382" s="316">
        <f t="shared" si="949"/>
        <v>0</v>
      </c>
      <c r="AI382" s="316">
        <f t="shared" si="949"/>
        <v>0</v>
      </c>
      <c r="AJ382" s="316">
        <f t="shared" si="949"/>
        <v>0</v>
      </c>
      <c r="AK382" s="316">
        <f t="shared" si="949"/>
        <v>0</v>
      </c>
      <c r="AL382" s="316">
        <f t="shared" si="949"/>
        <v>0</v>
      </c>
      <c r="AM382" s="316">
        <f t="shared" si="949"/>
        <v>0</v>
      </c>
      <c r="AN382" s="316">
        <f t="shared" si="949"/>
        <v>0</v>
      </c>
      <c r="AO382" s="316">
        <f t="shared" si="949"/>
        <v>0</v>
      </c>
      <c r="AP382" s="316">
        <f t="shared" si="949"/>
        <v>0</v>
      </c>
      <c r="AQ382" s="316">
        <f t="shared" si="949"/>
        <v>0</v>
      </c>
      <c r="AR382" s="316">
        <f t="shared" si="949"/>
        <v>0</v>
      </c>
      <c r="AS382" s="316">
        <f t="shared" si="949"/>
        <v>0</v>
      </c>
      <c r="AT382" s="316">
        <f t="shared" si="949"/>
        <v>0</v>
      </c>
      <c r="AU382" s="316">
        <f t="shared" si="949"/>
        <v>0</v>
      </c>
      <c r="AV382" s="316">
        <f t="shared" si="949"/>
        <v>0</v>
      </c>
      <c r="AW382" s="316">
        <f t="shared" si="949"/>
        <v>0</v>
      </c>
      <c r="AX382" s="316">
        <f t="shared" si="949"/>
        <v>0</v>
      </c>
      <c r="AY382" s="316">
        <f t="shared" si="949"/>
        <v>0</v>
      </c>
      <c r="AZ382" s="316">
        <f t="shared" si="949"/>
        <v>0</v>
      </c>
      <c r="BA382" s="316">
        <f t="shared" si="949"/>
        <v>0</v>
      </c>
      <c r="BB382" s="316">
        <f t="shared" si="949"/>
        <v>0</v>
      </c>
      <c r="BC382" s="316">
        <f t="shared" si="949"/>
        <v>0</v>
      </c>
      <c r="BD382" s="316">
        <f t="shared" si="949"/>
        <v>0</v>
      </c>
      <c r="BE382" s="316">
        <f t="shared" si="949"/>
        <v>0</v>
      </c>
      <c r="BF382" s="316">
        <f t="shared" si="949"/>
        <v>0</v>
      </c>
      <c r="BG382" s="316">
        <f t="shared" si="949"/>
        <v>0</v>
      </c>
      <c r="BH382" s="316">
        <f t="shared" si="949"/>
        <v>0</v>
      </c>
      <c r="BI382" s="316">
        <f t="shared" si="949"/>
        <v>0</v>
      </c>
      <c r="BJ382" s="316">
        <f t="shared" si="949"/>
        <v>0</v>
      </c>
      <c r="BK382" s="316">
        <f t="shared" si="949"/>
        <v>0</v>
      </c>
      <c r="BL382" s="316">
        <f t="shared" si="949"/>
        <v>0</v>
      </c>
      <c r="BM382" s="316">
        <f t="shared" si="949"/>
        <v>0</v>
      </c>
      <c r="BN382" s="316">
        <f t="shared" si="949"/>
        <v>0</v>
      </c>
      <c r="BO382" s="316">
        <f t="shared" si="949"/>
        <v>0</v>
      </c>
      <c r="BP382" s="316">
        <f t="shared" si="949"/>
        <v>0</v>
      </c>
      <c r="BQ382" s="316">
        <f t="shared" si="949"/>
        <v>0</v>
      </c>
      <c r="BR382" s="316">
        <f t="shared" si="949"/>
        <v>0</v>
      </c>
      <c r="BS382" s="316">
        <f t="shared" si="949"/>
        <v>0</v>
      </c>
      <c r="BT382" s="316">
        <f t="shared" ref="BT382:BX382" si="950">BT146</f>
        <v>0</v>
      </c>
      <c r="BU382" s="316">
        <f t="shared" si="950"/>
        <v>0</v>
      </c>
      <c r="BV382" s="316">
        <f t="shared" si="950"/>
        <v>0</v>
      </c>
      <c r="BW382" s="316">
        <f t="shared" si="950"/>
        <v>0</v>
      </c>
      <c r="BX382" s="316">
        <f t="shared" si="950"/>
        <v>0</v>
      </c>
    </row>
    <row r="383" spans="1:76" ht="12" customHeight="1" x14ac:dyDescent="0.2">
      <c r="A383" s="727"/>
      <c r="B383" s="714"/>
      <c r="C383" s="714"/>
      <c r="D383" s="710"/>
      <c r="E383" s="710"/>
      <c r="F383" s="90" t="s">
        <v>324</v>
      </c>
      <c r="G383" s="316">
        <f>IF($C146="","N/A",G382)</f>
        <v>0</v>
      </c>
      <c r="H383" s="316">
        <f>IF($C146="NON-QALY",IF(H$137="-","",H$158*H382),IF($C146="QALY",IF(H$137="-","",H382*H$159),"N/A"))</f>
        <v>0</v>
      </c>
      <c r="I383" s="316">
        <f t="shared" ref="I383:BT383" si="951">IF($C146="NON-QALY",IF(I$137="-","",I$158*I382),IF($C146="QALY",IF(I$137="-","",I382*I$159),"N/A"))</f>
        <v>0</v>
      </c>
      <c r="J383" s="316">
        <f t="shared" si="951"/>
        <v>0</v>
      </c>
      <c r="K383" s="316">
        <f t="shared" si="951"/>
        <v>0</v>
      </c>
      <c r="L383" s="316">
        <f t="shared" si="951"/>
        <v>0</v>
      </c>
      <c r="M383" s="316">
        <f t="shared" si="951"/>
        <v>0</v>
      </c>
      <c r="N383" s="316">
        <f t="shared" si="951"/>
        <v>0</v>
      </c>
      <c r="O383" s="316">
        <f t="shared" si="951"/>
        <v>0</v>
      </c>
      <c r="P383" s="316">
        <f t="shared" si="951"/>
        <v>0</v>
      </c>
      <c r="Q383" s="316">
        <f t="shared" si="951"/>
        <v>0</v>
      </c>
      <c r="R383" s="316">
        <f t="shared" si="951"/>
        <v>0</v>
      </c>
      <c r="S383" s="316">
        <f t="shared" si="951"/>
        <v>0</v>
      </c>
      <c r="T383" s="316">
        <f t="shared" si="951"/>
        <v>0</v>
      </c>
      <c r="U383" s="316">
        <f t="shared" si="951"/>
        <v>0</v>
      </c>
      <c r="V383" s="316">
        <f t="shared" si="951"/>
        <v>0</v>
      </c>
      <c r="W383" s="316">
        <f t="shared" si="951"/>
        <v>0</v>
      </c>
      <c r="X383" s="316">
        <f t="shared" si="951"/>
        <v>0</v>
      </c>
      <c r="Y383" s="316">
        <f t="shared" si="951"/>
        <v>0</v>
      </c>
      <c r="Z383" s="316">
        <f t="shared" si="951"/>
        <v>0</v>
      </c>
      <c r="AA383" s="316">
        <f t="shared" si="951"/>
        <v>0</v>
      </c>
      <c r="AB383" s="316">
        <f t="shared" si="951"/>
        <v>0</v>
      </c>
      <c r="AC383" s="316">
        <f t="shared" si="951"/>
        <v>0</v>
      </c>
      <c r="AD383" s="316">
        <f t="shared" si="951"/>
        <v>0</v>
      </c>
      <c r="AE383" s="316">
        <f t="shared" si="951"/>
        <v>0</v>
      </c>
      <c r="AF383" s="316">
        <f t="shared" si="951"/>
        <v>0</v>
      </c>
      <c r="AG383" s="316">
        <f t="shared" si="951"/>
        <v>0</v>
      </c>
      <c r="AH383" s="316">
        <f t="shared" si="951"/>
        <v>0</v>
      </c>
      <c r="AI383" s="316">
        <f t="shared" si="951"/>
        <v>0</v>
      </c>
      <c r="AJ383" s="316">
        <f t="shared" si="951"/>
        <v>0</v>
      </c>
      <c r="AK383" s="316">
        <f t="shared" si="951"/>
        <v>0</v>
      </c>
      <c r="AL383" s="316">
        <f t="shared" si="951"/>
        <v>0</v>
      </c>
      <c r="AM383" s="316">
        <f t="shared" si="951"/>
        <v>0</v>
      </c>
      <c r="AN383" s="316">
        <f t="shared" si="951"/>
        <v>0</v>
      </c>
      <c r="AO383" s="316">
        <f t="shared" si="951"/>
        <v>0</v>
      </c>
      <c r="AP383" s="316">
        <f t="shared" si="951"/>
        <v>0</v>
      </c>
      <c r="AQ383" s="316">
        <f t="shared" si="951"/>
        <v>0</v>
      </c>
      <c r="AR383" s="316">
        <f t="shared" si="951"/>
        <v>0</v>
      </c>
      <c r="AS383" s="316">
        <f t="shared" si="951"/>
        <v>0</v>
      </c>
      <c r="AT383" s="316">
        <f t="shared" si="951"/>
        <v>0</v>
      </c>
      <c r="AU383" s="316">
        <f t="shared" si="951"/>
        <v>0</v>
      </c>
      <c r="AV383" s="316">
        <f t="shared" si="951"/>
        <v>0</v>
      </c>
      <c r="AW383" s="316">
        <f t="shared" si="951"/>
        <v>0</v>
      </c>
      <c r="AX383" s="316">
        <f t="shared" si="951"/>
        <v>0</v>
      </c>
      <c r="AY383" s="316">
        <f t="shared" si="951"/>
        <v>0</v>
      </c>
      <c r="AZ383" s="316">
        <f t="shared" si="951"/>
        <v>0</v>
      </c>
      <c r="BA383" s="316">
        <f t="shared" si="951"/>
        <v>0</v>
      </c>
      <c r="BB383" s="316">
        <f t="shared" si="951"/>
        <v>0</v>
      </c>
      <c r="BC383" s="316">
        <f t="shared" si="951"/>
        <v>0</v>
      </c>
      <c r="BD383" s="316">
        <f t="shared" si="951"/>
        <v>0</v>
      </c>
      <c r="BE383" s="316">
        <f t="shared" si="951"/>
        <v>0</v>
      </c>
      <c r="BF383" s="316">
        <f t="shared" si="951"/>
        <v>0</v>
      </c>
      <c r="BG383" s="316">
        <f t="shared" si="951"/>
        <v>0</v>
      </c>
      <c r="BH383" s="316">
        <f t="shared" si="951"/>
        <v>0</v>
      </c>
      <c r="BI383" s="316">
        <f t="shared" si="951"/>
        <v>0</v>
      </c>
      <c r="BJ383" s="316">
        <f t="shared" si="951"/>
        <v>0</v>
      </c>
      <c r="BK383" s="316">
        <f t="shared" si="951"/>
        <v>0</v>
      </c>
      <c r="BL383" s="316">
        <f t="shared" si="951"/>
        <v>0</v>
      </c>
      <c r="BM383" s="316">
        <f t="shared" si="951"/>
        <v>0</v>
      </c>
      <c r="BN383" s="316">
        <f t="shared" si="951"/>
        <v>0</v>
      </c>
      <c r="BO383" s="316">
        <f t="shared" si="951"/>
        <v>0</v>
      </c>
      <c r="BP383" s="316">
        <f t="shared" si="951"/>
        <v>0</v>
      </c>
      <c r="BQ383" s="316">
        <f t="shared" si="951"/>
        <v>0</v>
      </c>
      <c r="BR383" s="316">
        <f t="shared" si="951"/>
        <v>0</v>
      </c>
      <c r="BS383" s="316">
        <f t="shared" si="951"/>
        <v>0</v>
      </c>
      <c r="BT383" s="316">
        <f t="shared" si="951"/>
        <v>0</v>
      </c>
      <c r="BU383" s="316">
        <f t="shared" ref="BU383:BX383" si="952">IF($C146="NON-QALY",IF(BU$137="-","",BU$158*BU382),IF($C146="QALY",IF(BU$137="-","",BU382*BU$159),"N/A"))</f>
        <v>0</v>
      </c>
      <c r="BV383" s="316">
        <f t="shared" si="952"/>
        <v>0</v>
      </c>
      <c r="BW383" s="316">
        <f t="shared" si="952"/>
        <v>0</v>
      </c>
      <c r="BX383" s="316">
        <f t="shared" si="952"/>
        <v>0</v>
      </c>
    </row>
    <row r="384" spans="1:76" ht="12" customHeight="1" x14ac:dyDescent="0.2">
      <c r="A384" s="726" t="s">
        <v>639</v>
      </c>
      <c r="B384" s="713">
        <f>B147</f>
        <v>0</v>
      </c>
      <c r="C384" s="713" t="str">
        <f>C147</f>
        <v>Non-QALY</v>
      </c>
      <c r="D384" s="709">
        <f>E384/(IF(C147="QALY",Factors!$BU$91,Factors!$BU$90))</f>
        <v>0</v>
      </c>
      <c r="E384" s="709">
        <f t="shared" ref="E384" si="953">SUM(G385:BX385)</f>
        <v>0</v>
      </c>
      <c r="F384" s="34" t="s">
        <v>325</v>
      </c>
      <c r="G384" s="316">
        <f>G147</f>
        <v>0</v>
      </c>
      <c r="H384" s="316">
        <f t="shared" ref="H384:BS384" si="954">H147</f>
        <v>0</v>
      </c>
      <c r="I384" s="316">
        <f t="shared" si="954"/>
        <v>0</v>
      </c>
      <c r="J384" s="316">
        <f t="shared" si="954"/>
        <v>0</v>
      </c>
      <c r="K384" s="316">
        <f t="shared" si="954"/>
        <v>0</v>
      </c>
      <c r="L384" s="316">
        <f t="shared" si="954"/>
        <v>0</v>
      </c>
      <c r="M384" s="316">
        <f t="shared" si="954"/>
        <v>0</v>
      </c>
      <c r="N384" s="316">
        <f t="shared" si="954"/>
        <v>0</v>
      </c>
      <c r="O384" s="316">
        <f t="shared" si="954"/>
        <v>0</v>
      </c>
      <c r="P384" s="316">
        <f t="shared" si="954"/>
        <v>0</v>
      </c>
      <c r="Q384" s="316">
        <f t="shared" si="954"/>
        <v>0</v>
      </c>
      <c r="R384" s="316">
        <f t="shared" si="954"/>
        <v>0</v>
      </c>
      <c r="S384" s="316">
        <f t="shared" si="954"/>
        <v>0</v>
      </c>
      <c r="T384" s="316">
        <f t="shared" si="954"/>
        <v>0</v>
      </c>
      <c r="U384" s="316">
        <f t="shared" si="954"/>
        <v>0</v>
      </c>
      <c r="V384" s="316">
        <f t="shared" si="954"/>
        <v>0</v>
      </c>
      <c r="W384" s="316">
        <f t="shared" si="954"/>
        <v>0</v>
      </c>
      <c r="X384" s="316">
        <f t="shared" si="954"/>
        <v>0</v>
      </c>
      <c r="Y384" s="316">
        <f t="shared" si="954"/>
        <v>0</v>
      </c>
      <c r="Z384" s="316">
        <f t="shared" si="954"/>
        <v>0</v>
      </c>
      <c r="AA384" s="316">
        <f t="shared" si="954"/>
        <v>0</v>
      </c>
      <c r="AB384" s="316">
        <f t="shared" si="954"/>
        <v>0</v>
      </c>
      <c r="AC384" s="316">
        <f t="shared" si="954"/>
        <v>0</v>
      </c>
      <c r="AD384" s="316">
        <f t="shared" si="954"/>
        <v>0</v>
      </c>
      <c r="AE384" s="316">
        <f t="shared" si="954"/>
        <v>0</v>
      </c>
      <c r="AF384" s="316">
        <f t="shared" si="954"/>
        <v>0</v>
      </c>
      <c r="AG384" s="316">
        <f t="shared" si="954"/>
        <v>0</v>
      </c>
      <c r="AH384" s="316">
        <f t="shared" si="954"/>
        <v>0</v>
      </c>
      <c r="AI384" s="316">
        <f t="shared" si="954"/>
        <v>0</v>
      </c>
      <c r="AJ384" s="316">
        <f t="shared" si="954"/>
        <v>0</v>
      </c>
      <c r="AK384" s="316">
        <f t="shared" si="954"/>
        <v>0</v>
      </c>
      <c r="AL384" s="316">
        <f t="shared" si="954"/>
        <v>0</v>
      </c>
      <c r="AM384" s="316">
        <f t="shared" si="954"/>
        <v>0</v>
      </c>
      <c r="AN384" s="316">
        <f t="shared" si="954"/>
        <v>0</v>
      </c>
      <c r="AO384" s="316">
        <f t="shared" si="954"/>
        <v>0</v>
      </c>
      <c r="AP384" s="316">
        <f t="shared" si="954"/>
        <v>0</v>
      </c>
      <c r="AQ384" s="316">
        <f t="shared" si="954"/>
        <v>0</v>
      </c>
      <c r="AR384" s="316">
        <f t="shared" si="954"/>
        <v>0</v>
      </c>
      <c r="AS384" s="316">
        <f t="shared" si="954"/>
        <v>0</v>
      </c>
      <c r="AT384" s="316">
        <f t="shared" si="954"/>
        <v>0</v>
      </c>
      <c r="AU384" s="316">
        <f t="shared" si="954"/>
        <v>0</v>
      </c>
      <c r="AV384" s="316">
        <f t="shared" si="954"/>
        <v>0</v>
      </c>
      <c r="AW384" s="316">
        <f t="shared" si="954"/>
        <v>0</v>
      </c>
      <c r="AX384" s="316">
        <f t="shared" si="954"/>
        <v>0</v>
      </c>
      <c r="AY384" s="316">
        <f t="shared" si="954"/>
        <v>0</v>
      </c>
      <c r="AZ384" s="316">
        <f t="shared" si="954"/>
        <v>0</v>
      </c>
      <c r="BA384" s="316">
        <f t="shared" si="954"/>
        <v>0</v>
      </c>
      <c r="BB384" s="316">
        <f t="shared" si="954"/>
        <v>0</v>
      </c>
      <c r="BC384" s="316">
        <f t="shared" si="954"/>
        <v>0</v>
      </c>
      <c r="BD384" s="316">
        <f t="shared" si="954"/>
        <v>0</v>
      </c>
      <c r="BE384" s="316">
        <f t="shared" si="954"/>
        <v>0</v>
      </c>
      <c r="BF384" s="316">
        <f t="shared" si="954"/>
        <v>0</v>
      </c>
      <c r="BG384" s="316">
        <f t="shared" si="954"/>
        <v>0</v>
      </c>
      <c r="BH384" s="316">
        <f t="shared" si="954"/>
        <v>0</v>
      </c>
      <c r="BI384" s="316">
        <f t="shared" si="954"/>
        <v>0</v>
      </c>
      <c r="BJ384" s="316">
        <f t="shared" si="954"/>
        <v>0</v>
      </c>
      <c r="BK384" s="316">
        <f t="shared" si="954"/>
        <v>0</v>
      </c>
      <c r="BL384" s="316">
        <f t="shared" si="954"/>
        <v>0</v>
      </c>
      <c r="BM384" s="316">
        <f t="shared" si="954"/>
        <v>0</v>
      </c>
      <c r="BN384" s="316">
        <f t="shared" si="954"/>
        <v>0</v>
      </c>
      <c r="BO384" s="316">
        <f t="shared" si="954"/>
        <v>0</v>
      </c>
      <c r="BP384" s="316">
        <f t="shared" si="954"/>
        <v>0</v>
      </c>
      <c r="BQ384" s="316">
        <f t="shared" si="954"/>
        <v>0</v>
      </c>
      <c r="BR384" s="316">
        <f t="shared" si="954"/>
        <v>0</v>
      </c>
      <c r="BS384" s="316">
        <f t="shared" si="954"/>
        <v>0</v>
      </c>
      <c r="BT384" s="316">
        <f t="shared" ref="BT384:BX384" si="955">BT147</f>
        <v>0</v>
      </c>
      <c r="BU384" s="316">
        <f t="shared" si="955"/>
        <v>0</v>
      </c>
      <c r="BV384" s="316">
        <f t="shared" si="955"/>
        <v>0</v>
      </c>
      <c r="BW384" s="316">
        <f t="shared" si="955"/>
        <v>0</v>
      </c>
      <c r="BX384" s="316">
        <f t="shared" si="955"/>
        <v>0</v>
      </c>
    </row>
    <row r="385" spans="1:76" ht="12" customHeight="1" x14ac:dyDescent="0.2">
      <c r="A385" s="727"/>
      <c r="B385" s="714"/>
      <c r="C385" s="714"/>
      <c r="D385" s="710"/>
      <c r="E385" s="710"/>
      <c r="F385" s="90" t="s">
        <v>324</v>
      </c>
      <c r="G385" s="316">
        <f>IF($C147="","N/A",G384)</f>
        <v>0</v>
      </c>
      <c r="H385" s="316">
        <f>IF($C147="NON-QALY",IF(H$137="-","",H$158*H384),IF($C147="QALY",IF(H$137="-","",H384*H$159),"N/A"))</f>
        <v>0</v>
      </c>
      <c r="I385" s="316">
        <f t="shared" ref="I385:BT385" si="956">IF($C147="NON-QALY",IF(I$137="-","",I$158*I384),IF($C147="QALY",IF(I$137="-","",I384*I$159),"N/A"))</f>
        <v>0</v>
      </c>
      <c r="J385" s="316">
        <f t="shared" si="956"/>
        <v>0</v>
      </c>
      <c r="K385" s="316">
        <f t="shared" si="956"/>
        <v>0</v>
      </c>
      <c r="L385" s="316">
        <f t="shared" si="956"/>
        <v>0</v>
      </c>
      <c r="M385" s="316">
        <f t="shared" si="956"/>
        <v>0</v>
      </c>
      <c r="N385" s="316">
        <f t="shared" si="956"/>
        <v>0</v>
      </c>
      <c r="O385" s="316">
        <f t="shared" si="956"/>
        <v>0</v>
      </c>
      <c r="P385" s="316">
        <f t="shared" si="956"/>
        <v>0</v>
      </c>
      <c r="Q385" s="316">
        <f t="shared" si="956"/>
        <v>0</v>
      </c>
      <c r="R385" s="316">
        <f t="shared" si="956"/>
        <v>0</v>
      </c>
      <c r="S385" s="316">
        <f t="shared" si="956"/>
        <v>0</v>
      </c>
      <c r="T385" s="316">
        <f t="shared" si="956"/>
        <v>0</v>
      </c>
      <c r="U385" s="316">
        <f t="shared" si="956"/>
        <v>0</v>
      </c>
      <c r="V385" s="316">
        <f t="shared" si="956"/>
        <v>0</v>
      </c>
      <c r="W385" s="316">
        <f t="shared" si="956"/>
        <v>0</v>
      </c>
      <c r="X385" s="316">
        <f t="shared" si="956"/>
        <v>0</v>
      </c>
      <c r="Y385" s="316">
        <f t="shared" si="956"/>
        <v>0</v>
      </c>
      <c r="Z385" s="316">
        <f t="shared" si="956"/>
        <v>0</v>
      </c>
      <c r="AA385" s="316">
        <f t="shared" si="956"/>
        <v>0</v>
      </c>
      <c r="AB385" s="316">
        <f t="shared" si="956"/>
        <v>0</v>
      </c>
      <c r="AC385" s="316">
        <f t="shared" si="956"/>
        <v>0</v>
      </c>
      <c r="AD385" s="316">
        <f t="shared" si="956"/>
        <v>0</v>
      </c>
      <c r="AE385" s="316">
        <f t="shared" si="956"/>
        <v>0</v>
      </c>
      <c r="AF385" s="316">
        <f t="shared" si="956"/>
        <v>0</v>
      </c>
      <c r="AG385" s="316">
        <f t="shared" si="956"/>
        <v>0</v>
      </c>
      <c r="AH385" s="316">
        <f t="shared" si="956"/>
        <v>0</v>
      </c>
      <c r="AI385" s="316">
        <f t="shared" si="956"/>
        <v>0</v>
      </c>
      <c r="AJ385" s="316">
        <f t="shared" si="956"/>
        <v>0</v>
      </c>
      <c r="AK385" s="316">
        <f t="shared" si="956"/>
        <v>0</v>
      </c>
      <c r="AL385" s="316">
        <f t="shared" si="956"/>
        <v>0</v>
      </c>
      <c r="AM385" s="316">
        <f t="shared" si="956"/>
        <v>0</v>
      </c>
      <c r="AN385" s="316">
        <f t="shared" si="956"/>
        <v>0</v>
      </c>
      <c r="AO385" s="316">
        <f t="shared" si="956"/>
        <v>0</v>
      </c>
      <c r="AP385" s="316">
        <f t="shared" si="956"/>
        <v>0</v>
      </c>
      <c r="AQ385" s="316">
        <f t="shared" si="956"/>
        <v>0</v>
      </c>
      <c r="AR385" s="316">
        <f t="shared" si="956"/>
        <v>0</v>
      </c>
      <c r="AS385" s="316">
        <f t="shared" si="956"/>
        <v>0</v>
      </c>
      <c r="AT385" s="316">
        <f t="shared" si="956"/>
        <v>0</v>
      </c>
      <c r="AU385" s="316">
        <f t="shared" si="956"/>
        <v>0</v>
      </c>
      <c r="AV385" s="316">
        <f t="shared" si="956"/>
        <v>0</v>
      </c>
      <c r="AW385" s="316">
        <f t="shared" si="956"/>
        <v>0</v>
      </c>
      <c r="AX385" s="316">
        <f t="shared" si="956"/>
        <v>0</v>
      </c>
      <c r="AY385" s="316">
        <f t="shared" si="956"/>
        <v>0</v>
      </c>
      <c r="AZ385" s="316">
        <f t="shared" si="956"/>
        <v>0</v>
      </c>
      <c r="BA385" s="316">
        <f t="shared" si="956"/>
        <v>0</v>
      </c>
      <c r="BB385" s="316">
        <f t="shared" si="956"/>
        <v>0</v>
      </c>
      <c r="BC385" s="316">
        <f t="shared" si="956"/>
        <v>0</v>
      </c>
      <c r="BD385" s="316">
        <f t="shared" si="956"/>
        <v>0</v>
      </c>
      <c r="BE385" s="316">
        <f t="shared" si="956"/>
        <v>0</v>
      </c>
      <c r="BF385" s="316">
        <f t="shared" si="956"/>
        <v>0</v>
      </c>
      <c r="BG385" s="316">
        <f t="shared" si="956"/>
        <v>0</v>
      </c>
      <c r="BH385" s="316">
        <f t="shared" si="956"/>
        <v>0</v>
      </c>
      <c r="BI385" s="316">
        <f t="shared" si="956"/>
        <v>0</v>
      </c>
      <c r="BJ385" s="316">
        <f t="shared" si="956"/>
        <v>0</v>
      </c>
      <c r="BK385" s="316">
        <f t="shared" si="956"/>
        <v>0</v>
      </c>
      <c r="BL385" s="316">
        <f t="shared" si="956"/>
        <v>0</v>
      </c>
      <c r="BM385" s="316">
        <f t="shared" si="956"/>
        <v>0</v>
      </c>
      <c r="BN385" s="316">
        <f t="shared" si="956"/>
        <v>0</v>
      </c>
      <c r="BO385" s="316">
        <f t="shared" si="956"/>
        <v>0</v>
      </c>
      <c r="BP385" s="316">
        <f t="shared" si="956"/>
        <v>0</v>
      </c>
      <c r="BQ385" s="316">
        <f t="shared" si="956"/>
        <v>0</v>
      </c>
      <c r="BR385" s="316">
        <f t="shared" si="956"/>
        <v>0</v>
      </c>
      <c r="BS385" s="316">
        <f t="shared" si="956"/>
        <v>0</v>
      </c>
      <c r="BT385" s="316">
        <f t="shared" si="956"/>
        <v>0</v>
      </c>
      <c r="BU385" s="316">
        <f t="shared" ref="BU385:BX385" si="957">IF($C147="NON-QALY",IF(BU$137="-","",BU$158*BU384),IF($C147="QALY",IF(BU$137="-","",BU384*BU$159),"N/A"))</f>
        <v>0</v>
      </c>
      <c r="BV385" s="316">
        <f t="shared" si="957"/>
        <v>0</v>
      </c>
      <c r="BW385" s="316">
        <f t="shared" si="957"/>
        <v>0</v>
      </c>
      <c r="BX385" s="316">
        <f t="shared" si="957"/>
        <v>0</v>
      </c>
    </row>
    <row r="386" spans="1:76" ht="12" customHeight="1" x14ac:dyDescent="0.2">
      <c r="A386" s="726" t="s">
        <v>640</v>
      </c>
      <c r="B386" s="713">
        <f>B148</f>
        <v>0</v>
      </c>
      <c r="C386" s="713" t="str">
        <f>C148</f>
        <v>Non-QALY</v>
      </c>
      <c r="D386" s="709">
        <f>E386/(IF(C148="QALY",Factors!$BU$91,Factors!$BU$90))</f>
        <v>0</v>
      </c>
      <c r="E386" s="709">
        <f t="shared" ref="E386" si="958">SUM(G387:BX387)</f>
        <v>0</v>
      </c>
      <c r="F386" s="34" t="s">
        <v>325</v>
      </c>
      <c r="G386" s="316">
        <f>G148</f>
        <v>0</v>
      </c>
      <c r="H386" s="316">
        <f t="shared" ref="H386:BS386" si="959">H148</f>
        <v>0</v>
      </c>
      <c r="I386" s="316">
        <f t="shared" si="959"/>
        <v>0</v>
      </c>
      <c r="J386" s="316">
        <f t="shared" si="959"/>
        <v>0</v>
      </c>
      <c r="K386" s="316">
        <f t="shared" si="959"/>
        <v>0</v>
      </c>
      <c r="L386" s="316">
        <f t="shared" si="959"/>
        <v>0</v>
      </c>
      <c r="M386" s="316">
        <f t="shared" si="959"/>
        <v>0</v>
      </c>
      <c r="N386" s="316">
        <f t="shared" si="959"/>
        <v>0</v>
      </c>
      <c r="O386" s="316">
        <f t="shared" si="959"/>
        <v>0</v>
      </c>
      <c r="P386" s="316">
        <f t="shared" si="959"/>
        <v>0</v>
      </c>
      <c r="Q386" s="316">
        <f t="shared" si="959"/>
        <v>0</v>
      </c>
      <c r="R386" s="316">
        <f t="shared" si="959"/>
        <v>0</v>
      </c>
      <c r="S386" s="316">
        <f t="shared" si="959"/>
        <v>0</v>
      </c>
      <c r="T386" s="316">
        <f t="shared" si="959"/>
        <v>0</v>
      </c>
      <c r="U386" s="316">
        <f t="shared" si="959"/>
        <v>0</v>
      </c>
      <c r="V386" s="316">
        <f t="shared" si="959"/>
        <v>0</v>
      </c>
      <c r="W386" s="316">
        <f t="shared" si="959"/>
        <v>0</v>
      </c>
      <c r="X386" s="316">
        <f t="shared" si="959"/>
        <v>0</v>
      </c>
      <c r="Y386" s="316">
        <f t="shared" si="959"/>
        <v>0</v>
      </c>
      <c r="Z386" s="316">
        <f t="shared" si="959"/>
        <v>0</v>
      </c>
      <c r="AA386" s="316">
        <f t="shared" si="959"/>
        <v>0</v>
      </c>
      <c r="AB386" s="316">
        <f t="shared" si="959"/>
        <v>0</v>
      </c>
      <c r="AC386" s="316">
        <f t="shared" si="959"/>
        <v>0</v>
      </c>
      <c r="AD386" s="316">
        <f t="shared" si="959"/>
        <v>0</v>
      </c>
      <c r="AE386" s="316">
        <f t="shared" si="959"/>
        <v>0</v>
      </c>
      <c r="AF386" s="316">
        <f t="shared" si="959"/>
        <v>0</v>
      </c>
      <c r="AG386" s="316">
        <f t="shared" si="959"/>
        <v>0</v>
      </c>
      <c r="AH386" s="316">
        <f t="shared" si="959"/>
        <v>0</v>
      </c>
      <c r="AI386" s="316">
        <f t="shared" si="959"/>
        <v>0</v>
      </c>
      <c r="AJ386" s="316">
        <f t="shared" si="959"/>
        <v>0</v>
      </c>
      <c r="AK386" s="316">
        <f t="shared" si="959"/>
        <v>0</v>
      </c>
      <c r="AL386" s="316">
        <f t="shared" si="959"/>
        <v>0</v>
      </c>
      <c r="AM386" s="316">
        <f t="shared" si="959"/>
        <v>0</v>
      </c>
      <c r="AN386" s="316">
        <f t="shared" si="959"/>
        <v>0</v>
      </c>
      <c r="AO386" s="316">
        <f t="shared" si="959"/>
        <v>0</v>
      </c>
      <c r="AP386" s="316">
        <f t="shared" si="959"/>
        <v>0</v>
      </c>
      <c r="AQ386" s="316">
        <f t="shared" si="959"/>
        <v>0</v>
      </c>
      <c r="AR386" s="316">
        <f t="shared" si="959"/>
        <v>0</v>
      </c>
      <c r="AS386" s="316">
        <f t="shared" si="959"/>
        <v>0</v>
      </c>
      <c r="AT386" s="316">
        <f t="shared" si="959"/>
        <v>0</v>
      </c>
      <c r="AU386" s="316">
        <f t="shared" si="959"/>
        <v>0</v>
      </c>
      <c r="AV386" s="316">
        <f t="shared" si="959"/>
        <v>0</v>
      </c>
      <c r="AW386" s="316">
        <f t="shared" si="959"/>
        <v>0</v>
      </c>
      <c r="AX386" s="316">
        <f t="shared" si="959"/>
        <v>0</v>
      </c>
      <c r="AY386" s="316">
        <f t="shared" si="959"/>
        <v>0</v>
      </c>
      <c r="AZ386" s="316">
        <f t="shared" si="959"/>
        <v>0</v>
      </c>
      <c r="BA386" s="316">
        <f t="shared" si="959"/>
        <v>0</v>
      </c>
      <c r="BB386" s="316">
        <f t="shared" si="959"/>
        <v>0</v>
      </c>
      <c r="BC386" s="316">
        <f t="shared" si="959"/>
        <v>0</v>
      </c>
      <c r="BD386" s="316">
        <f t="shared" si="959"/>
        <v>0</v>
      </c>
      <c r="BE386" s="316">
        <f t="shared" si="959"/>
        <v>0</v>
      </c>
      <c r="BF386" s="316">
        <f t="shared" si="959"/>
        <v>0</v>
      </c>
      <c r="BG386" s="316">
        <f t="shared" si="959"/>
        <v>0</v>
      </c>
      <c r="BH386" s="316">
        <f t="shared" si="959"/>
        <v>0</v>
      </c>
      <c r="BI386" s="316">
        <f t="shared" si="959"/>
        <v>0</v>
      </c>
      <c r="BJ386" s="316">
        <f t="shared" si="959"/>
        <v>0</v>
      </c>
      <c r="BK386" s="316">
        <f t="shared" si="959"/>
        <v>0</v>
      </c>
      <c r="BL386" s="316">
        <f t="shared" si="959"/>
        <v>0</v>
      </c>
      <c r="BM386" s="316">
        <f t="shared" si="959"/>
        <v>0</v>
      </c>
      <c r="BN386" s="316">
        <f t="shared" si="959"/>
        <v>0</v>
      </c>
      <c r="BO386" s="316">
        <f t="shared" si="959"/>
        <v>0</v>
      </c>
      <c r="BP386" s="316">
        <f t="shared" si="959"/>
        <v>0</v>
      </c>
      <c r="BQ386" s="316">
        <f t="shared" si="959"/>
        <v>0</v>
      </c>
      <c r="BR386" s="316">
        <f t="shared" si="959"/>
        <v>0</v>
      </c>
      <c r="BS386" s="316">
        <f t="shared" si="959"/>
        <v>0</v>
      </c>
      <c r="BT386" s="316">
        <f t="shared" ref="BT386:BX386" si="960">BT148</f>
        <v>0</v>
      </c>
      <c r="BU386" s="316">
        <f t="shared" si="960"/>
        <v>0</v>
      </c>
      <c r="BV386" s="316">
        <f t="shared" si="960"/>
        <v>0</v>
      </c>
      <c r="BW386" s="316">
        <f t="shared" si="960"/>
        <v>0</v>
      </c>
      <c r="BX386" s="316">
        <f t="shared" si="960"/>
        <v>0</v>
      </c>
    </row>
    <row r="387" spans="1:76" ht="12" customHeight="1" x14ac:dyDescent="0.2">
      <c r="A387" s="727"/>
      <c r="B387" s="714"/>
      <c r="C387" s="714"/>
      <c r="D387" s="710"/>
      <c r="E387" s="710"/>
      <c r="F387" s="90" t="s">
        <v>324</v>
      </c>
      <c r="G387" s="316">
        <f>IF($C148="","N/A",G386)</f>
        <v>0</v>
      </c>
      <c r="H387" s="316">
        <f>IF($C148="NON-QALY",IF(H$137="-","",H$158*H386),IF($C148="QALY",IF(H$137="-","",H386*H$159),"N/A"))</f>
        <v>0</v>
      </c>
      <c r="I387" s="316">
        <f t="shared" ref="I387:BT387" si="961">IF($C148="NON-QALY",IF(I$137="-","",I$158*I386),IF($C148="QALY",IF(I$137="-","",I386*I$159),"N/A"))</f>
        <v>0</v>
      </c>
      <c r="J387" s="316">
        <f t="shared" si="961"/>
        <v>0</v>
      </c>
      <c r="K387" s="316">
        <f t="shared" si="961"/>
        <v>0</v>
      </c>
      <c r="L387" s="316">
        <f t="shared" si="961"/>
        <v>0</v>
      </c>
      <c r="M387" s="316">
        <f t="shared" si="961"/>
        <v>0</v>
      </c>
      <c r="N387" s="316">
        <f t="shared" si="961"/>
        <v>0</v>
      </c>
      <c r="O387" s="316">
        <f t="shared" si="961"/>
        <v>0</v>
      </c>
      <c r="P387" s="316">
        <f t="shared" si="961"/>
        <v>0</v>
      </c>
      <c r="Q387" s="316">
        <f t="shared" si="961"/>
        <v>0</v>
      </c>
      <c r="R387" s="316">
        <f t="shared" si="961"/>
        <v>0</v>
      </c>
      <c r="S387" s="316">
        <f t="shared" si="961"/>
        <v>0</v>
      </c>
      <c r="T387" s="316">
        <f t="shared" si="961"/>
        <v>0</v>
      </c>
      <c r="U387" s="316">
        <f t="shared" si="961"/>
        <v>0</v>
      </c>
      <c r="V387" s="316">
        <f t="shared" si="961"/>
        <v>0</v>
      </c>
      <c r="W387" s="316">
        <f t="shared" si="961"/>
        <v>0</v>
      </c>
      <c r="X387" s="316">
        <f t="shared" si="961"/>
        <v>0</v>
      </c>
      <c r="Y387" s="316">
        <f t="shared" si="961"/>
        <v>0</v>
      </c>
      <c r="Z387" s="316">
        <f t="shared" si="961"/>
        <v>0</v>
      </c>
      <c r="AA387" s="316">
        <f t="shared" si="961"/>
        <v>0</v>
      </c>
      <c r="AB387" s="316">
        <f t="shared" si="961"/>
        <v>0</v>
      </c>
      <c r="AC387" s="316">
        <f t="shared" si="961"/>
        <v>0</v>
      </c>
      <c r="AD387" s="316">
        <f t="shared" si="961"/>
        <v>0</v>
      </c>
      <c r="AE387" s="316">
        <f t="shared" si="961"/>
        <v>0</v>
      </c>
      <c r="AF387" s="316">
        <f t="shared" si="961"/>
        <v>0</v>
      </c>
      <c r="AG387" s="316">
        <f t="shared" si="961"/>
        <v>0</v>
      </c>
      <c r="AH387" s="316">
        <f t="shared" si="961"/>
        <v>0</v>
      </c>
      <c r="AI387" s="316">
        <f t="shared" si="961"/>
        <v>0</v>
      </c>
      <c r="AJ387" s="316">
        <f t="shared" si="961"/>
        <v>0</v>
      </c>
      <c r="AK387" s="316">
        <f t="shared" si="961"/>
        <v>0</v>
      </c>
      <c r="AL387" s="316">
        <f t="shared" si="961"/>
        <v>0</v>
      </c>
      <c r="AM387" s="316">
        <f t="shared" si="961"/>
        <v>0</v>
      </c>
      <c r="AN387" s="316">
        <f t="shared" si="961"/>
        <v>0</v>
      </c>
      <c r="AO387" s="316">
        <f t="shared" si="961"/>
        <v>0</v>
      </c>
      <c r="AP387" s="316">
        <f t="shared" si="961"/>
        <v>0</v>
      </c>
      <c r="AQ387" s="316">
        <f t="shared" si="961"/>
        <v>0</v>
      </c>
      <c r="AR387" s="316">
        <f t="shared" si="961"/>
        <v>0</v>
      </c>
      <c r="AS387" s="316">
        <f t="shared" si="961"/>
        <v>0</v>
      </c>
      <c r="AT387" s="316">
        <f t="shared" si="961"/>
        <v>0</v>
      </c>
      <c r="AU387" s="316">
        <f t="shared" si="961"/>
        <v>0</v>
      </c>
      <c r="AV387" s="316">
        <f t="shared" si="961"/>
        <v>0</v>
      </c>
      <c r="AW387" s="316">
        <f t="shared" si="961"/>
        <v>0</v>
      </c>
      <c r="AX387" s="316">
        <f t="shared" si="961"/>
        <v>0</v>
      </c>
      <c r="AY387" s="316">
        <f t="shared" si="961"/>
        <v>0</v>
      </c>
      <c r="AZ387" s="316">
        <f t="shared" si="961"/>
        <v>0</v>
      </c>
      <c r="BA387" s="316">
        <f t="shared" si="961"/>
        <v>0</v>
      </c>
      <c r="BB387" s="316">
        <f t="shared" si="961"/>
        <v>0</v>
      </c>
      <c r="BC387" s="316">
        <f t="shared" si="961"/>
        <v>0</v>
      </c>
      <c r="BD387" s="316">
        <f t="shared" si="961"/>
        <v>0</v>
      </c>
      <c r="BE387" s="316">
        <f t="shared" si="961"/>
        <v>0</v>
      </c>
      <c r="BF387" s="316">
        <f t="shared" si="961"/>
        <v>0</v>
      </c>
      <c r="BG387" s="316">
        <f t="shared" si="961"/>
        <v>0</v>
      </c>
      <c r="BH387" s="316">
        <f t="shared" si="961"/>
        <v>0</v>
      </c>
      <c r="BI387" s="316">
        <f t="shared" si="961"/>
        <v>0</v>
      </c>
      <c r="BJ387" s="316">
        <f t="shared" si="961"/>
        <v>0</v>
      </c>
      <c r="BK387" s="316">
        <f t="shared" si="961"/>
        <v>0</v>
      </c>
      <c r="BL387" s="316">
        <f t="shared" si="961"/>
        <v>0</v>
      </c>
      <c r="BM387" s="316">
        <f t="shared" si="961"/>
        <v>0</v>
      </c>
      <c r="BN387" s="316">
        <f t="shared" si="961"/>
        <v>0</v>
      </c>
      <c r="BO387" s="316">
        <f t="shared" si="961"/>
        <v>0</v>
      </c>
      <c r="BP387" s="316">
        <f t="shared" si="961"/>
        <v>0</v>
      </c>
      <c r="BQ387" s="316">
        <f t="shared" si="961"/>
        <v>0</v>
      </c>
      <c r="BR387" s="316">
        <f t="shared" si="961"/>
        <v>0</v>
      </c>
      <c r="BS387" s="316">
        <f t="shared" si="961"/>
        <v>0</v>
      </c>
      <c r="BT387" s="316">
        <f t="shared" si="961"/>
        <v>0</v>
      </c>
      <c r="BU387" s="316">
        <f t="shared" ref="BU387:BX387" si="962">IF($C148="NON-QALY",IF(BU$137="-","",BU$158*BU386),IF($C148="QALY",IF(BU$137="-","",BU386*BU$159),"N/A"))</f>
        <v>0</v>
      </c>
      <c r="BV387" s="316">
        <f t="shared" si="962"/>
        <v>0</v>
      </c>
      <c r="BW387" s="316">
        <f t="shared" si="962"/>
        <v>0</v>
      </c>
      <c r="BX387" s="316">
        <f t="shared" si="962"/>
        <v>0</v>
      </c>
    </row>
    <row r="388" spans="1:76" ht="12" customHeight="1" x14ac:dyDescent="0.2">
      <c r="A388" s="726" t="s">
        <v>641</v>
      </c>
      <c r="B388" s="713">
        <f>B149</f>
        <v>0</v>
      </c>
      <c r="C388" s="713" t="str">
        <f>C149</f>
        <v>Non-QALY</v>
      </c>
      <c r="D388" s="709">
        <f>E388/(IF(C149="QALY",Factors!$BU$91,Factors!$BU$90))</f>
        <v>0</v>
      </c>
      <c r="E388" s="709">
        <f t="shared" ref="E388" si="963">SUM(G389:BX389)</f>
        <v>0</v>
      </c>
      <c r="F388" s="34" t="s">
        <v>325</v>
      </c>
      <c r="G388" s="316">
        <f>G149</f>
        <v>0</v>
      </c>
      <c r="H388" s="316">
        <f t="shared" ref="H388:BS388" si="964">H149</f>
        <v>0</v>
      </c>
      <c r="I388" s="316">
        <f t="shared" si="964"/>
        <v>0</v>
      </c>
      <c r="J388" s="316">
        <f t="shared" si="964"/>
        <v>0</v>
      </c>
      <c r="K388" s="316">
        <f t="shared" si="964"/>
        <v>0</v>
      </c>
      <c r="L388" s="316">
        <f t="shared" si="964"/>
        <v>0</v>
      </c>
      <c r="M388" s="316">
        <f t="shared" si="964"/>
        <v>0</v>
      </c>
      <c r="N388" s="316">
        <f t="shared" si="964"/>
        <v>0</v>
      </c>
      <c r="O388" s="316">
        <f t="shared" si="964"/>
        <v>0</v>
      </c>
      <c r="P388" s="316">
        <f t="shared" si="964"/>
        <v>0</v>
      </c>
      <c r="Q388" s="316">
        <f t="shared" si="964"/>
        <v>0</v>
      </c>
      <c r="R388" s="316">
        <f t="shared" si="964"/>
        <v>0</v>
      </c>
      <c r="S388" s="316">
        <f t="shared" si="964"/>
        <v>0</v>
      </c>
      <c r="T388" s="316">
        <f t="shared" si="964"/>
        <v>0</v>
      </c>
      <c r="U388" s="316">
        <f t="shared" si="964"/>
        <v>0</v>
      </c>
      <c r="V388" s="316">
        <f t="shared" si="964"/>
        <v>0</v>
      </c>
      <c r="W388" s="316">
        <f t="shared" si="964"/>
        <v>0</v>
      </c>
      <c r="X388" s="316">
        <f t="shared" si="964"/>
        <v>0</v>
      </c>
      <c r="Y388" s="316">
        <f t="shared" si="964"/>
        <v>0</v>
      </c>
      <c r="Z388" s="316">
        <f t="shared" si="964"/>
        <v>0</v>
      </c>
      <c r="AA388" s="316">
        <f t="shared" si="964"/>
        <v>0</v>
      </c>
      <c r="AB388" s="316">
        <f t="shared" si="964"/>
        <v>0</v>
      </c>
      <c r="AC388" s="316">
        <f t="shared" si="964"/>
        <v>0</v>
      </c>
      <c r="AD388" s="316">
        <f t="shared" si="964"/>
        <v>0</v>
      </c>
      <c r="AE388" s="316">
        <f t="shared" si="964"/>
        <v>0</v>
      </c>
      <c r="AF388" s="316">
        <f t="shared" si="964"/>
        <v>0</v>
      </c>
      <c r="AG388" s="316">
        <f t="shared" si="964"/>
        <v>0</v>
      </c>
      <c r="AH388" s="316">
        <f t="shared" si="964"/>
        <v>0</v>
      </c>
      <c r="AI388" s="316">
        <f t="shared" si="964"/>
        <v>0</v>
      </c>
      <c r="AJ388" s="316">
        <f t="shared" si="964"/>
        <v>0</v>
      </c>
      <c r="AK388" s="316">
        <f t="shared" si="964"/>
        <v>0</v>
      </c>
      <c r="AL388" s="316">
        <f t="shared" si="964"/>
        <v>0</v>
      </c>
      <c r="AM388" s="316">
        <f t="shared" si="964"/>
        <v>0</v>
      </c>
      <c r="AN388" s="316">
        <f t="shared" si="964"/>
        <v>0</v>
      </c>
      <c r="AO388" s="316">
        <f t="shared" si="964"/>
        <v>0</v>
      </c>
      <c r="AP388" s="316">
        <f t="shared" si="964"/>
        <v>0</v>
      </c>
      <c r="AQ388" s="316">
        <f t="shared" si="964"/>
        <v>0</v>
      </c>
      <c r="AR388" s="316">
        <f t="shared" si="964"/>
        <v>0</v>
      </c>
      <c r="AS388" s="316">
        <f t="shared" si="964"/>
        <v>0</v>
      </c>
      <c r="AT388" s="316">
        <f t="shared" si="964"/>
        <v>0</v>
      </c>
      <c r="AU388" s="316">
        <f t="shared" si="964"/>
        <v>0</v>
      </c>
      <c r="AV388" s="316">
        <f t="shared" si="964"/>
        <v>0</v>
      </c>
      <c r="AW388" s="316">
        <f t="shared" si="964"/>
        <v>0</v>
      </c>
      <c r="AX388" s="316">
        <f t="shared" si="964"/>
        <v>0</v>
      </c>
      <c r="AY388" s="316">
        <f t="shared" si="964"/>
        <v>0</v>
      </c>
      <c r="AZ388" s="316">
        <f t="shared" si="964"/>
        <v>0</v>
      </c>
      <c r="BA388" s="316">
        <f t="shared" si="964"/>
        <v>0</v>
      </c>
      <c r="BB388" s="316">
        <f t="shared" si="964"/>
        <v>0</v>
      </c>
      <c r="BC388" s="316">
        <f t="shared" si="964"/>
        <v>0</v>
      </c>
      <c r="BD388" s="316">
        <f t="shared" si="964"/>
        <v>0</v>
      </c>
      <c r="BE388" s="316">
        <f t="shared" si="964"/>
        <v>0</v>
      </c>
      <c r="BF388" s="316">
        <f t="shared" si="964"/>
        <v>0</v>
      </c>
      <c r="BG388" s="316">
        <f t="shared" si="964"/>
        <v>0</v>
      </c>
      <c r="BH388" s="316">
        <f t="shared" si="964"/>
        <v>0</v>
      </c>
      <c r="BI388" s="316">
        <f t="shared" si="964"/>
        <v>0</v>
      </c>
      <c r="BJ388" s="316">
        <f t="shared" si="964"/>
        <v>0</v>
      </c>
      <c r="BK388" s="316">
        <f t="shared" si="964"/>
        <v>0</v>
      </c>
      <c r="BL388" s="316">
        <f t="shared" si="964"/>
        <v>0</v>
      </c>
      <c r="BM388" s="316">
        <f t="shared" si="964"/>
        <v>0</v>
      </c>
      <c r="BN388" s="316">
        <f t="shared" si="964"/>
        <v>0</v>
      </c>
      <c r="BO388" s="316">
        <f t="shared" si="964"/>
        <v>0</v>
      </c>
      <c r="BP388" s="316">
        <f t="shared" si="964"/>
        <v>0</v>
      </c>
      <c r="BQ388" s="316">
        <f t="shared" si="964"/>
        <v>0</v>
      </c>
      <c r="BR388" s="316">
        <f t="shared" si="964"/>
        <v>0</v>
      </c>
      <c r="BS388" s="316">
        <f t="shared" si="964"/>
        <v>0</v>
      </c>
      <c r="BT388" s="316">
        <f t="shared" ref="BT388:BX388" si="965">BT149</f>
        <v>0</v>
      </c>
      <c r="BU388" s="316">
        <f t="shared" si="965"/>
        <v>0</v>
      </c>
      <c r="BV388" s="316">
        <f t="shared" si="965"/>
        <v>0</v>
      </c>
      <c r="BW388" s="316">
        <f t="shared" si="965"/>
        <v>0</v>
      </c>
      <c r="BX388" s="316">
        <f t="shared" si="965"/>
        <v>0</v>
      </c>
    </row>
    <row r="389" spans="1:76" ht="12" customHeight="1" x14ac:dyDescent="0.2">
      <c r="A389" s="727"/>
      <c r="B389" s="714"/>
      <c r="C389" s="714"/>
      <c r="D389" s="710"/>
      <c r="E389" s="710"/>
      <c r="F389" s="90" t="s">
        <v>324</v>
      </c>
      <c r="G389" s="316">
        <f>IF($C149="","N/A",G388)</f>
        <v>0</v>
      </c>
      <c r="H389" s="316">
        <f>IF($C149="NON-QALY",IF(H$137="-","",H$158*H388),IF($C149="QALY",IF(H$137="-","",H388*H$159),"N/A"))</f>
        <v>0</v>
      </c>
      <c r="I389" s="316">
        <f t="shared" ref="I389:BT389" si="966">IF($C149="NON-QALY",IF(I$137="-","",I$158*I388),IF($C149="QALY",IF(I$137="-","",I388*I$159),"N/A"))</f>
        <v>0</v>
      </c>
      <c r="J389" s="316">
        <f t="shared" si="966"/>
        <v>0</v>
      </c>
      <c r="K389" s="316">
        <f t="shared" si="966"/>
        <v>0</v>
      </c>
      <c r="L389" s="316">
        <f t="shared" si="966"/>
        <v>0</v>
      </c>
      <c r="M389" s="316">
        <f t="shared" si="966"/>
        <v>0</v>
      </c>
      <c r="N389" s="316">
        <f t="shared" si="966"/>
        <v>0</v>
      </c>
      <c r="O389" s="316">
        <f t="shared" si="966"/>
        <v>0</v>
      </c>
      <c r="P389" s="316">
        <f t="shared" si="966"/>
        <v>0</v>
      </c>
      <c r="Q389" s="316">
        <f t="shared" si="966"/>
        <v>0</v>
      </c>
      <c r="R389" s="316">
        <f t="shared" si="966"/>
        <v>0</v>
      </c>
      <c r="S389" s="316">
        <f t="shared" si="966"/>
        <v>0</v>
      </c>
      <c r="T389" s="316">
        <f t="shared" si="966"/>
        <v>0</v>
      </c>
      <c r="U389" s="316">
        <f t="shared" si="966"/>
        <v>0</v>
      </c>
      <c r="V389" s="316">
        <f t="shared" si="966"/>
        <v>0</v>
      </c>
      <c r="W389" s="316">
        <f t="shared" si="966"/>
        <v>0</v>
      </c>
      <c r="X389" s="316">
        <f t="shared" si="966"/>
        <v>0</v>
      </c>
      <c r="Y389" s="316">
        <f t="shared" si="966"/>
        <v>0</v>
      </c>
      <c r="Z389" s="316">
        <f t="shared" si="966"/>
        <v>0</v>
      </c>
      <c r="AA389" s="316">
        <f t="shared" si="966"/>
        <v>0</v>
      </c>
      <c r="AB389" s="316">
        <f t="shared" si="966"/>
        <v>0</v>
      </c>
      <c r="AC389" s="316">
        <f t="shared" si="966"/>
        <v>0</v>
      </c>
      <c r="AD389" s="316">
        <f t="shared" si="966"/>
        <v>0</v>
      </c>
      <c r="AE389" s="316">
        <f t="shared" si="966"/>
        <v>0</v>
      </c>
      <c r="AF389" s="316">
        <f t="shared" si="966"/>
        <v>0</v>
      </c>
      <c r="AG389" s="316">
        <f t="shared" si="966"/>
        <v>0</v>
      </c>
      <c r="AH389" s="316">
        <f t="shared" si="966"/>
        <v>0</v>
      </c>
      <c r="AI389" s="316">
        <f t="shared" si="966"/>
        <v>0</v>
      </c>
      <c r="AJ389" s="316">
        <f t="shared" si="966"/>
        <v>0</v>
      </c>
      <c r="AK389" s="316">
        <f t="shared" si="966"/>
        <v>0</v>
      </c>
      <c r="AL389" s="316">
        <f t="shared" si="966"/>
        <v>0</v>
      </c>
      <c r="AM389" s="316">
        <f t="shared" si="966"/>
        <v>0</v>
      </c>
      <c r="AN389" s="316">
        <f t="shared" si="966"/>
        <v>0</v>
      </c>
      <c r="AO389" s="316">
        <f t="shared" si="966"/>
        <v>0</v>
      </c>
      <c r="AP389" s="316">
        <f t="shared" si="966"/>
        <v>0</v>
      </c>
      <c r="AQ389" s="316">
        <f t="shared" si="966"/>
        <v>0</v>
      </c>
      <c r="AR389" s="316">
        <f t="shared" si="966"/>
        <v>0</v>
      </c>
      <c r="AS389" s="316">
        <f t="shared" si="966"/>
        <v>0</v>
      </c>
      <c r="AT389" s="316">
        <f t="shared" si="966"/>
        <v>0</v>
      </c>
      <c r="AU389" s="316">
        <f t="shared" si="966"/>
        <v>0</v>
      </c>
      <c r="AV389" s="316">
        <f t="shared" si="966"/>
        <v>0</v>
      </c>
      <c r="AW389" s="316">
        <f t="shared" si="966"/>
        <v>0</v>
      </c>
      <c r="AX389" s="316">
        <f t="shared" si="966"/>
        <v>0</v>
      </c>
      <c r="AY389" s="316">
        <f t="shared" si="966"/>
        <v>0</v>
      </c>
      <c r="AZ389" s="316">
        <f t="shared" si="966"/>
        <v>0</v>
      </c>
      <c r="BA389" s="316">
        <f t="shared" si="966"/>
        <v>0</v>
      </c>
      <c r="BB389" s="316">
        <f t="shared" si="966"/>
        <v>0</v>
      </c>
      <c r="BC389" s="316">
        <f t="shared" si="966"/>
        <v>0</v>
      </c>
      <c r="BD389" s="316">
        <f t="shared" si="966"/>
        <v>0</v>
      </c>
      <c r="BE389" s="316">
        <f t="shared" si="966"/>
        <v>0</v>
      </c>
      <c r="BF389" s="316">
        <f t="shared" si="966"/>
        <v>0</v>
      </c>
      <c r="BG389" s="316">
        <f t="shared" si="966"/>
        <v>0</v>
      </c>
      <c r="BH389" s="316">
        <f t="shared" si="966"/>
        <v>0</v>
      </c>
      <c r="BI389" s="316">
        <f t="shared" si="966"/>
        <v>0</v>
      </c>
      <c r="BJ389" s="316">
        <f t="shared" si="966"/>
        <v>0</v>
      </c>
      <c r="BK389" s="316">
        <f t="shared" si="966"/>
        <v>0</v>
      </c>
      <c r="BL389" s="316">
        <f t="shared" si="966"/>
        <v>0</v>
      </c>
      <c r="BM389" s="316">
        <f t="shared" si="966"/>
        <v>0</v>
      </c>
      <c r="BN389" s="316">
        <f t="shared" si="966"/>
        <v>0</v>
      </c>
      <c r="BO389" s="316">
        <f t="shared" si="966"/>
        <v>0</v>
      </c>
      <c r="BP389" s="316">
        <f t="shared" si="966"/>
        <v>0</v>
      </c>
      <c r="BQ389" s="316">
        <f t="shared" si="966"/>
        <v>0</v>
      </c>
      <c r="BR389" s="316">
        <f t="shared" si="966"/>
        <v>0</v>
      </c>
      <c r="BS389" s="316">
        <f t="shared" si="966"/>
        <v>0</v>
      </c>
      <c r="BT389" s="316">
        <f t="shared" si="966"/>
        <v>0</v>
      </c>
      <c r="BU389" s="316">
        <f t="shared" ref="BU389:BX389" si="967">IF($C149="NON-QALY",IF(BU$137="-","",BU$158*BU388),IF($C149="QALY",IF(BU$137="-","",BU388*BU$159),"N/A"))</f>
        <v>0</v>
      </c>
      <c r="BV389" s="316">
        <f t="shared" si="967"/>
        <v>0</v>
      </c>
      <c r="BW389" s="316">
        <f t="shared" si="967"/>
        <v>0</v>
      </c>
      <c r="BX389" s="316">
        <f t="shared" si="967"/>
        <v>0</v>
      </c>
    </row>
    <row r="390" spans="1:76" ht="12" customHeight="1" x14ac:dyDescent="0.2">
      <c r="A390" s="726" t="s">
        <v>642</v>
      </c>
      <c r="B390" s="713">
        <f>B150</f>
        <v>0</v>
      </c>
      <c r="C390" s="713" t="str">
        <f>C150</f>
        <v>Non-QALY</v>
      </c>
      <c r="D390" s="709">
        <f>E390/(IF(C150="QALY",Factors!$BU$91,Factors!$BU$90))</f>
        <v>0</v>
      </c>
      <c r="E390" s="709">
        <f t="shared" ref="E390" si="968">SUM(G391:BX391)</f>
        <v>0</v>
      </c>
      <c r="F390" s="34" t="s">
        <v>325</v>
      </c>
      <c r="G390" s="316">
        <f>G150</f>
        <v>0</v>
      </c>
      <c r="H390" s="316">
        <f t="shared" ref="H390:BS390" si="969">H150</f>
        <v>0</v>
      </c>
      <c r="I390" s="316">
        <f t="shared" si="969"/>
        <v>0</v>
      </c>
      <c r="J390" s="316">
        <f t="shared" si="969"/>
        <v>0</v>
      </c>
      <c r="K390" s="316">
        <f t="shared" si="969"/>
        <v>0</v>
      </c>
      <c r="L390" s="316">
        <f t="shared" si="969"/>
        <v>0</v>
      </c>
      <c r="M390" s="316">
        <f t="shared" si="969"/>
        <v>0</v>
      </c>
      <c r="N390" s="316">
        <f t="shared" si="969"/>
        <v>0</v>
      </c>
      <c r="O390" s="316">
        <f t="shared" si="969"/>
        <v>0</v>
      </c>
      <c r="P390" s="316">
        <f t="shared" si="969"/>
        <v>0</v>
      </c>
      <c r="Q390" s="316">
        <f t="shared" si="969"/>
        <v>0</v>
      </c>
      <c r="R390" s="316">
        <f t="shared" si="969"/>
        <v>0</v>
      </c>
      <c r="S390" s="316">
        <f t="shared" si="969"/>
        <v>0</v>
      </c>
      <c r="T390" s="316">
        <f t="shared" si="969"/>
        <v>0</v>
      </c>
      <c r="U390" s="316">
        <f t="shared" si="969"/>
        <v>0</v>
      </c>
      <c r="V390" s="316">
        <f t="shared" si="969"/>
        <v>0</v>
      </c>
      <c r="W390" s="316">
        <f t="shared" si="969"/>
        <v>0</v>
      </c>
      <c r="X390" s="316">
        <f t="shared" si="969"/>
        <v>0</v>
      </c>
      <c r="Y390" s="316">
        <f t="shared" si="969"/>
        <v>0</v>
      </c>
      <c r="Z390" s="316">
        <f t="shared" si="969"/>
        <v>0</v>
      </c>
      <c r="AA390" s="316">
        <f t="shared" si="969"/>
        <v>0</v>
      </c>
      <c r="AB390" s="316">
        <f t="shared" si="969"/>
        <v>0</v>
      </c>
      <c r="AC390" s="316">
        <f t="shared" si="969"/>
        <v>0</v>
      </c>
      <c r="AD390" s="316">
        <f t="shared" si="969"/>
        <v>0</v>
      </c>
      <c r="AE390" s="316">
        <f t="shared" si="969"/>
        <v>0</v>
      </c>
      <c r="AF390" s="316">
        <f t="shared" si="969"/>
        <v>0</v>
      </c>
      <c r="AG390" s="316">
        <f t="shared" si="969"/>
        <v>0</v>
      </c>
      <c r="AH390" s="316">
        <f t="shared" si="969"/>
        <v>0</v>
      </c>
      <c r="AI390" s="316">
        <f t="shared" si="969"/>
        <v>0</v>
      </c>
      <c r="AJ390" s="316">
        <f t="shared" si="969"/>
        <v>0</v>
      </c>
      <c r="AK390" s="316">
        <f t="shared" si="969"/>
        <v>0</v>
      </c>
      <c r="AL390" s="316">
        <f t="shared" si="969"/>
        <v>0</v>
      </c>
      <c r="AM390" s="316">
        <f t="shared" si="969"/>
        <v>0</v>
      </c>
      <c r="AN390" s="316">
        <f t="shared" si="969"/>
        <v>0</v>
      </c>
      <c r="AO390" s="316">
        <f t="shared" si="969"/>
        <v>0</v>
      </c>
      <c r="AP390" s="316">
        <f t="shared" si="969"/>
        <v>0</v>
      </c>
      <c r="AQ390" s="316">
        <f t="shared" si="969"/>
        <v>0</v>
      </c>
      <c r="AR390" s="316">
        <f t="shared" si="969"/>
        <v>0</v>
      </c>
      <c r="AS390" s="316">
        <f t="shared" si="969"/>
        <v>0</v>
      </c>
      <c r="AT390" s="316">
        <f t="shared" si="969"/>
        <v>0</v>
      </c>
      <c r="AU390" s="316">
        <f t="shared" si="969"/>
        <v>0</v>
      </c>
      <c r="AV390" s="316">
        <f t="shared" si="969"/>
        <v>0</v>
      </c>
      <c r="AW390" s="316">
        <f t="shared" si="969"/>
        <v>0</v>
      </c>
      <c r="AX390" s="316">
        <f t="shared" si="969"/>
        <v>0</v>
      </c>
      <c r="AY390" s="316">
        <f t="shared" si="969"/>
        <v>0</v>
      </c>
      <c r="AZ390" s="316">
        <f t="shared" si="969"/>
        <v>0</v>
      </c>
      <c r="BA390" s="316">
        <f t="shared" si="969"/>
        <v>0</v>
      </c>
      <c r="BB390" s="316">
        <f t="shared" si="969"/>
        <v>0</v>
      </c>
      <c r="BC390" s="316">
        <f t="shared" si="969"/>
        <v>0</v>
      </c>
      <c r="BD390" s="316">
        <f t="shared" si="969"/>
        <v>0</v>
      </c>
      <c r="BE390" s="316">
        <f t="shared" si="969"/>
        <v>0</v>
      </c>
      <c r="BF390" s="316">
        <f t="shared" si="969"/>
        <v>0</v>
      </c>
      <c r="BG390" s="316">
        <f t="shared" si="969"/>
        <v>0</v>
      </c>
      <c r="BH390" s="316">
        <f t="shared" si="969"/>
        <v>0</v>
      </c>
      <c r="BI390" s="316">
        <f t="shared" si="969"/>
        <v>0</v>
      </c>
      <c r="BJ390" s="316">
        <f t="shared" si="969"/>
        <v>0</v>
      </c>
      <c r="BK390" s="316">
        <f t="shared" si="969"/>
        <v>0</v>
      </c>
      <c r="BL390" s="316">
        <f t="shared" si="969"/>
        <v>0</v>
      </c>
      <c r="BM390" s="316">
        <f t="shared" si="969"/>
        <v>0</v>
      </c>
      <c r="BN390" s="316">
        <f t="shared" si="969"/>
        <v>0</v>
      </c>
      <c r="BO390" s="316">
        <f t="shared" si="969"/>
        <v>0</v>
      </c>
      <c r="BP390" s="316">
        <f t="shared" si="969"/>
        <v>0</v>
      </c>
      <c r="BQ390" s="316">
        <f t="shared" si="969"/>
        <v>0</v>
      </c>
      <c r="BR390" s="316">
        <f t="shared" si="969"/>
        <v>0</v>
      </c>
      <c r="BS390" s="316">
        <f t="shared" si="969"/>
        <v>0</v>
      </c>
      <c r="BT390" s="316">
        <f t="shared" ref="BT390:BX390" si="970">BT150</f>
        <v>0</v>
      </c>
      <c r="BU390" s="316">
        <f t="shared" si="970"/>
        <v>0</v>
      </c>
      <c r="BV390" s="316">
        <f t="shared" si="970"/>
        <v>0</v>
      </c>
      <c r="BW390" s="316">
        <f t="shared" si="970"/>
        <v>0</v>
      </c>
      <c r="BX390" s="316">
        <f t="shared" si="970"/>
        <v>0</v>
      </c>
    </row>
    <row r="391" spans="1:76" ht="12" customHeight="1" x14ac:dyDescent="0.2">
      <c r="A391" s="727"/>
      <c r="B391" s="714"/>
      <c r="C391" s="714"/>
      <c r="D391" s="710"/>
      <c r="E391" s="710"/>
      <c r="F391" s="90" t="s">
        <v>324</v>
      </c>
      <c r="G391" s="316">
        <f>IF($C150="","N/A",G390)</f>
        <v>0</v>
      </c>
      <c r="H391" s="316">
        <f>IF($C150="NON-QALY",IF(H$137="-","",H$158*H390),IF($C150="QALY",IF(H$137="-","",H390*H$159),"N/A"))</f>
        <v>0</v>
      </c>
      <c r="I391" s="316">
        <f t="shared" ref="I391:BT391" si="971">IF($C150="NON-QALY",IF(I$137="-","",I$158*I390),IF($C150="QALY",IF(I$137="-","",I390*I$159),"N/A"))</f>
        <v>0</v>
      </c>
      <c r="J391" s="316">
        <f t="shared" si="971"/>
        <v>0</v>
      </c>
      <c r="K391" s="316">
        <f t="shared" si="971"/>
        <v>0</v>
      </c>
      <c r="L391" s="316">
        <f t="shared" si="971"/>
        <v>0</v>
      </c>
      <c r="M391" s="316">
        <f t="shared" si="971"/>
        <v>0</v>
      </c>
      <c r="N391" s="316">
        <f t="shared" si="971"/>
        <v>0</v>
      </c>
      <c r="O391" s="316">
        <f t="shared" si="971"/>
        <v>0</v>
      </c>
      <c r="P391" s="316">
        <f t="shared" si="971"/>
        <v>0</v>
      </c>
      <c r="Q391" s="316">
        <f t="shared" si="971"/>
        <v>0</v>
      </c>
      <c r="R391" s="316">
        <f t="shared" si="971"/>
        <v>0</v>
      </c>
      <c r="S391" s="316">
        <f t="shared" si="971"/>
        <v>0</v>
      </c>
      <c r="T391" s="316">
        <f t="shared" si="971"/>
        <v>0</v>
      </c>
      <c r="U391" s="316">
        <f t="shared" si="971"/>
        <v>0</v>
      </c>
      <c r="V391" s="316">
        <f t="shared" si="971"/>
        <v>0</v>
      </c>
      <c r="W391" s="316">
        <f t="shared" si="971"/>
        <v>0</v>
      </c>
      <c r="X391" s="316">
        <f t="shared" si="971"/>
        <v>0</v>
      </c>
      <c r="Y391" s="316">
        <f t="shared" si="971"/>
        <v>0</v>
      </c>
      <c r="Z391" s="316">
        <f t="shared" si="971"/>
        <v>0</v>
      </c>
      <c r="AA391" s="316">
        <f t="shared" si="971"/>
        <v>0</v>
      </c>
      <c r="AB391" s="316">
        <f t="shared" si="971"/>
        <v>0</v>
      </c>
      <c r="AC391" s="316">
        <f t="shared" si="971"/>
        <v>0</v>
      </c>
      <c r="AD391" s="316">
        <f t="shared" si="971"/>
        <v>0</v>
      </c>
      <c r="AE391" s="316">
        <f t="shared" si="971"/>
        <v>0</v>
      </c>
      <c r="AF391" s="316">
        <f t="shared" si="971"/>
        <v>0</v>
      </c>
      <c r="AG391" s="316">
        <f t="shared" si="971"/>
        <v>0</v>
      </c>
      <c r="AH391" s="316">
        <f t="shared" si="971"/>
        <v>0</v>
      </c>
      <c r="AI391" s="316">
        <f t="shared" si="971"/>
        <v>0</v>
      </c>
      <c r="AJ391" s="316">
        <f t="shared" si="971"/>
        <v>0</v>
      </c>
      <c r="AK391" s="316">
        <f t="shared" si="971"/>
        <v>0</v>
      </c>
      <c r="AL391" s="316">
        <f t="shared" si="971"/>
        <v>0</v>
      </c>
      <c r="AM391" s="316">
        <f t="shared" si="971"/>
        <v>0</v>
      </c>
      <c r="AN391" s="316">
        <f t="shared" si="971"/>
        <v>0</v>
      </c>
      <c r="AO391" s="316">
        <f t="shared" si="971"/>
        <v>0</v>
      </c>
      <c r="AP391" s="316">
        <f t="shared" si="971"/>
        <v>0</v>
      </c>
      <c r="AQ391" s="316">
        <f t="shared" si="971"/>
        <v>0</v>
      </c>
      <c r="AR391" s="316">
        <f t="shared" si="971"/>
        <v>0</v>
      </c>
      <c r="AS391" s="316">
        <f t="shared" si="971"/>
        <v>0</v>
      </c>
      <c r="AT391" s="316">
        <f t="shared" si="971"/>
        <v>0</v>
      </c>
      <c r="AU391" s="316">
        <f t="shared" si="971"/>
        <v>0</v>
      </c>
      <c r="AV391" s="316">
        <f t="shared" si="971"/>
        <v>0</v>
      </c>
      <c r="AW391" s="316">
        <f t="shared" si="971"/>
        <v>0</v>
      </c>
      <c r="AX391" s="316">
        <f t="shared" si="971"/>
        <v>0</v>
      </c>
      <c r="AY391" s="316">
        <f t="shared" si="971"/>
        <v>0</v>
      </c>
      <c r="AZ391" s="316">
        <f t="shared" si="971"/>
        <v>0</v>
      </c>
      <c r="BA391" s="316">
        <f t="shared" si="971"/>
        <v>0</v>
      </c>
      <c r="BB391" s="316">
        <f t="shared" si="971"/>
        <v>0</v>
      </c>
      <c r="BC391" s="316">
        <f t="shared" si="971"/>
        <v>0</v>
      </c>
      <c r="BD391" s="316">
        <f t="shared" si="971"/>
        <v>0</v>
      </c>
      <c r="BE391" s="316">
        <f t="shared" si="971"/>
        <v>0</v>
      </c>
      <c r="BF391" s="316">
        <f t="shared" si="971"/>
        <v>0</v>
      </c>
      <c r="BG391" s="316">
        <f t="shared" si="971"/>
        <v>0</v>
      </c>
      <c r="BH391" s="316">
        <f t="shared" si="971"/>
        <v>0</v>
      </c>
      <c r="BI391" s="316">
        <f t="shared" si="971"/>
        <v>0</v>
      </c>
      <c r="BJ391" s="316">
        <f t="shared" si="971"/>
        <v>0</v>
      </c>
      <c r="BK391" s="316">
        <f t="shared" si="971"/>
        <v>0</v>
      </c>
      <c r="BL391" s="316">
        <f t="shared" si="971"/>
        <v>0</v>
      </c>
      <c r="BM391" s="316">
        <f t="shared" si="971"/>
        <v>0</v>
      </c>
      <c r="BN391" s="316">
        <f t="shared" si="971"/>
        <v>0</v>
      </c>
      <c r="BO391" s="316">
        <f t="shared" si="971"/>
        <v>0</v>
      </c>
      <c r="BP391" s="316">
        <f t="shared" si="971"/>
        <v>0</v>
      </c>
      <c r="BQ391" s="316">
        <f t="shared" si="971"/>
        <v>0</v>
      </c>
      <c r="BR391" s="316">
        <f t="shared" si="971"/>
        <v>0</v>
      </c>
      <c r="BS391" s="316">
        <f t="shared" si="971"/>
        <v>0</v>
      </c>
      <c r="BT391" s="316">
        <f t="shared" si="971"/>
        <v>0</v>
      </c>
      <c r="BU391" s="316">
        <f t="shared" ref="BU391:BX391" si="972">IF($C150="NON-QALY",IF(BU$137="-","",BU$158*BU390),IF($C150="QALY",IF(BU$137="-","",BU390*BU$159),"N/A"))</f>
        <v>0</v>
      </c>
      <c r="BV391" s="316">
        <f t="shared" si="972"/>
        <v>0</v>
      </c>
      <c r="BW391" s="316">
        <f t="shared" si="972"/>
        <v>0</v>
      </c>
      <c r="BX391" s="316">
        <f t="shared" si="972"/>
        <v>0</v>
      </c>
    </row>
    <row r="392" spans="1:76" ht="12" customHeight="1" x14ac:dyDescent="0.2">
      <c r="A392" s="726" t="s">
        <v>643</v>
      </c>
      <c r="B392" s="713">
        <f>B151</f>
        <v>0</v>
      </c>
      <c r="C392" s="713" t="str">
        <f>C151</f>
        <v>Non-QALY</v>
      </c>
      <c r="D392" s="709">
        <f>E392/(IF(C151="QALY",Factors!$BU$91,Factors!$BU$90))</f>
        <v>0</v>
      </c>
      <c r="E392" s="709">
        <f t="shared" ref="E392" si="973">SUM(G393:BX393)</f>
        <v>0</v>
      </c>
      <c r="F392" s="34" t="s">
        <v>325</v>
      </c>
      <c r="G392" s="316">
        <f>G151</f>
        <v>0</v>
      </c>
      <c r="H392" s="316">
        <f t="shared" ref="H392:BS392" si="974">H151</f>
        <v>0</v>
      </c>
      <c r="I392" s="316">
        <f t="shared" si="974"/>
        <v>0</v>
      </c>
      <c r="J392" s="316">
        <f t="shared" si="974"/>
        <v>0</v>
      </c>
      <c r="K392" s="316">
        <f t="shared" si="974"/>
        <v>0</v>
      </c>
      <c r="L392" s="316">
        <f t="shared" si="974"/>
        <v>0</v>
      </c>
      <c r="M392" s="316">
        <f t="shared" si="974"/>
        <v>0</v>
      </c>
      <c r="N392" s="316">
        <f t="shared" si="974"/>
        <v>0</v>
      </c>
      <c r="O392" s="316">
        <f t="shared" si="974"/>
        <v>0</v>
      </c>
      <c r="P392" s="316">
        <f t="shared" si="974"/>
        <v>0</v>
      </c>
      <c r="Q392" s="316">
        <f t="shared" si="974"/>
        <v>0</v>
      </c>
      <c r="R392" s="316">
        <f t="shared" si="974"/>
        <v>0</v>
      </c>
      <c r="S392" s="316">
        <f t="shared" si="974"/>
        <v>0</v>
      </c>
      <c r="T392" s="316">
        <f t="shared" si="974"/>
        <v>0</v>
      </c>
      <c r="U392" s="316">
        <f t="shared" si="974"/>
        <v>0</v>
      </c>
      <c r="V392" s="316">
        <f t="shared" si="974"/>
        <v>0</v>
      </c>
      <c r="W392" s="316">
        <f t="shared" si="974"/>
        <v>0</v>
      </c>
      <c r="X392" s="316">
        <f t="shared" si="974"/>
        <v>0</v>
      </c>
      <c r="Y392" s="316">
        <f t="shared" si="974"/>
        <v>0</v>
      </c>
      <c r="Z392" s="316">
        <f t="shared" si="974"/>
        <v>0</v>
      </c>
      <c r="AA392" s="316">
        <f t="shared" si="974"/>
        <v>0</v>
      </c>
      <c r="AB392" s="316">
        <f t="shared" si="974"/>
        <v>0</v>
      </c>
      <c r="AC392" s="316">
        <f t="shared" si="974"/>
        <v>0</v>
      </c>
      <c r="AD392" s="316">
        <f t="shared" si="974"/>
        <v>0</v>
      </c>
      <c r="AE392" s="316">
        <f t="shared" si="974"/>
        <v>0</v>
      </c>
      <c r="AF392" s="316">
        <f t="shared" si="974"/>
        <v>0</v>
      </c>
      <c r="AG392" s="316">
        <f t="shared" si="974"/>
        <v>0</v>
      </c>
      <c r="AH392" s="316">
        <f t="shared" si="974"/>
        <v>0</v>
      </c>
      <c r="AI392" s="316">
        <f t="shared" si="974"/>
        <v>0</v>
      </c>
      <c r="AJ392" s="316">
        <f t="shared" si="974"/>
        <v>0</v>
      </c>
      <c r="AK392" s="316">
        <f t="shared" si="974"/>
        <v>0</v>
      </c>
      <c r="AL392" s="316">
        <f t="shared" si="974"/>
        <v>0</v>
      </c>
      <c r="AM392" s="316">
        <f t="shared" si="974"/>
        <v>0</v>
      </c>
      <c r="AN392" s="316">
        <f t="shared" si="974"/>
        <v>0</v>
      </c>
      <c r="AO392" s="316">
        <f t="shared" si="974"/>
        <v>0</v>
      </c>
      <c r="AP392" s="316">
        <f t="shared" si="974"/>
        <v>0</v>
      </c>
      <c r="AQ392" s="316">
        <f t="shared" si="974"/>
        <v>0</v>
      </c>
      <c r="AR392" s="316">
        <f t="shared" si="974"/>
        <v>0</v>
      </c>
      <c r="AS392" s="316">
        <f t="shared" si="974"/>
        <v>0</v>
      </c>
      <c r="AT392" s="316">
        <f t="shared" si="974"/>
        <v>0</v>
      </c>
      <c r="AU392" s="316">
        <f t="shared" si="974"/>
        <v>0</v>
      </c>
      <c r="AV392" s="316">
        <f t="shared" si="974"/>
        <v>0</v>
      </c>
      <c r="AW392" s="316">
        <f t="shared" si="974"/>
        <v>0</v>
      </c>
      <c r="AX392" s="316">
        <f t="shared" si="974"/>
        <v>0</v>
      </c>
      <c r="AY392" s="316">
        <f t="shared" si="974"/>
        <v>0</v>
      </c>
      <c r="AZ392" s="316">
        <f t="shared" si="974"/>
        <v>0</v>
      </c>
      <c r="BA392" s="316">
        <f t="shared" si="974"/>
        <v>0</v>
      </c>
      <c r="BB392" s="316">
        <f t="shared" si="974"/>
        <v>0</v>
      </c>
      <c r="BC392" s="316">
        <f t="shared" si="974"/>
        <v>0</v>
      </c>
      <c r="BD392" s="316">
        <f t="shared" si="974"/>
        <v>0</v>
      </c>
      <c r="BE392" s="316">
        <f t="shared" si="974"/>
        <v>0</v>
      </c>
      <c r="BF392" s="316">
        <f t="shared" si="974"/>
        <v>0</v>
      </c>
      <c r="BG392" s="316">
        <f t="shared" si="974"/>
        <v>0</v>
      </c>
      <c r="BH392" s="316">
        <f t="shared" si="974"/>
        <v>0</v>
      </c>
      <c r="BI392" s="316">
        <f t="shared" si="974"/>
        <v>0</v>
      </c>
      <c r="BJ392" s="316">
        <f t="shared" si="974"/>
        <v>0</v>
      </c>
      <c r="BK392" s="316">
        <f t="shared" si="974"/>
        <v>0</v>
      </c>
      <c r="BL392" s="316">
        <f t="shared" si="974"/>
        <v>0</v>
      </c>
      <c r="BM392" s="316">
        <f t="shared" si="974"/>
        <v>0</v>
      </c>
      <c r="BN392" s="316">
        <f t="shared" si="974"/>
        <v>0</v>
      </c>
      <c r="BO392" s="316">
        <f t="shared" si="974"/>
        <v>0</v>
      </c>
      <c r="BP392" s="316">
        <f t="shared" si="974"/>
        <v>0</v>
      </c>
      <c r="BQ392" s="316">
        <f t="shared" si="974"/>
        <v>0</v>
      </c>
      <c r="BR392" s="316">
        <f t="shared" si="974"/>
        <v>0</v>
      </c>
      <c r="BS392" s="316">
        <f t="shared" si="974"/>
        <v>0</v>
      </c>
      <c r="BT392" s="316">
        <f t="shared" ref="BT392:BX392" si="975">BT151</f>
        <v>0</v>
      </c>
      <c r="BU392" s="316">
        <f t="shared" si="975"/>
        <v>0</v>
      </c>
      <c r="BV392" s="316">
        <f t="shared" si="975"/>
        <v>0</v>
      </c>
      <c r="BW392" s="316">
        <f t="shared" si="975"/>
        <v>0</v>
      </c>
      <c r="BX392" s="316">
        <f t="shared" si="975"/>
        <v>0</v>
      </c>
    </row>
    <row r="393" spans="1:76" ht="12" customHeight="1" x14ac:dyDescent="0.2">
      <c r="A393" s="727"/>
      <c r="B393" s="714"/>
      <c r="C393" s="714"/>
      <c r="D393" s="710"/>
      <c r="E393" s="710"/>
      <c r="F393" s="90" t="s">
        <v>324</v>
      </c>
      <c r="G393" s="316">
        <f>IF($C151="","N/A",G392)</f>
        <v>0</v>
      </c>
      <c r="H393" s="316">
        <f>IF($C151="NON-QALY",IF(H$137="-","",H$158*H392),IF($C151="QALY",IF(H$137="-","",H392*H$159),"N/A"))</f>
        <v>0</v>
      </c>
      <c r="I393" s="316">
        <f t="shared" ref="I393:BT393" si="976">IF($C151="NON-QALY",IF(I$137="-","",I$158*I392),IF($C151="QALY",IF(I$137="-","",I392*I$159),"N/A"))</f>
        <v>0</v>
      </c>
      <c r="J393" s="316">
        <f t="shared" si="976"/>
        <v>0</v>
      </c>
      <c r="K393" s="316">
        <f t="shared" si="976"/>
        <v>0</v>
      </c>
      <c r="L393" s="316">
        <f t="shared" si="976"/>
        <v>0</v>
      </c>
      <c r="M393" s="316">
        <f t="shared" si="976"/>
        <v>0</v>
      </c>
      <c r="N393" s="316">
        <f t="shared" si="976"/>
        <v>0</v>
      </c>
      <c r="O393" s="316">
        <f t="shared" si="976"/>
        <v>0</v>
      </c>
      <c r="P393" s="316">
        <f t="shared" si="976"/>
        <v>0</v>
      </c>
      <c r="Q393" s="316">
        <f t="shared" si="976"/>
        <v>0</v>
      </c>
      <c r="R393" s="316">
        <f t="shared" si="976"/>
        <v>0</v>
      </c>
      <c r="S393" s="316">
        <f t="shared" si="976"/>
        <v>0</v>
      </c>
      <c r="T393" s="316">
        <f t="shared" si="976"/>
        <v>0</v>
      </c>
      <c r="U393" s="316">
        <f t="shared" si="976"/>
        <v>0</v>
      </c>
      <c r="V393" s="316">
        <f t="shared" si="976"/>
        <v>0</v>
      </c>
      <c r="W393" s="316">
        <f t="shared" si="976"/>
        <v>0</v>
      </c>
      <c r="X393" s="316">
        <f t="shared" si="976"/>
        <v>0</v>
      </c>
      <c r="Y393" s="316">
        <f t="shared" si="976"/>
        <v>0</v>
      </c>
      <c r="Z393" s="316">
        <f t="shared" si="976"/>
        <v>0</v>
      </c>
      <c r="AA393" s="316">
        <f t="shared" si="976"/>
        <v>0</v>
      </c>
      <c r="AB393" s="316">
        <f t="shared" si="976"/>
        <v>0</v>
      </c>
      <c r="AC393" s="316">
        <f t="shared" si="976"/>
        <v>0</v>
      </c>
      <c r="AD393" s="316">
        <f t="shared" si="976"/>
        <v>0</v>
      </c>
      <c r="AE393" s="316">
        <f t="shared" si="976"/>
        <v>0</v>
      </c>
      <c r="AF393" s="316">
        <f t="shared" si="976"/>
        <v>0</v>
      </c>
      <c r="AG393" s="316">
        <f t="shared" si="976"/>
        <v>0</v>
      </c>
      <c r="AH393" s="316">
        <f t="shared" si="976"/>
        <v>0</v>
      </c>
      <c r="AI393" s="316">
        <f t="shared" si="976"/>
        <v>0</v>
      </c>
      <c r="AJ393" s="316">
        <f t="shared" si="976"/>
        <v>0</v>
      </c>
      <c r="AK393" s="316">
        <f t="shared" si="976"/>
        <v>0</v>
      </c>
      <c r="AL393" s="316">
        <f t="shared" si="976"/>
        <v>0</v>
      </c>
      <c r="AM393" s="316">
        <f t="shared" si="976"/>
        <v>0</v>
      </c>
      <c r="AN393" s="316">
        <f t="shared" si="976"/>
        <v>0</v>
      </c>
      <c r="AO393" s="316">
        <f t="shared" si="976"/>
        <v>0</v>
      </c>
      <c r="AP393" s="316">
        <f t="shared" si="976"/>
        <v>0</v>
      </c>
      <c r="AQ393" s="316">
        <f t="shared" si="976"/>
        <v>0</v>
      </c>
      <c r="AR393" s="316">
        <f t="shared" si="976"/>
        <v>0</v>
      </c>
      <c r="AS393" s="316">
        <f t="shared" si="976"/>
        <v>0</v>
      </c>
      <c r="AT393" s="316">
        <f t="shared" si="976"/>
        <v>0</v>
      </c>
      <c r="AU393" s="316">
        <f t="shared" si="976"/>
        <v>0</v>
      </c>
      <c r="AV393" s="316">
        <f t="shared" si="976"/>
        <v>0</v>
      </c>
      <c r="AW393" s="316">
        <f t="shared" si="976"/>
        <v>0</v>
      </c>
      <c r="AX393" s="316">
        <f t="shared" si="976"/>
        <v>0</v>
      </c>
      <c r="AY393" s="316">
        <f t="shared" si="976"/>
        <v>0</v>
      </c>
      <c r="AZ393" s="316">
        <f t="shared" si="976"/>
        <v>0</v>
      </c>
      <c r="BA393" s="316">
        <f t="shared" si="976"/>
        <v>0</v>
      </c>
      <c r="BB393" s="316">
        <f t="shared" si="976"/>
        <v>0</v>
      </c>
      <c r="BC393" s="316">
        <f t="shared" si="976"/>
        <v>0</v>
      </c>
      <c r="BD393" s="316">
        <f t="shared" si="976"/>
        <v>0</v>
      </c>
      <c r="BE393" s="316">
        <f t="shared" si="976"/>
        <v>0</v>
      </c>
      <c r="BF393" s="316">
        <f t="shared" si="976"/>
        <v>0</v>
      </c>
      <c r="BG393" s="316">
        <f t="shared" si="976"/>
        <v>0</v>
      </c>
      <c r="BH393" s="316">
        <f t="shared" si="976"/>
        <v>0</v>
      </c>
      <c r="BI393" s="316">
        <f t="shared" si="976"/>
        <v>0</v>
      </c>
      <c r="BJ393" s="316">
        <f t="shared" si="976"/>
        <v>0</v>
      </c>
      <c r="BK393" s="316">
        <f t="shared" si="976"/>
        <v>0</v>
      </c>
      <c r="BL393" s="316">
        <f t="shared" si="976"/>
        <v>0</v>
      </c>
      <c r="BM393" s="316">
        <f t="shared" si="976"/>
        <v>0</v>
      </c>
      <c r="BN393" s="316">
        <f t="shared" si="976"/>
        <v>0</v>
      </c>
      <c r="BO393" s="316">
        <f t="shared" si="976"/>
        <v>0</v>
      </c>
      <c r="BP393" s="316">
        <f t="shared" si="976"/>
        <v>0</v>
      </c>
      <c r="BQ393" s="316">
        <f t="shared" si="976"/>
        <v>0</v>
      </c>
      <c r="BR393" s="316">
        <f t="shared" si="976"/>
        <v>0</v>
      </c>
      <c r="BS393" s="316">
        <f t="shared" si="976"/>
        <v>0</v>
      </c>
      <c r="BT393" s="316">
        <f t="shared" si="976"/>
        <v>0</v>
      </c>
      <c r="BU393" s="316">
        <f t="shared" ref="BU393:BX393" si="977">IF($C151="NON-QALY",IF(BU$137="-","",BU$158*BU392),IF($C151="QALY",IF(BU$137="-","",BU392*BU$159),"N/A"))</f>
        <v>0</v>
      </c>
      <c r="BV393" s="316">
        <f t="shared" si="977"/>
        <v>0</v>
      </c>
      <c r="BW393" s="316">
        <f t="shared" si="977"/>
        <v>0</v>
      </c>
      <c r="BX393" s="316">
        <f t="shared" si="977"/>
        <v>0</v>
      </c>
    </row>
    <row r="394" spans="1:76" ht="12" customHeight="1" x14ac:dyDescent="0.2">
      <c r="A394" s="726" t="s">
        <v>644</v>
      </c>
      <c r="B394" s="713">
        <f>B152</f>
        <v>0</v>
      </c>
      <c r="C394" s="713" t="str">
        <f>C152</f>
        <v>Non-QALY</v>
      </c>
      <c r="D394" s="709">
        <f>E394/(IF(C152="QALY",Factors!$BU$91,Factors!$BU$90))</f>
        <v>0</v>
      </c>
      <c r="E394" s="709">
        <f t="shared" ref="E394" si="978">SUM(G395:BX395)</f>
        <v>0</v>
      </c>
      <c r="F394" s="34" t="s">
        <v>325</v>
      </c>
      <c r="G394" s="316">
        <f>G152</f>
        <v>0</v>
      </c>
      <c r="H394" s="316">
        <f t="shared" ref="H394:BS394" si="979">H152</f>
        <v>0</v>
      </c>
      <c r="I394" s="316">
        <f t="shared" si="979"/>
        <v>0</v>
      </c>
      <c r="J394" s="316">
        <f t="shared" si="979"/>
        <v>0</v>
      </c>
      <c r="K394" s="316">
        <f t="shared" si="979"/>
        <v>0</v>
      </c>
      <c r="L394" s="316">
        <f t="shared" si="979"/>
        <v>0</v>
      </c>
      <c r="M394" s="316">
        <f t="shared" si="979"/>
        <v>0</v>
      </c>
      <c r="N394" s="316">
        <f t="shared" si="979"/>
        <v>0</v>
      </c>
      <c r="O394" s="316">
        <f t="shared" si="979"/>
        <v>0</v>
      </c>
      <c r="P394" s="316">
        <f t="shared" si="979"/>
        <v>0</v>
      </c>
      <c r="Q394" s="316">
        <f t="shared" si="979"/>
        <v>0</v>
      </c>
      <c r="R394" s="316">
        <f t="shared" si="979"/>
        <v>0</v>
      </c>
      <c r="S394" s="316">
        <f t="shared" si="979"/>
        <v>0</v>
      </c>
      <c r="T394" s="316">
        <f t="shared" si="979"/>
        <v>0</v>
      </c>
      <c r="U394" s="316">
        <f t="shared" si="979"/>
        <v>0</v>
      </c>
      <c r="V394" s="316">
        <f t="shared" si="979"/>
        <v>0</v>
      </c>
      <c r="W394" s="316">
        <f t="shared" si="979"/>
        <v>0</v>
      </c>
      <c r="X394" s="316">
        <f t="shared" si="979"/>
        <v>0</v>
      </c>
      <c r="Y394" s="316">
        <f t="shared" si="979"/>
        <v>0</v>
      </c>
      <c r="Z394" s="316">
        <f t="shared" si="979"/>
        <v>0</v>
      </c>
      <c r="AA394" s="316">
        <f t="shared" si="979"/>
        <v>0</v>
      </c>
      <c r="AB394" s="316">
        <f t="shared" si="979"/>
        <v>0</v>
      </c>
      <c r="AC394" s="316">
        <f t="shared" si="979"/>
        <v>0</v>
      </c>
      <c r="AD394" s="316">
        <f t="shared" si="979"/>
        <v>0</v>
      </c>
      <c r="AE394" s="316">
        <f t="shared" si="979"/>
        <v>0</v>
      </c>
      <c r="AF394" s="316">
        <f t="shared" si="979"/>
        <v>0</v>
      </c>
      <c r="AG394" s="316">
        <f t="shared" si="979"/>
        <v>0</v>
      </c>
      <c r="AH394" s="316">
        <f t="shared" si="979"/>
        <v>0</v>
      </c>
      <c r="AI394" s="316">
        <f t="shared" si="979"/>
        <v>0</v>
      </c>
      <c r="AJ394" s="316">
        <f t="shared" si="979"/>
        <v>0</v>
      </c>
      <c r="AK394" s="316">
        <f t="shared" si="979"/>
        <v>0</v>
      </c>
      <c r="AL394" s="316">
        <f t="shared" si="979"/>
        <v>0</v>
      </c>
      <c r="AM394" s="316">
        <f t="shared" si="979"/>
        <v>0</v>
      </c>
      <c r="AN394" s="316">
        <f t="shared" si="979"/>
        <v>0</v>
      </c>
      <c r="AO394" s="316">
        <f t="shared" si="979"/>
        <v>0</v>
      </c>
      <c r="AP394" s="316">
        <f t="shared" si="979"/>
        <v>0</v>
      </c>
      <c r="AQ394" s="316">
        <f t="shared" si="979"/>
        <v>0</v>
      </c>
      <c r="AR394" s="316">
        <f t="shared" si="979"/>
        <v>0</v>
      </c>
      <c r="AS394" s="316">
        <f t="shared" si="979"/>
        <v>0</v>
      </c>
      <c r="AT394" s="316">
        <f t="shared" si="979"/>
        <v>0</v>
      </c>
      <c r="AU394" s="316">
        <f t="shared" si="979"/>
        <v>0</v>
      </c>
      <c r="AV394" s="316">
        <f t="shared" si="979"/>
        <v>0</v>
      </c>
      <c r="AW394" s="316">
        <f t="shared" si="979"/>
        <v>0</v>
      </c>
      <c r="AX394" s="316">
        <f t="shared" si="979"/>
        <v>0</v>
      </c>
      <c r="AY394" s="316">
        <f t="shared" si="979"/>
        <v>0</v>
      </c>
      <c r="AZ394" s="316">
        <f t="shared" si="979"/>
        <v>0</v>
      </c>
      <c r="BA394" s="316">
        <f t="shared" si="979"/>
        <v>0</v>
      </c>
      <c r="BB394" s="316">
        <f t="shared" si="979"/>
        <v>0</v>
      </c>
      <c r="BC394" s="316">
        <f t="shared" si="979"/>
        <v>0</v>
      </c>
      <c r="BD394" s="316">
        <f t="shared" si="979"/>
        <v>0</v>
      </c>
      <c r="BE394" s="316">
        <f t="shared" si="979"/>
        <v>0</v>
      </c>
      <c r="BF394" s="316">
        <f t="shared" si="979"/>
        <v>0</v>
      </c>
      <c r="BG394" s="316">
        <f t="shared" si="979"/>
        <v>0</v>
      </c>
      <c r="BH394" s="316">
        <f t="shared" si="979"/>
        <v>0</v>
      </c>
      <c r="BI394" s="316">
        <f t="shared" si="979"/>
        <v>0</v>
      </c>
      <c r="BJ394" s="316">
        <f t="shared" si="979"/>
        <v>0</v>
      </c>
      <c r="BK394" s="316">
        <f t="shared" si="979"/>
        <v>0</v>
      </c>
      <c r="BL394" s="316">
        <f t="shared" si="979"/>
        <v>0</v>
      </c>
      <c r="BM394" s="316">
        <f t="shared" si="979"/>
        <v>0</v>
      </c>
      <c r="BN394" s="316">
        <f t="shared" si="979"/>
        <v>0</v>
      </c>
      <c r="BO394" s="316">
        <f t="shared" si="979"/>
        <v>0</v>
      </c>
      <c r="BP394" s="316">
        <f t="shared" si="979"/>
        <v>0</v>
      </c>
      <c r="BQ394" s="316">
        <f t="shared" si="979"/>
        <v>0</v>
      </c>
      <c r="BR394" s="316">
        <f t="shared" si="979"/>
        <v>0</v>
      </c>
      <c r="BS394" s="316">
        <f t="shared" si="979"/>
        <v>0</v>
      </c>
      <c r="BT394" s="316">
        <f t="shared" ref="BT394:BX394" si="980">BT152</f>
        <v>0</v>
      </c>
      <c r="BU394" s="316">
        <f t="shared" si="980"/>
        <v>0</v>
      </c>
      <c r="BV394" s="316">
        <f t="shared" si="980"/>
        <v>0</v>
      </c>
      <c r="BW394" s="316">
        <f t="shared" si="980"/>
        <v>0</v>
      </c>
      <c r="BX394" s="316">
        <f t="shared" si="980"/>
        <v>0</v>
      </c>
    </row>
    <row r="395" spans="1:76" ht="12" customHeight="1" x14ac:dyDescent="0.2">
      <c r="A395" s="727"/>
      <c r="B395" s="714"/>
      <c r="C395" s="714"/>
      <c r="D395" s="710"/>
      <c r="E395" s="710"/>
      <c r="F395" s="90" t="s">
        <v>324</v>
      </c>
      <c r="G395" s="316">
        <f>IF($C152="","N/A",G394)</f>
        <v>0</v>
      </c>
      <c r="H395" s="316">
        <f>IF($C152="NON-QALY",IF(H$137="-","",H$158*H394),IF($C152="QALY",IF(H$137="-","",H394*H$159),"N/A"))</f>
        <v>0</v>
      </c>
      <c r="I395" s="316">
        <f t="shared" ref="I395:BT395" si="981">IF($C152="NON-QALY",IF(I$137="-","",I$158*I394),IF($C152="QALY",IF(I$137="-","",I394*I$159),"N/A"))</f>
        <v>0</v>
      </c>
      <c r="J395" s="316">
        <f t="shared" si="981"/>
        <v>0</v>
      </c>
      <c r="K395" s="316">
        <f t="shared" si="981"/>
        <v>0</v>
      </c>
      <c r="L395" s="316">
        <f t="shared" si="981"/>
        <v>0</v>
      </c>
      <c r="M395" s="316">
        <f t="shared" si="981"/>
        <v>0</v>
      </c>
      <c r="N395" s="316">
        <f t="shared" si="981"/>
        <v>0</v>
      </c>
      <c r="O395" s="316">
        <f t="shared" si="981"/>
        <v>0</v>
      </c>
      <c r="P395" s="316">
        <f t="shared" si="981"/>
        <v>0</v>
      </c>
      <c r="Q395" s="316">
        <f t="shared" si="981"/>
        <v>0</v>
      </c>
      <c r="R395" s="316">
        <f t="shared" si="981"/>
        <v>0</v>
      </c>
      <c r="S395" s="316">
        <f t="shared" si="981"/>
        <v>0</v>
      </c>
      <c r="T395" s="316">
        <f t="shared" si="981"/>
        <v>0</v>
      </c>
      <c r="U395" s="316">
        <f t="shared" si="981"/>
        <v>0</v>
      </c>
      <c r="V395" s="316">
        <f t="shared" si="981"/>
        <v>0</v>
      </c>
      <c r="W395" s="316">
        <f t="shared" si="981"/>
        <v>0</v>
      </c>
      <c r="X395" s="316">
        <f t="shared" si="981"/>
        <v>0</v>
      </c>
      <c r="Y395" s="316">
        <f t="shared" si="981"/>
        <v>0</v>
      </c>
      <c r="Z395" s="316">
        <f t="shared" si="981"/>
        <v>0</v>
      </c>
      <c r="AA395" s="316">
        <f t="shared" si="981"/>
        <v>0</v>
      </c>
      <c r="AB395" s="316">
        <f t="shared" si="981"/>
        <v>0</v>
      </c>
      <c r="AC395" s="316">
        <f t="shared" si="981"/>
        <v>0</v>
      </c>
      <c r="AD395" s="316">
        <f t="shared" si="981"/>
        <v>0</v>
      </c>
      <c r="AE395" s="316">
        <f t="shared" si="981"/>
        <v>0</v>
      </c>
      <c r="AF395" s="316">
        <f t="shared" si="981"/>
        <v>0</v>
      </c>
      <c r="AG395" s="316">
        <f t="shared" si="981"/>
        <v>0</v>
      </c>
      <c r="AH395" s="316">
        <f t="shared" si="981"/>
        <v>0</v>
      </c>
      <c r="AI395" s="316">
        <f t="shared" si="981"/>
        <v>0</v>
      </c>
      <c r="AJ395" s="316">
        <f t="shared" si="981"/>
        <v>0</v>
      </c>
      <c r="AK395" s="316">
        <f t="shared" si="981"/>
        <v>0</v>
      </c>
      <c r="AL395" s="316">
        <f t="shared" si="981"/>
        <v>0</v>
      </c>
      <c r="AM395" s="316">
        <f t="shared" si="981"/>
        <v>0</v>
      </c>
      <c r="AN395" s="316">
        <f t="shared" si="981"/>
        <v>0</v>
      </c>
      <c r="AO395" s="316">
        <f t="shared" si="981"/>
        <v>0</v>
      </c>
      <c r="AP395" s="316">
        <f t="shared" si="981"/>
        <v>0</v>
      </c>
      <c r="AQ395" s="316">
        <f t="shared" si="981"/>
        <v>0</v>
      </c>
      <c r="AR395" s="316">
        <f t="shared" si="981"/>
        <v>0</v>
      </c>
      <c r="AS395" s="316">
        <f t="shared" si="981"/>
        <v>0</v>
      </c>
      <c r="AT395" s="316">
        <f t="shared" si="981"/>
        <v>0</v>
      </c>
      <c r="AU395" s="316">
        <f t="shared" si="981"/>
        <v>0</v>
      </c>
      <c r="AV395" s="316">
        <f t="shared" si="981"/>
        <v>0</v>
      </c>
      <c r="AW395" s="316">
        <f t="shared" si="981"/>
        <v>0</v>
      </c>
      <c r="AX395" s="316">
        <f t="shared" si="981"/>
        <v>0</v>
      </c>
      <c r="AY395" s="316">
        <f t="shared" si="981"/>
        <v>0</v>
      </c>
      <c r="AZ395" s="316">
        <f t="shared" si="981"/>
        <v>0</v>
      </c>
      <c r="BA395" s="316">
        <f t="shared" si="981"/>
        <v>0</v>
      </c>
      <c r="BB395" s="316">
        <f t="shared" si="981"/>
        <v>0</v>
      </c>
      <c r="BC395" s="316">
        <f t="shared" si="981"/>
        <v>0</v>
      </c>
      <c r="BD395" s="316">
        <f t="shared" si="981"/>
        <v>0</v>
      </c>
      <c r="BE395" s="316">
        <f t="shared" si="981"/>
        <v>0</v>
      </c>
      <c r="BF395" s="316">
        <f t="shared" si="981"/>
        <v>0</v>
      </c>
      <c r="BG395" s="316">
        <f t="shared" si="981"/>
        <v>0</v>
      </c>
      <c r="BH395" s="316">
        <f t="shared" si="981"/>
        <v>0</v>
      </c>
      <c r="BI395" s="316">
        <f t="shared" si="981"/>
        <v>0</v>
      </c>
      <c r="BJ395" s="316">
        <f t="shared" si="981"/>
        <v>0</v>
      </c>
      <c r="BK395" s="316">
        <f t="shared" si="981"/>
        <v>0</v>
      </c>
      <c r="BL395" s="316">
        <f t="shared" si="981"/>
        <v>0</v>
      </c>
      <c r="BM395" s="316">
        <f t="shared" si="981"/>
        <v>0</v>
      </c>
      <c r="BN395" s="316">
        <f t="shared" si="981"/>
        <v>0</v>
      </c>
      <c r="BO395" s="316">
        <f t="shared" si="981"/>
        <v>0</v>
      </c>
      <c r="BP395" s="316">
        <f t="shared" si="981"/>
        <v>0</v>
      </c>
      <c r="BQ395" s="316">
        <f t="shared" si="981"/>
        <v>0</v>
      </c>
      <c r="BR395" s="316">
        <f t="shared" si="981"/>
        <v>0</v>
      </c>
      <c r="BS395" s="316">
        <f t="shared" si="981"/>
        <v>0</v>
      </c>
      <c r="BT395" s="316">
        <f t="shared" si="981"/>
        <v>0</v>
      </c>
      <c r="BU395" s="316">
        <f t="shared" ref="BU395:BX395" si="982">IF($C152="NON-QALY",IF(BU$137="-","",BU$158*BU394),IF($C152="QALY",IF(BU$137="-","",BU394*BU$159),"N/A"))</f>
        <v>0</v>
      </c>
      <c r="BV395" s="316">
        <f t="shared" si="982"/>
        <v>0</v>
      </c>
      <c r="BW395" s="316">
        <f t="shared" si="982"/>
        <v>0</v>
      </c>
      <c r="BX395" s="316">
        <f t="shared" si="982"/>
        <v>0</v>
      </c>
    </row>
    <row r="396" spans="1:76" s="31" customFormat="1" ht="12" customHeight="1" x14ac:dyDescent="0.2">
      <c r="C396" s="490" t="s">
        <v>55</v>
      </c>
      <c r="D396" s="319">
        <f>SUM(D366:D395)</f>
        <v>0</v>
      </c>
      <c r="E396" s="319">
        <f>SUM(E366:E395)</f>
        <v>0</v>
      </c>
      <c r="F396" s="319">
        <f>SUM(G396:BX396)</f>
        <v>0</v>
      </c>
      <c r="G396" s="317">
        <f>SUM(G395,G393,G391,G389,G387,G385,G383,G381,G379,G377,G375,G373,G371,G369,G367)</f>
        <v>0</v>
      </c>
      <c r="H396" s="317">
        <f t="shared" ref="H396" si="983">SUM(H395,H393,H391,H389,H387,H385,H383,H381,H379,H377,H375,H373,H371,H369,H367)</f>
        <v>0</v>
      </c>
      <c r="I396" s="317">
        <f t="shared" ref="I396" si="984">SUM(I395,I393,I391,I389,I387,I385,I383,I381,I379,I377,I375,I373,I371,I369,I367)</f>
        <v>0</v>
      </c>
      <c r="J396" s="317">
        <f t="shared" ref="J396" si="985">SUM(J395,J393,J391,J389,J387,J385,J383,J381,J379,J377,J375,J373,J371,J369,J367)</f>
        <v>0</v>
      </c>
      <c r="K396" s="317">
        <f t="shared" ref="K396" si="986">SUM(K395,K393,K391,K389,K387,K385,K383,K381,K379,K377,K375,K373,K371,K369,K367)</f>
        <v>0</v>
      </c>
      <c r="L396" s="317">
        <f t="shared" ref="L396" si="987">SUM(L395,L393,L391,L389,L387,L385,L383,L381,L379,L377,L375,L373,L371,L369,L367)</f>
        <v>0</v>
      </c>
      <c r="M396" s="317">
        <f t="shared" ref="M396" si="988">SUM(M395,M393,M391,M389,M387,M385,M383,M381,M379,M377,M375,M373,M371,M369,M367)</f>
        <v>0</v>
      </c>
      <c r="N396" s="317">
        <f t="shared" ref="N396" si="989">SUM(N395,N393,N391,N389,N387,N385,N383,N381,N379,N377,N375,N373,N371,N369,N367)</f>
        <v>0</v>
      </c>
      <c r="O396" s="317">
        <f t="shared" ref="O396" si="990">SUM(O395,O393,O391,O389,O387,O385,O383,O381,O379,O377,O375,O373,O371,O369,O367)</f>
        <v>0</v>
      </c>
      <c r="P396" s="317">
        <f t="shared" ref="P396" si="991">SUM(P395,P393,P391,P389,P387,P385,P383,P381,P379,P377,P375,P373,P371,P369,P367)</f>
        <v>0</v>
      </c>
      <c r="Q396" s="317">
        <f t="shared" ref="Q396" si="992">SUM(Q395,Q393,Q391,Q389,Q387,Q385,Q383,Q381,Q379,Q377,Q375,Q373,Q371,Q369,Q367)</f>
        <v>0</v>
      </c>
      <c r="R396" s="317">
        <f t="shared" ref="R396" si="993">SUM(R395,R393,R391,R389,R387,R385,R383,R381,R379,R377,R375,R373,R371,R369,R367)</f>
        <v>0</v>
      </c>
      <c r="S396" s="317">
        <f t="shared" ref="S396" si="994">SUM(S395,S393,S391,S389,S387,S385,S383,S381,S379,S377,S375,S373,S371,S369,S367)</f>
        <v>0</v>
      </c>
      <c r="T396" s="317">
        <f t="shared" ref="T396" si="995">SUM(T395,T393,T391,T389,T387,T385,T383,T381,T379,T377,T375,T373,T371,T369,T367)</f>
        <v>0</v>
      </c>
      <c r="U396" s="317">
        <f t="shared" ref="U396" si="996">SUM(U395,U393,U391,U389,U387,U385,U383,U381,U379,U377,U375,U373,U371,U369,U367)</f>
        <v>0</v>
      </c>
      <c r="V396" s="317">
        <f t="shared" ref="V396" si="997">SUM(V395,V393,V391,V389,V387,V385,V383,V381,V379,V377,V375,V373,V371,V369,V367)</f>
        <v>0</v>
      </c>
      <c r="W396" s="317">
        <f t="shared" ref="W396" si="998">SUM(W395,W393,W391,W389,W387,W385,W383,W381,W379,W377,W375,W373,W371,W369,W367)</f>
        <v>0</v>
      </c>
      <c r="X396" s="317">
        <f t="shared" ref="X396" si="999">SUM(X395,X393,X391,X389,X387,X385,X383,X381,X379,X377,X375,X373,X371,X369,X367)</f>
        <v>0</v>
      </c>
      <c r="Y396" s="317">
        <f t="shared" ref="Y396" si="1000">SUM(Y395,Y393,Y391,Y389,Y387,Y385,Y383,Y381,Y379,Y377,Y375,Y373,Y371,Y369,Y367)</f>
        <v>0</v>
      </c>
      <c r="Z396" s="317">
        <f t="shared" ref="Z396" si="1001">SUM(Z395,Z393,Z391,Z389,Z387,Z385,Z383,Z381,Z379,Z377,Z375,Z373,Z371,Z369,Z367)</f>
        <v>0</v>
      </c>
      <c r="AA396" s="317">
        <f t="shared" ref="AA396" si="1002">SUM(AA395,AA393,AA391,AA389,AA387,AA385,AA383,AA381,AA379,AA377,AA375,AA373,AA371,AA369,AA367)</f>
        <v>0</v>
      </c>
      <c r="AB396" s="317">
        <f t="shared" ref="AB396" si="1003">SUM(AB395,AB393,AB391,AB389,AB387,AB385,AB383,AB381,AB379,AB377,AB375,AB373,AB371,AB369,AB367)</f>
        <v>0</v>
      </c>
      <c r="AC396" s="317">
        <f t="shared" ref="AC396" si="1004">SUM(AC395,AC393,AC391,AC389,AC387,AC385,AC383,AC381,AC379,AC377,AC375,AC373,AC371,AC369,AC367)</f>
        <v>0</v>
      </c>
      <c r="AD396" s="317">
        <f t="shared" ref="AD396" si="1005">SUM(AD395,AD393,AD391,AD389,AD387,AD385,AD383,AD381,AD379,AD377,AD375,AD373,AD371,AD369,AD367)</f>
        <v>0</v>
      </c>
      <c r="AE396" s="317">
        <f t="shared" ref="AE396" si="1006">SUM(AE395,AE393,AE391,AE389,AE387,AE385,AE383,AE381,AE379,AE377,AE375,AE373,AE371,AE369,AE367)</f>
        <v>0</v>
      </c>
      <c r="AF396" s="317">
        <f t="shared" ref="AF396" si="1007">SUM(AF395,AF393,AF391,AF389,AF387,AF385,AF383,AF381,AF379,AF377,AF375,AF373,AF371,AF369,AF367)</f>
        <v>0</v>
      </c>
      <c r="AG396" s="317">
        <f t="shared" ref="AG396" si="1008">SUM(AG395,AG393,AG391,AG389,AG387,AG385,AG383,AG381,AG379,AG377,AG375,AG373,AG371,AG369,AG367)</f>
        <v>0</v>
      </c>
      <c r="AH396" s="317">
        <f t="shared" ref="AH396" si="1009">SUM(AH395,AH393,AH391,AH389,AH387,AH385,AH383,AH381,AH379,AH377,AH375,AH373,AH371,AH369,AH367)</f>
        <v>0</v>
      </c>
      <c r="AI396" s="317">
        <f t="shared" ref="AI396" si="1010">SUM(AI395,AI393,AI391,AI389,AI387,AI385,AI383,AI381,AI379,AI377,AI375,AI373,AI371,AI369,AI367)</f>
        <v>0</v>
      </c>
      <c r="AJ396" s="317">
        <f t="shared" ref="AJ396" si="1011">SUM(AJ395,AJ393,AJ391,AJ389,AJ387,AJ385,AJ383,AJ381,AJ379,AJ377,AJ375,AJ373,AJ371,AJ369,AJ367)</f>
        <v>0</v>
      </c>
      <c r="AK396" s="317">
        <f t="shared" ref="AK396" si="1012">SUM(AK395,AK393,AK391,AK389,AK387,AK385,AK383,AK381,AK379,AK377,AK375,AK373,AK371,AK369,AK367)</f>
        <v>0</v>
      </c>
      <c r="AL396" s="317">
        <f t="shared" ref="AL396" si="1013">SUM(AL395,AL393,AL391,AL389,AL387,AL385,AL383,AL381,AL379,AL377,AL375,AL373,AL371,AL369,AL367)</f>
        <v>0</v>
      </c>
      <c r="AM396" s="317">
        <f t="shared" ref="AM396" si="1014">SUM(AM395,AM393,AM391,AM389,AM387,AM385,AM383,AM381,AM379,AM377,AM375,AM373,AM371,AM369,AM367)</f>
        <v>0</v>
      </c>
      <c r="AN396" s="317">
        <f t="shared" ref="AN396" si="1015">SUM(AN395,AN393,AN391,AN389,AN387,AN385,AN383,AN381,AN379,AN377,AN375,AN373,AN371,AN369,AN367)</f>
        <v>0</v>
      </c>
      <c r="AO396" s="317">
        <f t="shared" ref="AO396" si="1016">SUM(AO395,AO393,AO391,AO389,AO387,AO385,AO383,AO381,AO379,AO377,AO375,AO373,AO371,AO369,AO367)</f>
        <v>0</v>
      </c>
      <c r="AP396" s="317">
        <f t="shared" ref="AP396" si="1017">SUM(AP395,AP393,AP391,AP389,AP387,AP385,AP383,AP381,AP379,AP377,AP375,AP373,AP371,AP369,AP367)</f>
        <v>0</v>
      </c>
      <c r="AQ396" s="317">
        <f t="shared" ref="AQ396" si="1018">SUM(AQ395,AQ393,AQ391,AQ389,AQ387,AQ385,AQ383,AQ381,AQ379,AQ377,AQ375,AQ373,AQ371,AQ369,AQ367)</f>
        <v>0</v>
      </c>
      <c r="AR396" s="317">
        <f t="shared" ref="AR396" si="1019">SUM(AR395,AR393,AR391,AR389,AR387,AR385,AR383,AR381,AR379,AR377,AR375,AR373,AR371,AR369,AR367)</f>
        <v>0</v>
      </c>
      <c r="AS396" s="317">
        <f t="shared" ref="AS396" si="1020">SUM(AS395,AS393,AS391,AS389,AS387,AS385,AS383,AS381,AS379,AS377,AS375,AS373,AS371,AS369,AS367)</f>
        <v>0</v>
      </c>
      <c r="AT396" s="317">
        <f t="shared" ref="AT396" si="1021">SUM(AT395,AT393,AT391,AT389,AT387,AT385,AT383,AT381,AT379,AT377,AT375,AT373,AT371,AT369,AT367)</f>
        <v>0</v>
      </c>
      <c r="AU396" s="317">
        <f t="shared" ref="AU396" si="1022">SUM(AU395,AU393,AU391,AU389,AU387,AU385,AU383,AU381,AU379,AU377,AU375,AU373,AU371,AU369,AU367)</f>
        <v>0</v>
      </c>
      <c r="AV396" s="317">
        <f t="shared" ref="AV396" si="1023">SUM(AV395,AV393,AV391,AV389,AV387,AV385,AV383,AV381,AV379,AV377,AV375,AV373,AV371,AV369,AV367)</f>
        <v>0</v>
      </c>
      <c r="AW396" s="317">
        <f t="shared" ref="AW396" si="1024">SUM(AW395,AW393,AW391,AW389,AW387,AW385,AW383,AW381,AW379,AW377,AW375,AW373,AW371,AW369,AW367)</f>
        <v>0</v>
      </c>
      <c r="AX396" s="317">
        <f t="shared" ref="AX396" si="1025">SUM(AX395,AX393,AX391,AX389,AX387,AX385,AX383,AX381,AX379,AX377,AX375,AX373,AX371,AX369,AX367)</f>
        <v>0</v>
      </c>
      <c r="AY396" s="317">
        <f t="shared" ref="AY396" si="1026">SUM(AY395,AY393,AY391,AY389,AY387,AY385,AY383,AY381,AY379,AY377,AY375,AY373,AY371,AY369,AY367)</f>
        <v>0</v>
      </c>
      <c r="AZ396" s="317">
        <f t="shared" ref="AZ396" si="1027">SUM(AZ395,AZ393,AZ391,AZ389,AZ387,AZ385,AZ383,AZ381,AZ379,AZ377,AZ375,AZ373,AZ371,AZ369,AZ367)</f>
        <v>0</v>
      </c>
      <c r="BA396" s="317">
        <f t="shared" ref="BA396" si="1028">SUM(BA395,BA393,BA391,BA389,BA387,BA385,BA383,BA381,BA379,BA377,BA375,BA373,BA371,BA369,BA367)</f>
        <v>0</v>
      </c>
      <c r="BB396" s="317">
        <f t="shared" ref="BB396" si="1029">SUM(BB395,BB393,BB391,BB389,BB387,BB385,BB383,BB381,BB379,BB377,BB375,BB373,BB371,BB369,BB367)</f>
        <v>0</v>
      </c>
      <c r="BC396" s="317">
        <f t="shared" ref="BC396" si="1030">SUM(BC395,BC393,BC391,BC389,BC387,BC385,BC383,BC381,BC379,BC377,BC375,BC373,BC371,BC369,BC367)</f>
        <v>0</v>
      </c>
      <c r="BD396" s="317">
        <f t="shared" ref="BD396" si="1031">SUM(BD395,BD393,BD391,BD389,BD387,BD385,BD383,BD381,BD379,BD377,BD375,BD373,BD371,BD369,BD367)</f>
        <v>0</v>
      </c>
      <c r="BE396" s="317">
        <f t="shared" ref="BE396" si="1032">SUM(BE395,BE393,BE391,BE389,BE387,BE385,BE383,BE381,BE379,BE377,BE375,BE373,BE371,BE369,BE367)</f>
        <v>0</v>
      </c>
      <c r="BF396" s="317">
        <f t="shared" ref="BF396" si="1033">SUM(BF395,BF393,BF391,BF389,BF387,BF385,BF383,BF381,BF379,BF377,BF375,BF373,BF371,BF369,BF367)</f>
        <v>0</v>
      </c>
      <c r="BG396" s="317">
        <f t="shared" ref="BG396" si="1034">SUM(BG395,BG393,BG391,BG389,BG387,BG385,BG383,BG381,BG379,BG377,BG375,BG373,BG371,BG369,BG367)</f>
        <v>0</v>
      </c>
      <c r="BH396" s="317">
        <f t="shared" ref="BH396" si="1035">SUM(BH395,BH393,BH391,BH389,BH387,BH385,BH383,BH381,BH379,BH377,BH375,BH373,BH371,BH369,BH367)</f>
        <v>0</v>
      </c>
      <c r="BI396" s="317">
        <f t="shared" ref="BI396" si="1036">SUM(BI395,BI393,BI391,BI389,BI387,BI385,BI383,BI381,BI379,BI377,BI375,BI373,BI371,BI369,BI367)</f>
        <v>0</v>
      </c>
      <c r="BJ396" s="317">
        <f t="shared" ref="BJ396" si="1037">SUM(BJ395,BJ393,BJ391,BJ389,BJ387,BJ385,BJ383,BJ381,BJ379,BJ377,BJ375,BJ373,BJ371,BJ369,BJ367)</f>
        <v>0</v>
      </c>
      <c r="BK396" s="317">
        <f t="shared" ref="BK396" si="1038">SUM(BK395,BK393,BK391,BK389,BK387,BK385,BK383,BK381,BK379,BK377,BK375,BK373,BK371,BK369,BK367)</f>
        <v>0</v>
      </c>
      <c r="BL396" s="317">
        <f t="shared" ref="BL396" si="1039">SUM(BL395,BL393,BL391,BL389,BL387,BL385,BL383,BL381,BL379,BL377,BL375,BL373,BL371,BL369,BL367)</f>
        <v>0</v>
      </c>
      <c r="BM396" s="317">
        <f t="shared" ref="BM396" si="1040">SUM(BM395,BM393,BM391,BM389,BM387,BM385,BM383,BM381,BM379,BM377,BM375,BM373,BM371,BM369,BM367)</f>
        <v>0</v>
      </c>
      <c r="BN396" s="317">
        <f t="shared" ref="BN396" si="1041">SUM(BN395,BN393,BN391,BN389,BN387,BN385,BN383,BN381,BN379,BN377,BN375,BN373,BN371,BN369,BN367)</f>
        <v>0</v>
      </c>
      <c r="BO396" s="317">
        <f t="shared" ref="BO396" si="1042">SUM(BO395,BO393,BO391,BO389,BO387,BO385,BO383,BO381,BO379,BO377,BO375,BO373,BO371,BO369,BO367)</f>
        <v>0</v>
      </c>
      <c r="BP396" s="317">
        <f t="shared" ref="BP396" si="1043">SUM(BP395,BP393,BP391,BP389,BP387,BP385,BP383,BP381,BP379,BP377,BP375,BP373,BP371,BP369,BP367)</f>
        <v>0</v>
      </c>
      <c r="BQ396" s="317">
        <f t="shared" ref="BQ396" si="1044">SUM(BQ395,BQ393,BQ391,BQ389,BQ387,BQ385,BQ383,BQ381,BQ379,BQ377,BQ375,BQ373,BQ371,BQ369,BQ367)</f>
        <v>0</v>
      </c>
      <c r="BR396" s="317">
        <f t="shared" ref="BR396" si="1045">SUM(BR395,BR393,BR391,BR389,BR387,BR385,BR383,BR381,BR379,BR377,BR375,BR373,BR371,BR369,BR367)</f>
        <v>0</v>
      </c>
      <c r="BS396" s="317">
        <f t="shared" ref="BS396" si="1046">SUM(BS395,BS393,BS391,BS389,BS387,BS385,BS383,BS381,BS379,BS377,BS375,BS373,BS371,BS369,BS367)</f>
        <v>0</v>
      </c>
      <c r="BT396" s="317">
        <f t="shared" ref="BT396" si="1047">SUM(BT395,BT393,BT391,BT389,BT387,BT385,BT383,BT381,BT379,BT377,BT375,BT373,BT371,BT369,BT367)</f>
        <v>0</v>
      </c>
      <c r="BU396" s="317">
        <f t="shared" ref="BU396" si="1048">SUM(BU395,BU393,BU391,BU389,BU387,BU385,BU383,BU381,BU379,BU377,BU375,BU373,BU371,BU369,BU367)</f>
        <v>0</v>
      </c>
      <c r="BV396" s="317">
        <f t="shared" ref="BV396" si="1049">SUM(BV395,BV393,BV391,BV389,BV387,BV385,BV383,BV381,BV379,BV377,BV375,BV373,BV371,BV369,BV367)</f>
        <v>0</v>
      </c>
      <c r="BW396" s="317">
        <f t="shared" ref="BW396" si="1050">SUM(BW395,BW393,BW391,BW389,BW387,BW385,BW383,BW381,BW379,BW377,BW375,BW373,BW371,BW369,BW367)</f>
        <v>0</v>
      </c>
      <c r="BX396" s="317">
        <f t="shared" ref="BX396" si="1051">SUM(BX395,BX393,BX391,BX389,BX387,BX385,BX383,BX381,BX379,BX377,BX375,BX373,BX371,BX369,BX367)</f>
        <v>0</v>
      </c>
    </row>
  </sheetData>
  <sheetProtection algorithmName="SHA-512" hashValue="GtsefbE2f7wLQN2RtkwqyKOzBIV376ZacxjBOqnmS2gXfXevuj7CJog4KjJkwTkI2rpiNvun0ddZZmrKJxg28g==" saltValue="VNEAc/sw3G9C7N+SadDm7w==" spinCount="100000" sheet="1" objects="1" scenarios="1"/>
  <mergeCells count="604">
    <mergeCell ref="A3:D3"/>
    <mergeCell ref="A365:D365"/>
    <mergeCell ref="A332:D332"/>
    <mergeCell ref="A299:D299"/>
    <mergeCell ref="A266:D266"/>
    <mergeCell ref="A233:D233"/>
    <mergeCell ref="A200:D200"/>
    <mergeCell ref="A167:D167"/>
    <mergeCell ref="A135:D135"/>
    <mergeCell ref="A113:D113"/>
    <mergeCell ref="C4:C5"/>
    <mergeCell ref="C26:C27"/>
    <mergeCell ref="A353:A354"/>
    <mergeCell ref="D353:D354"/>
    <mergeCell ref="A355:A356"/>
    <mergeCell ref="D355:D356"/>
    <mergeCell ref="A357:A358"/>
    <mergeCell ref="D357:D358"/>
    <mergeCell ref="A333:A334"/>
    <mergeCell ref="D333:D334"/>
    <mergeCell ref="A349:A350"/>
    <mergeCell ref="D349:D350"/>
    <mergeCell ref="A69:D69"/>
    <mergeCell ref="A351:A352"/>
    <mergeCell ref="A386:A387"/>
    <mergeCell ref="D386:D387"/>
    <mergeCell ref="A388:A389"/>
    <mergeCell ref="D388:D389"/>
    <mergeCell ref="A390:A391"/>
    <mergeCell ref="D390:D391"/>
    <mergeCell ref="A366:A367"/>
    <mergeCell ref="D366:D367"/>
    <mergeCell ref="A382:A383"/>
    <mergeCell ref="D382:D383"/>
    <mergeCell ref="A384:A385"/>
    <mergeCell ref="D384:D385"/>
    <mergeCell ref="B386:B387"/>
    <mergeCell ref="C386:C387"/>
    <mergeCell ref="B388:B389"/>
    <mergeCell ref="C388:C389"/>
    <mergeCell ref="B390:B391"/>
    <mergeCell ref="C390:C391"/>
    <mergeCell ref="A380:A381"/>
    <mergeCell ref="C374:C375"/>
    <mergeCell ref="C376:C377"/>
    <mergeCell ref="C378:C379"/>
    <mergeCell ref="C380:C381"/>
    <mergeCell ref="D380:D381"/>
    <mergeCell ref="C293:C294"/>
    <mergeCell ref="D351:D352"/>
    <mergeCell ref="A320:A321"/>
    <mergeCell ref="D320:D321"/>
    <mergeCell ref="A322:A323"/>
    <mergeCell ref="D322:D323"/>
    <mergeCell ref="A324:A325"/>
    <mergeCell ref="D324:D325"/>
    <mergeCell ref="A326:A327"/>
    <mergeCell ref="D326:D327"/>
    <mergeCell ref="A328:A329"/>
    <mergeCell ref="D328:D329"/>
    <mergeCell ref="B322:B323"/>
    <mergeCell ref="C322:C323"/>
    <mergeCell ref="B324:B325"/>
    <mergeCell ref="C324:C325"/>
    <mergeCell ref="B326:B327"/>
    <mergeCell ref="C326:C327"/>
    <mergeCell ref="B328:B329"/>
    <mergeCell ref="B320:B321"/>
    <mergeCell ref="C320:C321"/>
    <mergeCell ref="B349:B350"/>
    <mergeCell ref="C349:C350"/>
    <mergeCell ref="C295:C296"/>
    <mergeCell ref="A267:A268"/>
    <mergeCell ref="D267:D268"/>
    <mergeCell ref="A300:A301"/>
    <mergeCell ref="D300:D301"/>
    <mergeCell ref="A316:A317"/>
    <mergeCell ref="D316:D317"/>
    <mergeCell ref="A318:A319"/>
    <mergeCell ref="D318:D319"/>
    <mergeCell ref="A287:A288"/>
    <mergeCell ref="D287:D288"/>
    <mergeCell ref="A289:A290"/>
    <mergeCell ref="D289:D290"/>
    <mergeCell ref="A291:A292"/>
    <mergeCell ref="D291:D292"/>
    <mergeCell ref="A293:A294"/>
    <mergeCell ref="D293:D294"/>
    <mergeCell ref="A295:A296"/>
    <mergeCell ref="D295:D296"/>
    <mergeCell ref="B287:B288"/>
    <mergeCell ref="C287:C288"/>
    <mergeCell ref="B289:B290"/>
    <mergeCell ref="C289:C290"/>
    <mergeCell ref="B291:B292"/>
    <mergeCell ref="C291:C292"/>
    <mergeCell ref="A262:A263"/>
    <mergeCell ref="D262:D263"/>
    <mergeCell ref="B229:B230"/>
    <mergeCell ref="C229:C230"/>
    <mergeCell ref="A250:A251"/>
    <mergeCell ref="D250:D251"/>
    <mergeCell ref="B234:B235"/>
    <mergeCell ref="C234:C235"/>
    <mergeCell ref="B250:B251"/>
    <mergeCell ref="C250:C251"/>
    <mergeCell ref="D246:D247"/>
    <mergeCell ref="D248:D249"/>
    <mergeCell ref="A254:A255"/>
    <mergeCell ref="D254:D255"/>
    <mergeCell ref="A256:A257"/>
    <mergeCell ref="D256:D257"/>
    <mergeCell ref="A258:A259"/>
    <mergeCell ref="D258:D259"/>
    <mergeCell ref="B254:B255"/>
    <mergeCell ref="C254:C255"/>
    <mergeCell ref="B256:B257"/>
    <mergeCell ref="C256:C257"/>
    <mergeCell ref="B258:B259"/>
    <mergeCell ref="C258:C259"/>
    <mergeCell ref="A260:A261"/>
    <mergeCell ref="D260:D261"/>
    <mergeCell ref="E221:E222"/>
    <mergeCell ref="E223:E224"/>
    <mergeCell ref="A252:A253"/>
    <mergeCell ref="D252:D253"/>
    <mergeCell ref="A221:A222"/>
    <mergeCell ref="D221:D222"/>
    <mergeCell ref="A223:A224"/>
    <mergeCell ref="D223:D224"/>
    <mergeCell ref="A225:A226"/>
    <mergeCell ref="D225:D226"/>
    <mergeCell ref="B221:B222"/>
    <mergeCell ref="C221:C222"/>
    <mergeCell ref="B223:B224"/>
    <mergeCell ref="C223:C224"/>
    <mergeCell ref="B260:B261"/>
    <mergeCell ref="C260:C261"/>
    <mergeCell ref="A238:A239"/>
    <mergeCell ref="A240:A241"/>
    <mergeCell ref="A242:A243"/>
    <mergeCell ref="A244:A245"/>
    <mergeCell ref="A246:A247"/>
    <mergeCell ref="A248:A249"/>
    <mergeCell ref="A4:A5"/>
    <mergeCell ref="B4:B5"/>
    <mergeCell ref="D4:D5"/>
    <mergeCell ref="A114:A115"/>
    <mergeCell ref="B114:B115"/>
    <mergeCell ref="D114:D115"/>
    <mergeCell ref="B219:B220"/>
    <mergeCell ref="C219:C220"/>
    <mergeCell ref="A188:A189"/>
    <mergeCell ref="D188:D189"/>
    <mergeCell ref="A190:A191"/>
    <mergeCell ref="D190:D191"/>
    <mergeCell ref="A192:A193"/>
    <mergeCell ref="D192:D193"/>
    <mergeCell ref="A180:A181"/>
    <mergeCell ref="B180:B181"/>
    <mergeCell ref="C180:C181"/>
    <mergeCell ref="D180:D181"/>
    <mergeCell ref="A209:A210"/>
    <mergeCell ref="A211:A212"/>
    <mergeCell ref="A136:A137"/>
    <mergeCell ref="B136:B137"/>
    <mergeCell ref="D136:D137"/>
    <mergeCell ref="A213:A214"/>
    <mergeCell ref="E345:E346"/>
    <mergeCell ref="F4:F5"/>
    <mergeCell ref="E168:E169"/>
    <mergeCell ref="A26:A27"/>
    <mergeCell ref="B26:B27"/>
    <mergeCell ref="D26:D27"/>
    <mergeCell ref="F26:F27"/>
    <mergeCell ref="D23:F23"/>
    <mergeCell ref="E48:E49"/>
    <mergeCell ref="A70:A71"/>
    <mergeCell ref="B70:B71"/>
    <mergeCell ref="D70:D71"/>
    <mergeCell ref="F70:F71"/>
    <mergeCell ref="D67:F67"/>
    <mergeCell ref="C70:C71"/>
    <mergeCell ref="D154:F154"/>
    <mergeCell ref="C158:F158"/>
    <mergeCell ref="C159:F159"/>
    <mergeCell ref="A168:A169"/>
    <mergeCell ref="D168:D169"/>
    <mergeCell ref="D165:D166"/>
    <mergeCell ref="D155:F155"/>
    <mergeCell ref="E70:E71"/>
    <mergeCell ref="D111:F111"/>
    <mergeCell ref="E347:E348"/>
    <mergeCell ref="E382:E383"/>
    <mergeCell ref="E293:E294"/>
    <mergeCell ref="E295:E296"/>
    <mergeCell ref="E316:E317"/>
    <mergeCell ref="E318:E319"/>
    <mergeCell ref="E320:E321"/>
    <mergeCell ref="E322:E323"/>
    <mergeCell ref="E324:E325"/>
    <mergeCell ref="E333:E334"/>
    <mergeCell ref="E349:E350"/>
    <mergeCell ref="E351:E352"/>
    <mergeCell ref="E353:E354"/>
    <mergeCell ref="E326:E327"/>
    <mergeCell ref="E328:E329"/>
    <mergeCell ref="E308:E309"/>
    <mergeCell ref="E310:E311"/>
    <mergeCell ref="E312:E313"/>
    <mergeCell ref="E314:E315"/>
    <mergeCell ref="E335:E336"/>
    <mergeCell ref="E337:E338"/>
    <mergeCell ref="E339:E340"/>
    <mergeCell ref="E341:E342"/>
    <mergeCell ref="E343:E344"/>
    <mergeCell ref="E250:E251"/>
    <mergeCell ref="E252:E253"/>
    <mergeCell ref="E254:E255"/>
    <mergeCell ref="E256:E257"/>
    <mergeCell ref="E258:E259"/>
    <mergeCell ref="E267:E268"/>
    <mergeCell ref="E283:E284"/>
    <mergeCell ref="E227:E228"/>
    <mergeCell ref="E229:E230"/>
    <mergeCell ref="E260:E261"/>
    <mergeCell ref="E262:E263"/>
    <mergeCell ref="E246:E247"/>
    <mergeCell ref="E248:E249"/>
    <mergeCell ref="E269:E270"/>
    <mergeCell ref="F136:F137"/>
    <mergeCell ref="D133:F133"/>
    <mergeCell ref="C136:C137"/>
    <mergeCell ref="E190:E191"/>
    <mergeCell ref="E192:E193"/>
    <mergeCell ref="A201:A202"/>
    <mergeCell ref="D201:D202"/>
    <mergeCell ref="E174:E175"/>
    <mergeCell ref="A176:A177"/>
    <mergeCell ref="B176:B177"/>
    <mergeCell ref="C176:C177"/>
    <mergeCell ref="D176:D177"/>
    <mergeCell ref="E176:E177"/>
    <mergeCell ref="A178:A179"/>
    <mergeCell ref="B178:B179"/>
    <mergeCell ref="C178:C179"/>
    <mergeCell ref="D178:D179"/>
    <mergeCell ref="E178:E179"/>
    <mergeCell ref="E180:E181"/>
    <mergeCell ref="A182:A183"/>
    <mergeCell ref="B182:B183"/>
    <mergeCell ref="C182:C183"/>
    <mergeCell ref="D182:D183"/>
    <mergeCell ref="E182:E183"/>
    <mergeCell ref="F114:F115"/>
    <mergeCell ref="A184:A185"/>
    <mergeCell ref="D184:D185"/>
    <mergeCell ref="A186:A187"/>
    <mergeCell ref="D186:D187"/>
    <mergeCell ref="E184:E185"/>
    <mergeCell ref="E186:E187"/>
    <mergeCell ref="E165:E166"/>
    <mergeCell ref="E136:E137"/>
    <mergeCell ref="E114:E115"/>
    <mergeCell ref="A170:A171"/>
    <mergeCell ref="B170:B171"/>
    <mergeCell ref="C170:C171"/>
    <mergeCell ref="D170:D171"/>
    <mergeCell ref="E170:E171"/>
    <mergeCell ref="A172:A173"/>
    <mergeCell ref="B172:B173"/>
    <mergeCell ref="C172:C173"/>
    <mergeCell ref="D172:D173"/>
    <mergeCell ref="E172:E173"/>
    <mergeCell ref="A174:A175"/>
    <mergeCell ref="B174:B175"/>
    <mergeCell ref="C174:C175"/>
    <mergeCell ref="D174:D175"/>
    <mergeCell ref="E384:E385"/>
    <mergeCell ref="E386:E387"/>
    <mergeCell ref="E388:E389"/>
    <mergeCell ref="E390:E391"/>
    <mergeCell ref="A196:A197"/>
    <mergeCell ref="D196:D197"/>
    <mergeCell ref="E196:E197"/>
    <mergeCell ref="F165:F166"/>
    <mergeCell ref="B168:B169"/>
    <mergeCell ref="C168:C169"/>
    <mergeCell ref="B184:B185"/>
    <mergeCell ref="C184:C185"/>
    <mergeCell ref="B186:B187"/>
    <mergeCell ref="C186:C187"/>
    <mergeCell ref="B188:B189"/>
    <mergeCell ref="C188:C189"/>
    <mergeCell ref="B190:B191"/>
    <mergeCell ref="C190:C191"/>
    <mergeCell ref="A194:A195"/>
    <mergeCell ref="D194:D195"/>
    <mergeCell ref="E194:E195"/>
    <mergeCell ref="B192:B193"/>
    <mergeCell ref="C192:C193"/>
    <mergeCell ref="B194:B195"/>
    <mergeCell ref="A394:A395"/>
    <mergeCell ref="D394:D395"/>
    <mergeCell ref="E394:E395"/>
    <mergeCell ref="A162:C163"/>
    <mergeCell ref="A165:A166"/>
    <mergeCell ref="B165:B166"/>
    <mergeCell ref="C165:C166"/>
    <mergeCell ref="A359:A360"/>
    <mergeCell ref="D359:D360"/>
    <mergeCell ref="E359:E360"/>
    <mergeCell ref="A361:A362"/>
    <mergeCell ref="B196:B197"/>
    <mergeCell ref="C196:C197"/>
    <mergeCell ref="B201:B202"/>
    <mergeCell ref="C201:C202"/>
    <mergeCell ref="B217:B218"/>
    <mergeCell ref="C217:C218"/>
    <mergeCell ref="D361:D362"/>
    <mergeCell ref="E361:E362"/>
    <mergeCell ref="A392:A393"/>
    <mergeCell ref="D392:D393"/>
    <mergeCell ref="E392:E393"/>
    <mergeCell ref="B359:B360"/>
    <mergeCell ref="C359:C360"/>
    <mergeCell ref="B252:B253"/>
    <mergeCell ref="C252:C253"/>
    <mergeCell ref="B267:B268"/>
    <mergeCell ref="C267:C268"/>
    <mergeCell ref="B283:B284"/>
    <mergeCell ref="C283:C284"/>
    <mergeCell ref="B246:B247"/>
    <mergeCell ref="B248:B249"/>
    <mergeCell ref="B269:B270"/>
    <mergeCell ref="B271:B272"/>
    <mergeCell ref="B273:B274"/>
    <mergeCell ref="B275:B276"/>
    <mergeCell ref="B277:B278"/>
    <mergeCell ref="B279:B280"/>
    <mergeCell ref="B281:B282"/>
    <mergeCell ref="C246:C247"/>
    <mergeCell ref="C248:C249"/>
    <mergeCell ref="C269:C270"/>
    <mergeCell ref="B262:B263"/>
    <mergeCell ref="C262:C263"/>
    <mergeCell ref="C275:C276"/>
    <mergeCell ref="C277:C278"/>
    <mergeCell ref="C279:C280"/>
    <mergeCell ref="C281:C282"/>
    <mergeCell ref="B285:B286"/>
    <mergeCell ref="C285:C286"/>
    <mergeCell ref="B293:B294"/>
    <mergeCell ref="C333:C334"/>
    <mergeCell ref="C328:C329"/>
    <mergeCell ref="B300:B301"/>
    <mergeCell ref="C300:C301"/>
    <mergeCell ref="B316:B317"/>
    <mergeCell ref="C316:C317"/>
    <mergeCell ref="B318:B319"/>
    <mergeCell ref="C318:C319"/>
    <mergeCell ref="B302:B303"/>
    <mergeCell ref="B304:B305"/>
    <mergeCell ref="B306:B307"/>
    <mergeCell ref="B308:B309"/>
    <mergeCell ref="B310:B311"/>
    <mergeCell ref="B312:B313"/>
    <mergeCell ref="B314:B315"/>
    <mergeCell ref="C308:C309"/>
    <mergeCell ref="C310:C311"/>
    <mergeCell ref="C312:C313"/>
    <mergeCell ref="C314:C315"/>
    <mergeCell ref="C302:C303"/>
    <mergeCell ref="C304:C305"/>
    <mergeCell ref="C306:C307"/>
    <mergeCell ref="B392:B393"/>
    <mergeCell ref="C392:C393"/>
    <mergeCell ref="B394:B395"/>
    <mergeCell ref="C394:C395"/>
    <mergeCell ref="B353:B354"/>
    <mergeCell ref="C353:C354"/>
    <mergeCell ref="B355:B356"/>
    <mergeCell ref="C355:C356"/>
    <mergeCell ref="B357:B358"/>
    <mergeCell ref="C357:C358"/>
    <mergeCell ref="B361:B362"/>
    <mergeCell ref="C361:C362"/>
    <mergeCell ref="B366:B367"/>
    <mergeCell ref="C366:C367"/>
    <mergeCell ref="B382:B383"/>
    <mergeCell ref="C382:C383"/>
    <mergeCell ref="B384:B385"/>
    <mergeCell ref="C384:C385"/>
    <mergeCell ref="B372:B373"/>
    <mergeCell ref="B374:B375"/>
    <mergeCell ref="B376:B377"/>
    <mergeCell ref="B378:B379"/>
    <mergeCell ref="B380:B381"/>
    <mergeCell ref="C372:C373"/>
    <mergeCell ref="E26:E27"/>
    <mergeCell ref="E4:E5"/>
    <mergeCell ref="D22:F22"/>
    <mergeCell ref="D44:F44"/>
    <mergeCell ref="D66:F66"/>
    <mergeCell ref="D88:F88"/>
    <mergeCell ref="D110:F110"/>
    <mergeCell ref="D132:F132"/>
    <mergeCell ref="A25:D25"/>
    <mergeCell ref="A92:A93"/>
    <mergeCell ref="B92:B93"/>
    <mergeCell ref="D92:D93"/>
    <mergeCell ref="F92:F93"/>
    <mergeCell ref="D89:F89"/>
    <mergeCell ref="C92:C93"/>
    <mergeCell ref="A91:D91"/>
    <mergeCell ref="D45:F45"/>
    <mergeCell ref="C48:C49"/>
    <mergeCell ref="A48:A49"/>
    <mergeCell ref="B48:B49"/>
    <mergeCell ref="D48:D49"/>
    <mergeCell ref="F48:F49"/>
    <mergeCell ref="A47:D47"/>
    <mergeCell ref="E92:E93"/>
    <mergeCell ref="A205:A206"/>
    <mergeCell ref="A207:A208"/>
    <mergeCell ref="B203:B204"/>
    <mergeCell ref="B205:B206"/>
    <mergeCell ref="B207:B208"/>
    <mergeCell ref="C203:C204"/>
    <mergeCell ref="C205:C206"/>
    <mergeCell ref="C207:C208"/>
    <mergeCell ref="D203:D204"/>
    <mergeCell ref="D205:D206"/>
    <mergeCell ref="D207:D208"/>
    <mergeCell ref="A203:A204"/>
    <mergeCell ref="E203:E204"/>
    <mergeCell ref="E205:E206"/>
    <mergeCell ref="E207:E208"/>
    <mergeCell ref="E201:E202"/>
    <mergeCell ref="E188:E189"/>
    <mergeCell ref="C194:C195"/>
    <mergeCell ref="C114:C115"/>
    <mergeCell ref="A215:A216"/>
    <mergeCell ref="A236:A237"/>
    <mergeCell ref="A217:A218"/>
    <mergeCell ref="A219:A220"/>
    <mergeCell ref="A234:A235"/>
    <mergeCell ref="A227:A228"/>
    <mergeCell ref="A229:A230"/>
    <mergeCell ref="B209:B210"/>
    <mergeCell ref="B211:B212"/>
    <mergeCell ref="B213:B214"/>
    <mergeCell ref="B215:B216"/>
    <mergeCell ref="B236:B237"/>
    <mergeCell ref="D209:D210"/>
    <mergeCell ref="D211:D212"/>
    <mergeCell ref="D213:D214"/>
    <mergeCell ref="D215:D216"/>
    <mergeCell ref="D236:D237"/>
    <mergeCell ref="A269:A270"/>
    <mergeCell ref="A271:A272"/>
    <mergeCell ref="A273:A274"/>
    <mergeCell ref="A275:A276"/>
    <mergeCell ref="B225:B226"/>
    <mergeCell ref="B227:B228"/>
    <mergeCell ref="C209:C210"/>
    <mergeCell ref="C211:C212"/>
    <mergeCell ref="C213:C214"/>
    <mergeCell ref="C215:C216"/>
    <mergeCell ref="C236:C237"/>
    <mergeCell ref="C238:C239"/>
    <mergeCell ref="C240:C241"/>
    <mergeCell ref="C242:C243"/>
    <mergeCell ref="C244:C245"/>
    <mergeCell ref="C225:C226"/>
    <mergeCell ref="C227:C228"/>
    <mergeCell ref="C271:C272"/>
    <mergeCell ref="C273:C274"/>
    <mergeCell ref="A312:A313"/>
    <mergeCell ref="A314:A315"/>
    <mergeCell ref="A335:A336"/>
    <mergeCell ref="A337:A338"/>
    <mergeCell ref="A339:A340"/>
    <mergeCell ref="A341:A342"/>
    <mergeCell ref="A343:A344"/>
    <mergeCell ref="A345:A346"/>
    <mergeCell ref="A277:A278"/>
    <mergeCell ref="A279:A280"/>
    <mergeCell ref="A281:A282"/>
    <mergeCell ref="A302:A303"/>
    <mergeCell ref="A304:A305"/>
    <mergeCell ref="A283:A284"/>
    <mergeCell ref="A285:A286"/>
    <mergeCell ref="A306:A307"/>
    <mergeCell ref="A308:A309"/>
    <mergeCell ref="A347:A348"/>
    <mergeCell ref="A368:A369"/>
    <mergeCell ref="A370:A371"/>
    <mergeCell ref="A372:A373"/>
    <mergeCell ref="A374:A375"/>
    <mergeCell ref="A376:A377"/>
    <mergeCell ref="A378:A379"/>
    <mergeCell ref="B238:B239"/>
    <mergeCell ref="B240:B241"/>
    <mergeCell ref="B242:B243"/>
    <mergeCell ref="B244:B245"/>
    <mergeCell ref="B335:B336"/>
    <mergeCell ref="B337:B338"/>
    <mergeCell ref="B339:B340"/>
    <mergeCell ref="B333:B334"/>
    <mergeCell ref="B295:B296"/>
    <mergeCell ref="B341:B342"/>
    <mergeCell ref="B343:B344"/>
    <mergeCell ref="B345:B346"/>
    <mergeCell ref="B347:B348"/>
    <mergeCell ref="B368:B369"/>
    <mergeCell ref="B370:B371"/>
    <mergeCell ref="B351:B352"/>
    <mergeCell ref="A310:A311"/>
    <mergeCell ref="C335:C336"/>
    <mergeCell ref="C337:C338"/>
    <mergeCell ref="C339:C340"/>
    <mergeCell ref="C341:C342"/>
    <mergeCell ref="C343:C344"/>
    <mergeCell ref="C345:C346"/>
    <mergeCell ref="C347:C348"/>
    <mergeCell ref="C368:C369"/>
    <mergeCell ref="C370:C371"/>
    <mergeCell ref="C351:C352"/>
    <mergeCell ref="D238:D239"/>
    <mergeCell ref="D240:D241"/>
    <mergeCell ref="D242:D243"/>
    <mergeCell ref="D244:D245"/>
    <mergeCell ref="D217:D218"/>
    <mergeCell ref="D219:D220"/>
    <mergeCell ref="D234:D235"/>
    <mergeCell ref="D227:D228"/>
    <mergeCell ref="D229:D230"/>
    <mergeCell ref="D269:D270"/>
    <mergeCell ref="D271:D272"/>
    <mergeCell ref="D273:D274"/>
    <mergeCell ref="D275:D276"/>
    <mergeCell ref="D277:D278"/>
    <mergeCell ref="D279:D280"/>
    <mergeCell ref="D281:D282"/>
    <mergeCell ref="D302:D303"/>
    <mergeCell ref="D304:D305"/>
    <mergeCell ref="D283:D284"/>
    <mergeCell ref="D285:D286"/>
    <mergeCell ref="D306:D307"/>
    <mergeCell ref="D308:D309"/>
    <mergeCell ref="D310:D311"/>
    <mergeCell ref="D312:D313"/>
    <mergeCell ref="D314:D315"/>
    <mergeCell ref="D335:D336"/>
    <mergeCell ref="D337:D338"/>
    <mergeCell ref="D339:D340"/>
    <mergeCell ref="D341:D342"/>
    <mergeCell ref="D343:D344"/>
    <mergeCell ref="D345:D346"/>
    <mergeCell ref="D347:D348"/>
    <mergeCell ref="D368:D369"/>
    <mergeCell ref="D370:D371"/>
    <mergeCell ref="D372:D373"/>
    <mergeCell ref="D374:D375"/>
    <mergeCell ref="D376:D377"/>
    <mergeCell ref="D378:D379"/>
    <mergeCell ref="E209:E210"/>
    <mergeCell ref="E211:E212"/>
    <mergeCell ref="E213:E214"/>
    <mergeCell ref="E215:E216"/>
    <mergeCell ref="E236:E237"/>
    <mergeCell ref="E238:E239"/>
    <mergeCell ref="E240:E241"/>
    <mergeCell ref="E242:E243"/>
    <mergeCell ref="E244:E245"/>
    <mergeCell ref="E217:E218"/>
    <mergeCell ref="E219:E220"/>
    <mergeCell ref="E225:E226"/>
    <mergeCell ref="E234:E235"/>
    <mergeCell ref="E368:E369"/>
    <mergeCell ref="E370:E371"/>
    <mergeCell ref="E372:E373"/>
    <mergeCell ref="E374:E375"/>
    <mergeCell ref="E376:E377"/>
    <mergeCell ref="E378:E379"/>
    <mergeCell ref="E380:E381"/>
    <mergeCell ref="E271:E272"/>
    <mergeCell ref="E273:E274"/>
    <mergeCell ref="E275:E276"/>
    <mergeCell ref="E277:E278"/>
    <mergeCell ref="E279:E280"/>
    <mergeCell ref="E281:E282"/>
    <mergeCell ref="E302:E303"/>
    <mergeCell ref="E304:E305"/>
    <mergeCell ref="E306:E307"/>
    <mergeCell ref="E285:E286"/>
    <mergeCell ref="E287:E288"/>
    <mergeCell ref="E289:E290"/>
    <mergeCell ref="E291:E292"/>
    <mergeCell ref="E300:E301"/>
    <mergeCell ref="E355:E356"/>
    <mergeCell ref="E357:E358"/>
    <mergeCell ref="E366:E367"/>
  </mergeCells>
  <conditionalFormatting sqref="G6:BX13">
    <cfRule type="expression" dxfId="56" priority="57">
      <formula>G5="-"</formula>
    </cfRule>
  </conditionalFormatting>
  <conditionalFormatting sqref="G14:BX14">
    <cfRule type="expression" dxfId="55" priority="56">
      <formula>G5="-"</formula>
    </cfRule>
  </conditionalFormatting>
  <conditionalFormatting sqref="G15:BX15">
    <cfRule type="expression" dxfId="54" priority="55">
      <formula>G5="-"</formula>
    </cfRule>
  </conditionalFormatting>
  <conditionalFormatting sqref="G16:BX16">
    <cfRule type="expression" dxfId="53" priority="54">
      <formula>G5="-"</formula>
    </cfRule>
  </conditionalFormatting>
  <conditionalFormatting sqref="G17:BX17">
    <cfRule type="expression" dxfId="52" priority="53">
      <formula>G5="-"</formula>
    </cfRule>
  </conditionalFormatting>
  <conditionalFormatting sqref="G18:BX18">
    <cfRule type="expression" dxfId="51" priority="52">
      <formula>G5="-"</formula>
    </cfRule>
  </conditionalFormatting>
  <conditionalFormatting sqref="G19:BX19">
    <cfRule type="expression" dxfId="50" priority="51">
      <formula>G5="-"</formula>
    </cfRule>
  </conditionalFormatting>
  <conditionalFormatting sqref="G20:BX20">
    <cfRule type="expression" dxfId="49" priority="50">
      <formula>G5="-"</formula>
    </cfRule>
  </conditionalFormatting>
  <conditionalFormatting sqref="G29:BX35 J28:BX28">
    <cfRule type="expression" dxfId="48" priority="49">
      <formula>G27="-"</formula>
    </cfRule>
  </conditionalFormatting>
  <conditionalFormatting sqref="G36:BX36">
    <cfRule type="expression" dxfId="47" priority="48">
      <formula>G27="-"</formula>
    </cfRule>
  </conditionalFormatting>
  <conditionalFormatting sqref="G37:BX37">
    <cfRule type="expression" dxfId="46" priority="47">
      <formula>G27="-"</formula>
    </cfRule>
  </conditionalFormatting>
  <conditionalFormatting sqref="G38:BX38">
    <cfRule type="expression" dxfId="45" priority="46">
      <formula>G27="-"</formula>
    </cfRule>
  </conditionalFormatting>
  <conditionalFormatting sqref="G39:BX39">
    <cfRule type="expression" dxfId="44" priority="45">
      <formula>G27="-"</formula>
    </cfRule>
  </conditionalFormatting>
  <conditionalFormatting sqref="G40:BX40">
    <cfRule type="expression" dxfId="43" priority="44">
      <formula>G27="-"</formula>
    </cfRule>
  </conditionalFormatting>
  <conditionalFormatting sqref="G41:BX41">
    <cfRule type="expression" dxfId="42" priority="43">
      <formula>G27="-"</formula>
    </cfRule>
  </conditionalFormatting>
  <conditionalFormatting sqref="G42:BX42">
    <cfRule type="expression" dxfId="41" priority="42">
      <formula>G27="-"</formula>
    </cfRule>
  </conditionalFormatting>
  <conditionalFormatting sqref="G50:BX57">
    <cfRule type="expression" dxfId="40" priority="41">
      <formula>G49="-"</formula>
    </cfRule>
  </conditionalFormatting>
  <conditionalFormatting sqref="G58:BX58">
    <cfRule type="expression" dxfId="39" priority="40">
      <formula>G49="-"</formula>
    </cfRule>
  </conditionalFormatting>
  <conditionalFormatting sqref="G59:BX59">
    <cfRule type="expression" dxfId="38" priority="39">
      <formula>G49="-"</formula>
    </cfRule>
  </conditionalFormatting>
  <conditionalFormatting sqref="G60:BX60">
    <cfRule type="expression" dxfId="37" priority="38">
      <formula>G49="-"</formula>
    </cfRule>
  </conditionalFormatting>
  <conditionalFormatting sqref="G61:BX61">
    <cfRule type="expression" dxfId="36" priority="37">
      <formula>G49="-"</formula>
    </cfRule>
  </conditionalFormatting>
  <conditionalFormatting sqref="G62:BX62">
    <cfRule type="expression" dxfId="35" priority="36">
      <formula>G49="-"</formula>
    </cfRule>
  </conditionalFormatting>
  <conditionalFormatting sqref="G63:BX63">
    <cfRule type="expression" dxfId="34" priority="35">
      <formula>G49="-"</formula>
    </cfRule>
  </conditionalFormatting>
  <conditionalFormatting sqref="G64:BX64">
    <cfRule type="expression" dxfId="33" priority="34">
      <formula>G49="-"</formula>
    </cfRule>
  </conditionalFormatting>
  <conditionalFormatting sqref="G72:BX79">
    <cfRule type="expression" dxfId="32" priority="33">
      <formula>G71="-"</formula>
    </cfRule>
  </conditionalFormatting>
  <conditionalFormatting sqref="G80:BX80">
    <cfRule type="expression" dxfId="31" priority="32">
      <formula>G71="-"</formula>
    </cfRule>
  </conditionalFormatting>
  <conditionalFormatting sqref="G81:BX81">
    <cfRule type="expression" dxfId="30" priority="31">
      <formula>G71="-"</formula>
    </cfRule>
  </conditionalFormatting>
  <conditionalFormatting sqref="G82:BX82">
    <cfRule type="expression" dxfId="29" priority="30">
      <formula>G71="-"</formula>
    </cfRule>
  </conditionalFormatting>
  <conditionalFormatting sqref="G83:BX83">
    <cfRule type="expression" dxfId="28" priority="29">
      <formula>G71="-"</formula>
    </cfRule>
  </conditionalFormatting>
  <conditionalFormatting sqref="G84:BX84">
    <cfRule type="expression" dxfId="27" priority="28">
      <formula>G71="-"</formula>
    </cfRule>
  </conditionalFormatting>
  <conditionalFormatting sqref="G85:BX85">
    <cfRule type="expression" dxfId="26" priority="27">
      <formula>G71="-"</formula>
    </cfRule>
  </conditionalFormatting>
  <conditionalFormatting sqref="G86:BX86">
    <cfRule type="expression" dxfId="25" priority="26">
      <formula>G71="-"</formula>
    </cfRule>
  </conditionalFormatting>
  <conditionalFormatting sqref="G94:BX101">
    <cfRule type="expression" dxfId="24" priority="25">
      <formula>G93="-"</formula>
    </cfRule>
  </conditionalFormatting>
  <conditionalFormatting sqref="G102:BX102">
    <cfRule type="expression" dxfId="23" priority="24">
      <formula>G93="-"</formula>
    </cfRule>
  </conditionalFormatting>
  <conditionalFormatting sqref="G103:BX103">
    <cfRule type="expression" dxfId="22" priority="23">
      <formula>G93="-"</formula>
    </cfRule>
  </conditionalFormatting>
  <conditionalFormatting sqref="G104:BX104">
    <cfRule type="expression" dxfId="21" priority="22">
      <formula>G93="-"</formula>
    </cfRule>
  </conditionalFormatting>
  <conditionalFormatting sqref="G105:BX105">
    <cfRule type="expression" dxfId="20" priority="21">
      <formula>G93="-"</formula>
    </cfRule>
  </conditionalFormatting>
  <conditionalFormatting sqref="G106:BX106">
    <cfRule type="expression" dxfId="19" priority="20">
      <formula>G93="-"</formula>
    </cfRule>
  </conditionalFormatting>
  <conditionalFormatting sqref="G107:BX107">
    <cfRule type="expression" dxfId="18" priority="19">
      <formula>G93="-"</formula>
    </cfRule>
  </conditionalFormatting>
  <conditionalFormatting sqref="G108:BX108">
    <cfRule type="expression" dxfId="17" priority="18">
      <formula>G93="-"</formula>
    </cfRule>
  </conditionalFormatting>
  <conditionalFormatting sqref="G116:BX123">
    <cfRule type="expression" dxfId="16" priority="17">
      <formula>G115="-"</formula>
    </cfRule>
  </conditionalFormatting>
  <conditionalFormatting sqref="G124:BX124">
    <cfRule type="expression" dxfId="15" priority="16">
      <formula>G115="-"</formula>
    </cfRule>
  </conditionalFormatting>
  <conditionalFormatting sqref="G125:BX125">
    <cfRule type="expression" dxfId="14" priority="15">
      <formula>G115="-"</formula>
    </cfRule>
  </conditionalFormatting>
  <conditionalFormatting sqref="G126:BX126">
    <cfRule type="expression" dxfId="13" priority="14">
      <formula>G115="-"</formula>
    </cfRule>
  </conditionalFormatting>
  <conditionalFormatting sqref="G127:BX127">
    <cfRule type="expression" dxfId="12" priority="13">
      <formula>G115="-"</formula>
    </cfRule>
  </conditionalFormatting>
  <conditionalFormatting sqref="G128:BX128">
    <cfRule type="expression" dxfId="11" priority="12">
      <formula>G115="-"</formula>
    </cfRule>
  </conditionalFormatting>
  <conditionalFormatting sqref="G129:BX129">
    <cfRule type="expression" dxfId="10" priority="11">
      <formula>G115="-"</formula>
    </cfRule>
  </conditionalFormatting>
  <conditionalFormatting sqref="G130:BX130">
    <cfRule type="expression" dxfId="9" priority="10">
      <formula>G115="-"</formula>
    </cfRule>
  </conditionalFormatting>
  <conditionalFormatting sqref="G138:BX145">
    <cfRule type="expression" dxfId="8" priority="9">
      <formula>G137="-"</formula>
    </cfRule>
  </conditionalFormatting>
  <conditionalFormatting sqref="G146:BX146">
    <cfRule type="expression" dxfId="7" priority="8">
      <formula>G137="-"</formula>
    </cfRule>
  </conditionalFormatting>
  <conditionalFormatting sqref="G147:BX147">
    <cfRule type="expression" dxfId="6" priority="7">
      <formula>G137="-"</formula>
    </cfRule>
  </conditionalFormatting>
  <conditionalFormatting sqref="G148:BX148">
    <cfRule type="expression" dxfId="5" priority="6">
      <formula>G137="-"</formula>
    </cfRule>
  </conditionalFormatting>
  <conditionalFormatting sqref="G149:BX149">
    <cfRule type="expression" dxfId="4" priority="5">
      <formula>G137="-"</formula>
    </cfRule>
  </conditionalFormatting>
  <conditionalFormatting sqref="G150:BX150">
    <cfRule type="expression" dxfId="3" priority="4">
      <formula>G137="-"</formula>
    </cfRule>
  </conditionalFormatting>
  <conditionalFormatting sqref="G151:BX151">
    <cfRule type="expression" dxfId="2" priority="3">
      <formula>G137="-"</formula>
    </cfRule>
  </conditionalFormatting>
  <conditionalFormatting sqref="G152:BX152">
    <cfRule type="expression" dxfId="1" priority="2">
      <formula>G137="-"</formula>
    </cfRule>
  </conditionalFormatting>
  <conditionalFormatting sqref="G28:I28">
    <cfRule type="expression" dxfId="0" priority="1">
      <formula>G27="-"</formula>
    </cfRule>
  </conditionalFormatting>
  <dataValidations count="1">
    <dataValidation type="decimal" allowBlank="1" showInputMessage="1" showErrorMessage="1" error="All values should be entered as a positive number." sqref="G116:BX130 G6:BX20 G138:BX152 G50:BX64 G72:BX86 G94:BX108 G28:BX42" xr:uid="{00000000-0002-0000-2200-000000000000}">
      <formula1>0</formula1>
      <formula2>9.99999999999999E+24</formula2>
    </dataValidation>
  </dataValidations>
  <hyperlinks>
    <hyperlink ref="C1" location="'User Instructions'!A1" display="Back to User Instructions" xr:uid="{00000000-0004-0000-2200-000000000000}"/>
    <hyperlink ref="C2" location="'Model Structure'!A1" display="Back to Model Structure" xr:uid="{00000000-0004-0000-2200-000001000000}"/>
  </hyperlinks>
  <pageMargins left="0.7" right="0.7" top="0.75" bottom="0.75"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tabColor rgb="FF00B050"/>
  </sheetPr>
  <dimension ref="A1:J18"/>
  <sheetViews>
    <sheetView tabSelected="1" workbookViewId="0">
      <selection activeCell="C23" sqref="C23"/>
    </sheetView>
  </sheetViews>
  <sheetFormatPr defaultRowHeight="14.4" x14ac:dyDescent="0.3"/>
  <cols>
    <col min="1" max="1" width="9.88671875" customWidth="1"/>
    <col min="2" max="2" width="46.6640625" customWidth="1"/>
    <col min="3" max="3" width="77.6640625" customWidth="1"/>
  </cols>
  <sheetData>
    <row r="1" spans="1:10" ht="15" customHeight="1" x14ac:dyDescent="0.3">
      <c r="A1" s="742" t="s">
        <v>522</v>
      </c>
      <c r="B1" s="742"/>
      <c r="C1" s="212" t="s">
        <v>421</v>
      </c>
    </row>
    <row r="2" spans="1:10" x14ac:dyDescent="0.3">
      <c r="A2" s="7"/>
      <c r="B2" s="7"/>
      <c r="C2" s="382" t="s">
        <v>573</v>
      </c>
    </row>
    <row r="3" spans="1:10" ht="25.5" customHeight="1" x14ac:dyDescent="0.3">
      <c r="A3" s="204" t="s">
        <v>32</v>
      </c>
      <c r="B3" s="203" t="s">
        <v>337</v>
      </c>
      <c r="C3" s="209" t="s">
        <v>338</v>
      </c>
      <c r="D3" s="209" t="s">
        <v>472</v>
      </c>
      <c r="E3" s="209" t="s">
        <v>473</v>
      </c>
      <c r="F3" s="209" t="s">
        <v>474</v>
      </c>
      <c r="G3" s="209" t="s">
        <v>475</v>
      </c>
      <c r="H3" s="209" t="s">
        <v>476</v>
      </c>
      <c r="I3" s="209" t="s">
        <v>477</v>
      </c>
      <c r="J3" s="209" t="s">
        <v>478</v>
      </c>
    </row>
    <row r="4" spans="1:10" x14ac:dyDescent="0.3">
      <c r="A4" s="147" t="s">
        <v>523</v>
      </c>
      <c r="B4" s="148">
        <f>'Benefit Log'!B54</f>
        <v>0</v>
      </c>
      <c r="C4" s="148">
        <f>'Benefit Log'!C54</f>
        <v>0</v>
      </c>
      <c r="D4" s="427"/>
      <c r="E4" s="427"/>
      <c r="F4" s="427"/>
      <c r="G4" s="427"/>
      <c r="H4" s="427"/>
      <c r="I4" s="427"/>
      <c r="J4" s="427"/>
    </row>
    <row r="5" spans="1:10" x14ac:dyDescent="0.3">
      <c r="A5" s="147" t="s">
        <v>524</v>
      </c>
      <c r="B5" s="148">
        <f>'Benefit Log'!B55</f>
        <v>0</v>
      </c>
      <c r="C5" s="148">
        <f>'Benefit Log'!C55</f>
        <v>0</v>
      </c>
      <c r="D5" s="427"/>
      <c r="E5" s="427"/>
      <c r="F5" s="427"/>
      <c r="G5" s="427"/>
      <c r="H5" s="427"/>
      <c r="I5" s="427"/>
      <c r="J5" s="427"/>
    </row>
    <row r="6" spans="1:10" x14ac:dyDescent="0.3">
      <c r="A6" s="147" t="s">
        <v>525</v>
      </c>
      <c r="B6" s="148">
        <f>'Benefit Log'!B56</f>
        <v>0</v>
      </c>
      <c r="C6" s="148">
        <f>'Benefit Log'!C56</f>
        <v>0</v>
      </c>
      <c r="D6" s="427"/>
      <c r="E6" s="427"/>
      <c r="F6" s="427"/>
      <c r="G6" s="427"/>
      <c r="H6" s="427"/>
      <c r="I6" s="427"/>
      <c r="J6" s="427"/>
    </row>
    <row r="7" spans="1:10" x14ac:dyDescent="0.3">
      <c r="A7" s="147" t="s">
        <v>526</v>
      </c>
      <c r="B7" s="148">
        <f>'Benefit Log'!B57</f>
        <v>0</v>
      </c>
      <c r="C7" s="148">
        <f>'Benefit Log'!C57</f>
        <v>0</v>
      </c>
      <c r="D7" s="427"/>
      <c r="E7" s="427"/>
      <c r="F7" s="427"/>
      <c r="G7" s="427"/>
      <c r="H7" s="427"/>
      <c r="I7" s="427"/>
      <c r="J7" s="427"/>
    </row>
    <row r="8" spans="1:10" x14ac:dyDescent="0.3">
      <c r="A8" s="147" t="s">
        <v>527</v>
      </c>
      <c r="B8" s="148">
        <f>'Benefit Log'!B58</f>
        <v>0</v>
      </c>
      <c r="C8" s="148">
        <f>'Benefit Log'!C58</f>
        <v>0</v>
      </c>
      <c r="D8" s="427"/>
      <c r="E8" s="427"/>
      <c r="F8" s="427"/>
      <c r="G8" s="427"/>
      <c r="H8" s="427"/>
      <c r="I8" s="427"/>
      <c r="J8" s="427"/>
    </row>
    <row r="9" spans="1:10" x14ac:dyDescent="0.3">
      <c r="A9" s="147" t="s">
        <v>528</v>
      </c>
      <c r="B9" s="148">
        <f>'Benefit Log'!B59</f>
        <v>0</v>
      </c>
      <c r="C9" s="148">
        <f>'Benefit Log'!C59</f>
        <v>0</v>
      </c>
      <c r="D9" s="427"/>
      <c r="E9" s="427"/>
      <c r="F9" s="427"/>
      <c r="G9" s="427"/>
      <c r="H9" s="427"/>
      <c r="I9" s="427"/>
      <c r="J9" s="427"/>
    </row>
    <row r="10" spans="1:10" x14ac:dyDescent="0.3">
      <c r="A10" s="147" t="s">
        <v>529</v>
      </c>
      <c r="B10" s="148">
        <f>'Benefit Log'!B60</f>
        <v>0</v>
      </c>
      <c r="C10" s="148">
        <f>'Benefit Log'!C60</f>
        <v>0</v>
      </c>
      <c r="D10" s="427"/>
      <c r="E10" s="427"/>
      <c r="F10" s="427"/>
      <c r="G10" s="427"/>
      <c r="H10" s="427"/>
      <c r="I10" s="427"/>
      <c r="J10" s="427"/>
    </row>
    <row r="11" spans="1:10" x14ac:dyDescent="0.3">
      <c r="A11" s="147" t="s">
        <v>530</v>
      </c>
      <c r="B11" s="148">
        <f>'Benefit Log'!B61</f>
        <v>0</v>
      </c>
      <c r="C11" s="148">
        <f>'Benefit Log'!C61</f>
        <v>0</v>
      </c>
      <c r="D11" s="427"/>
      <c r="E11" s="427"/>
      <c r="F11" s="427"/>
      <c r="G11" s="427"/>
      <c r="H11" s="427"/>
      <c r="I11" s="427"/>
      <c r="J11" s="427"/>
    </row>
    <row r="12" spans="1:10" x14ac:dyDescent="0.3">
      <c r="A12" s="147" t="s">
        <v>531</v>
      </c>
      <c r="B12" s="148">
        <f>'Benefit Log'!B62</f>
        <v>0</v>
      </c>
      <c r="C12" s="148">
        <f>'Benefit Log'!C62</f>
        <v>0</v>
      </c>
      <c r="D12" s="427"/>
      <c r="E12" s="427"/>
      <c r="F12" s="427"/>
      <c r="G12" s="427"/>
      <c r="H12" s="427"/>
      <c r="I12" s="427"/>
      <c r="J12" s="427"/>
    </row>
    <row r="13" spans="1:10" x14ac:dyDescent="0.3">
      <c r="A13" s="147" t="s">
        <v>532</v>
      </c>
      <c r="B13" s="148">
        <f>'Benefit Log'!B63</f>
        <v>0</v>
      </c>
      <c r="C13" s="148">
        <f>'Benefit Log'!C63</f>
        <v>0</v>
      </c>
      <c r="D13" s="427"/>
      <c r="E13" s="427"/>
      <c r="F13" s="427"/>
      <c r="G13" s="427"/>
      <c r="H13" s="427"/>
      <c r="I13" s="427"/>
      <c r="J13" s="427"/>
    </row>
    <row r="14" spans="1:10" x14ac:dyDescent="0.3">
      <c r="A14" s="147" t="s">
        <v>533</v>
      </c>
      <c r="B14" s="148">
        <f>'Benefit Log'!B64</f>
        <v>0</v>
      </c>
      <c r="C14" s="148">
        <f>'Benefit Log'!C64</f>
        <v>0</v>
      </c>
      <c r="D14" s="427"/>
      <c r="E14" s="427"/>
      <c r="F14" s="427"/>
      <c r="G14" s="427"/>
      <c r="H14" s="427"/>
      <c r="I14" s="427"/>
      <c r="J14" s="427"/>
    </row>
    <row r="15" spans="1:10" x14ac:dyDescent="0.3">
      <c r="A15" s="147" t="s">
        <v>534</v>
      </c>
      <c r="B15" s="148">
        <f>'Benefit Log'!B65</f>
        <v>0</v>
      </c>
      <c r="C15" s="148">
        <f>'Benefit Log'!C65</f>
        <v>0</v>
      </c>
      <c r="D15" s="427"/>
      <c r="E15" s="427"/>
      <c r="F15" s="427"/>
      <c r="G15" s="427"/>
      <c r="H15" s="427"/>
      <c r="I15" s="427"/>
      <c r="J15" s="427"/>
    </row>
    <row r="16" spans="1:10" x14ac:dyDescent="0.3">
      <c r="A16" s="147" t="s">
        <v>535</v>
      </c>
      <c r="B16" s="148">
        <f>'Benefit Log'!B66</f>
        <v>0</v>
      </c>
      <c r="C16" s="148">
        <f>'Benefit Log'!C66</f>
        <v>0</v>
      </c>
      <c r="D16" s="427"/>
      <c r="E16" s="427"/>
      <c r="F16" s="427"/>
      <c r="G16" s="427"/>
      <c r="H16" s="427"/>
      <c r="I16" s="427"/>
      <c r="J16" s="427"/>
    </row>
    <row r="17" spans="1:10" x14ac:dyDescent="0.3">
      <c r="A17" s="147" t="s">
        <v>536</v>
      </c>
      <c r="B17" s="148">
        <f>'Benefit Log'!B67</f>
        <v>0</v>
      </c>
      <c r="C17" s="148">
        <f>'Benefit Log'!C67</f>
        <v>0</v>
      </c>
      <c r="D17" s="427"/>
      <c r="E17" s="427"/>
      <c r="F17" s="427"/>
      <c r="G17" s="427"/>
      <c r="H17" s="427"/>
      <c r="I17" s="427"/>
      <c r="J17" s="427"/>
    </row>
    <row r="18" spans="1:10" x14ac:dyDescent="0.3">
      <c r="A18" s="147" t="s">
        <v>537</v>
      </c>
      <c r="B18" s="148">
        <f>'Benefit Log'!B68</f>
        <v>0</v>
      </c>
      <c r="C18" s="148">
        <f>'Benefit Log'!C68</f>
        <v>0</v>
      </c>
      <c r="D18" s="427"/>
      <c r="E18" s="427"/>
      <c r="F18" s="427"/>
      <c r="G18" s="427"/>
      <c r="H18" s="427"/>
      <c r="I18" s="427"/>
      <c r="J18" s="427"/>
    </row>
  </sheetData>
  <sheetProtection algorithmName="SHA-512" hashValue="BLTycIpLK4vpdVQ+nkkulWynbjsOplFh/NOpIDLBC1MbJsGyGdTNXKmULRfASyGDU5MZd1+cxOSMCS7TaT0wuw==" saltValue="ZTUSwl4lwiKLrylEsMy4bw==" spinCount="100000" sheet="1" objects="1" scenarios="1"/>
  <mergeCells count="1">
    <mergeCell ref="A1:B1"/>
  </mergeCells>
  <dataValidations count="1">
    <dataValidation type="list" allowBlank="1" showInputMessage="1" showErrorMessage="1" sqref="D4:J18" xr:uid="{00000000-0002-0000-2300-000000000000}">
      <formula1>"Yes, No"</formula1>
    </dataValidation>
  </dataValidations>
  <hyperlinks>
    <hyperlink ref="C1" location="'User Instructions'!A1" display="Back to User Instructions" xr:uid="{00000000-0004-0000-2300-000000000000}"/>
    <hyperlink ref="C2" location="'Model Structure'!A1" display="Back to Model Structure" xr:uid="{00000000-0004-0000-2300-000001000000}"/>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tabColor theme="8" tint="-0.499984740745262"/>
  </sheetPr>
  <dimension ref="A1:DE82"/>
  <sheetViews>
    <sheetView topLeftCell="AC34" zoomScale="85" zoomScaleNormal="85" workbookViewId="0">
      <selection activeCell="BU73" sqref="BU73"/>
    </sheetView>
  </sheetViews>
  <sheetFormatPr defaultRowHeight="14.4" x14ac:dyDescent="0.3"/>
  <cols>
    <col min="1" max="1" width="7.33203125" customWidth="1"/>
    <col min="2" max="62" width="5.6640625" customWidth="1"/>
    <col min="63" max="67" width="5.5546875" customWidth="1"/>
    <col min="68" max="73" width="5.5546875" style="419" customWidth="1"/>
    <col min="74" max="106" width="9.109375" style="419"/>
  </cols>
  <sheetData>
    <row r="1" spans="1:79" ht="15.75" customHeight="1" x14ac:dyDescent="0.3">
      <c r="B1" s="134" t="s">
        <v>344</v>
      </c>
    </row>
    <row r="2" spans="1:79" x14ac:dyDescent="0.3">
      <c r="A2" s="134" t="s">
        <v>345</v>
      </c>
      <c r="B2" s="134"/>
      <c r="C2" s="134">
        <v>0</v>
      </c>
      <c r="D2" s="134">
        <v>1</v>
      </c>
      <c r="E2" s="134">
        <v>2</v>
      </c>
      <c r="F2" s="134">
        <v>3</v>
      </c>
      <c r="G2" s="134">
        <v>4</v>
      </c>
      <c r="H2" s="134">
        <v>5</v>
      </c>
      <c r="I2" s="134">
        <v>6</v>
      </c>
      <c r="J2" s="134">
        <v>7</v>
      </c>
      <c r="K2" s="134">
        <v>8</v>
      </c>
      <c r="L2" s="134">
        <v>9</v>
      </c>
      <c r="M2" s="134">
        <v>10</v>
      </c>
      <c r="N2" s="134">
        <v>11</v>
      </c>
      <c r="O2" s="134">
        <v>12</v>
      </c>
      <c r="P2" s="134">
        <v>13</v>
      </c>
      <c r="Q2" s="134">
        <v>14</v>
      </c>
      <c r="R2" s="134">
        <v>15</v>
      </c>
      <c r="S2" s="134">
        <v>16</v>
      </c>
      <c r="T2" s="134">
        <v>17</v>
      </c>
      <c r="U2" s="134">
        <v>18</v>
      </c>
      <c r="V2" s="134">
        <v>19</v>
      </c>
      <c r="W2" s="134">
        <v>20</v>
      </c>
      <c r="X2" s="134">
        <v>21</v>
      </c>
      <c r="Y2" s="134">
        <v>22</v>
      </c>
      <c r="Z2" s="134">
        <v>23</v>
      </c>
      <c r="AA2" s="134">
        <v>24</v>
      </c>
      <c r="AB2" s="134">
        <v>25</v>
      </c>
      <c r="AC2" s="134">
        <v>26</v>
      </c>
      <c r="AD2" s="134">
        <v>27</v>
      </c>
      <c r="AE2" s="134">
        <v>28</v>
      </c>
      <c r="AF2" s="134">
        <v>29</v>
      </c>
      <c r="AG2" s="134">
        <v>30</v>
      </c>
      <c r="AH2" s="134">
        <v>31</v>
      </c>
      <c r="AI2" s="134">
        <v>32</v>
      </c>
      <c r="AJ2" s="134">
        <v>33</v>
      </c>
      <c r="AK2" s="134">
        <v>34</v>
      </c>
      <c r="AL2" s="134">
        <v>35</v>
      </c>
      <c r="AM2" s="134">
        <v>36</v>
      </c>
      <c r="AN2" s="134">
        <v>37</v>
      </c>
      <c r="AO2" s="134">
        <v>38</v>
      </c>
      <c r="AP2" s="134">
        <v>39</v>
      </c>
      <c r="AQ2" s="134">
        <v>40</v>
      </c>
      <c r="AR2" s="134">
        <v>41</v>
      </c>
      <c r="AS2" s="134">
        <v>42</v>
      </c>
      <c r="AT2" s="134">
        <v>43</v>
      </c>
      <c r="AU2" s="134">
        <v>44</v>
      </c>
      <c r="AV2" s="134">
        <v>45</v>
      </c>
      <c r="AW2" s="134">
        <v>46</v>
      </c>
      <c r="AX2" s="134">
        <v>47</v>
      </c>
      <c r="AY2" s="134">
        <v>48</v>
      </c>
      <c r="AZ2" s="134">
        <v>49</v>
      </c>
      <c r="BA2" s="134">
        <v>50</v>
      </c>
      <c r="BB2" s="134">
        <v>51</v>
      </c>
      <c r="BC2" s="134">
        <v>52</v>
      </c>
      <c r="BD2" s="134">
        <v>53</v>
      </c>
      <c r="BE2" s="134">
        <v>54</v>
      </c>
      <c r="BF2" s="134">
        <v>55</v>
      </c>
      <c r="BG2" s="134">
        <v>56</v>
      </c>
      <c r="BH2" s="134">
        <v>57</v>
      </c>
      <c r="BI2" s="134">
        <v>58</v>
      </c>
      <c r="BJ2" s="138">
        <v>59</v>
      </c>
      <c r="BK2" s="134">
        <v>60</v>
      </c>
      <c r="BL2" s="134">
        <v>61</v>
      </c>
      <c r="BM2" s="138">
        <v>62</v>
      </c>
      <c r="BN2" s="134">
        <v>63</v>
      </c>
      <c r="BO2" s="134">
        <v>64</v>
      </c>
      <c r="BP2" s="134">
        <v>65</v>
      </c>
      <c r="BQ2" s="134">
        <v>66</v>
      </c>
      <c r="BR2" s="134">
        <v>67</v>
      </c>
      <c r="BS2" s="134">
        <v>68</v>
      </c>
      <c r="BT2" s="134">
        <v>69</v>
      </c>
      <c r="BU2" s="134">
        <v>70</v>
      </c>
    </row>
    <row r="3" spans="1:79" ht="15" customHeight="1" x14ac:dyDescent="0.3">
      <c r="B3" s="134">
        <v>0</v>
      </c>
      <c r="C3" s="125">
        <f>SUM($C$80:C80)</f>
        <v>1</v>
      </c>
      <c r="D3" s="125">
        <f>SUM($C$80:D80)</f>
        <v>1.9661835748792271</v>
      </c>
      <c r="E3" s="125">
        <f>SUM($C$80:E80)</f>
        <v>2.8996942752456301</v>
      </c>
      <c r="F3" s="125">
        <f>SUM($C$80:F80)</f>
        <v>3.8016369809136523</v>
      </c>
      <c r="G3" s="125">
        <f>SUM($C$80:G80)</f>
        <v>4.6730792086122248</v>
      </c>
      <c r="H3" s="125">
        <f>SUM($C$80:H80)</f>
        <v>5.5150523754707486</v>
      </c>
      <c r="I3" s="125">
        <f>SUM($C$80:I80)</f>
        <v>6.3285530197785018</v>
      </c>
      <c r="J3" s="125">
        <f>SUM($C$80:J80)</f>
        <v>7.1145439804623214</v>
      </c>
      <c r="K3" s="125">
        <f>SUM($C$80:K80)</f>
        <v>7.8739555366785723</v>
      </c>
      <c r="L3" s="125">
        <f>SUM($C$80:L80)</f>
        <v>8.607686508868186</v>
      </c>
      <c r="M3" s="125">
        <f>SUM($C$80:M80)</f>
        <v>9.3166053225779581</v>
      </c>
      <c r="N3" s="125">
        <f>SUM($C$80:N80)</f>
        <v>10.001551036307207</v>
      </c>
      <c r="O3" s="125">
        <f>SUM($C$80:O80)</f>
        <v>10.663334334596335</v>
      </c>
      <c r="P3" s="125">
        <f>SUM($C$80:P80)</f>
        <v>11.302738487532691</v>
      </c>
      <c r="Q3" s="125">
        <f>SUM($C$80:Q80)</f>
        <v>11.920520277809365</v>
      </c>
      <c r="R3" s="125">
        <f>SUM($C$80:R80)</f>
        <v>12.517410896434169</v>
      </c>
      <c r="S3" s="125">
        <f>SUM($C$80:S80)</f>
        <v>13.094116808148957</v>
      </c>
      <c r="T3" s="125">
        <f>SUM($C$80:T80)</f>
        <v>13.651320587583534</v>
      </c>
      <c r="U3" s="125">
        <f>SUM($C$80:U80)</f>
        <v>14.18968172713385</v>
      </c>
      <c r="V3" s="125">
        <f>SUM($C$80:V80)</f>
        <v>14.70983741752063</v>
      </c>
      <c r="W3" s="125">
        <f>SUM($C$80:W80)</f>
        <v>15.2124033019523</v>
      </c>
      <c r="X3" s="125">
        <f>SUM($C$80:X80)</f>
        <v>15.697974204784831</v>
      </c>
      <c r="Y3" s="125">
        <f>SUM($C$80:Y80)</f>
        <v>16.1671248355409</v>
      </c>
      <c r="Z3" s="125">
        <f>SUM($C$80:Z80)</f>
        <v>16.620410469121644</v>
      </c>
      <c r="AA3" s="125">
        <f>SUM($C$80:AA80)</f>
        <v>17.058367603016084</v>
      </c>
      <c r="AB3" s="125">
        <f>SUM($C$80:AB80)</f>
        <v>17.481514592286072</v>
      </c>
      <c r="AC3" s="125">
        <f>SUM($C$80:AC80)</f>
        <v>17.890352263078331</v>
      </c>
      <c r="AD3" s="125">
        <f>SUM($C$80:AD80)</f>
        <v>18.285364505389694</v>
      </c>
      <c r="AE3" s="125">
        <f>SUM($C$80:AE80)</f>
        <v>18.667018845787144</v>
      </c>
      <c r="AF3" s="125">
        <f>SUM($C$80:AF80)</f>
        <v>19.035767000760526</v>
      </c>
      <c r="AG3" s="125">
        <f>SUM($C$80:AG80)</f>
        <v>19.39204541136283</v>
      </c>
      <c r="AH3" s="125">
        <f>SUM($C$80:AH80)</f>
        <v>19.737946780879629</v>
      </c>
      <c r="AI3" s="125">
        <f>SUM($C$80:AI80)</f>
        <v>20.073773353226034</v>
      </c>
      <c r="AJ3" s="125">
        <f>SUM($C$80:AJ80)</f>
        <v>20.399818569096333</v>
      </c>
      <c r="AK3" s="125">
        <f>SUM($C$80:AK80)</f>
        <v>20.716367322368466</v>
      </c>
      <c r="AL3" s="125">
        <f>SUM($C$80:AL80)</f>
        <v>21.023696209040441</v>
      </c>
      <c r="AM3" s="125">
        <f>SUM($C$80:AM80)</f>
        <v>21.322073768916145</v>
      </c>
      <c r="AN3" s="125">
        <f>SUM($C$80:AN80)</f>
        <v>21.61176072025178</v>
      </c>
      <c r="AO3" s="125">
        <f>SUM($C$80:AO80)</f>
        <v>21.893010187567931</v>
      </c>
      <c r="AP3" s="125">
        <f>SUM($C$80:AP80)</f>
        <v>22.166067922826329</v>
      </c>
      <c r="AQ3" s="125">
        <f>SUM($C$80:AQ80)</f>
        <v>22.43117252016458</v>
      </c>
      <c r="AR3" s="125">
        <f>SUM($C$80:AR80)</f>
        <v>22.688555624376473</v>
      </c>
      <c r="AS3" s="125">
        <f>SUM($C$80:AS80)</f>
        <v>22.938442133320059</v>
      </c>
      <c r="AT3" s="125">
        <f>SUM($C$80:AT80)</f>
        <v>23.181050394430336</v>
      </c>
      <c r="AU3" s="125">
        <f>SUM($C$80:AU80)</f>
        <v>23.416592395508275</v>
      </c>
      <c r="AV3" s="125">
        <f>SUM($C$80:AV80)</f>
        <v>23.645273949952877</v>
      </c>
      <c r="AW3" s="125">
        <f>SUM($C$80:AW80)</f>
        <v>23.86729487659812</v>
      </c>
      <c r="AX3" s="125">
        <f>SUM($C$80:AX80)</f>
        <v>24.082849174311949</v>
      </c>
      <c r="AY3" s="125">
        <f>SUM($C$80:AY80)</f>
        <v>24.292125191509843</v>
      </c>
      <c r="AZ3" s="125">
        <f>SUM($C$80:AZ80)</f>
        <v>24.495305790731098</v>
      </c>
      <c r="BA3" s="125">
        <f>SUM($C$80:BA80)</f>
        <v>24.692568508421637</v>
      </c>
      <c r="BB3" s="125">
        <f>SUM($C$80:BB80)</f>
        <v>24.884085710062937</v>
      </c>
      <c r="BC3" s="125">
        <f>SUM($C$80:BC80)</f>
        <v>25.070024740782646</v>
      </c>
      <c r="BD3" s="125">
        <f>SUM($C$80:BD80)</f>
        <v>25.250548071578478</v>
      </c>
      <c r="BE3" s="125">
        <f>SUM($C$80:BE80)</f>
        <v>25.425813441283172</v>
      </c>
      <c r="BF3" s="125">
        <f>SUM($C$80:BF80)</f>
        <v>25.595973994394523</v>
      </c>
      <c r="BG3" s="125">
        <f>SUM($C$80:BG80)</f>
        <v>25.761178414890981</v>
      </c>
      <c r="BH3" s="125">
        <f>SUM($C$80:BH80)</f>
        <v>25.921571056149677</v>
      </c>
      <c r="BI3" s="125">
        <f>SUM($C$80:BI80)</f>
        <v>26.07729206708045</v>
      </c>
      <c r="BJ3" s="125">
        <f>SUM($C$80:BJ80)</f>
        <v>26.228477514586057</v>
      </c>
      <c r="BK3" s="125">
        <f>SUM($C$80:BK80)</f>
        <v>26.375259502455577</v>
      </c>
      <c r="BL3" s="125">
        <f>SUM($C$80:BL80)</f>
        <v>26.517766286794917</v>
      </c>
      <c r="BM3" s="125">
        <f>SUM($C$80:BM80)</f>
        <v>26.656122388095248</v>
      </c>
      <c r="BN3" s="125">
        <f>SUM($C$80:BN80)</f>
        <v>26.790448700037317</v>
      </c>
      <c r="BO3" s="125">
        <f>SUM($C$80:BO80)</f>
        <v>26.920862595126703</v>
      </c>
      <c r="BP3" s="125">
        <f>SUM($C$80:BP80)</f>
        <v>27.047478027252321</v>
      </c>
      <c r="BQ3" s="125">
        <f>SUM($C$80:BQ80)</f>
        <v>27.170405631257776</v>
      </c>
      <c r="BR3" s="125">
        <f>SUM($C$80:BR80)</f>
        <v>27.289752819612584</v>
      </c>
      <c r="BS3" s="125">
        <f>SUM($C$80:BS80)</f>
        <v>27.40562387626774</v>
      </c>
      <c r="BT3" s="125">
        <f>SUM($C$80:BT80)</f>
        <v>27.5181200477776</v>
      </c>
      <c r="BU3" s="125">
        <f>SUM($C$80:BU80)</f>
        <v>27.627339631767754</v>
      </c>
    </row>
    <row r="4" spans="1:79" x14ac:dyDescent="0.3">
      <c r="B4" s="134">
        <v>1</v>
      </c>
      <c r="C4" s="140"/>
      <c r="D4" s="125">
        <f ca="1">OFFSET($C$80,0,D$2)</f>
        <v>0.96618357487922713</v>
      </c>
      <c r="E4" s="125">
        <f t="shared" ref="E4:AJ4" ca="1" si="0">D4+E$80</f>
        <v>1.8996942752456301</v>
      </c>
      <c r="F4" s="125">
        <f t="shared" ca="1" si="0"/>
        <v>2.8016369809136523</v>
      </c>
      <c r="G4" s="125">
        <f t="shared" ca="1" si="0"/>
        <v>3.6730792086122248</v>
      </c>
      <c r="H4" s="125">
        <f t="shared" ca="1" si="0"/>
        <v>4.5150523754707486</v>
      </c>
      <c r="I4" s="125">
        <f t="shared" ca="1" si="0"/>
        <v>5.3285530197785018</v>
      </c>
      <c r="J4" s="125">
        <f t="shared" ca="1" si="0"/>
        <v>6.1145439804623214</v>
      </c>
      <c r="K4" s="125">
        <f t="shared" ca="1" si="0"/>
        <v>6.8739555366785723</v>
      </c>
      <c r="L4" s="125">
        <f t="shared" ca="1" si="0"/>
        <v>7.607686508868186</v>
      </c>
      <c r="M4" s="125">
        <f t="shared" ca="1" si="0"/>
        <v>8.3166053225779581</v>
      </c>
      <c r="N4" s="125">
        <f t="shared" ca="1" si="0"/>
        <v>9.0015510363072071</v>
      </c>
      <c r="O4" s="125">
        <f t="shared" ca="1" si="0"/>
        <v>9.6633343345963354</v>
      </c>
      <c r="P4" s="125">
        <f t="shared" ca="1" si="0"/>
        <v>10.302738487532691</v>
      </c>
      <c r="Q4" s="125">
        <f t="shared" ca="1" si="0"/>
        <v>10.920520277809365</v>
      </c>
      <c r="R4" s="125">
        <f t="shared" ca="1" si="0"/>
        <v>11.517410896434169</v>
      </c>
      <c r="S4" s="125">
        <f t="shared" ca="1" si="0"/>
        <v>12.094116808148957</v>
      </c>
      <c r="T4" s="125">
        <f t="shared" ca="1" si="0"/>
        <v>12.651320587583534</v>
      </c>
      <c r="U4" s="125">
        <f t="shared" ca="1" si="0"/>
        <v>13.18968172713385</v>
      </c>
      <c r="V4" s="125">
        <f t="shared" ca="1" si="0"/>
        <v>13.70983741752063</v>
      </c>
      <c r="W4" s="125">
        <f t="shared" ca="1" si="0"/>
        <v>14.2124033019523</v>
      </c>
      <c r="X4" s="125">
        <f t="shared" ca="1" si="0"/>
        <v>14.697974204784831</v>
      </c>
      <c r="Y4" s="125">
        <f t="shared" ca="1" si="0"/>
        <v>15.167124835540902</v>
      </c>
      <c r="Z4" s="125">
        <f t="shared" ca="1" si="0"/>
        <v>15.620410469121646</v>
      </c>
      <c r="AA4" s="125">
        <f t="shared" ca="1" si="0"/>
        <v>16.058367603016084</v>
      </c>
      <c r="AB4" s="125">
        <f t="shared" ca="1" si="0"/>
        <v>16.481514592286072</v>
      </c>
      <c r="AC4" s="125">
        <f t="shared" ca="1" si="0"/>
        <v>16.890352263078331</v>
      </c>
      <c r="AD4" s="125">
        <f t="shared" ca="1" si="0"/>
        <v>17.285364505389694</v>
      </c>
      <c r="AE4" s="125">
        <f t="shared" ca="1" si="0"/>
        <v>17.667018845787144</v>
      </c>
      <c r="AF4" s="125">
        <f t="shared" ca="1" si="0"/>
        <v>18.035767000760526</v>
      </c>
      <c r="AG4" s="125">
        <f t="shared" ca="1" si="0"/>
        <v>18.39204541136283</v>
      </c>
      <c r="AH4" s="125">
        <f t="shared" ca="1" si="0"/>
        <v>18.737946780879629</v>
      </c>
      <c r="AI4" s="125">
        <f t="shared" ca="1" si="0"/>
        <v>19.073773353226034</v>
      </c>
      <c r="AJ4" s="125">
        <f t="shared" ca="1" si="0"/>
        <v>19.399818569096333</v>
      </c>
      <c r="AK4" s="125">
        <f t="shared" ref="AK4:BO4" ca="1" si="1">AJ4+AK$80</f>
        <v>19.716367322368466</v>
      </c>
      <c r="AL4" s="125">
        <f t="shared" ca="1" si="1"/>
        <v>20.023696209040441</v>
      </c>
      <c r="AM4" s="125">
        <f t="shared" ca="1" si="1"/>
        <v>20.322073768916145</v>
      </c>
      <c r="AN4" s="125">
        <f t="shared" ca="1" si="1"/>
        <v>20.61176072025178</v>
      </c>
      <c r="AO4" s="125">
        <f t="shared" ca="1" si="1"/>
        <v>20.893010187567931</v>
      </c>
      <c r="AP4" s="125">
        <f t="shared" ca="1" si="1"/>
        <v>21.166067922826329</v>
      </c>
      <c r="AQ4" s="125">
        <f t="shared" ca="1" si="1"/>
        <v>21.43117252016458</v>
      </c>
      <c r="AR4" s="125">
        <f t="shared" ca="1" si="1"/>
        <v>21.688555624376473</v>
      </c>
      <c r="AS4" s="125">
        <f t="shared" ca="1" si="1"/>
        <v>21.938442133320059</v>
      </c>
      <c r="AT4" s="125">
        <f t="shared" ca="1" si="1"/>
        <v>22.181050394430336</v>
      </c>
      <c r="AU4" s="125">
        <f t="shared" ca="1" si="1"/>
        <v>22.416592395508275</v>
      </c>
      <c r="AV4" s="125">
        <f t="shared" ca="1" si="1"/>
        <v>22.645273949952877</v>
      </c>
      <c r="AW4" s="125">
        <f t="shared" ca="1" si="1"/>
        <v>22.86729487659812</v>
      </c>
      <c r="AX4" s="125">
        <f t="shared" ca="1" si="1"/>
        <v>23.082849174311949</v>
      </c>
      <c r="AY4" s="125">
        <f t="shared" ca="1" si="1"/>
        <v>23.292125191509843</v>
      </c>
      <c r="AZ4" s="125">
        <f t="shared" ca="1" si="1"/>
        <v>23.495305790731098</v>
      </c>
      <c r="BA4" s="125">
        <f t="shared" ca="1" si="1"/>
        <v>23.692568508421637</v>
      </c>
      <c r="BB4" s="125">
        <f t="shared" ca="1" si="1"/>
        <v>23.884085710062937</v>
      </c>
      <c r="BC4" s="125">
        <f t="shared" ca="1" si="1"/>
        <v>24.070024740782646</v>
      </c>
      <c r="BD4" s="125">
        <f t="shared" ca="1" si="1"/>
        <v>24.250548071578478</v>
      </c>
      <c r="BE4" s="125">
        <f t="shared" ca="1" si="1"/>
        <v>24.425813441283172</v>
      </c>
      <c r="BF4" s="125">
        <f t="shared" ca="1" si="1"/>
        <v>24.595973994394523</v>
      </c>
      <c r="BG4" s="125">
        <f t="shared" ca="1" si="1"/>
        <v>24.761178414890981</v>
      </c>
      <c r="BH4" s="125">
        <f t="shared" ca="1" si="1"/>
        <v>24.921571056149677</v>
      </c>
      <c r="BI4" s="125">
        <f t="shared" ca="1" si="1"/>
        <v>25.07729206708045</v>
      </c>
      <c r="BJ4" s="125">
        <f t="shared" ca="1" si="1"/>
        <v>25.228477514586057</v>
      </c>
      <c r="BK4" s="125">
        <f t="shared" ca="1" si="1"/>
        <v>25.375259502455577</v>
      </c>
      <c r="BL4" s="125">
        <f t="shared" ca="1" si="1"/>
        <v>25.517766286794917</v>
      </c>
      <c r="BM4" s="125">
        <f t="shared" ca="1" si="1"/>
        <v>25.656122388095248</v>
      </c>
      <c r="BN4" s="125">
        <f t="shared" ca="1" si="1"/>
        <v>25.790448700037317</v>
      </c>
      <c r="BO4" s="125">
        <f t="shared" ca="1" si="1"/>
        <v>25.920862595126703</v>
      </c>
      <c r="BP4" s="125">
        <f t="shared" ref="BP4:BP66" ca="1" si="2">BO4+BP$80</f>
        <v>26.047478027252321</v>
      </c>
      <c r="BQ4" s="125">
        <f t="shared" ref="BQ4:BQ67" ca="1" si="3">BP4+BQ$80</f>
        <v>26.170405631257776</v>
      </c>
      <c r="BR4" s="125">
        <f t="shared" ref="BR4:BR67" ca="1" si="4">BQ4+BR$80</f>
        <v>26.289752819612584</v>
      </c>
      <c r="BS4" s="125">
        <f t="shared" ref="BS4:BS67" ca="1" si="5">BR4+BS$80</f>
        <v>26.40562387626774</v>
      </c>
      <c r="BT4" s="125">
        <f t="shared" ref="BT4:BU66" ca="1" si="6">BS4+BT$80</f>
        <v>26.5181200477776</v>
      </c>
      <c r="BU4" s="125">
        <f t="shared" ca="1" si="6"/>
        <v>26.627339631767754</v>
      </c>
    </row>
    <row r="5" spans="1:79" x14ac:dyDescent="0.3">
      <c r="B5" s="134">
        <v>2</v>
      </c>
      <c r="C5" s="140"/>
      <c r="D5" s="140"/>
      <c r="E5" s="125">
        <f ca="1">OFFSET($C$80,0,E$2)</f>
        <v>0.93351070036640305</v>
      </c>
      <c r="F5" s="125">
        <f t="shared" ref="F5:AK5" ca="1" si="7">E5+F$80</f>
        <v>1.8354534060344254</v>
      </c>
      <c r="G5" s="125">
        <f t="shared" ca="1" si="7"/>
        <v>2.7068956337329979</v>
      </c>
      <c r="H5" s="125">
        <f t="shared" ca="1" si="7"/>
        <v>3.5488688005915221</v>
      </c>
      <c r="I5" s="125">
        <f t="shared" ca="1" si="7"/>
        <v>4.3623694448992749</v>
      </c>
      <c r="J5" s="125">
        <f t="shared" ca="1" si="7"/>
        <v>5.1483604055830945</v>
      </c>
      <c r="K5" s="125">
        <f t="shared" ca="1" si="7"/>
        <v>5.9077719617993454</v>
      </c>
      <c r="L5" s="125">
        <f t="shared" ca="1" si="7"/>
        <v>6.64150293398896</v>
      </c>
      <c r="M5" s="125">
        <f t="shared" ca="1" si="7"/>
        <v>7.3504217476987321</v>
      </c>
      <c r="N5" s="125">
        <f t="shared" ca="1" si="7"/>
        <v>8.0353674614279811</v>
      </c>
      <c r="O5" s="125">
        <f t="shared" ca="1" si="7"/>
        <v>8.6971507597171094</v>
      </c>
      <c r="P5" s="125">
        <f t="shared" ca="1" si="7"/>
        <v>9.3365549126534653</v>
      </c>
      <c r="Q5" s="125">
        <f t="shared" ca="1" si="7"/>
        <v>9.9543367029301386</v>
      </c>
      <c r="R5" s="125">
        <f t="shared" ca="1" si="7"/>
        <v>10.551227321554943</v>
      </c>
      <c r="S5" s="125">
        <f t="shared" ca="1" si="7"/>
        <v>11.127933233269731</v>
      </c>
      <c r="T5" s="125">
        <f t="shared" ca="1" si="7"/>
        <v>11.685137012704308</v>
      </c>
      <c r="U5" s="125">
        <f t="shared" ca="1" si="7"/>
        <v>12.223498152254624</v>
      </c>
      <c r="V5" s="125">
        <f t="shared" ca="1" si="7"/>
        <v>12.743653842641404</v>
      </c>
      <c r="W5" s="125">
        <f t="shared" ca="1" si="7"/>
        <v>13.246219727073074</v>
      </c>
      <c r="X5" s="125">
        <f t="shared" ca="1" si="7"/>
        <v>13.731790629905605</v>
      </c>
      <c r="Y5" s="125">
        <f t="shared" ca="1" si="7"/>
        <v>14.200941260661676</v>
      </c>
      <c r="Z5" s="125">
        <f t="shared" ca="1" si="7"/>
        <v>14.65422689424242</v>
      </c>
      <c r="AA5" s="125">
        <f t="shared" ca="1" si="7"/>
        <v>15.092184028136858</v>
      </c>
      <c r="AB5" s="125">
        <f t="shared" ca="1" si="7"/>
        <v>15.515331017406847</v>
      </c>
      <c r="AC5" s="125">
        <f t="shared" ca="1" si="7"/>
        <v>15.924168688199106</v>
      </c>
      <c r="AD5" s="125">
        <f t="shared" ca="1" si="7"/>
        <v>16.31918093051047</v>
      </c>
      <c r="AE5" s="125">
        <f t="shared" ca="1" si="7"/>
        <v>16.70083527090792</v>
      </c>
      <c r="AF5" s="125">
        <f t="shared" ca="1" si="7"/>
        <v>17.069583425881302</v>
      </c>
      <c r="AG5" s="125">
        <f t="shared" ca="1" si="7"/>
        <v>17.425861836483605</v>
      </c>
      <c r="AH5" s="125">
        <f t="shared" ca="1" si="7"/>
        <v>17.771763206000404</v>
      </c>
      <c r="AI5" s="125">
        <f t="shared" ca="1" si="7"/>
        <v>18.10758977834681</v>
      </c>
      <c r="AJ5" s="125">
        <f t="shared" ca="1" si="7"/>
        <v>18.433634994217108</v>
      </c>
      <c r="AK5" s="125">
        <f t="shared" ca="1" si="7"/>
        <v>18.750183747489242</v>
      </c>
      <c r="AL5" s="125">
        <f t="shared" ref="AL5:BO5" ca="1" si="8">AK5+AL$80</f>
        <v>19.057512634161217</v>
      </c>
      <c r="AM5" s="125">
        <f t="shared" ca="1" si="8"/>
        <v>19.35589019403692</v>
      </c>
      <c r="AN5" s="125">
        <f t="shared" ca="1" si="8"/>
        <v>19.645577145372556</v>
      </c>
      <c r="AO5" s="125">
        <f t="shared" ca="1" si="8"/>
        <v>19.926826612688707</v>
      </c>
      <c r="AP5" s="125">
        <f t="shared" ca="1" si="8"/>
        <v>20.199884347947105</v>
      </c>
      <c r="AQ5" s="125">
        <f t="shared" ca="1" si="8"/>
        <v>20.464988945285356</v>
      </c>
      <c r="AR5" s="125">
        <f t="shared" ca="1" si="8"/>
        <v>20.722372049497249</v>
      </c>
      <c r="AS5" s="125">
        <f t="shared" ca="1" si="8"/>
        <v>20.972258558440835</v>
      </c>
      <c r="AT5" s="125">
        <f t="shared" ca="1" si="8"/>
        <v>21.214866819551112</v>
      </c>
      <c r="AU5" s="125">
        <f t="shared" ca="1" si="8"/>
        <v>21.45040882062905</v>
      </c>
      <c r="AV5" s="125">
        <f t="shared" ca="1" si="8"/>
        <v>21.679090375073653</v>
      </c>
      <c r="AW5" s="125">
        <f t="shared" ca="1" si="8"/>
        <v>21.901111301718895</v>
      </c>
      <c r="AX5" s="125">
        <f t="shared" ca="1" si="8"/>
        <v>22.116665599432725</v>
      </c>
      <c r="AY5" s="125">
        <f t="shared" ca="1" si="8"/>
        <v>22.325941616630619</v>
      </c>
      <c r="AZ5" s="125">
        <f t="shared" ca="1" si="8"/>
        <v>22.529122215851874</v>
      </c>
      <c r="BA5" s="125">
        <f t="shared" ca="1" si="8"/>
        <v>22.726384933542413</v>
      </c>
      <c r="BB5" s="125">
        <f t="shared" ca="1" si="8"/>
        <v>22.917902135183713</v>
      </c>
      <c r="BC5" s="125">
        <f t="shared" ca="1" si="8"/>
        <v>23.103841165903422</v>
      </c>
      <c r="BD5" s="125">
        <f t="shared" ca="1" si="8"/>
        <v>23.284364496699254</v>
      </c>
      <c r="BE5" s="125">
        <f t="shared" ca="1" si="8"/>
        <v>23.459629866403947</v>
      </c>
      <c r="BF5" s="125">
        <f t="shared" ca="1" si="8"/>
        <v>23.629790419515299</v>
      </c>
      <c r="BG5" s="125">
        <f t="shared" ca="1" si="8"/>
        <v>23.794994840011757</v>
      </c>
      <c r="BH5" s="125">
        <f t="shared" ca="1" si="8"/>
        <v>23.955387481270453</v>
      </c>
      <c r="BI5" s="125">
        <f t="shared" ca="1" si="8"/>
        <v>24.111108492201225</v>
      </c>
      <c r="BJ5" s="125">
        <f t="shared" ca="1" si="8"/>
        <v>24.262293939706833</v>
      </c>
      <c r="BK5" s="125">
        <f t="shared" ca="1" si="8"/>
        <v>24.409075927576353</v>
      </c>
      <c r="BL5" s="125">
        <f t="shared" ca="1" si="8"/>
        <v>24.551582711915692</v>
      </c>
      <c r="BM5" s="125">
        <f t="shared" ca="1" si="8"/>
        <v>24.689938813216024</v>
      </c>
      <c r="BN5" s="125">
        <f t="shared" ca="1" si="8"/>
        <v>24.824265125158092</v>
      </c>
      <c r="BO5" s="125">
        <f t="shared" ca="1" si="8"/>
        <v>24.954679020247479</v>
      </c>
      <c r="BP5" s="125">
        <f t="shared" ca="1" si="2"/>
        <v>25.081294452373097</v>
      </c>
      <c r="BQ5" s="125">
        <f t="shared" ca="1" si="3"/>
        <v>25.204222056378551</v>
      </c>
      <c r="BR5" s="125">
        <f t="shared" ca="1" si="4"/>
        <v>25.32356924473336</v>
      </c>
      <c r="BS5" s="125">
        <f t="shared" ca="1" si="5"/>
        <v>25.439440301388515</v>
      </c>
      <c r="BT5" s="125">
        <f t="shared" ca="1" si="6"/>
        <v>25.551936472898376</v>
      </c>
      <c r="BU5" s="125">
        <f t="shared" ca="1" si="6"/>
        <v>25.66115605688853</v>
      </c>
    </row>
    <row r="6" spans="1:79" x14ac:dyDescent="0.3">
      <c r="B6" s="134">
        <v>3</v>
      </c>
      <c r="C6" s="140"/>
      <c r="D6" s="140"/>
      <c r="E6" s="140"/>
      <c r="F6" s="125">
        <f ca="1">OFFSET($C$80,0,F$2)</f>
        <v>0.90194270566802237</v>
      </c>
      <c r="G6" s="125">
        <f t="shared" ref="G6:AL6" ca="1" si="9">F6+G$80</f>
        <v>1.7733849333665948</v>
      </c>
      <c r="H6" s="125">
        <f t="shared" ca="1" si="9"/>
        <v>2.6153581002251189</v>
      </c>
      <c r="I6" s="125">
        <f t="shared" ca="1" si="9"/>
        <v>3.4288587445328718</v>
      </c>
      <c r="J6" s="125">
        <f t="shared" ca="1" si="9"/>
        <v>4.2148497052166913</v>
      </c>
      <c r="K6" s="125">
        <f t="shared" ca="1" si="9"/>
        <v>4.9742612614329422</v>
      </c>
      <c r="L6" s="125">
        <f t="shared" ca="1" si="9"/>
        <v>5.7079922336225568</v>
      </c>
      <c r="M6" s="125">
        <f t="shared" ca="1" si="9"/>
        <v>6.416911047332329</v>
      </c>
      <c r="N6" s="125">
        <f t="shared" ca="1" si="9"/>
        <v>7.1018567610615779</v>
      </c>
      <c r="O6" s="125">
        <f t="shared" ca="1" si="9"/>
        <v>7.7636400593507071</v>
      </c>
      <c r="P6" s="125">
        <f t="shared" ca="1" si="9"/>
        <v>8.4030442122870639</v>
      </c>
      <c r="Q6" s="125">
        <f t="shared" ca="1" si="9"/>
        <v>9.0208260025637372</v>
      </c>
      <c r="R6" s="125">
        <f t="shared" ca="1" si="9"/>
        <v>9.6177166211885421</v>
      </c>
      <c r="S6" s="125">
        <f t="shared" ca="1" si="9"/>
        <v>10.19442253290333</v>
      </c>
      <c r="T6" s="125">
        <f t="shared" ca="1" si="9"/>
        <v>10.751626312337907</v>
      </c>
      <c r="U6" s="125">
        <f t="shared" ca="1" si="9"/>
        <v>11.289987451888223</v>
      </c>
      <c r="V6" s="125">
        <f t="shared" ca="1" si="9"/>
        <v>11.810143142275003</v>
      </c>
      <c r="W6" s="125">
        <f t="shared" ca="1" si="9"/>
        <v>12.312709026706672</v>
      </c>
      <c r="X6" s="125">
        <f t="shared" ca="1" si="9"/>
        <v>12.798279929539204</v>
      </c>
      <c r="Y6" s="125">
        <f t="shared" ca="1" si="9"/>
        <v>13.267430560295274</v>
      </c>
      <c r="Z6" s="125">
        <f t="shared" ca="1" si="9"/>
        <v>13.720716193876019</v>
      </c>
      <c r="AA6" s="125">
        <f t="shared" ca="1" si="9"/>
        <v>14.158673327770456</v>
      </c>
      <c r="AB6" s="125">
        <f t="shared" ca="1" si="9"/>
        <v>14.581820317040446</v>
      </c>
      <c r="AC6" s="125">
        <f t="shared" ca="1" si="9"/>
        <v>14.990657987832705</v>
      </c>
      <c r="AD6" s="125">
        <f t="shared" ca="1" si="9"/>
        <v>15.385670230144067</v>
      </c>
      <c r="AE6" s="125">
        <f t="shared" ca="1" si="9"/>
        <v>15.767324570541518</v>
      </c>
      <c r="AF6" s="125">
        <f t="shared" ca="1" si="9"/>
        <v>16.1360727255149</v>
      </c>
      <c r="AG6" s="125">
        <f t="shared" ca="1" si="9"/>
        <v>16.492351136117204</v>
      </c>
      <c r="AH6" s="125">
        <f t="shared" ca="1" si="9"/>
        <v>16.838252505634003</v>
      </c>
      <c r="AI6" s="125">
        <f t="shared" ca="1" si="9"/>
        <v>17.174079077980409</v>
      </c>
      <c r="AJ6" s="125">
        <f t="shared" ca="1" si="9"/>
        <v>17.500124293850707</v>
      </c>
      <c r="AK6" s="125">
        <f t="shared" ca="1" si="9"/>
        <v>17.816673047122841</v>
      </c>
      <c r="AL6" s="125">
        <f t="shared" ca="1" si="9"/>
        <v>18.124001933794815</v>
      </c>
      <c r="AM6" s="125">
        <f t="shared" ref="AM6:BO6" ca="1" si="10">AL6+AM$80</f>
        <v>18.422379493670519</v>
      </c>
      <c r="AN6" s="125">
        <f t="shared" ca="1" si="10"/>
        <v>18.712066445006155</v>
      </c>
      <c r="AO6" s="125">
        <f t="shared" ca="1" si="10"/>
        <v>18.993315912322306</v>
      </c>
      <c r="AP6" s="125">
        <f t="shared" ca="1" si="10"/>
        <v>19.266373647580703</v>
      </c>
      <c r="AQ6" s="125">
        <f t="shared" ca="1" si="10"/>
        <v>19.531478244918954</v>
      </c>
      <c r="AR6" s="125">
        <f t="shared" ca="1" si="10"/>
        <v>19.788861349130848</v>
      </c>
      <c r="AS6" s="125">
        <f t="shared" ca="1" si="10"/>
        <v>20.038747858074434</v>
      </c>
      <c r="AT6" s="125">
        <f t="shared" ca="1" si="10"/>
        <v>20.281356119184711</v>
      </c>
      <c r="AU6" s="125">
        <f t="shared" ca="1" si="10"/>
        <v>20.516898120262649</v>
      </c>
      <c r="AV6" s="125">
        <f t="shared" ca="1" si="10"/>
        <v>20.745579674707251</v>
      </c>
      <c r="AW6" s="125">
        <f t="shared" ca="1" si="10"/>
        <v>20.967600601352494</v>
      </c>
      <c r="AX6" s="125">
        <f t="shared" ca="1" si="10"/>
        <v>21.183154899066324</v>
      </c>
      <c r="AY6" s="125">
        <f t="shared" ca="1" si="10"/>
        <v>21.392430916264217</v>
      </c>
      <c r="AZ6" s="125">
        <f t="shared" ca="1" si="10"/>
        <v>21.595611515485473</v>
      </c>
      <c r="BA6" s="125">
        <f t="shared" ca="1" si="10"/>
        <v>21.792874233176011</v>
      </c>
      <c r="BB6" s="125">
        <f t="shared" ca="1" si="10"/>
        <v>21.984391434817312</v>
      </c>
      <c r="BC6" s="125">
        <f t="shared" ca="1" si="10"/>
        <v>22.17033046553702</v>
      </c>
      <c r="BD6" s="125">
        <f t="shared" ca="1" si="10"/>
        <v>22.350853796332853</v>
      </c>
      <c r="BE6" s="125">
        <f t="shared" ca="1" si="10"/>
        <v>22.526119166037546</v>
      </c>
      <c r="BF6" s="125">
        <f t="shared" ca="1" si="10"/>
        <v>22.696279719148897</v>
      </c>
      <c r="BG6" s="125">
        <f t="shared" ca="1" si="10"/>
        <v>22.861484139645356</v>
      </c>
      <c r="BH6" s="125">
        <f t="shared" ca="1" si="10"/>
        <v>23.021876780904051</v>
      </c>
      <c r="BI6" s="125">
        <f t="shared" ca="1" si="10"/>
        <v>23.177597791834824</v>
      </c>
      <c r="BJ6" s="125">
        <f t="shared" ca="1" si="10"/>
        <v>23.328783239340432</v>
      </c>
      <c r="BK6" s="125">
        <f t="shared" ca="1" si="10"/>
        <v>23.475565227209952</v>
      </c>
      <c r="BL6" s="125">
        <f t="shared" ca="1" si="10"/>
        <v>23.618072011549291</v>
      </c>
      <c r="BM6" s="125">
        <f t="shared" ca="1" si="10"/>
        <v>23.756428112849623</v>
      </c>
      <c r="BN6" s="125">
        <f t="shared" ca="1" si="10"/>
        <v>23.890754424791691</v>
      </c>
      <c r="BO6" s="125">
        <f t="shared" ca="1" si="10"/>
        <v>24.021168319881077</v>
      </c>
      <c r="BP6" s="125">
        <f t="shared" ca="1" si="2"/>
        <v>24.147783752006696</v>
      </c>
      <c r="BQ6" s="125">
        <f t="shared" ca="1" si="3"/>
        <v>24.27071135601215</v>
      </c>
      <c r="BR6" s="125">
        <f t="shared" ca="1" si="4"/>
        <v>24.390058544366958</v>
      </c>
      <c r="BS6" s="125">
        <f t="shared" ca="1" si="5"/>
        <v>24.505929601022114</v>
      </c>
      <c r="BT6" s="125">
        <f t="shared" ca="1" si="6"/>
        <v>24.618425772531975</v>
      </c>
      <c r="BU6" s="125">
        <f t="shared" ca="1" si="6"/>
        <v>24.727645356522128</v>
      </c>
    </row>
    <row r="7" spans="1:79" x14ac:dyDescent="0.3">
      <c r="B7" s="134">
        <v>4</v>
      </c>
      <c r="C7" s="140"/>
      <c r="D7" s="140"/>
      <c r="E7" s="140"/>
      <c r="F7" s="140"/>
      <c r="G7" s="125">
        <f ca="1">OFFSET($C$80,0,G$2)</f>
        <v>0.87144222769857238</v>
      </c>
      <c r="H7" s="125">
        <f t="shared" ref="H7:AM7" ca="1" si="11">G7+H$80</f>
        <v>1.7134153945570965</v>
      </c>
      <c r="I7" s="125">
        <f t="shared" ca="1" si="11"/>
        <v>2.5269160388648491</v>
      </c>
      <c r="J7" s="125">
        <f t="shared" ca="1" si="11"/>
        <v>3.3129069995486682</v>
      </c>
      <c r="K7" s="125">
        <f t="shared" ca="1" si="11"/>
        <v>4.0723185557649186</v>
      </c>
      <c r="L7" s="125">
        <f t="shared" ca="1" si="11"/>
        <v>4.8060495279545332</v>
      </c>
      <c r="M7" s="125">
        <f t="shared" ca="1" si="11"/>
        <v>5.5149683416643054</v>
      </c>
      <c r="N7" s="125">
        <f t="shared" ca="1" si="11"/>
        <v>6.1999140553935543</v>
      </c>
      <c r="O7" s="125">
        <f t="shared" ca="1" si="11"/>
        <v>6.8616973536826835</v>
      </c>
      <c r="P7" s="125">
        <f t="shared" ca="1" si="11"/>
        <v>7.5011015066190403</v>
      </c>
      <c r="Q7" s="125">
        <f t="shared" ca="1" si="11"/>
        <v>8.1188832968957136</v>
      </c>
      <c r="R7" s="125">
        <f t="shared" ca="1" si="11"/>
        <v>8.7157739155205185</v>
      </c>
      <c r="S7" s="125">
        <f t="shared" ca="1" si="11"/>
        <v>9.2924798272353062</v>
      </c>
      <c r="T7" s="125">
        <f t="shared" ca="1" si="11"/>
        <v>9.849683606669883</v>
      </c>
      <c r="U7" s="125">
        <f t="shared" ca="1" si="11"/>
        <v>10.388044746220199</v>
      </c>
      <c r="V7" s="125">
        <f t="shared" ca="1" si="11"/>
        <v>10.908200436606979</v>
      </c>
      <c r="W7" s="125">
        <f t="shared" ca="1" si="11"/>
        <v>11.410766321038649</v>
      </c>
      <c r="X7" s="125">
        <f t="shared" ca="1" si="11"/>
        <v>11.89633722387118</v>
      </c>
      <c r="Y7" s="125">
        <f t="shared" ca="1" si="11"/>
        <v>12.365487854627251</v>
      </c>
      <c r="Z7" s="125">
        <f t="shared" ca="1" si="11"/>
        <v>12.818773488207995</v>
      </c>
      <c r="AA7" s="125">
        <f t="shared" ca="1" si="11"/>
        <v>13.256730622102433</v>
      </c>
      <c r="AB7" s="125">
        <f t="shared" ca="1" si="11"/>
        <v>13.679877611372422</v>
      </c>
      <c r="AC7" s="125">
        <f t="shared" ca="1" si="11"/>
        <v>14.088715282164681</v>
      </c>
      <c r="AD7" s="125">
        <f t="shared" ca="1" si="11"/>
        <v>14.483727524476043</v>
      </c>
      <c r="AE7" s="125">
        <f t="shared" ca="1" si="11"/>
        <v>14.865381864873495</v>
      </c>
      <c r="AF7" s="125">
        <f t="shared" ca="1" si="11"/>
        <v>15.234130019846878</v>
      </c>
      <c r="AG7" s="125">
        <f t="shared" ca="1" si="11"/>
        <v>15.59040843044918</v>
      </c>
      <c r="AH7" s="125">
        <f t="shared" ca="1" si="11"/>
        <v>15.936309799965979</v>
      </c>
      <c r="AI7" s="125">
        <f t="shared" ca="1" si="11"/>
        <v>16.272136372312385</v>
      </c>
      <c r="AJ7" s="125">
        <f t="shared" ca="1" si="11"/>
        <v>16.598181588182683</v>
      </c>
      <c r="AK7" s="125">
        <f t="shared" ca="1" si="11"/>
        <v>16.914730341454817</v>
      </c>
      <c r="AL7" s="125">
        <f t="shared" ca="1" si="11"/>
        <v>17.222059228126792</v>
      </c>
      <c r="AM7" s="125">
        <f t="shared" ca="1" si="11"/>
        <v>17.520436788002495</v>
      </c>
      <c r="AN7" s="125">
        <f t="shared" ref="AN7:BO7" ca="1" si="12">AM7+AN$80</f>
        <v>17.810123739338131</v>
      </c>
      <c r="AO7" s="125">
        <f t="shared" ca="1" si="12"/>
        <v>18.091373206654282</v>
      </c>
      <c r="AP7" s="125">
        <f t="shared" ca="1" si="12"/>
        <v>18.36443094191268</v>
      </c>
      <c r="AQ7" s="125">
        <f t="shared" ca="1" si="12"/>
        <v>18.629535539250931</v>
      </c>
      <c r="AR7" s="125">
        <f t="shared" ca="1" si="12"/>
        <v>18.886918643462824</v>
      </c>
      <c r="AS7" s="125">
        <f t="shared" ca="1" si="12"/>
        <v>19.13680515240641</v>
      </c>
      <c r="AT7" s="125">
        <f t="shared" ca="1" si="12"/>
        <v>19.379413413516687</v>
      </c>
      <c r="AU7" s="125">
        <f t="shared" ca="1" si="12"/>
        <v>19.614955414594625</v>
      </c>
      <c r="AV7" s="125">
        <f t="shared" ca="1" si="12"/>
        <v>19.843636969039228</v>
      </c>
      <c r="AW7" s="125">
        <f t="shared" ca="1" si="12"/>
        <v>20.06565789568447</v>
      </c>
      <c r="AX7" s="125">
        <f t="shared" ca="1" si="12"/>
        <v>20.2812121933983</v>
      </c>
      <c r="AY7" s="125">
        <f t="shared" ca="1" si="12"/>
        <v>20.490488210596194</v>
      </c>
      <c r="AZ7" s="125">
        <f t="shared" ca="1" si="12"/>
        <v>20.693668809817449</v>
      </c>
      <c r="BA7" s="125">
        <f t="shared" ca="1" si="12"/>
        <v>20.890931527507988</v>
      </c>
      <c r="BB7" s="125">
        <f t="shared" ca="1" si="12"/>
        <v>21.082448729149288</v>
      </c>
      <c r="BC7" s="125">
        <f t="shared" ca="1" si="12"/>
        <v>21.268387759868997</v>
      </c>
      <c r="BD7" s="125">
        <f t="shared" ca="1" si="12"/>
        <v>21.448911090664829</v>
      </c>
      <c r="BE7" s="125">
        <f t="shared" ca="1" si="12"/>
        <v>21.624176460369522</v>
      </c>
      <c r="BF7" s="125">
        <f t="shared" ca="1" si="12"/>
        <v>21.794337013480874</v>
      </c>
      <c r="BG7" s="125">
        <f t="shared" ca="1" si="12"/>
        <v>21.959541433977332</v>
      </c>
      <c r="BH7" s="125">
        <f t="shared" ca="1" si="12"/>
        <v>22.119934075236028</v>
      </c>
      <c r="BI7" s="125">
        <f t="shared" ca="1" si="12"/>
        <v>22.2756550861668</v>
      </c>
      <c r="BJ7" s="125">
        <f t="shared" ca="1" si="12"/>
        <v>22.426840533672408</v>
      </c>
      <c r="BK7" s="125">
        <f t="shared" ca="1" si="12"/>
        <v>22.573622521541928</v>
      </c>
      <c r="BL7" s="125">
        <f t="shared" ca="1" si="12"/>
        <v>22.716129305881267</v>
      </c>
      <c r="BM7" s="125">
        <f t="shared" ca="1" si="12"/>
        <v>22.854485407181599</v>
      </c>
      <c r="BN7" s="125">
        <f t="shared" ca="1" si="12"/>
        <v>22.988811719123667</v>
      </c>
      <c r="BO7" s="125">
        <f t="shared" ca="1" si="12"/>
        <v>23.119225614213054</v>
      </c>
      <c r="BP7" s="125">
        <f t="shared" ca="1" si="2"/>
        <v>23.245841046338672</v>
      </c>
      <c r="BQ7" s="125">
        <f t="shared" ca="1" si="3"/>
        <v>23.368768650344126</v>
      </c>
      <c r="BR7" s="125">
        <f t="shared" ca="1" si="4"/>
        <v>23.488115838698935</v>
      </c>
      <c r="BS7" s="125">
        <f t="shared" ca="1" si="5"/>
        <v>23.60398689535409</v>
      </c>
      <c r="BT7" s="125">
        <f t="shared" ca="1" si="6"/>
        <v>23.716483066863951</v>
      </c>
      <c r="BU7" s="125">
        <f t="shared" ca="1" si="6"/>
        <v>23.825702650854105</v>
      </c>
    </row>
    <row r="8" spans="1:79" x14ac:dyDescent="0.3">
      <c r="B8" s="134">
        <v>5</v>
      </c>
      <c r="C8" s="140"/>
      <c r="D8" s="140"/>
      <c r="E8" s="140"/>
      <c r="F8" s="140"/>
      <c r="G8" s="140"/>
      <c r="H8" s="125">
        <f ca="1">OFFSET($C$80,0,H$2)</f>
        <v>0.84197316685852408</v>
      </c>
      <c r="I8" s="125">
        <f t="shared" ref="I8:AN8" ca="1" si="13">H8+I$80</f>
        <v>1.655473811166277</v>
      </c>
      <c r="J8" s="125">
        <f t="shared" ca="1" si="13"/>
        <v>2.4414647718500961</v>
      </c>
      <c r="K8" s="125">
        <f t="shared" ca="1" si="13"/>
        <v>3.2008763280663466</v>
      </c>
      <c r="L8" s="125">
        <f t="shared" ca="1" si="13"/>
        <v>3.9346073002559607</v>
      </c>
      <c r="M8" s="125">
        <f t="shared" ca="1" si="13"/>
        <v>4.6435261139657324</v>
      </c>
      <c r="N8" s="125">
        <f t="shared" ca="1" si="13"/>
        <v>5.3284718276949814</v>
      </c>
      <c r="O8" s="125">
        <f t="shared" ca="1" si="13"/>
        <v>5.9902551259841106</v>
      </c>
      <c r="P8" s="125">
        <f t="shared" ca="1" si="13"/>
        <v>6.6296592789204674</v>
      </c>
      <c r="Q8" s="125">
        <f t="shared" ca="1" si="13"/>
        <v>7.2474410691971407</v>
      </c>
      <c r="R8" s="125">
        <f t="shared" ca="1" si="13"/>
        <v>7.8443316878219456</v>
      </c>
      <c r="S8" s="125">
        <f t="shared" ca="1" si="13"/>
        <v>8.4210375995367333</v>
      </c>
      <c r="T8" s="125">
        <f t="shared" ca="1" si="13"/>
        <v>8.97824137897131</v>
      </c>
      <c r="U8" s="125">
        <f t="shared" ca="1" si="13"/>
        <v>9.5166025185216263</v>
      </c>
      <c r="V8" s="125">
        <f t="shared" ca="1" si="13"/>
        <v>10.036758208908406</v>
      </c>
      <c r="W8" s="125">
        <f t="shared" ca="1" si="13"/>
        <v>10.539324093340076</v>
      </c>
      <c r="X8" s="125">
        <f t="shared" ca="1" si="13"/>
        <v>11.024894996172607</v>
      </c>
      <c r="Y8" s="125">
        <f t="shared" ca="1" si="13"/>
        <v>11.494045626928678</v>
      </c>
      <c r="Z8" s="125">
        <f t="shared" ca="1" si="13"/>
        <v>11.947331260509422</v>
      </c>
      <c r="AA8" s="125">
        <f t="shared" ca="1" si="13"/>
        <v>12.38528839440386</v>
      </c>
      <c r="AB8" s="125">
        <f t="shared" ca="1" si="13"/>
        <v>12.808435383673849</v>
      </c>
      <c r="AC8" s="125">
        <f t="shared" ca="1" si="13"/>
        <v>13.217273054466109</v>
      </c>
      <c r="AD8" s="125">
        <f t="shared" ca="1" si="13"/>
        <v>13.61228529677747</v>
      </c>
      <c r="AE8" s="125">
        <f t="shared" ca="1" si="13"/>
        <v>13.993939637174922</v>
      </c>
      <c r="AF8" s="125">
        <f t="shared" ca="1" si="13"/>
        <v>14.362687792148305</v>
      </c>
      <c r="AG8" s="125">
        <f t="shared" ca="1" si="13"/>
        <v>14.718966202750607</v>
      </c>
      <c r="AH8" s="125">
        <f t="shared" ca="1" si="13"/>
        <v>15.064867572267406</v>
      </c>
      <c r="AI8" s="125">
        <f t="shared" ca="1" si="13"/>
        <v>15.400694144613812</v>
      </c>
      <c r="AJ8" s="125">
        <f t="shared" ca="1" si="13"/>
        <v>15.72673936048411</v>
      </c>
      <c r="AK8" s="125">
        <f t="shared" ca="1" si="13"/>
        <v>16.043288113756244</v>
      </c>
      <c r="AL8" s="125">
        <f t="shared" ca="1" si="13"/>
        <v>16.350617000428219</v>
      </c>
      <c r="AM8" s="125">
        <f t="shared" ca="1" si="13"/>
        <v>16.648994560303922</v>
      </c>
      <c r="AN8" s="125">
        <f t="shared" ca="1" si="13"/>
        <v>16.938681511639558</v>
      </c>
      <c r="AO8" s="125">
        <f t="shared" ref="AO8:BO8" ca="1" si="14">AN8+AO$80</f>
        <v>17.219930978955709</v>
      </c>
      <c r="AP8" s="125">
        <f t="shared" ca="1" si="14"/>
        <v>17.492988714214107</v>
      </c>
      <c r="AQ8" s="125">
        <f t="shared" ca="1" si="14"/>
        <v>17.758093311552358</v>
      </c>
      <c r="AR8" s="125">
        <f t="shared" ca="1" si="14"/>
        <v>18.015476415764251</v>
      </c>
      <c r="AS8" s="125">
        <f t="shared" ca="1" si="14"/>
        <v>18.265362924707837</v>
      </c>
      <c r="AT8" s="125">
        <f t="shared" ca="1" si="14"/>
        <v>18.507971185818114</v>
      </c>
      <c r="AU8" s="125">
        <f t="shared" ca="1" si="14"/>
        <v>18.743513186896053</v>
      </c>
      <c r="AV8" s="125">
        <f t="shared" ca="1" si="14"/>
        <v>18.972194741340655</v>
      </c>
      <c r="AW8" s="125">
        <f t="shared" ca="1" si="14"/>
        <v>19.194215667985898</v>
      </c>
      <c r="AX8" s="125">
        <f t="shared" ca="1" si="14"/>
        <v>19.409769965699727</v>
      </c>
      <c r="AY8" s="125">
        <f t="shared" ca="1" si="14"/>
        <v>19.619045982897621</v>
      </c>
      <c r="AZ8" s="125">
        <f t="shared" ca="1" si="14"/>
        <v>19.822226582118876</v>
      </c>
      <c r="BA8" s="125">
        <f t="shared" ca="1" si="14"/>
        <v>20.019489299809415</v>
      </c>
      <c r="BB8" s="125">
        <f t="shared" ca="1" si="14"/>
        <v>20.211006501450715</v>
      </c>
      <c r="BC8" s="125">
        <f t="shared" ca="1" si="14"/>
        <v>20.396945532170424</v>
      </c>
      <c r="BD8" s="125">
        <f t="shared" ca="1" si="14"/>
        <v>20.577468862966256</v>
      </c>
      <c r="BE8" s="125">
        <f t="shared" ca="1" si="14"/>
        <v>20.752734232670949</v>
      </c>
      <c r="BF8" s="125">
        <f t="shared" ca="1" si="14"/>
        <v>20.922894785782301</v>
      </c>
      <c r="BG8" s="125">
        <f t="shared" ca="1" si="14"/>
        <v>21.088099206278759</v>
      </c>
      <c r="BH8" s="125">
        <f t="shared" ca="1" si="14"/>
        <v>21.248491847537455</v>
      </c>
      <c r="BI8" s="125">
        <f t="shared" ca="1" si="14"/>
        <v>21.404212858468227</v>
      </c>
      <c r="BJ8" s="125">
        <f t="shared" ca="1" si="14"/>
        <v>21.555398305973835</v>
      </c>
      <c r="BK8" s="125">
        <f t="shared" ca="1" si="14"/>
        <v>21.702180293843355</v>
      </c>
      <c r="BL8" s="125">
        <f t="shared" ca="1" si="14"/>
        <v>21.844687078182695</v>
      </c>
      <c r="BM8" s="125">
        <f t="shared" ca="1" si="14"/>
        <v>21.983043179483026</v>
      </c>
      <c r="BN8" s="125">
        <f t="shared" ca="1" si="14"/>
        <v>22.117369491425094</v>
      </c>
      <c r="BO8" s="125">
        <f t="shared" ca="1" si="14"/>
        <v>22.247783386514481</v>
      </c>
      <c r="BP8" s="125">
        <f t="shared" ca="1" si="2"/>
        <v>22.374398818640099</v>
      </c>
      <c r="BQ8" s="125">
        <f t="shared" ca="1" si="3"/>
        <v>22.497326422645553</v>
      </c>
      <c r="BR8" s="125">
        <f t="shared" ca="1" si="4"/>
        <v>22.616673611000362</v>
      </c>
      <c r="BS8" s="125">
        <f t="shared" ca="1" si="5"/>
        <v>22.732544667655517</v>
      </c>
      <c r="BT8" s="125">
        <f t="shared" ca="1" si="6"/>
        <v>22.845040839165378</v>
      </c>
      <c r="BU8" s="125">
        <f t="shared" ca="1" si="6"/>
        <v>22.954260423155532</v>
      </c>
    </row>
    <row r="9" spans="1:79" x14ac:dyDescent="0.3">
      <c r="B9" s="134">
        <v>6</v>
      </c>
      <c r="C9" s="140"/>
      <c r="D9" s="140"/>
      <c r="E9" s="140"/>
      <c r="F9" s="140"/>
      <c r="G9" s="140"/>
      <c r="H9" s="140"/>
      <c r="I9" s="125">
        <f ca="1">OFFSET($C$80,0,I$2)</f>
        <v>0.81350064430775282</v>
      </c>
      <c r="J9" s="125">
        <f t="shared" ref="J9:AO9" ca="1" si="15">I9+J$80</f>
        <v>1.5994916049915719</v>
      </c>
      <c r="K9" s="125">
        <f t="shared" ca="1" si="15"/>
        <v>2.3589031612078224</v>
      </c>
      <c r="L9" s="125">
        <f t="shared" ca="1" si="15"/>
        <v>3.0926341333974365</v>
      </c>
      <c r="M9" s="125">
        <f t="shared" ca="1" si="15"/>
        <v>3.8015529471072087</v>
      </c>
      <c r="N9" s="125">
        <f t="shared" ca="1" si="15"/>
        <v>4.4864986608364568</v>
      </c>
      <c r="O9" s="125">
        <f t="shared" ca="1" si="15"/>
        <v>5.1482819591255859</v>
      </c>
      <c r="P9" s="125">
        <f t="shared" ca="1" si="15"/>
        <v>5.7876861120619427</v>
      </c>
      <c r="Q9" s="125">
        <f t="shared" ca="1" si="15"/>
        <v>6.4054679023386161</v>
      </c>
      <c r="R9" s="125">
        <f t="shared" ca="1" si="15"/>
        <v>7.0023585209634209</v>
      </c>
      <c r="S9" s="125">
        <f t="shared" ca="1" si="15"/>
        <v>7.5790644326782086</v>
      </c>
      <c r="T9" s="125">
        <f t="shared" ca="1" si="15"/>
        <v>8.1362682121127854</v>
      </c>
      <c r="U9" s="125">
        <f t="shared" ca="1" si="15"/>
        <v>8.6746293516631017</v>
      </c>
      <c r="V9" s="125">
        <f t="shared" ca="1" si="15"/>
        <v>9.1947850420498813</v>
      </c>
      <c r="W9" s="125">
        <f t="shared" ca="1" si="15"/>
        <v>9.6973509264815512</v>
      </c>
      <c r="X9" s="125">
        <f t="shared" ca="1" si="15"/>
        <v>10.182921829314083</v>
      </c>
      <c r="Y9" s="125">
        <f t="shared" ca="1" si="15"/>
        <v>10.652072460070153</v>
      </c>
      <c r="Z9" s="125">
        <f t="shared" ca="1" si="15"/>
        <v>11.105358093650898</v>
      </c>
      <c r="AA9" s="125">
        <f t="shared" ca="1" si="15"/>
        <v>11.543315227545335</v>
      </c>
      <c r="AB9" s="125">
        <f t="shared" ca="1" si="15"/>
        <v>11.966462216815325</v>
      </c>
      <c r="AC9" s="125">
        <f t="shared" ca="1" si="15"/>
        <v>12.375299887607584</v>
      </c>
      <c r="AD9" s="125">
        <f t="shared" ca="1" si="15"/>
        <v>12.770312129918945</v>
      </c>
      <c r="AE9" s="125">
        <f t="shared" ca="1" si="15"/>
        <v>13.151966470316397</v>
      </c>
      <c r="AF9" s="125">
        <f t="shared" ca="1" si="15"/>
        <v>13.520714625289781</v>
      </c>
      <c r="AG9" s="125">
        <f t="shared" ca="1" si="15"/>
        <v>13.876993035892083</v>
      </c>
      <c r="AH9" s="125">
        <f t="shared" ca="1" si="15"/>
        <v>14.222894405408882</v>
      </c>
      <c r="AI9" s="125">
        <f t="shared" ca="1" si="15"/>
        <v>14.558720977755288</v>
      </c>
      <c r="AJ9" s="125">
        <f t="shared" ca="1" si="15"/>
        <v>14.884766193625584</v>
      </c>
      <c r="AK9" s="125">
        <f t="shared" ca="1" si="15"/>
        <v>15.201314946897718</v>
      </c>
      <c r="AL9" s="125">
        <f t="shared" ca="1" si="15"/>
        <v>15.508643833569693</v>
      </c>
      <c r="AM9" s="125">
        <f t="shared" ca="1" si="15"/>
        <v>15.807021393445396</v>
      </c>
      <c r="AN9" s="125">
        <f t="shared" ca="1" si="15"/>
        <v>16.096708344781032</v>
      </c>
      <c r="AO9" s="125">
        <f t="shared" ca="1" si="15"/>
        <v>16.377957812097183</v>
      </c>
      <c r="AP9" s="125">
        <f t="shared" ref="AP9:BO9" ca="1" si="16">AO9+AP$80</f>
        <v>16.651015547355581</v>
      </c>
      <c r="AQ9" s="125">
        <f t="shared" ca="1" si="16"/>
        <v>16.916120144693831</v>
      </c>
      <c r="AR9" s="125">
        <f t="shared" ca="1" si="16"/>
        <v>17.173503248905725</v>
      </c>
      <c r="AS9" s="125">
        <f t="shared" ca="1" si="16"/>
        <v>17.423389757849311</v>
      </c>
      <c r="AT9" s="125">
        <f t="shared" ca="1" si="16"/>
        <v>17.665998018959588</v>
      </c>
      <c r="AU9" s="125">
        <f t="shared" ca="1" si="16"/>
        <v>17.901540020037526</v>
      </c>
      <c r="AV9" s="125">
        <f t="shared" ca="1" si="16"/>
        <v>18.130221574482128</v>
      </c>
      <c r="AW9" s="125">
        <f t="shared" ca="1" si="16"/>
        <v>18.352242501127371</v>
      </c>
      <c r="AX9" s="125">
        <f t="shared" ca="1" si="16"/>
        <v>18.567796798841201</v>
      </c>
      <c r="AY9" s="125">
        <f t="shared" ca="1" si="16"/>
        <v>18.777072816039095</v>
      </c>
      <c r="AZ9" s="125">
        <f t="shared" ca="1" si="16"/>
        <v>18.98025341526035</v>
      </c>
      <c r="BA9" s="125">
        <f t="shared" ca="1" si="16"/>
        <v>19.177516132950888</v>
      </c>
      <c r="BB9" s="125">
        <f t="shared" ca="1" si="16"/>
        <v>19.369033334592189</v>
      </c>
      <c r="BC9" s="125">
        <f t="shared" ca="1" si="16"/>
        <v>19.554972365311897</v>
      </c>
      <c r="BD9" s="125">
        <f t="shared" ca="1" si="16"/>
        <v>19.73549569610773</v>
      </c>
      <c r="BE9" s="125">
        <f t="shared" ca="1" si="16"/>
        <v>19.910761065812423</v>
      </c>
      <c r="BF9" s="125">
        <f t="shared" ca="1" si="16"/>
        <v>20.080921618923774</v>
      </c>
      <c r="BG9" s="125">
        <f t="shared" ca="1" si="16"/>
        <v>20.246126039420233</v>
      </c>
      <c r="BH9" s="125">
        <f t="shared" ca="1" si="16"/>
        <v>20.406518680678928</v>
      </c>
      <c r="BI9" s="125">
        <f t="shared" ca="1" si="16"/>
        <v>20.562239691609701</v>
      </c>
      <c r="BJ9" s="125">
        <f t="shared" ca="1" si="16"/>
        <v>20.713425139115309</v>
      </c>
      <c r="BK9" s="125">
        <f t="shared" ca="1" si="16"/>
        <v>20.860207126984829</v>
      </c>
      <c r="BL9" s="125">
        <f t="shared" ca="1" si="16"/>
        <v>21.002713911324168</v>
      </c>
      <c r="BM9" s="125">
        <f t="shared" ca="1" si="16"/>
        <v>21.1410700126245</v>
      </c>
      <c r="BN9" s="125">
        <f t="shared" ca="1" si="16"/>
        <v>21.275396324566568</v>
      </c>
      <c r="BO9" s="125">
        <f t="shared" ca="1" si="16"/>
        <v>21.405810219655955</v>
      </c>
      <c r="BP9" s="125">
        <f t="shared" ca="1" si="2"/>
        <v>21.532425651781573</v>
      </c>
      <c r="BQ9" s="125">
        <f t="shared" ca="1" si="3"/>
        <v>21.655353255787027</v>
      </c>
      <c r="BR9" s="125">
        <f t="shared" ca="1" si="4"/>
        <v>21.774700444141835</v>
      </c>
      <c r="BS9" s="125">
        <f t="shared" ca="1" si="5"/>
        <v>21.890571500796991</v>
      </c>
      <c r="BT9" s="125">
        <f t="shared" ca="1" si="6"/>
        <v>22.003067672306852</v>
      </c>
      <c r="BU9" s="125">
        <f t="shared" ca="1" si="6"/>
        <v>22.112287256297005</v>
      </c>
    </row>
    <row r="10" spans="1:79" x14ac:dyDescent="0.3">
      <c r="B10" s="134">
        <v>7</v>
      </c>
      <c r="C10" s="140"/>
      <c r="D10" s="140"/>
      <c r="E10" s="140"/>
      <c r="F10" s="140"/>
      <c r="G10" s="140"/>
      <c r="H10" s="140"/>
      <c r="I10" s="140"/>
      <c r="J10" s="125">
        <f ca="1">OFFSET($C$80,0,J$2)</f>
        <v>0.78599096068381924</v>
      </c>
      <c r="K10" s="125">
        <f t="shared" ref="K10:AP10" ca="1" si="17">J10+K$80</f>
        <v>1.5454025169000698</v>
      </c>
      <c r="L10" s="125">
        <f t="shared" ca="1" si="17"/>
        <v>2.2791334890896842</v>
      </c>
      <c r="M10" s="125">
        <f t="shared" ca="1" si="17"/>
        <v>2.9880523027994563</v>
      </c>
      <c r="N10" s="125">
        <f t="shared" ca="1" si="17"/>
        <v>3.6729980165287048</v>
      </c>
      <c r="O10" s="125">
        <f t="shared" ca="1" si="17"/>
        <v>4.3347813148178336</v>
      </c>
      <c r="P10" s="125">
        <f t="shared" ca="1" si="17"/>
        <v>4.9741854677541903</v>
      </c>
      <c r="Q10" s="125">
        <f t="shared" ca="1" si="17"/>
        <v>5.5919672580308637</v>
      </c>
      <c r="R10" s="125">
        <f t="shared" ca="1" si="17"/>
        <v>6.1888578766556686</v>
      </c>
      <c r="S10" s="125">
        <f t="shared" ca="1" si="17"/>
        <v>6.7655637883704562</v>
      </c>
      <c r="T10" s="125">
        <f t="shared" ca="1" si="17"/>
        <v>7.3227675678050339</v>
      </c>
      <c r="U10" s="125">
        <f t="shared" ca="1" si="17"/>
        <v>7.8611287073553502</v>
      </c>
      <c r="V10" s="125">
        <f t="shared" ca="1" si="17"/>
        <v>8.3812843977421299</v>
      </c>
      <c r="W10" s="125">
        <f t="shared" ca="1" si="17"/>
        <v>8.8838502821737997</v>
      </c>
      <c r="X10" s="125">
        <f t="shared" ca="1" si="17"/>
        <v>9.3694211850063311</v>
      </c>
      <c r="Y10" s="125">
        <f t="shared" ca="1" si="17"/>
        <v>9.8385718157624016</v>
      </c>
      <c r="Z10" s="125">
        <f t="shared" ca="1" si="17"/>
        <v>10.291857449343146</v>
      </c>
      <c r="AA10" s="125">
        <f t="shared" ca="1" si="17"/>
        <v>10.729814583237584</v>
      </c>
      <c r="AB10" s="125">
        <f t="shared" ca="1" si="17"/>
        <v>11.152961572507573</v>
      </c>
      <c r="AC10" s="125">
        <f t="shared" ca="1" si="17"/>
        <v>11.561799243299832</v>
      </c>
      <c r="AD10" s="125">
        <f t="shared" ca="1" si="17"/>
        <v>11.956811485611194</v>
      </c>
      <c r="AE10" s="125">
        <f t="shared" ca="1" si="17"/>
        <v>12.338465826008646</v>
      </c>
      <c r="AF10" s="125">
        <f t="shared" ca="1" si="17"/>
        <v>12.707213980982029</v>
      </c>
      <c r="AG10" s="125">
        <f t="shared" ca="1" si="17"/>
        <v>13.063492391584331</v>
      </c>
      <c r="AH10" s="125">
        <f t="shared" ca="1" si="17"/>
        <v>13.40939376110113</v>
      </c>
      <c r="AI10" s="125">
        <f t="shared" ca="1" si="17"/>
        <v>13.745220333447536</v>
      </c>
      <c r="AJ10" s="125">
        <f t="shared" ca="1" si="17"/>
        <v>14.071265549317832</v>
      </c>
      <c r="AK10" s="125">
        <f t="shared" ca="1" si="17"/>
        <v>14.387814302589966</v>
      </c>
      <c r="AL10" s="125">
        <f t="shared" ca="1" si="17"/>
        <v>14.695143189261941</v>
      </c>
      <c r="AM10" s="125">
        <f t="shared" ca="1" si="17"/>
        <v>14.993520749137645</v>
      </c>
      <c r="AN10" s="125">
        <f t="shared" ca="1" si="17"/>
        <v>15.283207700473278</v>
      </c>
      <c r="AO10" s="125">
        <f t="shared" ca="1" si="17"/>
        <v>15.564457167789428</v>
      </c>
      <c r="AP10" s="125">
        <f t="shared" ca="1" si="17"/>
        <v>15.837514903047825</v>
      </c>
      <c r="AQ10" s="125">
        <f t="shared" ref="AQ10:BO10" ca="1" si="18">AP10+AQ$80</f>
        <v>16.102619500386076</v>
      </c>
      <c r="AR10" s="125">
        <f t="shared" ca="1" si="18"/>
        <v>16.36000260459797</v>
      </c>
      <c r="AS10" s="125">
        <f t="shared" ca="1" si="18"/>
        <v>16.609889113541556</v>
      </c>
      <c r="AT10" s="125">
        <f t="shared" ca="1" si="18"/>
        <v>16.852497374651833</v>
      </c>
      <c r="AU10" s="125">
        <f t="shared" ca="1" si="18"/>
        <v>17.088039375729771</v>
      </c>
      <c r="AV10" s="125">
        <f t="shared" ca="1" si="18"/>
        <v>17.316720930174373</v>
      </c>
      <c r="AW10" s="125">
        <f t="shared" ca="1" si="18"/>
        <v>17.538741856819616</v>
      </c>
      <c r="AX10" s="125">
        <f t="shared" ca="1" si="18"/>
        <v>17.754296154533446</v>
      </c>
      <c r="AY10" s="125">
        <f t="shared" ca="1" si="18"/>
        <v>17.963572171731339</v>
      </c>
      <c r="AZ10" s="125">
        <f t="shared" ca="1" si="18"/>
        <v>18.166752770952595</v>
      </c>
      <c r="BA10" s="125">
        <f t="shared" ca="1" si="18"/>
        <v>18.364015488643133</v>
      </c>
      <c r="BB10" s="125">
        <f t="shared" ca="1" si="18"/>
        <v>18.555532690284434</v>
      </c>
      <c r="BC10" s="125">
        <f t="shared" ca="1" si="18"/>
        <v>18.741471721004142</v>
      </c>
      <c r="BD10" s="125">
        <f t="shared" ca="1" si="18"/>
        <v>18.921995051799975</v>
      </c>
      <c r="BE10" s="125">
        <f t="shared" ca="1" si="18"/>
        <v>19.097260421504668</v>
      </c>
      <c r="BF10" s="125">
        <f t="shared" ca="1" si="18"/>
        <v>19.267420974616019</v>
      </c>
      <c r="BG10" s="125">
        <f t="shared" ca="1" si="18"/>
        <v>19.432625395112478</v>
      </c>
      <c r="BH10" s="125">
        <f t="shared" ca="1" si="18"/>
        <v>19.593018036371173</v>
      </c>
      <c r="BI10" s="125">
        <f t="shared" ca="1" si="18"/>
        <v>19.748739047301946</v>
      </c>
      <c r="BJ10" s="125">
        <f t="shared" ca="1" si="18"/>
        <v>19.899924494807554</v>
      </c>
      <c r="BK10" s="125">
        <f t="shared" ca="1" si="18"/>
        <v>20.046706482677074</v>
      </c>
      <c r="BL10" s="125">
        <f t="shared" ca="1" si="18"/>
        <v>20.189213267016413</v>
      </c>
      <c r="BM10" s="125">
        <f t="shared" ca="1" si="18"/>
        <v>20.327569368316745</v>
      </c>
      <c r="BN10" s="125">
        <f t="shared" ca="1" si="18"/>
        <v>20.461895680258813</v>
      </c>
      <c r="BO10" s="125">
        <f t="shared" ca="1" si="18"/>
        <v>20.5923095753482</v>
      </c>
      <c r="BP10" s="125">
        <f t="shared" ca="1" si="2"/>
        <v>20.718925007473818</v>
      </c>
      <c r="BQ10" s="125">
        <f t="shared" ca="1" si="3"/>
        <v>20.841852611479272</v>
      </c>
      <c r="BR10" s="125">
        <f t="shared" ca="1" si="4"/>
        <v>20.96119979983408</v>
      </c>
      <c r="BS10" s="125">
        <f t="shared" ca="1" si="5"/>
        <v>21.077070856489236</v>
      </c>
      <c r="BT10" s="125">
        <f t="shared" ca="1" si="6"/>
        <v>21.189567027999097</v>
      </c>
      <c r="BU10" s="125">
        <f t="shared" ca="1" si="6"/>
        <v>21.29878661198925</v>
      </c>
    </row>
    <row r="11" spans="1:79" x14ac:dyDescent="0.3">
      <c r="B11" s="134">
        <v>8</v>
      </c>
      <c r="C11" s="140"/>
      <c r="D11" s="140"/>
      <c r="E11" s="140"/>
      <c r="F11" s="140"/>
      <c r="G11" s="140"/>
      <c r="H11" s="140"/>
      <c r="I11" s="140"/>
      <c r="J11" s="140"/>
      <c r="K11" s="125">
        <f ca="1">OFFSET($C$80,0,K$2)</f>
        <v>0.75941155621625056</v>
      </c>
      <c r="L11" s="125">
        <f t="shared" ref="L11:AQ11" ca="1" si="19">K11+L$80</f>
        <v>1.4931425284058646</v>
      </c>
      <c r="M11" s="125">
        <f t="shared" ca="1" si="19"/>
        <v>2.2020613421156368</v>
      </c>
      <c r="N11" s="125">
        <f t="shared" ca="1" si="19"/>
        <v>2.8870070558448853</v>
      </c>
      <c r="O11" s="125">
        <f t="shared" ca="1" si="19"/>
        <v>3.5487903541340144</v>
      </c>
      <c r="P11" s="125">
        <f t="shared" ca="1" si="19"/>
        <v>4.1881945070703708</v>
      </c>
      <c r="Q11" s="125">
        <f t="shared" ca="1" si="19"/>
        <v>4.8059762973470441</v>
      </c>
      <c r="R11" s="125">
        <f t="shared" ca="1" si="19"/>
        <v>5.402866915971849</v>
      </c>
      <c r="S11" s="125">
        <f t="shared" ca="1" si="19"/>
        <v>5.9795728276866367</v>
      </c>
      <c r="T11" s="125">
        <f t="shared" ca="1" si="19"/>
        <v>6.5367766071212143</v>
      </c>
      <c r="U11" s="125">
        <f t="shared" ca="1" si="19"/>
        <v>7.0751377466715306</v>
      </c>
      <c r="V11" s="125">
        <f t="shared" ca="1" si="19"/>
        <v>7.5952934370583094</v>
      </c>
      <c r="W11" s="125">
        <f t="shared" ca="1" si="19"/>
        <v>8.0978593214899792</v>
      </c>
      <c r="X11" s="125">
        <f t="shared" ca="1" si="19"/>
        <v>8.5834302243225107</v>
      </c>
      <c r="Y11" s="125">
        <f t="shared" ca="1" si="19"/>
        <v>9.0525808550785811</v>
      </c>
      <c r="Z11" s="125">
        <f t="shared" ca="1" si="19"/>
        <v>9.5058664886593256</v>
      </c>
      <c r="AA11" s="125">
        <f t="shared" ca="1" si="19"/>
        <v>9.9438236225537633</v>
      </c>
      <c r="AB11" s="125">
        <f t="shared" ca="1" si="19"/>
        <v>10.366970611823753</v>
      </c>
      <c r="AC11" s="125">
        <f t="shared" ca="1" si="19"/>
        <v>10.775808282616012</v>
      </c>
      <c r="AD11" s="125">
        <f t="shared" ca="1" si="19"/>
        <v>11.170820524927374</v>
      </c>
      <c r="AE11" s="125">
        <f t="shared" ca="1" si="19"/>
        <v>11.552474865324825</v>
      </c>
      <c r="AF11" s="125">
        <f t="shared" ca="1" si="19"/>
        <v>11.921223020298209</v>
      </c>
      <c r="AG11" s="125">
        <f t="shared" ca="1" si="19"/>
        <v>12.277501430900511</v>
      </c>
      <c r="AH11" s="125">
        <f t="shared" ca="1" si="19"/>
        <v>12.62340280041731</v>
      </c>
      <c r="AI11" s="125">
        <f t="shared" ca="1" si="19"/>
        <v>12.959229372763716</v>
      </c>
      <c r="AJ11" s="125">
        <f t="shared" ca="1" si="19"/>
        <v>13.285274588634014</v>
      </c>
      <c r="AK11" s="125">
        <f t="shared" ca="1" si="19"/>
        <v>13.601823341906147</v>
      </c>
      <c r="AL11" s="125">
        <f t="shared" ca="1" si="19"/>
        <v>13.909152228578122</v>
      </c>
      <c r="AM11" s="125">
        <f t="shared" ca="1" si="19"/>
        <v>14.207529788453826</v>
      </c>
      <c r="AN11" s="125">
        <f t="shared" ca="1" si="19"/>
        <v>14.49721673978946</v>
      </c>
      <c r="AO11" s="125">
        <f t="shared" ca="1" si="19"/>
        <v>14.778466207105609</v>
      </c>
      <c r="AP11" s="125">
        <f t="shared" ca="1" si="19"/>
        <v>15.051523942364007</v>
      </c>
      <c r="AQ11" s="125">
        <f t="shared" ca="1" si="19"/>
        <v>15.316628539702258</v>
      </c>
      <c r="AR11" s="125">
        <f t="shared" ref="AR11:BO11" ca="1" si="20">AQ11+AR$80</f>
        <v>15.574011643914151</v>
      </c>
      <c r="AS11" s="125">
        <f t="shared" ca="1" si="20"/>
        <v>15.823898152857737</v>
      </c>
      <c r="AT11" s="125">
        <f t="shared" ca="1" si="20"/>
        <v>16.066506413968014</v>
      </c>
      <c r="AU11" s="125">
        <f t="shared" ca="1" si="20"/>
        <v>16.302048415045952</v>
      </c>
      <c r="AV11" s="125">
        <f t="shared" ca="1" si="20"/>
        <v>16.530729969490555</v>
      </c>
      <c r="AW11" s="125">
        <f t="shared" ca="1" si="20"/>
        <v>16.752750896135797</v>
      </c>
      <c r="AX11" s="125">
        <f t="shared" ca="1" si="20"/>
        <v>16.968305193849627</v>
      </c>
      <c r="AY11" s="125">
        <f t="shared" ca="1" si="20"/>
        <v>17.177581211047521</v>
      </c>
      <c r="AZ11" s="125">
        <f t="shared" ca="1" si="20"/>
        <v>17.380761810268776</v>
      </c>
      <c r="BA11" s="125">
        <f t="shared" ca="1" si="20"/>
        <v>17.578024527959315</v>
      </c>
      <c r="BB11" s="125">
        <f t="shared" ca="1" si="20"/>
        <v>17.769541729600615</v>
      </c>
      <c r="BC11" s="125">
        <f t="shared" ca="1" si="20"/>
        <v>17.955480760320324</v>
      </c>
      <c r="BD11" s="125">
        <f t="shared" ca="1" si="20"/>
        <v>18.136004091116156</v>
      </c>
      <c r="BE11" s="125">
        <f t="shared" ca="1" si="20"/>
        <v>18.311269460820849</v>
      </c>
      <c r="BF11" s="125">
        <f t="shared" ca="1" si="20"/>
        <v>18.481430013932201</v>
      </c>
      <c r="BG11" s="125">
        <f t="shared" ca="1" si="20"/>
        <v>18.646634434428659</v>
      </c>
      <c r="BH11" s="125">
        <f t="shared" ca="1" si="20"/>
        <v>18.807027075687355</v>
      </c>
      <c r="BI11" s="125">
        <f t="shared" ca="1" si="20"/>
        <v>18.962748086618127</v>
      </c>
      <c r="BJ11" s="125">
        <f t="shared" ca="1" si="20"/>
        <v>19.113933534123735</v>
      </c>
      <c r="BK11" s="125">
        <f t="shared" ca="1" si="20"/>
        <v>19.260715521993255</v>
      </c>
      <c r="BL11" s="125">
        <f t="shared" ca="1" si="20"/>
        <v>19.403222306332594</v>
      </c>
      <c r="BM11" s="125">
        <f t="shared" ca="1" si="20"/>
        <v>19.541578407632926</v>
      </c>
      <c r="BN11" s="125">
        <f t="shared" ca="1" si="20"/>
        <v>19.675904719574994</v>
      </c>
      <c r="BO11" s="125">
        <f t="shared" ca="1" si="20"/>
        <v>19.806318614664381</v>
      </c>
      <c r="BP11" s="125">
        <f t="shared" ca="1" si="2"/>
        <v>19.932934046789999</v>
      </c>
      <c r="BQ11" s="125">
        <f t="shared" ca="1" si="3"/>
        <v>20.055861650795453</v>
      </c>
      <c r="BR11" s="125">
        <f t="shared" ca="1" si="4"/>
        <v>20.175208839150262</v>
      </c>
      <c r="BS11" s="125">
        <f t="shared" ca="1" si="5"/>
        <v>20.291079895805417</v>
      </c>
      <c r="BT11" s="125">
        <f t="shared" ca="1" si="6"/>
        <v>20.403576067315278</v>
      </c>
      <c r="BU11" s="125">
        <f t="shared" ca="1" si="6"/>
        <v>20.512795651305431</v>
      </c>
      <c r="BV11" s="420"/>
    </row>
    <row r="12" spans="1:79" x14ac:dyDescent="0.3">
      <c r="B12" s="134">
        <v>9</v>
      </c>
      <c r="C12" s="140"/>
      <c r="D12" s="140"/>
      <c r="E12" s="140"/>
      <c r="F12" s="140"/>
      <c r="G12" s="140"/>
      <c r="H12" s="140"/>
      <c r="I12" s="140"/>
      <c r="J12" s="140"/>
      <c r="K12" s="140"/>
      <c r="L12" s="125">
        <f ca="1">OFFSET($C$80,0,L$2)</f>
        <v>0.73373097218961414</v>
      </c>
      <c r="M12" s="125">
        <f t="shared" ref="M12:AR12" ca="1" si="21">L12+M$80</f>
        <v>1.4426497858993863</v>
      </c>
      <c r="N12" s="125">
        <f t="shared" ca="1" si="21"/>
        <v>2.1275954996286348</v>
      </c>
      <c r="O12" s="125">
        <f t="shared" ca="1" si="21"/>
        <v>2.789378797917764</v>
      </c>
      <c r="P12" s="125">
        <f t="shared" ca="1" si="21"/>
        <v>3.4287829508541208</v>
      </c>
      <c r="Q12" s="125">
        <f t="shared" ca="1" si="21"/>
        <v>4.0465647411307941</v>
      </c>
      <c r="R12" s="125">
        <f t="shared" ca="1" si="21"/>
        <v>4.643455359755599</v>
      </c>
      <c r="S12" s="125">
        <f t="shared" ca="1" si="21"/>
        <v>5.2201612714703867</v>
      </c>
      <c r="T12" s="125">
        <f t="shared" ca="1" si="21"/>
        <v>5.7773650509049643</v>
      </c>
      <c r="U12" s="125">
        <f t="shared" ca="1" si="21"/>
        <v>6.3157261904552806</v>
      </c>
      <c r="V12" s="125">
        <f t="shared" ca="1" si="21"/>
        <v>6.8358818808420594</v>
      </c>
      <c r="W12" s="125">
        <f t="shared" ca="1" si="21"/>
        <v>7.3384477652737301</v>
      </c>
      <c r="X12" s="125">
        <f t="shared" ca="1" si="21"/>
        <v>7.8240186681062625</v>
      </c>
      <c r="Y12" s="125">
        <f t="shared" ca="1" si="21"/>
        <v>8.2931692988623329</v>
      </c>
      <c r="Z12" s="125">
        <f t="shared" ca="1" si="21"/>
        <v>8.7464549324430774</v>
      </c>
      <c r="AA12" s="125">
        <f t="shared" ca="1" si="21"/>
        <v>9.1844120663375151</v>
      </c>
      <c r="AB12" s="125">
        <f t="shared" ca="1" si="21"/>
        <v>9.6075590556075046</v>
      </c>
      <c r="AC12" s="125">
        <f t="shared" ca="1" si="21"/>
        <v>10.016396726399764</v>
      </c>
      <c r="AD12" s="125">
        <f t="shared" ca="1" si="21"/>
        <v>10.411408968711125</v>
      </c>
      <c r="AE12" s="125">
        <f t="shared" ca="1" si="21"/>
        <v>10.793063309108577</v>
      </c>
      <c r="AF12" s="125">
        <f t="shared" ca="1" si="21"/>
        <v>11.161811464081961</v>
      </c>
      <c r="AG12" s="125">
        <f t="shared" ca="1" si="21"/>
        <v>11.518089874684263</v>
      </c>
      <c r="AH12" s="125">
        <f t="shared" ca="1" si="21"/>
        <v>11.863991244201062</v>
      </c>
      <c r="AI12" s="125">
        <f t="shared" ca="1" si="21"/>
        <v>12.199817816547467</v>
      </c>
      <c r="AJ12" s="125">
        <f t="shared" ca="1" si="21"/>
        <v>12.525863032417764</v>
      </c>
      <c r="AK12" s="125">
        <f t="shared" ca="1" si="21"/>
        <v>12.842411785689897</v>
      </c>
      <c r="AL12" s="125">
        <f t="shared" ca="1" si="21"/>
        <v>13.149740672361872</v>
      </c>
      <c r="AM12" s="125">
        <f t="shared" ca="1" si="21"/>
        <v>13.448118232237576</v>
      </c>
      <c r="AN12" s="125">
        <f t="shared" ca="1" si="21"/>
        <v>13.73780518357321</v>
      </c>
      <c r="AO12" s="125">
        <f t="shared" ca="1" si="21"/>
        <v>14.019054650889359</v>
      </c>
      <c r="AP12" s="125">
        <f t="shared" ca="1" si="21"/>
        <v>14.292112386147757</v>
      </c>
      <c r="AQ12" s="125">
        <f t="shared" ca="1" si="21"/>
        <v>14.557216983486008</v>
      </c>
      <c r="AR12" s="125">
        <f t="shared" ca="1" si="21"/>
        <v>14.814600087697901</v>
      </c>
      <c r="AS12" s="125">
        <f t="shared" ref="AS12:BO12" ca="1" si="22">AR12+AS$80</f>
        <v>15.064486596641487</v>
      </c>
      <c r="AT12" s="125">
        <f t="shared" ca="1" si="22"/>
        <v>15.307094857751764</v>
      </c>
      <c r="AU12" s="125">
        <f t="shared" ca="1" si="22"/>
        <v>15.542636858829704</v>
      </c>
      <c r="AV12" s="125">
        <f t="shared" ca="1" si="22"/>
        <v>15.771318413274305</v>
      </c>
      <c r="AW12" s="125">
        <f t="shared" ca="1" si="22"/>
        <v>15.993339339919549</v>
      </c>
      <c r="AX12" s="125">
        <f t="shared" ca="1" si="22"/>
        <v>16.208893637633377</v>
      </c>
      <c r="AY12" s="125">
        <f t="shared" ca="1" si="22"/>
        <v>16.418169654831271</v>
      </c>
      <c r="AZ12" s="125">
        <f t="shared" ca="1" si="22"/>
        <v>16.621350254052526</v>
      </c>
      <c r="BA12" s="125">
        <f t="shared" ca="1" si="22"/>
        <v>16.818612971743065</v>
      </c>
      <c r="BB12" s="125">
        <f t="shared" ca="1" si="22"/>
        <v>17.010130173384365</v>
      </c>
      <c r="BC12" s="125">
        <f t="shared" ca="1" si="22"/>
        <v>17.196069204104074</v>
      </c>
      <c r="BD12" s="125">
        <f t="shared" ca="1" si="22"/>
        <v>17.376592534899906</v>
      </c>
      <c r="BE12" s="125">
        <f t="shared" ca="1" si="22"/>
        <v>17.551857904604599</v>
      </c>
      <c r="BF12" s="125">
        <f t="shared" ca="1" si="22"/>
        <v>17.722018457715951</v>
      </c>
      <c r="BG12" s="125">
        <f t="shared" ca="1" si="22"/>
        <v>17.887222878212409</v>
      </c>
      <c r="BH12" s="125">
        <f t="shared" ca="1" si="22"/>
        <v>18.047615519471105</v>
      </c>
      <c r="BI12" s="125">
        <f t="shared" ca="1" si="22"/>
        <v>18.203336530401877</v>
      </c>
      <c r="BJ12" s="125">
        <f t="shared" ca="1" si="22"/>
        <v>18.354521977907485</v>
      </c>
      <c r="BK12" s="125">
        <f t="shared" ca="1" si="22"/>
        <v>18.501303965777005</v>
      </c>
      <c r="BL12" s="125">
        <f t="shared" ca="1" si="22"/>
        <v>18.643810750116344</v>
      </c>
      <c r="BM12" s="125">
        <f t="shared" ca="1" si="22"/>
        <v>18.782166851416676</v>
      </c>
      <c r="BN12" s="125">
        <f t="shared" ca="1" si="22"/>
        <v>18.916493163358744</v>
      </c>
      <c r="BO12" s="125">
        <f t="shared" ca="1" si="22"/>
        <v>19.046907058448131</v>
      </c>
      <c r="BP12" s="125">
        <f t="shared" ca="1" si="2"/>
        <v>19.173522490573749</v>
      </c>
      <c r="BQ12" s="125">
        <f t="shared" ca="1" si="3"/>
        <v>19.296450094579203</v>
      </c>
      <c r="BR12" s="125">
        <f t="shared" ca="1" si="4"/>
        <v>19.415797282934012</v>
      </c>
      <c r="BS12" s="125">
        <f t="shared" ca="1" si="5"/>
        <v>19.531668339589167</v>
      </c>
      <c r="BT12" s="125">
        <f t="shared" ca="1" si="6"/>
        <v>19.644164511099028</v>
      </c>
      <c r="BU12" s="125">
        <f t="shared" ca="1" si="6"/>
        <v>19.753384095089181</v>
      </c>
      <c r="BV12" s="420"/>
      <c r="BW12" s="420"/>
    </row>
    <row r="13" spans="1:79" x14ac:dyDescent="0.3">
      <c r="B13" s="134">
        <v>10</v>
      </c>
      <c r="C13" s="140"/>
      <c r="D13" s="140"/>
      <c r="E13" s="140"/>
      <c r="F13" s="140"/>
      <c r="G13" s="140"/>
      <c r="H13" s="140"/>
      <c r="I13" s="140"/>
      <c r="J13" s="140"/>
      <c r="K13" s="140"/>
      <c r="L13" s="140"/>
      <c r="M13" s="125">
        <f ca="1">OFFSET($C$80,0,M$2)</f>
        <v>0.70891881370977217</v>
      </c>
      <c r="N13" s="125">
        <f t="shared" ref="N13:AS13" ca="1" si="23">M13+N$80</f>
        <v>1.3938645274390207</v>
      </c>
      <c r="O13" s="125">
        <f t="shared" ca="1" si="23"/>
        <v>2.0556478257281499</v>
      </c>
      <c r="P13" s="125">
        <f t="shared" ca="1" si="23"/>
        <v>2.6950519786645066</v>
      </c>
      <c r="Q13" s="125">
        <f t="shared" ca="1" si="23"/>
        <v>3.3128337689411795</v>
      </c>
      <c r="R13" s="125">
        <f t="shared" ca="1" si="23"/>
        <v>3.9097243875659844</v>
      </c>
      <c r="S13" s="125">
        <f t="shared" ca="1" si="23"/>
        <v>4.4864302992807721</v>
      </c>
      <c r="T13" s="125">
        <f t="shared" ca="1" si="23"/>
        <v>5.0436340787153497</v>
      </c>
      <c r="U13" s="125">
        <f t="shared" ca="1" si="23"/>
        <v>5.581995218265666</v>
      </c>
      <c r="V13" s="125">
        <f t="shared" ca="1" si="23"/>
        <v>6.1021509086524448</v>
      </c>
      <c r="W13" s="125">
        <f t="shared" ca="1" si="23"/>
        <v>6.6047167930841155</v>
      </c>
      <c r="X13" s="125">
        <f t="shared" ca="1" si="23"/>
        <v>7.0902876959166479</v>
      </c>
      <c r="Y13" s="125">
        <f t="shared" ca="1" si="23"/>
        <v>7.5594383266727174</v>
      </c>
      <c r="Z13" s="125">
        <f t="shared" ca="1" si="23"/>
        <v>8.0127239602534619</v>
      </c>
      <c r="AA13" s="125">
        <f t="shared" ca="1" si="23"/>
        <v>8.4506810941478996</v>
      </c>
      <c r="AB13" s="125">
        <f t="shared" ca="1" si="23"/>
        <v>8.8738280834178891</v>
      </c>
      <c r="AC13" s="125">
        <f t="shared" ca="1" si="23"/>
        <v>9.2826657542101483</v>
      </c>
      <c r="AD13" s="125">
        <f t="shared" ca="1" si="23"/>
        <v>9.6776779965215098</v>
      </c>
      <c r="AE13" s="125">
        <f t="shared" ca="1" si="23"/>
        <v>10.059332336918962</v>
      </c>
      <c r="AF13" s="125">
        <f t="shared" ca="1" si="23"/>
        <v>10.428080491892345</v>
      </c>
      <c r="AG13" s="125">
        <f t="shared" ca="1" si="23"/>
        <v>10.784358902494647</v>
      </c>
      <c r="AH13" s="125">
        <f t="shared" ca="1" si="23"/>
        <v>11.130260272011446</v>
      </c>
      <c r="AI13" s="125">
        <f t="shared" ca="1" si="23"/>
        <v>11.466086844357852</v>
      </c>
      <c r="AJ13" s="125">
        <f t="shared" ca="1" si="23"/>
        <v>11.792132060228148</v>
      </c>
      <c r="AK13" s="125">
        <f t="shared" ca="1" si="23"/>
        <v>12.108680813500282</v>
      </c>
      <c r="AL13" s="125">
        <f t="shared" ca="1" si="23"/>
        <v>12.416009700172257</v>
      </c>
      <c r="AM13" s="125">
        <f t="shared" ca="1" si="23"/>
        <v>12.71438726004796</v>
      </c>
      <c r="AN13" s="125">
        <f t="shared" ca="1" si="23"/>
        <v>13.004074211383594</v>
      </c>
      <c r="AO13" s="125">
        <f t="shared" ca="1" si="23"/>
        <v>13.285323678699744</v>
      </c>
      <c r="AP13" s="125">
        <f t="shared" ca="1" si="23"/>
        <v>13.558381413958141</v>
      </c>
      <c r="AQ13" s="125">
        <f t="shared" ca="1" si="23"/>
        <v>13.823486011296392</v>
      </c>
      <c r="AR13" s="125">
        <f t="shared" ca="1" si="23"/>
        <v>14.080869115508285</v>
      </c>
      <c r="AS13" s="125">
        <f t="shared" ca="1" si="23"/>
        <v>14.330755624451871</v>
      </c>
      <c r="AT13" s="125">
        <f t="shared" ref="AT13:BO13" ca="1" si="24">AS13+AT$80</f>
        <v>14.573363885562149</v>
      </c>
      <c r="AU13" s="125">
        <f t="shared" ca="1" si="24"/>
        <v>14.808905886640089</v>
      </c>
      <c r="AV13" s="125">
        <f t="shared" ca="1" si="24"/>
        <v>15.037587441084689</v>
      </c>
      <c r="AW13" s="125">
        <f t="shared" ca="1" si="24"/>
        <v>15.259608367729934</v>
      </c>
      <c r="AX13" s="125">
        <f t="shared" ca="1" si="24"/>
        <v>15.475162665443763</v>
      </c>
      <c r="AY13" s="125">
        <f t="shared" ca="1" si="24"/>
        <v>15.684438682641655</v>
      </c>
      <c r="AZ13" s="125">
        <f t="shared" ca="1" si="24"/>
        <v>15.887619281862911</v>
      </c>
      <c r="BA13" s="125">
        <f t="shared" ca="1" si="24"/>
        <v>16.084881999553449</v>
      </c>
      <c r="BB13" s="125">
        <f t="shared" ca="1" si="24"/>
        <v>16.276399201194749</v>
      </c>
      <c r="BC13" s="125">
        <f t="shared" ca="1" si="24"/>
        <v>16.462338231914458</v>
      </c>
      <c r="BD13" s="125">
        <f t="shared" ca="1" si="24"/>
        <v>16.642861562710291</v>
      </c>
      <c r="BE13" s="125">
        <f t="shared" ca="1" si="24"/>
        <v>16.818126932414984</v>
      </c>
      <c r="BF13" s="125">
        <f t="shared" ca="1" si="24"/>
        <v>16.988287485526335</v>
      </c>
      <c r="BG13" s="125">
        <f t="shared" ca="1" si="24"/>
        <v>17.153491906022794</v>
      </c>
      <c r="BH13" s="125">
        <f t="shared" ca="1" si="24"/>
        <v>17.313884547281489</v>
      </c>
      <c r="BI13" s="125">
        <f t="shared" ca="1" si="24"/>
        <v>17.469605558212262</v>
      </c>
      <c r="BJ13" s="125">
        <f t="shared" ca="1" si="24"/>
        <v>17.620791005717869</v>
      </c>
      <c r="BK13" s="125">
        <f t="shared" ca="1" si="24"/>
        <v>17.76757299358739</v>
      </c>
      <c r="BL13" s="125">
        <f t="shared" ca="1" si="24"/>
        <v>17.910079777926729</v>
      </c>
      <c r="BM13" s="125">
        <f t="shared" ca="1" si="24"/>
        <v>18.04843587922706</v>
      </c>
      <c r="BN13" s="125">
        <f t="shared" ca="1" si="24"/>
        <v>18.182762191169129</v>
      </c>
      <c r="BO13" s="125">
        <f t="shared" ca="1" si="24"/>
        <v>18.313176086258515</v>
      </c>
      <c r="BP13" s="125">
        <f t="shared" ca="1" si="2"/>
        <v>18.439791518384133</v>
      </c>
      <c r="BQ13" s="125">
        <f t="shared" ca="1" si="3"/>
        <v>18.562719122389588</v>
      </c>
      <c r="BR13" s="125">
        <f t="shared" ca="1" si="4"/>
        <v>18.682066310744396</v>
      </c>
      <c r="BS13" s="125">
        <f t="shared" ca="1" si="5"/>
        <v>18.797937367399552</v>
      </c>
      <c r="BT13" s="125">
        <f t="shared" ca="1" si="6"/>
        <v>18.910433538909412</v>
      </c>
      <c r="BU13" s="125">
        <f t="shared" ca="1" si="6"/>
        <v>19.019653122899566</v>
      </c>
      <c r="BV13" s="420"/>
      <c r="BW13" s="420"/>
      <c r="BX13" s="420"/>
    </row>
    <row r="14" spans="1:79" x14ac:dyDescent="0.3">
      <c r="B14" s="134">
        <v>11</v>
      </c>
      <c r="C14" s="140"/>
      <c r="D14" s="140"/>
      <c r="E14" s="140"/>
      <c r="F14" s="140"/>
      <c r="G14" s="140"/>
      <c r="H14" s="140"/>
      <c r="I14" s="140"/>
      <c r="J14" s="140"/>
      <c r="K14" s="140"/>
      <c r="L14" s="140"/>
      <c r="M14" s="140"/>
      <c r="N14" s="125">
        <f ca="1">OFFSET($C$80,0,N$2)</f>
        <v>0.68494571372924851</v>
      </c>
      <c r="O14" s="125">
        <f t="shared" ref="O14:AT14" ca="1" si="25">N14+O$80</f>
        <v>1.3467290120183777</v>
      </c>
      <c r="P14" s="125">
        <f t="shared" ca="1" si="25"/>
        <v>1.9861331649547345</v>
      </c>
      <c r="Q14" s="125">
        <f t="shared" ca="1" si="25"/>
        <v>2.6039149552314074</v>
      </c>
      <c r="R14" s="125">
        <f t="shared" ca="1" si="25"/>
        <v>3.2008055738562122</v>
      </c>
      <c r="S14" s="125">
        <f t="shared" ca="1" si="25"/>
        <v>3.7775114855709999</v>
      </c>
      <c r="T14" s="125">
        <f t="shared" ca="1" si="25"/>
        <v>4.3347152650055776</v>
      </c>
      <c r="U14" s="125">
        <f t="shared" ca="1" si="25"/>
        <v>4.8730764045558939</v>
      </c>
      <c r="V14" s="125">
        <f t="shared" ca="1" si="25"/>
        <v>5.3932320949426726</v>
      </c>
      <c r="W14" s="125">
        <f t="shared" ca="1" si="25"/>
        <v>5.8957979793743434</v>
      </c>
      <c r="X14" s="125">
        <f t="shared" ca="1" si="25"/>
        <v>6.3813688822068757</v>
      </c>
      <c r="Y14" s="125">
        <f t="shared" ca="1" si="25"/>
        <v>6.8505195129629453</v>
      </c>
      <c r="Z14" s="125">
        <f t="shared" ca="1" si="25"/>
        <v>7.3038051465436888</v>
      </c>
      <c r="AA14" s="125">
        <f t="shared" ca="1" si="25"/>
        <v>7.7417622804381274</v>
      </c>
      <c r="AB14" s="125">
        <f t="shared" ca="1" si="25"/>
        <v>8.1649092697081169</v>
      </c>
      <c r="AC14" s="125">
        <f t="shared" ca="1" si="25"/>
        <v>8.5737469405003761</v>
      </c>
      <c r="AD14" s="125">
        <f t="shared" ca="1" si="25"/>
        <v>8.9687591828117377</v>
      </c>
      <c r="AE14" s="125">
        <f t="shared" ca="1" si="25"/>
        <v>9.3504135232091894</v>
      </c>
      <c r="AF14" s="125">
        <f t="shared" ca="1" si="25"/>
        <v>9.7191616781825729</v>
      </c>
      <c r="AG14" s="125">
        <f t="shared" ca="1" si="25"/>
        <v>10.075440088784875</v>
      </c>
      <c r="AH14" s="125">
        <f t="shared" ca="1" si="25"/>
        <v>10.421341458301674</v>
      </c>
      <c r="AI14" s="125">
        <f t="shared" ca="1" si="25"/>
        <v>10.75716803064808</v>
      </c>
      <c r="AJ14" s="125">
        <f t="shared" ca="1" si="25"/>
        <v>11.083213246518376</v>
      </c>
      <c r="AK14" s="125">
        <f t="shared" ca="1" si="25"/>
        <v>11.39976199979051</v>
      </c>
      <c r="AL14" s="125">
        <f t="shared" ca="1" si="25"/>
        <v>11.707090886462485</v>
      </c>
      <c r="AM14" s="125">
        <f t="shared" ca="1" si="25"/>
        <v>12.005468446338188</v>
      </c>
      <c r="AN14" s="125">
        <f t="shared" ca="1" si="25"/>
        <v>12.295155397673822</v>
      </c>
      <c r="AO14" s="125">
        <f t="shared" ca="1" si="25"/>
        <v>12.576404864989971</v>
      </c>
      <c r="AP14" s="125">
        <f t="shared" ca="1" si="25"/>
        <v>12.849462600248369</v>
      </c>
      <c r="AQ14" s="125">
        <f t="shared" ca="1" si="25"/>
        <v>13.11456719758662</v>
      </c>
      <c r="AR14" s="125">
        <f t="shared" ca="1" si="25"/>
        <v>13.371950301798513</v>
      </c>
      <c r="AS14" s="125">
        <f t="shared" ca="1" si="25"/>
        <v>13.621836810742099</v>
      </c>
      <c r="AT14" s="125">
        <f t="shared" ca="1" si="25"/>
        <v>13.864445071852376</v>
      </c>
      <c r="AU14" s="125">
        <f t="shared" ref="AU14:BO14" ca="1" si="26">AT14+AU$80</f>
        <v>14.099987072930317</v>
      </c>
      <c r="AV14" s="125">
        <f t="shared" ca="1" si="26"/>
        <v>14.328668627374917</v>
      </c>
      <c r="AW14" s="125">
        <f t="shared" ca="1" si="26"/>
        <v>14.550689554020162</v>
      </c>
      <c r="AX14" s="125">
        <f t="shared" ca="1" si="26"/>
        <v>14.766243851733991</v>
      </c>
      <c r="AY14" s="125">
        <f t="shared" ca="1" si="26"/>
        <v>14.975519868931883</v>
      </c>
      <c r="AZ14" s="125">
        <f t="shared" ca="1" si="26"/>
        <v>15.178700468153139</v>
      </c>
      <c r="BA14" s="125">
        <f t="shared" ca="1" si="26"/>
        <v>15.375963185843677</v>
      </c>
      <c r="BB14" s="125">
        <f t="shared" ca="1" si="26"/>
        <v>15.567480387484977</v>
      </c>
      <c r="BC14" s="125">
        <f t="shared" ca="1" si="26"/>
        <v>15.753419418204686</v>
      </c>
      <c r="BD14" s="125">
        <f t="shared" ca="1" si="26"/>
        <v>15.933942749000519</v>
      </c>
      <c r="BE14" s="125">
        <f t="shared" ca="1" si="26"/>
        <v>16.109208118705212</v>
      </c>
      <c r="BF14" s="125">
        <f t="shared" ca="1" si="26"/>
        <v>16.279368671816563</v>
      </c>
      <c r="BG14" s="125">
        <f t="shared" ca="1" si="26"/>
        <v>16.444573092313021</v>
      </c>
      <c r="BH14" s="125">
        <f t="shared" ca="1" si="26"/>
        <v>16.604965733571717</v>
      </c>
      <c r="BI14" s="125">
        <f t="shared" ca="1" si="26"/>
        <v>16.76068674450249</v>
      </c>
      <c r="BJ14" s="125">
        <f t="shared" ca="1" si="26"/>
        <v>16.911872192008097</v>
      </c>
      <c r="BK14" s="125">
        <f t="shared" ca="1" si="26"/>
        <v>17.058654179877617</v>
      </c>
      <c r="BL14" s="125">
        <f t="shared" ca="1" si="26"/>
        <v>17.201160964216957</v>
      </c>
      <c r="BM14" s="125">
        <f t="shared" ca="1" si="26"/>
        <v>17.339517065517288</v>
      </c>
      <c r="BN14" s="125">
        <f t="shared" ca="1" si="26"/>
        <v>17.473843377459357</v>
      </c>
      <c r="BO14" s="125">
        <f t="shared" ca="1" si="26"/>
        <v>17.604257272548743</v>
      </c>
      <c r="BP14" s="125">
        <f t="shared" ca="1" si="2"/>
        <v>17.730872704674361</v>
      </c>
      <c r="BQ14" s="125">
        <f t="shared" ca="1" si="3"/>
        <v>17.853800308679816</v>
      </c>
      <c r="BR14" s="125">
        <f t="shared" ca="1" si="4"/>
        <v>17.973147497034624</v>
      </c>
      <c r="BS14" s="125">
        <f t="shared" ca="1" si="5"/>
        <v>18.08901855368978</v>
      </c>
      <c r="BT14" s="125">
        <f t="shared" ca="1" si="6"/>
        <v>18.20151472519964</v>
      </c>
      <c r="BU14" s="125">
        <f t="shared" ca="1" si="6"/>
        <v>18.310734309189794</v>
      </c>
      <c r="BV14" s="420"/>
      <c r="BW14" s="420"/>
      <c r="BX14" s="420"/>
      <c r="BY14" s="420"/>
    </row>
    <row r="15" spans="1:79" x14ac:dyDescent="0.3">
      <c r="B15" s="134">
        <v>12</v>
      </c>
      <c r="C15" s="140"/>
      <c r="D15" s="140"/>
      <c r="E15" s="140"/>
      <c r="F15" s="140"/>
      <c r="G15" s="140"/>
      <c r="H15" s="140"/>
      <c r="I15" s="140"/>
      <c r="J15" s="140"/>
      <c r="K15" s="140"/>
      <c r="L15" s="140"/>
      <c r="M15" s="140"/>
      <c r="N15" s="140"/>
      <c r="O15" s="125">
        <f ca="1">OFFSET($C$80,0,O$2)</f>
        <v>0.66178329828912907</v>
      </c>
      <c r="P15" s="125">
        <f t="shared" ref="P15:AU15" ca="1" si="27">O15+P$80</f>
        <v>1.3011874512254857</v>
      </c>
      <c r="Q15" s="125">
        <f t="shared" ca="1" si="27"/>
        <v>1.9189692415021589</v>
      </c>
      <c r="R15" s="125">
        <f t="shared" ca="1" si="27"/>
        <v>2.5158598601269637</v>
      </c>
      <c r="S15" s="125">
        <f t="shared" ca="1" si="27"/>
        <v>3.092565771841751</v>
      </c>
      <c r="T15" s="125">
        <f t="shared" ca="1" si="27"/>
        <v>3.6497695512763282</v>
      </c>
      <c r="U15" s="125">
        <f t="shared" ca="1" si="27"/>
        <v>4.1881306908266449</v>
      </c>
      <c r="V15" s="125">
        <f t="shared" ca="1" si="27"/>
        <v>4.7082863812134237</v>
      </c>
      <c r="W15" s="125">
        <f t="shared" ca="1" si="27"/>
        <v>5.2108522656450944</v>
      </c>
      <c r="X15" s="125">
        <f t="shared" ca="1" si="27"/>
        <v>5.6964231684776268</v>
      </c>
      <c r="Y15" s="125">
        <f t="shared" ca="1" si="27"/>
        <v>6.1655737992336963</v>
      </c>
      <c r="Z15" s="125">
        <f t="shared" ca="1" si="27"/>
        <v>6.6188594328144399</v>
      </c>
      <c r="AA15" s="125">
        <f t="shared" ca="1" si="27"/>
        <v>7.0568165667088785</v>
      </c>
      <c r="AB15" s="125">
        <f t="shared" ca="1" si="27"/>
        <v>7.4799635559788671</v>
      </c>
      <c r="AC15" s="125">
        <f t="shared" ca="1" si="27"/>
        <v>7.8888012267711272</v>
      </c>
      <c r="AD15" s="125">
        <f t="shared" ca="1" si="27"/>
        <v>8.2838134690824887</v>
      </c>
      <c r="AE15" s="125">
        <f t="shared" ca="1" si="27"/>
        <v>8.6654678094799404</v>
      </c>
      <c r="AF15" s="125">
        <f t="shared" ca="1" si="27"/>
        <v>9.034215964453324</v>
      </c>
      <c r="AG15" s="125">
        <f t="shared" ca="1" si="27"/>
        <v>9.390494375055626</v>
      </c>
      <c r="AH15" s="125">
        <f t="shared" ca="1" si="27"/>
        <v>9.736395744572425</v>
      </c>
      <c r="AI15" s="125">
        <f t="shared" ca="1" si="27"/>
        <v>10.072222316918831</v>
      </c>
      <c r="AJ15" s="125">
        <f t="shared" ca="1" si="27"/>
        <v>10.398267532789127</v>
      </c>
      <c r="AK15" s="125">
        <f t="shared" ca="1" si="27"/>
        <v>10.714816286061261</v>
      </c>
      <c r="AL15" s="125">
        <f t="shared" ca="1" si="27"/>
        <v>11.022145172733236</v>
      </c>
      <c r="AM15" s="125">
        <f t="shared" ca="1" si="27"/>
        <v>11.320522732608939</v>
      </c>
      <c r="AN15" s="125">
        <f t="shared" ca="1" si="27"/>
        <v>11.610209683944573</v>
      </c>
      <c r="AO15" s="125">
        <f t="shared" ca="1" si="27"/>
        <v>11.891459151260722</v>
      </c>
      <c r="AP15" s="125">
        <f t="shared" ca="1" si="27"/>
        <v>12.16451688651912</v>
      </c>
      <c r="AQ15" s="125">
        <f t="shared" ca="1" si="27"/>
        <v>12.429621483857371</v>
      </c>
      <c r="AR15" s="125">
        <f t="shared" ca="1" si="27"/>
        <v>12.687004588069264</v>
      </c>
      <c r="AS15" s="125">
        <f t="shared" ca="1" si="27"/>
        <v>12.93689109701285</v>
      </c>
      <c r="AT15" s="125">
        <f t="shared" ca="1" si="27"/>
        <v>13.179499358123127</v>
      </c>
      <c r="AU15" s="125">
        <f t="shared" ca="1" si="27"/>
        <v>13.415041359201068</v>
      </c>
      <c r="AV15" s="125">
        <f t="shared" ref="AV15:BO15" ca="1" si="28">AU15+AV$80</f>
        <v>13.643722913645668</v>
      </c>
      <c r="AW15" s="125">
        <f t="shared" ca="1" si="28"/>
        <v>13.865743840290913</v>
      </c>
      <c r="AX15" s="125">
        <f t="shared" ca="1" si="28"/>
        <v>14.081298138004742</v>
      </c>
      <c r="AY15" s="125">
        <f t="shared" ca="1" si="28"/>
        <v>14.290574155202634</v>
      </c>
      <c r="AZ15" s="125">
        <f t="shared" ca="1" si="28"/>
        <v>14.49375475442389</v>
      </c>
      <c r="BA15" s="125">
        <f t="shared" ca="1" si="28"/>
        <v>14.691017472114428</v>
      </c>
      <c r="BB15" s="125">
        <f t="shared" ca="1" si="28"/>
        <v>14.882534673755728</v>
      </c>
      <c r="BC15" s="125">
        <f t="shared" ca="1" si="28"/>
        <v>15.068473704475437</v>
      </c>
      <c r="BD15" s="125">
        <f t="shared" ca="1" si="28"/>
        <v>15.24899703527127</v>
      </c>
      <c r="BE15" s="125">
        <f t="shared" ca="1" si="28"/>
        <v>15.424262404975963</v>
      </c>
      <c r="BF15" s="125">
        <f t="shared" ca="1" si="28"/>
        <v>15.594422958087314</v>
      </c>
      <c r="BG15" s="125">
        <f t="shared" ca="1" si="28"/>
        <v>15.759627378583772</v>
      </c>
      <c r="BH15" s="125">
        <f t="shared" ca="1" si="28"/>
        <v>15.92002001984247</v>
      </c>
      <c r="BI15" s="125">
        <f t="shared" ca="1" si="28"/>
        <v>16.075741030773244</v>
      </c>
      <c r="BJ15" s="125">
        <f t="shared" ca="1" si="28"/>
        <v>16.226926478278852</v>
      </c>
      <c r="BK15" s="125">
        <f t="shared" ca="1" si="28"/>
        <v>16.373708466148372</v>
      </c>
      <c r="BL15" s="125">
        <f t="shared" ca="1" si="28"/>
        <v>16.516215250487711</v>
      </c>
      <c r="BM15" s="125">
        <f t="shared" ca="1" si="28"/>
        <v>16.654571351788043</v>
      </c>
      <c r="BN15" s="125">
        <f t="shared" ca="1" si="28"/>
        <v>16.788897663730111</v>
      </c>
      <c r="BO15" s="125">
        <f t="shared" ca="1" si="28"/>
        <v>16.919311558819498</v>
      </c>
      <c r="BP15" s="125">
        <f t="shared" ca="1" si="2"/>
        <v>17.045926990945116</v>
      </c>
      <c r="BQ15" s="125">
        <f t="shared" ca="1" si="3"/>
        <v>17.16885459495057</v>
      </c>
      <c r="BR15" s="125">
        <f t="shared" ca="1" si="4"/>
        <v>17.288201783305379</v>
      </c>
      <c r="BS15" s="125">
        <f t="shared" ca="1" si="5"/>
        <v>17.404072839960534</v>
      </c>
      <c r="BT15" s="125">
        <f t="shared" ca="1" si="6"/>
        <v>17.516569011470395</v>
      </c>
      <c r="BU15" s="125">
        <f t="shared" ca="1" si="6"/>
        <v>17.625788595460548</v>
      </c>
      <c r="BV15" s="420"/>
      <c r="BW15" s="420"/>
      <c r="BX15" s="420"/>
      <c r="BY15" s="420"/>
      <c r="BZ15" s="420"/>
    </row>
    <row r="16" spans="1:79" x14ac:dyDescent="0.3">
      <c r="B16" s="134">
        <v>13</v>
      </c>
      <c r="C16" s="140"/>
      <c r="D16" s="140"/>
      <c r="E16" s="140"/>
      <c r="F16" s="140"/>
      <c r="G16" s="140"/>
      <c r="H16" s="140"/>
      <c r="I16" s="140"/>
      <c r="J16" s="140"/>
      <c r="K16" s="140"/>
      <c r="L16" s="140"/>
      <c r="M16" s="140"/>
      <c r="N16" s="140"/>
      <c r="O16" s="140"/>
      <c r="P16" s="125">
        <f ca="1">OFFSET($C$80,0,P$2)</f>
        <v>0.63940415293635666</v>
      </c>
      <c r="Q16" s="125">
        <f t="shared" ref="Q16:AV16" ca="1" si="29">P16+Q$80</f>
        <v>1.2571859432130297</v>
      </c>
      <c r="R16" s="125">
        <f t="shared" ca="1" si="29"/>
        <v>1.8540765618378345</v>
      </c>
      <c r="S16" s="125">
        <f t="shared" ca="1" si="29"/>
        <v>2.4307824735526218</v>
      </c>
      <c r="T16" s="125">
        <f t="shared" ca="1" si="29"/>
        <v>2.987986252987199</v>
      </c>
      <c r="U16" s="125">
        <f t="shared" ca="1" si="29"/>
        <v>3.5263473925375153</v>
      </c>
      <c r="V16" s="125">
        <f t="shared" ca="1" si="29"/>
        <v>4.0465030829242945</v>
      </c>
      <c r="W16" s="125">
        <f t="shared" ca="1" si="29"/>
        <v>4.5490689673559652</v>
      </c>
      <c r="X16" s="125">
        <f t="shared" ca="1" si="29"/>
        <v>5.0346398701884976</v>
      </c>
      <c r="Y16" s="125">
        <f t="shared" ca="1" si="29"/>
        <v>5.5037905009445671</v>
      </c>
      <c r="Z16" s="125">
        <f t="shared" ca="1" si="29"/>
        <v>5.9570761345253107</v>
      </c>
      <c r="AA16" s="125">
        <f t="shared" ca="1" si="29"/>
        <v>6.3950332684197493</v>
      </c>
      <c r="AB16" s="125">
        <f t="shared" ca="1" si="29"/>
        <v>6.8181802576897379</v>
      </c>
      <c r="AC16" s="125">
        <f t="shared" ca="1" si="29"/>
        <v>7.227017928481998</v>
      </c>
      <c r="AD16" s="125">
        <f t="shared" ca="1" si="29"/>
        <v>7.6220301707933604</v>
      </c>
      <c r="AE16" s="125">
        <f t="shared" ca="1" si="29"/>
        <v>8.0036845111908121</v>
      </c>
      <c r="AF16" s="125">
        <f t="shared" ca="1" si="29"/>
        <v>8.3724326661641957</v>
      </c>
      <c r="AG16" s="125">
        <f t="shared" ca="1" si="29"/>
        <v>8.7287110767664977</v>
      </c>
      <c r="AH16" s="125">
        <f t="shared" ca="1" si="29"/>
        <v>9.0746124462832967</v>
      </c>
      <c r="AI16" s="125">
        <f t="shared" ca="1" si="29"/>
        <v>9.4104390186297024</v>
      </c>
      <c r="AJ16" s="125">
        <f t="shared" ca="1" si="29"/>
        <v>9.7364842345000007</v>
      </c>
      <c r="AK16" s="125">
        <f t="shared" ca="1" si="29"/>
        <v>10.053032987772134</v>
      </c>
      <c r="AL16" s="125">
        <f t="shared" ca="1" si="29"/>
        <v>10.360361874444109</v>
      </c>
      <c r="AM16" s="125">
        <f t="shared" ca="1" si="29"/>
        <v>10.658739434319813</v>
      </c>
      <c r="AN16" s="125">
        <f t="shared" ca="1" si="29"/>
        <v>10.948426385655447</v>
      </c>
      <c r="AO16" s="125">
        <f t="shared" ca="1" si="29"/>
        <v>11.229675852971596</v>
      </c>
      <c r="AP16" s="125">
        <f t="shared" ca="1" si="29"/>
        <v>11.502733588229994</v>
      </c>
      <c r="AQ16" s="125">
        <f t="shared" ca="1" si="29"/>
        <v>11.767838185568245</v>
      </c>
      <c r="AR16" s="125">
        <f t="shared" ca="1" si="29"/>
        <v>12.025221289780138</v>
      </c>
      <c r="AS16" s="125">
        <f t="shared" ca="1" si="29"/>
        <v>12.275107798723724</v>
      </c>
      <c r="AT16" s="125">
        <f t="shared" ca="1" si="29"/>
        <v>12.517716059834001</v>
      </c>
      <c r="AU16" s="125">
        <f t="shared" ca="1" si="29"/>
        <v>12.753258060911941</v>
      </c>
      <c r="AV16" s="125">
        <f t="shared" ca="1" si="29"/>
        <v>12.981939615356541</v>
      </c>
      <c r="AW16" s="125">
        <f t="shared" ref="AW16:BO16" ca="1" si="30">AV16+AW$80</f>
        <v>13.203960542001786</v>
      </c>
      <c r="AX16" s="125">
        <f t="shared" ca="1" si="30"/>
        <v>13.419514839715616</v>
      </c>
      <c r="AY16" s="125">
        <f t="shared" ca="1" si="30"/>
        <v>13.628790856913508</v>
      </c>
      <c r="AZ16" s="125">
        <f t="shared" ca="1" si="30"/>
        <v>13.831971456134763</v>
      </c>
      <c r="BA16" s="125">
        <f t="shared" ca="1" si="30"/>
        <v>14.029234173825301</v>
      </c>
      <c r="BB16" s="125">
        <f t="shared" ca="1" si="30"/>
        <v>14.220751375466602</v>
      </c>
      <c r="BC16" s="125">
        <f t="shared" ca="1" si="30"/>
        <v>14.406690406186311</v>
      </c>
      <c r="BD16" s="125">
        <f t="shared" ca="1" si="30"/>
        <v>14.587213736982143</v>
      </c>
      <c r="BE16" s="125">
        <f t="shared" ca="1" si="30"/>
        <v>14.762479106686836</v>
      </c>
      <c r="BF16" s="125">
        <f t="shared" ca="1" si="30"/>
        <v>14.932639659798188</v>
      </c>
      <c r="BG16" s="125">
        <f t="shared" ca="1" si="30"/>
        <v>15.097844080294646</v>
      </c>
      <c r="BH16" s="125">
        <f t="shared" ca="1" si="30"/>
        <v>15.258236721553343</v>
      </c>
      <c r="BI16" s="125">
        <f t="shared" ca="1" si="30"/>
        <v>15.413957732484118</v>
      </c>
      <c r="BJ16" s="125">
        <f t="shared" ca="1" si="30"/>
        <v>15.565143179989724</v>
      </c>
      <c r="BK16" s="125">
        <f t="shared" ca="1" si="30"/>
        <v>15.711925167859244</v>
      </c>
      <c r="BL16" s="125">
        <f t="shared" ca="1" si="30"/>
        <v>15.854431952198583</v>
      </c>
      <c r="BM16" s="125">
        <f t="shared" ca="1" si="30"/>
        <v>15.992788053498913</v>
      </c>
      <c r="BN16" s="125">
        <f t="shared" ca="1" si="30"/>
        <v>16.127114365440981</v>
      </c>
      <c r="BO16" s="125">
        <f t="shared" ca="1" si="30"/>
        <v>16.257528260530368</v>
      </c>
      <c r="BP16" s="125">
        <f t="shared" ca="1" si="2"/>
        <v>16.384143692655986</v>
      </c>
      <c r="BQ16" s="125">
        <f t="shared" ca="1" si="3"/>
        <v>16.50707129666144</v>
      </c>
      <c r="BR16" s="125">
        <f t="shared" ca="1" si="4"/>
        <v>16.626418485016249</v>
      </c>
      <c r="BS16" s="125">
        <f t="shared" ca="1" si="5"/>
        <v>16.742289541671404</v>
      </c>
      <c r="BT16" s="125">
        <f t="shared" ca="1" si="6"/>
        <v>16.854785713181265</v>
      </c>
      <c r="BU16" s="125">
        <f t="shared" ca="1" si="6"/>
        <v>16.964005297171418</v>
      </c>
      <c r="BV16" s="420"/>
      <c r="BW16" s="420"/>
      <c r="BX16" s="420"/>
      <c r="BY16" s="420"/>
      <c r="BZ16" s="420"/>
      <c r="CA16" s="420"/>
    </row>
    <row r="17" spans="2:83" x14ac:dyDescent="0.3">
      <c r="B17" s="134">
        <v>14</v>
      </c>
      <c r="C17" s="140"/>
      <c r="D17" s="140"/>
      <c r="E17" s="140"/>
      <c r="F17" s="140"/>
      <c r="G17" s="140"/>
      <c r="H17" s="140"/>
      <c r="I17" s="140"/>
      <c r="J17" s="140"/>
      <c r="K17" s="140"/>
      <c r="L17" s="140"/>
      <c r="M17" s="140"/>
      <c r="N17" s="140"/>
      <c r="O17" s="140"/>
      <c r="P17" s="140"/>
      <c r="Q17" s="125">
        <f ca="1">OFFSET($C$80,0,Q$2)</f>
        <v>0.61778179027667313</v>
      </c>
      <c r="R17" s="125">
        <f t="shared" ref="R17:AW17" ca="1" si="31">Q17+R$80</f>
        <v>1.2146724089014782</v>
      </c>
      <c r="S17" s="125">
        <f t="shared" ca="1" si="31"/>
        <v>1.7913783206162657</v>
      </c>
      <c r="T17" s="125">
        <f t="shared" ca="1" si="31"/>
        <v>2.3485821000508431</v>
      </c>
      <c r="U17" s="125">
        <f t="shared" ca="1" si="31"/>
        <v>2.8869432396011594</v>
      </c>
      <c r="V17" s="125">
        <f t="shared" ca="1" si="31"/>
        <v>3.4070989299879386</v>
      </c>
      <c r="W17" s="125">
        <f t="shared" ca="1" si="31"/>
        <v>3.9096648144196093</v>
      </c>
      <c r="X17" s="125">
        <f t="shared" ca="1" si="31"/>
        <v>4.3952357172521417</v>
      </c>
      <c r="Y17" s="125">
        <f t="shared" ca="1" si="31"/>
        <v>4.8643863480082112</v>
      </c>
      <c r="Z17" s="125">
        <f t="shared" ca="1" si="31"/>
        <v>5.3176719815889548</v>
      </c>
      <c r="AA17" s="125">
        <f t="shared" ca="1" si="31"/>
        <v>5.7556291154833934</v>
      </c>
      <c r="AB17" s="125">
        <f t="shared" ca="1" si="31"/>
        <v>6.178776104753382</v>
      </c>
      <c r="AC17" s="125">
        <f t="shared" ca="1" si="31"/>
        <v>6.5876137755456421</v>
      </c>
      <c r="AD17" s="125">
        <f t="shared" ca="1" si="31"/>
        <v>6.9826260178570045</v>
      </c>
      <c r="AE17" s="125">
        <f t="shared" ca="1" si="31"/>
        <v>7.3642803582544563</v>
      </c>
      <c r="AF17" s="125">
        <f t="shared" ca="1" si="31"/>
        <v>7.7330285132278389</v>
      </c>
      <c r="AG17" s="125">
        <f t="shared" ca="1" si="31"/>
        <v>8.0893069238301418</v>
      </c>
      <c r="AH17" s="125">
        <f t="shared" ca="1" si="31"/>
        <v>8.4352082933469408</v>
      </c>
      <c r="AI17" s="125">
        <f t="shared" ca="1" si="31"/>
        <v>8.7710348656933466</v>
      </c>
      <c r="AJ17" s="125">
        <f t="shared" ca="1" si="31"/>
        <v>9.097080081563643</v>
      </c>
      <c r="AK17" s="125">
        <f t="shared" ca="1" si="31"/>
        <v>9.4136288348357766</v>
      </c>
      <c r="AL17" s="125">
        <f t="shared" ca="1" si="31"/>
        <v>9.7209577215077516</v>
      </c>
      <c r="AM17" s="125">
        <f t="shared" ca="1" si="31"/>
        <v>10.019335281383455</v>
      </c>
      <c r="AN17" s="125">
        <f t="shared" ca="1" si="31"/>
        <v>10.309022232719089</v>
      </c>
      <c r="AO17" s="125">
        <f t="shared" ca="1" si="31"/>
        <v>10.590271700035238</v>
      </c>
      <c r="AP17" s="125">
        <f t="shared" ca="1" si="31"/>
        <v>10.863329435293636</v>
      </c>
      <c r="AQ17" s="125">
        <f t="shared" ca="1" si="31"/>
        <v>11.128434032631887</v>
      </c>
      <c r="AR17" s="125">
        <f t="shared" ca="1" si="31"/>
        <v>11.38581713684378</v>
      </c>
      <c r="AS17" s="125">
        <f t="shared" ca="1" si="31"/>
        <v>11.635703645787366</v>
      </c>
      <c r="AT17" s="125">
        <f t="shared" ca="1" si="31"/>
        <v>11.878311906897643</v>
      </c>
      <c r="AU17" s="125">
        <f t="shared" ca="1" si="31"/>
        <v>12.113853907975583</v>
      </c>
      <c r="AV17" s="125">
        <f t="shared" ca="1" si="31"/>
        <v>12.342535462420184</v>
      </c>
      <c r="AW17" s="125">
        <f t="shared" ca="1" si="31"/>
        <v>12.564556389065428</v>
      </c>
      <c r="AX17" s="125">
        <f t="shared" ref="AX17:BO17" ca="1" si="32">AW17+AX$80</f>
        <v>12.780110686779258</v>
      </c>
      <c r="AY17" s="125">
        <f t="shared" ca="1" si="32"/>
        <v>12.98938670397715</v>
      </c>
      <c r="AZ17" s="125">
        <f t="shared" ca="1" si="32"/>
        <v>13.192567303198405</v>
      </c>
      <c r="BA17" s="125">
        <f t="shared" ca="1" si="32"/>
        <v>13.389830020888944</v>
      </c>
      <c r="BB17" s="125">
        <f t="shared" ca="1" si="32"/>
        <v>13.581347222530244</v>
      </c>
      <c r="BC17" s="125">
        <f t="shared" ca="1" si="32"/>
        <v>13.767286253249953</v>
      </c>
      <c r="BD17" s="125">
        <f t="shared" ca="1" si="32"/>
        <v>13.947809584045785</v>
      </c>
      <c r="BE17" s="125">
        <f t="shared" ca="1" si="32"/>
        <v>14.123074953750478</v>
      </c>
      <c r="BF17" s="125">
        <f t="shared" ca="1" si="32"/>
        <v>14.29323550686183</v>
      </c>
      <c r="BG17" s="125">
        <f t="shared" ca="1" si="32"/>
        <v>14.458439927358288</v>
      </c>
      <c r="BH17" s="125">
        <f t="shared" ca="1" si="32"/>
        <v>14.618832568616986</v>
      </c>
      <c r="BI17" s="125">
        <f t="shared" ca="1" si="32"/>
        <v>14.77455357954776</v>
      </c>
      <c r="BJ17" s="125">
        <f t="shared" ca="1" si="32"/>
        <v>14.925739027053366</v>
      </c>
      <c r="BK17" s="125">
        <f t="shared" ca="1" si="32"/>
        <v>15.072521014922886</v>
      </c>
      <c r="BL17" s="125">
        <f t="shared" ca="1" si="32"/>
        <v>15.215027799262225</v>
      </c>
      <c r="BM17" s="125">
        <f t="shared" ca="1" si="32"/>
        <v>15.353383900562555</v>
      </c>
      <c r="BN17" s="125">
        <f t="shared" ca="1" si="32"/>
        <v>15.487710212504624</v>
      </c>
      <c r="BO17" s="125">
        <f t="shared" ca="1" si="32"/>
        <v>15.61812410759401</v>
      </c>
      <c r="BP17" s="125">
        <f t="shared" ca="1" si="2"/>
        <v>15.744739539719628</v>
      </c>
      <c r="BQ17" s="125">
        <f t="shared" ca="1" si="3"/>
        <v>15.867667143725082</v>
      </c>
      <c r="BR17" s="125">
        <f t="shared" ca="1" si="4"/>
        <v>15.987014332079893</v>
      </c>
      <c r="BS17" s="125">
        <f t="shared" ca="1" si="5"/>
        <v>16.102885388735046</v>
      </c>
      <c r="BT17" s="125">
        <f t="shared" ca="1" si="6"/>
        <v>16.215381560244907</v>
      </c>
      <c r="BU17" s="125">
        <f t="shared" ca="1" si="6"/>
        <v>16.324601144235061</v>
      </c>
      <c r="BV17" s="420"/>
      <c r="BW17" s="420"/>
      <c r="BX17" s="420"/>
      <c r="BY17" s="420"/>
      <c r="BZ17" s="420"/>
      <c r="CA17" s="420"/>
      <c r="CB17" s="420"/>
    </row>
    <row r="18" spans="2:83" x14ac:dyDescent="0.3">
      <c r="B18" s="134">
        <v>15</v>
      </c>
      <c r="C18" s="140"/>
      <c r="D18" s="140"/>
      <c r="E18" s="140"/>
      <c r="F18" s="140"/>
      <c r="G18" s="140"/>
      <c r="H18" s="140"/>
      <c r="I18" s="140"/>
      <c r="J18" s="140"/>
      <c r="K18" s="140"/>
      <c r="L18" s="140"/>
      <c r="M18" s="140"/>
      <c r="N18" s="140"/>
      <c r="O18" s="140"/>
      <c r="P18" s="140"/>
      <c r="Q18" s="140"/>
      <c r="R18" s="125">
        <f ca="1">OFFSET($C$80,0,R$2)</f>
        <v>0.59689061862480497</v>
      </c>
      <c r="S18" s="125">
        <f t="shared" ref="S18:AX18" ca="1" si="33">R18+S$80</f>
        <v>1.1735965303395925</v>
      </c>
      <c r="T18" s="125">
        <f t="shared" ca="1" si="33"/>
        <v>1.7308003097741698</v>
      </c>
      <c r="U18" s="125">
        <f t="shared" ca="1" si="33"/>
        <v>2.269161449324486</v>
      </c>
      <c r="V18" s="125">
        <f t="shared" ca="1" si="33"/>
        <v>2.7893171397112653</v>
      </c>
      <c r="W18" s="125">
        <f t="shared" ca="1" si="33"/>
        <v>3.291883024142936</v>
      </c>
      <c r="X18" s="125">
        <f t="shared" ca="1" si="33"/>
        <v>3.7774539269754679</v>
      </c>
      <c r="Y18" s="125">
        <f t="shared" ca="1" si="33"/>
        <v>4.2466045577315379</v>
      </c>
      <c r="Z18" s="125">
        <f t="shared" ca="1" si="33"/>
        <v>4.6998901913122815</v>
      </c>
      <c r="AA18" s="125">
        <f t="shared" ca="1" si="33"/>
        <v>5.1378473252067201</v>
      </c>
      <c r="AB18" s="125">
        <f t="shared" ca="1" si="33"/>
        <v>5.5609943144767087</v>
      </c>
      <c r="AC18" s="125">
        <f t="shared" ca="1" si="33"/>
        <v>5.9698319852689687</v>
      </c>
      <c r="AD18" s="125">
        <f t="shared" ca="1" si="33"/>
        <v>6.3648442275803312</v>
      </c>
      <c r="AE18" s="125">
        <f t="shared" ca="1" si="33"/>
        <v>6.7464985679777829</v>
      </c>
      <c r="AF18" s="125">
        <f t="shared" ca="1" si="33"/>
        <v>7.1152467229511656</v>
      </c>
      <c r="AG18" s="125">
        <f t="shared" ca="1" si="33"/>
        <v>7.4715251335534676</v>
      </c>
      <c r="AH18" s="125">
        <f t="shared" ca="1" si="33"/>
        <v>7.8174265030702657</v>
      </c>
      <c r="AI18" s="125">
        <f t="shared" ca="1" si="33"/>
        <v>8.1532530754166714</v>
      </c>
      <c r="AJ18" s="125">
        <f t="shared" ca="1" si="33"/>
        <v>8.4792982912869697</v>
      </c>
      <c r="AK18" s="125">
        <f t="shared" ca="1" si="33"/>
        <v>8.7958470445591033</v>
      </c>
      <c r="AL18" s="125">
        <f t="shared" ca="1" si="33"/>
        <v>9.1031759312310783</v>
      </c>
      <c r="AM18" s="125">
        <f t="shared" ca="1" si="33"/>
        <v>9.4015534911067817</v>
      </c>
      <c r="AN18" s="125">
        <f t="shared" ca="1" si="33"/>
        <v>9.6912404424424157</v>
      </c>
      <c r="AO18" s="125">
        <f t="shared" ca="1" si="33"/>
        <v>9.9724899097585649</v>
      </c>
      <c r="AP18" s="125">
        <f t="shared" ca="1" si="33"/>
        <v>10.245547645016963</v>
      </c>
      <c r="AQ18" s="125">
        <f t="shared" ca="1" si="33"/>
        <v>10.510652242355214</v>
      </c>
      <c r="AR18" s="125">
        <f t="shared" ca="1" si="33"/>
        <v>10.768035346567107</v>
      </c>
      <c r="AS18" s="125">
        <f t="shared" ca="1" si="33"/>
        <v>11.017921855510693</v>
      </c>
      <c r="AT18" s="125">
        <f t="shared" ca="1" si="33"/>
        <v>11.26053011662097</v>
      </c>
      <c r="AU18" s="125">
        <f t="shared" ca="1" si="33"/>
        <v>11.49607211769891</v>
      </c>
      <c r="AV18" s="125">
        <f t="shared" ca="1" si="33"/>
        <v>11.72475367214351</v>
      </c>
      <c r="AW18" s="125">
        <f t="shared" ca="1" si="33"/>
        <v>11.946774598788755</v>
      </c>
      <c r="AX18" s="125">
        <f t="shared" ca="1" si="33"/>
        <v>12.162328896502585</v>
      </c>
      <c r="AY18" s="125">
        <f t="shared" ref="AY18:BO18" ca="1" si="34">AX18+AY$80</f>
        <v>12.371604913700477</v>
      </c>
      <c r="AZ18" s="125">
        <f t="shared" ca="1" si="34"/>
        <v>12.574785512921732</v>
      </c>
      <c r="BA18" s="125">
        <f t="shared" ca="1" si="34"/>
        <v>12.77204823061227</v>
      </c>
      <c r="BB18" s="125">
        <f t="shared" ca="1" si="34"/>
        <v>12.963565432253571</v>
      </c>
      <c r="BC18" s="125">
        <f t="shared" ca="1" si="34"/>
        <v>13.14950446297328</v>
      </c>
      <c r="BD18" s="125">
        <f t="shared" ca="1" si="34"/>
        <v>13.330027793769112</v>
      </c>
      <c r="BE18" s="125">
        <f t="shared" ca="1" si="34"/>
        <v>13.505293163473805</v>
      </c>
      <c r="BF18" s="125">
        <f t="shared" ca="1" si="34"/>
        <v>13.675453716585157</v>
      </c>
      <c r="BG18" s="125">
        <f t="shared" ca="1" si="34"/>
        <v>13.840658137081615</v>
      </c>
      <c r="BH18" s="125">
        <f t="shared" ca="1" si="34"/>
        <v>14.001050778340312</v>
      </c>
      <c r="BI18" s="125">
        <f t="shared" ca="1" si="34"/>
        <v>14.156771789271087</v>
      </c>
      <c r="BJ18" s="125">
        <f t="shared" ca="1" si="34"/>
        <v>14.307957236776693</v>
      </c>
      <c r="BK18" s="125">
        <f t="shared" ca="1" si="34"/>
        <v>14.454739224646213</v>
      </c>
      <c r="BL18" s="125">
        <f t="shared" ca="1" si="34"/>
        <v>14.597246008985552</v>
      </c>
      <c r="BM18" s="125">
        <f t="shared" ca="1" si="34"/>
        <v>14.735602110285882</v>
      </c>
      <c r="BN18" s="125">
        <f t="shared" ca="1" si="34"/>
        <v>14.86992842222795</v>
      </c>
      <c r="BO18" s="125">
        <f t="shared" ca="1" si="34"/>
        <v>15.000342317317337</v>
      </c>
      <c r="BP18" s="125">
        <f t="shared" ca="1" si="2"/>
        <v>15.126957749442955</v>
      </c>
      <c r="BQ18" s="125">
        <f t="shared" ca="1" si="3"/>
        <v>15.249885353448409</v>
      </c>
      <c r="BR18" s="125">
        <f t="shared" ca="1" si="4"/>
        <v>15.369232541803219</v>
      </c>
      <c r="BS18" s="125">
        <f t="shared" ca="1" si="5"/>
        <v>15.485103598458375</v>
      </c>
      <c r="BT18" s="125">
        <f t="shared" ca="1" si="6"/>
        <v>15.597599769968234</v>
      </c>
      <c r="BU18" s="125">
        <f t="shared" ca="1" si="6"/>
        <v>15.706819353958389</v>
      </c>
      <c r="BV18" s="420"/>
      <c r="BW18" s="420"/>
      <c r="BX18" s="420"/>
      <c r="BY18" s="420"/>
      <c r="BZ18" s="420"/>
      <c r="CA18" s="420"/>
      <c r="CB18" s="420"/>
      <c r="CC18" s="420"/>
    </row>
    <row r="19" spans="2:83" x14ac:dyDescent="0.3">
      <c r="B19" s="134">
        <v>16</v>
      </c>
      <c r="C19" s="140"/>
      <c r="D19" s="140"/>
      <c r="E19" s="140"/>
      <c r="F19" s="140"/>
      <c r="G19" s="140"/>
      <c r="H19" s="140"/>
      <c r="I19" s="140"/>
      <c r="J19" s="140"/>
      <c r="K19" s="140"/>
      <c r="L19" s="140"/>
      <c r="M19" s="140"/>
      <c r="N19" s="140"/>
      <c r="O19" s="140"/>
      <c r="P19" s="140"/>
      <c r="Q19" s="140"/>
      <c r="R19" s="140"/>
      <c r="S19" s="125">
        <f ca="1">OFFSET($C$80,0,S$2)</f>
        <v>0.57670591171478747</v>
      </c>
      <c r="T19" s="125">
        <f t="shared" ref="T19:BO19" ca="1" si="35">S19+T$80</f>
        <v>1.1339096911493649</v>
      </c>
      <c r="U19" s="125">
        <f t="shared" ca="1" si="35"/>
        <v>1.6722708306996812</v>
      </c>
      <c r="V19" s="125">
        <f t="shared" ca="1" si="35"/>
        <v>2.1924265210864604</v>
      </c>
      <c r="W19" s="125">
        <f t="shared" ca="1" si="35"/>
        <v>2.6949924055181311</v>
      </c>
      <c r="X19" s="125">
        <f t="shared" ca="1" si="35"/>
        <v>3.180563308350663</v>
      </c>
      <c r="Y19" s="125">
        <f t="shared" ca="1" si="35"/>
        <v>3.6497139391067326</v>
      </c>
      <c r="Z19" s="125">
        <f t="shared" ca="1" si="35"/>
        <v>4.1029995726874766</v>
      </c>
      <c r="AA19" s="125">
        <f t="shared" ca="1" si="35"/>
        <v>4.5409567065819152</v>
      </c>
      <c r="AB19" s="125">
        <f t="shared" ca="1" si="35"/>
        <v>4.9641036958519038</v>
      </c>
      <c r="AC19" s="125">
        <f t="shared" ca="1" si="35"/>
        <v>5.3729413666441639</v>
      </c>
      <c r="AD19" s="125">
        <f t="shared" ca="1" si="35"/>
        <v>5.7679536089555263</v>
      </c>
      <c r="AE19" s="125">
        <f t="shared" ca="1" si="35"/>
        <v>6.1496079493529781</v>
      </c>
      <c r="AF19" s="125">
        <f t="shared" ca="1" si="35"/>
        <v>6.5183561043263607</v>
      </c>
      <c r="AG19" s="125">
        <f t="shared" ca="1" si="35"/>
        <v>6.8746345149286627</v>
      </c>
      <c r="AH19" s="125">
        <f t="shared" ca="1" si="35"/>
        <v>7.2205358844454608</v>
      </c>
      <c r="AI19" s="125">
        <f t="shared" ca="1" si="35"/>
        <v>7.5563624567918675</v>
      </c>
      <c r="AJ19" s="125">
        <f t="shared" ca="1" si="35"/>
        <v>7.8824076726621648</v>
      </c>
      <c r="AK19" s="125">
        <f t="shared" ca="1" si="35"/>
        <v>8.1989564259342984</v>
      </c>
      <c r="AL19" s="125">
        <f t="shared" ca="1" si="35"/>
        <v>8.5062853126062734</v>
      </c>
      <c r="AM19" s="125">
        <f t="shared" ca="1" si="35"/>
        <v>8.8046628724819769</v>
      </c>
      <c r="AN19" s="125">
        <f t="shared" ca="1" si="35"/>
        <v>9.0943498238176108</v>
      </c>
      <c r="AO19" s="125">
        <f t="shared" ca="1" si="35"/>
        <v>9.37559929113376</v>
      </c>
      <c r="AP19" s="125">
        <f t="shared" ca="1" si="35"/>
        <v>9.6486570263921578</v>
      </c>
      <c r="AQ19" s="125">
        <f t="shared" ca="1" si="35"/>
        <v>9.9137616237304087</v>
      </c>
      <c r="AR19" s="125">
        <f t="shared" ca="1" si="35"/>
        <v>10.171144727942302</v>
      </c>
      <c r="AS19" s="125">
        <f t="shared" ca="1" si="35"/>
        <v>10.421031236885888</v>
      </c>
      <c r="AT19" s="125">
        <f t="shared" ca="1" si="35"/>
        <v>10.663639497996165</v>
      </c>
      <c r="AU19" s="125">
        <f t="shared" ca="1" si="35"/>
        <v>10.899181499074105</v>
      </c>
      <c r="AV19" s="125">
        <f t="shared" ca="1" si="35"/>
        <v>11.127863053518706</v>
      </c>
      <c r="AW19" s="125">
        <f t="shared" ca="1" si="35"/>
        <v>11.34988398016395</v>
      </c>
      <c r="AX19" s="125">
        <f t="shared" ca="1" si="35"/>
        <v>11.56543827787778</v>
      </c>
      <c r="AY19" s="125">
        <f t="shared" ca="1" si="35"/>
        <v>11.774714295075672</v>
      </c>
      <c r="AZ19" s="125">
        <f t="shared" ca="1" si="35"/>
        <v>11.977894894296927</v>
      </c>
      <c r="BA19" s="125">
        <f t="shared" ca="1" si="35"/>
        <v>12.175157611987466</v>
      </c>
      <c r="BB19" s="125">
        <f t="shared" ca="1" si="35"/>
        <v>12.366674813628766</v>
      </c>
      <c r="BC19" s="125">
        <f t="shared" ca="1" si="35"/>
        <v>12.552613844348475</v>
      </c>
      <c r="BD19" s="125">
        <f t="shared" ca="1" si="35"/>
        <v>12.733137175144307</v>
      </c>
      <c r="BE19" s="125">
        <f t="shared" ca="1" si="35"/>
        <v>12.908402544849</v>
      </c>
      <c r="BF19" s="125">
        <f t="shared" ca="1" si="35"/>
        <v>13.078563097960352</v>
      </c>
      <c r="BG19" s="125">
        <f t="shared" ca="1" si="35"/>
        <v>13.24376751845681</v>
      </c>
      <c r="BH19" s="125">
        <f t="shared" ca="1" si="35"/>
        <v>13.404160159715508</v>
      </c>
      <c r="BI19" s="125">
        <f t="shared" ca="1" si="35"/>
        <v>13.559881170646282</v>
      </c>
      <c r="BJ19" s="125">
        <f t="shared" ca="1" si="35"/>
        <v>13.711066618151888</v>
      </c>
      <c r="BK19" s="125">
        <f t="shared" ca="1" si="35"/>
        <v>13.857848606021408</v>
      </c>
      <c r="BL19" s="125">
        <f t="shared" ca="1" si="35"/>
        <v>14.000355390360747</v>
      </c>
      <c r="BM19" s="125">
        <f t="shared" ca="1" si="35"/>
        <v>14.138711491661077</v>
      </c>
      <c r="BN19" s="125">
        <f t="shared" ca="1" si="35"/>
        <v>14.273037803603145</v>
      </c>
      <c r="BO19" s="125">
        <f t="shared" ca="1" si="35"/>
        <v>14.403451698692532</v>
      </c>
      <c r="BP19" s="125">
        <f t="shared" ca="1" si="2"/>
        <v>14.53006713081815</v>
      </c>
      <c r="BQ19" s="125">
        <f t="shared" ca="1" si="3"/>
        <v>14.652994734823604</v>
      </c>
      <c r="BR19" s="125">
        <f t="shared" ca="1" si="4"/>
        <v>14.772341923178415</v>
      </c>
      <c r="BS19" s="125">
        <f t="shared" ca="1" si="5"/>
        <v>14.88821297983357</v>
      </c>
      <c r="BT19" s="125">
        <f t="shared" ca="1" si="6"/>
        <v>15.000709151343429</v>
      </c>
      <c r="BU19" s="125">
        <f t="shared" ca="1" si="6"/>
        <v>15.109928735333584</v>
      </c>
      <c r="BV19" s="420"/>
      <c r="BW19" s="420"/>
      <c r="BX19" s="420"/>
      <c r="BY19" s="420"/>
      <c r="BZ19" s="420"/>
      <c r="CA19" s="420"/>
      <c r="CB19" s="420"/>
      <c r="CC19" s="420"/>
      <c r="CD19" s="420"/>
    </row>
    <row r="20" spans="2:83" x14ac:dyDescent="0.3">
      <c r="B20" s="134">
        <v>17</v>
      </c>
      <c r="C20" s="140"/>
      <c r="D20" s="140"/>
      <c r="E20" s="140"/>
      <c r="F20" s="140"/>
      <c r="G20" s="140"/>
      <c r="H20" s="140"/>
      <c r="I20" s="140"/>
      <c r="J20" s="140"/>
      <c r="K20" s="140"/>
      <c r="L20" s="140"/>
      <c r="M20" s="140"/>
      <c r="N20" s="140"/>
      <c r="O20" s="140"/>
      <c r="P20" s="140"/>
      <c r="Q20" s="140"/>
      <c r="R20" s="140"/>
      <c r="S20" s="140"/>
      <c r="T20" s="125">
        <f ca="1">OFFSET($C$80,0,T$2)</f>
        <v>0.55720377943457733</v>
      </c>
      <c r="U20" s="125">
        <f t="shared" ref="U20:BO20" ca="1" si="36">T20+U$80</f>
        <v>1.0955649189848935</v>
      </c>
      <c r="V20" s="125">
        <f t="shared" ca="1" si="36"/>
        <v>1.6157206093716725</v>
      </c>
      <c r="W20" s="125">
        <f t="shared" ca="1" si="36"/>
        <v>2.118286493803343</v>
      </c>
      <c r="X20" s="125">
        <f t="shared" ca="1" si="36"/>
        <v>2.6038573966358749</v>
      </c>
      <c r="Y20" s="125">
        <f t="shared" ca="1" si="36"/>
        <v>3.0730080273919445</v>
      </c>
      <c r="Z20" s="125">
        <f t="shared" ca="1" si="36"/>
        <v>3.526293660972688</v>
      </c>
      <c r="AA20" s="125">
        <f t="shared" ca="1" si="36"/>
        <v>3.9642507948671266</v>
      </c>
      <c r="AB20" s="125">
        <f t="shared" ca="1" si="36"/>
        <v>4.3873977841371152</v>
      </c>
      <c r="AC20" s="125">
        <f t="shared" ca="1" si="36"/>
        <v>4.7962354549293753</v>
      </c>
      <c r="AD20" s="125">
        <f t="shared" ca="1" si="36"/>
        <v>5.1912476972407378</v>
      </c>
      <c r="AE20" s="125">
        <f t="shared" ca="1" si="36"/>
        <v>5.5729020376381895</v>
      </c>
      <c r="AF20" s="125">
        <f t="shared" ca="1" si="36"/>
        <v>5.9416501926115721</v>
      </c>
      <c r="AG20" s="125">
        <f t="shared" ca="1" si="36"/>
        <v>6.2979286032138742</v>
      </c>
      <c r="AH20" s="125">
        <f t="shared" ca="1" si="36"/>
        <v>6.6438299727306722</v>
      </c>
      <c r="AI20" s="125">
        <f t="shared" ca="1" si="36"/>
        <v>6.9796565450770789</v>
      </c>
      <c r="AJ20" s="125">
        <f t="shared" ca="1" si="36"/>
        <v>7.3057017609473762</v>
      </c>
      <c r="AK20" s="125">
        <f t="shared" ca="1" si="36"/>
        <v>7.6222505142195098</v>
      </c>
      <c r="AL20" s="125">
        <f t="shared" ca="1" si="36"/>
        <v>7.9295794008914839</v>
      </c>
      <c r="AM20" s="125">
        <f t="shared" ca="1" si="36"/>
        <v>8.2279569607671874</v>
      </c>
      <c r="AN20" s="125">
        <f t="shared" ca="1" si="36"/>
        <v>8.5176439121028213</v>
      </c>
      <c r="AO20" s="125">
        <f t="shared" ca="1" si="36"/>
        <v>8.7988933794189705</v>
      </c>
      <c r="AP20" s="125">
        <f t="shared" ca="1" si="36"/>
        <v>9.0719511146773684</v>
      </c>
      <c r="AQ20" s="125">
        <f t="shared" ca="1" si="36"/>
        <v>9.3370557120156192</v>
      </c>
      <c r="AR20" s="125">
        <f t="shared" ca="1" si="36"/>
        <v>9.5944388162275125</v>
      </c>
      <c r="AS20" s="125">
        <f t="shared" ca="1" si="36"/>
        <v>9.8443253251710985</v>
      </c>
      <c r="AT20" s="125">
        <f t="shared" ca="1" si="36"/>
        <v>10.086933586281376</v>
      </c>
      <c r="AU20" s="125">
        <f t="shared" ca="1" si="36"/>
        <v>10.322475587359316</v>
      </c>
      <c r="AV20" s="125">
        <f t="shared" ca="1" si="36"/>
        <v>10.551157141803916</v>
      </c>
      <c r="AW20" s="125">
        <f t="shared" ca="1" si="36"/>
        <v>10.773178068449161</v>
      </c>
      <c r="AX20" s="125">
        <f t="shared" ca="1" si="36"/>
        <v>10.98873236616299</v>
      </c>
      <c r="AY20" s="125">
        <f t="shared" ca="1" si="36"/>
        <v>11.198008383360882</v>
      </c>
      <c r="AZ20" s="125">
        <f t="shared" ca="1" si="36"/>
        <v>11.401188982582138</v>
      </c>
      <c r="BA20" s="125">
        <f t="shared" ca="1" si="36"/>
        <v>11.598451700272676</v>
      </c>
      <c r="BB20" s="125">
        <f t="shared" ca="1" si="36"/>
        <v>11.789968901913976</v>
      </c>
      <c r="BC20" s="125">
        <f t="shared" ca="1" si="36"/>
        <v>11.975907932633685</v>
      </c>
      <c r="BD20" s="125">
        <f t="shared" ca="1" si="36"/>
        <v>12.156431263429518</v>
      </c>
      <c r="BE20" s="125">
        <f t="shared" ca="1" si="36"/>
        <v>12.331696633134211</v>
      </c>
      <c r="BF20" s="125">
        <f t="shared" ca="1" si="36"/>
        <v>12.501857186245562</v>
      </c>
      <c r="BG20" s="125">
        <f t="shared" ca="1" si="36"/>
        <v>12.667061606742021</v>
      </c>
      <c r="BH20" s="125">
        <f t="shared" ca="1" si="36"/>
        <v>12.827454248000718</v>
      </c>
      <c r="BI20" s="125">
        <f t="shared" ca="1" si="36"/>
        <v>12.983175258931492</v>
      </c>
      <c r="BJ20" s="125">
        <f t="shared" ca="1" si="36"/>
        <v>13.134360706437098</v>
      </c>
      <c r="BK20" s="125">
        <f t="shared" ca="1" si="36"/>
        <v>13.281142694306618</v>
      </c>
      <c r="BL20" s="125">
        <f t="shared" ca="1" si="36"/>
        <v>13.423649478645958</v>
      </c>
      <c r="BM20" s="125">
        <f t="shared" ca="1" si="36"/>
        <v>13.562005579946288</v>
      </c>
      <c r="BN20" s="125">
        <f t="shared" ca="1" si="36"/>
        <v>13.696331891888356</v>
      </c>
      <c r="BO20" s="125">
        <f t="shared" ca="1" si="36"/>
        <v>13.826745786977742</v>
      </c>
      <c r="BP20" s="125">
        <f t="shared" ca="1" si="2"/>
        <v>13.95336121910336</v>
      </c>
      <c r="BQ20" s="125">
        <f t="shared" ca="1" si="3"/>
        <v>14.076288823108815</v>
      </c>
      <c r="BR20" s="125">
        <f t="shared" ca="1" si="4"/>
        <v>14.195636011463625</v>
      </c>
      <c r="BS20" s="125">
        <f t="shared" ca="1" si="5"/>
        <v>14.311507068118781</v>
      </c>
      <c r="BT20" s="125">
        <f t="shared" ca="1" si="6"/>
        <v>14.42400323962864</v>
      </c>
      <c r="BU20" s="125">
        <f t="shared" ca="1" si="6"/>
        <v>14.533222823618795</v>
      </c>
      <c r="BV20" s="420"/>
      <c r="BW20" s="420"/>
      <c r="BX20" s="420"/>
      <c r="BY20" s="420"/>
      <c r="BZ20" s="420"/>
      <c r="CA20" s="420"/>
      <c r="CB20" s="420"/>
      <c r="CC20" s="420"/>
      <c r="CD20" s="420"/>
      <c r="CE20" s="420"/>
    </row>
    <row r="21" spans="2:83" x14ac:dyDescent="0.3">
      <c r="B21" s="134">
        <v>18</v>
      </c>
      <c r="C21" s="140"/>
      <c r="D21" s="140"/>
      <c r="E21" s="140"/>
      <c r="F21" s="140"/>
      <c r="G21" s="140"/>
      <c r="H21" s="140"/>
      <c r="I21" s="140"/>
      <c r="J21" s="140"/>
      <c r="K21" s="140"/>
      <c r="L21" s="140"/>
      <c r="M21" s="140"/>
      <c r="N21" s="140"/>
      <c r="O21" s="140"/>
      <c r="P21" s="140"/>
      <c r="Q21" s="140"/>
      <c r="R21" s="140"/>
      <c r="S21" s="140"/>
      <c r="T21" s="140"/>
      <c r="U21" s="125">
        <f ca="1">OFFSET($C$80,0,U$2)</f>
        <v>0.53836113955031628</v>
      </c>
      <c r="V21" s="125">
        <f t="shared" ref="V21:BO21" ca="1" si="37">U21+V$80</f>
        <v>1.0585168299370953</v>
      </c>
      <c r="W21" s="125">
        <f t="shared" ca="1" si="37"/>
        <v>1.5610827143687658</v>
      </c>
      <c r="X21" s="125">
        <f t="shared" ca="1" si="37"/>
        <v>2.0466536172012977</v>
      </c>
      <c r="Y21" s="125">
        <f t="shared" ca="1" si="37"/>
        <v>2.5158042479573672</v>
      </c>
      <c r="Z21" s="125">
        <f t="shared" ca="1" si="37"/>
        <v>2.9690898815381108</v>
      </c>
      <c r="AA21" s="125">
        <f t="shared" ca="1" si="37"/>
        <v>3.407047015432549</v>
      </c>
      <c r="AB21" s="125">
        <f t="shared" ca="1" si="37"/>
        <v>3.8301940047025376</v>
      </c>
      <c r="AC21" s="125">
        <f t="shared" ca="1" si="37"/>
        <v>4.2390316754947976</v>
      </c>
      <c r="AD21" s="125">
        <f t="shared" ca="1" si="37"/>
        <v>4.6340439178061601</v>
      </c>
      <c r="AE21" s="125">
        <f t="shared" ca="1" si="37"/>
        <v>5.0156982582036118</v>
      </c>
      <c r="AF21" s="125">
        <f t="shared" ca="1" si="37"/>
        <v>5.3844464131769945</v>
      </c>
      <c r="AG21" s="125">
        <f t="shared" ca="1" si="37"/>
        <v>5.7407248237792965</v>
      </c>
      <c r="AH21" s="125">
        <f t="shared" ca="1" si="37"/>
        <v>6.0866261932960946</v>
      </c>
      <c r="AI21" s="125">
        <f t="shared" ca="1" si="37"/>
        <v>6.4224527656425012</v>
      </c>
      <c r="AJ21" s="125">
        <f t="shared" ca="1" si="37"/>
        <v>6.7484979815127986</v>
      </c>
      <c r="AK21" s="125">
        <f t="shared" ca="1" si="37"/>
        <v>7.0650467347849322</v>
      </c>
      <c r="AL21" s="125">
        <f t="shared" ca="1" si="37"/>
        <v>7.3723756214569063</v>
      </c>
      <c r="AM21" s="125">
        <f t="shared" ca="1" si="37"/>
        <v>7.6707531813326089</v>
      </c>
      <c r="AN21" s="125">
        <f t="shared" ca="1" si="37"/>
        <v>7.9604401326682428</v>
      </c>
      <c r="AO21" s="125">
        <f t="shared" ca="1" si="37"/>
        <v>8.241689599984392</v>
      </c>
      <c r="AP21" s="125">
        <f t="shared" ca="1" si="37"/>
        <v>8.5147473352427898</v>
      </c>
      <c r="AQ21" s="125">
        <f t="shared" ca="1" si="37"/>
        <v>8.7798519325810407</v>
      </c>
      <c r="AR21" s="125">
        <f t="shared" ca="1" si="37"/>
        <v>9.0372350367929339</v>
      </c>
      <c r="AS21" s="125">
        <f t="shared" ca="1" si="37"/>
        <v>9.2871215457365199</v>
      </c>
      <c r="AT21" s="125">
        <f t="shared" ca="1" si="37"/>
        <v>9.529729806846797</v>
      </c>
      <c r="AU21" s="125">
        <f t="shared" ca="1" si="37"/>
        <v>9.7652718079247371</v>
      </c>
      <c r="AV21" s="125">
        <f t="shared" ca="1" si="37"/>
        <v>9.9939533623693375</v>
      </c>
      <c r="AW21" s="125">
        <f t="shared" ca="1" si="37"/>
        <v>10.215974289014582</v>
      </c>
      <c r="AX21" s="125">
        <f t="shared" ca="1" si="37"/>
        <v>10.431528586728412</v>
      </c>
      <c r="AY21" s="125">
        <f t="shared" ca="1" si="37"/>
        <v>10.640804603926304</v>
      </c>
      <c r="AZ21" s="125">
        <f t="shared" ca="1" si="37"/>
        <v>10.843985203147559</v>
      </c>
      <c r="BA21" s="125">
        <f t="shared" ca="1" si="37"/>
        <v>11.041247920838098</v>
      </c>
      <c r="BB21" s="125">
        <f t="shared" ca="1" si="37"/>
        <v>11.232765122479398</v>
      </c>
      <c r="BC21" s="125">
        <f t="shared" ca="1" si="37"/>
        <v>11.418704153199107</v>
      </c>
      <c r="BD21" s="125">
        <f t="shared" ca="1" si="37"/>
        <v>11.599227483994939</v>
      </c>
      <c r="BE21" s="125">
        <f t="shared" ca="1" si="37"/>
        <v>11.774492853699632</v>
      </c>
      <c r="BF21" s="125">
        <f t="shared" ca="1" si="37"/>
        <v>11.944653406810984</v>
      </c>
      <c r="BG21" s="125">
        <f t="shared" ca="1" si="37"/>
        <v>12.109857827307442</v>
      </c>
      <c r="BH21" s="125">
        <f t="shared" ca="1" si="37"/>
        <v>12.27025046856614</v>
      </c>
      <c r="BI21" s="125">
        <f t="shared" ca="1" si="37"/>
        <v>12.425971479496914</v>
      </c>
      <c r="BJ21" s="125">
        <f t="shared" ca="1" si="37"/>
        <v>12.57715692700252</v>
      </c>
      <c r="BK21" s="125">
        <f t="shared" ca="1" si="37"/>
        <v>12.72393891487204</v>
      </c>
      <c r="BL21" s="125">
        <f t="shared" ca="1" si="37"/>
        <v>12.866445699211379</v>
      </c>
      <c r="BM21" s="125">
        <f t="shared" ca="1" si="37"/>
        <v>13.004801800511709</v>
      </c>
      <c r="BN21" s="125">
        <f t="shared" ca="1" si="37"/>
        <v>13.139128112453777</v>
      </c>
      <c r="BO21" s="125">
        <f t="shared" ca="1" si="37"/>
        <v>13.269542007543164</v>
      </c>
      <c r="BP21" s="125">
        <f t="shared" ca="1" si="2"/>
        <v>13.396157439668782</v>
      </c>
      <c r="BQ21" s="125">
        <f t="shared" ca="1" si="3"/>
        <v>13.519085043674236</v>
      </c>
      <c r="BR21" s="125">
        <f t="shared" ca="1" si="4"/>
        <v>13.638432232029047</v>
      </c>
      <c r="BS21" s="125">
        <f t="shared" ca="1" si="5"/>
        <v>13.754303288684202</v>
      </c>
      <c r="BT21" s="125">
        <f t="shared" ca="1" si="6"/>
        <v>13.866799460194061</v>
      </c>
      <c r="BU21" s="125">
        <f t="shared" ca="1" si="6"/>
        <v>13.976019044184216</v>
      </c>
    </row>
    <row r="22" spans="2:83" x14ac:dyDescent="0.3">
      <c r="B22" s="134">
        <v>19</v>
      </c>
      <c r="C22" s="140"/>
      <c r="D22" s="140"/>
      <c r="E22" s="140"/>
      <c r="F22" s="140"/>
      <c r="G22" s="140"/>
      <c r="H22" s="140"/>
      <c r="I22" s="140"/>
      <c r="J22" s="140"/>
      <c r="K22" s="140"/>
      <c r="L22" s="140"/>
      <c r="M22" s="140"/>
      <c r="N22" s="140"/>
      <c r="O22" s="140"/>
      <c r="P22" s="140"/>
      <c r="Q22" s="140"/>
      <c r="R22" s="140"/>
      <c r="S22" s="140"/>
      <c r="T22" s="140"/>
      <c r="U22" s="140"/>
      <c r="V22" s="125">
        <f ca="1">OFFSET($C$80,0,V$2)</f>
        <v>0.520155690386779</v>
      </c>
      <c r="W22" s="125">
        <f t="shared" ref="W22:BO22" ca="1" si="38">V22+W$80</f>
        <v>1.0227215748184495</v>
      </c>
      <c r="X22" s="125">
        <f t="shared" ca="1" si="38"/>
        <v>1.5082924776509814</v>
      </c>
      <c r="Y22" s="125">
        <f t="shared" ca="1" si="38"/>
        <v>1.977443108407051</v>
      </c>
      <c r="Z22" s="125">
        <f t="shared" ca="1" si="38"/>
        <v>2.4307287419877945</v>
      </c>
      <c r="AA22" s="125">
        <f t="shared" ca="1" si="38"/>
        <v>2.8686858758822327</v>
      </c>
      <c r="AB22" s="125">
        <f t="shared" ca="1" si="38"/>
        <v>3.2918328651522213</v>
      </c>
      <c r="AC22" s="125">
        <f t="shared" ca="1" si="38"/>
        <v>3.7006705359444809</v>
      </c>
      <c r="AD22" s="125">
        <f t="shared" ca="1" si="38"/>
        <v>4.0956827782558429</v>
      </c>
      <c r="AE22" s="125">
        <f t="shared" ca="1" si="38"/>
        <v>4.4773371186532946</v>
      </c>
      <c r="AF22" s="125">
        <f t="shared" ca="1" si="38"/>
        <v>4.8460852736266773</v>
      </c>
      <c r="AG22" s="125">
        <f t="shared" ca="1" si="38"/>
        <v>5.2023636842289793</v>
      </c>
      <c r="AH22" s="125">
        <f t="shared" ca="1" si="38"/>
        <v>5.5482650537457774</v>
      </c>
      <c r="AI22" s="125">
        <f t="shared" ca="1" si="38"/>
        <v>5.8840916260921841</v>
      </c>
      <c r="AJ22" s="125">
        <f t="shared" ca="1" si="38"/>
        <v>6.2101368419624814</v>
      </c>
      <c r="AK22" s="125">
        <f t="shared" ca="1" si="38"/>
        <v>6.526685595234615</v>
      </c>
      <c r="AL22" s="125">
        <f t="shared" ca="1" si="38"/>
        <v>6.8340144819065891</v>
      </c>
      <c r="AM22" s="125">
        <f t="shared" ca="1" si="38"/>
        <v>7.1323920417822926</v>
      </c>
      <c r="AN22" s="125">
        <f t="shared" ca="1" si="38"/>
        <v>7.4220789931179265</v>
      </c>
      <c r="AO22" s="125">
        <f t="shared" ca="1" si="38"/>
        <v>7.7033284604340757</v>
      </c>
      <c r="AP22" s="125">
        <f t="shared" ca="1" si="38"/>
        <v>7.9763861956924735</v>
      </c>
      <c r="AQ22" s="125">
        <f t="shared" ca="1" si="38"/>
        <v>8.2414907930307244</v>
      </c>
      <c r="AR22" s="125">
        <f t="shared" ca="1" si="38"/>
        <v>8.4988738972426177</v>
      </c>
      <c r="AS22" s="125">
        <f t="shared" ca="1" si="38"/>
        <v>8.7487604061862037</v>
      </c>
      <c r="AT22" s="125">
        <f t="shared" ca="1" si="38"/>
        <v>8.9913686672964808</v>
      </c>
      <c r="AU22" s="125">
        <f t="shared" ca="1" si="38"/>
        <v>9.2269106683744209</v>
      </c>
      <c r="AV22" s="125">
        <f t="shared" ca="1" si="38"/>
        <v>9.4555922228190212</v>
      </c>
      <c r="AW22" s="125">
        <f t="shared" ca="1" si="38"/>
        <v>9.6776131494642659</v>
      </c>
      <c r="AX22" s="125">
        <f t="shared" ca="1" si="38"/>
        <v>9.8931674471780955</v>
      </c>
      <c r="AY22" s="125">
        <f t="shared" ca="1" si="38"/>
        <v>10.102443464375988</v>
      </c>
      <c r="AZ22" s="125">
        <f t="shared" ca="1" si="38"/>
        <v>10.305624063597243</v>
      </c>
      <c r="BA22" s="125">
        <f t="shared" ca="1" si="38"/>
        <v>10.502886781287781</v>
      </c>
      <c r="BB22" s="125">
        <f t="shared" ca="1" si="38"/>
        <v>10.694403982929082</v>
      </c>
      <c r="BC22" s="125">
        <f t="shared" ca="1" si="38"/>
        <v>10.88034301364879</v>
      </c>
      <c r="BD22" s="125">
        <f t="shared" ca="1" si="38"/>
        <v>11.060866344444623</v>
      </c>
      <c r="BE22" s="125">
        <f t="shared" ca="1" si="38"/>
        <v>11.236131714149316</v>
      </c>
      <c r="BF22" s="125">
        <f t="shared" ca="1" si="38"/>
        <v>11.406292267260667</v>
      </c>
      <c r="BG22" s="125">
        <f t="shared" ca="1" si="38"/>
        <v>11.571496687757126</v>
      </c>
      <c r="BH22" s="125">
        <f t="shared" ca="1" si="38"/>
        <v>11.731889329015823</v>
      </c>
      <c r="BI22" s="125">
        <f t="shared" ca="1" si="38"/>
        <v>11.887610339946598</v>
      </c>
      <c r="BJ22" s="125">
        <f t="shared" ca="1" si="38"/>
        <v>12.038795787452203</v>
      </c>
      <c r="BK22" s="125">
        <f t="shared" ca="1" si="38"/>
        <v>12.185577775321724</v>
      </c>
      <c r="BL22" s="125">
        <f t="shared" ca="1" si="38"/>
        <v>12.328084559661063</v>
      </c>
      <c r="BM22" s="125">
        <f t="shared" ca="1" si="38"/>
        <v>12.466440660961393</v>
      </c>
      <c r="BN22" s="125">
        <f t="shared" ca="1" si="38"/>
        <v>12.600766972903461</v>
      </c>
      <c r="BO22" s="125">
        <f t="shared" ca="1" si="38"/>
        <v>12.731180867992848</v>
      </c>
      <c r="BP22" s="125">
        <f t="shared" ca="1" si="2"/>
        <v>12.857796300118466</v>
      </c>
      <c r="BQ22" s="125">
        <f t="shared" ca="1" si="3"/>
        <v>12.98072390412392</v>
      </c>
      <c r="BR22" s="125">
        <f t="shared" ca="1" si="4"/>
        <v>13.10007109247873</v>
      </c>
      <c r="BS22" s="125">
        <f t="shared" ca="1" si="5"/>
        <v>13.215942149133886</v>
      </c>
      <c r="BT22" s="125">
        <f t="shared" ca="1" si="6"/>
        <v>13.328438320643745</v>
      </c>
      <c r="BU22" s="125">
        <f t="shared" ca="1" si="6"/>
        <v>13.4376579046339</v>
      </c>
    </row>
    <row r="23" spans="2:83" x14ac:dyDescent="0.3">
      <c r="B23" s="134">
        <v>20</v>
      </c>
      <c r="C23" s="140"/>
      <c r="D23" s="140"/>
      <c r="E23" s="140"/>
      <c r="F23" s="140"/>
      <c r="G23" s="140"/>
      <c r="H23" s="140"/>
      <c r="I23" s="140"/>
      <c r="J23" s="140"/>
      <c r="K23" s="140"/>
      <c r="L23" s="140"/>
      <c r="M23" s="140"/>
      <c r="N23" s="140"/>
      <c r="O23" s="140"/>
      <c r="P23" s="140"/>
      <c r="Q23" s="140"/>
      <c r="R23" s="140"/>
      <c r="S23" s="140"/>
      <c r="T23" s="140"/>
      <c r="U23" s="140"/>
      <c r="V23" s="140"/>
      <c r="W23" s="125">
        <f ca="1">OFFSET($C$80,0,W$2)</f>
        <v>0.50256588443167061</v>
      </c>
      <c r="X23" s="125">
        <f t="shared" ref="X23:BO23" ca="1" si="39">W23+X$80</f>
        <v>0.98813678726420262</v>
      </c>
      <c r="Y23" s="125">
        <f t="shared" ca="1" si="39"/>
        <v>1.4572874180202722</v>
      </c>
      <c r="Z23" s="125">
        <f t="shared" ca="1" si="39"/>
        <v>1.9105730516010158</v>
      </c>
      <c r="AA23" s="125">
        <f t="shared" ca="1" si="39"/>
        <v>2.3485301854954539</v>
      </c>
      <c r="AB23" s="125">
        <f t="shared" ca="1" si="39"/>
        <v>2.7716771747654425</v>
      </c>
      <c r="AC23" s="125">
        <f t="shared" ca="1" si="39"/>
        <v>3.1805148455577021</v>
      </c>
      <c r="AD23" s="125">
        <f t="shared" ca="1" si="39"/>
        <v>3.5755270878690641</v>
      </c>
      <c r="AE23" s="125">
        <f t="shared" ca="1" si="39"/>
        <v>3.9571814282665154</v>
      </c>
      <c r="AF23" s="125">
        <f t="shared" ca="1" si="39"/>
        <v>4.3259295832398985</v>
      </c>
      <c r="AG23" s="125">
        <f t="shared" ca="1" si="39"/>
        <v>4.6822079938422005</v>
      </c>
      <c r="AH23" s="125">
        <f t="shared" ca="1" si="39"/>
        <v>5.0281093633589986</v>
      </c>
      <c r="AI23" s="125">
        <f t="shared" ca="1" si="39"/>
        <v>5.3639359357054053</v>
      </c>
      <c r="AJ23" s="125">
        <f t="shared" ca="1" si="39"/>
        <v>5.6899811515757026</v>
      </c>
      <c r="AK23" s="125">
        <f t="shared" ca="1" si="39"/>
        <v>6.0065299048478362</v>
      </c>
      <c r="AL23" s="125">
        <f t="shared" ca="1" si="39"/>
        <v>6.3138587915198103</v>
      </c>
      <c r="AM23" s="125">
        <f t="shared" ca="1" si="39"/>
        <v>6.6122363513955129</v>
      </c>
      <c r="AN23" s="125">
        <f t="shared" ca="1" si="39"/>
        <v>6.9019233027311468</v>
      </c>
      <c r="AO23" s="125">
        <f t="shared" ca="1" si="39"/>
        <v>7.183172770047296</v>
      </c>
      <c r="AP23" s="125">
        <f t="shared" ca="1" si="39"/>
        <v>7.4562305053056939</v>
      </c>
      <c r="AQ23" s="125">
        <f t="shared" ca="1" si="39"/>
        <v>7.7213351026439438</v>
      </c>
      <c r="AR23" s="125">
        <f t="shared" ca="1" si="39"/>
        <v>7.9787182068558371</v>
      </c>
      <c r="AS23" s="125">
        <f t="shared" ca="1" si="39"/>
        <v>8.2286047157994222</v>
      </c>
      <c r="AT23" s="125">
        <f t="shared" ca="1" si="39"/>
        <v>8.4712129769096993</v>
      </c>
      <c r="AU23" s="125">
        <f t="shared" ca="1" si="39"/>
        <v>8.7067549779876394</v>
      </c>
      <c r="AV23" s="125">
        <f t="shared" ca="1" si="39"/>
        <v>8.9354365324322398</v>
      </c>
      <c r="AW23" s="125">
        <f t="shared" ca="1" si="39"/>
        <v>9.1574574590774844</v>
      </c>
      <c r="AX23" s="125">
        <f t="shared" ca="1" si="39"/>
        <v>9.373011756791314</v>
      </c>
      <c r="AY23" s="125">
        <f t="shared" ca="1" si="39"/>
        <v>9.5822877739892061</v>
      </c>
      <c r="AZ23" s="125">
        <f t="shared" ca="1" si="39"/>
        <v>9.7854683732104615</v>
      </c>
      <c r="BA23" s="125">
        <f t="shared" ca="1" si="39"/>
        <v>9.9827310909009999</v>
      </c>
      <c r="BB23" s="125">
        <f t="shared" ca="1" si="39"/>
        <v>10.1742482925423</v>
      </c>
      <c r="BC23" s="125">
        <f t="shared" ca="1" si="39"/>
        <v>10.360187323262009</v>
      </c>
      <c r="BD23" s="125">
        <f t="shared" ca="1" si="39"/>
        <v>10.540710654057841</v>
      </c>
      <c r="BE23" s="125">
        <f t="shared" ca="1" si="39"/>
        <v>10.715976023762535</v>
      </c>
      <c r="BF23" s="125">
        <f t="shared" ca="1" si="39"/>
        <v>10.886136576873886</v>
      </c>
      <c r="BG23" s="125">
        <f t="shared" ca="1" si="39"/>
        <v>11.051340997370344</v>
      </c>
      <c r="BH23" s="125">
        <f t="shared" ca="1" si="39"/>
        <v>11.211733638629042</v>
      </c>
      <c r="BI23" s="125">
        <f t="shared" ca="1" si="39"/>
        <v>11.367454649559816</v>
      </c>
      <c r="BJ23" s="125">
        <f t="shared" ca="1" si="39"/>
        <v>11.518640097065422</v>
      </c>
      <c r="BK23" s="125">
        <f t="shared" ca="1" si="39"/>
        <v>11.665422084934942</v>
      </c>
      <c r="BL23" s="125">
        <f t="shared" ca="1" si="39"/>
        <v>11.807928869274281</v>
      </c>
      <c r="BM23" s="125">
        <f t="shared" ca="1" si="39"/>
        <v>11.946284970574611</v>
      </c>
      <c r="BN23" s="125">
        <f t="shared" ca="1" si="39"/>
        <v>12.08061128251668</v>
      </c>
      <c r="BO23" s="125">
        <f t="shared" ca="1" si="39"/>
        <v>12.211025177606066</v>
      </c>
      <c r="BP23" s="125">
        <f t="shared" ca="1" si="2"/>
        <v>12.337640609731684</v>
      </c>
      <c r="BQ23" s="125">
        <f t="shared" ca="1" si="3"/>
        <v>12.460568213737139</v>
      </c>
      <c r="BR23" s="125">
        <f t="shared" ca="1" si="4"/>
        <v>12.579915402091949</v>
      </c>
      <c r="BS23" s="125">
        <f t="shared" ca="1" si="5"/>
        <v>12.695786458747104</v>
      </c>
      <c r="BT23" s="125">
        <f t="shared" ca="1" si="6"/>
        <v>12.808282630256963</v>
      </c>
      <c r="BU23" s="125">
        <f t="shared" ca="1" si="6"/>
        <v>12.917502214247119</v>
      </c>
    </row>
    <row r="24" spans="2:83" x14ac:dyDescent="0.3">
      <c r="B24" s="134">
        <v>21</v>
      </c>
      <c r="C24" s="140"/>
      <c r="D24" s="140"/>
      <c r="E24" s="140"/>
      <c r="F24" s="140"/>
      <c r="G24" s="140"/>
      <c r="H24" s="140"/>
      <c r="I24" s="140"/>
      <c r="J24" s="140"/>
      <c r="K24" s="140"/>
      <c r="L24" s="140"/>
      <c r="M24" s="140"/>
      <c r="N24" s="140"/>
      <c r="O24" s="140"/>
      <c r="P24" s="140"/>
      <c r="Q24" s="140"/>
      <c r="R24" s="140"/>
      <c r="S24" s="140"/>
      <c r="T24" s="140"/>
      <c r="U24" s="140"/>
      <c r="V24" s="140"/>
      <c r="W24" s="140"/>
      <c r="X24" s="125">
        <f ca="1">OFFSET($C$80,0,X$2)</f>
        <v>0.48557090283253201</v>
      </c>
      <c r="Y24" s="125">
        <f t="shared" ref="Y24:BO24" ca="1" si="40">X24+Y$80</f>
        <v>0.95472153358860168</v>
      </c>
      <c r="Z24" s="125">
        <f t="shared" ca="1" si="40"/>
        <v>1.4080071671693453</v>
      </c>
      <c r="AA24" s="125">
        <f t="shared" ca="1" si="40"/>
        <v>1.8459643010637836</v>
      </c>
      <c r="AB24" s="125">
        <f t="shared" ca="1" si="40"/>
        <v>2.2691112903337722</v>
      </c>
      <c r="AC24" s="125">
        <f t="shared" ca="1" si="40"/>
        <v>2.6779489611260319</v>
      </c>
      <c r="AD24" s="125">
        <f t="shared" ca="1" si="40"/>
        <v>3.0729612034373939</v>
      </c>
      <c r="AE24" s="125">
        <f t="shared" ca="1" si="40"/>
        <v>3.4546155438348451</v>
      </c>
      <c r="AF24" s="125">
        <f t="shared" ca="1" si="40"/>
        <v>3.8233636988082282</v>
      </c>
      <c r="AG24" s="125">
        <f t="shared" ca="1" si="40"/>
        <v>4.1796421094105307</v>
      </c>
      <c r="AH24" s="125">
        <f t="shared" ca="1" si="40"/>
        <v>4.5255434789273288</v>
      </c>
      <c r="AI24" s="125">
        <f t="shared" ca="1" si="40"/>
        <v>4.8613700512737354</v>
      </c>
      <c r="AJ24" s="125">
        <f t="shared" ca="1" si="40"/>
        <v>5.1874152671440328</v>
      </c>
      <c r="AK24" s="125">
        <f t="shared" ca="1" si="40"/>
        <v>5.5039640204161664</v>
      </c>
      <c r="AL24" s="125">
        <f t="shared" ca="1" si="40"/>
        <v>5.8112929070881405</v>
      </c>
      <c r="AM24" s="125">
        <f t="shared" ca="1" si="40"/>
        <v>6.1096704669638431</v>
      </c>
      <c r="AN24" s="125">
        <f t="shared" ca="1" si="40"/>
        <v>6.399357418299477</v>
      </c>
      <c r="AO24" s="125">
        <f t="shared" ca="1" si="40"/>
        <v>6.6806068856156262</v>
      </c>
      <c r="AP24" s="125">
        <f t="shared" ca="1" si="40"/>
        <v>6.953664620874024</v>
      </c>
      <c r="AQ24" s="125">
        <f t="shared" ca="1" si="40"/>
        <v>7.218769218212274</v>
      </c>
      <c r="AR24" s="125">
        <f t="shared" ca="1" si="40"/>
        <v>7.4761523224241673</v>
      </c>
      <c r="AS24" s="125">
        <f t="shared" ca="1" si="40"/>
        <v>7.7260388313677533</v>
      </c>
      <c r="AT24" s="125">
        <f t="shared" ca="1" si="40"/>
        <v>7.9686470924780304</v>
      </c>
      <c r="AU24" s="125">
        <f t="shared" ca="1" si="40"/>
        <v>8.2041890935559696</v>
      </c>
      <c r="AV24" s="125">
        <f t="shared" ca="1" si="40"/>
        <v>8.43287064800057</v>
      </c>
      <c r="AW24" s="125">
        <f t="shared" ca="1" si="40"/>
        <v>8.6548915746458146</v>
      </c>
      <c r="AX24" s="125">
        <f t="shared" ca="1" si="40"/>
        <v>8.8704458723596442</v>
      </c>
      <c r="AY24" s="125">
        <f t="shared" ca="1" si="40"/>
        <v>9.0797218895575362</v>
      </c>
      <c r="AZ24" s="125">
        <f t="shared" ca="1" si="40"/>
        <v>9.2829024887787916</v>
      </c>
      <c r="BA24" s="125">
        <f t="shared" ca="1" si="40"/>
        <v>9.48016520646933</v>
      </c>
      <c r="BB24" s="125">
        <f t="shared" ca="1" si="40"/>
        <v>9.6716824081106303</v>
      </c>
      <c r="BC24" s="125">
        <f t="shared" ca="1" si="40"/>
        <v>9.8576214388303391</v>
      </c>
      <c r="BD24" s="125">
        <f t="shared" ca="1" si="40"/>
        <v>10.038144769626172</v>
      </c>
      <c r="BE24" s="125">
        <f t="shared" ca="1" si="40"/>
        <v>10.213410139330865</v>
      </c>
      <c r="BF24" s="125">
        <f t="shared" ca="1" si="40"/>
        <v>10.383570692442216</v>
      </c>
      <c r="BG24" s="125">
        <f t="shared" ca="1" si="40"/>
        <v>10.548775112938674</v>
      </c>
      <c r="BH24" s="125">
        <f t="shared" ca="1" si="40"/>
        <v>10.709167754197372</v>
      </c>
      <c r="BI24" s="125">
        <f t="shared" ca="1" si="40"/>
        <v>10.864888765128146</v>
      </c>
      <c r="BJ24" s="125">
        <f t="shared" ca="1" si="40"/>
        <v>11.016074212633752</v>
      </c>
      <c r="BK24" s="125">
        <f t="shared" ca="1" si="40"/>
        <v>11.162856200503272</v>
      </c>
      <c r="BL24" s="125">
        <f t="shared" ca="1" si="40"/>
        <v>11.305362984842612</v>
      </c>
      <c r="BM24" s="125">
        <f t="shared" ca="1" si="40"/>
        <v>11.443719086142941</v>
      </c>
      <c r="BN24" s="125">
        <f t="shared" ca="1" si="40"/>
        <v>11.57804539808501</v>
      </c>
      <c r="BO24" s="125">
        <f t="shared" ca="1" si="40"/>
        <v>11.708459293174396</v>
      </c>
      <c r="BP24" s="125">
        <f t="shared" ca="1" si="2"/>
        <v>11.835074725300014</v>
      </c>
      <c r="BQ24" s="125">
        <f t="shared" ca="1" si="3"/>
        <v>11.958002329305469</v>
      </c>
      <c r="BR24" s="125">
        <f t="shared" ca="1" si="4"/>
        <v>12.077349517660279</v>
      </c>
      <c r="BS24" s="125">
        <f t="shared" ca="1" si="5"/>
        <v>12.193220574315434</v>
      </c>
      <c r="BT24" s="125">
        <f t="shared" ca="1" si="6"/>
        <v>12.305716745825293</v>
      </c>
      <c r="BU24" s="125">
        <f t="shared" ca="1" si="6"/>
        <v>12.414936329815449</v>
      </c>
    </row>
    <row r="25" spans="2:83" x14ac:dyDescent="0.3">
      <c r="B25" s="134">
        <v>22</v>
      </c>
      <c r="C25" s="140"/>
      <c r="D25" s="140"/>
      <c r="E25" s="140"/>
      <c r="F25" s="140"/>
      <c r="G25" s="140"/>
      <c r="H25" s="140"/>
      <c r="I25" s="140"/>
      <c r="J25" s="140"/>
      <c r="K25" s="140"/>
      <c r="L25" s="140"/>
      <c r="M25" s="140"/>
      <c r="N25" s="140"/>
      <c r="O25" s="140"/>
      <c r="P25" s="140"/>
      <c r="Q25" s="140"/>
      <c r="R25" s="140"/>
      <c r="S25" s="140"/>
      <c r="T25" s="140"/>
      <c r="U25" s="140"/>
      <c r="V25" s="140"/>
      <c r="W25" s="140"/>
      <c r="X25" s="140"/>
      <c r="Y25" s="125">
        <f ca="1">OFFSET($C$80,0,Y$2)</f>
        <v>0.46915063075606961</v>
      </c>
      <c r="Z25" s="125">
        <f t="shared" ref="Z25:BO25" ca="1" si="41">Y25+Z$80</f>
        <v>0.92243626433681325</v>
      </c>
      <c r="AA25" s="125">
        <f t="shared" ca="1" si="41"/>
        <v>1.3603933982312517</v>
      </c>
      <c r="AB25" s="125">
        <f t="shared" ca="1" si="41"/>
        <v>1.7835403875012406</v>
      </c>
      <c r="AC25" s="125">
        <f t="shared" ca="1" si="41"/>
        <v>2.1923780582935004</v>
      </c>
      <c r="AD25" s="125">
        <f t="shared" ca="1" si="41"/>
        <v>2.5873903006048624</v>
      </c>
      <c r="AE25" s="125">
        <f t="shared" ca="1" si="41"/>
        <v>2.9690446410023137</v>
      </c>
      <c r="AF25" s="125">
        <f t="shared" ca="1" si="41"/>
        <v>3.3377927959756968</v>
      </c>
      <c r="AG25" s="125">
        <f t="shared" ca="1" si="41"/>
        <v>3.6940712065779993</v>
      </c>
      <c r="AH25" s="125">
        <f t="shared" ca="1" si="41"/>
        <v>4.0399725760947973</v>
      </c>
      <c r="AI25" s="125">
        <f t="shared" ca="1" si="41"/>
        <v>4.375799148441204</v>
      </c>
      <c r="AJ25" s="125">
        <f t="shared" ca="1" si="41"/>
        <v>4.7018443643115013</v>
      </c>
      <c r="AK25" s="125">
        <f t="shared" ca="1" si="41"/>
        <v>5.0183931175836349</v>
      </c>
      <c r="AL25" s="125">
        <f t="shared" ca="1" si="41"/>
        <v>5.325722004255609</v>
      </c>
      <c r="AM25" s="125">
        <f t="shared" ca="1" si="41"/>
        <v>5.6240995641313116</v>
      </c>
      <c r="AN25" s="125">
        <f t="shared" ca="1" si="41"/>
        <v>5.9137865154669456</v>
      </c>
      <c r="AO25" s="125">
        <f t="shared" ca="1" si="41"/>
        <v>6.1950359827830948</v>
      </c>
      <c r="AP25" s="125">
        <f t="shared" ca="1" si="41"/>
        <v>6.4680937180414926</v>
      </c>
      <c r="AQ25" s="125">
        <f t="shared" ca="1" si="41"/>
        <v>6.7331983153797426</v>
      </c>
      <c r="AR25" s="125">
        <f t="shared" ca="1" si="41"/>
        <v>6.9905814195916358</v>
      </c>
      <c r="AS25" s="125">
        <f t="shared" ca="1" si="41"/>
        <v>7.2404679285352218</v>
      </c>
      <c r="AT25" s="125">
        <f t="shared" ca="1" si="41"/>
        <v>7.4830761896454989</v>
      </c>
      <c r="AU25" s="125">
        <f t="shared" ca="1" si="41"/>
        <v>7.7186181907234381</v>
      </c>
      <c r="AV25" s="125">
        <f t="shared" ca="1" si="41"/>
        <v>7.9472997451680394</v>
      </c>
      <c r="AW25" s="125">
        <f t="shared" ca="1" si="41"/>
        <v>8.1693206718132831</v>
      </c>
      <c r="AX25" s="125">
        <f t="shared" ca="1" si="41"/>
        <v>8.3848749695271128</v>
      </c>
      <c r="AY25" s="125">
        <f t="shared" ca="1" si="41"/>
        <v>8.5941509867250048</v>
      </c>
      <c r="AZ25" s="125">
        <f t="shared" ca="1" si="41"/>
        <v>8.7973315859462602</v>
      </c>
      <c r="BA25" s="125">
        <f t="shared" ca="1" si="41"/>
        <v>8.9945943036367986</v>
      </c>
      <c r="BB25" s="125">
        <f t="shared" ca="1" si="41"/>
        <v>9.1861115052780988</v>
      </c>
      <c r="BC25" s="125">
        <f t="shared" ca="1" si="41"/>
        <v>9.3720505359978077</v>
      </c>
      <c r="BD25" s="125">
        <f t="shared" ca="1" si="41"/>
        <v>9.5525738667936402</v>
      </c>
      <c r="BE25" s="125">
        <f t="shared" ca="1" si="41"/>
        <v>9.7278392364983333</v>
      </c>
      <c r="BF25" s="125">
        <f t="shared" ca="1" si="41"/>
        <v>9.8979997896096847</v>
      </c>
      <c r="BG25" s="125">
        <f t="shared" ca="1" si="41"/>
        <v>10.063204210106143</v>
      </c>
      <c r="BH25" s="125">
        <f t="shared" ca="1" si="41"/>
        <v>10.223596851364841</v>
      </c>
      <c r="BI25" s="125">
        <f t="shared" ca="1" si="41"/>
        <v>10.379317862295615</v>
      </c>
      <c r="BJ25" s="125">
        <f t="shared" ca="1" si="41"/>
        <v>10.530503309801221</v>
      </c>
      <c r="BK25" s="125">
        <f t="shared" ca="1" si="41"/>
        <v>10.677285297670741</v>
      </c>
      <c r="BL25" s="125">
        <f t="shared" ca="1" si="41"/>
        <v>10.81979208201008</v>
      </c>
      <c r="BM25" s="125">
        <f t="shared" ca="1" si="41"/>
        <v>10.95814818331041</v>
      </c>
      <c r="BN25" s="125">
        <f t="shared" ca="1" si="41"/>
        <v>11.092474495252478</v>
      </c>
      <c r="BO25" s="125">
        <f t="shared" ca="1" si="41"/>
        <v>11.222888390341865</v>
      </c>
      <c r="BP25" s="125">
        <f t="shared" ca="1" si="2"/>
        <v>11.349503822467483</v>
      </c>
      <c r="BQ25" s="125">
        <f t="shared" ca="1" si="3"/>
        <v>11.472431426472937</v>
      </c>
      <c r="BR25" s="125">
        <f t="shared" ca="1" si="4"/>
        <v>11.591778614827748</v>
      </c>
      <c r="BS25" s="125">
        <f t="shared" ca="1" si="5"/>
        <v>11.707649671482903</v>
      </c>
      <c r="BT25" s="125">
        <f t="shared" ca="1" si="6"/>
        <v>11.820145842992762</v>
      </c>
      <c r="BU25" s="125">
        <f t="shared" ca="1" si="6"/>
        <v>11.929365426982917</v>
      </c>
    </row>
    <row r="26" spans="2:83" x14ac:dyDescent="0.3">
      <c r="B26" s="134">
        <v>23</v>
      </c>
      <c r="C26" s="140"/>
      <c r="D26" s="140"/>
      <c r="E26" s="140"/>
      <c r="F26" s="140"/>
      <c r="G26" s="140"/>
      <c r="H26" s="140"/>
      <c r="I26" s="140"/>
      <c r="J26" s="140"/>
      <c r="K26" s="140"/>
      <c r="L26" s="140"/>
      <c r="M26" s="140"/>
      <c r="N26" s="140"/>
      <c r="O26" s="140"/>
      <c r="P26" s="140"/>
      <c r="Q26" s="140"/>
      <c r="R26" s="140"/>
      <c r="S26" s="140"/>
      <c r="T26" s="140"/>
      <c r="U26" s="140"/>
      <c r="V26" s="140"/>
      <c r="W26" s="140"/>
      <c r="X26" s="140"/>
      <c r="Y26" s="140"/>
      <c r="Z26" s="125">
        <f ca="1">OFFSET($C$80,0,Z$2)</f>
        <v>0.45328563358074364</v>
      </c>
      <c r="AA26" s="125">
        <f t="shared" ref="AA26:BO26" ca="1" si="42">Z26+AA$80</f>
        <v>0.89124276747518194</v>
      </c>
      <c r="AB26" s="125">
        <f t="shared" ca="1" si="42"/>
        <v>1.3143897567451708</v>
      </c>
      <c r="AC26" s="125">
        <f t="shared" ca="1" si="42"/>
        <v>1.7232274275374304</v>
      </c>
      <c r="AD26" s="125">
        <f t="shared" ca="1" si="42"/>
        <v>2.1182396698487924</v>
      </c>
      <c r="AE26" s="125">
        <f t="shared" ca="1" si="42"/>
        <v>2.4998940102462437</v>
      </c>
      <c r="AF26" s="125">
        <f t="shared" ca="1" si="42"/>
        <v>2.8686421652196268</v>
      </c>
      <c r="AG26" s="125">
        <f t="shared" ca="1" si="42"/>
        <v>3.2249205758219293</v>
      </c>
      <c r="AH26" s="125">
        <f t="shared" ca="1" si="42"/>
        <v>3.5708219453387278</v>
      </c>
      <c r="AI26" s="125">
        <f t="shared" ca="1" si="42"/>
        <v>3.906648517685134</v>
      </c>
      <c r="AJ26" s="125">
        <f t="shared" ca="1" si="42"/>
        <v>4.2326937335554309</v>
      </c>
      <c r="AK26" s="125">
        <f t="shared" ca="1" si="42"/>
        <v>4.5492424868275645</v>
      </c>
      <c r="AL26" s="125">
        <f t="shared" ca="1" si="42"/>
        <v>4.8565713734995386</v>
      </c>
      <c r="AM26" s="125">
        <f t="shared" ca="1" si="42"/>
        <v>5.1549489333752412</v>
      </c>
      <c r="AN26" s="125">
        <f t="shared" ca="1" si="42"/>
        <v>5.4446358847108751</v>
      </c>
      <c r="AO26" s="125">
        <f t="shared" ca="1" si="42"/>
        <v>5.7258853520270243</v>
      </c>
      <c r="AP26" s="125">
        <f t="shared" ca="1" si="42"/>
        <v>5.9989430872854221</v>
      </c>
      <c r="AQ26" s="125">
        <f t="shared" ca="1" si="42"/>
        <v>6.2640476846236721</v>
      </c>
      <c r="AR26" s="125">
        <f t="shared" ca="1" si="42"/>
        <v>6.5214307888355654</v>
      </c>
      <c r="AS26" s="125">
        <f t="shared" ca="1" si="42"/>
        <v>6.7713172977791514</v>
      </c>
      <c r="AT26" s="125">
        <f t="shared" ca="1" si="42"/>
        <v>7.0139255588894285</v>
      </c>
      <c r="AU26" s="125">
        <f t="shared" ca="1" si="42"/>
        <v>7.2494675599673677</v>
      </c>
      <c r="AV26" s="125">
        <f t="shared" ca="1" si="42"/>
        <v>7.4781491144119689</v>
      </c>
      <c r="AW26" s="125">
        <f t="shared" ca="1" si="42"/>
        <v>7.7001700410572127</v>
      </c>
      <c r="AX26" s="125">
        <f t="shared" ca="1" si="42"/>
        <v>7.9157243387710414</v>
      </c>
      <c r="AY26" s="125">
        <f t="shared" ca="1" si="42"/>
        <v>8.1250003559689343</v>
      </c>
      <c r="AZ26" s="125">
        <f t="shared" ca="1" si="42"/>
        <v>8.3281809551901897</v>
      </c>
      <c r="BA26" s="125">
        <f t="shared" ca="1" si="42"/>
        <v>8.5254436728807281</v>
      </c>
      <c r="BB26" s="125">
        <f t="shared" ca="1" si="42"/>
        <v>8.7169608745220284</v>
      </c>
      <c r="BC26" s="125">
        <f t="shared" ca="1" si="42"/>
        <v>8.9028999052417372</v>
      </c>
      <c r="BD26" s="125">
        <f t="shared" ca="1" si="42"/>
        <v>9.0834232360375697</v>
      </c>
      <c r="BE26" s="125">
        <f t="shared" ca="1" si="42"/>
        <v>9.2586886057422628</v>
      </c>
      <c r="BF26" s="125">
        <f t="shared" ca="1" si="42"/>
        <v>9.4288491588536143</v>
      </c>
      <c r="BG26" s="125">
        <f t="shared" ca="1" si="42"/>
        <v>9.5940535793500725</v>
      </c>
      <c r="BH26" s="125">
        <f t="shared" ca="1" si="42"/>
        <v>9.7544462206087701</v>
      </c>
      <c r="BI26" s="125">
        <f t="shared" ca="1" si="42"/>
        <v>9.9101672315395444</v>
      </c>
      <c r="BJ26" s="125">
        <f t="shared" ca="1" si="42"/>
        <v>10.06135267904515</v>
      </c>
      <c r="BK26" s="125">
        <f t="shared" ca="1" si="42"/>
        <v>10.20813466691467</v>
      </c>
      <c r="BL26" s="125">
        <f t="shared" ca="1" si="42"/>
        <v>10.35064145125401</v>
      </c>
      <c r="BM26" s="125">
        <f t="shared" ca="1" si="42"/>
        <v>10.48899755255434</v>
      </c>
      <c r="BN26" s="125">
        <f t="shared" ca="1" si="42"/>
        <v>10.623323864496408</v>
      </c>
      <c r="BO26" s="125">
        <f t="shared" ca="1" si="42"/>
        <v>10.753737759585794</v>
      </c>
      <c r="BP26" s="125">
        <f t="shared" ca="1" si="2"/>
        <v>10.880353191711412</v>
      </c>
      <c r="BQ26" s="125">
        <f t="shared" ca="1" si="3"/>
        <v>11.003280795716867</v>
      </c>
      <c r="BR26" s="125">
        <f t="shared" ca="1" si="4"/>
        <v>11.122627984071677</v>
      </c>
      <c r="BS26" s="125">
        <f t="shared" ca="1" si="5"/>
        <v>11.238499040726833</v>
      </c>
      <c r="BT26" s="125">
        <f t="shared" ca="1" si="6"/>
        <v>11.350995212236692</v>
      </c>
      <c r="BU26" s="125">
        <f t="shared" ca="1" si="6"/>
        <v>11.460214796226847</v>
      </c>
    </row>
    <row r="27" spans="2:83" x14ac:dyDescent="0.3">
      <c r="B27" s="134">
        <v>24</v>
      </c>
      <c r="C27" s="140"/>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25">
        <f ca="1">OFFSET($C$80,0,AA$2)</f>
        <v>0.43795713389443836</v>
      </c>
      <c r="AB27" s="125">
        <f t="shared" ref="AB27:BO27" ca="1" si="43">AA27+AB$80</f>
        <v>0.86110412316442719</v>
      </c>
      <c r="AC27" s="125">
        <f t="shared" ca="1" si="43"/>
        <v>1.2699417939566868</v>
      </c>
      <c r="AD27" s="125">
        <f t="shared" ca="1" si="43"/>
        <v>1.6649540362680488</v>
      </c>
      <c r="AE27" s="125">
        <f t="shared" ca="1" si="43"/>
        <v>2.0466083766655001</v>
      </c>
      <c r="AF27" s="125">
        <f t="shared" ca="1" si="43"/>
        <v>2.4153565316388832</v>
      </c>
      <c r="AG27" s="125">
        <f t="shared" ca="1" si="43"/>
        <v>2.7716349422411857</v>
      </c>
      <c r="AH27" s="125">
        <f t="shared" ca="1" si="43"/>
        <v>3.1175363117579842</v>
      </c>
      <c r="AI27" s="125">
        <f t="shared" ca="1" si="43"/>
        <v>3.4533628841043904</v>
      </c>
      <c r="AJ27" s="125">
        <f t="shared" ca="1" si="43"/>
        <v>3.7794080999746877</v>
      </c>
      <c r="AK27" s="125">
        <f t="shared" ca="1" si="43"/>
        <v>4.0959568532468209</v>
      </c>
      <c r="AL27" s="125">
        <f t="shared" ca="1" si="43"/>
        <v>4.403285739918795</v>
      </c>
      <c r="AM27" s="125">
        <f t="shared" ca="1" si="43"/>
        <v>4.7016632997944985</v>
      </c>
      <c r="AN27" s="125">
        <f t="shared" ca="1" si="43"/>
        <v>4.9913502511301324</v>
      </c>
      <c r="AO27" s="125">
        <f t="shared" ca="1" si="43"/>
        <v>5.2725997184462816</v>
      </c>
      <c r="AP27" s="125">
        <f t="shared" ca="1" si="43"/>
        <v>5.5456574537046794</v>
      </c>
      <c r="AQ27" s="125">
        <f t="shared" ca="1" si="43"/>
        <v>5.8107620510429294</v>
      </c>
      <c r="AR27" s="125">
        <f t="shared" ca="1" si="43"/>
        <v>6.0681451552548227</v>
      </c>
      <c r="AS27" s="125">
        <f t="shared" ca="1" si="43"/>
        <v>6.3180316641984087</v>
      </c>
      <c r="AT27" s="125">
        <f t="shared" ca="1" si="43"/>
        <v>6.5606399253086858</v>
      </c>
      <c r="AU27" s="125">
        <f t="shared" ca="1" si="43"/>
        <v>6.796181926386625</v>
      </c>
      <c r="AV27" s="125">
        <f t="shared" ca="1" si="43"/>
        <v>7.0248634808312262</v>
      </c>
      <c r="AW27" s="125">
        <f t="shared" ca="1" si="43"/>
        <v>7.24688440747647</v>
      </c>
      <c r="AX27" s="125">
        <f t="shared" ca="1" si="43"/>
        <v>7.4624387051902987</v>
      </c>
      <c r="AY27" s="125">
        <f t="shared" ca="1" si="43"/>
        <v>7.6717147223881907</v>
      </c>
      <c r="AZ27" s="125">
        <f t="shared" ca="1" si="43"/>
        <v>7.8748953216094453</v>
      </c>
      <c r="BA27" s="125">
        <f t="shared" ca="1" si="43"/>
        <v>8.0721580392999837</v>
      </c>
      <c r="BB27" s="125">
        <f t="shared" ca="1" si="43"/>
        <v>8.2636752409412839</v>
      </c>
      <c r="BC27" s="125">
        <f t="shared" ca="1" si="43"/>
        <v>8.4496142716609928</v>
      </c>
      <c r="BD27" s="125">
        <f t="shared" ca="1" si="43"/>
        <v>8.6301376024568253</v>
      </c>
      <c r="BE27" s="125">
        <f t="shared" ca="1" si="43"/>
        <v>8.8054029721615183</v>
      </c>
      <c r="BF27" s="125">
        <f t="shared" ca="1" si="43"/>
        <v>8.9755635252728698</v>
      </c>
      <c r="BG27" s="125">
        <f t="shared" ca="1" si="43"/>
        <v>9.1407679457693281</v>
      </c>
      <c r="BH27" s="125">
        <f t="shared" ca="1" si="43"/>
        <v>9.3011605870280256</v>
      </c>
      <c r="BI27" s="125">
        <f t="shared" ca="1" si="43"/>
        <v>9.4568815979587999</v>
      </c>
      <c r="BJ27" s="125">
        <f t="shared" ca="1" si="43"/>
        <v>9.6080670454644057</v>
      </c>
      <c r="BK27" s="125">
        <f t="shared" ca="1" si="43"/>
        <v>9.7548490333339259</v>
      </c>
      <c r="BL27" s="125">
        <f t="shared" ca="1" si="43"/>
        <v>9.8973558176732652</v>
      </c>
      <c r="BM27" s="125">
        <f t="shared" ca="1" si="43"/>
        <v>10.035711918973595</v>
      </c>
      <c r="BN27" s="125">
        <f t="shared" ca="1" si="43"/>
        <v>10.170038230915663</v>
      </c>
      <c r="BO27" s="125">
        <f t="shared" ca="1" si="43"/>
        <v>10.30045212600505</v>
      </c>
      <c r="BP27" s="125">
        <f t="shared" ca="1" si="2"/>
        <v>10.427067558130668</v>
      </c>
      <c r="BQ27" s="125">
        <f t="shared" ca="1" si="3"/>
        <v>10.549995162136122</v>
      </c>
      <c r="BR27" s="125">
        <f t="shared" ca="1" si="4"/>
        <v>10.669342350490933</v>
      </c>
      <c r="BS27" s="125">
        <f t="shared" ca="1" si="5"/>
        <v>10.785213407146088</v>
      </c>
      <c r="BT27" s="125">
        <f t="shared" ca="1" si="6"/>
        <v>10.897709578655947</v>
      </c>
      <c r="BU27" s="125">
        <f t="shared" ca="1" si="6"/>
        <v>11.006929162646102</v>
      </c>
      <c r="BV27" s="420"/>
    </row>
    <row r="28" spans="2:83" x14ac:dyDescent="0.3">
      <c r="B28" s="134">
        <v>25</v>
      </c>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40"/>
      <c r="AA28" s="140"/>
      <c r="AB28" s="125">
        <f ca="1">OFFSET($C$80,0,AB$2)</f>
        <v>0.42314698926998878</v>
      </c>
      <c r="AC28" s="125">
        <f t="shared" ref="AC28:BO28" ca="1" si="44">AB28+AC$80</f>
        <v>0.83198466006224847</v>
      </c>
      <c r="AD28" s="125">
        <f t="shared" ca="1" si="44"/>
        <v>1.2269969023736107</v>
      </c>
      <c r="AE28" s="125">
        <f t="shared" ca="1" si="44"/>
        <v>1.608651242771062</v>
      </c>
      <c r="AF28" s="125">
        <f t="shared" ca="1" si="44"/>
        <v>1.9773993977444451</v>
      </c>
      <c r="AG28" s="125">
        <f t="shared" ca="1" si="44"/>
        <v>2.3336778083467475</v>
      </c>
      <c r="AH28" s="125">
        <f t="shared" ca="1" si="44"/>
        <v>2.679579177863546</v>
      </c>
      <c r="AI28" s="125">
        <f t="shared" ca="1" si="44"/>
        <v>3.0154057502099523</v>
      </c>
      <c r="AJ28" s="125">
        <f t="shared" ca="1" si="44"/>
        <v>3.3414509660802496</v>
      </c>
      <c r="AK28" s="125">
        <f t="shared" ca="1" si="44"/>
        <v>3.6579997193523828</v>
      </c>
      <c r="AL28" s="125">
        <f t="shared" ca="1" si="44"/>
        <v>3.9653286060243569</v>
      </c>
      <c r="AM28" s="125">
        <f t="shared" ca="1" si="44"/>
        <v>4.2637061659000599</v>
      </c>
      <c r="AN28" s="125">
        <f t="shared" ca="1" si="44"/>
        <v>4.5533931172356938</v>
      </c>
      <c r="AO28" s="125">
        <f t="shared" ca="1" si="44"/>
        <v>4.834642584551843</v>
      </c>
      <c r="AP28" s="125">
        <f t="shared" ca="1" si="44"/>
        <v>5.1077003198102409</v>
      </c>
      <c r="AQ28" s="125">
        <f t="shared" ca="1" si="44"/>
        <v>5.3728049171484908</v>
      </c>
      <c r="AR28" s="125">
        <f t="shared" ca="1" si="44"/>
        <v>5.6301880213603841</v>
      </c>
      <c r="AS28" s="125">
        <f t="shared" ca="1" si="44"/>
        <v>5.8800745303039701</v>
      </c>
      <c r="AT28" s="125">
        <f t="shared" ca="1" si="44"/>
        <v>6.1226827914142472</v>
      </c>
      <c r="AU28" s="125">
        <f t="shared" ca="1" si="44"/>
        <v>6.3582247924921864</v>
      </c>
      <c r="AV28" s="125">
        <f t="shared" ca="1" si="44"/>
        <v>6.5869063469367877</v>
      </c>
      <c r="AW28" s="125">
        <f t="shared" ca="1" si="44"/>
        <v>6.8089272735820314</v>
      </c>
      <c r="AX28" s="125">
        <f t="shared" ca="1" si="44"/>
        <v>7.0244815712958601</v>
      </c>
      <c r="AY28" s="125">
        <f t="shared" ca="1" si="44"/>
        <v>7.2337575884937522</v>
      </c>
      <c r="AZ28" s="125">
        <f t="shared" ca="1" si="44"/>
        <v>7.4369381877150067</v>
      </c>
      <c r="BA28" s="125">
        <f t="shared" ca="1" si="44"/>
        <v>7.6342009054055451</v>
      </c>
      <c r="BB28" s="125">
        <f t="shared" ca="1" si="44"/>
        <v>7.8257181070468445</v>
      </c>
      <c r="BC28" s="125">
        <f t="shared" ca="1" si="44"/>
        <v>8.0116571377665533</v>
      </c>
      <c r="BD28" s="125">
        <f t="shared" ca="1" si="44"/>
        <v>8.1921804685623858</v>
      </c>
      <c r="BE28" s="125">
        <f t="shared" ca="1" si="44"/>
        <v>8.3674458382670789</v>
      </c>
      <c r="BF28" s="125">
        <f t="shared" ca="1" si="44"/>
        <v>8.5376063913784304</v>
      </c>
      <c r="BG28" s="125">
        <f t="shared" ca="1" si="44"/>
        <v>8.7028108118748886</v>
      </c>
      <c r="BH28" s="125">
        <f t="shared" ca="1" si="44"/>
        <v>8.8632034531335862</v>
      </c>
      <c r="BI28" s="125">
        <f t="shared" ca="1" si="44"/>
        <v>9.0189244640643604</v>
      </c>
      <c r="BJ28" s="125">
        <f t="shared" ca="1" si="44"/>
        <v>9.1701099115699662</v>
      </c>
      <c r="BK28" s="125">
        <f t="shared" ca="1" si="44"/>
        <v>9.3168918994394865</v>
      </c>
      <c r="BL28" s="125">
        <f t="shared" ca="1" si="44"/>
        <v>9.4593986837788258</v>
      </c>
      <c r="BM28" s="125">
        <f t="shared" ca="1" si="44"/>
        <v>9.5977547850791556</v>
      </c>
      <c r="BN28" s="125">
        <f t="shared" ca="1" si="44"/>
        <v>9.7320810970212239</v>
      </c>
      <c r="BO28" s="125">
        <f t="shared" ca="1" si="44"/>
        <v>9.8624949921106104</v>
      </c>
      <c r="BP28" s="125">
        <f t="shared" ca="1" si="2"/>
        <v>9.9891104242362285</v>
      </c>
      <c r="BQ28" s="125">
        <f t="shared" ca="1" si="3"/>
        <v>10.112038028241683</v>
      </c>
      <c r="BR28" s="125">
        <f t="shared" ca="1" si="4"/>
        <v>10.231385216596493</v>
      </c>
      <c r="BS28" s="125">
        <f t="shared" ca="1" si="5"/>
        <v>10.347256273251649</v>
      </c>
      <c r="BT28" s="125">
        <f t="shared" ca="1" si="6"/>
        <v>10.459752444761508</v>
      </c>
      <c r="BU28" s="125">
        <f t="shared" ca="1" si="6"/>
        <v>10.568972028751663</v>
      </c>
      <c r="BV28" s="420"/>
      <c r="BW28" s="420"/>
    </row>
    <row r="29" spans="2:83" x14ac:dyDescent="0.3">
      <c r="B29" s="134">
        <v>26</v>
      </c>
      <c r="C29" s="140"/>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c r="AC29" s="125">
        <f ca="1">OFFSET($C$80,0,AC$2)</f>
        <v>0.40883767079225974</v>
      </c>
      <c r="AD29" s="125">
        <f t="shared" ref="AD29:BO29" ca="1" si="45">AC29+AD$80</f>
        <v>0.80384991310362186</v>
      </c>
      <c r="AE29" s="125">
        <f t="shared" ca="1" si="45"/>
        <v>1.1855042535010731</v>
      </c>
      <c r="AF29" s="125">
        <f t="shared" ca="1" si="45"/>
        <v>1.554252408474456</v>
      </c>
      <c r="AG29" s="125">
        <f t="shared" ca="1" si="45"/>
        <v>1.9105308190767585</v>
      </c>
      <c r="AH29" s="125">
        <f t="shared" ca="1" si="45"/>
        <v>2.256432188593557</v>
      </c>
      <c r="AI29" s="125">
        <f t="shared" ca="1" si="45"/>
        <v>2.5922587609399632</v>
      </c>
      <c r="AJ29" s="125">
        <f t="shared" ca="1" si="45"/>
        <v>2.9183039768102605</v>
      </c>
      <c r="AK29" s="125">
        <f t="shared" ca="1" si="45"/>
        <v>3.2348527300823937</v>
      </c>
      <c r="AL29" s="125">
        <f t="shared" ca="1" si="45"/>
        <v>3.5421816167543678</v>
      </c>
      <c r="AM29" s="125">
        <f t="shared" ca="1" si="45"/>
        <v>3.8405591766300708</v>
      </c>
      <c r="AN29" s="125">
        <f t="shared" ca="1" si="45"/>
        <v>4.1302461279657052</v>
      </c>
      <c r="AO29" s="125">
        <f t="shared" ca="1" si="45"/>
        <v>4.4114955952818544</v>
      </c>
      <c r="AP29" s="125">
        <f t="shared" ca="1" si="45"/>
        <v>4.6845533305402522</v>
      </c>
      <c r="AQ29" s="125">
        <f t="shared" ca="1" si="45"/>
        <v>4.9496579278785022</v>
      </c>
      <c r="AR29" s="125">
        <f t="shared" ca="1" si="45"/>
        <v>5.2070410320903955</v>
      </c>
      <c r="AS29" s="125">
        <f t="shared" ca="1" si="45"/>
        <v>5.4569275410339815</v>
      </c>
      <c r="AT29" s="125">
        <f t="shared" ca="1" si="45"/>
        <v>5.6995358021442586</v>
      </c>
      <c r="AU29" s="125">
        <f t="shared" ca="1" si="45"/>
        <v>5.9350778032221978</v>
      </c>
      <c r="AV29" s="125">
        <f t="shared" ca="1" si="45"/>
        <v>6.1637593576667991</v>
      </c>
      <c r="AW29" s="125">
        <f t="shared" ca="1" si="45"/>
        <v>6.3857802843120428</v>
      </c>
      <c r="AX29" s="125">
        <f t="shared" ca="1" si="45"/>
        <v>6.6013345820258715</v>
      </c>
      <c r="AY29" s="125">
        <f t="shared" ca="1" si="45"/>
        <v>6.8106105992237636</v>
      </c>
      <c r="AZ29" s="125">
        <f t="shared" ca="1" si="45"/>
        <v>7.0137911984450181</v>
      </c>
      <c r="BA29" s="125">
        <f t="shared" ca="1" si="45"/>
        <v>7.2110539161355565</v>
      </c>
      <c r="BB29" s="125">
        <f t="shared" ca="1" si="45"/>
        <v>7.4025711177768558</v>
      </c>
      <c r="BC29" s="125">
        <f t="shared" ca="1" si="45"/>
        <v>7.5885101484965638</v>
      </c>
      <c r="BD29" s="125">
        <f t="shared" ca="1" si="45"/>
        <v>7.7690334792923972</v>
      </c>
      <c r="BE29" s="125">
        <f t="shared" ca="1" si="45"/>
        <v>7.9442988489970894</v>
      </c>
      <c r="BF29" s="125">
        <f t="shared" ca="1" si="45"/>
        <v>8.1144594021084409</v>
      </c>
      <c r="BG29" s="125">
        <f t="shared" ca="1" si="45"/>
        <v>8.2796638226048991</v>
      </c>
      <c r="BH29" s="125">
        <f t="shared" ca="1" si="45"/>
        <v>8.4400564638635966</v>
      </c>
      <c r="BI29" s="125">
        <f t="shared" ca="1" si="45"/>
        <v>8.5957774747943709</v>
      </c>
      <c r="BJ29" s="125">
        <f t="shared" ca="1" si="45"/>
        <v>8.7469629222999767</v>
      </c>
      <c r="BK29" s="125">
        <f t="shared" ca="1" si="45"/>
        <v>8.893744910169497</v>
      </c>
      <c r="BL29" s="125">
        <f t="shared" ca="1" si="45"/>
        <v>9.0362516945088363</v>
      </c>
      <c r="BM29" s="125">
        <f t="shared" ca="1" si="45"/>
        <v>9.1746077958091661</v>
      </c>
      <c r="BN29" s="125">
        <f t="shared" ca="1" si="45"/>
        <v>9.3089341077512344</v>
      </c>
      <c r="BO29" s="125">
        <f t="shared" ca="1" si="45"/>
        <v>9.4393480028406209</v>
      </c>
      <c r="BP29" s="125">
        <f t="shared" ca="1" si="2"/>
        <v>9.565963434966239</v>
      </c>
      <c r="BQ29" s="125">
        <f t="shared" ca="1" si="3"/>
        <v>9.6888910389716933</v>
      </c>
      <c r="BR29" s="125">
        <f t="shared" ca="1" si="4"/>
        <v>9.8082382273265036</v>
      </c>
      <c r="BS29" s="125">
        <f t="shared" ca="1" si="5"/>
        <v>9.9241092839816591</v>
      </c>
      <c r="BT29" s="125">
        <f t="shared" ca="1" si="6"/>
        <v>10.036605455491518</v>
      </c>
      <c r="BU29" s="125">
        <f t="shared" ca="1" si="6"/>
        <v>10.145825039481673</v>
      </c>
      <c r="BV29" s="420"/>
      <c r="BW29" s="420"/>
      <c r="BX29" s="420"/>
    </row>
    <row r="30" spans="2:83" x14ac:dyDescent="0.3">
      <c r="B30" s="134">
        <v>27</v>
      </c>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25">
        <f ca="1">OFFSET($C$80,0,AD$2)</f>
        <v>0.39501224231136212</v>
      </c>
      <c r="AE30" s="125">
        <f t="shared" ref="AE30:BO30" ca="1" si="46">AD30+AE$80</f>
        <v>0.7766665827088135</v>
      </c>
      <c r="AF30" s="125">
        <f t="shared" ca="1" si="46"/>
        <v>1.1454147376821964</v>
      </c>
      <c r="AG30" s="125">
        <f t="shared" ca="1" si="46"/>
        <v>1.5016931482844988</v>
      </c>
      <c r="AH30" s="125">
        <f t="shared" ca="1" si="46"/>
        <v>1.8475945178012974</v>
      </c>
      <c r="AI30" s="125">
        <f t="shared" ca="1" si="46"/>
        <v>2.1834210901477036</v>
      </c>
      <c r="AJ30" s="125">
        <f t="shared" ca="1" si="46"/>
        <v>2.5094663060180009</v>
      </c>
      <c r="AK30" s="125">
        <f t="shared" ca="1" si="46"/>
        <v>2.8260150592901341</v>
      </c>
      <c r="AL30" s="125">
        <f t="shared" ca="1" si="46"/>
        <v>3.1333439459621082</v>
      </c>
      <c r="AM30" s="125">
        <f t="shared" ca="1" si="46"/>
        <v>3.4317215058378112</v>
      </c>
      <c r="AN30" s="125">
        <f t="shared" ca="1" si="46"/>
        <v>3.7214084571734452</v>
      </c>
      <c r="AO30" s="125">
        <f t="shared" ca="1" si="46"/>
        <v>4.0026579244895943</v>
      </c>
      <c r="AP30" s="125">
        <f t="shared" ca="1" si="46"/>
        <v>4.2757156597479922</v>
      </c>
      <c r="AQ30" s="125">
        <f t="shared" ca="1" si="46"/>
        <v>4.5408202570862422</v>
      </c>
      <c r="AR30" s="125">
        <f t="shared" ca="1" si="46"/>
        <v>4.7982033612981354</v>
      </c>
      <c r="AS30" s="125">
        <f t="shared" ca="1" si="46"/>
        <v>5.0480898702417214</v>
      </c>
      <c r="AT30" s="125">
        <f t="shared" ca="1" si="46"/>
        <v>5.2906981313519985</v>
      </c>
      <c r="AU30" s="125">
        <f t="shared" ca="1" si="46"/>
        <v>5.5262401324299377</v>
      </c>
      <c r="AV30" s="125">
        <f t="shared" ca="1" si="46"/>
        <v>5.754921686874539</v>
      </c>
      <c r="AW30" s="125">
        <f t="shared" ca="1" si="46"/>
        <v>5.9769426135197827</v>
      </c>
      <c r="AX30" s="125">
        <f t="shared" ca="1" si="46"/>
        <v>6.1924969112336115</v>
      </c>
      <c r="AY30" s="125">
        <f t="shared" ca="1" si="46"/>
        <v>6.4017729284315035</v>
      </c>
      <c r="AZ30" s="125">
        <f t="shared" ca="1" si="46"/>
        <v>6.604953527652758</v>
      </c>
      <c r="BA30" s="125">
        <f t="shared" ca="1" si="46"/>
        <v>6.8022162453432964</v>
      </c>
      <c r="BB30" s="125">
        <f t="shared" ca="1" si="46"/>
        <v>6.9937334469845958</v>
      </c>
      <c r="BC30" s="125">
        <f t="shared" ca="1" si="46"/>
        <v>7.1796724777043037</v>
      </c>
      <c r="BD30" s="125">
        <f t="shared" ca="1" si="46"/>
        <v>7.3601958085001371</v>
      </c>
      <c r="BE30" s="125">
        <f t="shared" ca="1" si="46"/>
        <v>7.5354611782048293</v>
      </c>
      <c r="BF30" s="125">
        <f t="shared" ca="1" si="46"/>
        <v>7.7056217313161808</v>
      </c>
      <c r="BG30" s="125">
        <f t="shared" ca="1" si="46"/>
        <v>7.870826151812639</v>
      </c>
      <c r="BH30" s="125">
        <f t="shared" ca="1" si="46"/>
        <v>8.0312187930713357</v>
      </c>
      <c r="BI30" s="125">
        <f t="shared" ca="1" si="46"/>
        <v>8.18693980400211</v>
      </c>
      <c r="BJ30" s="125">
        <f t="shared" ca="1" si="46"/>
        <v>8.3381252515077158</v>
      </c>
      <c r="BK30" s="125">
        <f t="shared" ca="1" si="46"/>
        <v>8.484907239377236</v>
      </c>
      <c r="BL30" s="125">
        <f t="shared" ca="1" si="46"/>
        <v>8.6274140237165753</v>
      </c>
      <c r="BM30" s="125">
        <f t="shared" ca="1" si="46"/>
        <v>8.7657701250169051</v>
      </c>
      <c r="BN30" s="125">
        <f t="shared" ca="1" si="46"/>
        <v>8.9000964369589735</v>
      </c>
      <c r="BO30" s="125">
        <f t="shared" ca="1" si="46"/>
        <v>9.03051033204836</v>
      </c>
      <c r="BP30" s="125">
        <f t="shared" ca="1" si="2"/>
        <v>9.1571257641739781</v>
      </c>
      <c r="BQ30" s="125">
        <f t="shared" ca="1" si="3"/>
        <v>9.2800533681794324</v>
      </c>
      <c r="BR30" s="125">
        <f t="shared" ca="1" si="4"/>
        <v>9.3994005565342427</v>
      </c>
      <c r="BS30" s="125">
        <f t="shared" ca="1" si="5"/>
        <v>9.5152716131893982</v>
      </c>
      <c r="BT30" s="125">
        <f t="shared" ca="1" si="6"/>
        <v>9.6277677846992571</v>
      </c>
      <c r="BU30" s="125">
        <f t="shared" ca="1" si="6"/>
        <v>9.7369873686894124</v>
      </c>
      <c r="BV30" s="420"/>
      <c r="BW30" s="420"/>
      <c r="BX30" s="420"/>
      <c r="BY30" s="420"/>
    </row>
    <row r="31" spans="2:83" x14ac:dyDescent="0.3">
      <c r="B31" s="134">
        <v>28</v>
      </c>
      <c r="C31" s="140"/>
      <c r="D31" s="140"/>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c r="AD31" s="140"/>
      <c r="AE31" s="125">
        <f ca="1">OFFSET($C$80,0,AE$2)</f>
        <v>0.38165434039745133</v>
      </c>
      <c r="AF31" s="125">
        <f t="shared" ref="AF31:BO31" ca="1" si="47">AE31+AF$80</f>
        <v>0.75040249537083437</v>
      </c>
      <c r="AG31" s="125">
        <f t="shared" ca="1" si="47"/>
        <v>1.1066809059731368</v>
      </c>
      <c r="AH31" s="125">
        <f t="shared" ca="1" si="47"/>
        <v>1.4525822754899353</v>
      </c>
      <c r="AI31" s="125">
        <f t="shared" ca="1" si="47"/>
        <v>1.7884088478363416</v>
      </c>
      <c r="AJ31" s="125">
        <f t="shared" ca="1" si="47"/>
        <v>2.1144540637066389</v>
      </c>
      <c r="AK31" s="125">
        <f t="shared" ca="1" si="47"/>
        <v>2.4310028169787721</v>
      </c>
      <c r="AL31" s="125">
        <f t="shared" ca="1" si="47"/>
        <v>2.7383317036507462</v>
      </c>
      <c r="AM31" s="125">
        <f t="shared" ca="1" si="47"/>
        <v>3.0367092635264492</v>
      </c>
      <c r="AN31" s="125">
        <f t="shared" ca="1" si="47"/>
        <v>3.3263962148620831</v>
      </c>
      <c r="AO31" s="125">
        <f t="shared" ca="1" si="47"/>
        <v>3.6076456821782328</v>
      </c>
      <c r="AP31" s="125">
        <f t="shared" ca="1" si="47"/>
        <v>3.8807034174366306</v>
      </c>
      <c r="AQ31" s="125">
        <f t="shared" ca="1" si="47"/>
        <v>4.1458080147748806</v>
      </c>
      <c r="AR31" s="125">
        <f t="shared" ca="1" si="47"/>
        <v>4.4031911189867738</v>
      </c>
      <c r="AS31" s="125">
        <f t="shared" ca="1" si="47"/>
        <v>4.6530776279303598</v>
      </c>
      <c r="AT31" s="125">
        <f t="shared" ca="1" si="47"/>
        <v>4.895685889040637</v>
      </c>
      <c r="AU31" s="125">
        <f t="shared" ca="1" si="47"/>
        <v>5.1312278901185762</v>
      </c>
      <c r="AV31" s="125">
        <f t="shared" ca="1" si="47"/>
        <v>5.3599094445631774</v>
      </c>
      <c r="AW31" s="125">
        <f t="shared" ca="1" si="47"/>
        <v>5.5819303712084212</v>
      </c>
      <c r="AX31" s="125">
        <f t="shared" ca="1" si="47"/>
        <v>5.7974846689222499</v>
      </c>
      <c r="AY31" s="125">
        <f t="shared" ca="1" si="47"/>
        <v>6.0067606861201419</v>
      </c>
      <c r="AZ31" s="125">
        <f t="shared" ca="1" si="47"/>
        <v>6.2099412853413964</v>
      </c>
      <c r="BA31" s="125">
        <f t="shared" ca="1" si="47"/>
        <v>6.4072040030319348</v>
      </c>
      <c r="BB31" s="125">
        <f t="shared" ca="1" si="47"/>
        <v>6.5987212046732342</v>
      </c>
      <c r="BC31" s="125">
        <f t="shared" ca="1" si="47"/>
        <v>6.7846602353929422</v>
      </c>
      <c r="BD31" s="125">
        <f t="shared" ca="1" si="47"/>
        <v>6.9651835661887755</v>
      </c>
      <c r="BE31" s="125">
        <f t="shared" ca="1" si="47"/>
        <v>7.1404489358934677</v>
      </c>
      <c r="BF31" s="125">
        <f t="shared" ca="1" si="47"/>
        <v>7.3106094890048192</v>
      </c>
      <c r="BG31" s="125">
        <f t="shared" ca="1" si="47"/>
        <v>7.4758139095012774</v>
      </c>
      <c r="BH31" s="125">
        <f t="shared" ca="1" si="47"/>
        <v>7.636206550759975</v>
      </c>
      <c r="BI31" s="125">
        <f t="shared" ca="1" si="47"/>
        <v>7.7919275616907493</v>
      </c>
      <c r="BJ31" s="125">
        <f t="shared" ca="1" si="47"/>
        <v>7.9431130091963551</v>
      </c>
      <c r="BK31" s="125">
        <f t="shared" ca="1" si="47"/>
        <v>8.0898949970658762</v>
      </c>
      <c r="BL31" s="125">
        <f t="shared" ca="1" si="47"/>
        <v>8.2324017814052155</v>
      </c>
      <c r="BM31" s="125">
        <f t="shared" ca="1" si="47"/>
        <v>8.3707578827055453</v>
      </c>
      <c r="BN31" s="125">
        <f t="shared" ca="1" si="47"/>
        <v>8.5050841946476137</v>
      </c>
      <c r="BO31" s="125">
        <f t="shared" ca="1" si="47"/>
        <v>8.6354980897370002</v>
      </c>
      <c r="BP31" s="125">
        <f t="shared" ca="1" si="2"/>
        <v>8.7621135218626183</v>
      </c>
      <c r="BQ31" s="125">
        <f t="shared" ca="1" si="3"/>
        <v>8.8850411258680726</v>
      </c>
      <c r="BR31" s="125">
        <f t="shared" ca="1" si="4"/>
        <v>9.0043883142228829</v>
      </c>
      <c r="BS31" s="125">
        <f t="shared" ca="1" si="5"/>
        <v>9.1202593708780384</v>
      </c>
      <c r="BT31" s="125">
        <f t="shared" ca="1" si="6"/>
        <v>9.2327555423878973</v>
      </c>
      <c r="BU31" s="125">
        <f t="shared" ca="1" si="6"/>
        <v>9.3419751263780526</v>
      </c>
      <c r="BV31" s="420"/>
      <c r="BW31" s="420"/>
      <c r="BX31" s="420"/>
      <c r="BY31" s="420"/>
      <c r="BZ31" s="420"/>
    </row>
    <row r="32" spans="2:83" x14ac:dyDescent="0.3">
      <c r="B32" s="134">
        <v>29</v>
      </c>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25">
        <f ca="1">OFFSET($C$80,0,AF$2)</f>
        <v>0.36874815497338298</v>
      </c>
      <c r="AG32" s="125">
        <f t="shared" ref="AG32:BO32" ca="1" si="48">AF32+AG$80</f>
        <v>0.72502656557568534</v>
      </c>
      <c r="AH32" s="125">
        <f t="shared" ca="1" si="48"/>
        <v>1.0709279350924839</v>
      </c>
      <c r="AI32" s="125">
        <f t="shared" ca="1" si="48"/>
        <v>1.4067545074388901</v>
      </c>
      <c r="AJ32" s="125">
        <f t="shared" ca="1" si="48"/>
        <v>1.7327997233091874</v>
      </c>
      <c r="AK32" s="125">
        <f t="shared" ca="1" si="48"/>
        <v>2.0493484765813208</v>
      </c>
      <c r="AL32" s="125">
        <f t="shared" ca="1" si="48"/>
        <v>2.3566773632532949</v>
      </c>
      <c r="AM32" s="125">
        <f t="shared" ca="1" si="48"/>
        <v>2.6550549231289979</v>
      </c>
      <c r="AN32" s="125">
        <f t="shared" ca="1" si="48"/>
        <v>2.9447418744646319</v>
      </c>
      <c r="AO32" s="125">
        <f t="shared" ca="1" si="48"/>
        <v>3.2259913417807815</v>
      </c>
      <c r="AP32" s="125">
        <f t="shared" ca="1" si="48"/>
        <v>3.4990490770391789</v>
      </c>
      <c r="AQ32" s="125">
        <f t="shared" ca="1" si="48"/>
        <v>3.7641536743774289</v>
      </c>
      <c r="AR32" s="125">
        <f t="shared" ca="1" si="48"/>
        <v>4.0215367785893221</v>
      </c>
      <c r="AS32" s="125">
        <f t="shared" ca="1" si="48"/>
        <v>4.2714232875329081</v>
      </c>
      <c r="AT32" s="125">
        <f t="shared" ca="1" si="48"/>
        <v>4.5140315486431852</v>
      </c>
      <c r="AU32" s="125">
        <f t="shared" ca="1" si="48"/>
        <v>4.7495735497211244</v>
      </c>
      <c r="AV32" s="125">
        <f t="shared" ca="1" si="48"/>
        <v>4.9782551041657257</v>
      </c>
      <c r="AW32" s="125">
        <f t="shared" ca="1" si="48"/>
        <v>5.2002760308109695</v>
      </c>
      <c r="AX32" s="125">
        <f t="shared" ca="1" si="48"/>
        <v>5.4158303285247982</v>
      </c>
      <c r="AY32" s="125">
        <f t="shared" ca="1" si="48"/>
        <v>5.6251063457226902</v>
      </c>
      <c r="AZ32" s="125">
        <f t="shared" ca="1" si="48"/>
        <v>5.8282869449439447</v>
      </c>
      <c r="BA32" s="125">
        <f t="shared" ca="1" si="48"/>
        <v>6.0255496626344831</v>
      </c>
      <c r="BB32" s="125">
        <f t="shared" ca="1" si="48"/>
        <v>6.2170668642757825</v>
      </c>
      <c r="BC32" s="125">
        <f t="shared" ca="1" si="48"/>
        <v>6.4030058949954904</v>
      </c>
      <c r="BD32" s="125">
        <f t="shared" ca="1" si="48"/>
        <v>6.5835292257913238</v>
      </c>
      <c r="BE32" s="125">
        <f t="shared" ca="1" si="48"/>
        <v>6.758794595496016</v>
      </c>
      <c r="BF32" s="125">
        <f t="shared" ca="1" si="48"/>
        <v>6.9289551486073675</v>
      </c>
      <c r="BG32" s="125">
        <f t="shared" ca="1" si="48"/>
        <v>7.0941595691038257</v>
      </c>
      <c r="BH32" s="125">
        <f t="shared" ca="1" si="48"/>
        <v>7.2545522103625233</v>
      </c>
      <c r="BI32" s="125">
        <f t="shared" ca="1" si="48"/>
        <v>7.4102732212932976</v>
      </c>
      <c r="BJ32" s="125">
        <f t="shared" ca="1" si="48"/>
        <v>7.5614586687989034</v>
      </c>
      <c r="BK32" s="125">
        <f t="shared" ca="1" si="48"/>
        <v>7.7082406566684236</v>
      </c>
      <c r="BL32" s="125">
        <f t="shared" ca="1" si="48"/>
        <v>7.8507474410077638</v>
      </c>
      <c r="BM32" s="125">
        <f t="shared" ca="1" si="48"/>
        <v>7.9891035423080936</v>
      </c>
      <c r="BN32" s="125">
        <f t="shared" ca="1" si="48"/>
        <v>8.123429854250162</v>
      </c>
      <c r="BO32" s="125">
        <f t="shared" ca="1" si="48"/>
        <v>8.2538437493395485</v>
      </c>
      <c r="BP32" s="125">
        <f t="shared" ca="1" si="2"/>
        <v>8.3804591814651666</v>
      </c>
      <c r="BQ32" s="125">
        <f t="shared" ca="1" si="3"/>
        <v>8.5033867854706209</v>
      </c>
      <c r="BR32" s="125">
        <f t="shared" ca="1" si="4"/>
        <v>8.6227339738254312</v>
      </c>
      <c r="BS32" s="125">
        <f t="shared" ca="1" si="5"/>
        <v>8.7386050304805867</v>
      </c>
      <c r="BT32" s="125">
        <f t="shared" ca="1" si="6"/>
        <v>8.8511012019904456</v>
      </c>
      <c r="BU32" s="125">
        <f t="shared" ca="1" si="6"/>
        <v>8.9603207859806009</v>
      </c>
      <c r="BV32" s="420"/>
      <c r="BW32" s="420"/>
      <c r="BX32" s="420"/>
      <c r="BY32" s="420"/>
      <c r="BZ32" s="420"/>
      <c r="CA32" s="420"/>
    </row>
    <row r="33" spans="2:95" x14ac:dyDescent="0.3">
      <c r="B33" s="134">
        <v>30</v>
      </c>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F33" s="140"/>
      <c r="AG33" s="125">
        <f ca="1">OFFSET($C$80,0,AG$2)</f>
        <v>0.35627841060230242</v>
      </c>
      <c r="AH33" s="125">
        <f t="shared" ref="AH33:BO33" ca="1" si="49">AG33+AH$80</f>
        <v>0.70217978011910087</v>
      </c>
      <c r="AI33" s="125">
        <f t="shared" ca="1" si="49"/>
        <v>1.0380063524655072</v>
      </c>
      <c r="AJ33" s="125">
        <f t="shared" ca="1" si="49"/>
        <v>1.3640515683358045</v>
      </c>
      <c r="AK33" s="125">
        <f t="shared" ca="1" si="49"/>
        <v>1.6806003216079379</v>
      </c>
      <c r="AL33" s="125">
        <f t="shared" ca="1" si="49"/>
        <v>1.987929208279912</v>
      </c>
      <c r="AM33" s="125">
        <f t="shared" ca="1" si="49"/>
        <v>2.2863067681556153</v>
      </c>
      <c r="AN33" s="125">
        <f t="shared" ca="1" si="49"/>
        <v>2.5759937194912492</v>
      </c>
      <c r="AO33" s="125">
        <f t="shared" ca="1" si="49"/>
        <v>2.8572431868073989</v>
      </c>
      <c r="AP33" s="125">
        <f t="shared" ca="1" si="49"/>
        <v>3.1303009220657962</v>
      </c>
      <c r="AQ33" s="125">
        <f t="shared" ca="1" si="49"/>
        <v>3.3954055194040462</v>
      </c>
      <c r="AR33" s="125">
        <f t="shared" ca="1" si="49"/>
        <v>3.6527886236159395</v>
      </c>
      <c r="AS33" s="125">
        <f t="shared" ca="1" si="49"/>
        <v>3.902675132559525</v>
      </c>
      <c r="AT33" s="125">
        <f t="shared" ca="1" si="49"/>
        <v>4.1452833936698026</v>
      </c>
      <c r="AU33" s="125">
        <f t="shared" ca="1" si="49"/>
        <v>4.3808253947477418</v>
      </c>
      <c r="AV33" s="125">
        <f t="shared" ca="1" si="49"/>
        <v>4.6095069491923431</v>
      </c>
      <c r="AW33" s="125">
        <f t="shared" ca="1" si="49"/>
        <v>4.8315278758375868</v>
      </c>
      <c r="AX33" s="125">
        <f t="shared" ca="1" si="49"/>
        <v>5.0470821735514155</v>
      </c>
      <c r="AY33" s="125">
        <f t="shared" ca="1" si="49"/>
        <v>5.2563581907493075</v>
      </c>
      <c r="AZ33" s="125">
        <f t="shared" ca="1" si="49"/>
        <v>5.4595387899705621</v>
      </c>
      <c r="BA33" s="125">
        <f t="shared" ca="1" si="49"/>
        <v>5.6568015076611005</v>
      </c>
      <c r="BB33" s="125">
        <f t="shared" ca="1" si="49"/>
        <v>5.8483187093023998</v>
      </c>
      <c r="BC33" s="125">
        <f t="shared" ca="1" si="49"/>
        <v>6.0342577400221078</v>
      </c>
      <c r="BD33" s="125">
        <f t="shared" ca="1" si="49"/>
        <v>6.2147810708179412</v>
      </c>
      <c r="BE33" s="125">
        <f t="shared" ca="1" si="49"/>
        <v>6.3900464405226334</v>
      </c>
      <c r="BF33" s="125">
        <f t="shared" ca="1" si="49"/>
        <v>6.5602069936339849</v>
      </c>
      <c r="BG33" s="125">
        <f t="shared" ca="1" si="49"/>
        <v>6.7254114141304431</v>
      </c>
      <c r="BH33" s="125">
        <f t="shared" ca="1" si="49"/>
        <v>6.8858040553891406</v>
      </c>
      <c r="BI33" s="125">
        <f t="shared" ca="1" si="49"/>
        <v>7.0415250663199149</v>
      </c>
      <c r="BJ33" s="125">
        <f t="shared" ca="1" si="49"/>
        <v>7.1927105138255207</v>
      </c>
      <c r="BK33" s="125">
        <f t="shared" ca="1" si="49"/>
        <v>7.339492501695041</v>
      </c>
      <c r="BL33" s="125">
        <f t="shared" ca="1" si="49"/>
        <v>7.4819992860343811</v>
      </c>
      <c r="BM33" s="125">
        <f t="shared" ca="1" si="49"/>
        <v>7.620355387334711</v>
      </c>
      <c r="BN33" s="125">
        <f t="shared" ca="1" si="49"/>
        <v>7.7546816992767793</v>
      </c>
      <c r="BO33" s="125">
        <f t="shared" ca="1" si="49"/>
        <v>7.8850955943661658</v>
      </c>
      <c r="BP33" s="125">
        <f t="shared" ca="1" si="2"/>
        <v>8.011711026491783</v>
      </c>
      <c r="BQ33" s="125">
        <f t="shared" ca="1" si="3"/>
        <v>8.1346386304972373</v>
      </c>
      <c r="BR33" s="125">
        <f t="shared" ca="1" si="4"/>
        <v>8.2539858188520476</v>
      </c>
      <c r="BS33" s="125">
        <f t="shared" ca="1" si="5"/>
        <v>8.3698568755072031</v>
      </c>
      <c r="BT33" s="125">
        <f t="shared" ca="1" si="6"/>
        <v>8.4823530470170621</v>
      </c>
      <c r="BU33" s="125">
        <f t="shared" ca="1" si="6"/>
        <v>8.5915726310072174</v>
      </c>
      <c r="BV33" s="420"/>
      <c r="BW33" s="420"/>
      <c r="BX33" s="420"/>
      <c r="BY33" s="420"/>
      <c r="BZ33" s="420"/>
      <c r="CA33" s="420"/>
      <c r="CB33" s="420"/>
    </row>
    <row r="34" spans="2:95" x14ac:dyDescent="0.3">
      <c r="B34" s="134">
        <v>31</v>
      </c>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0"/>
      <c r="AG34" s="140"/>
      <c r="AH34" s="125">
        <f ca="1">OFFSET($C$80,0,AH$2)</f>
        <v>0.34590136951679845</v>
      </c>
      <c r="AI34" s="125">
        <f t="shared" ref="AI34:BO34" ca="1" si="50">AH34+AI$80</f>
        <v>0.68172794186320473</v>
      </c>
      <c r="AJ34" s="125">
        <f t="shared" ca="1" si="50"/>
        <v>1.0077731577335021</v>
      </c>
      <c r="AK34" s="125">
        <f t="shared" ca="1" si="50"/>
        <v>1.3243219110056355</v>
      </c>
      <c r="AL34" s="125">
        <f t="shared" ca="1" si="50"/>
        <v>1.6316507976776096</v>
      </c>
      <c r="AM34" s="125">
        <f t="shared" ca="1" si="50"/>
        <v>1.9300283575533126</v>
      </c>
      <c r="AN34" s="125">
        <f t="shared" ca="1" si="50"/>
        <v>2.2197153088889467</v>
      </c>
      <c r="AO34" s="125">
        <f t="shared" ca="1" si="50"/>
        <v>2.5009647762050964</v>
      </c>
      <c r="AP34" s="125">
        <f t="shared" ca="1" si="50"/>
        <v>2.7740225114634942</v>
      </c>
      <c r="AQ34" s="125">
        <f t="shared" ca="1" si="50"/>
        <v>3.0391271088017442</v>
      </c>
      <c r="AR34" s="125">
        <f t="shared" ca="1" si="50"/>
        <v>3.2965102130136374</v>
      </c>
      <c r="AS34" s="125">
        <f t="shared" ca="1" si="50"/>
        <v>3.546396721957223</v>
      </c>
      <c r="AT34" s="125">
        <f t="shared" ca="1" si="50"/>
        <v>3.7890049830675006</v>
      </c>
      <c r="AU34" s="125">
        <f t="shared" ca="1" si="50"/>
        <v>4.0245469841454398</v>
      </c>
      <c r="AV34" s="125">
        <f t="shared" ca="1" si="50"/>
        <v>4.253228538590041</v>
      </c>
      <c r="AW34" s="125">
        <f t="shared" ca="1" si="50"/>
        <v>4.4752494652352848</v>
      </c>
      <c r="AX34" s="125">
        <f t="shared" ca="1" si="50"/>
        <v>4.6908037629491135</v>
      </c>
      <c r="AY34" s="125">
        <f t="shared" ca="1" si="50"/>
        <v>4.9000797801470055</v>
      </c>
      <c r="AZ34" s="125">
        <f t="shared" ca="1" si="50"/>
        <v>5.10326037936826</v>
      </c>
      <c r="BA34" s="125">
        <f t="shared" ca="1" si="50"/>
        <v>5.3005230970587984</v>
      </c>
      <c r="BB34" s="125">
        <f t="shared" ca="1" si="50"/>
        <v>5.4920402987000978</v>
      </c>
      <c r="BC34" s="125">
        <f t="shared" ca="1" si="50"/>
        <v>5.6779793294198058</v>
      </c>
      <c r="BD34" s="125">
        <f t="shared" ca="1" si="50"/>
        <v>5.8585026602156391</v>
      </c>
      <c r="BE34" s="125">
        <f t="shared" ca="1" si="50"/>
        <v>6.0337680299203313</v>
      </c>
      <c r="BF34" s="125">
        <f t="shared" ca="1" si="50"/>
        <v>6.2039285830316828</v>
      </c>
      <c r="BG34" s="125">
        <f t="shared" ca="1" si="50"/>
        <v>6.369133003528141</v>
      </c>
      <c r="BH34" s="125">
        <f t="shared" ca="1" si="50"/>
        <v>6.5295256447868386</v>
      </c>
      <c r="BI34" s="125">
        <f t="shared" ca="1" si="50"/>
        <v>6.6852466557176129</v>
      </c>
      <c r="BJ34" s="125">
        <f t="shared" ca="1" si="50"/>
        <v>6.8364321032232187</v>
      </c>
      <c r="BK34" s="125">
        <f t="shared" ca="1" si="50"/>
        <v>6.9832140910927389</v>
      </c>
      <c r="BL34" s="125">
        <f t="shared" ca="1" si="50"/>
        <v>7.1257208754320791</v>
      </c>
      <c r="BM34" s="125">
        <f t="shared" ca="1" si="50"/>
        <v>7.2640769767324089</v>
      </c>
      <c r="BN34" s="125">
        <f t="shared" ca="1" si="50"/>
        <v>7.3984032886744773</v>
      </c>
      <c r="BO34" s="125">
        <f t="shared" ca="1" si="50"/>
        <v>7.5288171837638638</v>
      </c>
      <c r="BP34" s="125">
        <f t="shared" ca="1" si="2"/>
        <v>7.6554326158894819</v>
      </c>
      <c r="BQ34" s="125">
        <f t="shared" ca="1" si="3"/>
        <v>7.7783602198949362</v>
      </c>
      <c r="BR34" s="125">
        <f t="shared" ca="1" si="4"/>
        <v>7.8977074082497465</v>
      </c>
      <c r="BS34" s="125">
        <f t="shared" ca="1" si="5"/>
        <v>8.0135784649049011</v>
      </c>
      <c r="BT34" s="125">
        <f t="shared" ca="1" si="6"/>
        <v>8.12607463641476</v>
      </c>
      <c r="BU34" s="125">
        <f t="shared" ca="1" si="6"/>
        <v>8.2352942204049153</v>
      </c>
      <c r="BV34" s="420"/>
      <c r="BW34" s="420"/>
      <c r="BX34" s="420"/>
      <c r="BY34" s="420"/>
      <c r="BZ34" s="420"/>
      <c r="CA34" s="420"/>
      <c r="CB34" s="420"/>
      <c r="CC34" s="420"/>
    </row>
    <row r="35" spans="2:95" x14ac:dyDescent="0.3">
      <c r="B35" s="134">
        <v>32</v>
      </c>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0"/>
      <c r="AG35" s="140"/>
      <c r="AH35" s="140"/>
      <c r="AI35" s="125">
        <f ca="1">OFFSET($C$80,0,AI$2)</f>
        <v>0.33582657234640628</v>
      </c>
      <c r="AJ35" s="125">
        <f t="shared" ref="AJ35:BO35" ca="1" si="51">AI35+AJ$80</f>
        <v>0.66187178821670356</v>
      </c>
      <c r="AK35" s="125">
        <f t="shared" ca="1" si="51"/>
        <v>0.97842054148883695</v>
      </c>
      <c r="AL35" s="125">
        <f t="shared" ca="1" si="51"/>
        <v>1.2857494281608111</v>
      </c>
      <c r="AM35" s="125">
        <f t="shared" ca="1" si="51"/>
        <v>1.5841269880365141</v>
      </c>
      <c r="AN35" s="125">
        <f t="shared" ca="1" si="51"/>
        <v>1.873813939372148</v>
      </c>
      <c r="AO35" s="125">
        <f t="shared" ca="1" si="51"/>
        <v>2.1550634066882974</v>
      </c>
      <c r="AP35" s="125">
        <f t="shared" ca="1" si="51"/>
        <v>2.4281211419466953</v>
      </c>
      <c r="AQ35" s="125">
        <f t="shared" ca="1" si="51"/>
        <v>2.6932257392849452</v>
      </c>
      <c r="AR35" s="125">
        <f t="shared" ca="1" si="51"/>
        <v>2.9506088434968385</v>
      </c>
      <c r="AS35" s="125">
        <f t="shared" ca="1" si="51"/>
        <v>3.200495352440424</v>
      </c>
      <c r="AT35" s="125">
        <f t="shared" ca="1" si="51"/>
        <v>3.4431036135507016</v>
      </c>
      <c r="AU35" s="125">
        <f t="shared" ca="1" si="51"/>
        <v>3.6786456146286408</v>
      </c>
      <c r="AV35" s="125">
        <f t="shared" ca="1" si="51"/>
        <v>3.9073271690732421</v>
      </c>
      <c r="AW35" s="125">
        <f t="shared" ca="1" si="51"/>
        <v>4.1293480957184858</v>
      </c>
      <c r="AX35" s="125">
        <f t="shared" ca="1" si="51"/>
        <v>4.3449023934323145</v>
      </c>
      <c r="AY35" s="125">
        <f t="shared" ca="1" si="51"/>
        <v>4.5541784106302066</v>
      </c>
      <c r="AZ35" s="125">
        <f t="shared" ca="1" si="51"/>
        <v>4.7573590098514611</v>
      </c>
      <c r="BA35" s="125">
        <f t="shared" ca="1" si="51"/>
        <v>4.9546217275419995</v>
      </c>
      <c r="BB35" s="125">
        <f t="shared" ca="1" si="51"/>
        <v>5.1461389291832988</v>
      </c>
      <c r="BC35" s="125">
        <f t="shared" ca="1" si="51"/>
        <v>5.3320779599030068</v>
      </c>
      <c r="BD35" s="125">
        <f t="shared" ca="1" si="51"/>
        <v>5.5126012906988402</v>
      </c>
      <c r="BE35" s="125">
        <f t="shared" ca="1" si="51"/>
        <v>5.6878666604035324</v>
      </c>
      <c r="BF35" s="125">
        <f t="shared" ca="1" si="51"/>
        <v>5.8580272135148839</v>
      </c>
      <c r="BG35" s="125">
        <f t="shared" ca="1" si="51"/>
        <v>6.0232316340113421</v>
      </c>
      <c r="BH35" s="125">
        <f t="shared" ca="1" si="51"/>
        <v>6.1836242752700397</v>
      </c>
      <c r="BI35" s="125">
        <f t="shared" ca="1" si="51"/>
        <v>6.3393452862008139</v>
      </c>
      <c r="BJ35" s="125">
        <f t="shared" ca="1" si="51"/>
        <v>6.4905307337064198</v>
      </c>
      <c r="BK35" s="125">
        <f t="shared" ca="1" si="51"/>
        <v>6.63731272157594</v>
      </c>
      <c r="BL35" s="125">
        <f t="shared" ca="1" si="51"/>
        <v>6.7798195059152802</v>
      </c>
      <c r="BM35" s="125">
        <f t="shared" ca="1" si="51"/>
        <v>6.91817560721561</v>
      </c>
      <c r="BN35" s="125">
        <f t="shared" ca="1" si="51"/>
        <v>7.0525019191576783</v>
      </c>
      <c r="BO35" s="125">
        <f t="shared" ca="1" si="51"/>
        <v>7.1829158142470648</v>
      </c>
      <c r="BP35" s="125">
        <f t="shared" ca="1" si="2"/>
        <v>7.3095312463726829</v>
      </c>
      <c r="BQ35" s="125">
        <f t="shared" ca="1" si="3"/>
        <v>7.4324588503781372</v>
      </c>
      <c r="BR35" s="125">
        <f t="shared" ca="1" si="4"/>
        <v>7.5518060387329475</v>
      </c>
      <c r="BS35" s="125">
        <f t="shared" ca="1" si="5"/>
        <v>7.667677095388103</v>
      </c>
      <c r="BT35" s="125">
        <f t="shared" ca="1" si="6"/>
        <v>7.7801732668979628</v>
      </c>
      <c r="BU35" s="125">
        <f t="shared" ca="1" si="6"/>
        <v>7.8893928508881181</v>
      </c>
      <c r="BV35" s="420"/>
      <c r="BW35" s="420"/>
      <c r="BX35" s="420"/>
      <c r="BY35" s="420"/>
      <c r="BZ35" s="420"/>
      <c r="CA35" s="420"/>
      <c r="CB35" s="420"/>
      <c r="CC35" s="420"/>
      <c r="CD35" s="420"/>
    </row>
    <row r="36" spans="2:95" x14ac:dyDescent="0.3">
      <c r="B36" s="134">
        <v>33</v>
      </c>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0"/>
      <c r="AG36" s="140"/>
      <c r="AH36" s="140"/>
      <c r="AI36" s="140"/>
      <c r="AJ36" s="125">
        <f ca="1">OFFSET($C$80,0,AJ$2)</f>
        <v>0.32604521587029733</v>
      </c>
      <c r="AK36" s="125">
        <f t="shared" ref="AK36:BO36" ca="1" si="52">AJ36+AK$80</f>
        <v>0.64259396914243072</v>
      </c>
      <c r="AL36" s="125">
        <f t="shared" ca="1" si="52"/>
        <v>0.94992285581440483</v>
      </c>
      <c r="AM36" s="125">
        <f t="shared" ca="1" si="52"/>
        <v>1.2483004156901079</v>
      </c>
      <c r="AN36" s="125">
        <f t="shared" ca="1" si="52"/>
        <v>1.5379873670257418</v>
      </c>
      <c r="AO36" s="125">
        <f t="shared" ca="1" si="52"/>
        <v>1.8192368343418912</v>
      </c>
      <c r="AP36" s="125">
        <f t="shared" ca="1" si="52"/>
        <v>2.0922945696002886</v>
      </c>
      <c r="AQ36" s="125">
        <f t="shared" ca="1" si="52"/>
        <v>2.3573991669385386</v>
      </c>
      <c r="AR36" s="125">
        <f t="shared" ca="1" si="52"/>
        <v>2.6147822711504318</v>
      </c>
      <c r="AS36" s="125">
        <f t="shared" ca="1" si="52"/>
        <v>2.8646687800940174</v>
      </c>
      <c r="AT36" s="125">
        <f t="shared" ca="1" si="52"/>
        <v>3.1072770412042949</v>
      </c>
      <c r="AU36" s="125">
        <f t="shared" ca="1" si="52"/>
        <v>3.3428190422822341</v>
      </c>
      <c r="AV36" s="125">
        <f t="shared" ca="1" si="52"/>
        <v>3.5715005967268354</v>
      </c>
      <c r="AW36" s="125">
        <f t="shared" ca="1" si="52"/>
        <v>3.7935215233720792</v>
      </c>
      <c r="AX36" s="125">
        <f t="shared" ca="1" si="52"/>
        <v>4.0090758210859079</v>
      </c>
      <c r="AY36" s="125">
        <f t="shared" ca="1" si="52"/>
        <v>4.2183518382837999</v>
      </c>
      <c r="AZ36" s="125">
        <f t="shared" ca="1" si="52"/>
        <v>4.4215324375050544</v>
      </c>
      <c r="BA36" s="125">
        <f t="shared" ca="1" si="52"/>
        <v>4.6187951551955928</v>
      </c>
      <c r="BB36" s="125">
        <f t="shared" ca="1" si="52"/>
        <v>4.8103123568368922</v>
      </c>
      <c r="BC36" s="125">
        <f t="shared" ca="1" si="52"/>
        <v>4.9962513875566001</v>
      </c>
      <c r="BD36" s="125">
        <f t="shared" ca="1" si="52"/>
        <v>5.1767747183524335</v>
      </c>
      <c r="BE36" s="125">
        <f t="shared" ca="1" si="52"/>
        <v>5.3520400880571257</v>
      </c>
      <c r="BF36" s="125">
        <f t="shared" ca="1" si="52"/>
        <v>5.5222006411684772</v>
      </c>
      <c r="BG36" s="125">
        <f t="shared" ca="1" si="52"/>
        <v>5.6874050616649354</v>
      </c>
      <c r="BH36" s="125">
        <f t="shared" ca="1" si="52"/>
        <v>5.847797702923633</v>
      </c>
      <c r="BI36" s="125">
        <f t="shared" ca="1" si="52"/>
        <v>6.0035187138544073</v>
      </c>
      <c r="BJ36" s="125">
        <f t="shared" ca="1" si="52"/>
        <v>6.1547041613600131</v>
      </c>
      <c r="BK36" s="125">
        <f t="shared" ca="1" si="52"/>
        <v>6.3014861492295333</v>
      </c>
      <c r="BL36" s="125">
        <f t="shared" ca="1" si="52"/>
        <v>6.4439929335688735</v>
      </c>
      <c r="BM36" s="125">
        <f t="shared" ca="1" si="52"/>
        <v>6.5823490348692033</v>
      </c>
      <c r="BN36" s="125">
        <f t="shared" ca="1" si="52"/>
        <v>6.7166753468112717</v>
      </c>
      <c r="BO36" s="125">
        <f t="shared" ca="1" si="52"/>
        <v>6.8470892419006582</v>
      </c>
      <c r="BP36" s="125">
        <f t="shared" ca="1" si="2"/>
        <v>6.9737046740262763</v>
      </c>
      <c r="BQ36" s="125">
        <f t="shared" ca="1" si="3"/>
        <v>7.0966322780317306</v>
      </c>
      <c r="BR36" s="125">
        <f t="shared" ca="1" si="4"/>
        <v>7.2159794663865409</v>
      </c>
      <c r="BS36" s="125">
        <f t="shared" ca="1" si="5"/>
        <v>7.3318505230416964</v>
      </c>
      <c r="BT36" s="125">
        <f t="shared" ca="1" si="6"/>
        <v>7.4443466945515562</v>
      </c>
      <c r="BU36" s="125">
        <f t="shared" ca="1" si="6"/>
        <v>7.5535662785417115</v>
      </c>
      <c r="BV36" s="420"/>
      <c r="BW36" s="420"/>
      <c r="BX36" s="420"/>
      <c r="BY36" s="420"/>
      <c r="BZ36" s="420"/>
      <c r="CA36" s="420"/>
      <c r="CB36" s="420"/>
      <c r="CC36" s="420"/>
      <c r="CD36" s="420"/>
      <c r="CE36" s="420"/>
    </row>
    <row r="37" spans="2:95" x14ac:dyDescent="0.3">
      <c r="B37" s="134">
        <v>34</v>
      </c>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140"/>
      <c r="AA37" s="140"/>
      <c r="AB37" s="140"/>
      <c r="AC37" s="140"/>
      <c r="AD37" s="140"/>
      <c r="AE37" s="140"/>
      <c r="AF37" s="140"/>
      <c r="AG37" s="140"/>
      <c r="AH37" s="140"/>
      <c r="AI37" s="140"/>
      <c r="AJ37" s="140"/>
      <c r="AK37" s="125">
        <f ca="1">OFFSET($C$80,0,AK$2)</f>
        <v>0.31654875327213333</v>
      </c>
      <c r="AL37" s="125">
        <f t="shared" ref="AL37:BO37" ca="1" si="53">AK37+AL$80</f>
        <v>0.6238776399441075</v>
      </c>
      <c r="AM37" s="125">
        <f t="shared" ca="1" si="53"/>
        <v>0.92225519981981052</v>
      </c>
      <c r="AN37" s="125">
        <f t="shared" ca="1" si="53"/>
        <v>1.2119421511554445</v>
      </c>
      <c r="AO37" s="125">
        <f t="shared" ca="1" si="53"/>
        <v>1.4931916184715939</v>
      </c>
      <c r="AP37" s="125">
        <f t="shared" ca="1" si="53"/>
        <v>1.7662493537299915</v>
      </c>
      <c r="AQ37" s="125">
        <f t="shared" ca="1" si="53"/>
        <v>2.0313539510682417</v>
      </c>
      <c r="AR37" s="125">
        <f t="shared" ca="1" si="53"/>
        <v>2.2887370552801349</v>
      </c>
      <c r="AS37" s="125">
        <f t="shared" ca="1" si="53"/>
        <v>2.5386235642237205</v>
      </c>
      <c r="AT37" s="125">
        <f t="shared" ca="1" si="53"/>
        <v>2.781231825333998</v>
      </c>
      <c r="AU37" s="125">
        <f t="shared" ca="1" si="53"/>
        <v>3.0167738264119373</v>
      </c>
      <c r="AV37" s="125">
        <f t="shared" ca="1" si="53"/>
        <v>3.2454553808565385</v>
      </c>
      <c r="AW37" s="125">
        <f t="shared" ca="1" si="53"/>
        <v>3.4674763075017823</v>
      </c>
      <c r="AX37" s="125">
        <f t="shared" ca="1" si="53"/>
        <v>3.6830306052156114</v>
      </c>
      <c r="AY37" s="125">
        <f t="shared" ca="1" si="53"/>
        <v>3.8923066224135034</v>
      </c>
      <c r="AZ37" s="125">
        <f t="shared" ca="1" si="53"/>
        <v>4.095487221634758</v>
      </c>
      <c r="BA37" s="125">
        <f t="shared" ca="1" si="53"/>
        <v>4.2927499393252964</v>
      </c>
      <c r="BB37" s="125">
        <f t="shared" ca="1" si="53"/>
        <v>4.4842671409665957</v>
      </c>
      <c r="BC37" s="125">
        <f t="shared" ca="1" si="53"/>
        <v>4.6702061716863037</v>
      </c>
      <c r="BD37" s="125">
        <f t="shared" ca="1" si="53"/>
        <v>4.8507295024821371</v>
      </c>
      <c r="BE37" s="125">
        <f t="shared" ca="1" si="53"/>
        <v>5.0259948721868293</v>
      </c>
      <c r="BF37" s="125">
        <f t="shared" ca="1" si="53"/>
        <v>5.1961554252981808</v>
      </c>
      <c r="BG37" s="125">
        <f t="shared" ca="1" si="53"/>
        <v>5.361359845794639</v>
      </c>
      <c r="BH37" s="125">
        <f t="shared" ca="1" si="53"/>
        <v>5.5217524870533365</v>
      </c>
      <c r="BI37" s="125">
        <f t="shared" ca="1" si="53"/>
        <v>5.6774734979841108</v>
      </c>
      <c r="BJ37" s="125">
        <f t="shared" ca="1" si="53"/>
        <v>5.8286589454897166</v>
      </c>
      <c r="BK37" s="125">
        <f t="shared" ca="1" si="53"/>
        <v>5.9754409333592369</v>
      </c>
      <c r="BL37" s="125">
        <f t="shared" ca="1" si="53"/>
        <v>6.117947717698577</v>
      </c>
      <c r="BM37" s="125">
        <f t="shared" ca="1" si="53"/>
        <v>6.2563038189989069</v>
      </c>
      <c r="BN37" s="125">
        <f t="shared" ca="1" si="53"/>
        <v>6.3906301309409752</v>
      </c>
      <c r="BO37" s="125">
        <f t="shared" ca="1" si="53"/>
        <v>6.5210440260303617</v>
      </c>
      <c r="BP37" s="125">
        <f t="shared" ca="1" si="2"/>
        <v>6.6476594581559798</v>
      </c>
      <c r="BQ37" s="125">
        <f t="shared" ca="1" si="3"/>
        <v>6.7705870621614341</v>
      </c>
      <c r="BR37" s="125">
        <f t="shared" ca="1" si="4"/>
        <v>6.8899342505162444</v>
      </c>
      <c r="BS37" s="125">
        <f t="shared" ca="1" si="5"/>
        <v>7.0058053071713999</v>
      </c>
      <c r="BT37" s="125">
        <f t="shared" ca="1" si="6"/>
        <v>7.1183014786812597</v>
      </c>
      <c r="BU37" s="125">
        <f t="shared" ca="1" si="6"/>
        <v>7.227521062671415</v>
      </c>
      <c r="BV37" s="420"/>
      <c r="BW37" s="420"/>
      <c r="BX37" s="420"/>
      <c r="BY37" s="420"/>
      <c r="BZ37" s="420"/>
      <c r="CA37" s="420"/>
      <c r="CB37" s="420"/>
      <c r="CC37" s="420"/>
      <c r="CD37" s="420"/>
      <c r="CE37" s="420"/>
      <c r="CF37" s="420"/>
    </row>
    <row r="38" spans="2:95" x14ac:dyDescent="0.3">
      <c r="B38" s="134">
        <v>35</v>
      </c>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25">
        <f ca="1">OFFSET($C$80,0,AL$2)</f>
        <v>0.30732888667197411</v>
      </c>
      <c r="AM38" s="125">
        <f t="shared" ref="AM38:BO38" ca="1" si="54">AL38+AM$80</f>
        <v>0.60570644654767714</v>
      </c>
      <c r="AN38" s="125">
        <f t="shared" ca="1" si="54"/>
        <v>0.89539339788331107</v>
      </c>
      <c r="AO38" s="125">
        <f t="shared" ca="1" si="54"/>
        <v>1.1766428651994607</v>
      </c>
      <c r="AP38" s="125">
        <f t="shared" ca="1" si="54"/>
        <v>1.4497006004578583</v>
      </c>
      <c r="AQ38" s="125">
        <f t="shared" ca="1" si="54"/>
        <v>1.7148051977961085</v>
      </c>
      <c r="AR38" s="125">
        <f t="shared" ca="1" si="54"/>
        <v>1.9721883020080018</v>
      </c>
      <c r="AS38" s="125">
        <f t="shared" ca="1" si="54"/>
        <v>2.2220748109515873</v>
      </c>
      <c r="AT38" s="125">
        <f t="shared" ca="1" si="54"/>
        <v>2.4646830720618649</v>
      </c>
      <c r="AU38" s="125">
        <f t="shared" ca="1" si="54"/>
        <v>2.7002250731398041</v>
      </c>
      <c r="AV38" s="125">
        <f t="shared" ca="1" si="54"/>
        <v>2.9289066275844053</v>
      </c>
      <c r="AW38" s="125">
        <f t="shared" ca="1" si="54"/>
        <v>3.1509275542296491</v>
      </c>
      <c r="AX38" s="125">
        <f t="shared" ca="1" si="54"/>
        <v>3.3664818519434783</v>
      </c>
      <c r="AY38" s="125">
        <f t="shared" ca="1" si="54"/>
        <v>3.5757578691413707</v>
      </c>
      <c r="AZ38" s="125">
        <f t="shared" ca="1" si="54"/>
        <v>3.7789384683626253</v>
      </c>
      <c r="BA38" s="125">
        <f t="shared" ca="1" si="54"/>
        <v>3.9762011860531636</v>
      </c>
      <c r="BB38" s="125">
        <f t="shared" ca="1" si="54"/>
        <v>4.167718387694463</v>
      </c>
      <c r="BC38" s="125">
        <f t="shared" ca="1" si="54"/>
        <v>4.353657418414171</v>
      </c>
      <c r="BD38" s="125">
        <f t="shared" ca="1" si="54"/>
        <v>4.5341807492100044</v>
      </c>
      <c r="BE38" s="125">
        <f t="shared" ca="1" si="54"/>
        <v>4.7094461189146966</v>
      </c>
      <c r="BF38" s="125">
        <f t="shared" ca="1" si="54"/>
        <v>4.879606672026048</v>
      </c>
      <c r="BG38" s="125">
        <f t="shared" ca="1" si="54"/>
        <v>5.0448110925225063</v>
      </c>
      <c r="BH38" s="125">
        <f t="shared" ca="1" si="54"/>
        <v>5.2052037337812038</v>
      </c>
      <c r="BI38" s="125">
        <f t="shared" ca="1" si="54"/>
        <v>5.3609247447119781</v>
      </c>
      <c r="BJ38" s="125">
        <f t="shared" ca="1" si="54"/>
        <v>5.5121101922175839</v>
      </c>
      <c r="BK38" s="125">
        <f t="shared" ca="1" si="54"/>
        <v>5.6588921800871042</v>
      </c>
      <c r="BL38" s="125">
        <f t="shared" ca="1" si="54"/>
        <v>5.8013989644264443</v>
      </c>
      <c r="BM38" s="125">
        <f t="shared" ca="1" si="54"/>
        <v>5.9397550657267741</v>
      </c>
      <c r="BN38" s="125">
        <f t="shared" ca="1" si="54"/>
        <v>6.0740813776688425</v>
      </c>
      <c r="BO38" s="125">
        <f t="shared" ca="1" si="54"/>
        <v>6.204495272758229</v>
      </c>
      <c r="BP38" s="125">
        <f t="shared" ca="1" si="2"/>
        <v>6.3311107048838471</v>
      </c>
      <c r="BQ38" s="125">
        <f t="shared" ca="1" si="3"/>
        <v>6.4540383088893014</v>
      </c>
      <c r="BR38" s="125">
        <f t="shared" ca="1" si="4"/>
        <v>6.5733854972441117</v>
      </c>
      <c r="BS38" s="125">
        <f t="shared" ca="1" si="5"/>
        <v>6.6892565538992672</v>
      </c>
      <c r="BT38" s="125">
        <f t="shared" ca="1" si="6"/>
        <v>6.801752725409127</v>
      </c>
      <c r="BU38" s="125">
        <f t="shared" ca="1" si="6"/>
        <v>6.9109723093992823</v>
      </c>
      <c r="BV38" s="420"/>
      <c r="BW38" s="420"/>
      <c r="BX38" s="420"/>
      <c r="BY38" s="420"/>
      <c r="BZ38" s="420"/>
      <c r="CA38" s="420"/>
      <c r="CB38" s="420"/>
      <c r="CC38" s="420"/>
      <c r="CD38" s="420"/>
      <c r="CE38" s="420"/>
      <c r="CF38" s="420"/>
      <c r="CG38" s="420"/>
    </row>
    <row r="39" spans="2:95" x14ac:dyDescent="0.3">
      <c r="B39" s="134">
        <v>36</v>
      </c>
      <c r="C39" s="140"/>
      <c r="D39" s="140"/>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40"/>
      <c r="AH39" s="140"/>
      <c r="AI39" s="140"/>
      <c r="AJ39" s="140"/>
      <c r="AK39" s="140"/>
      <c r="AL39" s="140"/>
      <c r="AM39" s="125">
        <f ca="1">OFFSET($C$80,0,AM$2)</f>
        <v>0.29837755987570302</v>
      </c>
      <c r="AN39" s="125">
        <f t="shared" ref="AN39:BO39" ca="1" si="55">AM39+AN$80</f>
        <v>0.58806451121133696</v>
      </c>
      <c r="AO39" s="125">
        <f t="shared" ca="1" si="55"/>
        <v>0.86931397852748649</v>
      </c>
      <c r="AP39" s="125">
        <f t="shared" ca="1" si="55"/>
        <v>1.142371713785884</v>
      </c>
      <c r="AQ39" s="125">
        <f t="shared" ca="1" si="55"/>
        <v>1.407476311124134</v>
      </c>
      <c r="AR39" s="125">
        <f t="shared" ca="1" si="55"/>
        <v>1.6648594153360272</v>
      </c>
      <c r="AS39" s="125">
        <f t="shared" ca="1" si="55"/>
        <v>1.914745924279613</v>
      </c>
      <c r="AT39" s="125">
        <f t="shared" ca="1" si="55"/>
        <v>2.1573541853898903</v>
      </c>
      <c r="AU39" s="125">
        <f t="shared" ca="1" si="55"/>
        <v>2.3928961864678295</v>
      </c>
      <c r="AV39" s="125">
        <f t="shared" ca="1" si="55"/>
        <v>2.6215777409124308</v>
      </c>
      <c r="AW39" s="125">
        <f t="shared" ca="1" si="55"/>
        <v>2.8435986675576745</v>
      </c>
      <c r="AX39" s="125">
        <f t="shared" ca="1" si="55"/>
        <v>3.0591529652715037</v>
      </c>
      <c r="AY39" s="125">
        <f t="shared" ca="1" si="55"/>
        <v>3.2684289824693957</v>
      </c>
      <c r="AZ39" s="125">
        <f t="shared" ca="1" si="55"/>
        <v>3.4716095816906503</v>
      </c>
      <c r="BA39" s="125">
        <f t="shared" ca="1" si="55"/>
        <v>3.6688722993811886</v>
      </c>
      <c r="BB39" s="125">
        <f t="shared" ca="1" si="55"/>
        <v>3.860389501022488</v>
      </c>
      <c r="BC39" s="125">
        <f t="shared" ca="1" si="55"/>
        <v>4.046328531742196</v>
      </c>
      <c r="BD39" s="125">
        <f t="shared" ca="1" si="55"/>
        <v>4.2268518625380294</v>
      </c>
      <c r="BE39" s="125">
        <f t="shared" ca="1" si="55"/>
        <v>4.4021172322427216</v>
      </c>
      <c r="BF39" s="125">
        <f t="shared" ca="1" si="55"/>
        <v>4.572277785354073</v>
      </c>
      <c r="BG39" s="125">
        <f t="shared" ca="1" si="55"/>
        <v>4.7374822058505313</v>
      </c>
      <c r="BH39" s="125">
        <f t="shared" ca="1" si="55"/>
        <v>4.8978748471092288</v>
      </c>
      <c r="BI39" s="125">
        <f t="shared" ca="1" si="55"/>
        <v>5.0535958580400031</v>
      </c>
      <c r="BJ39" s="125">
        <f t="shared" ca="1" si="55"/>
        <v>5.2047813055456089</v>
      </c>
      <c r="BK39" s="125">
        <f t="shared" ca="1" si="55"/>
        <v>5.3515632934151292</v>
      </c>
      <c r="BL39" s="125">
        <f t="shared" ca="1" si="55"/>
        <v>5.4940700777544693</v>
      </c>
      <c r="BM39" s="125">
        <f t="shared" ca="1" si="55"/>
        <v>5.6324261790547991</v>
      </c>
      <c r="BN39" s="125">
        <f t="shared" ca="1" si="55"/>
        <v>5.7667524909968675</v>
      </c>
      <c r="BO39" s="125">
        <f t="shared" ca="1" si="55"/>
        <v>5.897166386086254</v>
      </c>
      <c r="BP39" s="125">
        <f t="shared" ca="1" si="2"/>
        <v>6.0237818182118721</v>
      </c>
      <c r="BQ39" s="125">
        <f t="shared" ca="1" si="3"/>
        <v>6.1467094222173264</v>
      </c>
      <c r="BR39" s="125">
        <f t="shared" ca="1" si="4"/>
        <v>6.2660566105721367</v>
      </c>
      <c r="BS39" s="125">
        <f t="shared" ca="1" si="5"/>
        <v>6.3819276672272922</v>
      </c>
      <c r="BT39" s="125">
        <f t="shared" ca="1" si="6"/>
        <v>6.494423838737152</v>
      </c>
      <c r="BU39" s="125">
        <f t="shared" ca="1" si="6"/>
        <v>6.6036434227273073</v>
      </c>
      <c r="BV39" s="420"/>
      <c r="BW39" s="420"/>
      <c r="BX39" s="420"/>
      <c r="BY39" s="420"/>
      <c r="BZ39" s="420"/>
      <c r="CA39" s="420"/>
      <c r="CB39" s="420"/>
      <c r="CC39" s="420"/>
      <c r="CD39" s="420"/>
      <c r="CE39" s="420"/>
      <c r="CF39" s="420"/>
      <c r="CG39" s="420"/>
      <c r="CH39" s="420"/>
    </row>
    <row r="40" spans="2:95" x14ac:dyDescent="0.3">
      <c r="B40" s="134">
        <v>37</v>
      </c>
      <c r="C40" s="140"/>
      <c r="D40" s="140"/>
      <c r="E40" s="140"/>
      <c r="F40" s="140"/>
      <c r="G40" s="140"/>
      <c r="H40" s="140"/>
      <c r="I40" s="140"/>
      <c r="J40" s="140"/>
      <c r="K40" s="140"/>
      <c r="L40" s="140"/>
      <c r="M40" s="140"/>
      <c r="N40" s="140"/>
      <c r="O40" s="140"/>
      <c r="P40" s="140"/>
      <c r="Q40" s="140"/>
      <c r="R40" s="140"/>
      <c r="S40" s="140"/>
      <c r="T40" s="140"/>
      <c r="U40" s="140"/>
      <c r="V40" s="140"/>
      <c r="W40" s="140"/>
      <c r="X40" s="140"/>
      <c r="Y40" s="140"/>
      <c r="Z40" s="140"/>
      <c r="AA40" s="140"/>
      <c r="AB40" s="140"/>
      <c r="AC40" s="140"/>
      <c r="AD40" s="140"/>
      <c r="AE40" s="140"/>
      <c r="AF40" s="140"/>
      <c r="AG40" s="140"/>
      <c r="AH40" s="140"/>
      <c r="AI40" s="140"/>
      <c r="AJ40" s="140"/>
      <c r="AK40" s="140"/>
      <c r="AL40" s="140"/>
      <c r="AM40" s="140"/>
      <c r="AN40" s="125">
        <f ca="1">OFFSET($C$80,0,AN$2)</f>
        <v>0.28968695133563399</v>
      </c>
      <c r="AO40" s="125">
        <f t="shared" ref="AO40:BO40" ca="1" si="56">AN40+AO$80</f>
        <v>0.57093641865178357</v>
      </c>
      <c r="AP40" s="125">
        <f t="shared" ca="1" si="56"/>
        <v>0.84399415391018118</v>
      </c>
      <c r="AQ40" s="125">
        <f t="shared" ca="1" si="56"/>
        <v>1.1090987512484314</v>
      </c>
      <c r="AR40" s="125">
        <f t="shared" ca="1" si="56"/>
        <v>1.3664818554603246</v>
      </c>
      <c r="AS40" s="125">
        <f t="shared" ca="1" si="56"/>
        <v>1.6163683644039104</v>
      </c>
      <c r="AT40" s="125">
        <f t="shared" ca="1" si="56"/>
        <v>1.8589766255141877</v>
      </c>
      <c r="AU40" s="125">
        <f t="shared" ca="1" si="56"/>
        <v>2.094518626592127</v>
      </c>
      <c r="AV40" s="125">
        <f t="shared" ca="1" si="56"/>
        <v>2.3232001810367282</v>
      </c>
      <c r="AW40" s="125">
        <f t="shared" ca="1" si="56"/>
        <v>2.545221107681972</v>
      </c>
      <c r="AX40" s="125">
        <f t="shared" ca="1" si="56"/>
        <v>2.7607754053958011</v>
      </c>
      <c r="AY40" s="125">
        <f t="shared" ca="1" si="56"/>
        <v>2.9700514225936931</v>
      </c>
      <c r="AZ40" s="125">
        <f t="shared" ca="1" si="56"/>
        <v>3.1732320218149477</v>
      </c>
      <c r="BA40" s="125">
        <f t="shared" ca="1" si="56"/>
        <v>3.3704947395054861</v>
      </c>
      <c r="BB40" s="125">
        <f t="shared" ca="1" si="56"/>
        <v>3.5620119411467854</v>
      </c>
      <c r="BC40" s="125">
        <f t="shared" ca="1" si="56"/>
        <v>3.7479509718664938</v>
      </c>
      <c r="BD40" s="125">
        <f t="shared" ca="1" si="56"/>
        <v>3.9284743026623272</v>
      </c>
      <c r="BE40" s="125">
        <f t="shared" ca="1" si="56"/>
        <v>4.1037396723670199</v>
      </c>
      <c r="BF40" s="125">
        <f t="shared" ca="1" si="56"/>
        <v>4.2739002254783713</v>
      </c>
      <c r="BG40" s="125">
        <f t="shared" ca="1" si="56"/>
        <v>4.4391046459748296</v>
      </c>
      <c r="BH40" s="125">
        <f t="shared" ca="1" si="56"/>
        <v>4.5994972872335271</v>
      </c>
      <c r="BI40" s="125">
        <f t="shared" ca="1" si="56"/>
        <v>4.7552182981643014</v>
      </c>
      <c r="BJ40" s="125">
        <f t="shared" ca="1" si="56"/>
        <v>4.9064037456699072</v>
      </c>
      <c r="BK40" s="125">
        <f t="shared" ca="1" si="56"/>
        <v>5.0531857335394275</v>
      </c>
      <c r="BL40" s="125">
        <f t="shared" ca="1" si="56"/>
        <v>5.1956925178787676</v>
      </c>
      <c r="BM40" s="125">
        <f t="shared" ca="1" si="56"/>
        <v>5.3340486191790975</v>
      </c>
      <c r="BN40" s="125">
        <f t="shared" ca="1" si="56"/>
        <v>5.4683749311211658</v>
      </c>
      <c r="BO40" s="125">
        <f t="shared" ca="1" si="56"/>
        <v>5.5987888262105523</v>
      </c>
      <c r="BP40" s="125">
        <f t="shared" ca="1" si="2"/>
        <v>5.7254042583361704</v>
      </c>
      <c r="BQ40" s="125">
        <f t="shared" ca="1" si="3"/>
        <v>5.8483318623416247</v>
      </c>
      <c r="BR40" s="125">
        <f t="shared" ca="1" si="4"/>
        <v>5.967679050696435</v>
      </c>
      <c r="BS40" s="125">
        <f t="shared" ca="1" si="5"/>
        <v>6.0835501073515905</v>
      </c>
      <c r="BT40" s="125">
        <f t="shared" ca="1" si="6"/>
        <v>6.1960462788614503</v>
      </c>
      <c r="BU40" s="125">
        <f t="shared" ca="1" si="6"/>
        <v>6.3052658628516056</v>
      </c>
      <c r="BV40" s="420"/>
      <c r="BW40" s="420"/>
      <c r="BX40" s="420"/>
      <c r="BY40" s="420"/>
      <c r="BZ40" s="420"/>
      <c r="CA40" s="420"/>
      <c r="CB40" s="420"/>
      <c r="CC40" s="420"/>
      <c r="CD40" s="420"/>
      <c r="CE40" s="420"/>
      <c r="CF40" s="420"/>
      <c r="CG40" s="420"/>
      <c r="CH40" s="420"/>
      <c r="CI40" s="420"/>
    </row>
    <row r="41" spans="2:95" x14ac:dyDescent="0.3">
      <c r="B41" s="134">
        <v>38</v>
      </c>
      <c r="C41" s="140"/>
      <c r="D41" s="140"/>
      <c r="E41" s="140"/>
      <c r="F41" s="140"/>
      <c r="G41" s="140"/>
      <c r="H41" s="140"/>
      <c r="I41" s="140"/>
      <c r="J41" s="140"/>
      <c r="K41" s="140"/>
      <c r="L41" s="140"/>
      <c r="M41" s="140"/>
      <c r="N41" s="140"/>
      <c r="O41" s="140"/>
      <c r="P41" s="140"/>
      <c r="Q41" s="140"/>
      <c r="R41" s="140"/>
      <c r="S41" s="140"/>
      <c r="T41" s="140"/>
      <c r="U41" s="140"/>
      <c r="V41" s="140"/>
      <c r="W41" s="140"/>
      <c r="X41" s="140"/>
      <c r="Y41" s="140"/>
      <c r="Z41" s="140"/>
      <c r="AA41" s="140"/>
      <c r="AB41" s="140"/>
      <c r="AC41" s="140"/>
      <c r="AD41" s="140"/>
      <c r="AE41" s="140"/>
      <c r="AF41" s="140"/>
      <c r="AG41" s="140"/>
      <c r="AH41" s="140"/>
      <c r="AI41" s="140"/>
      <c r="AJ41" s="140"/>
      <c r="AK41" s="140"/>
      <c r="AL41" s="140"/>
      <c r="AM41" s="140"/>
      <c r="AN41" s="140"/>
      <c r="AO41" s="125">
        <f ca="1">OFFSET($C$80,0,AO$2)</f>
        <v>0.28124946731614953</v>
      </c>
      <c r="AP41" s="125">
        <f t="shared" ref="AP41:BO41" ca="1" si="57">AO41+AP$80</f>
        <v>0.55430720257454713</v>
      </c>
      <c r="AQ41" s="125">
        <f t="shared" ca="1" si="57"/>
        <v>0.81941179991279722</v>
      </c>
      <c r="AR41" s="125">
        <f t="shared" ca="1" si="57"/>
        <v>1.0767949041246905</v>
      </c>
      <c r="AS41" s="125">
        <f t="shared" ca="1" si="57"/>
        <v>1.3266814130682762</v>
      </c>
      <c r="AT41" s="125">
        <f t="shared" ca="1" si="57"/>
        <v>1.5692896741785536</v>
      </c>
      <c r="AU41" s="125">
        <f t="shared" ca="1" si="57"/>
        <v>1.8048316752564928</v>
      </c>
      <c r="AV41" s="125">
        <f t="shared" ca="1" si="57"/>
        <v>2.0335132297010938</v>
      </c>
      <c r="AW41" s="125">
        <f t="shared" ca="1" si="57"/>
        <v>2.2555341563463376</v>
      </c>
      <c r="AX41" s="125">
        <f t="shared" ca="1" si="57"/>
        <v>2.4710884540601668</v>
      </c>
      <c r="AY41" s="125">
        <f t="shared" ca="1" si="57"/>
        <v>2.6803644712580592</v>
      </c>
      <c r="AZ41" s="125">
        <f t="shared" ca="1" si="57"/>
        <v>2.8835450704793137</v>
      </c>
      <c r="BA41" s="125">
        <f t="shared" ca="1" si="57"/>
        <v>3.0808077881698521</v>
      </c>
      <c r="BB41" s="125">
        <f t="shared" ca="1" si="57"/>
        <v>3.2723249898111515</v>
      </c>
      <c r="BC41" s="125">
        <f t="shared" ca="1" si="57"/>
        <v>3.4582640205308599</v>
      </c>
      <c r="BD41" s="125">
        <f t="shared" ca="1" si="57"/>
        <v>3.6387873513266933</v>
      </c>
      <c r="BE41" s="125">
        <f t="shared" ca="1" si="57"/>
        <v>3.8140527210313859</v>
      </c>
      <c r="BF41" s="125">
        <f t="shared" ca="1" si="57"/>
        <v>3.9842132741427378</v>
      </c>
      <c r="BG41" s="125">
        <f t="shared" ca="1" si="57"/>
        <v>4.1494176946391956</v>
      </c>
      <c r="BH41" s="125">
        <f t="shared" ca="1" si="57"/>
        <v>4.3098103358978932</v>
      </c>
      <c r="BI41" s="125">
        <f t="shared" ca="1" si="57"/>
        <v>4.4655313468286675</v>
      </c>
      <c r="BJ41" s="125">
        <f t="shared" ca="1" si="57"/>
        <v>4.6167167943342733</v>
      </c>
      <c r="BK41" s="125">
        <f t="shared" ca="1" si="57"/>
        <v>4.7634987822037935</v>
      </c>
      <c r="BL41" s="125">
        <f t="shared" ca="1" si="57"/>
        <v>4.9060055665431337</v>
      </c>
      <c r="BM41" s="125">
        <f t="shared" ca="1" si="57"/>
        <v>5.0443616678434635</v>
      </c>
      <c r="BN41" s="125">
        <f t="shared" ca="1" si="57"/>
        <v>5.1786879797855319</v>
      </c>
      <c r="BO41" s="125">
        <f t="shared" ca="1" si="57"/>
        <v>5.3091018748749184</v>
      </c>
      <c r="BP41" s="125">
        <f t="shared" ca="1" si="2"/>
        <v>5.4357173070005365</v>
      </c>
      <c r="BQ41" s="125">
        <f t="shared" ca="1" si="3"/>
        <v>5.5586449110059908</v>
      </c>
      <c r="BR41" s="125">
        <f t="shared" ca="1" si="4"/>
        <v>5.6779920993608011</v>
      </c>
      <c r="BS41" s="125">
        <f t="shared" ca="1" si="5"/>
        <v>5.7938631560159566</v>
      </c>
      <c r="BT41" s="125">
        <f t="shared" ca="1" si="6"/>
        <v>5.9063593275258164</v>
      </c>
      <c r="BU41" s="125">
        <f t="shared" ca="1" si="6"/>
        <v>6.0155789115159717</v>
      </c>
      <c r="BV41" s="420"/>
      <c r="BW41" s="420"/>
      <c r="BX41" s="420"/>
      <c r="BY41" s="420"/>
      <c r="BZ41" s="420"/>
      <c r="CA41" s="420"/>
      <c r="CB41" s="420"/>
      <c r="CC41" s="420"/>
      <c r="CD41" s="420"/>
      <c r="CE41" s="420"/>
      <c r="CF41" s="420"/>
      <c r="CG41" s="420"/>
      <c r="CH41" s="420"/>
      <c r="CI41" s="420"/>
      <c r="CJ41" s="420"/>
    </row>
    <row r="42" spans="2:95" x14ac:dyDescent="0.3">
      <c r="B42" s="134">
        <v>39</v>
      </c>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140"/>
      <c r="AA42" s="140"/>
      <c r="AB42" s="140"/>
      <c r="AC42" s="140"/>
      <c r="AD42" s="140"/>
      <c r="AE42" s="140"/>
      <c r="AF42" s="140"/>
      <c r="AG42" s="140"/>
      <c r="AH42" s="140"/>
      <c r="AI42" s="140"/>
      <c r="AJ42" s="140"/>
      <c r="AK42" s="140"/>
      <c r="AL42" s="140"/>
      <c r="AM42" s="140"/>
      <c r="AN42" s="140"/>
      <c r="AO42" s="140"/>
      <c r="AP42" s="125">
        <f ca="1">OFFSET($C$80,0,AP$2)</f>
        <v>0.2730577352583976</v>
      </c>
      <c r="AQ42" s="125">
        <f t="shared" ref="AQ42:BO42" ca="1" si="58">AP42+AQ$80</f>
        <v>0.5381623325966477</v>
      </c>
      <c r="AR42" s="125">
        <f t="shared" ca="1" si="58"/>
        <v>0.79554543680854106</v>
      </c>
      <c r="AS42" s="125">
        <f t="shared" ca="1" si="58"/>
        <v>1.0454319457521268</v>
      </c>
      <c r="AT42" s="125">
        <f t="shared" ca="1" si="58"/>
        <v>1.2880402068624042</v>
      </c>
      <c r="AU42" s="125">
        <f t="shared" ca="1" si="58"/>
        <v>1.5235822079403434</v>
      </c>
      <c r="AV42" s="125">
        <f t="shared" ca="1" si="58"/>
        <v>1.7522637623849446</v>
      </c>
      <c r="AW42" s="125">
        <f t="shared" ca="1" si="58"/>
        <v>1.9742846890301884</v>
      </c>
      <c r="AX42" s="125">
        <f t="shared" ca="1" si="58"/>
        <v>2.1898389867440176</v>
      </c>
      <c r="AY42" s="125">
        <f t="shared" ca="1" si="58"/>
        <v>2.39911500394191</v>
      </c>
      <c r="AZ42" s="125">
        <f t="shared" ca="1" si="58"/>
        <v>2.6022956031631646</v>
      </c>
      <c r="BA42" s="125">
        <f t="shared" ca="1" si="58"/>
        <v>2.7995583208537029</v>
      </c>
      <c r="BB42" s="125">
        <f t="shared" ca="1" si="58"/>
        <v>2.9910755224950023</v>
      </c>
      <c r="BC42" s="125">
        <f t="shared" ca="1" si="58"/>
        <v>3.1770145532147107</v>
      </c>
      <c r="BD42" s="125">
        <f t="shared" ca="1" si="58"/>
        <v>3.3575378840105441</v>
      </c>
      <c r="BE42" s="125">
        <f t="shared" ca="1" si="58"/>
        <v>3.5328032537152367</v>
      </c>
      <c r="BF42" s="125">
        <f t="shared" ca="1" si="58"/>
        <v>3.7029638068265887</v>
      </c>
      <c r="BG42" s="125">
        <f t="shared" ca="1" si="58"/>
        <v>3.8681682273230469</v>
      </c>
      <c r="BH42" s="125">
        <f t="shared" ca="1" si="58"/>
        <v>4.028560868581744</v>
      </c>
      <c r="BI42" s="125">
        <f t="shared" ca="1" si="58"/>
        <v>4.1842818795125183</v>
      </c>
      <c r="BJ42" s="125">
        <f t="shared" ca="1" si="58"/>
        <v>4.3354673270181241</v>
      </c>
      <c r="BK42" s="125">
        <f t="shared" ca="1" si="58"/>
        <v>4.4822493148876443</v>
      </c>
      <c r="BL42" s="125">
        <f t="shared" ca="1" si="58"/>
        <v>4.6247560992269845</v>
      </c>
      <c r="BM42" s="125">
        <f t="shared" ca="1" si="58"/>
        <v>4.7631122005273143</v>
      </c>
      <c r="BN42" s="125">
        <f t="shared" ca="1" si="58"/>
        <v>4.8974385124693827</v>
      </c>
      <c r="BO42" s="125">
        <f t="shared" ca="1" si="58"/>
        <v>5.0278524075587692</v>
      </c>
      <c r="BP42" s="125">
        <f t="shared" ca="1" si="2"/>
        <v>5.1544678396843873</v>
      </c>
      <c r="BQ42" s="125">
        <f t="shared" ca="1" si="3"/>
        <v>5.2773954436898416</v>
      </c>
      <c r="BR42" s="125">
        <f t="shared" ca="1" si="4"/>
        <v>5.3967426320446519</v>
      </c>
      <c r="BS42" s="125">
        <f t="shared" ca="1" si="5"/>
        <v>5.5126136886998074</v>
      </c>
      <c r="BT42" s="125">
        <f t="shared" ca="1" si="6"/>
        <v>5.6251098602096672</v>
      </c>
      <c r="BU42" s="125">
        <f t="shared" ca="1" si="6"/>
        <v>5.7343294441998225</v>
      </c>
      <c r="BV42" s="420"/>
      <c r="BW42" s="420"/>
      <c r="BX42" s="420"/>
      <c r="BY42" s="420"/>
      <c r="BZ42" s="420"/>
      <c r="CA42" s="420"/>
      <c r="CB42" s="420"/>
      <c r="CC42" s="420"/>
      <c r="CD42" s="420"/>
      <c r="CE42" s="420"/>
      <c r="CF42" s="420"/>
      <c r="CG42" s="420"/>
      <c r="CH42" s="420"/>
      <c r="CI42" s="420"/>
      <c r="CJ42" s="420"/>
      <c r="CK42" s="420"/>
    </row>
    <row r="43" spans="2:95" x14ac:dyDescent="0.3">
      <c r="B43" s="134">
        <v>40</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c r="Z43" s="140"/>
      <c r="AA43" s="140"/>
      <c r="AB43" s="140"/>
      <c r="AC43" s="140"/>
      <c r="AD43" s="140"/>
      <c r="AE43" s="140"/>
      <c r="AF43" s="140"/>
      <c r="AG43" s="140"/>
      <c r="AH43" s="140"/>
      <c r="AI43" s="140"/>
      <c r="AJ43" s="140"/>
      <c r="AK43" s="140"/>
      <c r="AL43" s="140"/>
      <c r="AM43" s="140"/>
      <c r="AN43" s="140"/>
      <c r="AO43" s="140"/>
      <c r="AP43" s="140"/>
      <c r="AQ43" s="125">
        <f ca="1">OFFSET($C$80,0,AQ$2)</f>
        <v>0.26510459733825009</v>
      </c>
      <c r="AR43" s="125">
        <f t="shared" ref="AR43:BO43" ca="1" si="59">AQ43+AR$80</f>
        <v>0.52248770155014346</v>
      </c>
      <c r="AS43" s="125">
        <f t="shared" ca="1" si="59"/>
        <v>0.77237421049372923</v>
      </c>
      <c r="AT43" s="125">
        <f t="shared" ca="1" si="59"/>
        <v>1.0149824716040066</v>
      </c>
      <c r="AU43" s="125">
        <f t="shared" ca="1" si="59"/>
        <v>1.2505244726819458</v>
      </c>
      <c r="AV43" s="125">
        <f t="shared" ca="1" si="59"/>
        <v>1.479206027126547</v>
      </c>
      <c r="AW43" s="125">
        <f t="shared" ca="1" si="59"/>
        <v>1.701226953771791</v>
      </c>
      <c r="AX43" s="125">
        <f t="shared" ca="1" si="59"/>
        <v>1.91678125148562</v>
      </c>
      <c r="AY43" s="125">
        <f t="shared" ca="1" si="59"/>
        <v>2.1260572686835122</v>
      </c>
      <c r="AZ43" s="125">
        <f t="shared" ca="1" si="59"/>
        <v>2.3292378679047667</v>
      </c>
      <c r="BA43" s="125">
        <f t="shared" ca="1" si="59"/>
        <v>2.5265005855953051</v>
      </c>
      <c r="BB43" s="125">
        <f t="shared" ca="1" si="59"/>
        <v>2.7180177872366045</v>
      </c>
      <c r="BC43" s="125">
        <f t="shared" ca="1" si="59"/>
        <v>2.9039568179563129</v>
      </c>
      <c r="BD43" s="125">
        <f t="shared" ca="1" si="59"/>
        <v>3.0844801487521463</v>
      </c>
      <c r="BE43" s="125">
        <f t="shared" ca="1" si="59"/>
        <v>3.2597455184568389</v>
      </c>
      <c r="BF43" s="125">
        <f t="shared" ca="1" si="59"/>
        <v>3.4299060715681908</v>
      </c>
      <c r="BG43" s="125">
        <f t="shared" ca="1" si="59"/>
        <v>3.5951104920646491</v>
      </c>
      <c r="BH43" s="125">
        <f t="shared" ca="1" si="59"/>
        <v>3.7555031333233462</v>
      </c>
      <c r="BI43" s="125">
        <f t="shared" ca="1" si="59"/>
        <v>3.91122414425412</v>
      </c>
      <c r="BJ43" s="125">
        <f t="shared" ca="1" si="59"/>
        <v>4.0624095917597263</v>
      </c>
      <c r="BK43" s="125">
        <f t="shared" ca="1" si="59"/>
        <v>4.2091915796292465</v>
      </c>
      <c r="BL43" s="125">
        <f t="shared" ca="1" si="59"/>
        <v>4.3516983639685867</v>
      </c>
      <c r="BM43" s="125">
        <f t="shared" ca="1" si="59"/>
        <v>4.4900544652689165</v>
      </c>
      <c r="BN43" s="125">
        <f t="shared" ca="1" si="59"/>
        <v>4.6243807772109848</v>
      </c>
      <c r="BO43" s="125">
        <f t="shared" ca="1" si="59"/>
        <v>4.7547946723003713</v>
      </c>
      <c r="BP43" s="125">
        <f t="shared" ca="1" si="2"/>
        <v>4.8814101044259894</v>
      </c>
      <c r="BQ43" s="125">
        <f t="shared" ca="1" si="3"/>
        <v>5.0043377084314438</v>
      </c>
      <c r="BR43" s="125">
        <f t="shared" ca="1" si="4"/>
        <v>5.1236848967862541</v>
      </c>
      <c r="BS43" s="125">
        <f t="shared" ca="1" si="5"/>
        <v>5.2395559534414096</v>
      </c>
      <c r="BT43" s="125">
        <f t="shared" ca="1" si="6"/>
        <v>5.3520521249512694</v>
      </c>
      <c r="BU43" s="125">
        <f t="shared" ca="1" si="6"/>
        <v>5.4612717089414247</v>
      </c>
      <c r="BV43" s="420"/>
      <c r="BW43" s="420"/>
      <c r="BX43" s="420"/>
      <c r="BY43" s="420"/>
      <c r="BZ43" s="420"/>
      <c r="CA43" s="420"/>
      <c r="CB43" s="420"/>
      <c r="CC43" s="420"/>
      <c r="CD43" s="420"/>
      <c r="CE43" s="420"/>
      <c r="CF43" s="420"/>
      <c r="CG43" s="420"/>
      <c r="CH43" s="420"/>
      <c r="CI43" s="420"/>
      <c r="CJ43" s="420"/>
      <c r="CK43" s="420"/>
      <c r="CL43" s="420"/>
    </row>
    <row r="44" spans="2:95" x14ac:dyDescent="0.3">
      <c r="B44" s="134">
        <v>41</v>
      </c>
      <c r="C44" s="140"/>
      <c r="D44" s="140"/>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c r="AH44" s="140"/>
      <c r="AI44" s="140"/>
      <c r="AJ44" s="140"/>
      <c r="AK44" s="140"/>
      <c r="AL44" s="140"/>
      <c r="AM44" s="140"/>
      <c r="AN44" s="140"/>
      <c r="AO44" s="140"/>
      <c r="AP44" s="140"/>
      <c r="AQ44" s="140"/>
      <c r="AR44" s="125">
        <f ca="1">OFFSET($C$80,0,AR$2)</f>
        <v>0.25738310421189331</v>
      </c>
      <c r="AS44" s="125">
        <f t="shared" ref="AS44:BO44" ca="1" si="60">AR44+AS$80</f>
        <v>0.50726961315547903</v>
      </c>
      <c r="AT44" s="125">
        <f t="shared" ca="1" si="60"/>
        <v>0.74987787426575647</v>
      </c>
      <c r="AU44" s="125">
        <f t="shared" ca="1" si="60"/>
        <v>0.98541987534369568</v>
      </c>
      <c r="AV44" s="125">
        <f t="shared" ca="1" si="60"/>
        <v>1.2141014297882968</v>
      </c>
      <c r="AW44" s="125">
        <f t="shared" ca="1" si="60"/>
        <v>1.4361223564335406</v>
      </c>
      <c r="AX44" s="125">
        <f t="shared" ca="1" si="60"/>
        <v>1.6516766541473695</v>
      </c>
      <c r="AY44" s="125">
        <f t="shared" ca="1" si="60"/>
        <v>1.8609526713452618</v>
      </c>
      <c r="AZ44" s="125">
        <f t="shared" ca="1" si="60"/>
        <v>2.0641332705665163</v>
      </c>
      <c r="BA44" s="125">
        <f t="shared" ca="1" si="60"/>
        <v>2.2613959882570547</v>
      </c>
      <c r="BB44" s="125">
        <f t="shared" ca="1" si="60"/>
        <v>2.4529131898983541</v>
      </c>
      <c r="BC44" s="125">
        <f t="shared" ca="1" si="60"/>
        <v>2.6388522206180625</v>
      </c>
      <c r="BD44" s="125">
        <f t="shared" ca="1" si="60"/>
        <v>2.8193755514138958</v>
      </c>
      <c r="BE44" s="125">
        <f t="shared" ca="1" si="60"/>
        <v>2.9946409211185885</v>
      </c>
      <c r="BF44" s="125">
        <f t="shared" ca="1" si="60"/>
        <v>3.1648014742299404</v>
      </c>
      <c r="BG44" s="125">
        <f t="shared" ca="1" si="60"/>
        <v>3.3300058947263986</v>
      </c>
      <c r="BH44" s="125">
        <f t="shared" ca="1" si="60"/>
        <v>3.4903985359850958</v>
      </c>
      <c r="BI44" s="125">
        <f t="shared" ca="1" si="60"/>
        <v>3.6461195469158696</v>
      </c>
      <c r="BJ44" s="125">
        <f t="shared" ca="1" si="60"/>
        <v>3.7973049944214754</v>
      </c>
      <c r="BK44" s="125">
        <f t="shared" ca="1" si="60"/>
        <v>3.9440869822909956</v>
      </c>
      <c r="BL44" s="125">
        <f t="shared" ca="1" si="60"/>
        <v>4.0865937666303358</v>
      </c>
      <c r="BM44" s="125">
        <f t="shared" ca="1" si="60"/>
        <v>4.2249498679306656</v>
      </c>
      <c r="BN44" s="125">
        <f t="shared" ca="1" si="60"/>
        <v>4.359276179872734</v>
      </c>
      <c r="BO44" s="125">
        <f t="shared" ca="1" si="60"/>
        <v>4.4896900749621205</v>
      </c>
      <c r="BP44" s="125">
        <f t="shared" ca="1" si="2"/>
        <v>4.6163055070877386</v>
      </c>
      <c r="BQ44" s="125">
        <f t="shared" ca="1" si="3"/>
        <v>4.7392331110931929</v>
      </c>
      <c r="BR44" s="125">
        <f t="shared" ca="1" si="4"/>
        <v>4.8585802994480032</v>
      </c>
      <c r="BS44" s="125">
        <f t="shared" ca="1" si="5"/>
        <v>4.9744513561031587</v>
      </c>
      <c r="BT44" s="125">
        <f t="shared" ca="1" si="6"/>
        <v>5.0869475276130185</v>
      </c>
      <c r="BU44" s="125">
        <f t="shared" ca="1" si="6"/>
        <v>5.1961671116031738</v>
      </c>
      <c r="BV44" s="420"/>
      <c r="BW44" s="420"/>
      <c r="BX44" s="420"/>
      <c r="BY44" s="420"/>
      <c r="BZ44" s="420"/>
      <c r="CA44" s="420"/>
      <c r="CB44" s="420"/>
      <c r="CC44" s="420"/>
      <c r="CD44" s="420"/>
      <c r="CE44" s="420"/>
      <c r="CF44" s="420"/>
      <c r="CG44" s="420"/>
      <c r="CH44" s="420"/>
      <c r="CI44" s="420"/>
      <c r="CJ44" s="420"/>
      <c r="CK44" s="420"/>
      <c r="CL44" s="420"/>
      <c r="CM44" s="420"/>
    </row>
    <row r="45" spans="2:95" x14ac:dyDescent="0.3">
      <c r="B45" s="134">
        <v>42</v>
      </c>
      <c r="C45" s="140"/>
      <c r="D45" s="140"/>
      <c r="E45" s="140"/>
      <c r="F45" s="140"/>
      <c r="G45" s="140"/>
      <c r="H45" s="140"/>
      <c r="I45" s="140"/>
      <c r="J45" s="140"/>
      <c r="K45" s="140"/>
      <c r="L45" s="140"/>
      <c r="M45" s="140"/>
      <c r="N45" s="140"/>
      <c r="O45" s="140"/>
      <c r="P45" s="140"/>
      <c r="Q45" s="140"/>
      <c r="R45" s="140"/>
      <c r="S45" s="140"/>
      <c r="T45" s="140"/>
      <c r="U45" s="140"/>
      <c r="V45" s="140"/>
      <c r="W45" s="140"/>
      <c r="X45" s="140"/>
      <c r="Y45" s="140"/>
      <c r="Z45" s="140"/>
      <c r="AA45" s="140"/>
      <c r="AB45" s="140"/>
      <c r="AC45" s="140"/>
      <c r="AD45" s="140"/>
      <c r="AE45" s="140"/>
      <c r="AF45" s="140"/>
      <c r="AG45" s="140"/>
      <c r="AH45" s="140"/>
      <c r="AI45" s="140"/>
      <c r="AJ45" s="140"/>
      <c r="AK45" s="140"/>
      <c r="AL45" s="140"/>
      <c r="AM45" s="140"/>
      <c r="AN45" s="140"/>
      <c r="AO45" s="140"/>
      <c r="AP45" s="140"/>
      <c r="AQ45" s="140"/>
      <c r="AR45" s="140"/>
      <c r="AS45" s="125">
        <f ca="1">OFFSET($C$80,0,AS$2)</f>
        <v>0.24988650894358574</v>
      </c>
      <c r="AT45" s="125">
        <f t="shared" ref="AT45:BO45" ca="1" si="61">AS45+AT$80</f>
        <v>0.49249477005386316</v>
      </c>
      <c r="AU45" s="125">
        <f t="shared" ca="1" si="61"/>
        <v>0.72803677113180243</v>
      </c>
      <c r="AV45" s="125">
        <f t="shared" ca="1" si="61"/>
        <v>0.95671832557640357</v>
      </c>
      <c r="AW45" s="125">
        <f t="shared" ca="1" si="61"/>
        <v>1.1787392522216473</v>
      </c>
      <c r="AX45" s="125">
        <f t="shared" ca="1" si="61"/>
        <v>1.3942935499354763</v>
      </c>
      <c r="AY45" s="125">
        <f t="shared" ca="1" si="61"/>
        <v>1.6035695671333685</v>
      </c>
      <c r="AZ45" s="125">
        <f t="shared" ca="1" si="61"/>
        <v>1.806750166354623</v>
      </c>
      <c r="BA45" s="125">
        <f t="shared" ca="1" si="61"/>
        <v>2.0040128840451614</v>
      </c>
      <c r="BB45" s="125">
        <f t="shared" ca="1" si="61"/>
        <v>2.1955300856864608</v>
      </c>
      <c r="BC45" s="125">
        <f t="shared" ca="1" si="61"/>
        <v>2.3814691164061692</v>
      </c>
      <c r="BD45" s="125">
        <f t="shared" ca="1" si="61"/>
        <v>2.5619924472020026</v>
      </c>
      <c r="BE45" s="125">
        <f t="shared" ca="1" si="61"/>
        <v>2.7372578169066952</v>
      </c>
      <c r="BF45" s="125">
        <f t="shared" ca="1" si="61"/>
        <v>2.9074183700180471</v>
      </c>
      <c r="BG45" s="125">
        <f t="shared" ca="1" si="61"/>
        <v>3.0726227905145054</v>
      </c>
      <c r="BH45" s="125">
        <f t="shared" ca="1" si="61"/>
        <v>3.2330154317732025</v>
      </c>
      <c r="BI45" s="125">
        <f t="shared" ca="1" si="61"/>
        <v>3.3887364427039763</v>
      </c>
      <c r="BJ45" s="125">
        <f t="shared" ca="1" si="61"/>
        <v>3.5399218902095821</v>
      </c>
      <c r="BK45" s="125">
        <f t="shared" ca="1" si="61"/>
        <v>3.6867038780791024</v>
      </c>
      <c r="BL45" s="125">
        <f t="shared" ca="1" si="61"/>
        <v>3.8292106624184425</v>
      </c>
      <c r="BM45" s="125">
        <f t="shared" ca="1" si="61"/>
        <v>3.9675667637187728</v>
      </c>
      <c r="BN45" s="125">
        <f t="shared" ca="1" si="61"/>
        <v>4.1018930756608407</v>
      </c>
      <c r="BO45" s="125">
        <f t="shared" ca="1" si="61"/>
        <v>4.2323069707502272</v>
      </c>
      <c r="BP45" s="125">
        <f t="shared" ca="1" si="2"/>
        <v>4.3589224028758453</v>
      </c>
      <c r="BQ45" s="125">
        <f t="shared" ca="1" si="3"/>
        <v>4.4818500068812996</v>
      </c>
      <c r="BR45" s="125">
        <f t="shared" ca="1" si="4"/>
        <v>4.6011971952361099</v>
      </c>
      <c r="BS45" s="125">
        <f t="shared" ca="1" si="5"/>
        <v>4.7170682518912654</v>
      </c>
      <c r="BT45" s="125">
        <f t="shared" ca="1" si="6"/>
        <v>4.8295644234011252</v>
      </c>
      <c r="BU45" s="125">
        <f t="shared" ca="1" si="6"/>
        <v>4.9387840073912805</v>
      </c>
      <c r="BV45" s="420"/>
      <c r="BW45" s="420"/>
      <c r="BX45" s="420"/>
      <c r="BY45" s="420"/>
      <c r="BZ45" s="420"/>
      <c r="CA45" s="420"/>
      <c r="CB45" s="420"/>
      <c r="CC45" s="420"/>
      <c r="CD45" s="420"/>
      <c r="CE45" s="420"/>
      <c r="CF45" s="420"/>
      <c r="CG45" s="420"/>
      <c r="CH45" s="420"/>
      <c r="CI45" s="420"/>
      <c r="CJ45" s="420"/>
      <c r="CK45" s="420"/>
      <c r="CL45" s="420"/>
      <c r="CM45" s="420"/>
      <c r="CN45" s="420"/>
    </row>
    <row r="46" spans="2:95" x14ac:dyDescent="0.3">
      <c r="B46" s="134">
        <v>43</v>
      </c>
      <c r="C46" s="140"/>
      <c r="D46" s="140"/>
      <c r="E46" s="140"/>
      <c r="F46" s="140"/>
      <c r="G46" s="140"/>
      <c r="H46" s="140"/>
      <c r="I46" s="140"/>
      <c r="J46" s="140"/>
      <c r="K46" s="140"/>
      <c r="L46" s="140"/>
      <c r="M46" s="140"/>
      <c r="N46" s="140"/>
      <c r="O46" s="140"/>
      <c r="P46" s="140"/>
      <c r="Q46" s="140"/>
      <c r="R46" s="140"/>
      <c r="S46" s="140"/>
      <c r="T46" s="140"/>
      <c r="U46" s="140"/>
      <c r="V46" s="140"/>
      <c r="W46" s="140"/>
      <c r="X46" s="140"/>
      <c r="Y46" s="140"/>
      <c r="Z46" s="140"/>
      <c r="AA46" s="140"/>
      <c r="AB46" s="140"/>
      <c r="AC46" s="140"/>
      <c r="AD46" s="140"/>
      <c r="AE46" s="140"/>
      <c r="AF46" s="140"/>
      <c r="AG46" s="140"/>
      <c r="AH46" s="140"/>
      <c r="AI46" s="140"/>
      <c r="AJ46" s="140"/>
      <c r="AK46" s="140"/>
      <c r="AL46" s="140"/>
      <c r="AM46" s="140"/>
      <c r="AN46" s="140"/>
      <c r="AO46" s="140"/>
      <c r="AP46" s="140"/>
      <c r="AQ46" s="140"/>
      <c r="AR46" s="140"/>
      <c r="AS46" s="140"/>
      <c r="AT46" s="125">
        <f ca="1">OFFSET($C$80,0,AT$2)</f>
        <v>0.24260826111027742</v>
      </c>
      <c r="AU46" s="125">
        <f t="shared" ref="AU46:BO46" ca="1" si="62">AT46+AU$80</f>
        <v>0.47815026218821666</v>
      </c>
      <c r="AV46" s="125">
        <f t="shared" ca="1" si="62"/>
        <v>0.7068318166328178</v>
      </c>
      <c r="AW46" s="125">
        <f t="shared" ca="1" si="62"/>
        <v>0.92885274327806167</v>
      </c>
      <c r="AX46" s="125">
        <f t="shared" ca="1" si="62"/>
        <v>1.1444070409918907</v>
      </c>
      <c r="AY46" s="125">
        <f t="shared" ca="1" si="62"/>
        <v>1.353683058189783</v>
      </c>
      <c r="AZ46" s="125">
        <f t="shared" ca="1" si="62"/>
        <v>1.5568636574110375</v>
      </c>
      <c r="BA46" s="125">
        <f t="shared" ca="1" si="62"/>
        <v>1.7541263751015759</v>
      </c>
      <c r="BB46" s="125">
        <f t="shared" ca="1" si="62"/>
        <v>1.9456435767428752</v>
      </c>
      <c r="BC46" s="125">
        <f t="shared" ca="1" si="62"/>
        <v>2.1315826074625837</v>
      </c>
      <c r="BD46" s="125">
        <f t="shared" ca="1" si="62"/>
        <v>2.312105938258417</v>
      </c>
      <c r="BE46" s="125">
        <f t="shared" ca="1" si="62"/>
        <v>2.4873713079631097</v>
      </c>
      <c r="BF46" s="125">
        <f t="shared" ca="1" si="62"/>
        <v>2.6575318610744616</v>
      </c>
      <c r="BG46" s="125">
        <f t="shared" ca="1" si="62"/>
        <v>2.8227362815709198</v>
      </c>
      <c r="BH46" s="125">
        <f t="shared" ca="1" si="62"/>
        <v>2.9831289228296169</v>
      </c>
      <c r="BI46" s="125">
        <f t="shared" ca="1" si="62"/>
        <v>3.1388499337603908</v>
      </c>
      <c r="BJ46" s="125">
        <f t="shared" ca="1" si="62"/>
        <v>3.2900353812659966</v>
      </c>
      <c r="BK46" s="125">
        <f t="shared" ca="1" si="62"/>
        <v>3.4368173691355168</v>
      </c>
      <c r="BL46" s="125">
        <f t="shared" ca="1" si="62"/>
        <v>3.579324153474857</v>
      </c>
      <c r="BM46" s="125">
        <f t="shared" ca="1" si="62"/>
        <v>3.7176802547751873</v>
      </c>
      <c r="BN46" s="125">
        <f t="shared" ca="1" si="62"/>
        <v>3.8520065667172552</v>
      </c>
      <c r="BO46" s="125">
        <f t="shared" ca="1" si="62"/>
        <v>3.9824204618066417</v>
      </c>
      <c r="BP46" s="125">
        <f t="shared" ca="1" si="2"/>
        <v>4.1090358939322593</v>
      </c>
      <c r="BQ46" s="125">
        <f t="shared" ca="1" si="3"/>
        <v>4.2319634979377136</v>
      </c>
      <c r="BR46" s="125">
        <f t="shared" ca="1" si="4"/>
        <v>4.3513106862925239</v>
      </c>
      <c r="BS46" s="125">
        <f t="shared" ca="1" si="5"/>
        <v>4.4671817429476794</v>
      </c>
      <c r="BT46" s="125">
        <f t="shared" ca="1" si="6"/>
        <v>4.5796779144575392</v>
      </c>
      <c r="BU46" s="125">
        <f t="shared" ca="1" si="6"/>
        <v>4.6888974984476945</v>
      </c>
      <c r="BV46" s="420"/>
      <c r="BW46" s="420"/>
      <c r="BX46" s="420"/>
      <c r="BY46" s="420"/>
      <c r="BZ46" s="420"/>
      <c r="CA46" s="420"/>
      <c r="CB46" s="420"/>
      <c r="CC46" s="420"/>
      <c r="CD46" s="420"/>
      <c r="CE46" s="420"/>
      <c r="CF46" s="420"/>
      <c r="CG46" s="420"/>
      <c r="CH46" s="420"/>
      <c r="CI46" s="420"/>
      <c r="CJ46" s="420"/>
      <c r="CK46" s="420"/>
      <c r="CL46" s="420"/>
      <c r="CM46" s="420"/>
      <c r="CN46" s="420"/>
      <c r="CO46" s="420"/>
    </row>
    <row r="47" spans="2:95" x14ac:dyDescent="0.3">
      <c r="B47" s="134">
        <v>44</v>
      </c>
      <c r="C47" s="140"/>
      <c r="D47" s="140"/>
      <c r="E47" s="140"/>
      <c r="F47" s="140"/>
      <c r="G47" s="140"/>
      <c r="H47" s="140"/>
      <c r="I47" s="140"/>
      <c r="J47" s="140"/>
      <c r="K47" s="140"/>
      <c r="L47" s="140"/>
      <c r="M47" s="140"/>
      <c r="N47" s="140"/>
      <c r="O47" s="140"/>
      <c r="P47" s="140"/>
      <c r="Q47" s="140"/>
      <c r="R47" s="140"/>
      <c r="S47" s="140"/>
      <c r="T47" s="140"/>
      <c r="U47" s="140"/>
      <c r="V47" s="140"/>
      <c r="W47" s="140"/>
      <c r="X47" s="140"/>
      <c r="Y47" s="140"/>
      <c r="Z47" s="140"/>
      <c r="AA47" s="140"/>
      <c r="AB47" s="140"/>
      <c r="AC47" s="140"/>
      <c r="AD47" s="140"/>
      <c r="AE47" s="140"/>
      <c r="AF47" s="140"/>
      <c r="AG47" s="140"/>
      <c r="AH47" s="140"/>
      <c r="AI47" s="140"/>
      <c r="AJ47" s="140"/>
      <c r="AK47" s="140"/>
      <c r="AL47" s="140"/>
      <c r="AM47" s="140"/>
      <c r="AN47" s="140"/>
      <c r="AO47" s="140"/>
      <c r="AP47" s="140"/>
      <c r="AQ47" s="140"/>
      <c r="AR47" s="140"/>
      <c r="AS47" s="140"/>
      <c r="AT47" s="140"/>
      <c r="AU47" s="125">
        <f ca="1">OFFSET($C$80,0,AU$2)</f>
        <v>0.23554200107793924</v>
      </c>
      <c r="AV47" s="125">
        <f t="shared" ref="AV47:BO47" ca="1" si="63">AU47+AV$80</f>
        <v>0.46422355552254047</v>
      </c>
      <c r="AW47" s="125">
        <f t="shared" ca="1" si="63"/>
        <v>0.68624448216778433</v>
      </c>
      <c r="AX47" s="125">
        <f t="shared" ca="1" si="63"/>
        <v>0.90179877988161339</v>
      </c>
      <c r="AY47" s="125">
        <f t="shared" ca="1" si="63"/>
        <v>1.1110747970795056</v>
      </c>
      <c r="AZ47" s="125">
        <f t="shared" ca="1" si="63"/>
        <v>1.3142553963007602</v>
      </c>
      <c r="BA47" s="125">
        <f t="shared" ca="1" si="63"/>
        <v>1.5115181139912985</v>
      </c>
      <c r="BB47" s="125">
        <f t="shared" ca="1" si="63"/>
        <v>1.7030353156325979</v>
      </c>
      <c r="BC47" s="125">
        <f t="shared" ca="1" si="63"/>
        <v>1.8889743463523061</v>
      </c>
      <c r="BD47" s="125">
        <f t="shared" ca="1" si="63"/>
        <v>2.0694976771481395</v>
      </c>
      <c r="BE47" s="125">
        <f t="shared" ca="1" si="63"/>
        <v>2.2447630468528321</v>
      </c>
      <c r="BF47" s="125">
        <f t="shared" ca="1" si="63"/>
        <v>2.414923599964184</v>
      </c>
      <c r="BG47" s="125">
        <f t="shared" ca="1" si="63"/>
        <v>2.5801280204606423</v>
      </c>
      <c r="BH47" s="125">
        <f t="shared" ca="1" si="63"/>
        <v>2.7405206617193394</v>
      </c>
      <c r="BI47" s="125">
        <f t="shared" ca="1" si="63"/>
        <v>2.8962416726501132</v>
      </c>
      <c r="BJ47" s="125">
        <f t="shared" ca="1" si="63"/>
        <v>3.047427120155719</v>
      </c>
      <c r="BK47" s="125">
        <f t="shared" ca="1" si="63"/>
        <v>3.1942091080252393</v>
      </c>
      <c r="BL47" s="125">
        <f t="shared" ca="1" si="63"/>
        <v>3.3367158923645794</v>
      </c>
      <c r="BM47" s="125">
        <f t="shared" ca="1" si="63"/>
        <v>3.4750719936649097</v>
      </c>
      <c r="BN47" s="125">
        <f t="shared" ca="1" si="63"/>
        <v>3.6093983056069776</v>
      </c>
      <c r="BO47" s="125">
        <f t="shared" ca="1" si="63"/>
        <v>3.7398122006963641</v>
      </c>
      <c r="BP47" s="125">
        <f t="shared" ca="1" si="2"/>
        <v>3.8664276328219822</v>
      </c>
      <c r="BQ47" s="125">
        <f t="shared" ca="1" si="3"/>
        <v>3.9893552368274365</v>
      </c>
      <c r="BR47" s="125">
        <f t="shared" ca="1" si="4"/>
        <v>4.1087024251822468</v>
      </c>
      <c r="BS47" s="125">
        <f t="shared" ca="1" si="5"/>
        <v>4.2245734818374023</v>
      </c>
      <c r="BT47" s="125">
        <f t="shared" ca="1" si="6"/>
        <v>4.3370696533472621</v>
      </c>
      <c r="BU47" s="125">
        <f t="shared" ca="1" si="6"/>
        <v>4.4462892373374174</v>
      </c>
      <c r="BV47" s="420"/>
      <c r="BW47" s="420"/>
      <c r="BX47" s="420"/>
      <c r="BY47" s="420"/>
      <c r="BZ47" s="420"/>
      <c r="CA47" s="420"/>
      <c r="CB47" s="420"/>
      <c r="CC47" s="420"/>
      <c r="CD47" s="420"/>
      <c r="CE47" s="420"/>
      <c r="CF47" s="420"/>
      <c r="CG47" s="420"/>
      <c r="CH47" s="420"/>
      <c r="CI47" s="420"/>
      <c r="CJ47" s="420"/>
      <c r="CK47" s="420"/>
      <c r="CL47" s="420"/>
      <c r="CM47" s="420"/>
      <c r="CN47" s="420"/>
      <c r="CO47" s="420"/>
      <c r="CP47" s="420"/>
    </row>
    <row r="48" spans="2:95" x14ac:dyDescent="0.3">
      <c r="B48" s="134">
        <v>45</v>
      </c>
      <c r="C48" s="140"/>
      <c r="D48" s="140"/>
      <c r="E48" s="140"/>
      <c r="F48" s="140"/>
      <c r="G48" s="140"/>
      <c r="H48" s="140"/>
      <c r="I48" s="140"/>
      <c r="J48" s="140"/>
      <c r="K48" s="140"/>
      <c r="L48" s="140"/>
      <c r="M48" s="140"/>
      <c r="N48" s="140"/>
      <c r="O48" s="140"/>
      <c r="P48" s="140"/>
      <c r="Q48" s="140"/>
      <c r="R48" s="140"/>
      <c r="S48" s="140"/>
      <c r="T48" s="140"/>
      <c r="U48" s="140"/>
      <c r="V48" s="140"/>
      <c r="W48" s="140"/>
      <c r="X48" s="140"/>
      <c r="Y48" s="140"/>
      <c r="Z48" s="140"/>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25">
        <f ca="1">OFFSET($C$80,0,AV$2)</f>
        <v>0.2286815544446012</v>
      </c>
      <c r="AW48" s="125">
        <f t="shared" ref="AW48:BO48" ca="1" si="64">AV48+AW$80</f>
        <v>0.45070248108984506</v>
      </c>
      <c r="AX48" s="125">
        <f t="shared" ca="1" si="64"/>
        <v>0.66625677880367407</v>
      </c>
      <c r="AY48" s="125">
        <f t="shared" ca="1" si="64"/>
        <v>0.8755327960015663</v>
      </c>
      <c r="AZ48" s="125">
        <f t="shared" ca="1" si="64"/>
        <v>1.0787133952228209</v>
      </c>
      <c r="BA48" s="125">
        <f t="shared" ca="1" si="64"/>
        <v>1.2759761129133593</v>
      </c>
      <c r="BB48" s="125">
        <f t="shared" ca="1" si="64"/>
        <v>1.4674933145546587</v>
      </c>
      <c r="BC48" s="125">
        <f t="shared" ca="1" si="64"/>
        <v>1.6534323452743669</v>
      </c>
      <c r="BD48" s="125">
        <f t="shared" ca="1" si="64"/>
        <v>1.8339556760702</v>
      </c>
      <c r="BE48" s="125">
        <f t="shared" ca="1" si="64"/>
        <v>2.0092210457748925</v>
      </c>
      <c r="BF48" s="125">
        <f t="shared" ca="1" si="64"/>
        <v>2.1793815988862444</v>
      </c>
      <c r="BG48" s="125">
        <f t="shared" ca="1" si="64"/>
        <v>2.3445860193827026</v>
      </c>
      <c r="BH48" s="125">
        <f t="shared" ca="1" si="64"/>
        <v>2.5049786606413997</v>
      </c>
      <c r="BI48" s="125">
        <f t="shared" ca="1" si="64"/>
        <v>2.6606996715721736</v>
      </c>
      <c r="BJ48" s="125">
        <f t="shared" ca="1" si="64"/>
        <v>2.8118851190777794</v>
      </c>
      <c r="BK48" s="125">
        <f t="shared" ca="1" si="64"/>
        <v>2.9586671069472996</v>
      </c>
      <c r="BL48" s="125">
        <f t="shared" ca="1" si="64"/>
        <v>3.1011738912866398</v>
      </c>
      <c r="BM48" s="125">
        <f t="shared" ca="1" si="64"/>
        <v>3.2395299925869701</v>
      </c>
      <c r="BN48" s="125">
        <f t="shared" ca="1" si="64"/>
        <v>3.373856304529038</v>
      </c>
      <c r="BO48" s="125">
        <f t="shared" ca="1" si="64"/>
        <v>3.5042701996184245</v>
      </c>
      <c r="BP48" s="125">
        <f t="shared" ca="1" si="2"/>
        <v>3.6308856317440426</v>
      </c>
      <c r="BQ48" s="125">
        <f t="shared" ca="1" si="3"/>
        <v>3.7538132357494969</v>
      </c>
      <c r="BR48" s="125">
        <f t="shared" ca="1" si="4"/>
        <v>3.8731604241043067</v>
      </c>
      <c r="BS48" s="125">
        <f t="shared" ca="1" si="5"/>
        <v>3.9890314807594622</v>
      </c>
      <c r="BT48" s="125">
        <f t="shared" ca="1" si="6"/>
        <v>4.101527652269322</v>
      </c>
      <c r="BU48" s="125">
        <f t="shared" ca="1" si="6"/>
        <v>4.2107472362594773</v>
      </c>
      <c r="BV48" s="420"/>
      <c r="BW48" s="420"/>
      <c r="BX48" s="420"/>
      <c r="BY48" s="420"/>
      <c r="BZ48" s="420"/>
      <c r="CA48" s="420"/>
      <c r="CB48" s="420"/>
      <c r="CC48" s="420"/>
      <c r="CD48" s="420"/>
      <c r="CE48" s="420"/>
      <c r="CF48" s="420"/>
      <c r="CG48" s="420"/>
      <c r="CH48" s="420"/>
      <c r="CI48" s="420"/>
      <c r="CJ48" s="420"/>
      <c r="CK48" s="420"/>
      <c r="CL48" s="420"/>
      <c r="CM48" s="420"/>
      <c r="CN48" s="420"/>
      <c r="CO48" s="420"/>
      <c r="CP48" s="420"/>
      <c r="CQ48" s="420"/>
    </row>
    <row r="49" spans="2:109" x14ac:dyDescent="0.3">
      <c r="B49" s="134">
        <v>46</v>
      </c>
      <c r="C49" s="140"/>
      <c r="D49" s="140"/>
      <c r="E49" s="140"/>
      <c r="F49" s="140"/>
      <c r="G49" s="140"/>
      <c r="H49" s="140"/>
      <c r="I49" s="140"/>
      <c r="J49" s="140"/>
      <c r="K49" s="140"/>
      <c r="L49" s="140"/>
      <c r="M49" s="140"/>
      <c r="N49" s="140"/>
      <c r="O49" s="140"/>
      <c r="P49" s="140"/>
      <c r="Q49" s="140"/>
      <c r="R49" s="140"/>
      <c r="S49" s="140"/>
      <c r="T49" s="140"/>
      <c r="U49" s="140"/>
      <c r="V49" s="140"/>
      <c r="W49" s="140"/>
      <c r="X49" s="140"/>
      <c r="Y49" s="140"/>
      <c r="Z49" s="140"/>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25">
        <f ca="1">OFFSET($C$80,0,AW$2)</f>
        <v>0.22202092664524387</v>
      </c>
      <c r="AX49" s="125">
        <f t="shared" ref="AX49:BO49" ca="1" si="65">AW49+AX$80</f>
        <v>0.43757522435907287</v>
      </c>
      <c r="AY49" s="125">
        <f t="shared" ca="1" si="65"/>
        <v>0.64685124155696516</v>
      </c>
      <c r="AZ49" s="125">
        <f t="shared" ca="1" si="65"/>
        <v>0.85003184077821969</v>
      </c>
      <c r="BA49" s="125">
        <f t="shared" ca="1" si="65"/>
        <v>1.0472945584687581</v>
      </c>
      <c r="BB49" s="125">
        <f t="shared" ca="1" si="65"/>
        <v>1.2388117601100574</v>
      </c>
      <c r="BC49" s="125">
        <f t="shared" ca="1" si="65"/>
        <v>1.4247507908297656</v>
      </c>
      <c r="BD49" s="125">
        <f t="shared" ca="1" si="65"/>
        <v>1.6052741216255988</v>
      </c>
      <c r="BE49" s="125">
        <f t="shared" ca="1" si="65"/>
        <v>1.7805394913302912</v>
      </c>
      <c r="BF49" s="125">
        <f t="shared" ca="1" si="65"/>
        <v>1.9507000444416431</v>
      </c>
      <c r="BG49" s="125">
        <f t="shared" ca="1" si="65"/>
        <v>2.1159044649381014</v>
      </c>
      <c r="BH49" s="125">
        <f t="shared" ca="1" si="65"/>
        <v>2.2762971061967985</v>
      </c>
      <c r="BI49" s="125">
        <f t="shared" ca="1" si="65"/>
        <v>2.4320181171275723</v>
      </c>
      <c r="BJ49" s="125">
        <f t="shared" ca="1" si="65"/>
        <v>2.5832035646331781</v>
      </c>
      <c r="BK49" s="125">
        <f t="shared" ca="1" si="65"/>
        <v>2.7299855525026984</v>
      </c>
      <c r="BL49" s="125">
        <f t="shared" ca="1" si="65"/>
        <v>2.8724923368420385</v>
      </c>
      <c r="BM49" s="125">
        <f t="shared" ca="1" si="65"/>
        <v>3.0108484381423688</v>
      </c>
      <c r="BN49" s="125">
        <f t="shared" ca="1" si="65"/>
        <v>3.1451747500844367</v>
      </c>
      <c r="BO49" s="125">
        <f t="shared" ca="1" si="65"/>
        <v>3.2755886451738232</v>
      </c>
      <c r="BP49" s="125">
        <f t="shared" ca="1" si="2"/>
        <v>3.4022040772994413</v>
      </c>
      <c r="BQ49" s="125">
        <f t="shared" ca="1" si="3"/>
        <v>3.5251316813048956</v>
      </c>
      <c r="BR49" s="125">
        <f t="shared" ca="1" si="4"/>
        <v>3.6444788696597055</v>
      </c>
      <c r="BS49" s="125">
        <f t="shared" ca="1" si="5"/>
        <v>3.760349926314861</v>
      </c>
      <c r="BT49" s="125">
        <f t="shared" ca="1" si="6"/>
        <v>3.8728460978247208</v>
      </c>
      <c r="BU49" s="125">
        <f t="shared" ca="1" si="6"/>
        <v>3.9820656818148756</v>
      </c>
      <c r="BV49" s="420"/>
      <c r="BW49" s="420"/>
      <c r="BX49" s="420"/>
      <c r="BY49" s="420"/>
      <c r="BZ49" s="420"/>
      <c r="CA49" s="420"/>
      <c r="CB49" s="420"/>
      <c r="CC49" s="420"/>
      <c r="CD49" s="420"/>
      <c r="CE49" s="420"/>
      <c r="CF49" s="420"/>
      <c r="CG49" s="420"/>
      <c r="CH49" s="420"/>
      <c r="CI49" s="420"/>
      <c r="CJ49" s="420"/>
      <c r="CK49" s="420"/>
      <c r="CL49" s="420"/>
      <c r="CM49" s="420"/>
      <c r="CN49" s="420"/>
      <c r="CO49" s="420"/>
      <c r="CP49" s="420"/>
      <c r="CQ49" s="420"/>
      <c r="CR49" s="420"/>
    </row>
    <row r="50" spans="2:109" x14ac:dyDescent="0.3">
      <c r="B50" s="134">
        <v>47</v>
      </c>
      <c r="C50" s="140"/>
      <c r="D50" s="140"/>
      <c r="E50" s="140"/>
      <c r="F50" s="140"/>
      <c r="G50" s="140"/>
      <c r="H50" s="140"/>
      <c r="I50" s="140"/>
      <c r="J50" s="140"/>
      <c r="K50" s="140"/>
      <c r="L50" s="140"/>
      <c r="M50" s="140"/>
      <c r="N50" s="140"/>
      <c r="O50" s="140"/>
      <c r="P50" s="140"/>
      <c r="Q50" s="140"/>
      <c r="R50" s="140"/>
      <c r="S50" s="140"/>
      <c r="T50" s="140"/>
      <c r="U50" s="140"/>
      <c r="V50" s="140"/>
      <c r="W50" s="140"/>
      <c r="X50" s="140"/>
      <c r="Y50" s="140"/>
      <c r="Z50" s="14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25">
        <f ca="1">OFFSET($C$80,0,AX$2)</f>
        <v>0.215554297713829</v>
      </c>
      <c r="AY50" s="125">
        <f t="shared" ref="AY50:BO50" ca="1" si="66">AX50+AY$80</f>
        <v>0.42483031491172124</v>
      </c>
      <c r="AZ50" s="125">
        <f t="shared" ca="1" si="66"/>
        <v>0.62801091413297583</v>
      </c>
      <c r="BA50" s="125">
        <f t="shared" ca="1" si="66"/>
        <v>0.82527363182351432</v>
      </c>
      <c r="BB50" s="125">
        <f t="shared" ca="1" si="66"/>
        <v>1.0167908334648137</v>
      </c>
      <c r="BC50" s="125">
        <f t="shared" ca="1" si="66"/>
        <v>1.2027298641845219</v>
      </c>
      <c r="BD50" s="125">
        <f t="shared" ca="1" si="66"/>
        <v>1.383253194980355</v>
      </c>
      <c r="BE50" s="125">
        <f t="shared" ca="1" si="66"/>
        <v>1.5585185646850475</v>
      </c>
      <c r="BF50" s="125">
        <f t="shared" ca="1" si="66"/>
        <v>1.7286791177963994</v>
      </c>
      <c r="BG50" s="125">
        <f t="shared" ca="1" si="66"/>
        <v>1.8938835382928576</v>
      </c>
      <c r="BH50" s="125">
        <f t="shared" ca="1" si="66"/>
        <v>2.0542761795515547</v>
      </c>
      <c r="BI50" s="125">
        <f t="shared" ca="1" si="66"/>
        <v>2.2099971904823286</v>
      </c>
      <c r="BJ50" s="125">
        <f t="shared" ca="1" si="66"/>
        <v>2.3611826379879344</v>
      </c>
      <c r="BK50" s="125">
        <f t="shared" ca="1" si="66"/>
        <v>2.5079646258574546</v>
      </c>
      <c r="BL50" s="125">
        <f t="shared" ca="1" si="66"/>
        <v>2.6504714101967948</v>
      </c>
      <c r="BM50" s="125">
        <f t="shared" ca="1" si="66"/>
        <v>2.788827511497125</v>
      </c>
      <c r="BN50" s="125">
        <f t="shared" ca="1" si="66"/>
        <v>2.9231538234391929</v>
      </c>
      <c r="BO50" s="125">
        <f t="shared" ca="1" si="66"/>
        <v>3.0535677185285794</v>
      </c>
      <c r="BP50" s="125">
        <f t="shared" ca="1" si="2"/>
        <v>3.1801831506541975</v>
      </c>
      <c r="BQ50" s="125">
        <f t="shared" ca="1" si="3"/>
        <v>3.3031107546596519</v>
      </c>
      <c r="BR50" s="125">
        <f t="shared" ca="1" si="4"/>
        <v>3.4224579430144617</v>
      </c>
      <c r="BS50" s="125">
        <f t="shared" ca="1" si="5"/>
        <v>3.5383289996696172</v>
      </c>
      <c r="BT50" s="125">
        <f t="shared" ca="1" si="6"/>
        <v>3.650825171179477</v>
      </c>
      <c r="BU50" s="125">
        <f t="shared" ca="1" si="6"/>
        <v>3.7600447551696319</v>
      </c>
      <c r="BV50" s="420"/>
      <c r="BW50" s="420"/>
      <c r="BX50" s="420"/>
      <c r="BY50" s="420"/>
      <c r="BZ50" s="420"/>
      <c r="CA50" s="420"/>
      <c r="CB50" s="420"/>
      <c r="CC50" s="420"/>
      <c r="CD50" s="420"/>
      <c r="CE50" s="420"/>
      <c r="CF50" s="420"/>
      <c r="CG50" s="420"/>
      <c r="CH50" s="420"/>
      <c r="CI50" s="420"/>
      <c r="CJ50" s="420"/>
      <c r="CK50" s="420"/>
      <c r="CL50" s="420"/>
      <c r="CM50" s="420"/>
      <c r="CN50" s="420"/>
      <c r="CO50" s="420"/>
      <c r="CP50" s="420"/>
      <c r="CQ50" s="420"/>
      <c r="CR50" s="420"/>
      <c r="CS50" s="420"/>
    </row>
    <row r="51" spans="2:109" x14ac:dyDescent="0.3">
      <c r="B51" s="134">
        <v>48</v>
      </c>
      <c r="C51" s="140"/>
      <c r="D51" s="140"/>
      <c r="E51" s="140"/>
      <c r="F51" s="140"/>
      <c r="G51" s="140"/>
      <c r="H51" s="140"/>
      <c r="I51" s="140"/>
      <c r="J51" s="140"/>
      <c r="K51" s="140"/>
      <c r="L51" s="140"/>
      <c r="M51" s="140"/>
      <c r="N51" s="140"/>
      <c r="O51" s="140"/>
      <c r="P51" s="140"/>
      <c r="Q51" s="140"/>
      <c r="R51" s="140"/>
      <c r="S51" s="140"/>
      <c r="T51" s="140"/>
      <c r="U51" s="140"/>
      <c r="V51" s="140"/>
      <c r="W51" s="140"/>
      <c r="X51" s="140"/>
      <c r="Y51" s="140"/>
      <c r="Z51" s="140"/>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25">
        <f ca="1">OFFSET($C$80,0,AY$2)</f>
        <v>0.20927601719789224</v>
      </c>
      <c r="AZ51" s="125">
        <f t="shared" ref="AZ51:BO51" ca="1" si="67">AY51+AZ$80</f>
        <v>0.41245661641914683</v>
      </c>
      <c r="BA51" s="125">
        <f t="shared" ca="1" si="67"/>
        <v>0.60971933410968526</v>
      </c>
      <c r="BB51" s="125">
        <f t="shared" ca="1" si="67"/>
        <v>0.80123653575098475</v>
      </c>
      <c r="BC51" s="125">
        <f t="shared" ca="1" si="67"/>
        <v>0.98717556647069293</v>
      </c>
      <c r="BD51" s="125">
        <f t="shared" ca="1" si="67"/>
        <v>1.1676988972665261</v>
      </c>
      <c r="BE51" s="125">
        <f t="shared" ca="1" si="67"/>
        <v>1.3429642669712185</v>
      </c>
      <c r="BF51" s="125">
        <f t="shared" ca="1" si="67"/>
        <v>1.5131248200825704</v>
      </c>
      <c r="BG51" s="125">
        <f t="shared" ca="1" si="67"/>
        <v>1.6783292405790287</v>
      </c>
      <c r="BH51" s="125">
        <f t="shared" ca="1" si="67"/>
        <v>1.838721881837726</v>
      </c>
      <c r="BI51" s="125">
        <f t="shared" ca="1" si="67"/>
        <v>1.9944428927685001</v>
      </c>
      <c r="BJ51" s="125">
        <f t="shared" ca="1" si="67"/>
        <v>2.1456283402741061</v>
      </c>
      <c r="BK51" s="125">
        <f t="shared" ca="1" si="67"/>
        <v>2.2924103281436263</v>
      </c>
      <c r="BL51" s="125">
        <f t="shared" ca="1" si="67"/>
        <v>2.4349171124829665</v>
      </c>
      <c r="BM51" s="125">
        <f t="shared" ca="1" si="67"/>
        <v>2.5732732137832968</v>
      </c>
      <c r="BN51" s="125">
        <f t="shared" ca="1" si="67"/>
        <v>2.7075995257253647</v>
      </c>
      <c r="BO51" s="125">
        <f t="shared" ca="1" si="67"/>
        <v>2.8380134208147512</v>
      </c>
      <c r="BP51" s="125">
        <f t="shared" ca="1" si="2"/>
        <v>2.9646288529403693</v>
      </c>
      <c r="BQ51" s="125">
        <f t="shared" ca="1" si="3"/>
        <v>3.0875564569458236</v>
      </c>
      <c r="BR51" s="125">
        <f t="shared" ca="1" si="4"/>
        <v>3.2069036453006334</v>
      </c>
      <c r="BS51" s="125">
        <f t="shared" ca="1" si="5"/>
        <v>3.3227747019557889</v>
      </c>
      <c r="BT51" s="125">
        <f t="shared" ca="1" si="6"/>
        <v>3.4352708734656483</v>
      </c>
      <c r="BU51" s="125">
        <f t="shared" ca="1" si="6"/>
        <v>3.5444904574558032</v>
      </c>
      <c r="BV51" s="420"/>
      <c r="BW51" s="420"/>
      <c r="BX51" s="420"/>
      <c r="BY51" s="420"/>
      <c r="BZ51" s="420"/>
      <c r="CA51" s="420"/>
      <c r="CB51" s="420"/>
      <c r="CC51" s="420"/>
      <c r="CD51" s="420"/>
      <c r="CE51" s="420"/>
      <c r="CF51" s="420"/>
      <c r="CG51" s="420"/>
      <c r="CH51" s="420"/>
      <c r="CI51" s="420"/>
      <c r="CJ51" s="420"/>
      <c r="CK51" s="420"/>
      <c r="CL51" s="420"/>
      <c r="CM51" s="420"/>
      <c r="CN51" s="420"/>
      <c r="CO51" s="420"/>
      <c r="CP51" s="420"/>
      <c r="CQ51" s="420"/>
      <c r="CR51" s="420"/>
      <c r="CS51" s="420"/>
      <c r="CT51" s="420"/>
    </row>
    <row r="52" spans="2:109" x14ac:dyDescent="0.3">
      <c r="B52" s="134">
        <v>49</v>
      </c>
      <c r="C52" s="140"/>
      <c r="D52" s="140"/>
      <c r="E52" s="140"/>
      <c r="F52" s="140"/>
      <c r="G52" s="140"/>
      <c r="H52" s="140"/>
      <c r="I52" s="140"/>
      <c r="J52" s="140"/>
      <c r="K52" s="140"/>
      <c r="L52" s="140"/>
      <c r="M52" s="140"/>
      <c r="N52" s="140"/>
      <c r="O52" s="140"/>
      <c r="P52" s="140"/>
      <c r="Q52" s="140"/>
      <c r="R52" s="140"/>
      <c r="S52" s="140"/>
      <c r="T52" s="140"/>
      <c r="U52" s="140"/>
      <c r="V52" s="140"/>
      <c r="W52" s="140"/>
      <c r="X52" s="140"/>
      <c r="Y52" s="140"/>
      <c r="Z52" s="140"/>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25">
        <f ca="1">OFFSET($C$80,0,AZ$2)</f>
        <v>0.20318059922125459</v>
      </c>
      <c r="BA52" s="125">
        <f t="shared" ref="BA52:BO52" ca="1" si="68">AZ52+BA$80</f>
        <v>0.40044331691179302</v>
      </c>
      <c r="BB52" s="125">
        <f t="shared" ca="1" si="68"/>
        <v>0.59196051855309251</v>
      </c>
      <c r="BC52" s="125">
        <f t="shared" ca="1" si="68"/>
        <v>0.77789954927280069</v>
      </c>
      <c r="BD52" s="125">
        <f t="shared" ca="1" si="68"/>
        <v>0.95842288006863385</v>
      </c>
      <c r="BE52" s="125">
        <f t="shared" ca="1" si="68"/>
        <v>1.1336882497733263</v>
      </c>
      <c r="BF52" s="125">
        <f t="shared" ca="1" si="68"/>
        <v>1.3038488028846782</v>
      </c>
      <c r="BG52" s="125">
        <f t="shared" ca="1" si="68"/>
        <v>1.4690532233811364</v>
      </c>
      <c r="BH52" s="125">
        <f t="shared" ca="1" si="68"/>
        <v>1.6294458646398335</v>
      </c>
      <c r="BI52" s="125">
        <f t="shared" ca="1" si="68"/>
        <v>1.7851668755706076</v>
      </c>
      <c r="BJ52" s="125">
        <f t="shared" ca="1" si="68"/>
        <v>1.9363523230762134</v>
      </c>
      <c r="BK52" s="125">
        <f t="shared" ca="1" si="68"/>
        <v>2.0831343109457334</v>
      </c>
      <c r="BL52" s="125">
        <f t="shared" ca="1" si="68"/>
        <v>2.2256410952850736</v>
      </c>
      <c r="BM52" s="125">
        <f t="shared" ca="1" si="68"/>
        <v>2.3639971965854039</v>
      </c>
      <c r="BN52" s="125">
        <f t="shared" ca="1" si="68"/>
        <v>2.4983235085274718</v>
      </c>
      <c r="BO52" s="125">
        <f t="shared" ca="1" si="68"/>
        <v>2.6287374036168583</v>
      </c>
      <c r="BP52" s="125">
        <f t="shared" ca="1" si="2"/>
        <v>2.7553528357424764</v>
      </c>
      <c r="BQ52" s="125">
        <f t="shared" ca="1" si="3"/>
        <v>2.8782804397479307</v>
      </c>
      <c r="BR52" s="125">
        <f t="shared" ca="1" si="4"/>
        <v>2.9976276281027405</v>
      </c>
      <c r="BS52" s="125">
        <f t="shared" ca="1" si="5"/>
        <v>3.113498684757896</v>
      </c>
      <c r="BT52" s="125">
        <f t="shared" ca="1" si="6"/>
        <v>3.2259948562677554</v>
      </c>
      <c r="BU52" s="125">
        <f t="shared" ca="1" si="6"/>
        <v>3.3352144402579103</v>
      </c>
      <c r="BV52" s="420"/>
      <c r="BW52" s="420"/>
      <c r="BX52" s="420"/>
      <c r="BY52" s="420"/>
      <c r="BZ52" s="420"/>
      <c r="CA52" s="420"/>
      <c r="CB52" s="420"/>
      <c r="CC52" s="420"/>
      <c r="CD52" s="420"/>
      <c r="CE52" s="420"/>
      <c r="CF52" s="420"/>
      <c r="CG52" s="420"/>
      <c r="CH52" s="420"/>
      <c r="CI52" s="420"/>
      <c r="CJ52" s="420"/>
      <c r="CK52" s="420"/>
      <c r="CL52" s="420"/>
      <c r="CM52" s="420"/>
      <c r="CN52" s="420"/>
      <c r="CO52" s="420"/>
      <c r="CP52" s="420"/>
      <c r="CQ52" s="420"/>
      <c r="CR52" s="420"/>
      <c r="CS52" s="420"/>
      <c r="CT52" s="420"/>
      <c r="CU52" s="420"/>
    </row>
    <row r="53" spans="2:109" x14ac:dyDescent="0.3">
      <c r="B53" s="134">
        <v>50</v>
      </c>
      <c r="C53" s="140"/>
      <c r="D53" s="140"/>
      <c r="E53" s="140"/>
      <c r="F53" s="140"/>
      <c r="G53" s="140"/>
      <c r="H53" s="140"/>
      <c r="I53" s="140"/>
      <c r="J53" s="140"/>
      <c r="K53" s="140"/>
      <c r="L53" s="140"/>
      <c r="M53" s="140"/>
      <c r="N53" s="140"/>
      <c r="O53" s="140"/>
      <c r="P53" s="140"/>
      <c r="Q53" s="140"/>
      <c r="R53" s="140"/>
      <c r="S53" s="140"/>
      <c r="T53" s="140"/>
      <c r="U53" s="140"/>
      <c r="V53" s="140"/>
      <c r="W53" s="140"/>
      <c r="X53" s="140"/>
      <c r="Y53" s="140"/>
      <c r="Z53" s="140"/>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25">
        <f ca="1">OFFSET($C$80,0,BA$2)</f>
        <v>0.19726271769053844</v>
      </c>
      <c r="BB53" s="125">
        <f t="shared" ref="BB53:BO53" ca="1" si="69">BA53+BB$80</f>
        <v>0.38877991933183786</v>
      </c>
      <c r="BC53" s="125">
        <f t="shared" ca="1" si="69"/>
        <v>0.57471895005154605</v>
      </c>
      <c r="BD53" s="125">
        <f t="shared" ca="1" si="69"/>
        <v>0.75524228084737932</v>
      </c>
      <c r="BE53" s="125">
        <f t="shared" ca="1" si="69"/>
        <v>0.93050765055207174</v>
      </c>
      <c r="BF53" s="125">
        <f t="shared" ca="1" si="69"/>
        <v>1.1006682036634237</v>
      </c>
      <c r="BG53" s="125">
        <f t="shared" ca="1" si="69"/>
        <v>1.2658726241598819</v>
      </c>
      <c r="BH53" s="125">
        <f t="shared" ca="1" si="69"/>
        <v>1.426265265418579</v>
      </c>
      <c r="BI53" s="125">
        <f t="shared" ca="1" si="69"/>
        <v>1.5819862763493531</v>
      </c>
      <c r="BJ53" s="125">
        <f t="shared" ca="1" si="69"/>
        <v>1.7331717238549589</v>
      </c>
      <c r="BK53" s="125">
        <f t="shared" ca="1" si="69"/>
        <v>1.8799537117244791</v>
      </c>
      <c r="BL53" s="125">
        <f t="shared" ca="1" si="69"/>
        <v>2.0224604960638191</v>
      </c>
      <c r="BM53" s="125">
        <f t="shared" ca="1" si="69"/>
        <v>2.1608165973641493</v>
      </c>
      <c r="BN53" s="125">
        <f t="shared" ca="1" si="69"/>
        <v>2.2951429093062172</v>
      </c>
      <c r="BO53" s="125">
        <f t="shared" ca="1" si="69"/>
        <v>2.4255568043956037</v>
      </c>
      <c r="BP53" s="125">
        <f t="shared" ca="1" si="2"/>
        <v>2.5521722365212218</v>
      </c>
      <c r="BQ53" s="125">
        <f t="shared" ca="1" si="3"/>
        <v>2.6750998405266762</v>
      </c>
      <c r="BR53" s="125">
        <f t="shared" ca="1" si="4"/>
        <v>2.794447028881486</v>
      </c>
      <c r="BS53" s="125">
        <f t="shared" ca="1" si="5"/>
        <v>2.9103180855366415</v>
      </c>
      <c r="BT53" s="125">
        <f t="shared" ca="1" si="6"/>
        <v>3.0228142570465009</v>
      </c>
      <c r="BU53" s="125">
        <f t="shared" ca="1" si="6"/>
        <v>3.1320338410366557</v>
      </c>
      <c r="BV53" s="420"/>
      <c r="BW53" s="420"/>
      <c r="BX53" s="420"/>
      <c r="BY53" s="420"/>
      <c r="BZ53" s="420"/>
      <c r="CA53" s="420"/>
      <c r="CB53" s="420"/>
      <c r="CC53" s="420"/>
      <c r="CD53" s="420"/>
      <c r="CE53" s="420"/>
      <c r="CF53" s="420"/>
      <c r="CG53" s="420"/>
      <c r="CH53" s="420"/>
      <c r="CI53" s="420"/>
      <c r="CJ53" s="420"/>
      <c r="CK53" s="420"/>
      <c r="CL53" s="420"/>
      <c r="CM53" s="420"/>
      <c r="CN53" s="420"/>
      <c r="CO53" s="420"/>
      <c r="CP53" s="420"/>
      <c r="CQ53" s="420"/>
      <c r="CR53" s="420"/>
      <c r="CS53" s="420"/>
      <c r="CT53" s="420"/>
      <c r="CU53" s="420"/>
      <c r="CV53" s="420"/>
    </row>
    <row r="54" spans="2:109" x14ac:dyDescent="0.3">
      <c r="B54" s="134">
        <v>51</v>
      </c>
      <c r="C54" s="140"/>
      <c r="D54" s="140"/>
      <c r="E54" s="140"/>
      <c r="F54" s="140"/>
      <c r="G54" s="140"/>
      <c r="H54" s="140"/>
      <c r="I54" s="140"/>
      <c r="J54" s="140"/>
      <c r="K54" s="140"/>
      <c r="L54" s="140"/>
      <c r="M54" s="140"/>
      <c r="N54" s="140"/>
      <c r="O54" s="140"/>
      <c r="P54" s="140"/>
      <c r="Q54" s="140"/>
      <c r="R54" s="140"/>
      <c r="S54" s="140"/>
      <c r="T54" s="140"/>
      <c r="U54" s="140"/>
      <c r="V54" s="140"/>
      <c r="W54" s="140"/>
      <c r="X54" s="140"/>
      <c r="Y54" s="140"/>
      <c r="Z54" s="140"/>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25">
        <f ca="1">OFFSET($C$80,0,BB$2)</f>
        <v>0.19151720164129946</v>
      </c>
      <c r="BC54" s="125">
        <f t="shared" ref="BC54:BO54" ca="1" si="70">BB54+BC$80</f>
        <v>0.37745623236100767</v>
      </c>
      <c r="BD54" s="125">
        <f t="shared" ca="1" si="70"/>
        <v>0.55797956315684094</v>
      </c>
      <c r="BE54" s="125">
        <f t="shared" ca="1" si="70"/>
        <v>0.73324493286153336</v>
      </c>
      <c r="BF54" s="125">
        <f t="shared" ca="1" si="70"/>
        <v>0.90340548597288528</v>
      </c>
      <c r="BG54" s="125">
        <f t="shared" ca="1" si="70"/>
        <v>1.0686099064693435</v>
      </c>
      <c r="BH54" s="125">
        <f t="shared" ca="1" si="70"/>
        <v>1.2290025477280406</v>
      </c>
      <c r="BI54" s="125">
        <f t="shared" ca="1" si="70"/>
        <v>1.3847235586588147</v>
      </c>
      <c r="BJ54" s="125">
        <f t="shared" ca="1" si="70"/>
        <v>1.5359090061644205</v>
      </c>
      <c r="BK54" s="125">
        <f t="shared" ca="1" si="70"/>
        <v>1.6826909940339407</v>
      </c>
      <c r="BL54" s="125">
        <f t="shared" ca="1" si="70"/>
        <v>1.8251977783732807</v>
      </c>
      <c r="BM54" s="125">
        <f t="shared" ca="1" si="70"/>
        <v>1.9635538796736107</v>
      </c>
      <c r="BN54" s="125">
        <f t="shared" ca="1" si="70"/>
        <v>2.0978801916156788</v>
      </c>
      <c r="BO54" s="125">
        <f t="shared" ca="1" si="70"/>
        <v>2.2282940867050653</v>
      </c>
      <c r="BP54" s="125">
        <f t="shared" ca="1" si="2"/>
        <v>2.3549095188306834</v>
      </c>
      <c r="BQ54" s="125">
        <f t="shared" ca="1" si="3"/>
        <v>2.4778371228361378</v>
      </c>
      <c r="BR54" s="125">
        <f t="shared" ca="1" si="4"/>
        <v>2.5971843111909476</v>
      </c>
      <c r="BS54" s="125">
        <f t="shared" ca="1" si="5"/>
        <v>2.7130553678461031</v>
      </c>
      <c r="BT54" s="125">
        <f t="shared" ca="1" si="6"/>
        <v>2.8255515393559625</v>
      </c>
      <c r="BU54" s="125">
        <f t="shared" ca="1" si="6"/>
        <v>2.9347711233461173</v>
      </c>
      <c r="BV54" s="420"/>
      <c r="BW54" s="420"/>
      <c r="BX54" s="420"/>
      <c r="BY54" s="420"/>
      <c r="BZ54" s="420"/>
      <c r="CA54" s="420"/>
      <c r="CB54" s="420"/>
      <c r="CC54" s="420"/>
      <c r="CD54" s="420"/>
      <c r="CE54" s="420"/>
      <c r="CF54" s="420"/>
      <c r="CG54" s="420"/>
      <c r="CH54" s="420"/>
      <c r="CI54" s="420"/>
      <c r="CJ54" s="420"/>
      <c r="CK54" s="420"/>
      <c r="CL54" s="420"/>
      <c r="CM54" s="420"/>
      <c r="CN54" s="420"/>
      <c r="CO54" s="420"/>
      <c r="CP54" s="420"/>
      <c r="CQ54" s="420"/>
      <c r="CR54" s="420"/>
      <c r="CS54" s="420"/>
      <c r="CT54" s="420"/>
      <c r="CU54" s="420"/>
      <c r="CV54" s="420"/>
      <c r="CW54" s="420"/>
    </row>
    <row r="55" spans="2:109" x14ac:dyDescent="0.3">
      <c r="B55" s="134">
        <v>52</v>
      </c>
      <c r="C55" s="140"/>
      <c r="D55" s="140"/>
      <c r="E55" s="140"/>
      <c r="F55" s="140"/>
      <c r="G55" s="140"/>
      <c r="H55" s="140"/>
      <c r="I55" s="140"/>
      <c r="J55" s="140"/>
      <c r="K55" s="140"/>
      <c r="L55" s="140"/>
      <c r="M55" s="140"/>
      <c r="N55" s="140"/>
      <c r="O55" s="140"/>
      <c r="P55" s="140"/>
      <c r="Q55" s="140"/>
      <c r="R55" s="140"/>
      <c r="S55" s="140"/>
      <c r="T55" s="140"/>
      <c r="U55" s="140"/>
      <c r="V55" s="140"/>
      <c r="W55" s="140"/>
      <c r="X55" s="140"/>
      <c r="Y55" s="140"/>
      <c r="Z55" s="140"/>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25">
        <f ca="1">OFFSET($C$80,0,BC$2)</f>
        <v>0.18593903071970821</v>
      </c>
      <c r="BD55" s="125">
        <f t="shared" ref="BD55:BO55" ca="1" si="71">BC55+BD$80</f>
        <v>0.36646236151554146</v>
      </c>
      <c r="BE55" s="125">
        <f t="shared" ca="1" si="71"/>
        <v>0.54172773122023388</v>
      </c>
      <c r="BF55" s="125">
        <f t="shared" ca="1" si="71"/>
        <v>0.7118882843315858</v>
      </c>
      <c r="BG55" s="125">
        <f t="shared" ca="1" si="71"/>
        <v>0.87709270482804391</v>
      </c>
      <c r="BH55" s="125">
        <f t="shared" ca="1" si="71"/>
        <v>1.0374853460867413</v>
      </c>
      <c r="BI55" s="125">
        <f t="shared" ca="1" si="71"/>
        <v>1.1932063570175153</v>
      </c>
      <c r="BJ55" s="125">
        <f t="shared" ca="1" si="71"/>
        <v>1.3443918045231211</v>
      </c>
      <c r="BK55" s="125">
        <f t="shared" ca="1" si="71"/>
        <v>1.4911737923926414</v>
      </c>
      <c r="BL55" s="125">
        <f t="shared" ca="1" si="71"/>
        <v>1.6336805767319813</v>
      </c>
      <c r="BM55" s="125">
        <f t="shared" ca="1" si="71"/>
        <v>1.7720366780323114</v>
      </c>
      <c r="BN55" s="125">
        <f t="shared" ca="1" si="71"/>
        <v>1.9063629899743795</v>
      </c>
      <c r="BO55" s="125">
        <f t="shared" ca="1" si="71"/>
        <v>2.036776885063766</v>
      </c>
      <c r="BP55" s="125">
        <f t="shared" ca="1" si="2"/>
        <v>2.1633923171893841</v>
      </c>
      <c r="BQ55" s="125">
        <f t="shared" ca="1" si="3"/>
        <v>2.2863199211948384</v>
      </c>
      <c r="BR55" s="125">
        <f t="shared" ca="1" si="4"/>
        <v>2.4056671095496482</v>
      </c>
      <c r="BS55" s="125">
        <f t="shared" ca="1" si="5"/>
        <v>2.5215381662048038</v>
      </c>
      <c r="BT55" s="125">
        <f t="shared" ca="1" si="6"/>
        <v>2.6340343377146631</v>
      </c>
      <c r="BU55" s="125">
        <f t="shared" ca="1" si="6"/>
        <v>2.743253921704818</v>
      </c>
      <c r="BV55" s="420"/>
      <c r="BW55" s="420"/>
      <c r="BX55" s="420"/>
      <c r="BY55" s="420"/>
      <c r="BZ55" s="420"/>
      <c r="CA55" s="420"/>
      <c r="CB55" s="420"/>
      <c r="CC55" s="420"/>
      <c r="CD55" s="420"/>
      <c r="CE55" s="420"/>
      <c r="CF55" s="420"/>
      <c r="CG55" s="420"/>
      <c r="CH55" s="420"/>
      <c r="CI55" s="420"/>
      <c r="CJ55" s="420"/>
      <c r="CK55" s="420"/>
      <c r="CL55" s="420"/>
      <c r="CM55" s="420"/>
      <c r="CN55" s="420"/>
      <c r="CO55" s="420"/>
      <c r="CP55" s="420"/>
      <c r="CQ55" s="420"/>
      <c r="CR55" s="420"/>
      <c r="CS55" s="420"/>
      <c r="CT55" s="420"/>
      <c r="CU55" s="420"/>
      <c r="CV55" s="420"/>
      <c r="CW55" s="420"/>
      <c r="CX55" s="420"/>
    </row>
    <row r="56" spans="2:109" x14ac:dyDescent="0.3">
      <c r="B56" s="134">
        <v>53</v>
      </c>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25">
        <f ca="1">OFFSET($C$80,0,BD$2)</f>
        <v>0.18052333079583321</v>
      </c>
      <c r="BE56" s="125">
        <f t="shared" ref="BE56:BO56" ca="1" si="72">BD56+BE$80</f>
        <v>0.35578870050052569</v>
      </c>
      <c r="BF56" s="125">
        <f t="shared" ca="1" si="72"/>
        <v>0.52594925361187761</v>
      </c>
      <c r="BG56" s="125">
        <f t="shared" ca="1" si="72"/>
        <v>0.69115367410833572</v>
      </c>
      <c r="BH56" s="125">
        <f t="shared" ca="1" si="72"/>
        <v>0.85154631536703296</v>
      </c>
      <c r="BI56" s="125">
        <f t="shared" ca="1" si="72"/>
        <v>1.0072673262978069</v>
      </c>
      <c r="BJ56" s="125">
        <f t="shared" ca="1" si="72"/>
        <v>1.1584527738034127</v>
      </c>
      <c r="BK56" s="125">
        <f t="shared" ca="1" si="72"/>
        <v>1.305234761672933</v>
      </c>
      <c r="BL56" s="125">
        <f t="shared" ca="1" si="72"/>
        <v>1.4477415460122729</v>
      </c>
      <c r="BM56" s="125">
        <f t="shared" ca="1" si="72"/>
        <v>1.5860976473126029</v>
      </c>
      <c r="BN56" s="125">
        <f t="shared" ca="1" si="72"/>
        <v>1.7204239592546711</v>
      </c>
      <c r="BO56" s="125">
        <f t="shared" ca="1" si="72"/>
        <v>1.8508378543440576</v>
      </c>
      <c r="BP56" s="125">
        <f t="shared" ca="1" si="2"/>
        <v>1.9774532864696754</v>
      </c>
      <c r="BQ56" s="125">
        <f t="shared" ca="1" si="3"/>
        <v>2.1003808904751295</v>
      </c>
      <c r="BR56" s="125">
        <f t="shared" ca="1" si="4"/>
        <v>2.2197280788299394</v>
      </c>
      <c r="BS56" s="125">
        <f t="shared" ca="1" si="5"/>
        <v>2.3355991354850949</v>
      </c>
      <c r="BT56" s="125">
        <f t="shared" ca="1" si="6"/>
        <v>2.4480953069949543</v>
      </c>
      <c r="BU56" s="125">
        <f t="shared" ca="1" si="6"/>
        <v>2.5573148909851091</v>
      </c>
      <c r="BV56" s="420"/>
      <c r="BW56" s="420"/>
      <c r="BX56" s="420"/>
      <c r="BY56" s="420"/>
      <c r="BZ56" s="420"/>
      <c r="CA56" s="420"/>
      <c r="CB56" s="420"/>
      <c r="CC56" s="420"/>
      <c r="CD56" s="420"/>
      <c r="CE56" s="420"/>
      <c r="CF56" s="420"/>
      <c r="CG56" s="420"/>
      <c r="CH56" s="420"/>
      <c r="CI56" s="420"/>
      <c r="CJ56" s="420"/>
      <c r="CK56" s="420"/>
      <c r="CL56" s="420"/>
      <c r="CM56" s="420"/>
      <c r="CN56" s="420"/>
      <c r="CO56" s="420"/>
      <c r="CP56" s="420"/>
      <c r="CQ56" s="420"/>
      <c r="CR56" s="420"/>
      <c r="CS56" s="420"/>
      <c r="CT56" s="420"/>
      <c r="CU56" s="420"/>
      <c r="CV56" s="420"/>
      <c r="CW56" s="420"/>
      <c r="CX56" s="420"/>
      <c r="CY56" s="420"/>
    </row>
    <row r="57" spans="2:109" x14ac:dyDescent="0.3">
      <c r="B57" s="134">
        <v>54</v>
      </c>
      <c r="C57" s="140"/>
      <c r="D57" s="140"/>
      <c r="E57" s="140"/>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25">
        <f ca="1">OFFSET($C$80,0,BE$2)</f>
        <v>0.17526536970469245</v>
      </c>
      <c r="BF57" s="125">
        <f t="shared" ref="BF57:BO57" ca="1" si="73">BE57+BF$80</f>
        <v>0.34542592281604434</v>
      </c>
      <c r="BG57" s="125">
        <f t="shared" ca="1" si="73"/>
        <v>0.51063034331250245</v>
      </c>
      <c r="BH57" s="125">
        <f t="shared" ca="1" si="73"/>
        <v>0.67102298457119969</v>
      </c>
      <c r="BI57" s="125">
        <f t="shared" ca="1" si="73"/>
        <v>0.82674399550197375</v>
      </c>
      <c r="BJ57" s="125">
        <f t="shared" ca="1" si="73"/>
        <v>0.97792944300757956</v>
      </c>
      <c r="BK57" s="125">
        <f t="shared" ca="1" si="73"/>
        <v>1.1247114308770998</v>
      </c>
      <c r="BL57" s="125">
        <f t="shared" ca="1" si="73"/>
        <v>1.2672182152164397</v>
      </c>
      <c r="BM57" s="125">
        <f t="shared" ca="1" si="73"/>
        <v>1.4055743165167698</v>
      </c>
      <c r="BN57" s="125">
        <f t="shared" ca="1" si="73"/>
        <v>1.5399006284588379</v>
      </c>
      <c r="BO57" s="125">
        <f t="shared" ca="1" si="73"/>
        <v>1.6703145235482244</v>
      </c>
      <c r="BP57" s="125">
        <f t="shared" ca="1" si="2"/>
        <v>1.7969299556738423</v>
      </c>
      <c r="BQ57" s="125">
        <f t="shared" ca="1" si="3"/>
        <v>1.9198575596792966</v>
      </c>
      <c r="BR57" s="125">
        <f t="shared" ca="1" si="4"/>
        <v>2.0392047480341065</v>
      </c>
      <c r="BS57" s="125">
        <f t="shared" ca="1" si="5"/>
        <v>2.155075804689262</v>
      </c>
      <c r="BT57" s="125">
        <f t="shared" ca="1" si="6"/>
        <v>2.2675719761991218</v>
      </c>
      <c r="BU57" s="125">
        <f t="shared" ca="1" si="6"/>
        <v>2.3767915601892766</v>
      </c>
      <c r="BV57" s="420"/>
      <c r="BW57" s="420"/>
      <c r="BX57" s="420"/>
      <c r="BY57" s="420"/>
      <c r="BZ57" s="420"/>
      <c r="CA57" s="420"/>
      <c r="CB57" s="420"/>
      <c r="CC57" s="420"/>
      <c r="CD57" s="420"/>
      <c r="CE57" s="420"/>
      <c r="CF57" s="420"/>
      <c r="CG57" s="420"/>
      <c r="CH57" s="420"/>
      <c r="CI57" s="420"/>
      <c r="CJ57" s="420"/>
      <c r="CK57" s="420"/>
      <c r="CL57" s="420"/>
      <c r="CM57" s="420"/>
      <c r="CN57" s="420"/>
      <c r="CO57" s="420"/>
      <c r="CP57" s="420"/>
      <c r="CQ57" s="420"/>
      <c r="CR57" s="420"/>
      <c r="CS57" s="420"/>
      <c r="CT57" s="420"/>
      <c r="CU57" s="420"/>
      <c r="CV57" s="420"/>
      <c r="CW57" s="420"/>
      <c r="CX57" s="420"/>
      <c r="CY57" s="420"/>
      <c r="CZ57" s="420"/>
    </row>
    <row r="58" spans="2:109" x14ac:dyDescent="0.3">
      <c r="B58" s="134">
        <v>55</v>
      </c>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25">
        <f ca="1">OFFSET($C$80,0,BF$2)</f>
        <v>0.17016055311135189</v>
      </c>
      <c r="BG58" s="125">
        <f t="shared" ref="BG58:BO58" ca="1" si="74">BF58+BG$80</f>
        <v>0.33536497360781004</v>
      </c>
      <c r="BH58" s="125">
        <f t="shared" ca="1" si="74"/>
        <v>0.49575761486650727</v>
      </c>
      <c r="BI58" s="125">
        <f t="shared" ca="1" si="74"/>
        <v>0.65147862579728133</v>
      </c>
      <c r="BJ58" s="125">
        <f t="shared" ca="1" si="74"/>
        <v>0.80266407330288714</v>
      </c>
      <c r="BK58" s="125">
        <f t="shared" ca="1" si="74"/>
        <v>0.94944606117240737</v>
      </c>
      <c r="BL58" s="125">
        <f t="shared" ca="1" si="74"/>
        <v>1.0919528455117473</v>
      </c>
      <c r="BM58" s="125">
        <f t="shared" ca="1" si="74"/>
        <v>1.2303089468120774</v>
      </c>
      <c r="BN58" s="125">
        <f t="shared" ca="1" si="74"/>
        <v>1.3646352587541455</v>
      </c>
      <c r="BO58" s="125">
        <f t="shared" ca="1" si="74"/>
        <v>1.495049153843532</v>
      </c>
      <c r="BP58" s="125">
        <f t="shared" ca="1" si="2"/>
        <v>1.6216645859691499</v>
      </c>
      <c r="BQ58" s="125">
        <f t="shared" ca="1" si="3"/>
        <v>1.7445921899746042</v>
      </c>
      <c r="BR58" s="125">
        <f t="shared" ca="1" si="4"/>
        <v>1.8639393783294143</v>
      </c>
      <c r="BS58" s="125">
        <f t="shared" ca="1" si="5"/>
        <v>1.9798104349845695</v>
      </c>
      <c r="BT58" s="125">
        <f t="shared" ca="1" si="6"/>
        <v>2.0923066064944291</v>
      </c>
      <c r="BU58" s="125">
        <f t="shared" ca="1" si="6"/>
        <v>2.201526190484584</v>
      </c>
      <c r="BV58" s="420"/>
      <c r="BW58" s="420"/>
      <c r="BX58" s="420"/>
      <c r="BY58" s="420"/>
      <c r="BZ58" s="420"/>
      <c r="CA58" s="420"/>
      <c r="CB58" s="420"/>
      <c r="CC58" s="420"/>
      <c r="CD58" s="420"/>
      <c r="CE58" s="420"/>
      <c r="CF58" s="420"/>
      <c r="CG58" s="420"/>
      <c r="CH58" s="420"/>
      <c r="CI58" s="420"/>
      <c r="CJ58" s="420"/>
      <c r="CK58" s="420"/>
      <c r="CL58" s="420"/>
      <c r="CM58" s="420"/>
      <c r="CN58" s="420"/>
      <c r="CO58" s="420"/>
      <c r="CP58" s="420"/>
      <c r="CQ58" s="420"/>
      <c r="CR58" s="420"/>
      <c r="CS58" s="420"/>
      <c r="CT58" s="420"/>
      <c r="CU58" s="420"/>
      <c r="CV58" s="420"/>
      <c r="CW58" s="420"/>
      <c r="CX58" s="420"/>
      <c r="CY58" s="420"/>
      <c r="CZ58" s="420"/>
      <c r="DA58" s="420"/>
    </row>
    <row r="59" spans="2:109" x14ac:dyDescent="0.3">
      <c r="B59" s="134">
        <v>56</v>
      </c>
      <c r="C59" s="140"/>
      <c r="D59" s="140"/>
      <c r="E59" s="140"/>
      <c r="F59" s="140"/>
      <c r="G59" s="140"/>
      <c r="H59" s="140"/>
      <c r="I59" s="140"/>
      <c r="J59" s="140"/>
      <c r="K59" s="140"/>
      <c r="L59" s="140"/>
      <c r="M59" s="140"/>
      <c r="N59" s="140"/>
      <c r="O59" s="140"/>
      <c r="P59" s="140"/>
      <c r="Q59" s="140"/>
      <c r="R59" s="140"/>
      <c r="S59" s="140"/>
      <c r="T59" s="140"/>
      <c r="U59" s="140"/>
      <c r="V59" s="140"/>
      <c r="W59" s="140"/>
      <c r="X59" s="140"/>
      <c r="Y59" s="140"/>
      <c r="Z59" s="140"/>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25">
        <f ca="1">OFFSET($C$80,0,BG$2)</f>
        <v>0.16520442049645814</v>
      </c>
      <c r="BH59" s="125">
        <f t="shared" ref="BH59:BO59" ca="1" si="75">BG59+BH$80</f>
        <v>0.32559706175515535</v>
      </c>
      <c r="BI59" s="125">
        <f t="shared" ca="1" si="75"/>
        <v>0.48131807268592935</v>
      </c>
      <c r="BJ59" s="125">
        <f t="shared" ca="1" si="75"/>
        <v>0.63250352019153522</v>
      </c>
      <c r="BK59" s="125">
        <f t="shared" ca="1" si="75"/>
        <v>0.77928550806105545</v>
      </c>
      <c r="BL59" s="125">
        <f t="shared" ca="1" si="75"/>
        <v>0.92179229240039551</v>
      </c>
      <c r="BM59" s="125">
        <f t="shared" ca="1" si="75"/>
        <v>1.0601483937007257</v>
      </c>
      <c r="BN59" s="125">
        <f t="shared" ca="1" si="75"/>
        <v>1.1944747056427938</v>
      </c>
      <c r="BO59" s="125">
        <f t="shared" ca="1" si="75"/>
        <v>1.3248886007321803</v>
      </c>
      <c r="BP59" s="125">
        <f t="shared" ca="1" si="2"/>
        <v>1.4515040328577982</v>
      </c>
      <c r="BQ59" s="125">
        <f t="shared" ca="1" si="3"/>
        <v>1.5744316368632525</v>
      </c>
      <c r="BR59" s="125">
        <f t="shared" ca="1" si="4"/>
        <v>1.6937788252180626</v>
      </c>
      <c r="BS59" s="125">
        <f t="shared" ca="1" si="5"/>
        <v>1.8096498818732178</v>
      </c>
      <c r="BT59" s="125">
        <f t="shared" ca="1" si="6"/>
        <v>1.9221460533830774</v>
      </c>
      <c r="BU59" s="125">
        <f t="shared" ca="1" si="6"/>
        <v>2.0313656373732325</v>
      </c>
      <c r="BV59" s="420"/>
      <c r="BW59" s="420"/>
      <c r="BX59" s="420"/>
      <c r="BY59" s="420"/>
      <c r="BZ59" s="420"/>
      <c r="CA59" s="420"/>
      <c r="CB59" s="420"/>
      <c r="CC59" s="420"/>
      <c r="CD59" s="420"/>
      <c r="CE59" s="420"/>
      <c r="CF59" s="420"/>
      <c r="CG59" s="420"/>
      <c r="CH59" s="420"/>
      <c r="CI59" s="420"/>
      <c r="CJ59" s="420"/>
      <c r="CK59" s="420"/>
      <c r="CL59" s="420"/>
      <c r="CM59" s="420"/>
      <c r="CN59" s="420"/>
      <c r="CO59" s="420"/>
      <c r="CP59" s="420"/>
      <c r="CQ59" s="420"/>
      <c r="CR59" s="420"/>
      <c r="CS59" s="420"/>
      <c r="CT59" s="420"/>
      <c r="CU59" s="420"/>
      <c r="CV59" s="420"/>
      <c r="CW59" s="420"/>
      <c r="CX59" s="420"/>
      <c r="CY59" s="420"/>
      <c r="CZ59" s="420"/>
      <c r="DA59" s="420"/>
      <c r="DB59" s="420"/>
      <c r="DC59" s="419"/>
      <c r="DD59" s="419"/>
      <c r="DE59" s="419"/>
    </row>
    <row r="60" spans="2:109" x14ac:dyDescent="0.3">
      <c r="B60" s="134">
        <v>57</v>
      </c>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25">
        <f ca="1">OFFSET($C$80,0,BH$2)</f>
        <v>0.16039264125869723</v>
      </c>
      <c r="BI60" s="150">
        <f t="shared" ref="BI60:BO60" ca="1" si="76">BH60+BI$80</f>
        <v>0.31611365218947124</v>
      </c>
      <c r="BJ60" s="125">
        <f t="shared" ca="1" si="76"/>
        <v>0.4672990996950771</v>
      </c>
      <c r="BK60" s="125">
        <f t="shared" ca="1" si="76"/>
        <v>0.61408108756459734</v>
      </c>
      <c r="BL60" s="125">
        <f t="shared" ca="1" si="76"/>
        <v>0.75658787190393739</v>
      </c>
      <c r="BM60" s="125">
        <f t="shared" ca="1" si="76"/>
        <v>0.89494397320426755</v>
      </c>
      <c r="BN60" s="125">
        <f t="shared" ca="1" si="76"/>
        <v>1.0292702851463356</v>
      </c>
      <c r="BO60" s="125">
        <f t="shared" ca="1" si="76"/>
        <v>1.1596841802357221</v>
      </c>
      <c r="BP60" s="125">
        <f t="shared" ca="1" si="2"/>
        <v>1.2862996123613399</v>
      </c>
      <c r="BQ60" s="125">
        <f t="shared" ca="1" si="3"/>
        <v>1.4092272163667943</v>
      </c>
      <c r="BR60" s="125">
        <f t="shared" ca="1" si="4"/>
        <v>1.5285744047216043</v>
      </c>
      <c r="BS60" s="125">
        <f t="shared" ca="1" si="5"/>
        <v>1.6444454613767596</v>
      </c>
      <c r="BT60" s="125">
        <f t="shared" ca="1" si="6"/>
        <v>1.7569416328866192</v>
      </c>
      <c r="BU60" s="125">
        <f t="shared" ca="1" si="6"/>
        <v>1.8661612168767741</v>
      </c>
      <c r="BV60" s="420"/>
      <c r="BW60" s="420"/>
      <c r="BX60" s="420"/>
      <c r="BY60" s="420"/>
      <c r="BZ60" s="420"/>
      <c r="CA60" s="420"/>
      <c r="CB60" s="420"/>
      <c r="CC60" s="420"/>
      <c r="CD60" s="420"/>
      <c r="CE60" s="420"/>
      <c r="CF60" s="420"/>
      <c r="CG60" s="420"/>
      <c r="CH60" s="420"/>
      <c r="CI60" s="420"/>
      <c r="CJ60" s="420"/>
      <c r="CK60" s="420"/>
      <c r="CL60" s="420"/>
      <c r="CM60" s="420"/>
      <c r="CN60" s="420"/>
      <c r="CO60" s="420"/>
      <c r="CP60" s="420"/>
      <c r="CQ60" s="420"/>
      <c r="CR60" s="420"/>
      <c r="CS60" s="420"/>
      <c r="CT60" s="420"/>
      <c r="CU60" s="420"/>
      <c r="CV60" s="420"/>
      <c r="CW60" s="420"/>
      <c r="CX60" s="420"/>
      <c r="CY60" s="420"/>
      <c r="CZ60" s="420"/>
      <c r="DA60" s="420"/>
      <c r="DB60" s="420"/>
      <c r="DC60" s="420"/>
      <c r="DD60" s="419"/>
      <c r="DE60" s="419"/>
    </row>
    <row r="61" spans="2:109" x14ac:dyDescent="0.3">
      <c r="B61" s="134">
        <v>58</v>
      </c>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40"/>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25">
        <f ca="1">OFFSET($C$80,0,BI$2)</f>
        <v>0.15572101093077401</v>
      </c>
      <c r="BJ61" s="149">
        <f t="shared" ref="BJ61:BO61" ca="1" si="77">BI61+BJ$80</f>
        <v>0.30690645843637987</v>
      </c>
      <c r="BK61" s="125">
        <f t="shared" ca="1" si="77"/>
        <v>0.45368844630590011</v>
      </c>
      <c r="BL61" s="125">
        <f t="shared" ca="1" si="77"/>
        <v>0.59619523064524016</v>
      </c>
      <c r="BM61" s="125">
        <f t="shared" ca="1" si="77"/>
        <v>0.73455133194557032</v>
      </c>
      <c r="BN61" s="125">
        <f t="shared" ca="1" si="77"/>
        <v>0.86887764388763844</v>
      </c>
      <c r="BO61" s="125">
        <f t="shared" ca="1" si="77"/>
        <v>0.99929153897702494</v>
      </c>
      <c r="BP61" s="125">
        <f t="shared" ca="1" si="2"/>
        <v>1.1259069711026428</v>
      </c>
      <c r="BQ61" s="125">
        <f t="shared" ca="1" si="3"/>
        <v>1.2488345751080971</v>
      </c>
      <c r="BR61" s="125">
        <f t="shared" ca="1" si="4"/>
        <v>1.3681817634629072</v>
      </c>
      <c r="BS61" s="125">
        <f t="shared" ca="1" si="5"/>
        <v>1.4840528201180625</v>
      </c>
      <c r="BT61" s="125">
        <f t="shared" ca="1" si="6"/>
        <v>1.5965489916279221</v>
      </c>
      <c r="BU61" s="125">
        <f t="shared" ca="1" si="6"/>
        <v>1.7057685756180769</v>
      </c>
      <c r="BV61" s="420"/>
      <c r="BW61" s="420"/>
      <c r="BX61" s="420"/>
      <c r="BY61" s="420"/>
      <c r="BZ61" s="420"/>
      <c r="CA61" s="420"/>
      <c r="CB61" s="420"/>
      <c r="CC61" s="420"/>
      <c r="CD61" s="420"/>
      <c r="CE61" s="420"/>
      <c r="CF61" s="420"/>
      <c r="CG61" s="420"/>
      <c r="CH61" s="420"/>
      <c r="CI61" s="420"/>
      <c r="CJ61" s="420"/>
      <c r="CK61" s="420"/>
      <c r="CL61" s="420"/>
      <c r="CM61" s="420"/>
      <c r="CN61" s="420"/>
      <c r="CO61" s="420"/>
      <c r="CP61" s="420"/>
      <c r="CQ61" s="420"/>
      <c r="CR61" s="420"/>
      <c r="CS61" s="420"/>
      <c r="CT61" s="420"/>
      <c r="CU61" s="420"/>
      <c r="CV61" s="420"/>
      <c r="CW61" s="420"/>
      <c r="CX61" s="420"/>
      <c r="CY61" s="420"/>
      <c r="CZ61" s="420"/>
      <c r="DA61" s="420"/>
      <c r="DB61" s="420"/>
      <c r="DC61" s="420"/>
      <c r="DD61" s="420"/>
      <c r="DE61" s="419"/>
    </row>
    <row r="62" spans="2:109" x14ac:dyDescent="0.3">
      <c r="B62" s="139">
        <v>59</v>
      </c>
      <c r="C62" s="140"/>
      <c r="D62" s="140"/>
      <c r="E62" s="140"/>
      <c r="F62" s="140"/>
      <c r="G62" s="140"/>
      <c r="H62" s="140"/>
      <c r="I62" s="140"/>
      <c r="J62" s="140"/>
      <c r="K62" s="140"/>
      <c r="L62" s="140"/>
      <c r="M62" s="140"/>
      <c r="N62" s="140"/>
      <c r="O62" s="140"/>
      <c r="P62" s="140"/>
      <c r="Q62" s="140"/>
      <c r="R62" s="140"/>
      <c r="S62" s="140"/>
      <c r="T62" s="140"/>
      <c r="U62" s="140"/>
      <c r="V62" s="140"/>
      <c r="W62" s="140"/>
      <c r="X62" s="140"/>
      <c r="Y62" s="140"/>
      <c r="Z62" s="140"/>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25">
        <f ca="1">OFFSET($C$80,0,BJ$2)</f>
        <v>0.15118544750560584</v>
      </c>
      <c r="BK62" s="125">
        <f ca="1">BJ62+BK$80</f>
        <v>0.29796743537512604</v>
      </c>
      <c r="BL62" s="125">
        <f ca="1">BK62+BL$80</f>
        <v>0.4404742197144661</v>
      </c>
      <c r="BM62" s="125">
        <f ca="1">BL62+BM$80</f>
        <v>0.57883032101479626</v>
      </c>
      <c r="BN62" s="125">
        <f ca="1">BM62+BN$80</f>
        <v>0.71315663295686438</v>
      </c>
      <c r="BO62" s="125">
        <f ca="1">BN62+BO$80</f>
        <v>0.84357052804625088</v>
      </c>
      <c r="BP62" s="125">
        <f t="shared" ca="1" si="2"/>
        <v>0.97018596017186887</v>
      </c>
      <c r="BQ62" s="125">
        <f t="shared" ca="1" si="3"/>
        <v>1.0931135641773233</v>
      </c>
      <c r="BR62" s="125">
        <f t="shared" ca="1" si="4"/>
        <v>1.2124607525321334</v>
      </c>
      <c r="BS62" s="125">
        <f t="shared" ca="1" si="5"/>
        <v>1.3283318091872887</v>
      </c>
      <c r="BT62" s="125">
        <f t="shared" ca="1" si="6"/>
        <v>1.4408279806971482</v>
      </c>
      <c r="BU62" s="125">
        <f t="shared" ca="1" si="6"/>
        <v>1.5500475646873031</v>
      </c>
      <c r="DC62" s="419"/>
      <c r="DD62" s="419"/>
      <c r="DE62" s="419"/>
    </row>
    <row r="63" spans="2:109" x14ac:dyDescent="0.3">
      <c r="B63" s="134">
        <v>60</v>
      </c>
      <c r="C63" s="140"/>
      <c r="D63" s="140"/>
      <c r="E63" s="140"/>
      <c r="F63" s="140"/>
      <c r="G63" s="140"/>
      <c r="H63" s="140"/>
      <c r="I63" s="140"/>
      <c r="J63" s="140"/>
      <c r="K63" s="140"/>
      <c r="L63" s="140"/>
      <c r="M63" s="140"/>
      <c r="N63" s="140"/>
      <c r="O63" s="140"/>
      <c r="P63" s="140"/>
      <c r="Q63" s="140"/>
      <c r="R63" s="140"/>
      <c r="S63" s="140"/>
      <c r="T63" s="140"/>
      <c r="U63" s="140"/>
      <c r="V63" s="140"/>
      <c r="W63" s="140"/>
      <c r="X63" s="140"/>
      <c r="Y63" s="140"/>
      <c r="Z63" s="140"/>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25">
        <f ca="1">OFFSET($C$80,0,BK$2)</f>
        <v>0.14678198786952024</v>
      </c>
      <c r="BL63" s="125">
        <f ca="1">BK63+BL$80</f>
        <v>0.28928877220886029</v>
      </c>
      <c r="BM63" s="125">
        <f ca="1">BL63+BM$80</f>
        <v>0.42764487350919045</v>
      </c>
      <c r="BN63" s="125">
        <f ca="1">BM63+BN$80</f>
        <v>0.56197118545125857</v>
      </c>
      <c r="BO63" s="125">
        <f ca="1">BN63+BO$80</f>
        <v>0.69238508054064507</v>
      </c>
      <c r="BP63" s="125">
        <f t="shared" ca="1" si="2"/>
        <v>0.81900051266626306</v>
      </c>
      <c r="BQ63" s="125">
        <f t="shared" ca="1" si="3"/>
        <v>0.94192811667171739</v>
      </c>
      <c r="BR63" s="125">
        <f t="shared" ca="1" si="4"/>
        <v>1.0612753050265273</v>
      </c>
      <c r="BS63" s="125">
        <f t="shared" ca="1" si="5"/>
        <v>1.1771463616816826</v>
      </c>
      <c r="BT63" s="125">
        <f t="shared" ca="1" si="6"/>
        <v>1.2896425331915422</v>
      </c>
      <c r="BU63" s="125">
        <f t="shared" ca="1" si="6"/>
        <v>1.3988621171816971</v>
      </c>
      <c r="DC63" s="419"/>
      <c r="DD63" s="419"/>
      <c r="DE63" s="419"/>
    </row>
    <row r="64" spans="2:109" x14ac:dyDescent="0.3">
      <c r="B64" s="134">
        <v>61</v>
      </c>
      <c r="C64" s="140"/>
      <c r="D64" s="140"/>
      <c r="E64" s="140"/>
      <c r="F64" s="140"/>
      <c r="G64" s="140"/>
      <c r="H64" s="140"/>
      <c r="I64" s="140"/>
      <c r="J64" s="140"/>
      <c r="K64" s="140"/>
      <c r="L64" s="140"/>
      <c r="M64" s="140"/>
      <c r="N64" s="140"/>
      <c r="O64" s="140"/>
      <c r="P64" s="140"/>
      <c r="Q64" s="140"/>
      <c r="R64" s="140"/>
      <c r="S64" s="140"/>
      <c r="T64" s="140"/>
      <c r="U64" s="140"/>
      <c r="V64" s="140"/>
      <c r="W64" s="140"/>
      <c r="X64" s="140"/>
      <c r="Y64" s="140"/>
      <c r="Z64" s="140"/>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25">
        <f ca="1">OFFSET($C$80,0,BL$2)</f>
        <v>0.14250678433934003</v>
      </c>
      <c r="BM64" s="125">
        <f ca="1">BL64+BM$80</f>
        <v>0.28086288563967016</v>
      </c>
      <c r="BN64" s="125">
        <f ca="1">BM64+BN$80</f>
        <v>0.41518919758173822</v>
      </c>
      <c r="BO64" s="125">
        <f ca="1">BN64+BO$80</f>
        <v>0.54560309267112472</v>
      </c>
      <c r="BP64" s="125">
        <f t="shared" ca="1" si="2"/>
        <v>0.67221852479674271</v>
      </c>
      <c r="BQ64" s="125">
        <f t="shared" ca="1" si="3"/>
        <v>0.79514612880219704</v>
      </c>
      <c r="BR64" s="125">
        <f t="shared" ca="1" si="4"/>
        <v>0.9144933171570071</v>
      </c>
      <c r="BS64" s="125">
        <f t="shared" ca="1" si="5"/>
        <v>1.0303643738121624</v>
      </c>
      <c r="BT64" s="125">
        <f t="shared" ca="1" si="6"/>
        <v>1.142860545322022</v>
      </c>
      <c r="BU64" s="125">
        <f t="shared" ca="1" si="6"/>
        <v>1.2520801293121768</v>
      </c>
    </row>
    <row r="65" spans="1:73" x14ac:dyDescent="0.3">
      <c r="B65" s="134">
        <v>62</v>
      </c>
      <c r="C65" s="140"/>
      <c r="D65" s="140"/>
      <c r="E65" s="140"/>
      <c r="F65" s="140"/>
      <c r="G65" s="140"/>
      <c r="H65" s="140"/>
      <c r="I65" s="140"/>
      <c r="J65" s="140"/>
      <c r="K65" s="140"/>
      <c r="L65" s="140"/>
      <c r="M65" s="140"/>
      <c r="N65" s="140"/>
      <c r="O65" s="140"/>
      <c r="P65" s="140"/>
      <c r="Q65" s="140"/>
      <c r="R65" s="140"/>
      <c r="S65" s="140"/>
      <c r="T65" s="140"/>
      <c r="U65" s="140"/>
      <c r="V65" s="140"/>
      <c r="W65" s="140"/>
      <c r="X65" s="140"/>
      <c r="Y65" s="140"/>
      <c r="Z65" s="140"/>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25">
        <f ca="1">OFFSET($C$80,0,BM$2)</f>
        <v>0.13835610130033013</v>
      </c>
      <c r="BN65" s="125">
        <f ca="1">BM65+BN$80</f>
        <v>0.27268241324239822</v>
      </c>
      <c r="BO65" s="125">
        <f ca="1">BN65+BO$80</f>
        <v>0.40309630833178473</v>
      </c>
      <c r="BP65" s="125">
        <f t="shared" ca="1" si="2"/>
        <v>0.52971174045740266</v>
      </c>
      <c r="BQ65" s="125">
        <f t="shared" ca="1" si="3"/>
        <v>0.65263934446285699</v>
      </c>
      <c r="BR65" s="125">
        <f t="shared" ca="1" si="4"/>
        <v>0.77198653281766705</v>
      </c>
      <c r="BS65" s="125">
        <f t="shared" ca="1" si="5"/>
        <v>0.88785758947282245</v>
      </c>
      <c r="BT65" s="125">
        <f t="shared" ca="1" si="6"/>
        <v>1.000353760982682</v>
      </c>
      <c r="BU65" s="125">
        <f t="shared" ca="1" si="6"/>
        <v>1.1095733449728369</v>
      </c>
    </row>
    <row r="66" spans="1:73" x14ac:dyDescent="0.3">
      <c r="B66" s="134">
        <v>63</v>
      </c>
      <c r="C66" s="140"/>
      <c r="D66" s="140"/>
      <c r="E66" s="140"/>
      <c r="F66" s="140"/>
      <c r="G66" s="140"/>
      <c r="H66" s="140"/>
      <c r="I66" s="140"/>
      <c r="J66" s="140"/>
      <c r="K66" s="140"/>
      <c r="L66" s="140"/>
      <c r="M66" s="140"/>
      <c r="N66" s="140"/>
      <c r="O66" s="140"/>
      <c r="P66" s="140"/>
      <c r="Q66" s="140"/>
      <c r="R66" s="140"/>
      <c r="S66" s="140"/>
      <c r="T66" s="140"/>
      <c r="U66" s="140"/>
      <c r="V66" s="140"/>
      <c r="W66" s="140"/>
      <c r="X66" s="140"/>
      <c r="Y66" s="140"/>
      <c r="Z66" s="140"/>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25">
        <f ca="1">OFFSET($C$80,0,BN$2)</f>
        <v>0.13432631194206809</v>
      </c>
      <c r="BO66" s="125">
        <f ca="1">BN66+BO$80</f>
        <v>0.26474020703145462</v>
      </c>
      <c r="BP66" s="125">
        <f t="shared" ca="1" si="2"/>
        <v>0.39135563915707261</v>
      </c>
      <c r="BQ66" s="125">
        <f t="shared" ca="1" si="3"/>
        <v>0.51428324316252694</v>
      </c>
      <c r="BR66" s="125">
        <f t="shared" ca="1" si="4"/>
        <v>0.633630431517337</v>
      </c>
      <c r="BS66" s="125">
        <f t="shared" ca="1" si="5"/>
        <v>0.7495014881724924</v>
      </c>
      <c r="BT66" s="125">
        <f t="shared" ca="1" si="6"/>
        <v>0.86199765968235198</v>
      </c>
      <c r="BU66" s="125">
        <f t="shared" ca="1" si="6"/>
        <v>0.97121724367250695</v>
      </c>
    </row>
    <row r="67" spans="1:73" x14ac:dyDescent="0.3">
      <c r="B67" s="134">
        <v>64</v>
      </c>
      <c r="C67" s="140"/>
      <c r="D67" s="140"/>
      <c r="E67" s="140"/>
      <c r="F67" s="140"/>
      <c r="G67" s="140"/>
      <c r="H67" s="140"/>
      <c r="I67" s="140"/>
      <c r="J67" s="140"/>
      <c r="K67" s="140"/>
      <c r="L67" s="140"/>
      <c r="M67" s="140"/>
      <c r="N67" s="140"/>
      <c r="O67" s="140"/>
      <c r="P67" s="140"/>
      <c r="Q67" s="140"/>
      <c r="R67" s="140"/>
      <c r="S67" s="140"/>
      <c r="T67" s="140"/>
      <c r="U67" s="140"/>
      <c r="V67" s="140"/>
      <c r="W67" s="140"/>
      <c r="X67" s="140"/>
      <c r="Y67" s="140"/>
      <c r="Z67" s="140"/>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25">
        <f ca="1">OFFSET($C$80,0,BO$2)</f>
        <v>0.1304138950893865</v>
      </c>
      <c r="BP67" s="125">
        <f ca="1">BO67+BP$80</f>
        <v>0.25702932721500449</v>
      </c>
      <c r="BQ67" s="125">
        <f t="shared" ca="1" si="3"/>
        <v>0.37995693122045882</v>
      </c>
      <c r="BR67" s="125">
        <f t="shared" ca="1" si="4"/>
        <v>0.49930411957526882</v>
      </c>
      <c r="BS67" s="125">
        <f t="shared" ca="1" si="5"/>
        <v>0.61517517623042417</v>
      </c>
      <c r="BT67" s="125">
        <f ca="1">BS67+BT$80</f>
        <v>0.72767134774028375</v>
      </c>
      <c r="BU67" s="125">
        <f ca="1">BT67+BU$80</f>
        <v>0.83689093173043871</v>
      </c>
    </row>
    <row r="68" spans="1:73" x14ac:dyDescent="0.3">
      <c r="B68" s="134">
        <v>65</v>
      </c>
      <c r="W68" s="140"/>
      <c r="X68" s="140"/>
      <c r="Y68" s="140"/>
      <c r="Z68" s="140"/>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25">
        <f ca="1">OFFSET($C$80,0,BP$2)</f>
        <v>0.12661543212561796</v>
      </c>
      <c r="BQ68" s="125">
        <f ca="1">BP68+BQ$80</f>
        <v>0.24954303613107229</v>
      </c>
      <c r="BR68" s="125">
        <f t="shared" ref="BR68:BU68" ca="1" si="78">BQ68+BR$80</f>
        <v>0.36889022448588232</v>
      </c>
      <c r="BS68" s="125">
        <f t="shared" ca="1" si="78"/>
        <v>0.48476128114103767</v>
      </c>
      <c r="BT68" s="125">
        <f t="shared" ca="1" si="78"/>
        <v>0.59725745265089725</v>
      </c>
      <c r="BU68" s="125">
        <f t="shared" ca="1" si="78"/>
        <v>0.70647703664105221</v>
      </c>
    </row>
    <row r="69" spans="1:73" x14ac:dyDescent="0.3">
      <c r="B69" s="134">
        <v>66</v>
      </c>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25">
        <f ca="1">OFFSET($C$80,0,BQ$2)</f>
        <v>0.12292760400545433</v>
      </c>
      <c r="BR69" s="125">
        <f ca="1">BQ69+BR$80</f>
        <v>0.24227479236026433</v>
      </c>
      <c r="BS69" s="125">
        <f t="shared" ref="BS69:BU69" ca="1" si="79">BR69+BS$80</f>
        <v>0.35814584901541968</v>
      </c>
      <c r="BT69" s="125">
        <f t="shared" ca="1" si="79"/>
        <v>0.47064202052527926</v>
      </c>
      <c r="BU69" s="125">
        <f t="shared" ca="1" si="79"/>
        <v>0.57986160451543423</v>
      </c>
    </row>
    <row r="70" spans="1:73" x14ac:dyDescent="0.3">
      <c r="B70" s="134">
        <v>67</v>
      </c>
      <c r="W70" s="140"/>
      <c r="X70" s="140"/>
      <c r="Y70" s="140"/>
      <c r="Z70" s="14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25">
        <f ca="1">OFFSET($C$80,0,BR$2)</f>
        <v>0.11934718835481002</v>
      </c>
      <c r="BS70" s="125">
        <f ca="1">BR70+BS$80</f>
        <v>0.23521824500996538</v>
      </c>
      <c r="BT70" s="125">
        <f t="shared" ref="BT70:BU70" ca="1" si="80">BS70+BT$80</f>
        <v>0.34771441651982493</v>
      </c>
      <c r="BU70" s="125">
        <f t="shared" ca="1" si="80"/>
        <v>0.45693400050997984</v>
      </c>
    </row>
    <row r="71" spans="1:73" x14ac:dyDescent="0.3">
      <c r="B71" s="134">
        <v>68</v>
      </c>
      <c r="W71" s="140"/>
      <c r="X71" s="140"/>
      <c r="Y71" s="140"/>
      <c r="Z71" s="140"/>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25">
        <f ca="1">OFFSET($C$80,0,BS$2)</f>
        <v>0.11587105665515536</v>
      </c>
      <c r="BT71" s="125">
        <f ca="1">BS71+BT$80</f>
        <v>0.22836722816501492</v>
      </c>
      <c r="BU71" s="125">
        <f ca="1">BT71+BU$80</f>
        <v>0.33758681215516984</v>
      </c>
    </row>
    <row r="72" spans="1:73" x14ac:dyDescent="0.3">
      <c r="B72" s="134">
        <v>69</v>
      </c>
      <c r="W72" s="140"/>
      <c r="X72" s="140"/>
      <c r="Y72" s="140"/>
      <c r="Z72" s="140"/>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25">
        <f ca="1">OFFSET($C$80,0,BT$2)</f>
        <v>0.11249617150985958</v>
      </c>
      <c r="BU72" s="125">
        <f ca="1">BT72+BU$80</f>
        <v>0.22171575550001449</v>
      </c>
    </row>
    <row r="73" spans="1:73" x14ac:dyDescent="0.3">
      <c r="B73" s="134">
        <v>70</v>
      </c>
      <c r="W73" s="140"/>
      <c r="X73" s="140"/>
      <c r="Y73" s="140"/>
      <c r="Z73" s="140"/>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25">
        <f ca="1">OFFSET($C$80,0,BU$2)</f>
        <v>0.10921958399015493</v>
      </c>
    </row>
    <row r="79" spans="1:73" ht="34.5" customHeight="1" x14ac:dyDescent="0.3">
      <c r="A79" s="743" t="s">
        <v>347</v>
      </c>
      <c r="B79" s="744"/>
      <c r="C79" s="141">
        <v>0</v>
      </c>
      <c r="D79" s="141">
        <v>1</v>
      </c>
      <c r="E79" s="141">
        <v>2</v>
      </c>
      <c r="F79" s="141">
        <v>3</v>
      </c>
      <c r="G79" s="141">
        <v>4</v>
      </c>
      <c r="H79" s="141">
        <v>5</v>
      </c>
      <c r="I79" s="141">
        <v>6</v>
      </c>
      <c r="J79" s="141">
        <v>7</v>
      </c>
      <c r="K79" s="141">
        <v>8</v>
      </c>
      <c r="L79" s="141">
        <v>9</v>
      </c>
      <c r="M79" s="141">
        <v>10</v>
      </c>
      <c r="N79" s="141">
        <v>11</v>
      </c>
      <c r="O79" s="141">
        <v>12</v>
      </c>
      <c r="P79" s="141">
        <v>13</v>
      </c>
      <c r="Q79" s="141">
        <v>14</v>
      </c>
      <c r="R79" s="141">
        <v>15</v>
      </c>
      <c r="S79" s="141">
        <v>16</v>
      </c>
      <c r="T79" s="141">
        <v>17</v>
      </c>
      <c r="U79" s="141">
        <v>18</v>
      </c>
      <c r="V79" s="141">
        <v>19</v>
      </c>
      <c r="W79" s="141">
        <v>20</v>
      </c>
      <c r="X79" s="141">
        <v>21</v>
      </c>
      <c r="Y79" s="141">
        <v>22</v>
      </c>
      <c r="Z79" s="141">
        <v>23</v>
      </c>
      <c r="AA79" s="141">
        <v>24</v>
      </c>
      <c r="AB79" s="141">
        <v>25</v>
      </c>
      <c r="AC79" s="141">
        <v>26</v>
      </c>
      <c r="AD79" s="141">
        <v>27</v>
      </c>
      <c r="AE79" s="141">
        <v>28</v>
      </c>
      <c r="AF79" s="141">
        <v>29</v>
      </c>
      <c r="AG79" s="141">
        <v>30</v>
      </c>
      <c r="AH79" s="141">
        <v>31</v>
      </c>
      <c r="AI79" s="141">
        <v>32</v>
      </c>
      <c r="AJ79" s="141">
        <v>33</v>
      </c>
      <c r="AK79" s="141">
        <v>34</v>
      </c>
      <c r="AL79" s="141">
        <v>35</v>
      </c>
      <c r="AM79" s="141">
        <v>36</v>
      </c>
      <c r="AN79" s="141">
        <v>37</v>
      </c>
      <c r="AO79" s="141">
        <v>38</v>
      </c>
      <c r="AP79" s="141">
        <v>39</v>
      </c>
      <c r="AQ79" s="141">
        <v>40</v>
      </c>
      <c r="AR79" s="141">
        <v>41</v>
      </c>
      <c r="AS79" s="141">
        <v>42</v>
      </c>
      <c r="AT79" s="141">
        <v>43</v>
      </c>
      <c r="AU79" s="141">
        <v>44</v>
      </c>
      <c r="AV79" s="141">
        <v>45</v>
      </c>
      <c r="AW79" s="141">
        <v>46</v>
      </c>
      <c r="AX79" s="141">
        <v>47</v>
      </c>
      <c r="AY79" s="141">
        <v>48</v>
      </c>
      <c r="AZ79" s="141">
        <v>49</v>
      </c>
      <c r="BA79" s="141">
        <v>50</v>
      </c>
      <c r="BB79" s="141">
        <v>51</v>
      </c>
      <c r="BC79" s="141">
        <v>52</v>
      </c>
      <c r="BD79" s="141">
        <v>53</v>
      </c>
      <c r="BE79" s="141">
        <v>54</v>
      </c>
      <c r="BF79" s="141">
        <v>55</v>
      </c>
      <c r="BG79" s="141">
        <v>56</v>
      </c>
      <c r="BH79" s="141">
        <v>57</v>
      </c>
      <c r="BI79" s="141">
        <v>58</v>
      </c>
      <c r="BJ79" s="141">
        <v>59</v>
      </c>
      <c r="BK79" s="141">
        <v>60</v>
      </c>
      <c r="BL79" s="141">
        <v>61</v>
      </c>
      <c r="BM79" s="141">
        <v>62</v>
      </c>
      <c r="BN79" s="141">
        <v>63</v>
      </c>
      <c r="BO79" s="141">
        <v>64</v>
      </c>
      <c r="BP79" s="141">
        <v>65</v>
      </c>
      <c r="BQ79" s="141">
        <v>66</v>
      </c>
      <c r="BR79" s="141">
        <v>67</v>
      </c>
      <c r="BS79" s="141">
        <v>68</v>
      </c>
      <c r="BT79" s="141">
        <v>69</v>
      </c>
      <c r="BU79" s="141">
        <v>70</v>
      </c>
    </row>
    <row r="80" spans="1:73" ht="53.25" customHeight="1" x14ac:dyDescent="0.3">
      <c r="A80" s="745" t="s">
        <v>356</v>
      </c>
      <c r="B80" s="745"/>
      <c r="C80" s="422">
        <v>1</v>
      </c>
      <c r="D80" s="422">
        <f>C80/(1+0.035)</f>
        <v>0.96618357487922713</v>
      </c>
      <c r="E80" s="422">
        <f t="shared" ref="E80:AG80" si="81">D80/(1+0.035)</f>
        <v>0.93351070036640305</v>
      </c>
      <c r="F80" s="422">
        <f t="shared" si="81"/>
        <v>0.90194270566802237</v>
      </c>
      <c r="G80" s="422">
        <f t="shared" si="81"/>
        <v>0.87144222769857238</v>
      </c>
      <c r="H80" s="422">
        <f t="shared" si="81"/>
        <v>0.84197316685852408</v>
      </c>
      <c r="I80" s="422">
        <f t="shared" si="81"/>
        <v>0.81350064430775282</v>
      </c>
      <c r="J80" s="422">
        <f t="shared" si="81"/>
        <v>0.78599096068381924</v>
      </c>
      <c r="K80" s="422">
        <f t="shared" si="81"/>
        <v>0.75941155621625056</v>
      </c>
      <c r="L80" s="422">
        <f t="shared" si="81"/>
        <v>0.73373097218961414</v>
      </c>
      <c r="M80" s="422">
        <f t="shared" si="81"/>
        <v>0.70891881370977217</v>
      </c>
      <c r="N80" s="422">
        <f t="shared" si="81"/>
        <v>0.68494571372924851</v>
      </c>
      <c r="O80" s="422">
        <f t="shared" si="81"/>
        <v>0.66178329828912907</v>
      </c>
      <c r="P80" s="422">
        <f t="shared" si="81"/>
        <v>0.63940415293635666</v>
      </c>
      <c r="Q80" s="422">
        <f t="shared" si="81"/>
        <v>0.61778179027667313</v>
      </c>
      <c r="R80" s="422">
        <f t="shared" si="81"/>
        <v>0.59689061862480497</v>
      </c>
      <c r="S80" s="422">
        <f t="shared" si="81"/>
        <v>0.57670591171478747</v>
      </c>
      <c r="T80" s="422">
        <f t="shared" si="81"/>
        <v>0.55720377943457733</v>
      </c>
      <c r="U80" s="422">
        <f t="shared" si="81"/>
        <v>0.53836113955031628</v>
      </c>
      <c r="V80" s="422">
        <f t="shared" si="81"/>
        <v>0.520155690386779</v>
      </c>
      <c r="W80" s="422">
        <f t="shared" si="81"/>
        <v>0.50256588443167061</v>
      </c>
      <c r="X80" s="422">
        <f t="shared" si="81"/>
        <v>0.48557090283253201</v>
      </c>
      <c r="Y80" s="422">
        <f t="shared" si="81"/>
        <v>0.46915063075606961</v>
      </c>
      <c r="Z80" s="422">
        <f t="shared" si="81"/>
        <v>0.45328563358074364</v>
      </c>
      <c r="AA80" s="422">
        <f t="shared" si="81"/>
        <v>0.43795713389443836</v>
      </c>
      <c r="AB80" s="422">
        <f t="shared" si="81"/>
        <v>0.42314698926998878</v>
      </c>
      <c r="AC80" s="422">
        <f t="shared" si="81"/>
        <v>0.40883767079225974</v>
      </c>
      <c r="AD80" s="422">
        <f t="shared" si="81"/>
        <v>0.39501224231136212</v>
      </c>
      <c r="AE80" s="422">
        <f t="shared" si="81"/>
        <v>0.38165434039745133</v>
      </c>
      <c r="AF80" s="422">
        <f t="shared" si="81"/>
        <v>0.36874815497338298</v>
      </c>
      <c r="AG80" s="422">
        <f t="shared" si="81"/>
        <v>0.35627841060230242</v>
      </c>
      <c r="AH80" s="422">
        <f>AG80/(1+0.03)</f>
        <v>0.34590136951679845</v>
      </c>
      <c r="AI80" s="422">
        <f t="shared" ref="AI80:BK80" si="82">AH80/(1+0.03)</f>
        <v>0.33582657234640628</v>
      </c>
      <c r="AJ80" s="422">
        <f t="shared" si="82"/>
        <v>0.32604521587029733</v>
      </c>
      <c r="AK80" s="422">
        <f t="shared" si="82"/>
        <v>0.31654875327213333</v>
      </c>
      <c r="AL80" s="422">
        <f t="shared" si="82"/>
        <v>0.30732888667197411</v>
      </c>
      <c r="AM80" s="422">
        <f t="shared" si="82"/>
        <v>0.29837755987570302</v>
      </c>
      <c r="AN80" s="422">
        <f t="shared" si="82"/>
        <v>0.28968695133563399</v>
      </c>
      <c r="AO80" s="422">
        <f t="shared" si="82"/>
        <v>0.28124946731614953</v>
      </c>
      <c r="AP80" s="422">
        <f t="shared" si="82"/>
        <v>0.2730577352583976</v>
      </c>
      <c r="AQ80" s="422">
        <f t="shared" si="82"/>
        <v>0.26510459733825009</v>
      </c>
      <c r="AR80" s="422">
        <f t="shared" si="82"/>
        <v>0.25738310421189331</v>
      </c>
      <c r="AS80" s="422">
        <f t="shared" si="82"/>
        <v>0.24988650894358574</v>
      </c>
      <c r="AT80" s="422">
        <f t="shared" si="82"/>
        <v>0.24260826111027742</v>
      </c>
      <c r="AU80" s="422">
        <f t="shared" si="82"/>
        <v>0.23554200107793924</v>
      </c>
      <c r="AV80" s="422">
        <f t="shared" si="82"/>
        <v>0.2286815544446012</v>
      </c>
      <c r="AW80" s="422">
        <f t="shared" si="82"/>
        <v>0.22202092664524387</v>
      </c>
      <c r="AX80" s="422">
        <f t="shared" si="82"/>
        <v>0.215554297713829</v>
      </c>
      <c r="AY80" s="422">
        <f t="shared" si="82"/>
        <v>0.20927601719789224</v>
      </c>
      <c r="AZ80" s="422">
        <f t="shared" si="82"/>
        <v>0.20318059922125459</v>
      </c>
      <c r="BA80" s="422">
        <f t="shared" si="82"/>
        <v>0.19726271769053844</v>
      </c>
      <c r="BB80" s="422">
        <f t="shared" si="82"/>
        <v>0.19151720164129946</v>
      </c>
      <c r="BC80" s="422">
        <f t="shared" si="82"/>
        <v>0.18593903071970821</v>
      </c>
      <c r="BD80" s="422">
        <f t="shared" si="82"/>
        <v>0.18052333079583321</v>
      </c>
      <c r="BE80" s="422">
        <f t="shared" si="82"/>
        <v>0.17526536970469245</v>
      </c>
      <c r="BF80" s="422">
        <f t="shared" si="82"/>
        <v>0.17016055311135189</v>
      </c>
      <c r="BG80" s="422">
        <f t="shared" si="82"/>
        <v>0.16520442049645814</v>
      </c>
      <c r="BH80" s="422">
        <f t="shared" si="82"/>
        <v>0.16039264125869723</v>
      </c>
      <c r="BI80" s="422">
        <f t="shared" si="82"/>
        <v>0.15572101093077401</v>
      </c>
      <c r="BJ80" s="422">
        <f t="shared" si="82"/>
        <v>0.15118544750560584</v>
      </c>
      <c r="BK80" s="422">
        <f t="shared" si="82"/>
        <v>0.14678198786952024</v>
      </c>
      <c r="BL80" s="422">
        <f>BK80/(1+0.03)</f>
        <v>0.14250678433934003</v>
      </c>
      <c r="BM80" s="422">
        <f t="shared" ref="BM80:BU80" si="83">BL80/(1+0.03)</f>
        <v>0.13835610130033013</v>
      </c>
      <c r="BN80" s="422">
        <f t="shared" si="83"/>
        <v>0.13432631194206809</v>
      </c>
      <c r="BO80" s="422">
        <f t="shared" si="83"/>
        <v>0.1304138950893865</v>
      </c>
      <c r="BP80" s="422">
        <f t="shared" si="83"/>
        <v>0.12661543212561796</v>
      </c>
      <c r="BQ80" s="422">
        <f t="shared" si="83"/>
        <v>0.12292760400545433</v>
      </c>
      <c r="BR80" s="422">
        <f t="shared" si="83"/>
        <v>0.11934718835481002</v>
      </c>
      <c r="BS80" s="422">
        <f t="shared" si="83"/>
        <v>0.11587105665515536</v>
      </c>
      <c r="BT80" s="422">
        <f t="shared" si="83"/>
        <v>0.11249617150985958</v>
      </c>
      <c r="BU80" s="422">
        <f t="shared" si="83"/>
        <v>0.10921958399015493</v>
      </c>
    </row>
    <row r="81" spans="1:106" x14ac:dyDescent="0.3">
      <c r="B81" s="163"/>
    </row>
    <row r="82" spans="1:106" s="163" customFormat="1" x14ac:dyDescent="0.3">
      <c r="A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P82" s="421"/>
      <c r="BQ82" s="421"/>
      <c r="BR82" s="421"/>
      <c r="BS82" s="421"/>
      <c r="BT82" s="421"/>
      <c r="BU82" s="421"/>
      <c r="BV82" s="421"/>
      <c r="BW82" s="421"/>
      <c r="BX82" s="421"/>
      <c r="BY82" s="421"/>
      <c r="BZ82" s="421"/>
      <c r="CA82" s="421"/>
      <c r="CB82" s="421"/>
      <c r="CC82" s="421"/>
      <c r="CD82" s="421"/>
      <c r="CE82" s="421"/>
      <c r="CF82" s="421"/>
      <c r="CG82" s="421"/>
      <c r="CH82" s="421"/>
      <c r="CI82" s="421"/>
      <c r="CJ82" s="421"/>
      <c r="CK82" s="421"/>
      <c r="CL82" s="421"/>
      <c r="CM82" s="421"/>
      <c r="CN82" s="421"/>
      <c r="CO82" s="421"/>
      <c r="CP82" s="421"/>
      <c r="CQ82" s="421"/>
      <c r="CR82" s="421"/>
      <c r="CS82" s="421"/>
      <c r="CT82" s="421"/>
      <c r="CU82" s="421"/>
      <c r="CV82" s="421"/>
      <c r="CW82" s="421"/>
      <c r="CX82" s="421"/>
      <c r="CY82" s="421"/>
      <c r="CZ82" s="421"/>
      <c r="DA82" s="421"/>
      <c r="DB82" s="421"/>
    </row>
  </sheetData>
  <mergeCells count="2">
    <mergeCell ref="A79:B79"/>
    <mergeCell ref="A80:B80"/>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0">
    <tabColor rgb="FFFFFF00"/>
  </sheetPr>
  <dimension ref="A1:P52"/>
  <sheetViews>
    <sheetView zoomScaleNormal="100" workbookViewId="0">
      <selection activeCell="B4" sqref="B4"/>
    </sheetView>
  </sheetViews>
  <sheetFormatPr defaultRowHeight="14.4" x14ac:dyDescent="0.3"/>
  <cols>
    <col min="1" max="1" width="25.88671875" bestFit="1" customWidth="1"/>
    <col min="2" max="8" width="19" customWidth="1"/>
    <col min="9" max="9" width="2.5546875" customWidth="1"/>
    <col min="10" max="10" width="8.88671875" customWidth="1"/>
    <col min="17" max="18" width="8.88671875" customWidth="1"/>
  </cols>
  <sheetData>
    <row r="1" spans="1:16" ht="15" customHeight="1" x14ac:dyDescent="0.3">
      <c r="A1" s="14" t="str">
        <f>"SENSITIVITY ANALYSIS - " &amp;Factors!$C$10</f>
        <v xml:space="preserve">SENSITIVITY ANALYSIS - </v>
      </c>
      <c r="B1" s="700" t="s">
        <v>421</v>
      </c>
      <c r="C1" s="700"/>
      <c r="E1" s="43"/>
      <c r="F1" s="43"/>
      <c r="G1" s="43"/>
      <c r="H1" s="43"/>
    </row>
    <row r="2" spans="1:16" x14ac:dyDescent="0.3">
      <c r="A2" s="43"/>
      <c r="B2" s="43"/>
      <c r="C2" s="43"/>
      <c r="D2" s="43"/>
      <c r="E2" s="43"/>
      <c r="F2" s="43"/>
      <c r="G2" s="43"/>
      <c r="H2" s="43"/>
      <c r="J2" s="195"/>
      <c r="K2" s="195"/>
      <c r="L2" s="195"/>
      <c r="M2" s="195"/>
      <c r="N2" s="195"/>
      <c r="O2" s="195"/>
      <c r="P2" s="195"/>
    </row>
    <row r="3" spans="1:16" ht="15" customHeight="1" x14ac:dyDescent="0.3">
      <c r="A3" s="44" t="s">
        <v>3</v>
      </c>
      <c r="B3" s="16" t="str">
        <f xml:space="preserve"> Factors!$A$15&amp; "- " &amp; Factors!$B$15</f>
        <v xml:space="preserve">Option 0 - </v>
      </c>
      <c r="C3" s="16" t="str">
        <f xml:space="preserve"> Factors!$A$16 &amp; "- " &amp; Factors!$B$16</f>
        <v xml:space="preserve">Option 1 - </v>
      </c>
      <c r="D3" s="16" t="str">
        <f xml:space="preserve"> Factors!$A$17 &amp; "- " &amp; Factors!$B$17</f>
        <v xml:space="preserve">Option 2- </v>
      </c>
      <c r="E3" s="16" t="str">
        <f xml:space="preserve"> Factors!$A$18 &amp; "- " &amp; Factors!$B$18</f>
        <v xml:space="preserve">Option 3- </v>
      </c>
      <c r="F3" s="16" t="str">
        <f xml:space="preserve"> Factors!$A$19 &amp; "- " &amp; Factors!$B$19</f>
        <v xml:space="preserve">Option 4- </v>
      </c>
      <c r="G3" s="16" t="str">
        <f xml:space="preserve"> Factors!$A$20 &amp; "- " &amp; Factors!$B$20</f>
        <v xml:space="preserve">Option 5- </v>
      </c>
      <c r="H3" s="16" t="str">
        <f xml:space="preserve"> Factors!$A$21 &amp; "- " &amp; Factors!$B$21</f>
        <v xml:space="preserve">Option 6- </v>
      </c>
      <c r="J3" s="746" t="s">
        <v>447</v>
      </c>
      <c r="K3" s="746"/>
      <c r="L3" s="746"/>
      <c r="M3" s="746"/>
      <c r="N3" s="195"/>
      <c r="O3" s="195"/>
      <c r="P3" s="195"/>
    </row>
    <row r="4" spans="1:16" ht="15" customHeight="1" x14ac:dyDescent="0.3">
      <c r="A4" s="202" t="s">
        <v>57</v>
      </c>
      <c r="B4" s="45">
        <f>'Benefit Summary'!C7</f>
        <v>0</v>
      </c>
      <c r="C4" s="45">
        <f>'Benefit Summary'!D7</f>
        <v>0</v>
      </c>
      <c r="D4" s="45">
        <f>'Benefit Summary'!E7</f>
        <v>0</v>
      </c>
      <c r="E4" s="45">
        <f>'Benefit Summary'!F7</f>
        <v>0</v>
      </c>
      <c r="F4" s="45">
        <f>'Benefit Summary'!G7</f>
        <v>0</v>
      </c>
      <c r="G4" s="45">
        <f>'Benefit Summary'!H7</f>
        <v>0</v>
      </c>
      <c r="H4" s="45">
        <f>'Benefit Summary'!I7</f>
        <v>0</v>
      </c>
      <c r="J4" s="746" t="s">
        <v>448</v>
      </c>
      <c r="K4" s="746"/>
      <c r="L4" s="746"/>
      <c r="M4" s="746"/>
      <c r="N4" s="195"/>
      <c r="O4" s="195"/>
      <c r="P4" s="195"/>
    </row>
    <row r="5" spans="1:16" x14ac:dyDescent="0.3">
      <c r="A5" s="202" t="s">
        <v>365</v>
      </c>
      <c r="B5" s="45">
        <f>'Cost Summary'!C6</f>
        <v>0</v>
      </c>
      <c r="C5" s="45">
        <f>'Cost Summary'!D6</f>
        <v>0</v>
      </c>
      <c r="D5" s="45">
        <f>'Cost Summary'!E6</f>
        <v>0</v>
      </c>
      <c r="E5" s="45">
        <f>'Cost Summary'!F6</f>
        <v>0</v>
      </c>
      <c r="F5" s="45">
        <f>'Cost Summary'!G6</f>
        <v>0</v>
      </c>
      <c r="G5" s="45">
        <f>'Cost Summary'!H6</f>
        <v>0</v>
      </c>
      <c r="H5" s="45">
        <f>'Cost Summary'!I6</f>
        <v>0</v>
      </c>
      <c r="J5" s="195"/>
      <c r="K5" s="195"/>
      <c r="L5" s="195"/>
      <c r="M5" s="195"/>
      <c r="N5" s="195"/>
      <c r="O5" s="195"/>
      <c r="P5" s="195"/>
    </row>
    <row r="6" spans="1:16" x14ac:dyDescent="0.3">
      <c r="A6" s="202" t="s">
        <v>59</v>
      </c>
      <c r="B6" s="45">
        <f>'Cost Summary'!C8</f>
        <v>0</v>
      </c>
      <c r="C6" s="45">
        <f>'Cost Summary'!D8</f>
        <v>0</v>
      </c>
      <c r="D6" s="45">
        <f>'Cost Summary'!E8</f>
        <v>0</v>
      </c>
      <c r="E6" s="45">
        <f>'Cost Summary'!F8</f>
        <v>0</v>
      </c>
      <c r="F6" s="45">
        <f>'Cost Summary'!G8</f>
        <v>0</v>
      </c>
      <c r="G6" s="45">
        <f>'Cost Summary'!H8</f>
        <v>0</v>
      </c>
      <c r="H6" s="45">
        <f>'Cost Summary'!I8</f>
        <v>0</v>
      </c>
    </row>
    <row r="7" spans="1:16" x14ac:dyDescent="0.3">
      <c r="A7" s="202" t="s">
        <v>60</v>
      </c>
      <c r="B7" s="45">
        <f>'Cost Summary'!C12</f>
        <v>0</v>
      </c>
      <c r="C7" s="45">
        <f>'Cost Summary'!D12</f>
        <v>0</v>
      </c>
      <c r="D7" s="45">
        <f>'Cost Summary'!E12</f>
        <v>0</v>
      </c>
      <c r="E7" s="45">
        <f>'Cost Summary'!F12</f>
        <v>0</v>
      </c>
      <c r="F7" s="45">
        <f>'Cost Summary'!G12</f>
        <v>0</v>
      </c>
      <c r="G7" s="45">
        <f>'Cost Summary'!H12</f>
        <v>0</v>
      </c>
      <c r="H7" s="45">
        <f>'Cost Summary'!I12</f>
        <v>0</v>
      </c>
    </row>
    <row r="8" spans="1:16" x14ac:dyDescent="0.3">
      <c r="A8" s="202" t="s">
        <v>61</v>
      </c>
      <c r="B8" s="45">
        <f ca="1">'Risk Summary'!C15</f>
        <v>0</v>
      </c>
      <c r="C8" s="45">
        <f ca="1">'Risk Summary'!D15</f>
        <v>0</v>
      </c>
      <c r="D8" s="45">
        <f ca="1">'Risk Summary'!E15</f>
        <v>0</v>
      </c>
      <c r="E8" s="45">
        <f ca="1">'Risk Summary'!F15</f>
        <v>0</v>
      </c>
      <c r="F8" s="45">
        <f ca="1">'Risk Summary'!G15</f>
        <v>0</v>
      </c>
      <c r="G8" s="45">
        <f ca="1">'Risk Summary'!H15</f>
        <v>0</v>
      </c>
      <c r="H8" s="45">
        <f ca="1">'Risk Summary'!I15</f>
        <v>0</v>
      </c>
    </row>
    <row r="9" spans="1:16" x14ac:dyDescent="0.3">
      <c r="A9" s="202" t="s">
        <v>62</v>
      </c>
      <c r="B9" s="146">
        <f>'Risk Summary'!C29</f>
        <v>0</v>
      </c>
      <c r="C9" s="146">
        <f>'Risk Summary'!D29</f>
        <v>0</v>
      </c>
      <c r="D9" s="146">
        <f>'Risk Summary'!E29</f>
        <v>0</v>
      </c>
      <c r="E9" s="146">
        <f>'Risk Summary'!F29</f>
        <v>0</v>
      </c>
      <c r="F9" s="146">
        <f>'Risk Summary'!G29</f>
        <v>0</v>
      </c>
      <c r="G9" s="146">
        <f>'Risk Summary'!H29</f>
        <v>0</v>
      </c>
      <c r="H9" s="146">
        <f>'Risk Summary'!I29</f>
        <v>0</v>
      </c>
    </row>
    <row r="10" spans="1:16" ht="15" customHeight="1" x14ac:dyDescent="0.3">
      <c r="A10" s="202" t="s">
        <v>63</v>
      </c>
      <c r="B10" s="46" t="e">
        <f>'Benefit Summary'!#REF!</f>
        <v>#REF!</v>
      </c>
      <c r="C10" s="46" t="e">
        <f>'Benefit Summary'!#REF!</f>
        <v>#REF!</v>
      </c>
      <c r="D10" s="46" t="e">
        <f>'Benefit Summary'!#REF!</f>
        <v>#REF!</v>
      </c>
      <c r="E10" s="46" t="e">
        <f>'Benefit Summary'!#REF!</f>
        <v>#REF!</v>
      </c>
      <c r="F10" s="46" t="e">
        <f>'Benefit Summary'!#REF!</f>
        <v>#REF!</v>
      </c>
      <c r="G10" s="46" t="e">
        <f>'Benefit Summary'!#REF!</f>
        <v>#REF!</v>
      </c>
      <c r="H10" s="46" t="e">
        <f>'Benefit Summary'!#REF!</f>
        <v>#REF!</v>
      </c>
    </row>
    <row r="11" spans="1:16" x14ac:dyDescent="0.3">
      <c r="A11" s="202" t="s">
        <v>64</v>
      </c>
      <c r="B11" s="46" t="e">
        <f>'Cost Summary'!#REF!</f>
        <v>#REF!</v>
      </c>
      <c r="C11" s="46" t="e">
        <f>'Cost Summary'!#REF!</f>
        <v>#REF!</v>
      </c>
      <c r="D11" s="46" t="e">
        <f>'Cost Summary'!#REF!</f>
        <v>#REF!</v>
      </c>
      <c r="E11" s="46" t="e">
        <f>'Cost Summary'!#REF!</f>
        <v>#REF!</v>
      </c>
      <c r="F11" s="46" t="e">
        <f>'Cost Summary'!#REF!</f>
        <v>#REF!</v>
      </c>
      <c r="G11" s="46" t="e">
        <f>'Cost Summary'!#REF!</f>
        <v>#REF!</v>
      </c>
      <c r="H11" s="46" t="e">
        <f>'Cost Summary'!#REF!</f>
        <v>#REF!</v>
      </c>
    </row>
    <row r="12" spans="1:16" x14ac:dyDescent="0.3">
      <c r="A12" s="202" t="s">
        <v>65</v>
      </c>
      <c r="B12" s="46" t="str">
        <f>'Cost Summary'!$E$27</f>
        <v/>
      </c>
      <c r="C12" s="46" t="str">
        <f>'Cost Summary'!$E$28</f>
        <v/>
      </c>
      <c r="D12" s="46" t="str">
        <f>'Cost Summary'!$E$29</f>
        <v/>
      </c>
      <c r="E12" s="46" t="str">
        <f>'Cost Summary'!$E$30</f>
        <v/>
      </c>
      <c r="F12" s="46" t="str">
        <f>'Cost Summary'!$E$31</f>
        <v/>
      </c>
      <c r="G12" s="46" t="str">
        <f>'Cost Summary'!$E$32</f>
        <v/>
      </c>
      <c r="H12" s="46" t="str">
        <f>'Cost Summary'!$E$33</f>
        <v/>
      </c>
    </row>
    <row r="13" spans="1:16" x14ac:dyDescent="0.3">
      <c r="A13" s="202" t="s">
        <v>66</v>
      </c>
      <c r="B13" s="47" t="e">
        <f>'Risk Summary'!#REF!</f>
        <v>#REF!</v>
      </c>
      <c r="C13" s="47" t="e">
        <f>'Risk Summary'!#REF!</f>
        <v>#REF!</v>
      </c>
      <c r="D13" s="47" t="e">
        <f>'Risk Summary'!#REF!</f>
        <v>#REF!</v>
      </c>
      <c r="E13" s="47" t="e">
        <f>'Risk Summary'!#REF!</f>
        <v>#REF!</v>
      </c>
      <c r="F13" s="47" t="e">
        <f>'Risk Summary'!#REF!</f>
        <v>#REF!</v>
      </c>
      <c r="G13" s="47" t="e">
        <f>'Risk Summary'!#REF!</f>
        <v>#REF!</v>
      </c>
      <c r="H13" s="47" t="e">
        <f>'Risk Summary'!#REF!</f>
        <v>#REF!</v>
      </c>
    </row>
    <row r="14" spans="1:16" ht="24" x14ac:dyDescent="0.3">
      <c r="A14" s="202" t="s">
        <v>392</v>
      </c>
      <c r="B14" s="102" t="e">
        <f t="shared" ref="B14:H17" si="0">$B34/B4-1</f>
        <v>#DIV/0!</v>
      </c>
      <c r="C14" s="102" t="e">
        <f t="shared" si="0"/>
        <v>#DIV/0!</v>
      </c>
      <c r="D14" s="102" t="e">
        <f t="shared" si="0"/>
        <v>#DIV/0!</v>
      </c>
      <c r="E14" s="102" t="e">
        <f t="shared" si="0"/>
        <v>#DIV/0!</v>
      </c>
      <c r="F14" s="102" t="e">
        <f t="shared" si="0"/>
        <v>#DIV/0!</v>
      </c>
      <c r="G14" s="102" t="e">
        <f t="shared" si="0"/>
        <v>#DIV/0!</v>
      </c>
      <c r="H14" s="102" t="e">
        <f t="shared" si="0"/>
        <v>#DIV/0!</v>
      </c>
      <c r="M14" s="132"/>
    </row>
    <row r="15" spans="1:16" ht="24" x14ac:dyDescent="0.3">
      <c r="A15" s="202" t="s">
        <v>393</v>
      </c>
      <c r="B15" s="102" t="e">
        <f t="shared" si="0"/>
        <v>#DIV/0!</v>
      </c>
      <c r="C15" s="102" t="e">
        <f t="shared" si="0"/>
        <v>#DIV/0!</v>
      </c>
      <c r="D15" s="102" t="e">
        <f t="shared" si="0"/>
        <v>#DIV/0!</v>
      </c>
      <c r="E15" s="102" t="e">
        <f t="shared" si="0"/>
        <v>#DIV/0!</v>
      </c>
      <c r="F15" s="102" t="e">
        <f t="shared" si="0"/>
        <v>#DIV/0!</v>
      </c>
      <c r="G15" s="102" t="e">
        <f t="shared" si="0"/>
        <v>#DIV/0!</v>
      </c>
      <c r="H15" s="102" t="e">
        <f t="shared" si="0"/>
        <v>#DIV/0!</v>
      </c>
      <c r="M15" s="132"/>
    </row>
    <row r="16" spans="1:16" ht="24" x14ac:dyDescent="0.3">
      <c r="A16" s="202" t="s">
        <v>394</v>
      </c>
      <c r="B16" s="102" t="e">
        <f t="shared" si="0"/>
        <v>#DIV/0!</v>
      </c>
      <c r="C16" s="102" t="e">
        <f t="shared" si="0"/>
        <v>#DIV/0!</v>
      </c>
      <c r="D16" s="102" t="e">
        <f t="shared" si="0"/>
        <v>#DIV/0!</v>
      </c>
      <c r="E16" s="102" t="e">
        <f t="shared" si="0"/>
        <v>#DIV/0!</v>
      </c>
      <c r="F16" s="102" t="e">
        <f t="shared" si="0"/>
        <v>#DIV/0!</v>
      </c>
      <c r="G16" s="102" t="e">
        <f t="shared" si="0"/>
        <v>#DIV/0!</v>
      </c>
      <c r="H16" s="102" t="e">
        <f t="shared" si="0"/>
        <v>#DIV/0!</v>
      </c>
      <c r="M16" s="132"/>
    </row>
    <row r="17" spans="1:13" ht="24" x14ac:dyDescent="0.3">
      <c r="A17" s="202" t="s">
        <v>395</v>
      </c>
      <c r="B17" s="102" t="e">
        <f t="shared" si="0"/>
        <v>#DIV/0!</v>
      </c>
      <c r="C17" s="102" t="e">
        <f t="shared" si="0"/>
        <v>#DIV/0!</v>
      </c>
      <c r="D17" s="102" t="e">
        <f t="shared" si="0"/>
        <v>#DIV/0!</v>
      </c>
      <c r="E17" s="102" t="e">
        <f t="shared" si="0"/>
        <v>#DIV/0!</v>
      </c>
      <c r="F17" s="102" t="e">
        <f t="shared" si="0"/>
        <v>#DIV/0!</v>
      </c>
      <c r="G17" s="102" t="e">
        <f t="shared" si="0"/>
        <v>#DIV/0!</v>
      </c>
      <c r="H17" s="102" t="e">
        <f t="shared" si="0"/>
        <v>#DIV/0!</v>
      </c>
      <c r="M17" s="132"/>
    </row>
    <row r="18" spans="1:13" ht="24" x14ac:dyDescent="0.3">
      <c r="A18" s="202" t="s">
        <v>396</v>
      </c>
      <c r="B18" s="102" t="e">
        <f t="shared" ref="B18:H19" si="1">$B37/B7-1</f>
        <v>#DIV/0!</v>
      </c>
      <c r="C18" s="102" t="e">
        <f t="shared" si="1"/>
        <v>#DIV/0!</v>
      </c>
      <c r="D18" s="102" t="e">
        <f t="shared" si="1"/>
        <v>#DIV/0!</v>
      </c>
      <c r="E18" s="102" t="e">
        <f t="shared" si="1"/>
        <v>#DIV/0!</v>
      </c>
      <c r="F18" s="102" t="e">
        <f t="shared" si="1"/>
        <v>#DIV/0!</v>
      </c>
      <c r="G18" s="102" t="e">
        <f t="shared" si="1"/>
        <v>#DIV/0!</v>
      </c>
      <c r="H18" s="102" t="e">
        <f t="shared" si="1"/>
        <v>#DIV/0!</v>
      </c>
      <c r="M18" s="132"/>
    </row>
    <row r="19" spans="1:13" ht="24" x14ac:dyDescent="0.3">
      <c r="A19" s="202" t="s">
        <v>397</v>
      </c>
      <c r="B19" s="102" t="e">
        <f t="shared" ca="1" si="1"/>
        <v>#DIV/0!</v>
      </c>
      <c r="C19" s="102" t="e">
        <f t="shared" ca="1" si="1"/>
        <v>#DIV/0!</v>
      </c>
      <c r="D19" s="102" t="e">
        <f t="shared" ca="1" si="1"/>
        <v>#DIV/0!</v>
      </c>
      <c r="E19" s="102" t="e">
        <f t="shared" ca="1" si="1"/>
        <v>#DIV/0!</v>
      </c>
      <c r="F19" s="102" t="e">
        <f t="shared" ca="1" si="1"/>
        <v>#DIV/0!</v>
      </c>
      <c r="G19" s="102" t="e">
        <f t="shared" ca="1" si="1"/>
        <v>#DIV/0!</v>
      </c>
      <c r="H19" s="102" t="e">
        <f t="shared" ca="1" si="1"/>
        <v>#DIV/0!</v>
      </c>
      <c r="M19" s="132"/>
    </row>
    <row r="20" spans="1:13" x14ac:dyDescent="0.3">
      <c r="B20" s="48"/>
      <c r="C20" s="48"/>
      <c r="D20" s="48"/>
      <c r="E20" s="48"/>
      <c r="F20" s="48"/>
      <c r="G20" s="48"/>
      <c r="H20" s="48"/>
    </row>
    <row r="21" spans="1:13" hidden="1" x14ac:dyDescent="0.3">
      <c r="A21" s="44" t="s">
        <v>351</v>
      </c>
      <c r="B21" s="49"/>
      <c r="C21" s="49"/>
      <c r="D21" s="49"/>
      <c r="E21" s="49"/>
      <c r="F21" s="49"/>
      <c r="G21" s="49"/>
      <c r="H21" s="49"/>
    </row>
    <row r="22" spans="1:13" hidden="1" x14ac:dyDescent="0.3">
      <c r="A22" s="122" t="s">
        <v>24</v>
      </c>
    </row>
    <row r="23" spans="1:13" hidden="1" x14ac:dyDescent="0.3">
      <c r="A23" s="122" t="s">
        <v>25</v>
      </c>
    </row>
    <row r="24" spans="1:13" hidden="1" x14ac:dyDescent="0.3">
      <c r="A24" s="122" t="s">
        <v>13</v>
      </c>
    </row>
    <row r="25" spans="1:13" hidden="1" x14ac:dyDescent="0.3">
      <c r="A25" s="122" t="s">
        <v>14</v>
      </c>
    </row>
    <row r="26" spans="1:13" hidden="1" x14ac:dyDescent="0.3">
      <c r="A26" s="122" t="s">
        <v>15</v>
      </c>
    </row>
    <row r="27" spans="1:13" hidden="1" x14ac:dyDescent="0.3">
      <c r="A27" s="122" t="s">
        <v>16</v>
      </c>
      <c r="G27" s="1"/>
    </row>
    <row r="28" spans="1:13" hidden="1" x14ac:dyDescent="0.3">
      <c r="A28" s="122" t="s">
        <v>17</v>
      </c>
    </row>
    <row r="29" spans="1:13" hidden="1" x14ac:dyDescent="0.3"/>
    <row r="30" spans="1:13" hidden="1" x14ac:dyDescent="0.3"/>
    <row r="31" spans="1:13" hidden="1" x14ac:dyDescent="0.3">
      <c r="A31" t="s">
        <v>352</v>
      </c>
      <c r="B31" t="s">
        <v>353</v>
      </c>
    </row>
    <row r="32" spans="1:13" hidden="1" x14ac:dyDescent="0.3">
      <c r="A32" s="195">
        <v>2</v>
      </c>
      <c r="B32" s="195">
        <v>5</v>
      </c>
    </row>
    <row r="33" spans="1:7" hidden="1" x14ac:dyDescent="0.3">
      <c r="A33" t="str">
        <f>"Comparison "&amp;INDEX($A$22:$A$28,A32)</f>
        <v>Comparison Option 1</v>
      </c>
      <c r="B33" t="str">
        <f>"Preferred "&amp;INDEX($A$22:$A$28,B32)</f>
        <v>Preferred Option 4</v>
      </c>
    </row>
    <row r="34" spans="1:7" hidden="1" x14ac:dyDescent="0.3">
      <c r="A34" s="131">
        <f t="shared" ref="A34:B46" si="2">INDEX($B4:$H4,A$32)</f>
        <v>0</v>
      </c>
      <c r="B34" s="131">
        <f t="shared" si="2"/>
        <v>0</v>
      </c>
    </row>
    <row r="35" spans="1:7" hidden="1" x14ac:dyDescent="0.3">
      <c r="A35" s="131">
        <f t="shared" si="2"/>
        <v>0</v>
      </c>
      <c r="B35" s="131">
        <f t="shared" si="2"/>
        <v>0</v>
      </c>
    </row>
    <row r="36" spans="1:7" hidden="1" x14ac:dyDescent="0.3">
      <c r="A36" s="131">
        <f t="shared" si="2"/>
        <v>0</v>
      </c>
      <c r="B36" s="131">
        <f t="shared" si="2"/>
        <v>0</v>
      </c>
    </row>
    <row r="37" spans="1:7" hidden="1" x14ac:dyDescent="0.3">
      <c r="A37" s="131">
        <f t="shared" si="2"/>
        <v>0</v>
      </c>
      <c r="B37" s="131">
        <f t="shared" si="2"/>
        <v>0</v>
      </c>
    </row>
    <row r="38" spans="1:7" hidden="1" x14ac:dyDescent="0.3">
      <c r="A38" s="131">
        <f t="shared" ca="1" si="2"/>
        <v>0</v>
      </c>
      <c r="B38" s="131">
        <f t="shared" ca="1" si="2"/>
        <v>0</v>
      </c>
    </row>
    <row r="39" spans="1:7" hidden="1" x14ac:dyDescent="0.3">
      <c r="A39" s="133">
        <f t="shared" si="2"/>
        <v>0</v>
      </c>
      <c r="B39" s="133">
        <f t="shared" si="2"/>
        <v>0</v>
      </c>
    </row>
    <row r="40" spans="1:7" hidden="1" x14ac:dyDescent="0.3">
      <c r="A40" s="133" t="e">
        <f t="shared" si="2"/>
        <v>#REF!</v>
      </c>
      <c r="B40" s="133" t="e">
        <f t="shared" si="2"/>
        <v>#REF!</v>
      </c>
    </row>
    <row r="41" spans="1:7" hidden="1" x14ac:dyDescent="0.3">
      <c r="A41" s="133" t="e">
        <f t="shared" si="2"/>
        <v>#REF!</v>
      </c>
      <c r="B41" s="133" t="e">
        <f t="shared" si="2"/>
        <v>#REF!</v>
      </c>
    </row>
    <row r="42" spans="1:7" hidden="1" x14ac:dyDescent="0.3">
      <c r="A42" s="133" t="str">
        <f t="shared" si="2"/>
        <v/>
      </c>
      <c r="B42" s="133" t="str">
        <f t="shared" si="2"/>
        <v/>
      </c>
    </row>
    <row r="43" spans="1:7" hidden="1" x14ac:dyDescent="0.3">
      <c r="A43" s="133" t="e">
        <f t="shared" si="2"/>
        <v>#REF!</v>
      </c>
      <c r="B43" s="133" t="e">
        <f t="shared" si="2"/>
        <v>#REF!</v>
      </c>
    </row>
    <row r="44" spans="1:7" hidden="1" x14ac:dyDescent="0.3">
      <c r="A44" s="132" t="e">
        <f t="shared" si="2"/>
        <v>#DIV/0!</v>
      </c>
      <c r="B44" s="132" t="e">
        <f t="shared" si="2"/>
        <v>#DIV/0!</v>
      </c>
    </row>
    <row r="45" spans="1:7" hidden="1" x14ac:dyDescent="0.3">
      <c r="A45" s="132" t="e">
        <f t="shared" si="2"/>
        <v>#DIV/0!</v>
      </c>
      <c r="B45" s="132" t="e">
        <f t="shared" si="2"/>
        <v>#DIV/0!</v>
      </c>
    </row>
    <row r="46" spans="1:7" hidden="1" x14ac:dyDescent="0.3">
      <c r="A46" s="132" t="e">
        <f t="shared" si="2"/>
        <v>#DIV/0!</v>
      </c>
      <c r="B46" s="132" t="e">
        <f t="shared" si="2"/>
        <v>#DIV/0!</v>
      </c>
    </row>
    <row r="47" spans="1:7" hidden="1" x14ac:dyDescent="0.3">
      <c r="A47" s="132" t="e">
        <f>INDEX($B18:$H18,A$32)</f>
        <v>#DIV/0!</v>
      </c>
      <c r="B47" s="132" t="e">
        <f>INDEX($B18:$H18,B$32)</f>
        <v>#DIV/0!</v>
      </c>
    </row>
    <row r="48" spans="1:7" hidden="1" x14ac:dyDescent="0.3">
      <c r="A48" s="132" t="e">
        <f ca="1">INDEX($B19:$H19,A$32)</f>
        <v>#DIV/0!</v>
      </c>
      <c r="B48" s="132" t="e">
        <f ca="1">INDEX($B19:$H19,B$32)</f>
        <v>#DIV/0!</v>
      </c>
      <c r="G48" s="2"/>
    </row>
    <row r="49" spans="7:7" x14ac:dyDescent="0.3">
      <c r="G49" s="2"/>
    </row>
    <row r="50" spans="7:7" x14ac:dyDescent="0.3">
      <c r="G50" s="2"/>
    </row>
    <row r="51" spans="7:7" x14ac:dyDescent="0.3">
      <c r="G51" s="2"/>
    </row>
    <row r="52" spans="7:7" x14ac:dyDescent="0.3">
      <c r="G52" s="2"/>
    </row>
  </sheetData>
  <mergeCells count="3">
    <mergeCell ref="B1:C1"/>
    <mergeCell ref="J3:M3"/>
    <mergeCell ref="J4:M4"/>
  </mergeCells>
  <hyperlinks>
    <hyperlink ref="B1" location="'User Instructions'!A1" display="Back to User Instructions" xr:uid="{00000000-0004-0000-2500-000000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locked="0" defaultSize="0" autoLine="0" autoPict="0">
                <anchor moveWithCells="1">
                  <from>
                    <xdr:col>12</xdr:col>
                    <xdr:colOff>601980</xdr:colOff>
                    <xdr:row>3</xdr:row>
                    <xdr:rowOff>0</xdr:rowOff>
                  </from>
                  <to>
                    <xdr:col>15</xdr:col>
                    <xdr:colOff>0</xdr:colOff>
                    <xdr:row>4</xdr:row>
                    <xdr:rowOff>0</xdr:rowOff>
                  </to>
                </anchor>
              </controlPr>
            </control>
          </mc:Choice>
        </mc:AlternateContent>
        <mc:AlternateContent xmlns:mc="http://schemas.openxmlformats.org/markup-compatibility/2006">
          <mc:Choice Requires="x14">
            <control shapeId="2053" r:id="rId5" name="Drop Down 5">
              <controlPr locked="0" defaultSize="0" autoLine="0" autoPict="0">
                <anchor moveWithCells="1">
                  <from>
                    <xdr:col>12</xdr:col>
                    <xdr:colOff>601980</xdr:colOff>
                    <xdr:row>2</xdr:row>
                    <xdr:rowOff>7620</xdr:rowOff>
                  </from>
                  <to>
                    <xdr:col>15</xdr:col>
                    <xdr:colOff>0</xdr:colOff>
                    <xdr:row>3</xdr:row>
                    <xdr:rowOff>7620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pageSetUpPr fitToPage="1"/>
  </sheetPr>
  <dimension ref="A1:J71"/>
  <sheetViews>
    <sheetView workbookViewId="0">
      <selection activeCell="D83" sqref="D83"/>
    </sheetView>
  </sheetViews>
  <sheetFormatPr defaultRowHeight="14.4" x14ac:dyDescent="0.3"/>
  <cols>
    <col min="1" max="1" width="53.109375" customWidth="1"/>
    <col min="2" max="8" width="28" customWidth="1"/>
  </cols>
  <sheetData>
    <row r="1" spans="1:9" x14ac:dyDescent="0.3">
      <c r="A1" s="14" t="str">
        <f>"ECONOMIC SUMMARY - " &amp; Factors!$C$10</f>
        <v xml:space="preserve">ECONOMIC SUMMARY - </v>
      </c>
      <c r="B1" s="382" t="s">
        <v>573</v>
      </c>
      <c r="C1" s="212" t="s">
        <v>421</v>
      </c>
    </row>
    <row r="2" spans="1:9" x14ac:dyDescent="0.3">
      <c r="A2" s="382"/>
      <c r="B2" s="382"/>
      <c r="C2" s="212"/>
    </row>
    <row r="3" spans="1:9" x14ac:dyDescent="0.3">
      <c r="A3" s="197" t="str">
        <f xml:space="preserve"> "Economic Summary (Discounted) - " &amp; Factors!$C$10</f>
        <v xml:space="preserve">Economic Summary (Discounted) - </v>
      </c>
      <c r="B3" s="198"/>
      <c r="C3" s="198"/>
      <c r="D3" s="198"/>
      <c r="E3" s="198"/>
      <c r="F3" s="198"/>
      <c r="G3" s="198"/>
      <c r="H3" s="199"/>
    </row>
    <row r="4" spans="1:9" ht="45" customHeight="1" x14ac:dyDescent="0.3">
      <c r="A4" s="217"/>
      <c r="B4" s="413" t="str">
        <f>"Option 0 - "&amp; Factors!$B$15</f>
        <v xml:space="preserve">Option 0 - </v>
      </c>
      <c r="C4" s="413" t="str">
        <f>"Option 1 - "&amp; Factors!$B$16</f>
        <v xml:space="preserve">Option 1 - </v>
      </c>
      <c r="D4" s="413" t="str">
        <f>"Option 2 - "&amp; Factors!$B$17</f>
        <v xml:space="preserve">Option 2 - </v>
      </c>
      <c r="E4" s="413" t="str">
        <f>"Option 3 - "&amp; Factors!$B$18</f>
        <v xml:space="preserve">Option 3 - </v>
      </c>
      <c r="F4" s="413" t="str">
        <f>"Option 4 - "&amp; Factors!$B$19</f>
        <v xml:space="preserve">Option 4 - </v>
      </c>
      <c r="G4" s="413" t="str">
        <f>"Option 5 - "&amp; Factors!$B$20</f>
        <v xml:space="preserve">Option 5 - </v>
      </c>
      <c r="H4" s="413" t="str">
        <f>"Option 6 - "&amp; Factors!$B$21</f>
        <v xml:space="preserve">Option 6 - </v>
      </c>
    </row>
    <row r="5" spans="1:9" x14ac:dyDescent="0.3">
      <c r="A5" s="298" t="s">
        <v>548</v>
      </c>
      <c r="B5" s="299">
        <f ca="1">B20</f>
        <v>0</v>
      </c>
      <c r="C5" s="300">
        <f t="shared" ref="C5:H5" ca="1" si="0">C20</f>
        <v>0</v>
      </c>
      <c r="D5" s="300">
        <f t="shared" ca="1" si="0"/>
        <v>0</v>
      </c>
      <c r="E5" s="300">
        <f t="shared" ca="1" si="0"/>
        <v>0</v>
      </c>
      <c r="F5" s="300">
        <f t="shared" ca="1" si="0"/>
        <v>0</v>
      </c>
      <c r="G5" s="300">
        <f t="shared" ca="1" si="0"/>
        <v>0</v>
      </c>
      <c r="H5" s="380">
        <f t="shared" ca="1" si="0"/>
        <v>0</v>
      </c>
    </row>
    <row r="6" spans="1:9" x14ac:dyDescent="0.3">
      <c r="A6" s="403" t="s">
        <v>557</v>
      </c>
      <c r="B6" s="404">
        <f ca="1">B32</f>
        <v>0</v>
      </c>
      <c r="C6" s="402">
        <f t="shared" ref="C6:H6" ca="1" si="1">C32</f>
        <v>0</v>
      </c>
      <c r="D6" s="402">
        <f t="shared" ca="1" si="1"/>
        <v>0</v>
      </c>
      <c r="E6" s="402">
        <f t="shared" ca="1" si="1"/>
        <v>0</v>
      </c>
      <c r="F6" s="402">
        <f t="shared" ca="1" si="1"/>
        <v>0</v>
      </c>
      <c r="G6" s="402">
        <f t="shared" ca="1" si="1"/>
        <v>0</v>
      </c>
      <c r="H6" s="405">
        <f t="shared" ca="1" si="1"/>
        <v>0</v>
      </c>
    </row>
    <row r="7" spans="1:9" x14ac:dyDescent="0.3">
      <c r="A7" s="403" t="s">
        <v>510</v>
      </c>
      <c r="B7" s="404">
        <f>B34</f>
        <v>0</v>
      </c>
      <c r="C7" s="402">
        <f t="shared" ref="C7:H7" ca="1" si="2">C34</f>
        <v>0</v>
      </c>
      <c r="D7" s="402">
        <f t="shared" ca="1" si="2"/>
        <v>0</v>
      </c>
      <c r="E7" s="402">
        <f t="shared" ca="1" si="2"/>
        <v>0</v>
      </c>
      <c r="F7" s="402">
        <f t="shared" ca="1" si="2"/>
        <v>0</v>
      </c>
      <c r="G7" s="402">
        <f t="shared" ca="1" si="2"/>
        <v>0</v>
      </c>
      <c r="H7" s="405">
        <f t="shared" ca="1" si="2"/>
        <v>0</v>
      </c>
    </row>
    <row r="8" spans="1:9" x14ac:dyDescent="0.3">
      <c r="A8" s="215" t="s">
        <v>587</v>
      </c>
      <c r="B8" s="406"/>
      <c r="C8" s="258" t="str">
        <f t="shared" ref="C8:H8" ca="1" si="3">C35</f>
        <v/>
      </c>
      <c r="D8" s="258" t="str">
        <f t="shared" ca="1" si="3"/>
        <v/>
      </c>
      <c r="E8" s="258" t="str">
        <f t="shared" ca="1" si="3"/>
        <v/>
      </c>
      <c r="F8" s="258" t="str">
        <f t="shared" ca="1" si="3"/>
        <v/>
      </c>
      <c r="G8" s="258" t="str">
        <f t="shared" ca="1" si="3"/>
        <v/>
      </c>
      <c r="H8" s="379" t="str">
        <f t="shared" ca="1" si="3"/>
        <v/>
      </c>
    </row>
    <row r="9" spans="1:9" s="89" customFormat="1" x14ac:dyDescent="0.3">
      <c r="A9" s="388"/>
      <c r="B9" s="389"/>
      <c r="C9" s="381"/>
    </row>
    <row r="10" spans="1:9" x14ac:dyDescent="0.3">
      <c r="A10" s="197" t="str">
        <f xml:space="preserve"> "Detailed Economic Summary (Discounted) - " &amp; Factors!$C$10</f>
        <v xml:space="preserve">Detailed Economic Summary (Discounted) - </v>
      </c>
      <c r="B10" s="198"/>
      <c r="C10" s="198"/>
      <c r="D10" s="198"/>
      <c r="E10" s="198"/>
      <c r="F10" s="198"/>
      <c r="G10" s="198"/>
      <c r="H10" s="199"/>
      <c r="I10" s="2"/>
    </row>
    <row r="11" spans="1:9" ht="45" customHeight="1" x14ac:dyDescent="0.3">
      <c r="A11" s="200"/>
      <c r="B11" s="412" t="str">
        <f>"Option 0 - "&amp; Factors!$B$15</f>
        <v xml:space="preserve">Option 0 - </v>
      </c>
      <c r="C11" s="412" t="str">
        <f>"Option 1 - "&amp; Factors!$B$16</f>
        <v xml:space="preserve">Option 1 - </v>
      </c>
      <c r="D11" s="412" t="str">
        <f>"Option 2 - "&amp; Factors!$B$17</f>
        <v xml:space="preserve">Option 2 - </v>
      </c>
      <c r="E11" s="412" t="str">
        <f>"Option 3 - "&amp; Factors!$B$18</f>
        <v xml:space="preserve">Option 3 - </v>
      </c>
      <c r="F11" s="412" t="str">
        <f>"Option 4 - "&amp; Factors!$B$19</f>
        <v xml:space="preserve">Option 4 - </v>
      </c>
      <c r="G11" s="412" t="str">
        <f>"Option 5 - "&amp; Factors!$B$20</f>
        <v xml:space="preserve">Option 5 - </v>
      </c>
      <c r="H11" s="412" t="str">
        <f>"Option 6 - "&amp; Factors!$B$21</f>
        <v xml:space="preserve">Option 6 - </v>
      </c>
      <c r="I11" s="2"/>
    </row>
    <row r="12" spans="1:9" x14ac:dyDescent="0.3">
      <c r="A12" s="599" t="s">
        <v>442</v>
      </c>
      <c r="B12" s="600"/>
      <c r="C12" s="600"/>
      <c r="D12" s="600"/>
      <c r="E12" s="600"/>
      <c r="F12" s="600"/>
      <c r="G12" s="600"/>
      <c r="H12" s="601"/>
      <c r="I12" s="2"/>
    </row>
    <row r="13" spans="1:9" x14ac:dyDescent="0.3">
      <c r="A13" s="284" t="s">
        <v>543</v>
      </c>
      <c r="B13" s="285">
        <f>-1*(IF('Cost Summary'!$C$4&gt;'Cost Summary'!C$4,0,'Cost Summary'!C$4-'Cost Summary'!$C$4))</f>
        <v>0</v>
      </c>
      <c r="C13" s="286">
        <f>-1*(IF('Cost Summary'!$C$4&gt;'Cost Summary'!D$4,0,'Cost Summary'!D$4-'Cost Summary'!$C$4))</f>
        <v>0</v>
      </c>
      <c r="D13" s="286">
        <f>-1*(IF('Cost Summary'!$C$4&gt;'Cost Summary'!E$4,0,'Cost Summary'!E$4-'Cost Summary'!$C$4))</f>
        <v>0</v>
      </c>
      <c r="E13" s="286">
        <f>-1*(IF('Cost Summary'!$C$4&gt;'Cost Summary'!F$4,0,'Cost Summary'!F$4-'Cost Summary'!$C$4))</f>
        <v>0</v>
      </c>
      <c r="F13" s="286">
        <f>-1*(IF('Cost Summary'!$C$4&gt;'Cost Summary'!G$4,0,'Cost Summary'!G$4-'Cost Summary'!$C$4))</f>
        <v>0</v>
      </c>
      <c r="G13" s="286">
        <f>-1*(IF('Cost Summary'!$C$4&gt;'Cost Summary'!H$4,0,'Cost Summary'!H$4-'Cost Summary'!$C$4))</f>
        <v>0</v>
      </c>
      <c r="H13" s="287">
        <f>-1*(IF('Cost Summary'!$C$4&gt;'Cost Summary'!I$4,0,'Cost Summary'!I$4-'Cost Summary'!$C$4))</f>
        <v>0</v>
      </c>
      <c r="I13" s="2"/>
    </row>
    <row r="14" spans="1:9" x14ac:dyDescent="0.3">
      <c r="A14" s="288" t="s">
        <v>544</v>
      </c>
      <c r="B14" s="289">
        <f>-1*(IF('Cost Summary'!$C$7&gt;'Cost Summary'!C$7,0,'Cost Summary'!C$7-'Cost Summary'!$C$7))</f>
        <v>0</v>
      </c>
      <c r="C14" s="290">
        <f>-1*(IF('Cost Summary'!$C$7&gt;'Cost Summary'!D$7,0,'Cost Summary'!D$7-'Cost Summary'!$C$7))</f>
        <v>0</v>
      </c>
      <c r="D14" s="290">
        <f>-1*(IF('Cost Summary'!$C$7&gt;'Cost Summary'!E$7,0,'Cost Summary'!E$7-'Cost Summary'!$C$7))</f>
        <v>0</v>
      </c>
      <c r="E14" s="290">
        <f>-1*(IF('Cost Summary'!$C$7&gt;'Cost Summary'!F$7,0,'Cost Summary'!F$7-'Cost Summary'!$C$7))</f>
        <v>0</v>
      </c>
      <c r="F14" s="290">
        <f>-1*(IF('Cost Summary'!$C$7&gt;'Cost Summary'!G$7,0,'Cost Summary'!G$7-'Cost Summary'!$C$7))</f>
        <v>0</v>
      </c>
      <c r="G14" s="290">
        <f>-1*(IF('Cost Summary'!$C$7&gt;'Cost Summary'!H$7,0,'Cost Summary'!H$7-'Cost Summary'!$C$7))</f>
        <v>0</v>
      </c>
      <c r="H14" s="291">
        <f>-1*(IF('Cost Summary'!$C$7&gt;'Cost Summary'!I$7,0,'Cost Summary'!I$7-'Cost Summary'!$C$7))</f>
        <v>0</v>
      </c>
      <c r="I14" s="2"/>
    </row>
    <row r="15" spans="1:9" x14ac:dyDescent="0.3">
      <c r="A15" s="288" t="s">
        <v>545</v>
      </c>
      <c r="B15" s="289">
        <f>-1*(IF('Cost Summary'!C$8&lt;'Cost Summary'!$C$8,0,'Cost Summary'!C$8-'Cost Summary'!$C$8))</f>
        <v>0</v>
      </c>
      <c r="C15" s="290">
        <f>-1*(IF('Cost Summary'!D$8&lt;'Cost Summary'!$C$8,0,'Cost Summary'!D$8-'Cost Summary'!$C$8))</f>
        <v>0</v>
      </c>
      <c r="D15" s="290">
        <f>-1*(IF('Cost Summary'!E$8&lt;'Cost Summary'!$C$8,0,'Cost Summary'!E$8-'Cost Summary'!$C$8))</f>
        <v>0</v>
      </c>
      <c r="E15" s="290">
        <f>-1*(IF('Cost Summary'!F$8&lt;'Cost Summary'!$C$8,0,'Cost Summary'!F$8-'Cost Summary'!$C$8))</f>
        <v>0</v>
      </c>
      <c r="F15" s="290">
        <f>-1*(IF('Cost Summary'!G$8&lt;'Cost Summary'!$C$8,0,'Cost Summary'!G$8-'Cost Summary'!$C$8))</f>
        <v>0</v>
      </c>
      <c r="G15" s="290">
        <f>-1*(IF('Cost Summary'!H$8&lt;'Cost Summary'!$C$8,0,'Cost Summary'!H$8-'Cost Summary'!$C$8))</f>
        <v>0</v>
      </c>
      <c r="H15" s="291">
        <f>-1*(IF('Cost Summary'!I$8&lt;'Cost Summary'!$C$8,0,'Cost Summary'!I$8-'Cost Summary'!$C$8))</f>
        <v>0</v>
      </c>
      <c r="I15" s="2"/>
    </row>
    <row r="16" spans="1:9" x14ac:dyDescent="0.3">
      <c r="A16" s="288" t="s">
        <v>546</v>
      </c>
      <c r="B16" s="289">
        <f>-1*(IF('Cost Summary'!C$9&lt;'Cost Summary'!$C$9,0,'Cost Summary'!C$9-'Cost Summary'!$C$9))</f>
        <v>0</v>
      </c>
      <c r="C16" s="290">
        <f>-1*(IF('Cost Summary'!D$9&lt;'Cost Summary'!$C$9,0,'Cost Summary'!D$9-'Cost Summary'!$C$9))</f>
        <v>0</v>
      </c>
      <c r="D16" s="290">
        <f>-1*(IF('Cost Summary'!E$9&lt;'Cost Summary'!$C$9,0,'Cost Summary'!E$9-'Cost Summary'!$C$9))</f>
        <v>0</v>
      </c>
      <c r="E16" s="290">
        <f>-1*(IF('Cost Summary'!F$9&lt;'Cost Summary'!$C$9,0,'Cost Summary'!F$9-'Cost Summary'!$C$9))</f>
        <v>0</v>
      </c>
      <c r="F16" s="290">
        <f>-1*(IF('Cost Summary'!G$9&lt;'Cost Summary'!$C$9,0,'Cost Summary'!G$9-'Cost Summary'!$C$9))</f>
        <v>0</v>
      </c>
      <c r="G16" s="290">
        <f>-1*(IF('Cost Summary'!H$9&lt;'Cost Summary'!$C$9,0,'Cost Summary'!H$9-'Cost Summary'!$C$9))</f>
        <v>0</v>
      </c>
      <c r="H16" s="291">
        <f>-1*(IF('Cost Summary'!I$9&lt;'Cost Summary'!$C$9,0,'Cost Summary'!I$9-'Cost Summary'!$C$9))</f>
        <v>0</v>
      </c>
      <c r="I16" s="2"/>
    </row>
    <row r="17" spans="1:9" x14ac:dyDescent="0.3">
      <c r="A17" s="288" t="s">
        <v>547</v>
      </c>
      <c r="B17" s="289">
        <f>-1*(IF('Cost Summary'!C$10&lt;'Cost Summary'!$C$10,0,'Cost Summary'!C$10-'Cost Summary'!$C$10))</f>
        <v>0</v>
      </c>
      <c r="C17" s="290">
        <f>-1*(IF('Cost Summary'!D$10&lt;'Cost Summary'!$C$10,0,'Cost Summary'!D$10-'Cost Summary'!$C$10))</f>
        <v>0</v>
      </c>
      <c r="D17" s="290">
        <f>-1*(IF('Cost Summary'!E$10&lt;'Cost Summary'!$C$10,0,'Cost Summary'!E$10-'Cost Summary'!$C$10))</f>
        <v>0</v>
      </c>
      <c r="E17" s="290">
        <f>-1*(IF('Cost Summary'!F$10&lt;'Cost Summary'!$C$10,0,'Cost Summary'!F$10-'Cost Summary'!$C$10))</f>
        <v>0</v>
      </c>
      <c r="F17" s="290">
        <f>-1*(IF('Cost Summary'!G$10&lt;'Cost Summary'!$C$10,0,'Cost Summary'!G$10-'Cost Summary'!$C$10))</f>
        <v>0</v>
      </c>
      <c r="G17" s="290">
        <f>-1*(IF('Cost Summary'!H$10&lt;'Cost Summary'!$C$10,0,'Cost Summary'!H$10-'Cost Summary'!$C$10))</f>
        <v>0</v>
      </c>
      <c r="H17" s="291">
        <f>-1*(IF('Cost Summary'!I$10&lt;'Cost Summary'!$C$10,0,'Cost Summary'!I$10-'Cost Summary'!$C$10))</f>
        <v>0</v>
      </c>
      <c r="I17" s="2"/>
    </row>
    <row r="18" spans="1:9" x14ac:dyDescent="0.3">
      <c r="A18" s="288" t="s">
        <v>596</v>
      </c>
      <c r="B18" s="289">
        <f>-1*(IF('Cost Summary'!C$11&lt;'Cost Summary'!$C$11,0,'Cost Summary'!C$11-'Cost Summary'!$C$11))</f>
        <v>0</v>
      </c>
      <c r="C18" s="290">
        <f>-1*(IF('Cost Summary'!$C$11&lt;'Cost Summary'!D$11,0,'Cost Summary'!$C$11-'Cost Summary'!D$11))</f>
        <v>0</v>
      </c>
      <c r="D18" s="290">
        <f>-1*(IF('Cost Summary'!$C$11&lt;'Cost Summary'!E$11,0,'Cost Summary'!$C$11-'Cost Summary'!E$11))</f>
        <v>0</v>
      </c>
      <c r="E18" s="290">
        <f>-1*(IF('Cost Summary'!$C$11&lt;'Cost Summary'!F$11,0,'Cost Summary'!$C$11-'Cost Summary'!F$11))</f>
        <v>0</v>
      </c>
      <c r="F18" s="290">
        <f>-1*(IF('Cost Summary'!$C$11&lt;'Cost Summary'!G$11,0,'Cost Summary'!$C$11-'Cost Summary'!G$11))</f>
        <v>0</v>
      </c>
      <c r="G18" s="290">
        <f>-1*(IF('Cost Summary'!$C$11&lt;'Cost Summary'!H$11,0,'Cost Summary'!$C$11-'Cost Summary'!H$11))</f>
        <v>0</v>
      </c>
      <c r="H18" s="291">
        <f>-1*(IF('Cost Summary'!$C$11&lt;'Cost Summary'!I$11,0,'Cost Summary'!$C$11-'Cost Summary'!I$11))</f>
        <v>0</v>
      </c>
      <c r="I18" s="2"/>
    </row>
    <row r="19" spans="1:9" x14ac:dyDescent="0.3">
      <c r="A19" s="288" t="s">
        <v>622</v>
      </c>
      <c r="B19" s="289">
        <f ca="1">-1*(IF('Risk Summary'!C$15&lt;'Risk Summary'!$C$15,0,'Risk Summary'!C$15-'Risk Summary'!$C$15))</f>
        <v>0</v>
      </c>
      <c r="C19" s="290">
        <f ca="1">-1*(IF('Risk Summary'!D$15&lt;'Risk Summary'!$C$15,0,'Risk Summary'!D$15-'Risk Summary'!$C$15))</f>
        <v>0</v>
      </c>
      <c r="D19" s="290">
        <f ca="1">-1*(IF('Risk Summary'!E$15&lt;'Risk Summary'!$C$15,0,'Risk Summary'!E$15-'Risk Summary'!$C$15))</f>
        <v>0</v>
      </c>
      <c r="E19" s="290">
        <f ca="1">-1*(IF('Risk Summary'!F$15&lt;'Risk Summary'!$C$15,0,'Risk Summary'!F$15-'Risk Summary'!$C$15))</f>
        <v>0</v>
      </c>
      <c r="F19" s="290">
        <f ca="1">-1*(IF('Risk Summary'!G$15&lt;'Risk Summary'!$C$15,0,'Risk Summary'!G$15-'Risk Summary'!$C$15))</f>
        <v>0</v>
      </c>
      <c r="G19" s="290">
        <f ca="1">-1*(IF('Risk Summary'!H$15&lt;'Risk Summary'!$C$15,0,'Risk Summary'!H$15-'Risk Summary'!$C$15))</f>
        <v>0</v>
      </c>
      <c r="H19" s="291">
        <f ca="1">-1*(IF('Risk Summary'!I$15&lt;'Risk Summary'!$C$15,0,'Risk Summary'!I$15-'Risk Summary'!$C$15))</f>
        <v>0</v>
      </c>
      <c r="I19" s="2"/>
    </row>
    <row r="20" spans="1:9" x14ac:dyDescent="0.3">
      <c r="A20" s="292" t="s">
        <v>548</v>
      </c>
      <c r="B20" s="293">
        <f ca="1">SUM(B13:B19)</f>
        <v>0</v>
      </c>
      <c r="C20" s="294">
        <f t="shared" ref="C20:H20" ca="1" si="4">SUM(C13:C19)</f>
        <v>0</v>
      </c>
      <c r="D20" s="294">
        <f t="shared" ca="1" si="4"/>
        <v>0</v>
      </c>
      <c r="E20" s="294">
        <f t="shared" ca="1" si="4"/>
        <v>0</v>
      </c>
      <c r="F20" s="294">
        <f t="shared" ca="1" si="4"/>
        <v>0</v>
      </c>
      <c r="G20" s="294">
        <f t="shared" ca="1" si="4"/>
        <v>0</v>
      </c>
      <c r="H20" s="549">
        <f t="shared" ca="1" si="4"/>
        <v>0</v>
      </c>
      <c r="I20" s="2"/>
    </row>
    <row r="21" spans="1:9" x14ac:dyDescent="0.3">
      <c r="A21" s="598" t="s">
        <v>57</v>
      </c>
      <c r="B21" s="598"/>
      <c r="C21" s="598"/>
      <c r="D21" s="598"/>
      <c r="E21" s="598"/>
      <c r="F21" s="598"/>
      <c r="G21" s="598"/>
      <c r="H21" s="598"/>
      <c r="I21" s="2"/>
    </row>
    <row r="22" spans="1:9" x14ac:dyDescent="0.3">
      <c r="A22" s="288" t="s">
        <v>549</v>
      </c>
      <c r="B22" s="285">
        <f>IF('Cost Summary'!$C$4&lt;'Cost Summary'!C$4,0,'Cost Summary'!$C$4-'Cost Summary'!C$4)</f>
        <v>0</v>
      </c>
      <c r="C22" s="286">
        <f>IF('Cost Summary'!$C$4&lt;'Cost Summary'!D$4,0,'Cost Summary'!$C$4-'Cost Summary'!D$4)</f>
        <v>0</v>
      </c>
      <c r="D22" s="286">
        <f>IF('Cost Summary'!$C$4&lt;'Cost Summary'!E$4,0,'Cost Summary'!$C$4-'Cost Summary'!E$4)</f>
        <v>0</v>
      </c>
      <c r="E22" s="286">
        <f>IF('Cost Summary'!$C$4&lt;'Cost Summary'!F$4,0,'Cost Summary'!$C$4-'Cost Summary'!F$4)</f>
        <v>0</v>
      </c>
      <c r="F22" s="286">
        <f>IF('Cost Summary'!$C$4&lt;'Cost Summary'!G$4,0,'Cost Summary'!$C$4-'Cost Summary'!G$4)</f>
        <v>0</v>
      </c>
      <c r="G22" s="286">
        <f>IF('Cost Summary'!$C$4&lt;'Cost Summary'!H$4,0,'Cost Summary'!$C$4-'Cost Summary'!H$4)</f>
        <v>0</v>
      </c>
      <c r="H22" s="287">
        <f>IF('Cost Summary'!$C$4&lt;'Cost Summary'!I$4,0,'Cost Summary'!$C$4-'Cost Summary'!I$4)</f>
        <v>0</v>
      </c>
      <c r="I22" s="2"/>
    </row>
    <row r="23" spans="1:9" x14ac:dyDescent="0.3">
      <c r="A23" s="288" t="s">
        <v>550</v>
      </c>
      <c r="B23" s="289">
        <f>IF('Cost Summary'!$C$7&lt;'Cost Summary'!C$7,0,'Cost Summary'!$C$7-'Cost Summary'!C$7)</f>
        <v>0</v>
      </c>
      <c r="C23" s="290">
        <f>IF('Cost Summary'!$C$7&lt;'Cost Summary'!D$7,0,'Cost Summary'!$C$7-'Cost Summary'!D$7)</f>
        <v>0</v>
      </c>
      <c r="D23" s="290">
        <f>IF('Cost Summary'!$C$7&lt;'Cost Summary'!E$7,0,'Cost Summary'!$C$7-'Cost Summary'!E$7)</f>
        <v>0</v>
      </c>
      <c r="E23" s="290">
        <f>IF('Cost Summary'!$C$7&lt;'Cost Summary'!F$7,0,'Cost Summary'!$C$7-'Cost Summary'!F$7)</f>
        <v>0</v>
      </c>
      <c r="F23" s="290">
        <f>IF('Cost Summary'!$C$7&lt;'Cost Summary'!G$7,0,'Cost Summary'!$C$7-'Cost Summary'!G$7)</f>
        <v>0</v>
      </c>
      <c r="G23" s="290">
        <f>IF('Cost Summary'!$C$7&lt;'Cost Summary'!H$7,0,'Cost Summary'!$C$7-'Cost Summary'!H$7)</f>
        <v>0</v>
      </c>
      <c r="H23" s="291">
        <f>IF('Cost Summary'!$C$7&lt;'Cost Summary'!I$7,0,'Cost Summary'!$C$7-'Cost Summary'!I$7)</f>
        <v>0</v>
      </c>
      <c r="I23" s="2"/>
    </row>
    <row r="24" spans="1:9" x14ac:dyDescent="0.3">
      <c r="A24" s="288" t="s">
        <v>551</v>
      </c>
      <c r="B24" s="289">
        <f>IF('Cost Summary'!$C$8&lt;'Cost Summary'!C$8,0,'Cost Summary'!$C$8-'Cost Summary'!C$8)</f>
        <v>0</v>
      </c>
      <c r="C24" s="290">
        <f>IF('Cost Summary'!$C$8&lt;'Cost Summary'!D$8,0,'Cost Summary'!$C$8-'Cost Summary'!D$8)</f>
        <v>0</v>
      </c>
      <c r="D24" s="290">
        <f>IF('Cost Summary'!$C$8&lt;'Cost Summary'!E$8,0,'Cost Summary'!$C$8-'Cost Summary'!E$8)</f>
        <v>0</v>
      </c>
      <c r="E24" s="290">
        <f>IF('Cost Summary'!$C$8&lt;'Cost Summary'!F$8,0,'Cost Summary'!$C$8-'Cost Summary'!F$8)</f>
        <v>0</v>
      </c>
      <c r="F24" s="290">
        <f>IF('Cost Summary'!$C$8&lt;'Cost Summary'!G$8,0,'Cost Summary'!$C$8-'Cost Summary'!G$8)</f>
        <v>0</v>
      </c>
      <c r="G24" s="290">
        <f>IF('Cost Summary'!$C$8&lt;'Cost Summary'!H$8,0,'Cost Summary'!$C$8-'Cost Summary'!H$8)</f>
        <v>0</v>
      </c>
      <c r="H24" s="291">
        <f>IF('Cost Summary'!$C$8&lt;'Cost Summary'!I$8,0,'Cost Summary'!$C$8-'Cost Summary'!I$8)</f>
        <v>0</v>
      </c>
      <c r="I24" s="2"/>
    </row>
    <row r="25" spans="1:9" x14ac:dyDescent="0.3">
      <c r="A25" s="288" t="s">
        <v>552</v>
      </c>
      <c r="B25" s="289">
        <f>IF('Cost Summary'!$C$9&lt;'Cost Summary'!C$9,0,'Cost Summary'!$C$9-'Cost Summary'!C$9)</f>
        <v>0</v>
      </c>
      <c r="C25" s="290">
        <f>IF('Cost Summary'!$C$9&lt;'Cost Summary'!D$9,0,'Cost Summary'!$C$9-'Cost Summary'!D$9)</f>
        <v>0</v>
      </c>
      <c r="D25" s="290">
        <f>IF('Cost Summary'!$C$9&lt;'Cost Summary'!E$9,0,'Cost Summary'!$C$9-'Cost Summary'!E$9)</f>
        <v>0</v>
      </c>
      <c r="E25" s="290">
        <f>IF('Cost Summary'!$C$9&lt;'Cost Summary'!F$9,0,'Cost Summary'!$C$9-'Cost Summary'!F$9)</f>
        <v>0</v>
      </c>
      <c r="F25" s="290">
        <f>IF('Cost Summary'!$C$9&lt;'Cost Summary'!G$9,0,'Cost Summary'!$C$9-'Cost Summary'!G$9)</f>
        <v>0</v>
      </c>
      <c r="G25" s="290">
        <f>IF('Cost Summary'!$C$9&lt;'Cost Summary'!H$9,0,'Cost Summary'!$C$9-'Cost Summary'!H$9)</f>
        <v>0</v>
      </c>
      <c r="H25" s="291">
        <f>IF('Cost Summary'!$C$9&lt;'Cost Summary'!I$9,0,'Cost Summary'!$C$9-'Cost Summary'!I$9)</f>
        <v>0</v>
      </c>
      <c r="I25" s="2"/>
    </row>
    <row r="26" spans="1:9" x14ac:dyDescent="0.3">
      <c r="A26" s="288" t="s">
        <v>553</v>
      </c>
      <c r="B26" s="289">
        <f>IF('Cost Summary'!$C$10&lt;'Cost Summary'!C$10,0,'Cost Summary'!$C$10-'Cost Summary'!C$10)</f>
        <v>0</v>
      </c>
      <c r="C26" s="290">
        <f>IF('Cost Summary'!$C$10&lt;'Cost Summary'!D$10,0,'Cost Summary'!$C$10-'Cost Summary'!D$10)</f>
        <v>0</v>
      </c>
      <c r="D26" s="290">
        <f>IF('Cost Summary'!$C$10&lt;'Cost Summary'!E$10,0,'Cost Summary'!$C$10-'Cost Summary'!E$10)</f>
        <v>0</v>
      </c>
      <c r="E26" s="290">
        <f>IF('Cost Summary'!$C$10&lt;'Cost Summary'!F$10,0,'Cost Summary'!$C$10-'Cost Summary'!F$10)</f>
        <v>0</v>
      </c>
      <c r="F26" s="290">
        <f>IF('Cost Summary'!$C$10&lt;'Cost Summary'!G$10,0,'Cost Summary'!$C$10-'Cost Summary'!G$10)</f>
        <v>0</v>
      </c>
      <c r="G26" s="290">
        <f>IF('Cost Summary'!$C$10&lt;'Cost Summary'!H$10,0,'Cost Summary'!$C$10-'Cost Summary'!H$10)</f>
        <v>0</v>
      </c>
      <c r="H26" s="291">
        <f>IF('Cost Summary'!$C$10&lt;'Cost Summary'!I$10,0,'Cost Summary'!$C$10-'Cost Summary'!I$10)</f>
        <v>0</v>
      </c>
      <c r="I26" s="2"/>
    </row>
    <row r="27" spans="1:9" x14ac:dyDescent="0.3">
      <c r="A27" s="288" t="s">
        <v>597</v>
      </c>
      <c r="B27" s="289">
        <f>IF('Cost Summary'!$C$11&lt;'Cost Summary'!C$11,0,'Cost Summary'!$C$11-'Cost Summary'!C$11)</f>
        <v>0</v>
      </c>
      <c r="C27" s="290">
        <f>IF('Cost Summary'!D$11&lt;'Cost Summary'!$C$11,0,'Cost Summary'!D$11-'Cost Summary'!$C$11)</f>
        <v>0</v>
      </c>
      <c r="D27" s="290">
        <f>IF('Cost Summary'!E$11&lt;'Cost Summary'!$C$11,0,'Cost Summary'!E$11-'Cost Summary'!$C$11)</f>
        <v>0</v>
      </c>
      <c r="E27" s="290">
        <f>IF('Cost Summary'!F$11&lt;'Cost Summary'!$C$11,0,'Cost Summary'!F$11-'Cost Summary'!$C$11)</f>
        <v>0</v>
      </c>
      <c r="F27" s="290">
        <f>IF('Cost Summary'!G$11&lt;'Cost Summary'!$C$11,0,'Cost Summary'!G$11-'Cost Summary'!$C$11)</f>
        <v>0</v>
      </c>
      <c r="G27" s="290">
        <f>IF('Cost Summary'!H$11&lt;'Cost Summary'!$C$11,0,'Cost Summary'!H$11-'Cost Summary'!$C$11)</f>
        <v>0</v>
      </c>
      <c r="H27" s="291">
        <f>IF('Cost Summary'!I$11&lt;'Cost Summary'!$C$11,0,'Cost Summary'!I$11-'Cost Summary'!$C$11)</f>
        <v>0</v>
      </c>
      <c r="I27" s="2"/>
    </row>
    <row r="28" spans="1:9" x14ac:dyDescent="0.3">
      <c r="A28" s="288" t="s">
        <v>623</v>
      </c>
      <c r="B28" s="289">
        <f ca="1">IF('Risk Summary'!$C$15&lt;'Risk Summary'!C$15,0,'Risk Summary'!$C$15-'Risk Summary'!C$15)</f>
        <v>0</v>
      </c>
      <c r="C28" s="290">
        <f ca="1">IF('Risk Summary'!$C$15&lt;'Risk Summary'!D$15,0,'Risk Summary'!$C$15-'Risk Summary'!D$15)</f>
        <v>0</v>
      </c>
      <c r="D28" s="290">
        <f ca="1">IF('Risk Summary'!$C$15&lt;'Risk Summary'!E$15,0,'Risk Summary'!$C$15-'Risk Summary'!E$15)</f>
        <v>0</v>
      </c>
      <c r="E28" s="290">
        <f ca="1">IF('Risk Summary'!$C$15&lt;'Risk Summary'!F$15,0,'Risk Summary'!$C$15-'Risk Summary'!F$15)</f>
        <v>0</v>
      </c>
      <c r="F28" s="290">
        <f ca="1">IF('Risk Summary'!$C$15&lt;'Risk Summary'!G$15,0,'Risk Summary'!$C$15-'Risk Summary'!G$15)</f>
        <v>0</v>
      </c>
      <c r="G28" s="290">
        <f ca="1">IF('Risk Summary'!$C$15&lt;'Risk Summary'!H$15,0,'Risk Summary'!$C$15-'Risk Summary'!H$15)</f>
        <v>0</v>
      </c>
      <c r="H28" s="291">
        <f ca="1">IF('Risk Summary'!$C$15&lt;'Risk Summary'!I$15,0,'Risk Summary'!$C$15-'Risk Summary'!I$15)</f>
        <v>0</v>
      </c>
      <c r="I28" s="2"/>
    </row>
    <row r="29" spans="1:9" x14ac:dyDescent="0.3">
      <c r="A29" s="288" t="s">
        <v>554</v>
      </c>
      <c r="B29" s="289">
        <f>IF('Benefit Summary'!C$4-'Benefit Summary'!$C$4&lt;0,0,'Benefit Summary'!C$4-'Benefit Summary'!$C$4)</f>
        <v>0</v>
      </c>
      <c r="C29" s="290">
        <f>IF('Benefit Summary'!D$4-'Benefit Summary'!$C$4&lt;0,0,'Benefit Summary'!D$4-'Benefit Summary'!$C$4)</f>
        <v>0</v>
      </c>
      <c r="D29" s="290">
        <f>IF('Benefit Summary'!E$4-'Benefit Summary'!$C$4&lt;0,0,'Benefit Summary'!E$4-'Benefit Summary'!$C$4)</f>
        <v>0</v>
      </c>
      <c r="E29" s="290">
        <f>IF('Benefit Summary'!F$4-'Benefit Summary'!$C$4&lt;0,0,'Benefit Summary'!F$4-'Benefit Summary'!$C$4)</f>
        <v>0</v>
      </c>
      <c r="F29" s="290">
        <f>IF('Benefit Summary'!G$4-'Benefit Summary'!$C$4&lt;0,0,'Benefit Summary'!G$4-'Benefit Summary'!$C$4)</f>
        <v>0</v>
      </c>
      <c r="G29" s="290">
        <f>IF('Benefit Summary'!H$4-'Benefit Summary'!$C$4&lt;0,0,'Benefit Summary'!H$4-'Benefit Summary'!$C$4)</f>
        <v>0</v>
      </c>
      <c r="H29" s="291">
        <f>IF('Benefit Summary'!I$4-'Benefit Summary'!$C$4&lt;0,0,'Benefit Summary'!I$4-'Benefit Summary'!$C$4)</f>
        <v>0</v>
      </c>
      <c r="I29" s="2"/>
    </row>
    <row r="30" spans="1:9" x14ac:dyDescent="0.3">
      <c r="A30" s="288" t="s">
        <v>555</v>
      </c>
      <c r="B30" s="289">
        <f>IF('Benefit Summary'!C$5-'Benefit Summary'!$C$5&lt;0,0,'Benefit Summary'!C$5-'Benefit Summary'!$C$5)</f>
        <v>0</v>
      </c>
      <c r="C30" s="290">
        <f>IF('Benefit Summary'!D$5-'Benefit Summary'!$C$5&lt;0,0,'Benefit Summary'!D$5-'Benefit Summary'!$C$5)</f>
        <v>0</v>
      </c>
      <c r="D30" s="290">
        <f>IF('Benefit Summary'!E$5-'Benefit Summary'!$C$5&lt;0,0,'Benefit Summary'!E$5-'Benefit Summary'!$C$5)</f>
        <v>0</v>
      </c>
      <c r="E30" s="290">
        <f>IF('Benefit Summary'!F$5-'Benefit Summary'!$C$5&lt;0,0,'Benefit Summary'!F$5-'Benefit Summary'!$C$5)</f>
        <v>0</v>
      </c>
      <c r="F30" s="290">
        <f>IF('Benefit Summary'!G$5-'Benefit Summary'!$C$5&lt;0,0,'Benefit Summary'!G$5-'Benefit Summary'!$C$5)</f>
        <v>0</v>
      </c>
      <c r="G30" s="290">
        <f>IF('Benefit Summary'!H$5-'Benefit Summary'!$C$5&lt;0,0,'Benefit Summary'!H$5-'Benefit Summary'!$C$5)</f>
        <v>0</v>
      </c>
      <c r="H30" s="291">
        <f>IF('Benefit Summary'!I$5-'Benefit Summary'!$C$5&lt;0,0,'Benefit Summary'!I$5-'Benefit Summary'!$C$5)</f>
        <v>0</v>
      </c>
      <c r="I30" s="2"/>
    </row>
    <row r="31" spans="1:9" x14ac:dyDescent="0.3">
      <c r="A31" s="288" t="s">
        <v>556</v>
      </c>
      <c r="B31" s="289">
        <f>IF('Benefit Summary'!C$6-'Benefit Summary'!$C$6&lt;0,0,'Benefit Summary'!C$6-'Benefit Summary'!$C$6)</f>
        <v>0</v>
      </c>
      <c r="C31" s="290">
        <f>IF('Benefit Summary'!D$6-'Benefit Summary'!$C$6&lt;0,0,'Benefit Summary'!D$6-'Benefit Summary'!$C$6)</f>
        <v>0</v>
      </c>
      <c r="D31" s="290">
        <f>IF('Benefit Summary'!E$6-'Benefit Summary'!$C$6&lt;0,0,'Benefit Summary'!E$6-'Benefit Summary'!$C$6)</f>
        <v>0</v>
      </c>
      <c r="E31" s="290">
        <f>IF('Benefit Summary'!F$6-'Benefit Summary'!$C$6&lt;0,0,'Benefit Summary'!F$6-'Benefit Summary'!$C$6)</f>
        <v>0</v>
      </c>
      <c r="F31" s="290">
        <f>IF('Benefit Summary'!G$6-'Benefit Summary'!$C$6&lt;0,0,'Benefit Summary'!G$6-'Benefit Summary'!$C$6)</f>
        <v>0</v>
      </c>
      <c r="G31" s="290">
        <f>IF('Benefit Summary'!H$6-'Benefit Summary'!$C$6&lt;0,0,'Benefit Summary'!H$6-'Benefit Summary'!$C$6)</f>
        <v>0</v>
      </c>
      <c r="H31" s="291">
        <f>IF('Benefit Summary'!I$6-'Benefit Summary'!$C$6&lt;0,0,'Benefit Summary'!I$6-'Benefit Summary'!$C$6)</f>
        <v>0</v>
      </c>
      <c r="I31" s="2"/>
    </row>
    <row r="32" spans="1:9" x14ac:dyDescent="0.3">
      <c r="A32" s="292" t="s">
        <v>557</v>
      </c>
      <c r="B32" s="404">
        <f ca="1">SUM(B22:B31)</f>
        <v>0</v>
      </c>
      <c r="C32" s="402">
        <f t="shared" ref="C32:H32" ca="1" si="5">SUM(C22:C31)</f>
        <v>0</v>
      </c>
      <c r="D32" s="402">
        <f t="shared" ca="1" si="5"/>
        <v>0</v>
      </c>
      <c r="E32" s="402">
        <f t="shared" ca="1" si="5"/>
        <v>0</v>
      </c>
      <c r="F32" s="402">
        <f t="shared" ca="1" si="5"/>
        <v>0</v>
      </c>
      <c r="G32" s="402">
        <f t="shared" ca="1" si="5"/>
        <v>0</v>
      </c>
      <c r="H32" s="405">
        <f t="shared" ca="1" si="5"/>
        <v>0</v>
      </c>
      <c r="I32" s="2"/>
    </row>
    <row r="33" spans="1:10" x14ac:dyDescent="0.3">
      <c r="A33" s="602" t="s">
        <v>415</v>
      </c>
      <c r="B33" s="598"/>
      <c r="C33" s="598"/>
      <c r="D33" s="598"/>
      <c r="E33" s="598"/>
      <c r="F33" s="598"/>
      <c r="G33" s="598"/>
      <c r="H33" s="598"/>
      <c r="I33" s="2"/>
    </row>
    <row r="34" spans="1:10" x14ac:dyDescent="0.3">
      <c r="A34" s="298" t="s">
        <v>510</v>
      </c>
      <c r="B34" s="299"/>
      <c r="C34" s="300">
        <f ca="1">C32+C20</f>
        <v>0</v>
      </c>
      <c r="D34" s="300">
        <f t="shared" ref="D34:H34" ca="1" si="6">D32+D20</f>
        <v>0</v>
      </c>
      <c r="E34" s="300">
        <f t="shared" ca="1" si="6"/>
        <v>0</v>
      </c>
      <c r="F34" s="300">
        <f t="shared" ca="1" si="6"/>
        <v>0</v>
      </c>
      <c r="G34" s="300">
        <f t="shared" ca="1" si="6"/>
        <v>0</v>
      </c>
      <c r="H34" s="300">
        <f t="shared" ca="1" si="6"/>
        <v>0</v>
      </c>
      <c r="I34" s="2"/>
    </row>
    <row r="35" spans="1:10" x14ac:dyDescent="0.3">
      <c r="A35" s="215" t="s">
        <v>587</v>
      </c>
      <c r="B35" s="238"/>
      <c r="C35" s="258" t="str">
        <f ca="1">IF(C32=0,"",C32/-C20)</f>
        <v/>
      </c>
      <c r="D35" s="258" t="str">
        <f ca="1">IF(D32=0,"",D32/-D20)</f>
        <v/>
      </c>
      <c r="E35" s="258" t="str">
        <f t="shared" ref="E35:H35" ca="1" si="7">IF(E32=0,"",E32/-E20)</f>
        <v/>
      </c>
      <c r="F35" s="258" t="str">
        <f t="shared" ca="1" si="7"/>
        <v/>
      </c>
      <c r="G35" s="258" t="str">
        <f t="shared" ca="1" si="7"/>
        <v/>
      </c>
      <c r="H35" s="258" t="str">
        <f t="shared" ca="1" si="7"/>
        <v/>
      </c>
      <c r="I35" s="201"/>
    </row>
    <row r="36" spans="1:10" x14ac:dyDescent="0.3">
      <c r="A36" s="2"/>
      <c r="B36" s="2"/>
      <c r="C36" s="2"/>
      <c r="D36" s="2"/>
      <c r="E36" s="2"/>
      <c r="F36" s="2"/>
      <c r="G36" s="2"/>
      <c r="H36" s="2"/>
      <c r="I36" s="2"/>
      <c r="J36" s="2"/>
    </row>
    <row r="37" spans="1:10" x14ac:dyDescent="0.3">
      <c r="A37" s="2"/>
      <c r="B37" s="2"/>
      <c r="C37" s="2"/>
      <c r="D37" s="2"/>
      <c r="E37" s="2"/>
      <c r="F37" s="2"/>
      <c r="G37" s="2"/>
      <c r="H37" s="2"/>
      <c r="I37" s="2"/>
    </row>
    <row r="38" spans="1:10" x14ac:dyDescent="0.3">
      <c r="A38" s="197" t="str">
        <f xml:space="preserve"> "Cost and Risk Summary (Discounted) - " &amp; Factors!$C$10</f>
        <v xml:space="preserve">Cost and Risk Summary (Discounted) - </v>
      </c>
      <c r="B38" s="198"/>
      <c r="C38" s="198"/>
      <c r="D38" s="198"/>
      <c r="E38" s="198"/>
      <c r="F38" s="198"/>
      <c r="G38" s="198"/>
      <c r="H38" s="199"/>
      <c r="I38" s="2"/>
    </row>
    <row r="39" spans="1:10" ht="45" customHeight="1" x14ac:dyDescent="0.3">
      <c r="A39" s="217"/>
      <c r="B39" s="413" t="str">
        <f>"Option 0 - "&amp; Factors!$B$15</f>
        <v xml:space="preserve">Option 0 - </v>
      </c>
      <c r="C39" s="413" t="str">
        <f>"Option 1 - "&amp; Factors!$B$16</f>
        <v xml:space="preserve">Option 1 - </v>
      </c>
      <c r="D39" s="413" t="str">
        <f>"Option 2 - "&amp; Factors!$B$17</f>
        <v xml:space="preserve">Option 2 - </v>
      </c>
      <c r="E39" s="413" t="str">
        <f>"Option 3 - "&amp; Factors!$B$18</f>
        <v xml:space="preserve">Option 3 - </v>
      </c>
      <c r="F39" s="413" t="str">
        <f>"Option 4 - "&amp; Factors!$B$19</f>
        <v xml:space="preserve">Option 4 - </v>
      </c>
      <c r="G39" s="413" t="str">
        <f>"Option 5 - "&amp; Factors!$B$20</f>
        <v xml:space="preserve">Option 5 - </v>
      </c>
      <c r="H39" s="413" t="str">
        <f>"Option 6 - "&amp; Factors!$B$21</f>
        <v xml:space="preserve">Option 6 - </v>
      </c>
      <c r="I39" s="2"/>
    </row>
    <row r="40" spans="1:10" x14ac:dyDescent="0.3">
      <c r="A40" s="407" t="s">
        <v>579</v>
      </c>
      <c r="B40" s="301">
        <f>B53</f>
        <v>0</v>
      </c>
      <c r="C40" s="302">
        <f t="shared" ref="C40:G40" si="8">C53</f>
        <v>0</v>
      </c>
      <c r="D40" s="302">
        <f t="shared" si="8"/>
        <v>0</v>
      </c>
      <c r="E40" s="302">
        <f t="shared" si="8"/>
        <v>0</v>
      </c>
      <c r="F40" s="302">
        <f t="shared" si="8"/>
        <v>0</v>
      </c>
      <c r="G40" s="302">
        <f t="shared" si="8"/>
        <v>0</v>
      </c>
      <c r="H40" s="303">
        <f>H53</f>
        <v>0</v>
      </c>
      <c r="I40" s="2"/>
    </row>
    <row r="41" spans="1:10" x14ac:dyDescent="0.3">
      <c r="A41" s="408" t="s">
        <v>21</v>
      </c>
      <c r="B41" s="304">
        <f ca="1">B65</f>
        <v>0</v>
      </c>
      <c r="C41" s="305">
        <f t="shared" ref="C41:H41" ca="1" si="9">C65</f>
        <v>0</v>
      </c>
      <c r="D41" s="305">
        <f t="shared" ca="1" si="9"/>
        <v>0</v>
      </c>
      <c r="E41" s="305">
        <f t="shared" ca="1" si="9"/>
        <v>0</v>
      </c>
      <c r="F41" s="305">
        <f t="shared" ca="1" si="9"/>
        <v>0</v>
      </c>
      <c r="G41" s="305">
        <f t="shared" ca="1" si="9"/>
        <v>0</v>
      </c>
      <c r="H41" s="306">
        <f t="shared" ca="1" si="9"/>
        <v>0</v>
      </c>
      <c r="I41" s="2"/>
    </row>
    <row r="42" spans="1:10" x14ac:dyDescent="0.3">
      <c r="A42" s="215" t="s">
        <v>580</v>
      </c>
      <c r="B42" s="409">
        <f ca="1">B67</f>
        <v>0</v>
      </c>
      <c r="C42" s="410">
        <f t="shared" ref="C42:H42" ca="1" si="10">C67</f>
        <v>0</v>
      </c>
      <c r="D42" s="410">
        <f t="shared" ca="1" si="10"/>
        <v>0</v>
      </c>
      <c r="E42" s="410">
        <f t="shared" ca="1" si="10"/>
        <v>0</v>
      </c>
      <c r="F42" s="410">
        <f t="shared" ca="1" si="10"/>
        <v>0</v>
      </c>
      <c r="G42" s="410">
        <f t="shared" ca="1" si="10"/>
        <v>0</v>
      </c>
      <c r="H42" s="411">
        <f t="shared" ca="1" si="10"/>
        <v>0</v>
      </c>
      <c r="I42" s="2"/>
    </row>
    <row r="43" spans="1:10" x14ac:dyDescent="0.3">
      <c r="A43" s="2"/>
      <c r="B43" s="2"/>
      <c r="C43" s="2"/>
      <c r="D43" s="2"/>
      <c r="E43" s="2"/>
      <c r="F43" s="2"/>
      <c r="G43" s="2"/>
      <c r="H43" s="2"/>
      <c r="I43" s="2"/>
    </row>
    <row r="44" spans="1:10" x14ac:dyDescent="0.3">
      <c r="A44" s="197" t="str">
        <f xml:space="preserve"> "Detailed Cost, Risk and Benefit Summary (Discounted) - " &amp; Factors!$C$10</f>
        <v xml:space="preserve">Detailed Cost, Risk and Benefit Summary (Discounted) - </v>
      </c>
      <c r="B44" s="198"/>
      <c r="C44" s="198"/>
      <c r="D44" s="198"/>
      <c r="E44" s="198"/>
      <c r="F44" s="198"/>
      <c r="G44" s="198"/>
      <c r="H44" s="199"/>
    </row>
    <row r="45" spans="1:10" ht="45" customHeight="1" x14ac:dyDescent="0.3">
      <c r="A45" s="217"/>
      <c r="B45" s="413" t="str">
        <f>"Option 0 - "&amp; Factors!$B$15</f>
        <v xml:space="preserve">Option 0 - </v>
      </c>
      <c r="C45" s="413" t="str">
        <f>"Option 1 - "&amp; Factors!$B$16</f>
        <v xml:space="preserve">Option 1 - </v>
      </c>
      <c r="D45" s="413" t="str">
        <f>"Option 2 - "&amp; Factors!$B$17</f>
        <v xml:space="preserve">Option 2 - </v>
      </c>
      <c r="E45" s="413" t="str">
        <f>"Option 3 - "&amp; Factors!$B$18</f>
        <v xml:space="preserve">Option 3 - </v>
      </c>
      <c r="F45" s="413" t="str">
        <f>"Option 4 - "&amp; Factors!$B$19</f>
        <v xml:space="preserve">Option 4 - </v>
      </c>
      <c r="G45" s="413" t="str">
        <f>"Option 5 - "&amp; Factors!$B$20</f>
        <v xml:space="preserve">Option 5 - </v>
      </c>
      <c r="H45" s="413" t="str">
        <f>"Option 6 - "&amp; Factors!$B$21</f>
        <v xml:space="preserve">Option 6 - </v>
      </c>
    </row>
    <row r="46" spans="1:10" x14ac:dyDescent="0.3">
      <c r="A46" s="239" t="s">
        <v>426</v>
      </c>
      <c r="B46" s="301">
        <f>-1*('Cost Summary'!C$4)</f>
        <v>0</v>
      </c>
      <c r="C46" s="302">
        <f>-1*('Cost Summary'!D$4)</f>
        <v>0</v>
      </c>
      <c r="D46" s="302">
        <f>-1*('Cost Summary'!E$4)</f>
        <v>0</v>
      </c>
      <c r="E46" s="302">
        <f>-1*('Cost Summary'!F$4)</f>
        <v>0</v>
      </c>
      <c r="F46" s="302">
        <f>-1*('Cost Summary'!G$4)</f>
        <v>0</v>
      </c>
      <c r="G46" s="302">
        <f>-1*('Cost Summary'!H$4)</f>
        <v>0</v>
      </c>
      <c r="H46" s="303">
        <f>-1*('Cost Summary'!I$4)</f>
        <v>0</v>
      </c>
    </row>
    <row r="47" spans="1:10" x14ac:dyDescent="0.3">
      <c r="A47" s="240" t="s">
        <v>427</v>
      </c>
      <c r="B47" s="304">
        <f>-1*('Cost Summary'!C$5)</f>
        <v>0</v>
      </c>
      <c r="C47" s="305">
        <f>-1*('Cost Summary'!D$5)</f>
        <v>0</v>
      </c>
      <c r="D47" s="305">
        <f>-1*('Cost Summary'!E$5)</f>
        <v>0</v>
      </c>
      <c r="E47" s="305">
        <f>-1*('Cost Summary'!F$5)</f>
        <v>0</v>
      </c>
      <c r="F47" s="305">
        <f>-1*('Cost Summary'!G$5)</f>
        <v>0</v>
      </c>
      <c r="G47" s="305">
        <f>-1*('Cost Summary'!H$5)</f>
        <v>0</v>
      </c>
      <c r="H47" s="306">
        <f>-1*('Cost Summary'!I$5)</f>
        <v>0</v>
      </c>
    </row>
    <row r="48" spans="1:10" x14ac:dyDescent="0.3">
      <c r="A48" s="240" t="s">
        <v>428</v>
      </c>
      <c r="B48" s="304">
        <f>-1*('Cost Summary'!C$6)</f>
        <v>0</v>
      </c>
      <c r="C48" s="305">
        <f>-1*('Cost Summary'!D$6)</f>
        <v>0</v>
      </c>
      <c r="D48" s="305">
        <f>-1*('Cost Summary'!E$6)</f>
        <v>0</v>
      </c>
      <c r="E48" s="305">
        <f>-1*('Cost Summary'!F$6)</f>
        <v>0</v>
      </c>
      <c r="F48" s="305">
        <f>-1*('Cost Summary'!G$6)</f>
        <v>0</v>
      </c>
      <c r="G48" s="305">
        <f>-1*('Cost Summary'!H$6)</f>
        <v>0</v>
      </c>
      <c r="H48" s="306">
        <f>-1*('Cost Summary'!I$6)</f>
        <v>0</v>
      </c>
    </row>
    <row r="49" spans="1:8" x14ac:dyDescent="0.3">
      <c r="A49" s="240" t="s">
        <v>429</v>
      </c>
      <c r="B49" s="304">
        <f>-1*('Cost Summary'!C$8)</f>
        <v>0</v>
      </c>
      <c r="C49" s="305">
        <f>-1*('Cost Summary'!D$8)</f>
        <v>0</v>
      </c>
      <c r="D49" s="305">
        <f>-1*('Cost Summary'!E$8)</f>
        <v>0</v>
      </c>
      <c r="E49" s="305">
        <f>-1*('Cost Summary'!F$8)</f>
        <v>0</v>
      </c>
      <c r="F49" s="305">
        <f>-1*('Cost Summary'!G$8)</f>
        <v>0</v>
      </c>
      <c r="G49" s="305">
        <f>-1*('Cost Summary'!H$8)</f>
        <v>0</v>
      </c>
      <c r="H49" s="306">
        <f>-1*('Cost Summary'!I$8)</f>
        <v>0</v>
      </c>
    </row>
    <row r="50" spans="1:8" x14ac:dyDescent="0.3">
      <c r="A50" s="240" t="s">
        <v>430</v>
      </c>
      <c r="B50" s="304">
        <f>-1*('Cost Summary'!C$9)</f>
        <v>0</v>
      </c>
      <c r="C50" s="305">
        <f>-1*('Cost Summary'!D$9)</f>
        <v>0</v>
      </c>
      <c r="D50" s="305">
        <f>-1*('Cost Summary'!E$9)</f>
        <v>0</v>
      </c>
      <c r="E50" s="305">
        <f>-1*('Cost Summary'!F$9)</f>
        <v>0</v>
      </c>
      <c r="F50" s="305">
        <f>-1*('Cost Summary'!G$9)</f>
        <v>0</v>
      </c>
      <c r="G50" s="305">
        <f>-1*('Cost Summary'!H$9)</f>
        <v>0</v>
      </c>
      <c r="H50" s="306">
        <f>-1*('Cost Summary'!I$9)</f>
        <v>0</v>
      </c>
    </row>
    <row r="51" spans="1:8" x14ac:dyDescent="0.3">
      <c r="A51" s="240" t="s">
        <v>431</v>
      </c>
      <c r="B51" s="304">
        <f>-1*('Cost Summary'!C$10)</f>
        <v>0</v>
      </c>
      <c r="C51" s="305">
        <f>-1*('Cost Summary'!D$10)</f>
        <v>0</v>
      </c>
      <c r="D51" s="305">
        <f>-1*('Cost Summary'!E$10)</f>
        <v>0</v>
      </c>
      <c r="E51" s="305">
        <f>-1*('Cost Summary'!F$10)</f>
        <v>0</v>
      </c>
      <c r="F51" s="305">
        <f>-1*('Cost Summary'!G$10)</f>
        <v>0</v>
      </c>
      <c r="G51" s="305">
        <f>-1*('Cost Summary'!H$10)</f>
        <v>0</v>
      </c>
      <c r="H51" s="306">
        <f>-1*('Cost Summary'!I$10)</f>
        <v>0</v>
      </c>
    </row>
    <row r="52" spans="1:8" x14ac:dyDescent="0.3">
      <c r="A52" s="424" t="s">
        <v>598</v>
      </c>
      <c r="B52" s="304">
        <f>-1*('Cost Summary'!C$11)</f>
        <v>0</v>
      </c>
      <c r="C52" s="305">
        <f>-1*('Cost Summary'!D$11)</f>
        <v>0</v>
      </c>
      <c r="D52" s="305">
        <f>-1*('Cost Summary'!E$11)</f>
        <v>0</v>
      </c>
      <c r="E52" s="305">
        <f>-1*('Cost Summary'!F$11)</f>
        <v>0</v>
      </c>
      <c r="F52" s="305">
        <f>-1*('Cost Summary'!G$11)</f>
        <v>0</v>
      </c>
      <c r="G52" s="305">
        <f>-1*('Cost Summary'!H$11)</f>
        <v>0</v>
      </c>
      <c r="H52" s="306">
        <f>-1*('Cost Summary'!I$11)</f>
        <v>0</v>
      </c>
    </row>
    <row r="53" spans="1:8" x14ac:dyDescent="0.3">
      <c r="A53" s="423" t="s">
        <v>579</v>
      </c>
      <c r="B53" s="295">
        <f>(SUM(B46:B51))-B52</f>
        <v>0</v>
      </c>
      <c r="C53" s="296">
        <f t="shared" ref="C53:H53" si="11">(SUM(C46:C51))-C52</f>
        <v>0</v>
      </c>
      <c r="D53" s="296">
        <f t="shared" si="11"/>
        <v>0</v>
      </c>
      <c r="E53" s="296">
        <f t="shared" si="11"/>
        <v>0</v>
      </c>
      <c r="F53" s="296">
        <f t="shared" si="11"/>
        <v>0</v>
      </c>
      <c r="G53" s="296">
        <f t="shared" si="11"/>
        <v>0</v>
      </c>
      <c r="H53" s="297">
        <f t="shared" si="11"/>
        <v>0</v>
      </c>
    </row>
    <row r="54" spans="1:8" x14ac:dyDescent="0.3">
      <c r="A54" s="239" t="s">
        <v>432</v>
      </c>
      <c r="B54" s="289">
        <f ca="1">-1*('Risk Summary'!C$4)</f>
        <v>0</v>
      </c>
      <c r="C54" s="290">
        <f ca="1">-1*('Risk Summary'!D$4)</f>
        <v>0</v>
      </c>
      <c r="D54" s="290">
        <f ca="1">-1*('Risk Summary'!E$4)</f>
        <v>0</v>
      </c>
      <c r="E54" s="290">
        <f ca="1">-1*('Risk Summary'!F$4)</f>
        <v>0</v>
      </c>
      <c r="F54" s="290">
        <f ca="1">-1*('Risk Summary'!G$4)</f>
        <v>0</v>
      </c>
      <c r="G54" s="290">
        <f ca="1">-1*('Risk Summary'!H$4)</f>
        <v>0</v>
      </c>
      <c r="H54" s="291">
        <f ca="1">-1*('Risk Summary'!I$4)</f>
        <v>0</v>
      </c>
    </row>
    <row r="55" spans="1:8" x14ac:dyDescent="0.3">
      <c r="A55" s="240" t="s">
        <v>433</v>
      </c>
      <c r="B55" s="289">
        <f ca="1">-1*('Risk Summary'!C$5)</f>
        <v>0</v>
      </c>
      <c r="C55" s="290">
        <f ca="1">-1*('Risk Summary'!D$5)</f>
        <v>0</v>
      </c>
      <c r="D55" s="290">
        <f ca="1">-1*('Risk Summary'!E$5)</f>
        <v>0</v>
      </c>
      <c r="E55" s="290">
        <f ca="1">-1*('Risk Summary'!F$5)</f>
        <v>0</v>
      </c>
      <c r="F55" s="290">
        <f ca="1">-1*('Risk Summary'!G$5)</f>
        <v>0</v>
      </c>
      <c r="G55" s="290">
        <f ca="1">-1*('Risk Summary'!H$5)</f>
        <v>0</v>
      </c>
      <c r="H55" s="291">
        <f ca="1">-1*('Risk Summary'!I$5)</f>
        <v>0</v>
      </c>
    </row>
    <row r="56" spans="1:8" x14ac:dyDescent="0.3">
      <c r="A56" s="240" t="s">
        <v>434</v>
      </c>
      <c r="B56" s="289">
        <f ca="1">-1*('Risk Summary'!C$6)</f>
        <v>0</v>
      </c>
      <c r="C56" s="290">
        <f ca="1">-1*('Risk Summary'!D$6)</f>
        <v>0</v>
      </c>
      <c r="D56" s="290">
        <f ca="1">-1*('Risk Summary'!E$6)</f>
        <v>0</v>
      </c>
      <c r="E56" s="290">
        <f ca="1">-1*('Risk Summary'!F$6)</f>
        <v>0</v>
      </c>
      <c r="F56" s="290">
        <f ca="1">-1*('Risk Summary'!G$6)</f>
        <v>0</v>
      </c>
      <c r="G56" s="290">
        <f ca="1">-1*('Risk Summary'!H$6)</f>
        <v>0</v>
      </c>
      <c r="H56" s="291">
        <f ca="1">-1*('Risk Summary'!I$6)</f>
        <v>0</v>
      </c>
    </row>
    <row r="57" spans="1:8" x14ac:dyDescent="0.3">
      <c r="A57" s="240" t="s">
        <v>435</v>
      </c>
      <c r="B57" s="289">
        <f ca="1">-1*('Risk Summary'!C$7)</f>
        <v>0</v>
      </c>
      <c r="C57" s="290">
        <f ca="1">-1*('Risk Summary'!D$7)</f>
        <v>0</v>
      </c>
      <c r="D57" s="290">
        <f ca="1">-1*('Risk Summary'!E$7)</f>
        <v>0</v>
      </c>
      <c r="E57" s="290">
        <f ca="1">-1*('Risk Summary'!F$7)</f>
        <v>0</v>
      </c>
      <c r="F57" s="290">
        <f ca="1">-1*('Risk Summary'!G$7)</f>
        <v>0</v>
      </c>
      <c r="G57" s="290">
        <f ca="1">-1*('Risk Summary'!H$7)</f>
        <v>0</v>
      </c>
      <c r="H57" s="291">
        <f ca="1">-1*('Risk Summary'!I$7)</f>
        <v>0</v>
      </c>
    </row>
    <row r="58" spans="1:8" x14ac:dyDescent="0.3">
      <c r="A58" s="240" t="s">
        <v>436</v>
      </c>
      <c r="B58" s="289">
        <f ca="1">-1*('Risk Summary'!C$8)</f>
        <v>0</v>
      </c>
      <c r="C58" s="290">
        <f ca="1">-1*('Risk Summary'!D$8)</f>
        <v>0</v>
      </c>
      <c r="D58" s="290">
        <f ca="1">-1*('Risk Summary'!E$8)</f>
        <v>0</v>
      </c>
      <c r="E58" s="290">
        <f ca="1">-1*('Risk Summary'!F$8)</f>
        <v>0</v>
      </c>
      <c r="F58" s="290">
        <f ca="1">-1*('Risk Summary'!G$8)</f>
        <v>0</v>
      </c>
      <c r="G58" s="290">
        <f ca="1">-1*('Risk Summary'!H$8)</f>
        <v>0</v>
      </c>
      <c r="H58" s="291">
        <f ca="1">-1*('Risk Summary'!I$8)</f>
        <v>0</v>
      </c>
    </row>
    <row r="59" spans="1:8" x14ac:dyDescent="0.3">
      <c r="A59" s="240" t="s">
        <v>437</v>
      </c>
      <c r="B59" s="289">
        <f ca="1">-1*('Risk Summary'!C$9)</f>
        <v>0</v>
      </c>
      <c r="C59" s="290">
        <f ca="1">-1*('Risk Summary'!D$9)</f>
        <v>0</v>
      </c>
      <c r="D59" s="290">
        <f ca="1">-1*('Risk Summary'!E$9)</f>
        <v>0</v>
      </c>
      <c r="E59" s="290">
        <f ca="1">-1*('Risk Summary'!F$9)</f>
        <v>0</v>
      </c>
      <c r="F59" s="290">
        <f ca="1">-1*('Risk Summary'!G$9)</f>
        <v>0</v>
      </c>
      <c r="G59" s="290">
        <f ca="1">-1*('Risk Summary'!H$9)</f>
        <v>0</v>
      </c>
      <c r="H59" s="291">
        <f ca="1">-1*('Risk Summary'!I$9)</f>
        <v>0</v>
      </c>
    </row>
    <row r="60" spans="1:8" x14ac:dyDescent="0.3">
      <c r="A60" s="240" t="s">
        <v>438</v>
      </c>
      <c r="B60" s="289">
        <f ca="1">-1*('Risk Summary'!C$10)</f>
        <v>0</v>
      </c>
      <c r="C60" s="290">
        <f ca="1">-1*('Risk Summary'!D$10)</f>
        <v>0</v>
      </c>
      <c r="D60" s="290">
        <f ca="1">-1*('Risk Summary'!E$10)</f>
        <v>0</v>
      </c>
      <c r="E60" s="290">
        <f ca="1">-1*('Risk Summary'!F$10)</f>
        <v>0</v>
      </c>
      <c r="F60" s="290">
        <f ca="1">-1*('Risk Summary'!G$10)</f>
        <v>0</v>
      </c>
      <c r="G60" s="290">
        <f ca="1">-1*('Risk Summary'!H$10)</f>
        <v>0</v>
      </c>
      <c r="H60" s="291">
        <f ca="1">-1*('Risk Summary'!I$10)</f>
        <v>0</v>
      </c>
    </row>
    <row r="61" spans="1:8" x14ac:dyDescent="0.3">
      <c r="A61" s="240" t="s">
        <v>439</v>
      </c>
      <c r="B61" s="289">
        <f ca="1">-1*('Risk Summary'!C$11)</f>
        <v>0</v>
      </c>
      <c r="C61" s="290">
        <f ca="1">-1*('Risk Summary'!D$11)</f>
        <v>0</v>
      </c>
      <c r="D61" s="290">
        <f ca="1">-1*('Risk Summary'!E$11)</f>
        <v>0</v>
      </c>
      <c r="E61" s="290">
        <f ca="1">-1*('Risk Summary'!F$11)</f>
        <v>0</v>
      </c>
      <c r="F61" s="290">
        <f ca="1">-1*('Risk Summary'!G$11)</f>
        <v>0</v>
      </c>
      <c r="G61" s="290">
        <f ca="1">-1*('Risk Summary'!H$11)</f>
        <v>0</v>
      </c>
      <c r="H61" s="291">
        <f ca="1">-1*('Risk Summary'!I$11)</f>
        <v>0</v>
      </c>
    </row>
    <row r="62" spans="1:8" x14ac:dyDescent="0.3">
      <c r="A62" s="240" t="s">
        <v>440</v>
      </c>
      <c r="B62" s="289">
        <f ca="1">-1*('Risk Summary'!C$12)</f>
        <v>0</v>
      </c>
      <c r="C62" s="290">
        <f ca="1">-1*('Risk Summary'!D$12)</f>
        <v>0</v>
      </c>
      <c r="D62" s="290">
        <f ca="1">-1*('Risk Summary'!E$12)</f>
        <v>0</v>
      </c>
      <c r="E62" s="290">
        <f ca="1">-1*('Risk Summary'!F$12)</f>
        <v>0</v>
      </c>
      <c r="F62" s="290">
        <f ca="1">-1*('Risk Summary'!G$12)</f>
        <v>0</v>
      </c>
      <c r="G62" s="290">
        <f ca="1">-1*('Risk Summary'!H$12)</f>
        <v>0</v>
      </c>
      <c r="H62" s="291">
        <f ca="1">-1*('Risk Summary'!I$12)</f>
        <v>0</v>
      </c>
    </row>
    <row r="63" spans="1:8" x14ac:dyDescent="0.3">
      <c r="A63" s="240" t="s">
        <v>441</v>
      </c>
      <c r="B63" s="289">
        <f ca="1">-1*('Risk Summary'!C$13)</f>
        <v>0</v>
      </c>
      <c r="C63" s="290">
        <f ca="1">-1*('Risk Summary'!D$13)</f>
        <v>0</v>
      </c>
      <c r="D63" s="290">
        <f ca="1">-1*('Risk Summary'!E$13)</f>
        <v>0</v>
      </c>
      <c r="E63" s="290">
        <f ca="1">-1*('Risk Summary'!F$13)</f>
        <v>0</v>
      </c>
      <c r="F63" s="290">
        <f ca="1">-1*('Risk Summary'!G$13)</f>
        <v>0</v>
      </c>
      <c r="G63" s="290">
        <f ca="1">-1*('Risk Summary'!H$13)</f>
        <v>0</v>
      </c>
      <c r="H63" s="291">
        <f ca="1">-1*('Risk Summary'!I$13)</f>
        <v>0</v>
      </c>
    </row>
    <row r="64" spans="1:8" x14ac:dyDescent="0.3">
      <c r="A64" s="424" t="s">
        <v>585</v>
      </c>
      <c r="B64" s="289">
        <f ca="1">-1*('Risk Summary'!C$14)</f>
        <v>0</v>
      </c>
      <c r="C64" s="290">
        <f ca="1">-1*('Risk Summary'!D$14)</f>
        <v>0</v>
      </c>
      <c r="D64" s="290">
        <f ca="1">-1*('Risk Summary'!E$14)</f>
        <v>0</v>
      </c>
      <c r="E64" s="290">
        <f ca="1">-1*('Risk Summary'!F$14)</f>
        <v>0</v>
      </c>
      <c r="F64" s="290">
        <f ca="1">-1*('Risk Summary'!G$14)</f>
        <v>0</v>
      </c>
      <c r="G64" s="290">
        <f ca="1">-1*('Risk Summary'!H$14)</f>
        <v>0</v>
      </c>
      <c r="H64" s="291">
        <f ca="1">-1*('Risk Summary'!I$14)</f>
        <v>0</v>
      </c>
    </row>
    <row r="65" spans="1:9" x14ac:dyDescent="0.3">
      <c r="A65" s="423" t="s">
        <v>21</v>
      </c>
      <c r="B65" s="295">
        <f ca="1">SUM(B54:B64)</f>
        <v>0</v>
      </c>
      <c r="C65" s="296">
        <f t="shared" ref="C65:H65" ca="1" si="12">SUM(C54:C64)</f>
        <v>0</v>
      </c>
      <c r="D65" s="296">
        <f t="shared" ca="1" si="12"/>
        <v>0</v>
      </c>
      <c r="E65" s="296">
        <f t="shared" ca="1" si="12"/>
        <v>0</v>
      </c>
      <c r="F65" s="296">
        <f t="shared" ca="1" si="12"/>
        <v>0</v>
      </c>
      <c r="G65" s="296">
        <f t="shared" ca="1" si="12"/>
        <v>0</v>
      </c>
      <c r="H65" s="297">
        <f t="shared" ca="1" si="12"/>
        <v>0</v>
      </c>
    </row>
    <row r="66" spans="1:9" x14ac:dyDescent="0.3">
      <c r="A66" s="241" t="s">
        <v>581</v>
      </c>
      <c r="B66" s="216">
        <f>'Risk Summary'!C$29</f>
        <v>0</v>
      </c>
      <c r="C66" s="214">
        <f>'Risk Summary'!D$29</f>
        <v>0</v>
      </c>
      <c r="D66" s="214">
        <f>'Risk Summary'!E$29</f>
        <v>0</v>
      </c>
      <c r="E66" s="214">
        <f>'Risk Summary'!F$29</f>
        <v>0</v>
      </c>
      <c r="F66" s="214">
        <f>'Risk Summary'!G$29</f>
        <v>0</v>
      </c>
      <c r="G66" s="214">
        <f>'Risk Summary'!H$29</f>
        <v>0</v>
      </c>
      <c r="H66" s="531">
        <f>'Risk Summary'!I$29</f>
        <v>0</v>
      </c>
      <c r="I66" s="2"/>
    </row>
    <row r="67" spans="1:9" x14ac:dyDescent="0.3">
      <c r="A67" s="218" t="s">
        <v>580</v>
      </c>
      <c r="B67" s="299">
        <f t="shared" ref="B67:H67" ca="1" si="13">B53+B65</f>
        <v>0</v>
      </c>
      <c r="C67" s="425">
        <f t="shared" ca="1" si="13"/>
        <v>0</v>
      </c>
      <c r="D67" s="425">
        <f t="shared" ca="1" si="13"/>
        <v>0</v>
      </c>
      <c r="E67" s="425">
        <f t="shared" ca="1" si="13"/>
        <v>0</v>
      </c>
      <c r="F67" s="425">
        <f t="shared" ca="1" si="13"/>
        <v>0</v>
      </c>
      <c r="G67" s="425">
        <f t="shared" ca="1" si="13"/>
        <v>0</v>
      </c>
      <c r="H67" s="426">
        <f t="shared" ca="1" si="13"/>
        <v>0</v>
      </c>
    </row>
    <row r="68" spans="1:9" x14ac:dyDescent="0.3">
      <c r="A68" s="424" t="s">
        <v>22</v>
      </c>
      <c r="B68" s="285">
        <f>'Benefit Summary'!C4</f>
        <v>0</v>
      </c>
      <c r="C68" s="286">
        <f>'Benefit Summary'!D4</f>
        <v>0</v>
      </c>
      <c r="D68" s="286">
        <f>'Benefit Summary'!E4</f>
        <v>0</v>
      </c>
      <c r="E68" s="286">
        <f>'Benefit Summary'!F4</f>
        <v>0</v>
      </c>
      <c r="F68" s="286">
        <f>'Benefit Summary'!G4</f>
        <v>0</v>
      </c>
      <c r="G68" s="286">
        <f>'Benefit Summary'!H4</f>
        <v>0</v>
      </c>
      <c r="H68" s="287">
        <f>'Benefit Summary'!I4</f>
        <v>0</v>
      </c>
    </row>
    <row r="69" spans="1:9" x14ac:dyDescent="0.3">
      <c r="A69" s="424" t="s">
        <v>583</v>
      </c>
      <c r="B69" s="289">
        <f>'Benefit Summary'!C5</f>
        <v>0</v>
      </c>
      <c r="C69" s="290">
        <f>'Benefit Summary'!D5</f>
        <v>0</v>
      </c>
      <c r="D69" s="290">
        <f>'Benefit Summary'!E5</f>
        <v>0</v>
      </c>
      <c r="E69" s="290">
        <f>'Benefit Summary'!F5</f>
        <v>0</v>
      </c>
      <c r="F69" s="290">
        <f>'Benefit Summary'!G5</f>
        <v>0</v>
      </c>
      <c r="G69" s="290">
        <f>'Benefit Summary'!H5</f>
        <v>0</v>
      </c>
      <c r="H69" s="291">
        <f>'Benefit Summary'!I5</f>
        <v>0</v>
      </c>
    </row>
    <row r="70" spans="1:9" x14ac:dyDescent="0.3">
      <c r="A70" s="424" t="s">
        <v>23</v>
      </c>
      <c r="B70" s="289">
        <f>'Benefit Summary'!C6</f>
        <v>0</v>
      </c>
      <c r="C70" s="290">
        <f>'Benefit Summary'!D6</f>
        <v>0</v>
      </c>
      <c r="D70" s="290">
        <f>'Benefit Summary'!E6</f>
        <v>0</v>
      </c>
      <c r="E70" s="290">
        <f>'Benefit Summary'!F6</f>
        <v>0</v>
      </c>
      <c r="F70" s="290">
        <f>'Benefit Summary'!G6</f>
        <v>0</v>
      </c>
      <c r="G70" s="290">
        <f>'Benefit Summary'!H6</f>
        <v>0</v>
      </c>
      <c r="H70" s="291">
        <f>'Benefit Summary'!I6</f>
        <v>0</v>
      </c>
    </row>
    <row r="71" spans="1:9" x14ac:dyDescent="0.3">
      <c r="A71" s="423" t="s">
        <v>586</v>
      </c>
      <c r="B71" s="295">
        <f>SUM(B68:B70)</f>
        <v>0</v>
      </c>
      <c r="C71" s="296">
        <f t="shared" ref="C71:H71" si="14">SUM(C68:C70)</f>
        <v>0</v>
      </c>
      <c r="D71" s="296">
        <f t="shared" si="14"/>
        <v>0</v>
      </c>
      <c r="E71" s="296">
        <f t="shared" si="14"/>
        <v>0</v>
      </c>
      <c r="F71" s="296">
        <f t="shared" si="14"/>
        <v>0</v>
      </c>
      <c r="G71" s="296">
        <f t="shared" si="14"/>
        <v>0</v>
      </c>
      <c r="H71" s="297">
        <f t="shared" si="14"/>
        <v>0</v>
      </c>
    </row>
  </sheetData>
  <sheetProtection algorithmName="SHA-512" hashValue="NKyYxFwrlz6UuHuUuLzrHyNe7sgQeQWGe3ojsDzwd7c1Jzz27DmL0std7TeyqovhpzqFYt4JHD92IWtQtrxBLQ==" saltValue="jWU94rYrquTpjUu4RRYDBA==" spinCount="100000" sheet="1" objects="1" scenarios="1"/>
  <mergeCells count="3">
    <mergeCell ref="A21:H21"/>
    <mergeCell ref="A12:H12"/>
    <mergeCell ref="A33:H33"/>
  </mergeCells>
  <hyperlinks>
    <hyperlink ref="C1" location="'User Instructions'!A1" display="Back to User Instructions" xr:uid="{00000000-0004-0000-0300-000000000000}"/>
    <hyperlink ref="B1" location="'Model Structure'!A1" display="Back to Model Structure" xr:uid="{00000000-0004-0000-0300-000001000000}"/>
  </hyperlinks>
  <pageMargins left="0.7" right="0.7" top="0.75" bottom="0.75" header="0.3" footer="0.3"/>
  <pageSetup paperSize="9" scale="60"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rgb="FFFF0000"/>
  </sheetPr>
  <dimension ref="A1:BX93"/>
  <sheetViews>
    <sheetView topLeftCell="A37" workbookViewId="0">
      <pane xSplit="2" topLeftCell="C1" activePane="topRight" state="frozen"/>
      <selection activeCell="D83" sqref="D83"/>
      <selection pane="topRight" activeCell="D83" sqref="D83"/>
    </sheetView>
  </sheetViews>
  <sheetFormatPr defaultRowHeight="14.4" x14ac:dyDescent="0.3"/>
  <cols>
    <col min="1" max="1" width="45.44140625" bestFit="1" customWidth="1"/>
    <col min="2" max="2" width="13.5546875" customWidth="1"/>
    <col min="3" max="6" width="28" style="1" customWidth="1"/>
    <col min="7" max="9" width="28" customWidth="1"/>
    <col min="10" max="76" width="10.88671875" customWidth="1"/>
  </cols>
  <sheetData>
    <row r="1" spans="1:76" ht="15" customHeight="1" x14ac:dyDescent="0.3">
      <c r="A1" s="14" t="str">
        <f>"ECONOMIC COSTS ANALYSIS - " &amp; Factors!$C$10</f>
        <v xml:space="preserve">ECONOMIC COSTS ANALYSIS - </v>
      </c>
      <c r="B1" s="14"/>
      <c r="C1" s="387" t="s">
        <v>421</v>
      </c>
      <c r="D1" s="387"/>
      <c r="E1" s="15"/>
      <c r="F1" s="15"/>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row>
    <row r="2" spans="1:76" x14ac:dyDescent="0.3">
      <c r="C2" s="382" t="s">
        <v>573</v>
      </c>
      <c r="D2"/>
      <c r="E2"/>
      <c r="F2"/>
    </row>
    <row r="3" spans="1:76" ht="45" customHeight="1" x14ac:dyDescent="0.3">
      <c r="A3" s="613" t="str">
        <f>"Summary (Discounted) - " &amp;Factors!$C$10</f>
        <v xml:space="preserve">Summary (Discounted) - </v>
      </c>
      <c r="B3" s="614"/>
      <c r="C3" s="414" t="str">
        <f xml:space="preserve"> Factors!$A$15&amp; "- " &amp; Factors!$B$15</f>
        <v xml:space="preserve">Option 0 - </v>
      </c>
      <c r="D3" s="414" t="str">
        <f xml:space="preserve"> Factors!$A$16 &amp; "- " &amp; Factors!$B$16</f>
        <v xml:space="preserve">Option 1 - </v>
      </c>
      <c r="E3" s="414" t="str">
        <f xml:space="preserve"> Factors!$A$17 &amp; "- " &amp; Factors!$B$17</f>
        <v xml:space="preserve">Option 2- </v>
      </c>
      <c r="F3" s="414" t="str">
        <f xml:space="preserve"> Factors!$A$18 &amp; "- " &amp; Factors!$B$18</f>
        <v xml:space="preserve">Option 3- </v>
      </c>
      <c r="G3" s="414" t="str">
        <f xml:space="preserve"> Factors!$A$19 &amp; "- " &amp; Factors!$B$19</f>
        <v xml:space="preserve">Option 4- </v>
      </c>
      <c r="H3" s="414" t="str">
        <f xml:space="preserve"> Factors!$A$20 &amp; "- " &amp; Factors!$B$20</f>
        <v xml:space="preserve">Option 5- </v>
      </c>
      <c r="I3" s="414" t="str">
        <f xml:space="preserve"> Factors!$A$21 &amp; "- " &amp; Factors!$B$21</f>
        <v xml:space="preserve">Option 6- </v>
      </c>
    </row>
    <row r="4" spans="1:76" x14ac:dyDescent="0.3">
      <c r="A4" s="604" t="s">
        <v>67</v>
      </c>
      <c r="B4" s="605"/>
      <c r="C4" s="259">
        <f>$C$17</f>
        <v>0</v>
      </c>
      <c r="D4" s="259">
        <f>$C$18</f>
        <v>0</v>
      </c>
      <c r="E4" s="259">
        <f>$C$19</f>
        <v>0</v>
      </c>
      <c r="F4" s="259">
        <f>$C$20</f>
        <v>0</v>
      </c>
      <c r="G4" s="259">
        <f>$C$21</f>
        <v>0</v>
      </c>
      <c r="H4" s="259">
        <f>$C$22</f>
        <v>0</v>
      </c>
      <c r="I4" s="259">
        <f>$C$23</f>
        <v>0</v>
      </c>
    </row>
    <row r="5" spans="1:76" x14ac:dyDescent="0.3">
      <c r="A5" s="604" t="s">
        <v>58</v>
      </c>
      <c r="B5" s="605"/>
      <c r="C5" s="259">
        <f>$C$27</f>
        <v>0</v>
      </c>
      <c r="D5" s="259">
        <f>$C$28</f>
        <v>0</v>
      </c>
      <c r="E5" s="259">
        <f>$C$29</f>
        <v>0</v>
      </c>
      <c r="F5" s="259">
        <f>$C$30</f>
        <v>0</v>
      </c>
      <c r="G5" s="259">
        <f>$C$31</f>
        <v>0</v>
      </c>
      <c r="H5" s="259">
        <f>$C$32</f>
        <v>0</v>
      </c>
      <c r="I5" s="259">
        <f>$C$33</f>
        <v>0</v>
      </c>
    </row>
    <row r="6" spans="1:76" x14ac:dyDescent="0.3">
      <c r="A6" s="615" t="s">
        <v>68</v>
      </c>
      <c r="B6" s="616"/>
      <c r="C6" s="259">
        <f>C37</f>
        <v>0</v>
      </c>
      <c r="D6" s="259">
        <f>C38</f>
        <v>0</v>
      </c>
      <c r="E6" s="259">
        <f>C39</f>
        <v>0</v>
      </c>
      <c r="F6" s="259">
        <f>C40</f>
        <v>0</v>
      </c>
      <c r="G6" s="259">
        <f>C41</f>
        <v>0</v>
      </c>
      <c r="H6" s="259">
        <f>C42</f>
        <v>0</v>
      </c>
      <c r="I6" s="259">
        <f>C43</f>
        <v>0</v>
      </c>
    </row>
    <row r="7" spans="1:76" x14ac:dyDescent="0.3">
      <c r="A7" s="611" t="s">
        <v>466</v>
      </c>
      <c r="B7" s="612"/>
      <c r="C7" s="260">
        <f>SUM(C5:C6)</f>
        <v>0</v>
      </c>
      <c r="D7" s="260">
        <f t="shared" ref="D7:I7" si="0">SUM(D5:D6)</f>
        <v>0</v>
      </c>
      <c r="E7" s="260">
        <f t="shared" si="0"/>
        <v>0</v>
      </c>
      <c r="F7" s="260">
        <f t="shared" si="0"/>
        <v>0</v>
      </c>
      <c r="G7" s="260">
        <f t="shared" si="0"/>
        <v>0</v>
      </c>
      <c r="H7" s="260">
        <f t="shared" si="0"/>
        <v>0</v>
      </c>
      <c r="I7" s="260">
        <f t="shared" si="0"/>
        <v>0</v>
      </c>
    </row>
    <row r="8" spans="1:76" x14ac:dyDescent="0.3">
      <c r="A8" s="604" t="s">
        <v>59</v>
      </c>
      <c r="B8" s="605"/>
      <c r="C8" s="259">
        <f>$C47</f>
        <v>0</v>
      </c>
      <c r="D8" s="259">
        <f>$C48</f>
        <v>0</v>
      </c>
      <c r="E8" s="259">
        <f>$C49</f>
        <v>0</v>
      </c>
      <c r="F8" s="259">
        <f>$C50</f>
        <v>0</v>
      </c>
      <c r="G8" s="259">
        <f>$C51</f>
        <v>0</v>
      </c>
      <c r="H8" s="259">
        <f>$C52</f>
        <v>0</v>
      </c>
      <c r="I8" s="259">
        <f>$C53</f>
        <v>0</v>
      </c>
    </row>
    <row r="9" spans="1:76" x14ac:dyDescent="0.3">
      <c r="A9" s="604" t="s">
        <v>69</v>
      </c>
      <c r="B9" s="617"/>
      <c r="C9" s="259">
        <f>$C57</f>
        <v>0</v>
      </c>
      <c r="D9" s="259">
        <f>$C58</f>
        <v>0</v>
      </c>
      <c r="E9" s="259">
        <f>$C59</f>
        <v>0</v>
      </c>
      <c r="F9" s="259">
        <f>$C60</f>
        <v>0</v>
      </c>
      <c r="G9" s="259">
        <f>$C61</f>
        <v>0</v>
      </c>
      <c r="H9" s="259">
        <f>$C62</f>
        <v>0</v>
      </c>
      <c r="I9" s="259">
        <f>$C63</f>
        <v>0</v>
      </c>
    </row>
    <row r="10" spans="1:76" x14ac:dyDescent="0.3">
      <c r="A10" s="618" t="s">
        <v>70</v>
      </c>
      <c r="B10" s="618"/>
      <c r="C10" s="259">
        <f>$C$67</f>
        <v>0</v>
      </c>
      <c r="D10" s="259">
        <f>$C$68</f>
        <v>0</v>
      </c>
      <c r="E10" s="259">
        <f>$C$69</f>
        <v>0</v>
      </c>
      <c r="F10" s="259">
        <f>$C$70</f>
        <v>0</v>
      </c>
      <c r="G10" s="259">
        <f>$C$71</f>
        <v>0</v>
      </c>
      <c r="H10" s="259">
        <f>$C$72</f>
        <v>0</v>
      </c>
      <c r="I10" s="259">
        <f>$C$73</f>
        <v>0</v>
      </c>
    </row>
    <row r="11" spans="1:76" x14ac:dyDescent="0.3">
      <c r="A11" s="618" t="s">
        <v>595</v>
      </c>
      <c r="B11" s="618"/>
      <c r="C11" s="259">
        <f>$C$77</f>
        <v>0</v>
      </c>
      <c r="D11" s="259">
        <f>$C$78</f>
        <v>0</v>
      </c>
      <c r="E11" s="259">
        <f>$C$79</f>
        <v>0</v>
      </c>
      <c r="F11" s="259">
        <f>$C$80</f>
        <v>0</v>
      </c>
      <c r="G11" s="259">
        <f>$C$81</f>
        <v>0</v>
      </c>
      <c r="H11" s="259">
        <f>$C$82</f>
        <v>0</v>
      </c>
      <c r="I11" s="259">
        <f>$C$83</f>
        <v>0</v>
      </c>
    </row>
    <row r="12" spans="1:76" x14ac:dyDescent="0.3">
      <c r="A12" s="619" t="s">
        <v>60</v>
      </c>
      <c r="B12" s="620"/>
      <c r="C12" s="261">
        <f>$C$87</f>
        <v>0</v>
      </c>
      <c r="D12" s="261">
        <f>$C$88</f>
        <v>0</v>
      </c>
      <c r="E12" s="261">
        <f>$C$89</f>
        <v>0</v>
      </c>
      <c r="F12" s="261">
        <f>$C$90</f>
        <v>0</v>
      </c>
      <c r="G12" s="261">
        <f>$C$91</f>
        <v>0</v>
      </c>
      <c r="H12" s="261">
        <f>$C$92</f>
        <v>0</v>
      </c>
      <c r="I12" s="261">
        <f>$C$93</f>
        <v>0</v>
      </c>
    </row>
    <row r="13" spans="1:76" x14ac:dyDescent="0.3">
      <c r="A13" s="50"/>
      <c r="B13" s="13"/>
      <c r="C13" s="51"/>
      <c r="D13" s="51"/>
      <c r="E13" s="51"/>
      <c r="F13" s="51"/>
      <c r="G13" s="13"/>
      <c r="H13" s="13"/>
      <c r="I13" s="13"/>
    </row>
    <row r="14" spans="1:76" x14ac:dyDescent="0.3">
      <c r="A14" s="50"/>
      <c r="B14" s="13"/>
      <c r="C14" s="51"/>
      <c r="D14" s="51"/>
      <c r="E14" s="51"/>
      <c r="F14" s="51"/>
    </row>
    <row r="15" spans="1:76" s="13" customFormat="1" x14ac:dyDescent="0.3">
      <c r="A15" s="603" t="str">
        <f>"Opportunity costs - " &amp;Factors!$C$10</f>
        <v xml:space="preserve">Opportunity costs - </v>
      </c>
      <c r="B15" s="603"/>
      <c r="C15" s="52"/>
      <c r="D15" s="53"/>
      <c r="E15" s="52"/>
      <c r="G15" s="12" t="s">
        <v>592</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s="13" customFormat="1" x14ac:dyDescent="0.3">
      <c r="A16" s="606" t="s">
        <v>591</v>
      </c>
      <c r="B16" s="607"/>
      <c r="C16" s="20" t="s">
        <v>579</v>
      </c>
      <c r="D16" s="54" t="s">
        <v>326</v>
      </c>
      <c r="E16" s="21" t="s">
        <v>31</v>
      </c>
      <c r="G16" s="19">
        <v>0</v>
      </c>
      <c r="H16" s="19">
        <v>1</v>
      </c>
      <c r="I16" s="19">
        <v>2</v>
      </c>
      <c r="J16" s="19">
        <v>3</v>
      </c>
      <c r="K16" s="19">
        <v>4</v>
      </c>
      <c r="L16" s="19">
        <v>5</v>
      </c>
      <c r="M16" s="19">
        <v>6</v>
      </c>
      <c r="N16" s="19">
        <v>7</v>
      </c>
      <c r="O16" s="19">
        <v>8</v>
      </c>
      <c r="P16" s="19">
        <v>9</v>
      </c>
      <c r="Q16" s="19">
        <v>10</v>
      </c>
      <c r="R16" s="19">
        <v>11</v>
      </c>
      <c r="S16" s="19">
        <v>12</v>
      </c>
      <c r="T16" s="19">
        <v>13</v>
      </c>
      <c r="U16" s="19">
        <v>14</v>
      </c>
      <c r="V16" s="19">
        <v>15</v>
      </c>
      <c r="W16" s="19">
        <v>16</v>
      </c>
      <c r="X16" s="19">
        <v>17</v>
      </c>
      <c r="Y16" s="19">
        <v>18</v>
      </c>
      <c r="Z16" s="19">
        <v>19</v>
      </c>
      <c r="AA16" s="19">
        <v>20</v>
      </c>
      <c r="AB16" s="19">
        <v>21</v>
      </c>
      <c r="AC16" s="19">
        <v>22</v>
      </c>
      <c r="AD16" s="19">
        <v>23</v>
      </c>
      <c r="AE16" s="19">
        <v>24</v>
      </c>
      <c r="AF16" s="19">
        <v>25</v>
      </c>
      <c r="AG16" s="19">
        <v>26</v>
      </c>
      <c r="AH16" s="19">
        <v>27</v>
      </c>
      <c r="AI16" s="19">
        <v>28</v>
      </c>
      <c r="AJ16" s="19">
        <v>29</v>
      </c>
      <c r="AK16" s="19">
        <v>30</v>
      </c>
      <c r="AL16" s="19">
        <v>31</v>
      </c>
      <c r="AM16" s="19">
        <v>32</v>
      </c>
      <c r="AN16" s="19">
        <v>33</v>
      </c>
      <c r="AO16" s="19">
        <v>34</v>
      </c>
      <c r="AP16" s="19">
        <v>35</v>
      </c>
      <c r="AQ16" s="19">
        <v>36</v>
      </c>
      <c r="AR16" s="19">
        <v>37</v>
      </c>
      <c r="AS16" s="19">
        <v>38</v>
      </c>
      <c r="AT16" s="19">
        <v>39</v>
      </c>
      <c r="AU16" s="19">
        <v>40</v>
      </c>
      <c r="AV16" s="19">
        <v>41</v>
      </c>
      <c r="AW16" s="19">
        <v>42</v>
      </c>
      <c r="AX16" s="19">
        <v>43</v>
      </c>
      <c r="AY16" s="19">
        <v>44</v>
      </c>
      <c r="AZ16" s="19">
        <v>45</v>
      </c>
      <c r="BA16" s="19">
        <v>46</v>
      </c>
      <c r="BB16" s="19">
        <v>47</v>
      </c>
      <c r="BC16" s="19">
        <v>48</v>
      </c>
      <c r="BD16" s="19">
        <v>49</v>
      </c>
      <c r="BE16" s="19">
        <v>50</v>
      </c>
      <c r="BF16" s="19">
        <v>51</v>
      </c>
      <c r="BG16" s="19">
        <v>52</v>
      </c>
      <c r="BH16" s="19">
        <v>53</v>
      </c>
      <c r="BI16" s="19">
        <v>54</v>
      </c>
      <c r="BJ16" s="19">
        <v>55</v>
      </c>
      <c r="BK16" s="19">
        <v>56</v>
      </c>
      <c r="BL16" s="19">
        <v>57</v>
      </c>
      <c r="BM16" s="19">
        <v>58</v>
      </c>
      <c r="BN16" s="19">
        <v>59</v>
      </c>
      <c r="BO16" s="19">
        <v>60</v>
      </c>
      <c r="BP16" s="19">
        <v>61</v>
      </c>
      <c r="BQ16" s="19">
        <v>62</v>
      </c>
      <c r="BR16" s="19">
        <v>63</v>
      </c>
      <c r="BS16" s="19">
        <v>64</v>
      </c>
      <c r="BT16" s="19">
        <v>65</v>
      </c>
      <c r="BU16" s="19">
        <v>66</v>
      </c>
      <c r="BV16" s="19">
        <v>67</v>
      </c>
      <c r="BW16" s="19">
        <v>68</v>
      </c>
      <c r="BX16" s="19">
        <v>69</v>
      </c>
    </row>
    <row r="17" spans="1:76" x14ac:dyDescent="0.3">
      <c r="A17" s="608" t="str">
        <f>"Option 0 - "&amp; Factors!$B$15</f>
        <v xml:space="preserve">Option 0 - </v>
      </c>
      <c r="B17" s="610"/>
      <c r="C17" s="262">
        <f>'Cost Option 0'!$C$107</f>
        <v>0</v>
      </c>
      <c r="D17" s="101" t="str">
        <f>IF(C17=0,"",C17/(MAX($C$17:$C$23)))</f>
        <v/>
      </c>
      <c r="E17" s="55" t="str">
        <f>IF(C17,RANK(C17,$C$17:$C$23,1)-COUNTIF($C$17:$C$23,0),"")</f>
        <v/>
      </c>
      <c r="G17" s="259">
        <f>'Cost Option 0'!D$107</f>
        <v>0</v>
      </c>
      <c r="H17" s="259">
        <f>'Cost Option 0'!E$107</f>
        <v>0</v>
      </c>
      <c r="I17" s="259">
        <f>'Cost Option 0'!F$107</f>
        <v>0</v>
      </c>
      <c r="J17" s="259">
        <f>'Cost Option 0'!G$107</f>
        <v>0</v>
      </c>
      <c r="K17" s="259">
        <f>'Cost Option 0'!H$107</f>
        <v>0</v>
      </c>
      <c r="L17" s="259">
        <f>'Cost Option 0'!I$107</f>
        <v>0</v>
      </c>
      <c r="M17" s="259">
        <f>'Cost Option 0'!J$107</f>
        <v>0</v>
      </c>
      <c r="N17" s="259">
        <f>'Cost Option 0'!K$107</f>
        <v>0</v>
      </c>
      <c r="O17" s="259">
        <f>'Cost Option 0'!L$107</f>
        <v>0</v>
      </c>
      <c r="P17" s="259">
        <f>'Cost Option 0'!M$107</f>
        <v>0</v>
      </c>
      <c r="Q17" s="259">
        <f>'Cost Option 0'!N$107</f>
        <v>0</v>
      </c>
      <c r="R17" s="259">
        <f>'Cost Option 0'!O$107</f>
        <v>0</v>
      </c>
      <c r="S17" s="259">
        <f>'Cost Option 0'!P$107</f>
        <v>0</v>
      </c>
      <c r="T17" s="259">
        <f>'Cost Option 0'!Q$107</f>
        <v>0</v>
      </c>
      <c r="U17" s="259">
        <f>'Cost Option 0'!R$107</f>
        <v>0</v>
      </c>
      <c r="V17" s="259">
        <f>'Cost Option 0'!S$107</f>
        <v>0</v>
      </c>
      <c r="W17" s="259">
        <f>'Cost Option 0'!T$107</f>
        <v>0</v>
      </c>
      <c r="X17" s="259">
        <f>'Cost Option 0'!U$107</f>
        <v>0</v>
      </c>
      <c r="Y17" s="259">
        <f>'Cost Option 0'!V$107</f>
        <v>0</v>
      </c>
      <c r="Z17" s="259">
        <f>'Cost Option 0'!W$107</f>
        <v>0</v>
      </c>
      <c r="AA17" s="259">
        <f>'Cost Option 0'!X$107</f>
        <v>0</v>
      </c>
      <c r="AB17" s="259">
        <f>'Cost Option 0'!Y$107</f>
        <v>0</v>
      </c>
      <c r="AC17" s="259">
        <f>'Cost Option 0'!Z$107</f>
        <v>0</v>
      </c>
      <c r="AD17" s="259">
        <f>'Cost Option 0'!AA$107</f>
        <v>0</v>
      </c>
      <c r="AE17" s="259">
        <f>'Cost Option 0'!AB$107</f>
        <v>0</v>
      </c>
      <c r="AF17" s="259">
        <f>'Cost Option 0'!AC$107</f>
        <v>0</v>
      </c>
      <c r="AG17" s="259">
        <f>'Cost Option 0'!AD$107</f>
        <v>0</v>
      </c>
      <c r="AH17" s="259">
        <f>'Cost Option 0'!AE$107</f>
        <v>0</v>
      </c>
      <c r="AI17" s="259">
        <f>'Cost Option 0'!AF$107</f>
        <v>0</v>
      </c>
      <c r="AJ17" s="259">
        <f>'Cost Option 0'!AG$107</f>
        <v>0</v>
      </c>
      <c r="AK17" s="259">
        <f>'Cost Option 0'!AH$107</f>
        <v>0</v>
      </c>
      <c r="AL17" s="259">
        <f>'Cost Option 0'!AI$107</f>
        <v>0</v>
      </c>
      <c r="AM17" s="259">
        <f>'Cost Option 0'!AJ$107</f>
        <v>0</v>
      </c>
      <c r="AN17" s="259">
        <f>'Cost Option 0'!AK$107</f>
        <v>0</v>
      </c>
      <c r="AO17" s="259">
        <f>'Cost Option 0'!AL$107</f>
        <v>0</v>
      </c>
      <c r="AP17" s="259">
        <f>'Cost Option 0'!AM$107</f>
        <v>0</v>
      </c>
      <c r="AQ17" s="259">
        <f>'Cost Option 0'!AN$107</f>
        <v>0</v>
      </c>
      <c r="AR17" s="259">
        <f>'Cost Option 0'!AO$107</f>
        <v>0</v>
      </c>
      <c r="AS17" s="259">
        <f>'Cost Option 0'!AP$107</f>
        <v>0</v>
      </c>
      <c r="AT17" s="259">
        <f>'Cost Option 0'!AQ$107</f>
        <v>0</v>
      </c>
      <c r="AU17" s="259">
        <f>'Cost Option 0'!AR$107</f>
        <v>0</v>
      </c>
      <c r="AV17" s="259">
        <f>'Cost Option 0'!AS$107</f>
        <v>0</v>
      </c>
      <c r="AW17" s="259">
        <f>'Cost Option 0'!AT$107</f>
        <v>0</v>
      </c>
      <c r="AX17" s="259">
        <f>'Cost Option 0'!AU$107</f>
        <v>0</v>
      </c>
      <c r="AY17" s="259">
        <f>'Cost Option 0'!AV$107</f>
        <v>0</v>
      </c>
      <c r="AZ17" s="259">
        <f>'Cost Option 0'!AW$107</f>
        <v>0</v>
      </c>
      <c r="BA17" s="259">
        <f>'Cost Option 0'!AX$107</f>
        <v>0</v>
      </c>
      <c r="BB17" s="259">
        <f>'Cost Option 0'!AY$107</f>
        <v>0</v>
      </c>
      <c r="BC17" s="259">
        <f>'Cost Option 0'!AZ$107</f>
        <v>0</v>
      </c>
      <c r="BD17" s="259">
        <f>'Cost Option 0'!BA$107</f>
        <v>0</v>
      </c>
      <c r="BE17" s="259">
        <f>'Cost Option 0'!BB$107</f>
        <v>0</v>
      </c>
      <c r="BF17" s="259">
        <f>'Cost Option 0'!BC$107</f>
        <v>0</v>
      </c>
      <c r="BG17" s="259">
        <f>'Cost Option 0'!BD$107</f>
        <v>0</v>
      </c>
      <c r="BH17" s="259">
        <f>'Cost Option 0'!BE$107</f>
        <v>0</v>
      </c>
      <c r="BI17" s="259">
        <f>'Cost Option 0'!BF$107</f>
        <v>0</v>
      </c>
      <c r="BJ17" s="259">
        <f>'Cost Option 0'!BG$107</f>
        <v>0</v>
      </c>
      <c r="BK17" s="259">
        <f>'Cost Option 0'!BH$107</f>
        <v>0</v>
      </c>
      <c r="BL17" s="259">
        <f>'Cost Option 0'!BI$107</f>
        <v>0</v>
      </c>
      <c r="BM17" s="259">
        <f>'Cost Option 0'!BJ$107</f>
        <v>0</v>
      </c>
      <c r="BN17" s="259">
        <f>'Cost Option 0'!BK$107</f>
        <v>0</v>
      </c>
      <c r="BO17" s="259">
        <f>'Cost Option 0'!BL$107</f>
        <v>0</v>
      </c>
      <c r="BP17" s="259">
        <f>'Cost Option 0'!BM$107</f>
        <v>0</v>
      </c>
      <c r="BQ17" s="259">
        <f>'Cost Option 0'!BN$107</f>
        <v>0</v>
      </c>
      <c r="BR17" s="259">
        <f>'Cost Option 0'!BO$107</f>
        <v>0</v>
      </c>
      <c r="BS17" s="259">
        <f>'Cost Option 0'!BP$107</f>
        <v>0</v>
      </c>
      <c r="BT17" s="259">
        <f>'Cost Option 0'!BQ$107</f>
        <v>0</v>
      </c>
      <c r="BU17" s="259">
        <f>'Cost Option 0'!BR$107</f>
        <v>0</v>
      </c>
      <c r="BV17" s="259">
        <f>'Cost Option 0'!BS$107</f>
        <v>0</v>
      </c>
      <c r="BW17" s="259">
        <f>'Cost Option 0'!BT$107</f>
        <v>0</v>
      </c>
      <c r="BX17" s="259">
        <f>'Cost Option 0'!BU$107</f>
        <v>0</v>
      </c>
    </row>
    <row r="18" spans="1:76" x14ac:dyDescent="0.3">
      <c r="A18" s="608" t="str">
        <f>"Option 1 - "&amp; Factors!$B$16</f>
        <v xml:space="preserve">Option 1 - </v>
      </c>
      <c r="B18" s="609"/>
      <c r="C18" s="262">
        <f>'Cost Option 1'!$C$107</f>
        <v>0</v>
      </c>
      <c r="D18" s="101" t="str">
        <f t="shared" ref="D18:D23" si="1">IF(C18=0,"",C18/(MAX($C$17:$C$23)))</f>
        <v/>
      </c>
      <c r="E18" s="55" t="str">
        <f>IF(C18,RANK(C18,$C$17:$C$23,1)-COUNTIF($C$17:$C$23,0),"")</f>
        <v/>
      </c>
      <c r="G18" s="259">
        <f>'Cost Option 1'!D$107</f>
        <v>0</v>
      </c>
      <c r="H18" s="259">
        <f>'Cost Option 1'!E$107</f>
        <v>0</v>
      </c>
      <c r="I18" s="259">
        <f>'Cost Option 1'!F$107</f>
        <v>0</v>
      </c>
      <c r="J18" s="259">
        <f>'Cost Option 1'!G$107</f>
        <v>0</v>
      </c>
      <c r="K18" s="259">
        <f>'Cost Option 1'!H$107</f>
        <v>0</v>
      </c>
      <c r="L18" s="259">
        <f>'Cost Option 1'!I$107</f>
        <v>0</v>
      </c>
      <c r="M18" s="259">
        <f>'Cost Option 1'!J$107</f>
        <v>0</v>
      </c>
      <c r="N18" s="259">
        <f>'Cost Option 1'!K$107</f>
        <v>0</v>
      </c>
      <c r="O18" s="259">
        <f>'Cost Option 1'!L$107</f>
        <v>0</v>
      </c>
      <c r="P18" s="259">
        <f>'Cost Option 1'!M$107</f>
        <v>0</v>
      </c>
      <c r="Q18" s="259">
        <f>'Cost Option 1'!N$107</f>
        <v>0</v>
      </c>
      <c r="R18" s="259">
        <f>'Cost Option 1'!O$107</f>
        <v>0</v>
      </c>
      <c r="S18" s="259">
        <f>'Cost Option 1'!P$107</f>
        <v>0</v>
      </c>
      <c r="T18" s="259">
        <f>'Cost Option 1'!Q$107</f>
        <v>0</v>
      </c>
      <c r="U18" s="259">
        <f>'Cost Option 1'!R$107</f>
        <v>0</v>
      </c>
      <c r="V18" s="259">
        <f>'Cost Option 1'!S$107</f>
        <v>0</v>
      </c>
      <c r="W18" s="259">
        <f>'Cost Option 1'!T$107</f>
        <v>0</v>
      </c>
      <c r="X18" s="259">
        <f>'Cost Option 1'!U$107</f>
        <v>0</v>
      </c>
      <c r="Y18" s="259">
        <f>'Cost Option 1'!V$107</f>
        <v>0</v>
      </c>
      <c r="Z18" s="259">
        <f>'Cost Option 1'!W$107</f>
        <v>0</v>
      </c>
      <c r="AA18" s="259">
        <f>'Cost Option 1'!X$107</f>
        <v>0</v>
      </c>
      <c r="AB18" s="259">
        <f>'Cost Option 1'!Y$107</f>
        <v>0</v>
      </c>
      <c r="AC18" s="259">
        <f>'Cost Option 1'!Z$107</f>
        <v>0</v>
      </c>
      <c r="AD18" s="259">
        <f>'Cost Option 1'!AA$107</f>
        <v>0</v>
      </c>
      <c r="AE18" s="259">
        <f>'Cost Option 1'!AB$107</f>
        <v>0</v>
      </c>
      <c r="AF18" s="259">
        <f>'Cost Option 1'!AC$107</f>
        <v>0</v>
      </c>
      <c r="AG18" s="259">
        <f>'Cost Option 1'!AD$107</f>
        <v>0</v>
      </c>
      <c r="AH18" s="259">
        <f>'Cost Option 1'!AE$107</f>
        <v>0</v>
      </c>
      <c r="AI18" s="259">
        <f>'Cost Option 1'!AF$107</f>
        <v>0</v>
      </c>
      <c r="AJ18" s="259">
        <f>'Cost Option 1'!AG$107</f>
        <v>0</v>
      </c>
      <c r="AK18" s="259">
        <f>'Cost Option 1'!AH$107</f>
        <v>0</v>
      </c>
      <c r="AL18" s="259">
        <f>'Cost Option 1'!AI$107</f>
        <v>0</v>
      </c>
      <c r="AM18" s="259">
        <f>'Cost Option 1'!AJ$107</f>
        <v>0</v>
      </c>
      <c r="AN18" s="259">
        <f>'Cost Option 1'!AK$107</f>
        <v>0</v>
      </c>
      <c r="AO18" s="259">
        <f>'Cost Option 1'!AL$107</f>
        <v>0</v>
      </c>
      <c r="AP18" s="259">
        <f>'Cost Option 1'!AM$107</f>
        <v>0</v>
      </c>
      <c r="AQ18" s="259">
        <f>'Cost Option 1'!AN$107</f>
        <v>0</v>
      </c>
      <c r="AR18" s="259">
        <f>'Cost Option 1'!AO$107</f>
        <v>0</v>
      </c>
      <c r="AS18" s="259">
        <f>'Cost Option 1'!AP$107</f>
        <v>0</v>
      </c>
      <c r="AT18" s="259">
        <f>'Cost Option 1'!AQ$107</f>
        <v>0</v>
      </c>
      <c r="AU18" s="259">
        <f>'Cost Option 1'!AR$107</f>
        <v>0</v>
      </c>
      <c r="AV18" s="259">
        <f>'Cost Option 1'!AS$107</f>
        <v>0</v>
      </c>
      <c r="AW18" s="259">
        <f>'Cost Option 1'!AT$107</f>
        <v>0</v>
      </c>
      <c r="AX18" s="259">
        <f>'Cost Option 1'!AU$107</f>
        <v>0</v>
      </c>
      <c r="AY18" s="259">
        <f>'Cost Option 1'!AV$107</f>
        <v>0</v>
      </c>
      <c r="AZ18" s="259">
        <f>'Cost Option 1'!AW$107</f>
        <v>0</v>
      </c>
      <c r="BA18" s="259">
        <f>'Cost Option 1'!AX$107</f>
        <v>0</v>
      </c>
      <c r="BB18" s="259">
        <f>'Cost Option 1'!AY$107</f>
        <v>0</v>
      </c>
      <c r="BC18" s="259">
        <f>'Cost Option 1'!AZ$107</f>
        <v>0</v>
      </c>
      <c r="BD18" s="259">
        <f>'Cost Option 1'!BA$107</f>
        <v>0</v>
      </c>
      <c r="BE18" s="259">
        <f>'Cost Option 1'!BB$107</f>
        <v>0</v>
      </c>
      <c r="BF18" s="259">
        <f>'Cost Option 1'!BC$107</f>
        <v>0</v>
      </c>
      <c r="BG18" s="259">
        <f>'Cost Option 1'!BD$107</f>
        <v>0</v>
      </c>
      <c r="BH18" s="259">
        <f>'Cost Option 1'!BE$107</f>
        <v>0</v>
      </c>
      <c r="BI18" s="259">
        <f>'Cost Option 1'!BF$107</f>
        <v>0</v>
      </c>
      <c r="BJ18" s="259">
        <f>'Cost Option 1'!BG$107</f>
        <v>0</v>
      </c>
      <c r="BK18" s="259">
        <f>'Cost Option 1'!BH$107</f>
        <v>0</v>
      </c>
      <c r="BL18" s="259">
        <f>'Cost Option 1'!BI$107</f>
        <v>0</v>
      </c>
      <c r="BM18" s="259">
        <f>'Cost Option 1'!BJ$107</f>
        <v>0</v>
      </c>
      <c r="BN18" s="259">
        <f>'Cost Option 1'!BK$107</f>
        <v>0</v>
      </c>
      <c r="BO18" s="259">
        <f>'Cost Option 1'!BL$107</f>
        <v>0</v>
      </c>
      <c r="BP18" s="259">
        <f>'Cost Option 1'!BM$107</f>
        <v>0</v>
      </c>
      <c r="BQ18" s="259">
        <f>'Cost Option 1'!BN$107</f>
        <v>0</v>
      </c>
      <c r="BR18" s="259">
        <f>'Cost Option 1'!BO$107</f>
        <v>0</v>
      </c>
      <c r="BS18" s="259">
        <f>'Cost Option 1'!BP$107</f>
        <v>0</v>
      </c>
      <c r="BT18" s="259">
        <f>'Cost Option 1'!BQ$107</f>
        <v>0</v>
      </c>
      <c r="BU18" s="259">
        <f>'Cost Option 1'!BR$107</f>
        <v>0</v>
      </c>
      <c r="BV18" s="259">
        <f>'Cost Option 1'!BS$107</f>
        <v>0</v>
      </c>
      <c r="BW18" s="259">
        <f>'Cost Option 1'!BT$107</f>
        <v>0</v>
      </c>
      <c r="BX18" s="259">
        <f>'Cost Option 1'!BU$107</f>
        <v>0</v>
      </c>
    </row>
    <row r="19" spans="1:76" x14ac:dyDescent="0.3">
      <c r="A19" s="608" t="str">
        <f>"Option 2 - "&amp; Factors!$B$17</f>
        <v xml:space="preserve">Option 2 - </v>
      </c>
      <c r="B19" s="609"/>
      <c r="C19" s="262">
        <f>'Cost Option 2'!$C$107</f>
        <v>0</v>
      </c>
      <c r="D19" s="101" t="str">
        <f t="shared" si="1"/>
        <v/>
      </c>
      <c r="E19" s="55" t="str">
        <f t="shared" ref="E19:E23" si="2">IF(C19,RANK(C19,$C$17:$C$23,1)-COUNTIF($C$17:$C$23,0),"")</f>
        <v/>
      </c>
      <c r="G19" s="259">
        <f>'Cost Option 2'!D$107</f>
        <v>0</v>
      </c>
      <c r="H19" s="259">
        <f>'Cost Option 2'!E$107</f>
        <v>0</v>
      </c>
      <c r="I19" s="259">
        <f>'Cost Option 2'!F$107</f>
        <v>0</v>
      </c>
      <c r="J19" s="259">
        <f>'Cost Option 2'!G$107</f>
        <v>0</v>
      </c>
      <c r="K19" s="259">
        <f>'Cost Option 2'!H$107</f>
        <v>0</v>
      </c>
      <c r="L19" s="259">
        <f>'Cost Option 2'!I$107</f>
        <v>0</v>
      </c>
      <c r="M19" s="259">
        <f>'Cost Option 2'!J$107</f>
        <v>0</v>
      </c>
      <c r="N19" s="259">
        <f>'Cost Option 2'!K$107</f>
        <v>0</v>
      </c>
      <c r="O19" s="259">
        <f>'Cost Option 2'!L$107</f>
        <v>0</v>
      </c>
      <c r="P19" s="259">
        <f>'Cost Option 2'!M$107</f>
        <v>0</v>
      </c>
      <c r="Q19" s="259">
        <f>'Cost Option 2'!N$107</f>
        <v>0</v>
      </c>
      <c r="R19" s="259">
        <f>'Cost Option 2'!O$107</f>
        <v>0</v>
      </c>
      <c r="S19" s="259">
        <f>'Cost Option 2'!P$107</f>
        <v>0</v>
      </c>
      <c r="T19" s="259">
        <f>'Cost Option 2'!Q$107</f>
        <v>0</v>
      </c>
      <c r="U19" s="259">
        <f>'Cost Option 2'!R$107</f>
        <v>0</v>
      </c>
      <c r="V19" s="259">
        <f>'Cost Option 2'!S$107</f>
        <v>0</v>
      </c>
      <c r="W19" s="259">
        <f>'Cost Option 2'!T$107</f>
        <v>0</v>
      </c>
      <c r="X19" s="259">
        <f>'Cost Option 2'!U$107</f>
        <v>0</v>
      </c>
      <c r="Y19" s="259">
        <f>'Cost Option 2'!V$107</f>
        <v>0</v>
      </c>
      <c r="Z19" s="259">
        <f>'Cost Option 2'!W$107</f>
        <v>0</v>
      </c>
      <c r="AA19" s="259">
        <f>'Cost Option 2'!X$107</f>
        <v>0</v>
      </c>
      <c r="AB19" s="259">
        <f>'Cost Option 2'!Y$107</f>
        <v>0</v>
      </c>
      <c r="AC19" s="259">
        <f>'Cost Option 2'!Z$107</f>
        <v>0</v>
      </c>
      <c r="AD19" s="259">
        <f>'Cost Option 2'!AA$107</f>
        <v>0</v>
      </c>
      <c r="AE19" s="259">
        <f>'Cost Option 2'!AB$107</f>
        <v>0</v>
      </c>
      <c r="AF19" s="259">
        <f>'Cost Option 2'!AC$107</f>
        <v>0</v>
      </c>
      <c r="AG19" s="259">
        <f>'Cost Option 2'!AD$107</f>
        <v>0</v>
      </c>
      <c r="AH19" s="259">
        <f>'Cost Option 2'!AE$107</f>
        <v>0</v>
      </c>
      <c r="AI19" s="259">
        <f>'Cost Option 2'!AF$107</f>
        <v>0</v>
      </c>
      <c r="AJ19" s="259">
        <f>'Cost Option 2'!AG$107</f>
        <v>0</v>
      </c>
      <c r="AK19" s="259">
        <f>'Cost Option 2'!AH$107</f>
        <v>0</v>
      </c>
      <c r="AL19" s="259">
        <f>'Cost Option 2'!AI$107</f>
        <v>0</v>
      </c>
      <c r="AM19" s="259">
        <f>'Cost Option 2'!AJ$107</f>
        <v>0</v>
      </c>
      <c r="AN19" s="259">
        <f>'Cost Option 2'!AK$107</f>
        <v>0</v>
      </c>
      <c r="AO19" s="259">
        <f>'Cost Option 2'!AL$107</f>
        <v>0</v>
      </c>
      <c r="AP19" s="259">
        <f>'Cost Option 2'!AM$107</f>
        <v>0</v>
      </c>
      <c r="AQ19" s="259">
        <f>'Cost Option 2'!AN$107</f>
        <v>0</v>
      </c>
      <c r="AR19" s="259">
        <f>'Cost Option 2'!AO$107</f>
        <v>0</v>
      </c>
      <c r="AS19" s="259">
        <f>'Cost Option 2'!AP$107</f>
        <v>0</v>
      </c>
      <c r="AT19" s="259">
        <f>'Cost Option 2'!AQ$107</f>
        <v>0</v>
      </c>
      <c r="AU19" s="259">
        <f>'Cost Option 2'!AR$107</f>
        <v>0</v>
      </c>
      <c r="AV19" s="259">
        <f>'Cost Option 2'!AS$107</f>
        <v>0</v>
      </c>
      <c r="AW19" s="259">
        <f>'Cost Option 2'!AT$107</f>
        <v>0</v>
      </c>
      <c r="AX19" s="259">
        <f>'Cost Option 2'!AU$107</f>
        <v>0</v>
      </c>
      <c r="AY19" s="259">
        <f>'Cost Option 2'!AV$107</f>
        <v>0</v>
      </c>
      <c r="AZ19" s="259">
        <f>'Cost Option 2'!AW$107</f>
        <v>0</v>
      </c>
      <c r="BA19" s="259">
        <f>'Cost Option 2'!AX$107</f>
        <v>0</v>
      </c>
      <c r="BB19" s="259">
        <f>'Cost Option 2'!AY$107</f>
        <v>0</v>
      </c>
      <c r="BC19" s="259">
        <f>'Cost Option 2'!AZ$107</f>
        <v>0</v>
      </c>
      <c r="BD19" s="259">
        <f>'Cost Option 2'!BA$107</f>
        <v>0</v>
      </c>
      <c r="BE19" s="259">
        <f>'Cost Option 2'!BB$107</f>
        <v>0</v>
      </c>
      <c r="BF19" s="259">
        <f>'Cost Option 2'!BC$107</f>
        <v>0</v>
      </c>
      <c r="BG19" s="259">
        <f>'Cost Option 2'!BD$107</f>
        <v>0</v>
      </c>
      <c r="BH19" s="259">
        <f>'Cost Option 2'!BE$107</f>
        <v>0</v>
      </c>
      <c r="BI19" s="259">
        <f>'Cost Option 2'!BF$107</f>
        <v>0</v>
      </c>
      <c r="BJ19" s="259">
        <f>'Cost Option 2'!BG$107</f>
        <v>0</v>
      </c>
      <c r="BK19" s="259">
        <f>'Cost Option 2'!BH$107</f>
        <v>0</v>
      </c>
      <c r="BL19" s="259">
        <f>'Cost Option 2'!BI$107</f>
        <v>0</v>
      </c>
      <c r="BM19" s="259">
        <f>'Cost Option 2'!BJ$107</f>
        <v>0</v>
      </c>
      <c r="BN19" s="259">
        <f>'Cost Option 2'!BK$107</f>
        <v>0</v>
      </c>
      <c r="BO19" s="259">
        <f>'Cost Option 2'!BL$107</f>
        <v>0</v>
      </c>
      <c r="BP19" s="259">
        <f>'Cost Option 2'!BM$107</f>
        <v>0</v>
      </c>
      <c r="BQ19" s="259">
        <f>'Cost Option 2'!BN$107</f>
        <v>0</v>
      </c>
      <c r="BR19" s="259">
        <f>'Cost Option 2'!BO$107</f>
        <v>0</v>
      </c>
      <c r="BS19" s="259">
        <f>'Cost Option 2'!BP$107</f>
        <v>0</v>
      </c>
      <c r="BT19" s="259">
        <f>'Cost Option 2'!BQ$107</f>
        <v>0</v>
      </c>
      <c r="BU19" s="259">
        <f>'Cost Option 2'!BR$107</f>
        <v>0</v>
      </c>
      <c r="BV19" s="259">
        <f>'Cost Option 2'!BS$107</f>
        <v>0</v>
      </c>
      <c r="BW19" s="259">
        <f>'Cost Option 2'!BT$107</f>
        <v>0</v>
      </c>
      <c r="BX19" s="259">
        <f>'Cost Option 2'!BU$107</f>
        <v>0</v>
      </c>
    </row>
    <row r="20" spans="1:76" x14ac:dyDescent="0.3">
      <c r="A20" s="608" t="str">
        <f>"Option 3 - "&amp; Factors!$B$18</f>
        <v xml:space="preserve">Option 3 - </v>
      </c>
      <c r="B20" s="609"/>
      <c r="C20" s="262">
        <f>'Cost Option 3'!$C$107</f>
        <v>0</v>
      </c>
      <c r="D20" s="101" t="str">
        <f t="shared" si="1"/>
        <v/>
      </c>
      <c r="E20" s="55" t="str">
        <f t="shared" si="2"/>
        <v/>
      </c>
      <c r="G20" s="259">
        <f>'Cost Option 3'!D$107</f>
        <v>0</v>
      </c>
      <c r="H20" s="259">
        <f>'Cost Option 3'!E$107</f>
        <v>0</v>
      </c>
      <c r="I20" s="259">
        <f>'Cost Option 3'!F$107</f>
        <v>0</v>
      </c>
      <c r="J20" s="259">
        <f>'Cost Option 3'!G$107</f>
        <v>0</v>
      </c>
      <c r="K20" s="259">
        <f>'Cost Option 3'!H$107</f>
        <v>0</v>
      </c>
      <c r="L20" s="259">
        <f>'Cost Option 3'!I$107</f>
        <v>0</v>
      </c>
      <c r="M20" s="259">
        <f>'Cost Option 3'!J$107</f>
        <v>0</v>
      </c>
      <c r="N20" s="259">
        <f>'Cost Option 3'!K$107</f>
        <v>0</v>
      </c>
      <c r="O20" s="259">
        <f>'Cost Option 3'!L$107</f>
        <v>0</v>
      </c>
      <c r="P20" s="259">
        <f>'Cost Option 3'!M$107</f>
        <v>0</v>
      </c>
      <c r="Q20" s="259">
        <f>'Cost Option 3'!N$107</f>
        <v>0</v>
      </c>
      <c r="R20" s="259">
        <f>'Cost Option 3'!O$107</f>
        <v>0</v>
      </c>
      <c r="S20" s="259">
        <f>'Cost Option 3'!P$107</f>
        <v>0</v>
      </c>
      <c r="T20" s="259">
        <f>'Cost Option 3'!Q$107</f>
        <v>0</v>
      </c>
      <c r="U20" s="259">
        <f>'Cost Option 3'!R$107</f>
        <v>0</v>
      </c>
      <c r="V20" s="259">
        <f>'Cost Option 3'!S$107</f>
        <v>0</v>
      </c>
      <c r="W20" s="259">
        <f>'Cost Option 3'!T$107</f>
        <v>0</v>
      </c>
      <c r="X20" s="259">
        <f>'Cost Option 3'!U$107</f>
        <v>0</v>
      </c>
      <c r="Y20" s="259">
        <f>'Cost Option 3'!V$107</f>
        <v>0</v>
      </c>
      <c r="Z20" s="259">
        <f>'Cost Option 3'!W$107</f>
        <v>0</v>
      </c>
      <c r="AA20" s="259">
        <f>'Cost Option 3'!X$107</f>
        <v>0</v>
      </c>
      <c r="AB20" s="259">
        <f>'Cost Option 3'!Y$107</f>
        <v>0</v>
      </c>
      <c r="AC20" s="259">
        <f>'Cost Option 3'!Z$107</f>
        <v>0</v>
      </c>
      <c r="AD20" s="259">
        <f>'Cost Option 3'!AA$107</f>
        <v>0</v>
      </c>
      <c r="AE20" s="259">
        <f>'Cost Option 3'!AB$107</f>
        <v>0</v>
      </c>
      <c r="AF20" s="259">
        <f>'Cost Option 3'!AC$107</f>
        <v>0</v>
      </c>
      <c r="AG20" s="259">
        <f>'Cost Option 3'!AD$107</f>
        <v>0</v>
      </c>
      <c r="AH20" s="259">
        <f>'Cost Option 3'!AE$107</f>
        <v>0</v>
      </c>
      <c r="AI20" s="259">
        <f>'Cost Option 3'!AF$107</f>
        <v>0</v>
      </c>
      <c r="AJ20" s="259">
        <f>'Cost Option 3'!AG$107</f>
        <v>0</v>
      </c>
      <c r="AK20" s="259">
        <f>'Cost Option 3'!AH$107</f>
        <v>0</v>
      </c>
      <c r="AL20" s="259">
        <f>'Cost Option 3'!AI$107</f>
        <v>0</v>
      </c>
      <c r="AM20" s="259">
        <f>'Cost Option 3'!AJ$107</f>
        <v>0</v>
      </c>
      <c r="AN20" s="259">
        <f>'Cost Option 3'!AK$107</f>
        <v>0</v>
      </c>
      <c r="AO20" s="259">
        <f>'Cost Option 3'!AL$107</f>
        <v>0</v>
      </c>
      <c r="AP20" s="259">
        <f>'Cost Option 3'!AM$107</f>
        <v>0</v>
      </c>
      <c r="AQ20" s="259">
        <f>'Cost Option 3'!AN$107</f>
        <v>0</v>
      </c>
      <c r="AR20" s="259">
        <f>'Cost Option 3'!AO$107</f>
        <v>0</v>
      </c>
      <c r="AS20" s="259">
        <f>'Cost Option 3'!AP$107</f>
        <v>0</v>
      </c>
      <c r="AT20" s="259">
        <f>'Cost Option 3'!AQ$107</f>
        <v>0</v>
      </c>
      <c r="AU20" s="259">
        <f>'Cost Option 3'!AR$107</f>
        <v>0</v>
      </c>
      <c r="AV20" s="259">
        <f>'Cost Option 3'!AS$107</f>
        <v>0</v>
      </c>
      <c r="AW20" s="259">
        <f>'Cost Option 3'!AT$107</f>
        <v>0</v>
      </c>
      <c r="AX20" s="259">
        <f>'Cost Option 3'!AU$107</f>
        <v>0</v>
      </c>
      <c r="AY20" s="259">
        <f>'Cost Option 3'!AV$107</f>
        <v>0</v>
      </c>
      <c r="AZ20" s="259">
        <f>'Cost Option 3'!AW$107</f>
        <v>0</v>
      </c>
      <c r="BA20" s="259">
        <f>'Cost Option 3'!AX$107</f>
        <v>0</v>
      </c>
      <c r="BB20" s="259">
        <f>'Cost Option 3'!AY$107</f>
        <v>0</v>
      </c>
      <c r="BC20" s="259">
        <f>'Cost Option 3'!AZ$107</f>
        <v>0</v>
      </c>
      <c r="BD20" s="259">
        <f>'Cost Option 3'!BA$107</f>
        <v>0</v>
      </c>
      <c r="BE20" s="259">
        <f>'Cost Option 3'!BB$107</f>
        <v>0</v>
      </c>
      <c r="BF20" s="259">
        <f>'Cost Option 3'!BC$107</f>
        <v>0</v>
      </c>
      <c r="BG20" s="259">
        <f>'Cost Option 3'!BD$107</f>
        <v>0</v>
      </c>
      <c r="BH20" s="259">
        <f>'Cost Option 3'!BE$107</f>
        <v>0</v>
      </c>
      <c r="BI20" s="259">
        <f>'Cost Option 3'!BF$107</f>
        <v>0</v>
      </c>
      <c r="BJ20" s="259">
        <f>'Cost Option 3'!BG$107</f>
        <v>0</v>
      </c>
      <c r="BK20" s="259">
        <f>'Cost Option 3'!BH$107</f>
        <v>0</v>
      </c>
      <c r="BL20" s="259">
        <f>'Cost Option 3'!BI$107</f>
        <v>0</v>
      </c>
      <c r="BM20" s="259">
        <f>'Cost Option 3'!BJ$107</f>
        <v>0</v>
      </c>
      <c r="BN20" s="259">
        <f>'Cost Option 3'!BK$107</f>
        <v>0</v>
      </c>
      <c r="BO20" s="259">
        <f>'Cost Option 3'!BL$107</f>
        <v>0</v>
      </c>
      <c r="BP20" s="259">
        <f>'Cost Option 3'!BM$107</f>
        <v>0</v>
      </c>
      <c r="BQ20" s="259">
        <f>'Cost Option 3'!BN$107</f>
        <v>0</v>
      </c>
      <c r="BR20" s="259">
        <f>'Cost Option 3'!BO$107</f>
        <v>0</v>
      </c>
      <c r="BS20" s="259">
        <f>'Cost Option 3'!BP$107</f>
        <v>0</v>
      </c>
      <c r="BT20" s="259">
        <f>'Cost Option 3'!BQ$107</f>
        <v>0</v>
      </c>
      <c r="BU20" s="259">
        <f>'Cost Option 3'!BR$107</f>
        <v>0</v>
      </c>
      <c r="BV20" s="259">
        <f>'Cost Option 3'!BS$107</f>
        <v>0</v>
      </c>
      <c r="BW20" s="259">
        <f>'Cost Option 3'!BT$107</f>
        <v>0</v>
      </c>
      <c r="BX20" s="259">
        <f>'Cost Option 3'!BU$107</f>
        <v>0</v>
      </c>
    </row>
    <row r="21" spans="1:76" x14ac:dyDescent="0.3">
      <c r="A21" s="608" t="str">
        <f>"Option 4 - "&amp; Factors!$B$19</f>
        <v xml:space="preserve">Option 4 - </v>
      </c>
      <c r="B21" s="609"/>
      <c r="C21" s="262">
        <f>'Cost Option 4'!$C$107</f>
        <v>0</v>
      </c>
      <c r="D21" s="101" t="str">
        <f t="shared" si="1"/>
        <v/>
      </c>
      <c r="E21" s="55" t="str">
        <f t="shared" si="2"/>
        <v/>
      </c>
      <c r="G21" s="259">
        <f>'Cost Option 4'!D$107</f>
        <v>0</v>
      </c>
      <c r="H21" s="259">
        <f>'Cost Option 4'!E$107</f>
        <v>0</v>
      </c>
      <c r="I21" s="259">
        <f>'Cost Option 4'!F$107</f>
        <v>0</v>
      </c>
      <c r="J21" s="259">
        <f>'Cost Option 4'!G$107</f>
        <v>0</v>
      </c>
      <c r="K21" s="259">
        <f>'Cost Option 4'!H$107</f>
        <v>0</v>
      </c>
      <c r="L21" s="259">
        <f>'Cost Option 4'!I$107</f>
        <v>0</v>
      </c>
      <c r="M21" s="259">
        <f>'Cost Option 4'!J$107</f>
        <v>0</v>
      </c>
      <c r="N21" s="259">
        <f>'Cost Option 4'!K$107</f>
        <v>0</v>
      </c>
      <c r="O21" s="259">
        <f>'Cost Option 4'!L$107</f>
        <v>0</v>
      </c>
      <c r="P21" s="259">
        <f>'Cost Option 4'!M$107</f>
        <v>0</v>
      </c>
      <c r="Q21" s="259">
        <f>'Cost Option 4'!N$107</f>
        <v>0</v>
      </c>
      <c r="R21" s="259">
        <f>'Cost Option 4'!O$107</f>
        <v>0</v>
      </c>
      <c r="S21" s="259">
        <f>'Cost Option 4'!P$107</f>
        <v>0</v>
      </c>
      <c r="T21" s="259">
        <f>'Cost Option 4'!Q$107</f>
        <v>0</v>
      </c>
      <c r="U21" s="259">
        <f>'Cost Option 4'!R$107</f>
        <v>0</v>
      </c>
      <c r="V21" s="259">
        <f>'Cost Option 4'!S$107</f>
        <v>0</v>
      </c>
      <c r="W21" s="259">
        <f>'Cost Option 4'!T$107</f>
        <v>0</v>
      </c>
      <c r="X21" s="259">
        <f>'Cost Option 4'!U$107</f>
        <v>0</v>
      </c>
      <c r="Y21" s="259">
        <f>'Cost Option 4'!V$107</f>
        <v>0</v>
      </c>
      <c r="Z21" s="259">
        <f>'Cost Option 4'!W$107</f>
        <v>0</v>
      </c>
      <c r="AA21" s="259">
        <f>'Cost Option 4'!X$107</f>
        <v>0</v>
      </c>
      <c r="AB21" s="259">
        <f>'Cost Option 4'!Y$107</f>
        <v>0</v>
      </c>
      <c r="AC21" s="259">
        <f>'Cost Option 4'!Z$107</f>
        <v>0</v>
      </c>
      <c r="AD21" s="259">
        <f>'Cost Option 4'!AA$107</f>
        <v>0</v>
      </c>
      <c r="AE21" s="259">
        <f>'Cost Option 4'!AB$107</f>
        <v>0</v>
      </c>
      <c r="AF21" s="259">
        <f>'Cost Option 4'!AC$107</f>
        <v>0</v>
      </c>
      <c r="AG21" s="259">
        <f>'Cost Option 4'!AD$107</f>
        <v>0</v>
      </c>
      <c r="AH21" s="259">
        <f>'Cost Option 4'!AE$107</f>
        <v>0</v>
      </c>
      <c r="AI21" s="259">
        <f>'Cost Option 4'!AF$107</f>
        <v>0</v>
      </c>
      <c r="AJ21" s="259">
        <f>'Cost Option 4'!AG$107</f>
        <v>0</v>
      </c>
      <c r="AK21" s="259">
        <f>'Cost Option 4'!AH$107</f>
        <v>0</v>
      </c>
      <c r="AL21" s="259">
        <f>'Cost Option 4'!AI$107</f>
        <v>0</v>
      </c>
      <c r="AM21" s="259">
        <f>'Cost Option 4'!AJ$107</f>
        <v>0</v>
      </c>
      <c r="AN21" s="259">
        <f>'Cost Option 4'!AK$107</f>
        <v>0</v>
      </c>
      <c r="AO21" s="259">
        <f>'Cost Option 4'!AL$107</f>
        <v>0</v>
      </c>
      <c r="AP21" s="259">
        <f>'Cost Option 4'!AM$107</f>
        <v>0</v>
      </c>
      <c r="AQ21" s="259">
        <f>'Cost Option 4'!AN$107</f>
        <v>0</v>
      </c>
      <c r="AR21" s="259">
        <f>'Cost Option 4'!AO$107</f>
        <v>0</v>
      </c>
      <c r="AS21" s="259">
        <f>'Cost Option 4'!AP$107</f>
        <v>0</v>
      </c>
      <c r="AT21" s="259">
        <f>'Cost Option 4'!AQ$107</f>
        <v>0</v>
      </c>
      <c r="AU21" s="259">
        <f>'Cost Option 4'!AR$107</f>
        <v>0</v>
      </c>
      <c r="AV21" s="259">
        <f>'Cost Option 4'!AS$107</f>
        <v>0</v>
      </c>
      <c r="AW21" s="259">
        <f>'Cost Option 4'!AT$107</f>
        <v>0</v>
      </c>
      <c r="AX21" s="259">
        <f>'Cost Option 4'!AU$107</f>
        <v>0</v>
      </c>
      <c r="AY21" s="259">
        <f>'Cost Option 4'!AV$107</f>
        <v>0</v>
      </c>
      <c r="AZ21" s="259">
        <f>'Cost Option 4'!AW$107</f>
        <v>0</v>
      </c>
      <c r="BA21" s="259">
        <f>'Cost Option 4'!AX$107</f>
        <v>0</v>
      </c>
      <c r="BB21" s="259">
        <f>'Cost Option 4'!AY$107</f>
        <v>0</v>
      </c>
      <c r="BC21" s="259">
        <f>'Cost Option 4'!AZ$107</f>
        <v>0</v>
      </c>
      <c r="BD21" s="259">
        <f>'Cost Option 4'!BA$107</f>
        <v>0</v>
      </c>
      <c r="BE21" s="259">
        <f>'Cost Option 4'!BB$107</f>
        <v>0</v>
      </c>
      <c r="BF21" s="259">
        <f>'Cost Option 4'!BC$107</f>
        <v>0</v>
      </c>
      <c r="BG21" s="259">
        <f>'Cost Option 4'!BD$107</f>
        <v>0</v>
      </c>
      <c r="BH21" s="259">
        <f>'Cost Option 4'!BE$107</f>
        <v>0</v>
      </c>
      <c r="BI21" s="259">
        <f>'Cost Option 4'!BF$107</f>
        <v>0</v>
      </c>
      <c r="BJ21" s="259">
        <f>'Cost Option 4'!BG$107</f>
        <v>0</v>
      </c>
      <c r="BK21" s="259">
        <f>'Cost Option 4'!BH$107</f>
        <v>0</v>
      </c>
      <c r="BL21" s="259">
        <f>'Cost Option 4'!BI$107</f>
        <v>0</v>
      </c>
      <c r="BM21" s="259">
        <f>'Cost Option 4'!BJ$107</f>
        <v>0</v>
      </c>
      <c r="BN21" s="259">
        <f>'Cost Option 4'!BK$107</f>
        <v>0</v>
      </c>
      <c r="BO21" s="259">
        <f>'Cost Option 4'!BL$107</f>
        <v>0</v>
      </c>
      <c r="BP21" s="259">
        <f>'Cost Option 4'!BM$107</f>
        <v>0</v>
      </c>
      <c r="BQ21" s="259">
        <f>'Cost Option 4'!BN$107</f>
        <v>0</v>
      </c>
      <c r="BR21" s="259">
        <f>'Cost Option 4'!BO$107</f>
        <v>0</v>
      </c>
      <c r="BS21" s="259">
        <f>'Cost Option 4'!BP$107</f>
        <v>0</v>
      </c>
      <c r="BT21" s="259">
        <f>'Cost Option 4'!BQ$107</f>
        <v>0</v>
      </c>
      <c r="BU21" s="259">
        <f>'Cost Option 4'!BR$107</f>
        <v>0</v>
      </c>
      <c r="BV21" s="259">
        <f>'Cost Option 4'!BS$107</f>
        <v>0</v>
      </c>
      <c r="BW21" s="259">
        <f>'Cost Option 4'!BT$107</f>
        <v>0</v>
      </c>
      <c r="BX21" s="259">
        <f>'Cost Option 4'!BU$107</f>
        <v>0</v>
      </c>
    </row>
    <row r="22" spans="1:76" x14ac:dyDescent="0.3">
      <c r="A22" s="608" t="str">
        <f>"Option 5 - "&amp; Factors!$B$20</f>
        <v xml:space="preserve">Option 5 - </v>
      </c>
      <c r="B22" s="609"/>
      <c r="C22" s="262">
        <f>'Cost Option 5'!$C$107</f>
        <v>0</v>
      </c>
      <c r="D22" s="101" t="str">
        <f t="shared" si="1"/>
        <v/>
      </c>
      <c r="E22" s="55" t="str">
        <f t="shared" si="2"/>
        <v/>
      </c>
      <c r="G22" s="259">
        <f>'Cost Option 5'!D$107</f>
        <v>0</v>
      </c>
      <c r="H22" s="259">
        <f>'Cost Option 5'!E$107</f>
        <v>0</v>
      </c>
      <c r="I22" s="259">
        <f>'Cost Option 5'!F$107</f>
        <v>0</v>
      </c>
      <c r="J22" s="259">
        <f>'Cost Option 5'!G$107</f>
        <v>0</v>
      </c>
      <c r="K22" s="259">
        <f>'Cost Option 5'!H$107</f>
        <v>0</v>
      </c>
      <c r="L22" s="259">
        <f>'Cost Option 5'!I$107</f>
        <v>0</v>
      </c>
      <c r="M22" s="259">
        <f>'Cost Option 5'!J$107</f>
        <v>0</v>
      </c>
      <c r="N22" s="259">
        <f>'Cost Option 5'!K$107</f>
        <v>0</v>
      </c>
      <c r="O22" s="259">
        <f>'Cost Option 5'!L$107</f>
        <v>0</v>
      </c>
      <c r="P22" s="259">
        <f>'Cost Option 5'!M$107</f>
        <v>0</v>
      </c>
      <c r="Q22" s="259">
        <f>'Cost Option 5'!N$107</f>
        <v>0</v>
      </c>
      <c r="R22" s="259">
        <f>'Cost Option 5'!O$107</f>
        <v>0</v>
      </c>
      <c r="S22" s="259">
        <f>'Cost Option 5'!P$107</f>
        <v>0</v>
      </c>
      <c r="T22" s="259">
        <f>'Cost Option 5'!Q$107</f>
        <v>0</v>
      </c>
      <c r="U22" s="259">
        <f>'Cost Option 5'!R$107</f>
        <v>0</v>
      </c>
      <c r="V22" s="259">
        <f>'Cost Option 5'!S$107</f>
        <v>0</v>
      </c>
      <c r="W22" s="259">
        <f>'Cost Option 5'!T$107</f>
        <v>0</v>
      </c>
      <c r="X22" s="259">
        <f>'Cost Option 5'!U$107</f>
        <v>0</v>
      </c>
      <c r="Y22" s="259">
        <f>'Cost Option 5'!V$107</f>
        <v>0</v>
      </c>
      <c r="Z22" s="259">
        <f>'Cost Option 5'!W$107</f>
        <v>0</v>
      </c>
      <c r="AA22" s="259">
        <f>'Cost Option 5'!X$107</f>
        <v>0</v>
      </c>
      <c r="AB22" s="259">
        <f>'Cost Option 5'!Y$107</f>
        <v>0</v>
      </c>
      <c r="AC22" s="259">
        <f>'Cost Option 5'!Z$107</f>
        <v>0</v>
      </c>
      <c r="AD22" s="259">
        <f>'Cost Option 5'!AA$107</f>
        <v>0</v>
      </c>
      <c r="AE22" s="259">
        <f>'Cost Option 5'!AB$107</f>
        <v>0</v>
      </c>
      <c r="AF22" s="259">
        <f>'Cost Option 5'!AC$107</f>
        <v>0</v>
      </c>
      <c r="AG22" s="259">
        <f>'Cost Option 5'!AD$107</f>
        <v>0</v>
      </c>
      <c r="AH22" s="259">
        <f>'Cost Option 5'!AE$107</f>
        <v>0</v>
      </c>
      <c r="AI22" s="259">
        <f>'Cost Option 5'!AF$107</f>
        <v>0</v>
      </c>
      <c r="AJ22" s="259">
        <f>'Cost Option 5'!AG$107</f>
        <v>0</v>
      </c>
      <c r="AK22" s="259">
        <f>'Cost Option 5'!AH$107</f>
        <v>0</v>
      </c>
      <c r="AL22" s="259">
        <f>'Cost Option 5'!AI$107</f>
        <v>0</v>
      </c>
      <c r="AM22" s="259">
        <f>'Cost Option 5'!AJ$107</f>
        <v>0</v>
      </c>
      <c r="AN22" s="259">
        <f>'Cost Option 5'!AK$107</f>
        <v>0</v>
      </c>
      <c r="AO22" s="259">
        <f>'Cost Option 5'!AL$107</f>
        <v>0</v>
      </c>
      <c r="AP22" s="259">
        <f>'Cost Option 5'!AM$107</f>
        <v>0</v>
      </c>
      <c r="AQ22" s="259">
        <f>'Cost Option 5'!AN$107</f>
        <v>0</v>
      </c>
      <c r="AR22" s="259">
        <f>'Cost Option 5'!AO$107</f>
        <v>0</v>
      </c>
      <c r="AS22" s="259">
        <f>'Cost Option 5'!AP$107</f>
        <v>0</v>
      </c>
      <c r="AT22" s="259">
        <f>'Cost Option 5'!AQ$107</f>
        <v>0</v>
      </c>
      <c r="AU22" s="259">
        <f>'Cost Option 5'!AR$107</f>
        <v>0</v>
      </c>
      <c r="AV22" s="259">
        <f>'Cost Option 5'!AS$107</f>
        <v>0</v>
      </c>
      <c r="AW22" s="259">
        <f>'Cost Option 5'!AT$107</f>
        <v>0</v>
      </c>
      <c r="AX22" s="259">
        <f>'Cost Option 5'!AU$107</f>
        <v>0</v>
      </c>
      <c r="AY22" s="259">
        <f>'Cost Option 5'!AV$107</f>
        <v>0</v>
      </c>
      <c r="AZ22" s="259">
        <f>'Cost Option 5'!AW$107</f>
        <v>0</v>
      </c>
      <c r="BA22" s="259">
        <f>'Cost Option 5'!AX$107</f>
        <v>0</v>
      </c>
      <c r="BB22" s="259">
        <f>'Cost Option 5'!AY$107</f>
        <v>0</v>
      </c>
      <c r="BC22" s="259">
        <f>'Cost Option 5'!AZ$107</f>
        <v>0</v>
      </c>
      <c r="BD22" s="259">
        <f>'Cost Option 5'!BA$107</f>
        <v>0</v>
      </c>
      <c r="BE22" s="259">
        <f>'Cost Option 5'!BB$107</f>
        <v>0</v>
      </c>
      <c r="BF22" s="259">
        <f>'Cost Option 5'!BC$107</f>
        <v>0</v>
      </c>
      <c r="BG22" s="259">
        <f>'Cost Option 5'!BD$107</f>
        <v>0</v>
      </c>
      <c r="BH22" s="259">
        <f>'Cost Option 5'!BE$107</f>
        <v>0</v>
      </c>
      <c r="BI22" s="259">
        <f>'Cost Option 5'!BF$107</f>
        <v>0</v>
      </c>
      <c r="BJ22" s="259">
        <f>'Cost Option 5'!BG$107</f>
        <v>0</v>
      </c>
      <c r="BK22" s="259">
        <f>'Cost Option 5'!BH$107</f>
        <v>0</v>
      </c>
      <c r="BL22" s="259">
        <f>'Cost Option 5'!BI$107</f>
        <v>0</v>
      </c>
      <c r="BM22" s="259">
        <f>'Cost Option 5'!BJ$107</f>
        <v>0</v>
      </c>
      <c r="BN22" s="259">
        <f>'Cost Option 5'!BK$107</f>
        <v>0</v>
      </c>
      <c r="BO22" s="259">
        <f>'Cost Option 5'!BL$107</f>
        <v>0</v>
      </c>
      <c r="BP22" s="259">
        <f>'Cost Option 5'!BM$107</f>
        <v>0</v>
      </c>
      <c r="BQ22" s="259">
        <f>'Cost Option 5'!BN$107</f>
        <v>0</v>
      </c>
      <c r="BR22" s="259">
        <f>'Cost Option 5'!BO$107</f>
        <v>0</v>
      </c>
      <c r="BS22" s="259">
        <f>'Cost Option 5'!BP$107</f>
        <v>0</v>
      </c>
      <c r="BT22" s="259">
        <f>'Cost Option 5'!BQ$107</f>
        <v>0</v>
      </c>
      <c r="BU22" s="259">
        <f>'Cost Option 5'!BR$107</f>
        <v>0</v>
      </c>
      <c r="BV22" s="259">
        <f>'Cost Option 5'!BS$107</f>
        <v>0</v>
      </c>
      <c r="BW22" s="259">
        <f>'Cost Option 5'!BT$107</f>
        <v>0</v>
      </c>
      <c r="BX22" s="259">
        <f>'Cost Option 5'!BU$107</f>
        <v>0</v>
      </c>
    </row>
    <row r="23" spans="1:76" x14ac:dyDescent="0.3">
      <c r="A23" s="608" t="str">
        <f>"Option 6 - "&amp; Factors!$B$21</f>
        <v xml:space="preserve">Option 6 - </v>
      </c>
      <c r="B23" s="609"/>
      <c r="C23" s="262">
        <f>'Cost Option 6'!$C$107</f>
        <v>0</v>
      </c>
      <c r="D23" s="101" t="str">
        <f t="shared" si="1"/>
        <v/>
      </c>
      <c r="E23" s="55" t="str">
        <f t="shared" si="2"/>
        <v/>
      </c>
      <c r="G23" s="259">
        <f>'Cost Option 6'!D$107</f>
        <v>0</v>
      </c>
      <c r="H23" s="259">
        <f>'Cost Option 6'!E$107</f>
        <v>0</v>
      </c>
      <c r="I23" s="259">
        <f>'Cost Option 6'!F$107</f>
        <v>0</v>
      </c>
      <c r="J23" s="259">
        <f>'Cost Option 6'!G$107</f>
        <v>0</v>
      </c>
      <c r="K23" s="259">
        <f>'Cost Option 6'!H$107</f>
        <v>0</v>
      </c>
      <c r="L23" s="259">
        <f>'Cost Option 6'!I$107</f>
        <v>0</v>
      </c>
      <c r="M23" s="259">
        <f>'Cost Option 6'!J$107</f>
        <v>0</v>
      </c>
      <c r="N23" s="259">
        <f>'Cost Option 6'!K$107</f>
        <v>0</v>
      </c>
      <c r="O23" s="259">
        <f>'Cost Option 6'!L$107</f>
        <v>0</v>
      </c>
      <c r="P23" s="259">
        <f>'Cost Option 6'!M$107</f>
        <v>0</v>
      </c>
      <c r="Q23" s="259">
        <f>'Cost Option 6'!N$107</f>
        <v>0</v>
      </c>
      <c r="R23" s="259">
        <f>'Cost Option 6'!O$107</f>
        <v>0</v>
      </c>
      <c r="S23" s="259">
        <f>'Cost Option 6'!P$107</f>
        <v>0</v>
      </c>
      <c r="T23" s="259">
        <f>'Cost Option 6'!Q$107</f>
        <v>0</v>
      </c>
      <c r="U23" s="259">
        <f>'Cost Option 6'!R$107</f>
        <v>0</v>
      </c>
      <c r="V23" s="259">
        <f>'Cost Option 6'!S$107</f>
        <v>0</v>
      </c>
      <c r="W23" s="259">
        <f>'Cost Option 6'!T$107</f>
        <v>0</v>
      </c>
      <c r="X23" s="259">
        <f>'Cost Option 6'!U$107</f>
        <v>0</v>
      </c>
      <c r="Y23" s="259">
        <f>'Cost Option 6'!V$107</f>
        <v>0</v>
      </c>
      <c r="Z23" s="259">
        <f>'Cost Option 6'!W$107</f>
        <v>0</v>
      </c>
      <c r="AA23" s="259">
        <f>'Cost Option 6'!X$107</f>
        <v>0</v>
      </c>
      <c r="AB23" s="259">
        <f>'Cost Option 6'!Y$107</f>
        <v>0</v>
      </c>
      <c r="AC23" s="259">
        <f>'Cost Option 6'!Z$107</f>
        <v>0</v>
      </c>
      <c r="AD23" s="259">
        <f>'Cost Option 6'!AA$107</f>
        <v>0</v>
      </c>
      <c r="AE23" s="259">
        <f>'Cost Option 6'!AB$107</f>
        <v>0</v>
      </c>
      <c r="AF23" s="259">
        <f>'Cost Option 6'!AC$107</f>
        <v>0</v>
      </c>
      <c r="AG23" s="259">
        <f>'Cost Option 6'!AD$107</f>
        <v>0</v>
      </c>
      <c r="AH23" s="259">
        <f>'Cost Option 6'!AE$107</f>
        <v>0</v>
      </c>
      <c r="AI23" s="259">
        <f>'Cost Option 6'!AF$107</f>
        <v>0</v>
      </c>
      <c r="AJ23" s="259">
        <f>'Cost Option 6'!AG$107</f>
        <v>0</v>
      </c>
      <c r="AK23" s="259">
        <f>'Cost Option 6'!AH$107</f>
        <v>0</v>
      </c>
      <c r="AL23" s="259">
        <f>'Cost Option 6'!AI$107</f>
        <v>0</v>
      </c>
      <c r="AM23" s="259">
        <f>'Cost Option 6'!AJ$107</f>
        <v>0</v>
      </c>
      <c r="AN23" s="259">
        <f>'Cost Option 6'!AK$107</f>
        <v>0</v>
      </c>
      <c r="AO23" s="259">
        <f>'Cost Option 6'!AL$107</f>
        <v>0</v>
      </c>
      <c r="AP23" s="259">
        <f>'Cost Option 6'!AM$107</f>
        <v>0</v>
      </c>
      <c r="AQ23" s="259">
        <f>'Cost Option 6'!AN$107</f>
        <v>0</v>
      </c>
      <c r="AR23" s="259">
        <f>'Cost Option 6'!AO$107</f>
        <v>0</v>
      </c>
      <c r="AS23" s="259">
        <f>'Cost Option 6'!AP$107</f>
        <v>0</v>
      </c>
      <c r="AT23" s="259">
        <f>'Cost Option 6'!AQ$107</f>
        <v>0</v>
      </c>
      <c r="AU23" s="259">
        <f>'Cost Option 6'!AR$107</f>
        <v>0</v>
      </c>
      <c r="AV23" s="259">
        <f>'Cost Option 6'!AS$107</f>
        <v>0</v>
      </c>
      <c r="AW23" s="259">
        <f>'Cost Option 6'!AT$107</f>
        <v>0</v>
      </c>
      <c r="AX23" s="259">
        <f>'Cost Option 6'!AU$107</f>
        <v>0</v>
      </c>
      <c r="AY23" s="259">
        <f>'Cost Option 6'!AV$107</f>
        <v>0</v>
      </c>
      <c r="AZ23" s="259">
        <f>'Cost Option 6'!AW$107</f>
        <v>0</v>
      </c>
      <c r="BA23" s="259">
        <f>'Cost Option 6'!AX$107</f>
        <v>0</v>
      </c>
      <c r="BB23" s="259">
        <f>'Cost Option 6'!AY$107</f>
        <v>0</v>
      </c>
      <c r="BC23" s="259">
        <f>'Cost Option 6'!AZ$107</f>
        <v>0</v>
      </c>
      <c r="BD23" s="259">
        <f>'Cost Option 6'!BA$107</f>
        <v>0</v>
      </c>
      <c r="BE23" s="259">
        <f>'Cost Option 6'!BB$107</f>
        <v>0</v>
      </c>
      <c r="BF23" s="259">
        <f>'Cost Option 6'!BC$107</f>
        <v>0</v>
      </c>
      <c r="BG23" s="259">
        <f>'Cost Option 6'!BD$107</f>
        <v>0</v>
      </c>
      <c r="BH23" s="259">
        <f>'Cost Option 6'!BE$107</f>
        <v>0</v>
      </c>
      <c r="BI23" s="259">
        <f>'Cost Option 6'!BF$107</f>
        <v>0</v>
      </c>
      <c r="BJ23" s="259">
        <f>'Cost Option 6'!BG$107</f>
        <v>0</v>
      </c>
      <c r="BK23" s="259">
        <f>'Cost Option 6'!BH$107</f>
        <v>0</v>
      </c>
      <c r="BL23" s="259">
        <f>'Cost Option 6'!BI$107</f>
        <v>0</v>
      </c>
      <c r="BM23" s="259">
        <f>'Cost Option 6'!BJ$107</f>
        <v>0</v>
      </c>
      <c r="BN23" s="259">
        <f>'Cost Option 6'!BK$107</f>
        <v>0</v>
      </c>
      <c r="BO23" s="259">
        <f>'Cost Option 6'!BL$107</f>
        <v>0</v>
      </c>
      <c r="BP23" s="259">
        <f>'Cost Option 6'!BM$107</f>
        <v>0</v>
      </c>
      <c r="BQ23" s="259">
        <f>'Cost Option 6'!BN$107</f>
        <v>0</v>
      </c>
      <c r="BR23" s="259">
        <f>'Cost Option 6'!BO$107</f>
        <v>0</v>
      </c>
      <c r="BS23" s="259">
        <f>'Cost Option 6'!BP$107</f>
        <v>0</v>
      </c>
      <c r="BT23" s="259">
        <f>'Cost Option 6'!BQ$107</f>
        <v>0</v>
      </c>
      <c r="BU23" s="259">
        <f>'Cost Option 6'!BR$107</f>
        <v>0</v>
      </c>
      <c r="BV23" s="259">
        <f>'Cost Option 6'!BS$107</f>
        <v>0</v>
      </c>
      <c r="BW23" s="259">
        <f>'Cost Option 6'!BT$107</f>
        <v>0</v>
      </c>
      <c r="BX23" s="259">
        <f>'Cost Option 6'!BU$107</f>
        <v>0</v>
      </c>
    </row>
    <row r="24" spans="1:76" x14ac:dyDescent="0.3">
      <c r="C24" s="56"/>
      <c r="D24" s="57"/>
      <c r="E24" s="7"/>
    </row>
    <row r="25" spans="1:76" s="13" customFormat="1" x14ac:dyDescent="0.3">
      <c r="A25" s="603" t="str">
        <f>"Capital costs - " &amp;Factors!$C$10</f>
        <v xml:space="preserve">Capital costs - </v>
      </c>
      <c r="B25" s="603"/>
      <c r="C25" s="52"/>
      <c r="D25" s="53"/>
      <c r="E25" s="52"/>
      <c r="G25" s="12" t="s">
        <v>592</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s="13" customFormat="1" x14ac:dyDescent="0.3">
      <c r="A26" s="606" t="s">
        <v>591</v>
      </c>
      <c r="B26" s="607"/>
      <c r="C26" s="20" t="s">
        <v>579</v>
      </c>
      <c r="D26" s="54" t="s">
        <v>326</v>
      </c>
      <c r="E26" s="21" t="s">
        <v>31</v>
      </c>
      <c r="G26" s="19">
        <v>0</v>
      </c>
      <c r="H26" s="19">
        <v>1</v>
      </c>
      <c r="I26" s="19">
        <v>2</v>
      </c>
      <c r="J26" s="19">
        <v>3</v>
      </c>
      <c r="K26" s="19">
        <v>4</v>
      </c>
      <c r="L26" s="19">
        <v>5</v>
      </c>
      <c r="M26" s="19">
        <v>6</v>
      </c>
      <c r="N26" s="19">
        <v>7</v>
      </c>
      <c r="O26" s="19">
        <v>8</v>
      </c>
      <c r="P26" s="19">
        <v>9</v>
      </c>
      <c r="Q26" s="19">
        <v>10</v>
      </c>
      <c r="R26" s="19">
        <v>11</v>
      </c>
      <c r="S26" s="19">
        <v>12</v>
      </c>
      <c r="T26" s="19">
        <v>13</v>
      </c>
      <c r="U26" s="19">
        <v>14</v>
      </c>
      <c r="V26" s="19">
        <v>15</v>
      </c>
      <c r="W26" s="19">
        <v>16</v>
      </c>
      <c r="X26" s="19">
        <v>17</v>
      </c>
      <c r="Y26" s="19">
        <v>18</v>
      </c>
      <c r="Z26" s="19">
        <v>19</v>
      </c>
      <c r="AA26" s="19">
        <v>20</v>
      </c>
      <c r="AB26" s="19">
        <v>21</v>
      </c>
      <c r="AC26" s="19">
        <v>22</v>
      </c>
      <c r="AD26" s="19">
        <v>23</v>
      </c>
      <c r="AE26" s="19">
        <v>24</v>
      </c>
      <c r="AF26" s="19">
        <v>25</v>
      </c>
      <c r="AG26" s="19">
        <v>26</v>
      </c>
      <c r="AH26" s="19">
        <v>27</v>
      </c>
      <c r="AI26" s="19">
        <v>28</v>
      </c>
      <c r="AJ26" s="19">
        <v>29</v>
      </c>
      <c r="AK26" s="19">
        <v>30</v>
      </c>
      <c r="AL26" s="19">
        <v>31</v>
      </c>
      <c r="AM26" s="19">
        <v>32</v>
      </c>
      <c r="AN26" s="19">
        <v>33</v>
      </c>
      <c r="AO26" s="19">
        <v>34</v>
      </c>
      <c r="AP26" s="19">
        <v>35</v>
      </c>
      <c r="AQ26" s="19">
        <v>36</v>
      </c>
      <c r="AR26" s="19">
        <v>37</v>
      </c>
      <c r="AS26" s="19">
        <v>38</v>
      </c>
      <c r="AT26" s="19">
        <v>39</v>
      </c>
      <c r="AU26" s="19">
        <v>40</v>
      </c>
      <c r="AV26" s="19">
        <v>41</v>
      </c>
      <c r="AW26" s="19">
        <v>42</v>
      </c>
      <c r="AX26" s="19">
        <v>43</v>
      </c>
      <c r="AY26" s="19">
        <v>44</v>
      </c>
      <c r="AZ26" s="19">
        <v>45</v>
      </c>
      <c r="BA26" s="19">
        <v>46</v>
      </c>
      <c r="BB26" s="19">
        <v>47</v>
      </c>
      <c r="BC26" s="19">
        <v>48</v>
      </c>
      <c r="BD26" s="19">
        <v>49</v>
      </c>
      <c r="BE26" s="19">
        <v>50</v>
      </c>
      <c r="BF26" s="19">
        <v>51</v>
      </c>
      <c r="BG26" s="19">
        <v>52</v>
      </c>
      <c r="BH26" s="19">
        <v>53</v>
      </c>
      <c r="BI26" s="19">
        <v>54</v>
      </c>
      <c r="BJ26" s="19">
        <v>55</v>
      </c>
      <c r="BK26" s="19">
        <v>56</v>
      </c>
      <c r="BL26" s="19">
        <v>57</v>
      </c>
      <c r="BM26" s="19">
        <v>58</v>
      </c>
      <c r="BN26" s="19">
        <v>59</v>
      </c>
      <c r="BO26" s="19">
        <v>60</v>
      </c>
      <c r="BP26" s="19">
        <v>61</v>
      </c>
      <c r="BQ26" s="19">
        <v>62</v>
      </c>
      <c r="BR26" s="19">
        <v>63</v>
      </c>
      <c r="BS26" s="19">
        <v>64</v>
      </c>
      <c r="BT26" s="19">
        <v>65</v>
      </c>
      <c r="BU26" s="19">
        <v>66</v>
      </c>
      <c r="BV26" s="19">
        <v>67</v>
      </c>
      <c r="BW26" s="19">
        <v>68</v>
      </c>
      <c r="BX26" s="19">
        <v>69</v>
      </c>
    </row>
    <row r="27" spans="1:76" x14ac:dyDescent="0.3">
      <c r="A27" s="608" t="str">
        <f>"Option 0 - "&amp; Factors!$B$15</f>
        <v xml:space="preserve">Option 0 - </v>
      </c>
      <c r="B27" s="610"/>
      <c r="C27" s="262">
        <f>'Cost Option 0'!$C$112</f>
        <v>0</v>
      </c>
      <c r="D27" s="101" t="str">
        <f>IF(C27=0,"",(C27/(MAX($C$27:$C$33))))</f>
        <v/>
      </c>
      <c r="E27" s="55" t="str">
        <f>IF(C27,RANK(C27,$C$27:$C$33,1)-COUNTIF($C$27:$C$33,0),"")</f>
        <v/>
      </c>
      <c r="G27" s="259">
        <f>'Cost Option 0'!D$112</f>
        <v>0</v>
      </c>
      <c r="H27" s="259">
        <f>'Cost Option 0'!E$112</f>
        <v>0</v>
      </c>
      <c r="I27" s="259">
        <f>'Cost Option 0'!F$112</f>
        <v>0</v>
      </c>
      <c r="J27" s="259">
        <f>'Cost Option 0'!G$112</f>
        <v>0</v>
      </c>
      <c r="K27" s="259">
        <f>'Cost Option 0'!H$112</f>
        <v>0</v>
      </c>
      <c r="L27" s="259">
        <f>'Cost Option 0'!I$112</f>
        <v>0</v>
      </c>
      <c r="M27" s="259">
        <f>'Cost Option 0'!J$112</f>
        <v>0</v>
      </c>
      <c r="N27" s="259">
        <f>'Cost Option 0'!K$112</f>
        <v>0</v>
      </c>
      <c r="O27" s="259">
        <f>'Cost Option 0'!L$112</f>
        <v>0</v>
      </c>
      <c r="P27" s="259">
        <f>'Cost Option 0'!M$112</f>
        <v>0</v>
      </c>
      <c r="Q27" s="259">
        <f>'Cost Option 0'!N$112</f>
        <v>0</v>
      </c>
      <c r="R27" s="259">
        <f>'Cost Option 0'!O$112</f>
        <v>0</v>
      </c>
      <c r="S27" s="259">
        <f>'Cost Option 0'!P$112</f>
        <v>0</v>
      </c>
      <c r="T27" s="259">
        <f>'Cost Option 0'!Q$112</f>
        <v>0</v>
      </c>
      <c r="U27" s="259">
        <f>'Cost Option 0'!R$112</f>
        <v>0</v>
      </c>
      <c r="V27" s="259">
        <f>'Cost Option 0'!S$112</f>
        <v>0</v>
      </c>
      <c r="W27" s="259">
        <f>'Cost Option 0'!T$112</f>
        <v>0</v>
      </c>
      <c r="X27" s="259">
        <f>'Cost Option 0'!U$112</f>
        <v>0</v>
      </c>
      <c r="Y27" s="259">
        <f>'Cost Option 0'!V$112</f>
        <v>0</v>
      </c>
      <c r="Z27" s="259">
        <f>'Cost Option 0'!W$112</f>
        <v>0</v>
      </c>
      <c r="AA27" s="259">
        <f>'Cost Option 0'!X$112</f>
        <v>0</v>
      </c>
      <c r="AB27" s="259">
        <f>'Cost Option 0'!Y$112</f>
        <v>0</v>
      </c>
      <c r="AC27" s="259">
        <f>'Cost Option 0'!Z$112</f>
        <v>0</v>
      </c>
      <c r="AD27" s="259">
        <f>'Cost Option 0'!AA$112</f>
        <v>0</v>
      </c>
      <c r="AE27" s="259">
        <f>'Cost Option 0'!AB$112</f>
        <v>0</v>
      </c>
      <c r="AF27" s="259">
        <f>'Cost Option 0'!AC$112</f>
        <v>0</v>
      </c>
      <c r="AG27" s="259">
        <f>'Cost Option 0'!AD$112</f>
        <v>0</v>
      </c>
      <c r="AH27" s="259">
        <f>'Cost Option 0'!AE$112</f>
        <v>0</v>
      </c>
      <c r="AI27" s="259">
        <f>'Cost Option 0'!AF$112</f>
        <v>0</v>
      </c>
      <c r="AJ27" s="259">
        <f>'Cost Option 0'!AG$112</f>
        <v>0</v>
      </c>
      <c r="AK27" s="259">
        <f>'Cost Option 0'!AH$112</f>
        <v>0</v>
      </c>
      <c r="AL27" s="259">
        <f>'Cost Option 0'!AI$112</f>
        <v>0</v>
      </c>
      <c r="AM27" s="259">
        <f>'Cost Option 0'!AJ$112</f>
        <v>0</v>
      </c>
      <c r="AN27" s="259">
        <f>'Cost Option 0'!AK$112</f>
        <v>0</v>
      </c>
      <c r="AO27" s="259">
        <f>'Cost Option 0'!AL$112</f>
        <v>0</v>
      </c>
      <c r="AP27" s="259">
        <f>'Cost Option 0'!AM$112</f>
        <v>0</v>
      </c>
      <c r="AQ27" s="259">
        <f>'Cost Option 0'!AN$112</f>
        <v>0</v>
      </c>
      <c r="AR27" s="259">
        <f>'Cost Option 0'!AO$112</f>
        <v>0</v>
      </c>
      <c r="AS27" s="259">
        <f>'Cost Option 0'!AP$112</f>
        <v>0</v>
      </c>
      <c r="AT27" s="259">
        <f>'Cost Option 0'!AQ$112</f>
        <v>0</v>
      </c>
      <c r="AU27" s="259">
        <f>'Cost Option 0'!AR$112</f>
        <v>0</v>
      </c>
      <c r="AV27" s="259">
        <f>'Cost Option 0'!AS$112</f>
        <v>0</v>
      </c>
      <c r="AW27" s="259">
        <f>'Cost Option 0'!AT$112</f>
        <v>0</v>
      </c>
      <c r="AX27" s="259">
        <f>'Cost Option 0'!AU$112</f>
        <v>0</v>
      </c>
      <c r="AY27" s="259">
        <f>'Cost Option 0'!AV$112</f>
        <v>0</v>
      </c>
      <c r="AZ27" s="259">
        <f>'Cost Option 0'!AW$112</f>
        <v>0</v>
      </c>
      <c r="BA27" s="259">
        <f>'Cost Option 0'!AX$112</f>
        <v>0</v>
      </c>
      <c r="BB27" s="259">
        <f>'Cost Option 0'!AY$112</f>
        <v>0</v>
      </c>
      <c r="BC27" s="259">
        <f>'Cost Option 0'!AZ$112</f>
        <v>0</v>
      </c>
      <c r="BD27" s="259">
        <f>'Cost Option 0'!BA$112</f>
        <v>0</v>
      </c>
      <c r="BE27" s="259">
        <f>'Cost Option 0'!BB$112</f>
        <v>0</v>
      </c>
      <c r="BF27" s="259">
        <f>'Cost Option 0'!BC$112</f>
        <v>0</v>
      </c>
      <c r="BG27" s="259">
        <f>'Cost Option 0'!BD$112</f>
        <v>0</v>
      </c>
      <c r="BH27" s="259">
        <f>'Cost Option 0'!BE$112</f>
        <v>0</v>
      </c>
      <c r="BI27" s="259">
        <f>'Cost Option 0'!BF$112</f>
        <v>0</v>
      </c>
      <c r="BJ27" s="259">
        <f>'Cost Option 0'!BG$112</f>
        <v>0</v>
      </c>
      <c r="BK27" s="259">
        <f>'Cost Option 0'!BH$112</f>
        <v>0</v>
      </c>
      <c r="BL27" s="259">
        <f>'Cost Option 0'!BI$112</f>
        <v>0</v>
      </c>
      <c r="BM27" s="259">
        <f>'Cost Option 0'!BJ$112</f>
        <v>0</v>
      </c>
      <c r="BN27" s="259">
        <f>'Cost Option 0'!BK$112</f>
        <v>0</v>
      </c>
      <c r="BO27" s="259">
        <f>'Cost Option 0'!BL$112</f>
        <v>0</v>
      </c>
      <c r="BP27" s="259">
        <f>'Cost Option 0'!BM$112</f>
        <v>0</v>
      </c>
      <c r="BQ27" s="259">
        <f>'Cost Option 0'!BN$112</f>
        <v>0</v>
      </c>
      <c r="BR27" s="259">
        <f>'Cost Option 0'!BO$112</f>
        <v>0</v>
      </c>
      <c r="BS27" s="259">
        <f>'Cost Option 0'!BP$112</f>
        <v>0</v>
      </c>
      <c r="BT27" s="259">
        <f>'Cost Option 0'!BQ$112</f>
        <v>0</v>
      </c>
      <c r="BU27" s="259">
        <f>'Cost Option 0'!BR$112</f>
        <v>0</v>
      </c>
      <c r="BV27" s="259">
        <f>'Cost Option 0'!BS$112</f>
        <v>0</v>
      </c>
      <c r="BW27" s="259">
        <f>'Cost Option 0'!BT$112</f>
        <v>0</v>
      </c>
      <c r="BX27" s="259">
        <f>'Cost Option 0'!BU$112</f>
        <v>0</v>
      </c>
    </row>
    <row r="28" spans="1:76" x14ac:dyDescent="0.3">
      <c r="A28" s="608" t="str">
        <f>"Option 1 - "&amp; Factors!$B$16</f>
        <v xml:space="preserve">Option 1 - </v>
      </c>
      <c r="B28" s="609"/>
      <c r="C28" s="262">
        <f>'Cost Option 1'!$C$112</f>
        <v>0</v>
      </c>
      <c r="D28" s="101" t="str">
        <f t="shared" ref="D28:D33" si="3">IF(C28=0,"",(C28/(MAX($C$27:$C$33))))</f>
        <v/>
      </c>
      <c r="E28" s="55" t="str">
        <f t="shared" ref="E28:E33" si="4">IF(C28,RANK(C28,$C$27:$C$33,1)-COUNTIF($C$27:$C$33,0),"")</f>
        <v/>
      </c>
      <c r="G28" s="259">
        <f>'Cost Option 1'!D$112</f>
        <v>0</v>
      </c>
      <c r="H28" s="259">
        <f>'Cost Option 1'!E$112</f>
        <v>0</v>
      </c>
      <c r="I28" s="259">
        <f>'Cost Option 1'!F$112</f>
        <v>0</v>
      </c>
      <c r="J28" s="259">
        <f>'Cost Option 1'!G$112</f>
        <v>0</v>
      </c>
      <c r="K28" s="259">
        <f>'Cost Option 1'!H$112</f>
        <v>0</v>
      </c>
      <c r="L28" s="259">
        <f>'Cost Option 1'!I$112</f>
        <v>0</v>
      </c>
      <c r="M28" s="259">
        <f>'Cost Option 1'!J$112</f>
        <v>0</v>
      </c>
      <c r="N28" s="259">
        <f>'Cost Option 1'!K$112</f>
        <v>0</v>
      </c>
      <c r="O28" s="259">
        <f>'Cost Option 1'!L$112</f>
        <v>0</v>
      </c>
      <c r="P28" s="259">
        <f>'Cost Option 1'!M$112</f>
        <v>0</v>
      </c>
      <c r="Q28" s="259">
        <f>'Cost Option 1'!N$112</f>
        <v>0</v>
      </c>
      <c r="R28" s="259">
        <f>'Cost Option 1'!O$112</f>
        <v>0</v>
      </c>
      <c r="S28" s="259">
        <f>'Cost Option 1'!P$112</f>
        <v>0</v>
      </c>
      <c r="T28" s="259">
        <f>'Cost Option 1'!Q$112</f>
        <v>0</v>
      </c>
      <c r="U28" s="259">
        <f>'Cost Option 1'!R$112</f>
        <v>0</v>
      </c>
      <c r="V28" s="259">
        <f>'Cost Option 1'!S$112</f>
        <v>0</v>
      </c>
      <c r="W28" s="259">
        <f>'Cost Option 1'!T$112</f>
        <v>0</v>
      </c>
      <c r="X28" s="259">
        <f>'Cost Option 1'!U$112</f>
        <v>0</v>
      </c>
      <c r="Y28" s="259">
        <f>'Cost Option 1'!V$112</f>
        <v>0</v>
      </c>
      <c r="Z28" s="259">
        <f>'Cost Option 1'!W$112</f>
        <v>0</v>
      </c>
      <c r="AA28" s="259">
        <f>'Cost Option 1'!X$112</f>
        <v>0</v>
      </c>
      <c r="AB28" s="259">
        <f>'Cost Option 1'!Y$112</f>
        <v>0</v>
      </c>
      <c r="AC28" s="259">
        <f>'Cost Option 1'!Z$112</f>
        <v>0</v>
      </c>
      <c r="AD28" s="259">
        <f>'Cost Option 1'!AA$112</f>
        <v>0</v>
      </c>
      <c r="AE28" s="259">
        <f>'Cost Option 1'!AB$112</f>
        <v>0</v>
      </c>
      <c r="AF28" s="259">
        <f>'Cost Option 1'!AC$112</f>
        <v>0</v>
      </c>
      <c r="AG28" s="259">
        <f>'Cost Option 1'!AD$112</f>
        <v>0</v>
      </c>
      <c r="AH28" s="259">
        <f>'Cost Option 1'!AE$112</f>
        <v>0</v>
      </c>
      <c r="AI28" s="259">
        <f>'Cost Option 1'!AF$112</f>
        <v>0</v>
      </c>
      <c r="AJ28" s="259">
        <f>'Cost Option 1'!AG$112</f>
        <v>0</v>
      </c>
      <c r="AK28" s="259">
        <f>'Cost Option 1'!AH$112</f>
        <v>0</v>
      </c>
      <c r="AL28" s="259">
        <f>'Cost Option 1'!AI$112</f>
        <v>0</v>
      </c>
      <c r="AM28" s="259">
        <f>'Cost Option 1'!AJ$112</f>
        <v>0</v>
      </c>
      <c r="AN28" s="259">
        <f>'Cost Option 1'!AK$112</f>
        <v>0</v>
      </c>
      <c r="AO28" s="259">
        <f>'Cost Option 1'!AL$112</f>
        <v>0</v>
      </c>
      <c r="AP28" s="259">
        <f>'Cost Option 1'!AM$112</f>
        <v>0</v>
      </c>
      <c r="AQ28" s="259">
        <f>'Cost Option 1'!AN$112</f>
        <v>0</v>
      </c>
      <c r="AR28" s="259">
        <f>'Cost Option 1'!AO$112</f>
        <v>0</v>
      </c>
      <c r="AS28" s="259">
        <f>'Cost Option 1'!AP$112</f>
        <v>0</v>
      </c>
      <c r="AT28" s="259">
        <f>'Cost Option 1'!AQ$112</f>
        <v>0</v>
      </c>
      <c r="AU28" s="259">
        <f>'Cost Option 1'!AR$112</f>
        <v>0</v>
      </c>
      <c r="AV28" s="259">
        <f>'Cost Option 1'!AS$112</f>
        <v>0</v>
      </c>
      <c r="AW28" s="259">
        <f>'Cost Option 1'!AT$112</f>
        <v>0</v>
      </c>
      <c r="AX28" s="259">
        <f>'Cost Option 1'!AU$112</f>
        <v>0</v>
      </c>
      <c r="AY28" s="259">
        <f>'Cost Option 1'!AV$112</f>
        <v>0</v>
      </c>
      <c r="AZ28" s="259">
        <f>'Cost Option 1'!AW$112</f>
        <v>0</v>
      </c>
      <c r="BA28" s="259">
        <f>'Cost Option 1'!AX$112</f>
        <v>0</v>
      </c>
      <c r="BB28" s="259">
        <f>'Cost Option 1'!AY$112</f>
        <v>0</v>
      </c>
      <c r="BC28" s="259">
        <f>'Cost Option 1'!AZ$112</f>
        <v>0</v>
      </c>
      <c r="BD28" s="259">
        <f>'Cost Option 1'!BA$112</f>
        <v>0</v>
      </c>
      <c r="BE28" s="259">
        <f>'Cost Option 1'!BB$112</f>
        <v>0</v>
      </c>
      <c r="BF28" s="259">
        <f>'Cost Option 1'!BC$112</f>
        <v>0</v>
      </c>
      <c r="BG28" s="259">
        <f>'Cost Option 1'!BD$112</f>
        <v>0</v>
      </c>
      <c r="BH28" s="259">
        <f>'Cost Option 1'!BE$112</f>
        <v>0</v>
      </c>
      <c r="BI28" s="259">
        <f>'Cost Option 1'!BF$112</f>
        <v>0</v>
      </c>
      <c r="BJ28" s="259">
        <f>'Cost Option 1'!BG$112</f>
        <v>0</v>
      </c>
      <c r="BK28" s="259">
        <f>'Cost Option 1'!BH$112</f>
        <v>0</v>
      </c>
      <c r="BL28" s="259">
        <f>'Cost Option 1'!BI$112</f>
        <v>0</v>
      </c>
      <c r="BM28" s="259">
        <f>'Cost Option 1'!BJ$112</f>
        <v>0</v>
      </c>
      <c r="BN28" s="259">
        <f>'Cost Option 1'!BK$112</f>
        <v>0</v>
      </c>
      <c r="BO28" s="259">
        <f>'Cost Option 1'!BL$112</f>
        <v>0</v>
      </c>
      <c r="BP28" s="259">
        <f>'Cost Option 1'!BM$112</f>
        <v>0</v>
      </c>
      <c r="BQ28" s="259">
        <f>'Cost Option 1'!BN$112</f>
        <v>0</v>
      </c>
      <c r="BR28" s="259">
        <f>'Cost Option 1'!BO$112</f>
        <v>0</v>
      </c>
      <c r="BS28" s="259">
        <f>'Cost Option 1'!BP$112</f>
        <v>0</v>
      </c>
      <c r="BT28" s="259">
        <f>'Cost Option 1'!BQ$112</f>
        <v>0</v>
      </c>
      <c r="BU28" s="259">
        <f>'Cost Option 1'!BR$112</f>
        <v>0</v>
      </c>
      <c r="BV28" s="259">
        <f>'Cost Option 1'!BS$112</f>
        <v>0</v>
      </c>
      <c r="BW28" s="259">
        <f>'Cost Option 1'!BT$112</f>
        <v>0</v>
      </c>
      <c r="BX28" s="259">
        <f>'Cost Option 1'!BU$112</f>
        <v>0</v>
      </c>
    </row>
    <row r="29" spans="1:76" x14ac:dyDescent="0.3">
      <c r="A29" s="608" t="str">
        <f>"Option 2 - "&amp; Factors!$B$17</f>
        <v xml:space="preserve">Option 2 - </v>
      </c>
      <c r="B29" s="609"/>
      <c r="C29" s="262">
        <f>'Cost Option 2'!$C$112</f>
        <v>0</v>
      </c>
      <c r="D29" s="101" t="str">
        <f t="shared" si="3"/>
        <v/>
      </c>
      <c r="E29" s="55" t="str">
        <f t="shared" si="4"/>
        <v/>
      </c>
      <c r="G29" s="259">
        <f>'Cost Option 2'!D$112</f>
        <v>0</v>
      </c>
      <c r="H29" s="259">
        <f>'Cost Option 2'!E$112</f>
        <v>0</v>
      </c>
      <c r="I29" s="259">
        <f>'Cost Option 2'!F$112</f>
        <v>0</v>
      </c>
      <c r="J29" s="259">
        <f>'Cost Option 2'!G$112</f>
        <v>0</v>
      </c>
      <c r="K29" s="259">
        <f>'Cost Option 2'!H$112</f>
        <v>0</v>
      </c>
      <c r="L29" s="259">
        <f>'Cost Option 2'!I$112</f>
        <v>0</v>
      </c>
      <c r="M29" s="259">
        <f>'Cost Option 2'!J$112</f>
        <v>0</v>
      </c>
      <c r="N29" s="259">
        <f>'Cost Option 2'!K$112</f>
        <v>0</v>
      </c>
      <c r="O29" s="259">
        <f>'Cost Option 2'!L$112</f>
        <v>0</v>
      </c>
      <c r="P29" s="259">
        <f>'Cost Option 2'!M$112</f>
        <v>0</v>
      </c>
      <c r="Q29" s="259">
        <f>'Cost Option 2'!N$112</f>
        <v>0</v>
      </c>
      <c r="R29" s="259">
        <f>'Cost Option 2'!O$112</f>
        <v>0</v>
      </c>
      <c r="S29" s="259">
        <f>'Cost Option 2'!P$112</f>
        <v>0</v>
      </c>
      <c r="T29" s="259">
        <f>'Cost Option 2'!Q$112</f>
        <v>0</v>
      </c>
      <c r="U29" s="259">
        <f>'Cost Option 2'!R$112</f>
        <v>0</v>
      </c>
      <c r="V29" s="259">
        <f>'Cost Option 2'!S$112</f>
        <v>0</v>
      </c>
      <c r="W29" s="259">
        <f>'Cost Option 2'!T$112</f>
        <v>0</v>
      </c>
      <c r="X29" s="259">
        <f>'Cost Option 2'!U$112</f>
        <v>0</v>
      </c>
      <c r="Y29" s="259">
        <f>'Cost Option 2'!V$112</f>
        <v>0</v>
      </c>
      <c r="Z29" s="259">
        <f>'Cost Option 2'!W$112</f>
        <v>0</v>
      </c>
      <c r="AA29" s="259">
        <f>'Cost Option 2'!X$112</f>
        <v>0</v>
      </c>
      <c r="AB29" s="259">
        <f>'Cost Option 2'!Y$112</f>
        <v>0</v>
      </c>
      <c r="AC29" s="259">
        <f>'Cost Option 2'!Z$112</f>
        <v>0</v>
      </c>
      <c r="AD29" s="259">
        <f>'Cost Option 2'!AA$112</f>
        <v>0</v>
      </c>
      <c r="AE29" s="259">
        <f>'Cost Option 2'!AB$112</f>
        <v>0</v>
      </c>
      <c r="AF29" s="259">
        <f>'Cost Option 2'!AC$112</f>
        <v>0</v>
      </c>
      <c r="AG29" s="259">
        <f>'Cost Option 2'!AD$112</f>
        <v>0</v>
      </c>
      <c r="AH29" s="259">
        <f>'Cost Option 2'!AE$112</f>
        <v>0</v>
      </c>
      <c r="AI29" s="259">
        <f>'Cost Option 2'!AF$112</f>
        <v>0</v>
      </c>
      <c r="AJ29" s="259">
        <f>'Cost Option 2'!AG$112</f>
        <v>0</v>
      </c>
      <c r="AK29" s="259">
        <f>'Cost Option 2'!AH$112</f>
        <v>0</v>
      </c>
      <c r="AL29" s="259">
        <f>'Cost Option 2'!AI$112</f>
        <v>0</v>
      </c>
      <c r="AM29" s="259">
        <f>'Cost Option 2'!AJ$112</f>
        <v>0</v>
      </c>
      <c r="AN29" s="259">
        <f>'Cost Option 2'!AK$112</f>
        <v>0</v>
      </c>
      <c r="AO29" s="259">
        <f>'Cost Option 2'!AL$112</f>
        <v>0</v>
      </c>
      <c r="AP29" s="259">
        <f>'Cost Option 2'!AM$112</f>
        <v>0</v>
      </c>
      <c r="AQ29" s="259">
        <f>'Cost Option 2'!AN$112</f>
        <v>0</v>
      </c>
      <c r="AR29" s="259">
        <f>'Cost Option 2'!AO$112</f>
        <v>0</v>
      </c>
      <c r="AS29" s="259">
        <f>'Cost Option 2'!AP$112</f>
        <v>0</v>
      </c>
      <c r="AT29" s="259">
        <f>'Cost Option 2'!AQ$112</f>
        <v>0</v>
      </c>
      <c r="AU29" s="259">
        <f>'Cost Option 2'!AR$112</f>
        <v>0</v>
      </c>
      <c r="AV29" s="259">
        <f>'Cost Option 2'!AS$112</f>
        <v>0</v>
      </c>
      <c r="AW29" s="259">
        <f>'Cost Option 2'!AT$112</f>
        <v>0</v>
      </c>
      <c r="AX29" s="259">
        <f>'Cost Option 2'!AU$112</f>
        <v>0</v>
      </c>
      <c r="AY29" s="259">
        <f>'Cost Option 2'!AV$112</f>
        <v>0</v>
      </c>
      <c r="AZ29" s="259">
        <f>'Cost Option 2'!AW$112</f>
        <v>0</v>
      </c>
      <c r="BA29" s="259">
        <f>'Cost Option 2'!AX$112</f>
        <v>0</v>
      </c>
      <c r="BB29" s="259">
        <f>'Cost Option 2'!AY$112</f>
        <v>0</v>
      </c>
      <c r="BC29" s="259">
        <f>'Cost Option 2'!AZ$112</f>
        <v>0</v>
      </c>
      <c r="BD29" s="259">
        <f>'Cost Option 2'!BA$112</f>
        <v>0</v>
      </c>
      <c r="BE29" s="259">
        <f>'Cost Option 2'!BB$112</f>
        <v>0</v>
      </c>
      <c r="BF29" s="259">
        <f>'Cost Option 2'!BC$112</f>
        <v>0</v>
      </c>
      <c r="BG29" s="259">
        <f>'Cost Option 2'!BD$112</f>
        <v>0</v>
      </c>
      <c r="BH29" s="259">
        <f>'Cost Option 2'!BE$112</f>
        <v>0</v>
      </c>
      <c r="BI29" s="259">
        <f>'Cost Option 2'!BF$112</f>
        <v>0</v>
      </c>
      <c r="BJ29" s="259">
        <f>'Cost Option 2'!BG$112</f>
        <v>0</v>
      </c>
      <c r="BK29" s="259">
        <f>'Cost Option 2'!BH$112</f>
        <v>0</v>
      </c>
      <c r="BL29" s="259">
        <f>'Cost Option 2'!BI$112</f>
        <v>0</v>
      </c>
      <c r="BM29" s="259">
        <f>'Cost Option 2'!BJ$112</f>
        <v>0</v>
      </c>
      <c r="BN29" s="259">
        <f>'Cost Option 2'!BK$112</f>
        <v>0</v>
      </c>
      <c r="BO29" s="259">
        <f>'Cost Option 2'!BL$112</f>
        <v>0</v>
      </c>
      <c r="BP29" s="259">
        <f>'Cost Option 2'!BM$112</f>
        <v>0</v>
      </c>
      <c r="BQ29" s="259">
        <f>'Cost Option 2'!BN$112</f>
        <v>0</v>
      </c>
      <c r="BR29" s="259">
        <f>'Cost Option 2'!BO$112</f>
        <v>0</v>
      </c>
      <c r="BS29" s="259">
        <f>'Cost Option 2'!BP$112</f>
        <v>0</v>
      </c>
      <c r="BT29" s="259">
        <f>'Cost Option 2'!BQ$112</f>
        <v>0</v>
      </c>
      <c r="BU29" s="259">
        <f>'Cost Option 2'!BR$112</f>
        <v>0</v>
      </c>
      <c r="BV29" s="259">
        <f>'Cost Option 2'!BS$112</f>
        <v>0</v>
      </c>
      <c r="BW29" s="259">
        <f>'Cost Option 2'!BT$112</f>
        <v>0</v>
      </c>
      <c r="BX29" s="259">
        <f>'Cost Option 2'!BU$112</f>
        <v>0</v>
      </c>
    </row>
    <row r="30" spans="1:76" x14ac:dyDescent="0.3">
      <c r="A30" s="608" t="str">
        <f>"Option 3 - "&amp; Factors!$B$18</f>
        <v xml:space="preserve">Option 3 - </v>
      </c>
      <c r="B30" s="609"/>
      <c r="C30" s="262">
        <f>'Cost Option 3'!$C$112</f>
        <v>0</v>
      </c>
      <c r="D30" s="101" t="str">
        <f t="shared" si="3"/>
        <v/>
      </c>
      <c r="E30" s="55" t="str">
        <f t="shared" si="4"/>
        <v/>
      </c>
      <c r="G30" s="259">
        <f>'Cost Option 3'!D$112</f>
        <v>0</v>
      </c>
      <c r="H30" s="259">
        <f>'Cost Option 3'!E$112</f>
        <v>0</v>
      </c>
      <c r="I30" s="259">
        <f>'Cost Option 3'!F$112</f>
        <v>0</v>
      </c>
      <c r="J30" s="259">
        <f>'Cost Option 3'!G$112</f>
        <v>0</v>
      </c>
      <c r="K30" s="259">
        <f>'Cost Option 3'!H$112</f>
        <v>0</v>
      </c>
      <c r="L30" s="259">
        <f>'Cost Option 3'!I$112</f>
        <v>0</v>
      </c>
      <c r="M30" s="259">
        <f>'Cost Option 3'!J$112</f>
        <v>0</v>
      </c>
      <c r="N30" s="259">
        <f>'Cost Option 3'!K$112</f>
        <v>0</v>
      </c>
      <c r="O30" s="259">
        <f>'Cost Option 3'!L$112</f>
        <v>0</v>
      </c>
      <c r="P30" s="259">
        <f>'Cost Option 3'!M$112</f>
        <v>0</v>
      </c>
      <c r="Q30" s="259">
        <f>'Cost Option 3'!N$112</f>
        <v>0</v>
      </c>
      <c r="R30" s="259">
        <f>'Cost Option 3'!O$112</f>
        <v>0</v>
      </c>
      <c r="S30" s="259">
        <f>'Cost Option 3'!P$112</f>
        <v>0</v>
      </c>
      <c r="T30" s="259">
        <f>'Cost Option 3'!Q$112</f>
        <v>0</v>
      </c>
      <c r="U30" s="259">
        <f>'Cost Option 3'!R$112</f>
        <v>0</v>
      </c>
      <c r="V30" s="259">
        <f>'Cost Option 3'!S$112</f>
        <v>0</v>
      </c>
      <c r="W30" s="259">
        <f>'Cost Option 3'!T$112</f>
        <v>0</v>
      </c>
      <c r="X30" s="259">
        <f>'Cost Option 3'!U$112</f>
        <v>0</v>
      </c>
      <c r="Y30" s="259">
        <f>'Cost Option 3'!V$112</f>
        <v>0</v>
      </c>
      <c r="Z30" s="259">
        <f>'Cost Option 3'!W$112</f>
        <v>0</v>
      </c>
      <c r="AA30" s="259">
        <f>'Cost Option 3'!X$112</f>
        <v>0</v>
      </c>
      <c r="AB30" s="259">
        <f>'Cost Option 3'!Y$112</f>
        <v>0</v>
      </c>
      <c r="AC30" s="259">
        <f>'Cost Option 3'!Z$112</f>
        <v>0</v>
      </c>
      <c r="AD30" s="259">
        <f>'Cost Option 3'!AA$112</f>
        <v>0</v>
      </c>
      <c r="AE30" s="259">
        <f>'Cost Option 3'!AB$112</f>
        <v>0</v>
      </c>
      <c r="AF30" s="259">
        <f>'Cost Option 3'!AC$112</f>
        <v>0</v>
      </c>
      <c r="AG30" s="259">
        <f>'Cost Option 3'!AD$112</f>
        <v>0</v>
      </c>
      <c r="AH30" s="259">
        <f>'Cost Option 3'!AE$112</f>
        <v>0</v>
      </c>
      <c r="AI30" s="259">
        <f>'Cost Option 3'!AF$112</f>
        <v>0</v>
      </c>
      <c r="AJ30" s="259">
        <f>'Cost Option 3'!AG$112</f>
        <v>0</v>
      </c>
      <c r="AK30" s="259">
        <f>'Cost Option 3'!AH$112</f>
        <v>0</v>
      </c>
      <c r="AL30" s="259">
        <f>'Cost Option 3'!AI$112</f>
        <v>0</v>
      </c>
      <c r="AM30" s="259">
        <f>'Cost Option 3'!AJ$112</f>
        <v>0</v>
      </c>
      <c r="AN30" s="259">
        <f>'Cost Option 3'!AK$112</f>
        <v>0</v>
      </c>
      <c r="AO30" s="259">
        <f>'Cost Option 3'!AL$112</f>
        <v>0</v>
      </c>
      <c r="AP30" s="259">
        <f>'Cost Option 3'!AM$112</f>
        <v>0</v>
      </c>
      <c r="AQ30" s="259">
        <f>'Cost Option 3'!AN$112</f>
        <v>0</v>
      </c>
      <c r="AR30" s="259">
        <f>'Cost Option 3'!AO$112</f>
        <v>0</v>
      </c>
      <c r="AS30" s="259">
        <f>'Cost Option 3'!AP$112</f>
        <v>0</v>
      </c>
      <c r="AT30" s="259">
        <f>'Cost Option 3'!AQ$112</f>
        <v>0</v>
      </c>
      <c r="AU30" s="259">
        <f>'Cost Option 3'!AR$112</f>
        <v>0</v>
      </c>
      <c r="AV30" s="259">
        <f>'Cost Option 3'!AS$112</f>
        <v>0</v>
      </c>
      <c r="AW30" s="259">
        <f>'Cost Option 3'!AT$112</f>
        <v>0</v>
      </c>
      <c r="AX30" s="259">
        <f>'Cost Option 3'!AU$112</f>
        <v>0</v>
      </c>
      <c r="AY30" s="259">
        <f>'Cost Option 3'!AV$112</f>
        <v>0</v>
      </c>
      <c r="AZ30" s="259">
        <f>'Cost Option 3'!AW$112</f>
        <v>0</v>
      </c>
      <c r="BA30" s="259">
        <f>'Cost Option 3'!AX$112</f>
        <v>0</v>
      </c>
      <c r="BB30" s="259">
        <f>'Cost Option 3'!AY$112</f>
        <v>0</v>
      </c>
      <c r="BC30" s="259">
        <f>'Cost Option 3'!AZ$112</f>
        <v>0</v>
      </c>
      <c r="BD30" s="259">
        <f>'Cost Option 3'!BA$112</f>
        <v>0</v>
      </c>
      <c r="BE30" s="259">
        <f>'Cost Option 3'!BB$112</f>
        <v>0</v>
      </c>
      <c r="BF30" s="259">
        <f>'Cost Option 3'!BC$112</f>
        <v>0</v>
      </c>
      <c r="BG30" s="259">
        <f>'Cost Option 3'!BD$112</f>
        <v>0</v>
      </c>
      <c r="BH30" s="259">
        <f>'Cost Option 3'!BE$112</f>
        <v>0</v>
      </c>
      <c r="BI30" s="259">
        <f>'Cost Option 3'!BF$112</f>
        <v>0</v>
      </c>
      <c r="BJ30" s="259">
        <f>'Cost Option 3'!BG$112</f>
        <v>0</v>
      </c>
      <c r="BK30" s="259">
        <f>'Cost Option 3'!BH$112</f>
        <v>0</v>
      </c>
      <c r="BL30" s="259">
        <f>'Cost Option 3'!BI$112</f>
        <v>0</v>
      </c>
      <c r="BM30" s="259">
        <f>'Cost Option 3'!BJ$112</f>
        <v>0</v>
      </c>
      <c r="BN30" s="259">
        <f>'Cost Option 3'!BK$112</f>
        <v>0</v>
      </c>
      <c r="BO30" s="259">
        <f>'Cost Option 3'!BL$112</f>
        <v>0</v>
      </c>
      <c r="BP30" s="259">
        <f>'Cost Option 3'!BM$112</f>
        <v>0</v>
      </c>
      <c r="BQ30" s="259">
        <f>'Cost Option 3'!BN$112</f>
        <v>0</v>
      </c>
      <c r="BR30" s="259">
        <f>'Cost Option 3'!BO$112</f>
        <v>0</v>
      </c>
      <c r="BS30" s="259">
        <f>'Cost Option 3'!BP$112</f>
        <v>0</v>
      </c>
      <c r="BT30" s="259">
        <f>'Cost Option 3'!BQ$112</f>
        <v>0</v>
      </c>
      <c r="BU30" s="259">
        <f>'Cost Option 3'!BR$112</f>
        <v>0</v>
      </c>
      <c r="BV30" s="259">
        <f>'Cost Option 3'!BS$112</f>
        <v>0</v>
      </c>
      <c r="BW30" s="259">
        <f>'Cost Option 3'!BT$112</f>
        <v>0</v>
      </c>
      <c r="BX30" s="259">
        <f>'Cost Option 3'!BU$112</f>
        <v>0</v>
      </c>
    </row>
    <row r="31" spans="1:76" x14ac:dyDescent="0.3">
      <c r="A31" s="608" t="str">
        <f>"Option 4 - "&amp; Factors!$B$19</f>
        <v xml:space="preserve">Option 4 - </v>
      </c>
      <c r="B31" s="609"/>
      <c r="C31" s="262">
        <f>'Cost Option 4'!$C$112</f>
        <v>0</v>
      </c>
      <c r="D31" s="101" t="str">
        <f t="shared" si="3"/>
        <v/>
      </c>
      <c r="E31" s="55" t="str">
        <f t="shared" si="4"/>
        <v/>
      </c>
      <c r="G31" s="259">
        <f>'Cost Option 4'!D$112</f>
        <v>0</v>
      </c>
      <c r="H31" s="259">
        <f>'Cost Option 4'!E$112</f>
        <v>0</v>
      </c>
      <c r="I31" s="259">
        <f>'Cost Option 4'!F$112</f>
        <v>0</v>
      </c>
      <c r="J31" s="259">
        <f>'Cost Option 4'!G$112</f>
        <v>0</v>
      </c>
      <c r="K31" s="259">
        <f>'Cost Option 4'!H$112</f>
        <v>0</v>
      </c>
      <c r="L31" s="259">
        <f>'Cost Option 4'!I$112</f>
        <v>0</v>
      </c>
      <c r="M31" s="259">
        <f>'Cost Option 4'!J$112</f>
        <v>0</v>
      </c>
      <c r="N31" s="259">
        <f>'Cost Option 4'!K$112</f>
        <v>0</v>
      </c>
      <c r="O31" s="259">
        <f>'Cost Option 4'!L$112</f>
        <v>0</v>
      </c>
      <c r="P31" s="259">
        <f>'Cost Option 4'!M$112</f>
        <v>0</v>
      </c>
      <c r="Q31" s="259">
        <f>'Cost Option 4'!N$112</f>
        <v>0</v>
      </c>
      <c r="R31" s="259">
        <f>'Cost Option 4'!O$112</f>
        <v>0</v>
      </c>
      <c r="S31" s="259">
        <f>'Cost Option 4'!P$112</f>
        <v>0</v>
      </c>
      <c r="T31" s="259">
        <f>'Cost Option 4'!Q$112</f>
        <v>0</v>
      </c>
      <c r="U31" s="259">
        <f>'Cost Option 4'!R$112</f>
        <v>0</v>
      </c>
      <c r="V31" s="259">
        <f>'Cost Option 4'!S$112</f>
        <v>0</v>
      </c>
      <c r="W31" s="259">
        <f>'Cost Option 4'!T$112</f>
        <v>0</v>
      </c>
      <c r="X31" s="259">
        <f>'Cost Option 4'!U$112</f>
        <v>0</v>
      </c>
      <c r="Y31" s="259">
        <f>'Cost Option 4'!V$112</f>
        <v>0</v>
      </c>
      <c r="Z31" s="259">
        <f>'Cost Option 4'!W$112</f>
        <v>0</v>
      </c>
      <c r="AA31" s="259">
        <f>'Cost Option 4'!X$112</f>
        <v>0</v>
      </c>
      <c r="AB31" s="259">
        <f>'Cost Option 4'!Y$112</f>
        <v>0</v>
      </c>
      <c r="AC31" s="259">
        <f>'Cost Option 4'!Z$112</f>
        <v>0</v>
      </c>
      <c r="AD31" s="259">
        <f>'Cost Option 4'!AA$112</f>
        <v>0</v>
      </c>
      <c r="AE31" s="259">
        <f>'Cost Option 4'!AB$112</f>
        <v>0</v>
      </c>
      <c r="AF31" s="259">
        <f>'Cost Option 4'!AC$112</f>
        <v>0</v>
      </c>
      <c r="AG31" s="259">
        <f>'Cost Option 4'!AD$112</f>
        <v>0</v>
      </c>
      <c r="AH31" s="259">
        <f>'Cost Option 4'!AE$112</f>
        <v>0</v>
      </c>
      <c r="AI31" s="259">
        <f>'Cost Option 4'!AF$112</f>
        <v>0</v>
      </c>
      <c r="AJ31" s="259">
        <f>'Cost Option 4'!AG$112</f>
        <v>0</v>
      </c>
      <c r="AK31" s="259">
        <f>'Cost Option 4'!AH$112</f>
        <v>0</v>
      </c>
      <c r="AL31" s="259">
        <f>'Cost Option 4'!AI$112</f>
        <v>0</v>
      </c>
      <c r="AM31" s="259">
        <f>'Cost Option 4'!AJ$112</f>
        <v>0</v>
      </c>
      <c r="AN31" s="259">
        <f>'Cost Option 4'!AK$112</f>
        <v>0</v>
      </c>
      <c r="AO31" s="259">
        <f>'Cost Option 4'!AL$112</f>
        <v>0</v>
      </c>
      <c r="AP31" s="259">
        <f>'Cost Option 4'!AM$112</f>
        <v>0</v>
      </c>
      <c r="AQ31" s="259">
        <f>'Cost Option 4'!AN$112</f>
        <v>0</v>
      </c>
      <c r="AR31" s="259">
        <f>'Cost Option 4'!AO$112</f>
        <v>0</v>
      </c>
      <c r="AS31" s="259">
        <f>'Cost Option 4'!AP$112</f>
        <v>0</v>
      </c>
      <c r="AT31" s="259">
        <f>'Cost Option 4'!AQ$112</f>
        <v>0</v>
      </c>
      <c r="AU31" s="259">
        <f>'Cost Option 4'!AR$112</f>
        <v>0</v>
      </c>
      <c r="AV31" s="259">
        <f>'Cost Option 4'!AS$112</f>
        <v>0</v>
      </c>
      <c r="AW31" s="259">
        <f>'Cost Option 4'!AT$112</f>
        <v>0</v>
      </c>
      <c r="AX31" s="259">
        <f>'Cost Option 4'!AU$112</f>
        <v>0</v>
      </c>
      <c r="AY31" s="259">
        <f>'Cost Option 4'!AV$112</f>
        <v>0</v>
      </c>
      <c r="AZ31" s="259">
        <f>'Cost Option 4'!AW$112</f>
        <v>0</v>
      </c>
      <c r="BA31" s="259">
        <f>'Cost Option 4'!AX$112</f>
        <v>0</v>
      </c>
      <c r="BB31" s="259">
        <f>'Cost Option 4'!AY$112</f>
        <v>0</v>
      </c>
      <c r="BC31" s="259">
        <f>'Cost Option 4'!AZ$112</f>
        <v>0</v>
      </c>
      <c r="BD31" s="259">
        <f>'Cost Option 4'!BA$112</f>
        <v>0</v>
      </c>
      <c r="BE31" s="259">
        <f>'Cost Option 4'!BB$112</f>
        <v>0</v>
      </c>
      <c r="BF31" s="259">
        <f>'Cost Option 4'!BC$112</f>
        <v>0</v>
      </c>
      <c r="BG31" s="259">
        <f>'Cost Option 4'!BD$112</f>
        <v>0</v>
      </c>
      <c r="BH31" s="259">
        <f>'Cost Option 4'!BE$112</f>
        <v>0</v>
      </c>
      <c r="BI31" s="259">
        <f>'Cost Option 4'!BF$112</f>
        <v>0</v>
      </c>
      <c r="BJ31" s="259">
        <f>'Cost Option 4'!BG$112</f>
        <v>0</v>
      </c>
      <c r="BK31" s="259">
        <f>'Cost Option 4'!BH$112</f>
        <v>0</v>
      </c>
      <c r="BL31" s="259">
        <f>'Cost Option 4'!BI$112</f>
        <v>0</v>
      </c>
      <c r="BM31" s="259">
        <f>'Cost Option 4'!BJ$112</f>
        <v>0</v>
      </c>
      <c r="BN31" s="259">
        <f>'Cost Option 4'!BK$112</f>
        <v>0</v>
      </c>
      <c r="BO31" s="259">
        <f>'Cost Option 4'!BL$112</f>
        <v>0</v>
      </c>
      <c r="BP31" s="259">
        <f>'Cost Option 4'!BM$112</f>
        <v>0</v>
      </c>
      <c r="BQ31" s="259">
        <f>'Cost Option 4'!BN$112</f>
        <v>0</v>
      </c>
      <c r="BR31" s="259">
        <f>'Cost Option 4'!BO$112</f>
        <v>0</v>
      </c>
      <c r="BS31" s="259">
        <f>'Cost Option 4'!BP$112</f>
        <v>0</v>
      </c>
      <c r="BT31" s="259">
        <f>'Cost Option 4'!BQ$112</f>
        <v>0</v>
      </c>
      <c r="BU31" s="259">
        <f>'Cost Option 4'!BR$112</f>
        <v>0</v>
      </c>
      <c r="BV31" s="259">
        <f>'Cost Option 4'!BS$112</f>
        <v>0</v>
      </c>
      <c r="BW31" s="259">
        <f>'Cost Option 4'!BT$112</f>
        <v>0</v>
      </c>
      <c r="BX31" s="259">
        <f>'Cost Option 4'!BU$112</f>
        <v>0</v>
      </c>
    </row>
    <row r="32" spans="1:76" x14ac:dyDescent="0.3">
      <c r="A32" s="608" t="str">
        <f>"Option 5 - "&amp; Factors!$B$20</f>
        <v xml:space="preserve">Option 5 - </v>
      </c>
      <c r="B32" s="609"/>
      <c r="C32" s="262">
        <f>'Cost Option 5'!$C$112</f>
        <v>0</v>
      </c>
      <c r="D32" s="101" t="str">
        <f t="shared" si="3"/>
        <v/>
      </c>
      <c r="E32" s="55" t="str">
        <f t="shared" si="4"/>
        <v/>
      </c>
      <c r="G32" s="259">
        <f>'Cost Option 5'!D$112</f>
        <v>0</v>
      </c>
      <c r="H32" s="259">
        <f>'Cost Option 5'!E$112</f>
        <v>0</v>
      </c>
      <c r="I32" s="259">
        <f>'Cost Option 5'!F$112</f>
        <v>0</v>
      </c>
      <c r="J32" s="259">
        <f>'Cost Option 5'!G$112</f>
        <v>0</v>
      </c>
      <c r="K32" s="259">
        <f>'Cost Option 5'!H$112</f>
        <v>0</v>
      </c>
      <c r="L32" s="259">
        <f>'Cost Option 5'!I$112</f>
        <v>0</v>
      </c>
      <c r="M32" s="259">
        <f>'Cost Option 5'!J$112</f>
        <v>0</v>
      </c>
      <c r="N32" s="259">
        <f>'Cost Option 5'!K$112</f>
        <v>0</v>
      </c>
      <c r="O32" s="259">
        <f>'Cost Option 5'!L$112</f>
        <v>0</v>
      </c>
      <c r="P32" s="259">
        <f>'Cost Option 5'!M$112</f>
        <v>0</v>
      </c>
      <c r="Q32" s="259">
        <f>'Cost Option 5'!N$112</f>
        <v>0</v>
      </c>
      <c r="R32" s="259">
        <f>'Cost Option 5'!O$112</f>
        <v>0</v>
      </c>
      <c r="S32" s="259">
        <f>'Cost Option 5'!P$112</f>
        <v>0</v>
      </c>
      <c r="T32" s="259">
        <f>'Cost Option 5'!Q$112</f>
        <v>0</v>
      </c>
      <c r="U32" s="259">
        <f>'Cost Option 5'!R$112</f>
        <v>0</v>
      </c>
      <c r="V32" s="259">
        <f>'Cost Option 5'!S$112</f>
        <v>0</v>
      </c>
      <c r="W32" s="259">
        <f>'Cost Option 5'!T$112</f>
        <v>0</v>
      </c>
      <c r="X32" s="259">
        <f>'Cost Option 5'!U$112</f>
        <v>0</v>
      </c>
      <c r="Y32" s="259">
        <f>'Cost Option 5'!V$112</f>
        <v>0</v>
      </c>
      <c r="Z32" s="259">
        <f>'Cost Option 5'!W$112</f>
        <v>0</v>
      </c>
      <c r="AA32" s="259">
        <f>'Cost Option 5'!X$112</f>
        <v>0</v>
      </c>
      <c r="AB32" s="259">
        <f>'Cost Option 5'!Y$112</f>
        <v>0</v>
      </c>
      <c r="AC32" s="259">
        <f>'Cost Option 5'!Z$112</f>
        <v>0</v>
      </c>
      <c r="AD32" s="259">
        <f>'Cost Option 5'!AA$112</f>
        <v>0</v>
      </c>
      <c r="AE32" s="259">
        <f>'Cost Option 5'!AB$112</f>
        <v>0</v>
      </c>
      <c r="AF32" s="259">
        <f>'Cost Option 5'!AC$112</f>
        <v>0</v>
      </c>
      <c r="AG32" s="259">
        <f>'Cost Option 5'!AD$112</f>
        <v>0</v>
      </c>
      <c r="AH32" s="259">
        <f>'Cost Option 5'!AE$112</f>
        <v>0</v>
      </c>
      <c r="AI32" s="259">
        <f>'Cost Option 5'!AF$112</f>
        <v>0</v>
      </c>
      <c r="AJ32" s="259">
        <f>'Cost Option 5'!AG$112</f>
        <v>0</v>
      </c>
      <c r="AK32" s="259">
        <f>'Cost Option 5'!AH$112</f>
        <v>0</v>
      </c>
      <c r="AL32" s="259">
        <f>'Cost Option 5'!AI$112</f>
        <v>0</v>
      </c>
      <c r="AM32" s="259">
        <f>'Cost Option 5'!AJ$112</f>
        <v>0</v>
      </c>
      <c r="AN32" s="259">
        <f>'Cost Option 5'!AK$112</f>
        <v>0</v>
      </c>
      <c r="AO32" s="259">
        <f>'Cost Option 5'!AL$112</f>
        <v>0</v>
      </c>
      <c r="AP32" s="259">
        <f>'Cost Option 5'!AM$112</f>
        <v>0</v>
      </c>
      <c r="AQ32" s="259">
        <f>'Cost Option 5'!AN$112</f>
        <v>0</v>
      </c>
      <c r="AR32" s="259">
        <f>'Cost Option 5'!AO$112</f>
        <v>0</v>
      </c>
      <c r="AS32" s="259">
        <f>'Cost Option 5'!AP$112</f>
        <v>0</v>
      </c>
      <c r="AT32" s="259">
        <f>'Cost Option 5'!AQ$112</f>
        <v>0</v>
      </c>
      <c r="AU32" s="259">
        <f>'Cost Option 5'!AR$112</f>
        <v>0</v>
      </c>
      <c r="AV32" s="259">
        <f>'Cost Option 5'!AS$112</f>
        <v>0</v>
      </c>
      <c r="AW32" s="259">
        <f>'Cost Option 5'!AT$112</f>
        <v>0</v>
      </c>
      <c r="AX32" s="259">
        <f>'Cost Option 5'!AU$112</f>
        <v>0</v>
      </c>
      <c r="AY32" s="259">
        <f>'Cost Option 5'!AV$112</f>
        <v>0</v>
      </c>
      <c r="AZ32" s="259">
        <f>'Cost Option 5'!AW$112</f>
        <v>0</v>
      </c>
      <c r="BA32" s="259">
        <f>'Cost Option 5'!AX$112</f>
        <v>0</v>
      </c>
      <c r="BB32" s="259">
        <f>'Cost Option 5'!AY$112</f>
        <v>0</v>
      </c>
      <c r="BC32" s="259">
        <f>'Cost Option 5'!AZ$112</f>
        <v>0</v>
      </c>
      <c r="BD32" s="259">
        <f>'Cost Option 5'!BA$112</f>
        <v>0</v>
      </c>
      <c r="BE32" s="259">
        <f>'Cost Option 5'!BB$112</f>
        <v>0</v>
      </c>
      <c r="BF32" s="259">
        <f>'Cost Option 5'!BC$112</f>
        <v>0</v>
      </c>
      <c r="BG32" s="259">
        <f>'Cost Option 5'!BD$112</f>
        <v>0</v>
      </c>
      <c r="BH32" s="259">
        <f>'Cost Option 5'!BE$112</f>
        <v>0</v>
      </c>
      <c r="BI32" s="259">
        <f>'Cost Option 5'!BF$112</f>
        <v>0</v>
      </c>
      <c r="BJ32" s="259">
        <f>'Cost Option 5'!BG$112</f>
        <v>0</v>
      </c>
      <c r="BK32" s="259">
        <f>'Cost Option 5'!BH$112</f>
        <v>0</v>
      </c>
      <c r="BL32" s="259">
        <f>'Cost Option 5'!BI$112</f>
        <v>0</v>
      </c>
      <c r="BM32" s="259">
        <f>'Cost Option 5'!BJ$112</f>
        <v>0</v>
      </c>
      <c r="BN32" s="259">
        <f>'Cost Option 5'!BK$112</f>
        <v>0</v>
      </c>
      <c r="BO32" s="259">
        <f>'Cost Option 5'!BL$112</f>
        <v>0</v>
      </c>
      <c r="BP32" s="259">
        <f>'Cost Option 5'!BM$112</f>
        <v>0</v>
      </c>
      <c r="BQ32" s="259">
        <f>'Cost Option 5'!BN$112</f>
        <v>0</v>
      </c>
      <c r="BR32" s="259">
        <f>'Cost Option 5'!BO$112</f>
        <v>0</v>
      </c>
      <c r="BS32" s="259">
        <f>'Cost Option 5'!BP$112</f>
        <v>0</v>
      </c>
      <c r="BT32" s="259">
        <f>'Cost Option 5'!BQ$112</f>
        <v>0</v>
      </c>
      <c r="BU32" s="259">
        <f>'Cost Option 5'!BR$112</f>
        <v>0</v>
      </c>
      <c r="BV32" s="259">
        <f>'Cost Option 5'!BS$112</f>
        <v>0</v>
      </c>
      <c r="BW32" s="259">
        <f>'Cost Option 5'!BT$112</f>
        <v>0</v>
      </c>
      <c r="BX32" s="259">
        <f>'Cost Option 5'!BU$112</f>
        <v>0</v>
      </c>
    </row>
    <row r="33" spans="1:76" x14ac:dyDescent="0.3">
      <c r="A33" s="608" t="str">
        <f>"Option 6 - "&amp; Factors!$B$21</f>
        <v xml:space="preserve">Option 6 - </v>
      </c>
      <c r="B33" s="609"/>
      <c r="C33" s="262">
        <f>'Cost Option 6'!$C$112</f>
        <v>0</v>
      </c>
      <c r="D33" s="101" t="str">
        <f t="shared" si="3"/>
        <v/>
      </c>
      <c r="E33" s="55" t="str">
        <f t="shared" si="4"/>
        <v/>
      </c>
      <c r="G33" s="259">
        <f>'Cost Option 6'!D$112</f>
        <v>0</v>
      </c>
      <c r="H33" s="259">
        <f>'Cost Option 6'!E$112</f>
        <v>0</v>
      </c>
      <c r="I33" s="259">
        <f>'Cost Option 6'!F$112</f>
        <v>0</v>
      </c>
      <c r="J33" s="259">
        <f>'Cost Option 6'!G$112</f>
        <v>0</v>
      </c>
      <c r="K33" s="259">
        <f>'Cost Option 6'!H$112</f>
        <v>0</v>
      </c>
      <c r="L33" s="259">
        <f>'Cost Option 6'!I$112</f>
        <v>0</v>
      </c>
      <c r="M33" s="259">
        <f>'Cost Option 6'!J$112</f>
        <v>0</v>
      </c>
      <c r="N33" s="259">
        <f>'Cost Option 6'!K$112</f>
        <v>0</v>
      </c>
      <c r="O33" s="259">
        <f>'Cost Option 6'!L$112</f>
        <v>0</v>
      </c>
      <c r="P33" s="259">
        <f>'Cost Option 6'!M$112</f>
        <v>0</v>
      </c>
      <c r="Q33" s="259">
        <f>'Cost Option 6'!N$112</f>
        <v>0</v>
      </c>
      <c r="R33" s="259">
        <f>'Cost Option 6'!O$112</f>
        <v>0</v>
      </c>
      <c r="S33" s="259">
        <f>'Cost Option 6'!P$112</f>
        <v>0</v>
      </c>
      <c r="T33" s="259">
        <f>'Cost Option 6'!Q$112</f>
        <v>0</v>
      </c>
      <c r="U33" s="259">
        <f>'Cost Option 6'!R$112</f>
        <v>0</v>
      </c>
      <c r="V33" s="259">
        <f>'Cost Option 6'!S$112</f>
        <v>0</v>
      </c>
      <c r="W33" s="259">
        <f>'Cost Option 6'!T$112</f>
        <v>0</v>
      </c>
      <c r="X33" s="259">
        <f>'Cost Option 6'!U$112</f>
        <v>0</v>
      </c>
      <c r="Y33" s="259">
        <f>'Cost Option 6'!V$112</f>
        <v>0</v>
      </c>
      <c r="Z33" s="259">
        <f>'Cost Option 6'!W$112</f>
        <v>0</v>
      </c>
      <c r="AA33" s="259">
        <f>'Cost Option 6'!X$112</f>
        <v>0</v>
      </c>
      <c r="AB33" s="259">
        <f>'Cost Option 6'!Y$112</f>
        <v>0</v>
      </c>
      <c r="AC33" s="259">
        <f>'Cost Option 6'!Z$112</f>
        <v>0</v>
      </c>
      <c r="AD33" s="259">
        <f>'Cost Option 6'!AA$112</f>
        <v>0</v>
      </c>
      <c r="AE33" s="259">
        <f>'Cost Option 6'!AB$112</f>
        <v>0</v>
      </c>
      <c r="AF33" s="259">
        <f>'Cost Option 6'!AC$112</f>
        <v>0</v>
      </c>
      <c r="AG33" s="259">
        <f>'Cost Option 6'!AD$112</f>
        <v>0</v>
      </c>
      <c r="AH33" s="259">
        <f>'Cost Option 6'!AE$112</f>
        <v>0</v>
      </c>
      <c r="AI33" s="259">
        <f>'Cost Option 6'!AF$112</f>
        <v>0</v>
      </c>
      <c r="AJ33" s="259">
        <f>'Cost Option 6'!AG$112</f>
        <v>0</v>
      </c>
      <c r="AK33" s="259">
        <f>'Cost Option 6'!AH$112</f>
        <v>0</v>
      </c>
      <c r="AL33" s="259">
        <f>'Cost Option 6'!AI$112</f>
        <v>0</v>
      </c>
      <c r="AM33" s="259">
        <f>'Cost Option 6'!AJ$112</f>
        <v>0</v>
      </c>
      <c r="AN33" s="259">
        <f>'Cost Option 6'!AK$112</f>
        <v>0</v>
      </c>
      <c r="AO33" s="259">
        <f>'Cost Option 6'!AL$112</f>
        <v>0</v>
      </c>
      <c r="AP33" s="259">
        <f>'Cost Option 6'!AM$112</f>
        <v>0</v>
      </c>
      <c r="AQ33" s="259">
        <f>'Cost Option 6'!AN$112</f>
        <v>0</v>
      </c>
      <c r="AR33" s="259">
        <f>'Cost Option 6'!AO$112</f>
        <v>0</v>
      </c>
      <c r="AS33" s="259">
        <f>'Cost Option 6'!AP$112</f>
        <v>0</v>
      </c>
      <c r="AT33" s="259">
        <f>'Cost Option 6'!AQ$112</f>
        <v>0</v>
      </c>
      <c r="AU33" s="259">
        <f>'Cost Option 6'!AR$112</f>
        <v>0</v>
      </c>
      <c r="AV33" s="259">
        <f>'Cost Option 6'!AS$112</f>
        <v>0</v>
      </c>
      <c r="AW33" s="259">
        <f>'Cost Option 6'!AT$112</f>
        <v>0</v>
      </c>
      <c r="AX33" s="259">
        <f>'Cost Option 6'!AU$112</f>
        <v>0</v>
      </c>
      <c r="AY33" s="259">
        <f>'Cost Option 6'!AV$112</f>
        <v>0</v>
      </c>
      <c r="AZ33" s="259">
        <f>'Cost Option 6'!AW$112</f>
        <v>0</v>
      </c>
      <c r="BA33" s="259">
        <f>'Cost Option 6'!AX$112</f>
        <v>0</v>
      </c>
      <c r="BB33" s="259">
        <f>'Cost Option 6'!AY$112</f>
        <v>0</v>
      </c>
      <c r="BC33" s="259">
        <f>'Cost Option 6'!AZ$112</f>
        <v>0</v>
      </c>
      <c r="BD33" s="259">
        <f>'Cost Option 6'!BA$112</f>
        <v>0</v>
      </c>
      <c r="BE33" s="259">
        <f>'Cost Option 6'!BB$112</f>
        <v>0</v>
      </c>
      <c r="BF33" s="259">
        <f>'Cost Option 6'!BC$112</f>
        <v>0</v>
      </c>
      <c r="BG33" s="259">
        <f>'Cost Option 6'!BD$112</f>
        <v>0</v>
      </c>
      <c r="BH33" s="259">
        <f>'Cost Option 6'!BE$112</f>
        <v>0</v>
      </c>
      <c r="BI33" s="259">
        <f>'Cost Option 6'!BF$112</f>
        <v>0</v>
      </c>
      <c r="BJ33" s="259">
        <f>'Cost Option 6'!BG$112</f>
        <v>0</v>
      </c>
      <c r="BK33" s="259">
        <f>'Cost Option 6'!BH$112</f>
        <v>0</v>
      </c>
      <c r="BL33" s="259">
        <f>'Cost Option 6'!BI$112</f>
        <v>0</v>
      </c>
      <c r="BM33" s="259">
        <f>'Cost Option 6'!BJ$112</f>
        <v>0</v>
      </c>
      <c r="BN33" s="259">
        <f>'Cost Option 6'!BK$112</f>
        <v>0</v>
      </c>
      <c r="BO33" s="259">
        <f>'Cost Option 6'!BL$112</f>
        <v>0</v>
      </c>
      <c r="BP33" s="259">
        <f>'Cost Option 6'!BM$112</f>
        <v>0</v>
      </c>
      <c r="BQ33" s="259">
        <f>'Cost Option 6'!BN$112</f>
        <v>0</v>
      </c>
      <c r="BR33" s="259">
        <f>'Cost Option 6'!BO$112</f>
        <v>0</v>
      </c>
      <c r="BS33" s="259">
        <f>'Cost Option 6'!BP$112</f>
        <v>0</v>
      </c>
      <c r="BT33" s="259">
        <f>'Cost Option 6'!BQ$112</f>
        <v>0</v>
      </c>
      <c r="BU33" s="259">
        <f>'Cost Option 6'!BR$112</f>
        <v>0</v>
      </c>
      <c r="BV33" s="259">
        <f>'Cost Option 6'!BS$112</f>
        <v>0</v>
      </c>
      <c r="BW33" s="259">
        <f>'Cost Option 6'!BT$112</f>
        <v>0</v>
      </c>
      <c r="BX33" s="259">
        <f>'Cost Option 6'!BU$112</f>
        <v>0</v>
      </c>
    </row>
    <row r="34" spans="1:76" x14ac:dyDescent="0.3">
      <c r="A34" s="621"/>
      <c r="B34" s="621"/>
      <c r="C34" s="58"/>
      <c r="D34" s="59"/>
      <c r="E34"/>
    </row>
    <row r="35" spans="1:76" s="13" customFormat="1" x14ac:dyDescent="0.3">
      <c r="A35" s="603" t="str">
        <f>"Capital costs optimism bias uplift - " &amp;Factors!$C$10</f>
        <v xml:space="preserve">Capital costs optimism bias uplift - </v>
      </c>
      <c r="B35" s="603"/>
      <c r="C35" s="52"/>
      <c r="D35" s="53"/>
      <c r="E35" s="52"/>
      <c r="G35" s="12" t="s">
        <v>592</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s="13" customFormat="1" x14ac:dyDescent="0.3">
      <c r="A36" s="606" t="s">
        <v>591</v>
      </c>
      <c r="B36" s="607"/>
      <c r="C36" s="20" t="s">
        <v>579</v>
      </c>
      <c r="D36" s="54" t="s">
        <v>326</v>
      </c>
      <c r="E36" s="21" t="s">
        <v>31</v>
      </c>
      <c r="G36" s="19">
        <v>0</v>
      </c>
      <c r="H36" s="19">
        <v>1</v>
      </c>
      <c r="I36" s="19">
        <v>2</v>
      </c>
      <c r="J36" s="19">
        <v>3</v>
      </c>
      <c r="K36" s="19">
        <v>4</v>
      </c>
      <c r="L36" s="19">
        <v>5</v>
      </c>
      <c r="M36" s="19">
        <v>6</v>
      </c>
      <c r="N36" s="19">
        <v>7</v>
      </c>
      <c r="O36" s="19">
        <v>8</v>
      </c>
      <c r="P36" s="19">
        <v>9</v>
      </c>
      <c r="Q36" s="19">
        <v>10</v>
      </c>
      <c r="R36" s="19">
        <v>11</v>
      </c>
      <c r="S36" s="19">
        <v>12</v>
      </c>
      <c r="T36" s="19">
        <v>13</v>
      </c>
      <c r="U36" s="19">
        <v>14</v>
      </c>
      <c r="V36" s="19">
        <v>15</v>
      </c>
      <c r="W36" s="19">
        <v>16</v>
      </c>
      <c r="X36" s="19">
        <v>17</v>
      </c>
      <c r="Y36" s="19">
        <v>18</v>
      </c>
      <c r="Z36" s="19">
        <v>19</v>
      </c>
      <c r="AA36" s="19">
        <v>20</v>
      </c>
      <c r="AB36" s="19">
        <v>21</v>
      </c>
      <c r="AC36" s="19">
        <v>22</v>
      </c>
      <c r="AD36" s="19">
        <v>23</v>
      </c>
      <c r="AE36" s="19">
        <v>24</v>
      </c>
      <c r="AF36" s="19">
        <v>25</v>
      </c>
      <c r="AG36" s="19">
        <v>26</v>
      </c>
      <c r="AH36" s="19">
        <v>27</v>
      </c>
      <c r="AI36" s="19">
        <v>28</v>
      </c>
      <c r="AJ36" s="19">
        <v>29</v>
      </c>
      <c r="AK36" s="19">
        <v>30</v>
      </c>
      <c r="AL36" s="19">
        <v>31</v>
      </c>
      <c r="AM36" s="19">
        <v>32</v>
      </c>
      <c r="AN36" s="19">
        <v>33</v>
      </c>
      <c r="AO36" s="19">
        <v>34</v>
      </c>
      <c r="AP36" s="19">
        <v>35</v>
      </c>
      <c r="AQ36" s="19">
        <v>36</v>
      </c>
      <c r="AR36" s="19">
        <v>37</v>
      </c>
      <c r="AS36" s="19">
        <v>38</v>
      </c>
      <c r="AT36" s="19">
        <v>39</v>
      </c>
      <c r="AU36" s="19">
        <v>40</v>
      </c>
      <c r="AV36" s="19">
        <v>41</v>
      </c>
      <c r="AW36" s="19">
        <v>42</v>
      </c>
      <c r="AX36" s="19">
        <v>43</v>
      </c>
      <c r="AY36" s="19">
        <v>44</v>
      </c>
      <c r="AZ36" s="19">
        <v>45</v>
      </c>
      <c r="BA36" s="19">
        <v>46</v>
      </c>
      <c r="BB36" s="19">
        <v>47</v>
      </c>
      <c r="BC36" s="19">
        <v>48</v>
      </c>
      <c r="BD36" s="19">
        <v>49</v>
      </c>
      <c r="BE36" s="19">
        <v>50</v>
      </c>
      <c r="BF36" s="19">
        <v>51</v>
      </c>
      <c r="BG36" s="19">
        <v>52</v>
      </c>
      <c r="BH36" s="19">
        <v>53</v>
      </c>
      <c r="BI36" s="19">
        <v>54</v>
      </c>
      <c r="BJ36" s="19">
        <v>55</v>
      </c>
      <c r="BK36" s="19">
        <v>56</v>
      </c>
      <c r="BL36" s="19">
        <v>57</v>
      </c>
      <c r="BM36" s="19">
        <v>58</v>
      </c>
      <c r="BN36" s="19">
        <v>59</v>
      </c>
      <c r="BO36" s="19">
        <v>60</v>
      </c>
      <c r="BP36" s="19">
        <v>61</v>
      </c>
      <c r="BQ36" s="19">
        <v>62</v>
      </c>
      <c r="BR36" s="19">
        <v>63</v>
      </c>
      <c r="BS36" s="19">
        <v>64</v>
      </c>
      <c r="BT36" s="19">
        <v>65</v>
      </c>
      <c r="BU36" s="19">
        <v>66</v>
      </c>
      <c r="BV36" s="19">
        <v>67</v>
      </c>
      <c r="BW36" s="19">
        <v>68</v>
      </c>
      <c r="BX36" s="19">
        <v>69</v>
      </c>
    </row>
    <row r="37" spans="1:76" x14ac:dyDescent="0.3">
      <c r="A37" s="608" t="str">
        <f>"Option 0 - "&amp; Factors!$B$15</f>
        <v xml:space="preserve">Option 0 - </v>
      </c>
      <c r="B37" s="610"/>
      <c r="C37" s="262">
        <f>SUM('Cost Option 0'!$C$113:$C$114)</f>
        <v>0</v>
      </c>
      <c r="D37" s="101" t="str">
        <f>IF(C37=0,"",C37/(MAX($C$37:$C$44)))</f>
        <v/>
      </c>
      <c r="E37" s="55" t="str">
        <f>IF(C37,RANK(C37,$C$37:$C$43,1)-COUNTIF($C$37:$C$43,0),"")</f>
        <v/>
      </c>
      <c r="G37" s="259">
        <f>SUM('Cost Option 0'!D$113:D$114)</f>
        <v>0</v>
      </c>
      <c r="H37" s="259">
        <f>SUM('Cost Option 0'!E113:E114)</f>
        <v>0</v>
      </c>
      <c r="I37" s="259">
        <f>SUM('Cost Option 0'!F113:F114)</f>
        <v>0</v>
      </c>
      <c r="J37" s="259">
        <f>SUM('Cost Option 0'!G113:G114)</f>
        <v>0</v>
      </c>
      <c r="K37" s="259">
        <f>SUM('Cost Option 0'!H113:H114)</f>
        <v>0</v>
      </c>
      <c r="L37" s="259">
        <f>SUM('Cost Option 0'!I113:I114)</f>
        <v>0</v>
      </c>
      <c r="M37" s="259">
        <f>SUM('Cost Option 0'!J113:J114)</f>
        <v>0</v>
      </c>
      <c r="N37" s="259">
        <f>SUM('Cost Option 0'!K113:K114)</f>
        <v>0</v>
      </c>
      <c r="O37" s="259">
        <f>SUM('Cost Option 0'!L113:L114)</f>
        <v>0</v>
      </c>
      <c r="P37" s="259">
        <f>SUM('Cost Option 0'!M113:M114)</f>
        <v>0</v>
      </c>
      <c r="Q37" s="259">
        <f>SUM('Cost Option 0'!N113:N114)</f>
        <v>0</v>
      </c>
      <c r="R37" s="259">
        <f>SUM('Cost Option 0'!O113:O114)</f>
        <v>0</v>
      </c>
      <c r="S37" s="259">
        <f>SUM('Cost Option 0'!P113:P114)</f>
        <v>0</v>
      </c>
      <c r="T37" s="259">
        <f>SUM('Cost Option 0'!Q113:Q114)</f>
        <v>0</v>
      </c>
      <c r="U37" s="259">
        <f>SUM('Cost Option 0'!R113:R114)</f>
        <v>0</v>
      </c>
      <c r="V37" s="259">
        <f>SUM('Cost Option 0'!S113:S114)</f>
        <v>0</v>
      </c>
      <c r="W37" s="259">
        <f>SUM('Cost Option 0'!T113:T114)</f>
        <v>0</v>
      </c>
      <c r="X37" s="259">
        <f>SUM('Cost Option 0'!U113:U114)</f>
        <v>0</v>
      </c>
      <c r="Y37" s="259">
        <f>SUM('Cost Option 0'!V113:V114)</f>
        <v>0</v>
      </c>
      <c r="Z37" s="259">
        <f>SUM('Cost Option 0'!W113:W114)</f>
        <v>0</v>
      </c>
      <c r="AA37" s="259">
        <f>SUM('Cost Option 0'!X113:X114)</f>
        <v>0</v>
      </c>
      <c r="AB37" s="259">
        <f>SUM('Cost Option 0'!Y113:Y114)</f>
        <v>0</v>
      </c>
      <c r="AC37" s="259">
        <f>SUM('Cost Option 0'!Z113:Z114)</f>
        <v>0</v>
      </c>
      <c r="AD37" s="259">
        <f>SUM('Cost Option 0'!AA113:AA114)</f>
        <v>0</v>
      </c>
      <c r="AE37" s="259">
        <f>SUM('Cost Option 0'!AB113:AB114)</f>
        <v>0</v>
      </c>
      <c r="AF37" s="259">
        <f>SUM('Cost Option 0'!AC113:AC114)</f>
        <v>0</v>
      </c>
      <c r="AG37" s="259">
        <f>SUM('Cost Option 0'!AD113:AD114)</f>
        <v>0</v>
      </c>
      <c r="AH37" s="259">
        <f>SUM('Cost Option 0'!AE113:AE114)</f>
        <v>0</v>
      </c>
      <c r="AI37" s="259">
        <f>SUM('Cost Option 0'!AF113:AF114)</f>
        <v>0</v>
      </c>
      <c r="AJ37" s="259">
        <f>SUM('Cost Option 0'!AG113:AG114)</f>
        <v>0</v>
      </c>
      <c r="AK37" s="259">
        <f>SUM('Cost Option 0'!AH113:AH114)</f>
        <v>0</v>
      </c>
      <c r="AL37" s="259">
        <f>SUM('Cost Option 0'!AI113:AI114)</f>
        <v>0</v>
      </c>
      <c r="AM37" s="259">
        <f>SUM('Cost Option 0'!AJ113:AJ114)</f>
        <v>0</v>
      </c>
      <c r="AN37" s="259">
        <f>SUM('Cost Option 0'!AK113:AK114)</f>
        <v>0</v>
      </c>
      <c r="AO37" s="259">
        <f>SUM('Cost Option 0'!AL113:AL114)</f>
        <v>0</v>
      </c>
      <c r="AP37" s="259">
        <f>SUM('Cost Option 0'!AM113:AM114)</f>
        <v>0</v>
      </c>
      <c r="AQ37" s="259">
        <f>SUM('Cost Option 0'!AN113:AN114)</f>
        <v>0</v>
      </c>
      <c r="AR37" s="259">
        <f>SUM('Cost Option 0'!AO113:AO114)</f>
        <v>0</v>
      </c>
      <c r="AS37" s="259">
        <f>SUM('Cost Option 0'!AP113:AP114)</f>
        <v>0</v>
      </c>
      <c r="AT37" s="259">
        <f>SUM('Cost Option 0'!AQ113:AQ114)</f>
        <v>0</v>
      </c>
      <c r="AU37" s="259">
        <f>SUM('Cost Option 0'!AR113:AR114)</f>
        <v>0</v>
      </c>
      <c r="AV37" s="259">
        <f>SUM('Cost Option 0'!AS113:AS114)</f>
        <v>0</v>
      </c>
      <c r="AW37" s="259">
        <f>SUM('Cost Option 0'!AT113:AT114)</f>
        <v>0</v>
      </c>
      <c r="AX37" s="259">
        <f>SUM('Cost Option 0'!AU113:AU114)</f>
        <v>0</v>
      </c>
      <c r="AY37" s="259">
        <f>SUM('Cost Option 0'!AV113:AV114)</f>
        <v>0</v>
      </c>
      <c r="AZ37" s="259">
        <f>SUM('Cost Option 0'!AW113:AW114)</f>
        <v>0</v>
      </c>
      <c r="BA37" s="259">
        <f>SUM('Cost Option 0'!AX113:AX114)</f>
        <v>0</v>
      </c>
      <c r="BB37" s="259">
        <f>SUM('Cost Option 0'!AY113:AY114)</f>
        <v>0</v>
      </c>
      <c r="BC37" s="259">
        <f>SUM('Cost Option 0'!AZ113:AZ114)</f>
        <v>0</v>
      </c>
      <c r="BD37" s="259">
        <f>SUM('Cost Option 0'!BA113:BA114)</f>
        <v>0</v>
      </c>
      <c r="BE37" s="259">
        <f>SUM('Cost Option 0'!BB113:BB114)</f>
        <v>0</v>
      </c>
      <c r="BF37" s="259">
        <f>SUM('Cost Option 0'!BC113:BC114)</f>
        <v>0</v>
      </c>
      <c r="BG37" s="259">
        <f>SUM('Cost Option 0'!BD113:BD114)</f>
        <v>0</v>
      </c>
      <c r="BH37" s="259">
        <f>SUM('Cost Option 0'!BE113:BE114)</f>
        <v>0</v>
      </c>
      <c r="BI37" s="259">
        <f>SUM('Cost Option 0'!BF113:BF114)</f>
        <v>0</v>
      </c>
      <c r="BJ37" s="259">
        <f>SUM('Cost Option 0'!BG113:BG114)</f>
        <v>0</v>
      </c>
      <c r="BK37" s="259">
        <f>SUM('Cost Option 0'!BH113:BH114)</f>
        <v>0</v>
      </c>
      <c r="BL37" s="259">
        <f>SUM('Cost Option 0'!BI113:BI114)</f>
        <v>0</v>
      </c>
      <c r="BM37" s="259">
        <f>SUM('Cost Option 0'!BJ113:BJ114)</f>
        <v>0</v>
      </c>
      <c r="BN37" s="259">
        <f>SUM('Cost Option 0'!BK113:BK114)</f>
        <v>0</v>
      </c>
      <c r="BO37" s="259">
        <f>SUM('Cost Option 0'!BL113:BL114)</f>
        <v>0</v>
      </c>
      <c r="BP37" s="259">
        <f>SUM('Cost Option 0'!BM113:BM114)</f>
        <v>0</v>
      </c>
      <c r="BQ37" s="259">
        <f>SUM('Cost Option 0'!BN113:BN114)</f>
        <v>0</v>
      </c>
      <c r="BR37" s="259">
        <f>SUM('Cost Option 0'!BO113:BO114)</f>
        <v>0</v>
      </c>
      <c r="BS37" s="259">
        <f>SUM('Cost Option 0'!BP113:BP114)</f>
        <v>0</v>
      </c>
      <c r="BT37" s="259">
        <f>SUM('Cost Option 0'!BQ113:BQ114)</f>
        <v>0</v>
      </c>
      <c r="BU37" s="259">
        <f>SUM('Cost Option 0'!BR113:BR114)</f>
        <v>0</v>
      </c>
      <c r="BV37" s="259">
        <f>SUM('Cost Option 0'!BS113:BS114)</f>
        <v>0</v>
      </c>
      <c r="BW37" s="259">
        <f>SUM('Cost Option 0'!BT113:BT114)</f>
        <v>0</v>
      </c>
      <c r="BX37" s="259">
        <f>SUM('Cost Option 0'!BU113:BU114)</f>
        <v>0</v>
      </c>
    </row>
    <row r="38" spans="1:76" x14ac:dyDescent="0.3">
      <c r="A38" s="608" t="str">
        <f>"Option 1 - "&amp; Factors!$B$16</f>
        <v xml:space="preserve">Option 1 - </v>
      </c>
      <c r="B38" s="609"/>
      <c r="C38" s="262">
        <f>SUM('Cost Option 1'!$C$113:$C$114)</f>
        <v>0</v>
      </c>
      <c r="D38" s="101" t="str">
        <f t="shared" ref="D38:D43" si="5">IF(C38=0,"",C38/(MAX($C$37:$C$44)))</f>
        <v/>
      </c>
      <c r="E38" s="55" t="str">
        <f t="shared" ref="E38:E43" si="6">IF(C38,RANK(C38,$C$37:$C$43,1)-COUNTIF($C$37:$C$43,0),"")</f>
        <v/>
      </c>
      <c r="G38" s="259">
        <f>SUM('Cost Option 1'!D$113:D$114)</f>
        <v>0</v>
      </c>
      <c r="H38" s="259">
        <f>SUM('Cost Option 1'!E$113:E$114)</f>
        <v>0</v>
      </c>
      <c r="I38" s="259">
        <f>SUM('Cost Option 1'!F$113:F$114)</f>
        <v>0</v>
      </c>
      <c r="J38" s="259">
        <f>SUM('Cost Option 1'!G$113:G$114)</f>
        <v>0</v>
      </c>
      <c r="K38" s="259">
        <f>SUM('Cost Option 1'!H$113:H$114)</f>
        <v>0</v>
      </c>
      <c r="L38" s="259">
        <f>SUM('Cost Option 1'!I$113:I$114)</f>
        <v>0</v>
      </c>
      <c r="M38" s="259">
        <f>SUM('Cost Option 1'!J$113:J$114)</f>
        <v>0</v>
      </c>
      <c r="N38" s="259">
        <f>SUM('Cost Option 1'!K$113:K$114)</f>
        <v>0</v>
      </c>
      <c r="O38" s="259">
        <f>SUM('Cost Option 1'!L$113:L$114)</f>
        <v>0</v>
      </c>
      <c r="P38" s="259">
        <f>SUM('Cost Option 1'!M$113:M$114)</f>
        <v>0</v>
      </c>
      <c r="Q38" s="259">
        <f>SUM('Cost Option 1'!N$113:N$114)</f>
        <v>0</v>
      </c>
      <c r="R38" s="259">
        <f>SUM('Cost Option 1'!O$113:O$114)</f>
        <v>0</v>
      </c>
      <c r="S38" s="259">
        <f>SUM('Cost Option 1'!P$113:P$114)</f>
        <v>0</v>
      </c>
      <c r="T38" s="259">
        <f>SUM('Cost Option 1'!Q$113:Q$114)</f>
        <v>0</v>
      </c>
      <c r="U38" s="259">
        <f>SUM('Cost Option 1'!R$113:R$114)</f>
        <v>0</v>
      </c>
      <c r="V38" s="259">
        <f>SUM('Cost Option 1'!S$113:S$114)</f>
        <v>0</v>
      </c>
      <c r="W38" s="259">
        <f>SUM('Cost Option 1'!T$113:T$114)</f>
        <v>0</v>
      </c>
      <c r="X38" s="259">
        <f>SUM('Cost Option 1'!U$113:U$114)</f>
        <v>0</v>
      </c>
      <c r="Y38" s="259">
        <f>SUM('Cost Option 1'!V$113:V$114)</f>
        <v>0</v>
      </c>
      <c r="Z38" s="259">
        <f>SUM('Cost Option 1'!W$113:W$114)</f>
        <v>0</v>
      </c>
      <c r="AA38" s="259">
        <f>SUM('Cost Option 1'!X$113:X$114)</f>
        <v>0</v>
      </c>
      <c r="AB38" s="259">
        <f>SUM('Cost Option 1'!Y$113:Y$114)</f>
        <v>0</v>
      </c>
      <c r="AC38" s="259">
        <f>SUM('Cost Option 1'!Z$113:Z$114)</f>
        <v>0</v>
      </c>
      <c r="AD38" s="259">
        <f>SUM('Cost Option 1'!AA$113:AA$114)</f>
        <v>0</v>
      </c>
      <c r="AE38" s="259">
        <f>SUM('Cost Option 1'!AB$113:AB$114)</f>
        <v>0</v>
      </c>
      <c r="AF38" s="259">
        <f>SUM('Cost Option 1'!AC$113:AC$114)</f>
        <v>0</v>
      </c>
      <c r="AG38" s="259">
        <f>SUM('Cost Option 1'!AD$113:AD$114)</f>
        <v>0</v>
      </c>
      <c r="AH38" s="259">
        <f>SUM('Cost Option 1'!AE$113:AE$114)</f>
        <v>0</v>
      </c>
      <c r="AI38" s="259">
        <f>SUM('Cost Option 1'!AF$113:AF$114)</f>
        <v>0</v>
      </c>
      <c r="AJ38" s="259">
        <f>SUM('Cost Option 1'!AG$113:AG$114)</f>
        <v>0</v>
      </c>
      <c r="AK38" s="259">
        <f>SUM('Cost Option 1'!AH$113:AH$114)</f>
        <v>0</v>
      </c>
      <c r="AL38" s="259">
        <f>SUM('Cost Option 1'!AI$113:AI$114)</f>
        <v>0</v>
      </c>
      <c r="AM38" s="259">
        <f>SUM('Cost Option 1'!AJ$113:AJ$114)</f>
        <v>0</v>
      </c>
      <c r="AN38" s="259">
        <f>SUM('Cost Option 1'!AK$113:AK$114)</f>
        <v>0</v>
      </c>
      <c r="AO38" s="259">
        <f>SUM('Cost Option 1'!AL$113:AL$114)</f>
        <v>0</v>
      </c>
      <c r="AP38" s="259">
        <f>SUM('Cost Option 1'!AM$113:AM$114)</f>
        <v>0</v>
      </c>
      <c r="AQ38" s="259">
        <f>SUM('Cost Option 1'!AN$113:AN$114)</f>
        <v>0</v>
      </c>
      <c r="AR38" s="259">
        <f>SUM('Cost Option 1'!AO$113:AO$114)</f>
        <v>0</v>
      </c>
      <c r="AS38" s="259">
        <f>SUM('Cost Option 1'!AP$113:AP$114)</f>
        <v>0</v>
      </c>
      <c r="AT38" s="259">
        <f>SUM('Cost Option 1'!AQ$113:AQ$114)</f>
        <v>0</v>
      </c>
      <c r="AU38" s="259">
        <f>SUM('Cost Option 1'!AR$113:AR$114)</f>
        <v>0</v>
      </c>
      <c r="AV38" s="259">
        <f>SUM('Cost Option 1'!AS$113:AS$114)</f>
        <v>0</v>
      </c>
      <c r="AW38" s="259">
        <f>SUM('Cost Option 1'!AT$113:AT$114)</f>
        <v>0</v>
      </c>
      <c r="AX38" s="259">
        <f>SUM('Cost Option 1'!AU$113:AU$114)</f>
        <v>0</v>
      </c>
      <c r="AY38" s="259">
        <f>SUM('Cost Option 1'!AV$113:AV$114)</f>
        <v>0</v>
      </c>
      <c r="AZ38" s="259">
        <f>SUM('Cost Option 1'!AW$113:AW$114)</f>
        <v>0</v>
      </c>
      <c r="BA38" s="259">
        <f>SUM('Cost Option 1'!AX$113:AX$114)</f>
        <v>0</v>
      </c>
      <c r="BB38" s="259">
        <f>SUM('Cost Option 1'!AY$113:AY$114)</f>
        <v>0</v>
      </c>
      <c r="BC38" s="259">
        <f>SUM('Cost Option 1'!AZ$113:AZ$114)</f>
        <v>0</v>
      </c>
      <c r="BD38" s="259">
        <f>SUM('Cost Option 1'!BA$113:BA$114)</f>
        <v>0</v>
      </c>
      <c r="BE38" s="259">
        <f>SUM('Cost Option 1'!BB$113:BB$114)</f>
        <v>0</v>
      </c>
      <c r="BF38" s="259">
        <f>SUM('Cost Option 1'!BC$113:BC$114)</f>
        <v>0</v>
      </c>
      <c r="BG38" s="259">
        <f>SUM('Cost Option 1'!BD$113:BD$114)</f>
        <v>0</v>
      </c>
      <c r="BH38" s="259">
        <f>SUM('Cost Option 1'!BE$113:BE$114)</f>
        <v>0</v>
      </c>
      <c r="BI38" s="259">
        <f>SUM('Cost Option 1'!BF$113:BF$114)</f>
        <v>0</v>
      </c>
      <c r="BJ38" s="259">
        <f>SUM('Cost Option 1'!BG$113:BG$114)</f>
        <v>0</v>
      </c>
      <c r="BK38" s="259">
        <f>SUM('Cost Option 1'!BH$113:BH$114)</f>
        <v>0</v>
      </c>
      <c r="BL38" s="259">
        <f>SUM('Cost Option 1'!BI$113:BI$114)</f>
        <v>0</v>
      </c>
      <c r="BM38" s="259">
        <f>SUM('Cost Option 1'!BJ$113:BJ$114)</f>
        <v>0</v>
      </c>
      <c r="BN38" s="259">
        <f>SUM('Cost Option 1'!BK$113:BK$114)</f>
        <v>0</v>
      </c>
      <c r="BO38" s="259">
        <f>SUM('Cost Option 1'!BL$113:BL$114)</f>
        <v>0</v>
      </c>
      <c r="BP38" s="259">
        <f>SUM('Cost Option 1'!BM$113:BM$114)</f>
        <v>0</v>
      </c>
      <c r="BQ38" s="259">
        <f>SUM('Cost Option 1'!BN$113:BN$114)</f>
        <v>0</v>
      </c>
      <c r="BR38" s="259">
        <f>SUM('Cost Option 1'!BO$113:BO$114)</f>
        <v>0</v>
      </c>
      <c r="BS38" s="259">
        <f>SUM('Cost Option 1'!BP$113:BP$114)</f>
        <v>0</v>
      </c>
      <c r="BT38" s="259">
        <f>SUM('Cost Option 1'!BQ$113:BQ$114)</f>
        <v>0</v>
      </c>
      <c r="BU38" s="259">
        <f>SUM('Cost Option 1'!BR$113:BR$114)</f>
        <v>0</v>
      </c>
      <c r="BV38" s="259">
        <f>SUM('Cost Option 1'!BS$113:BS$114)</f>
        <v>0</v>
      </c>
      <c r="BW38" s="259">
        <f>SUM('Cost Option 1'!BT$113:BT$114)</f>
        <v>0</v>
      </c>
      <c r="BX38" s="259">
        <f>SUM('Cost Option 1'!BU$113:BU$114)</f>
        <v>0</v>
      </c>
    </row>
    <row r="39" spans="1:76" x14ac:dyDescent="0.3">
      <c r="A39" s="608" t="str">
        <f>"Option 2 - "&amp; Factors!$B$17</f>
        <v xml:space="preserve">Option 2 - </v>
      </c>
      <c r="B39" s="609"/>
      <c r="C39" s="262">
        <f>SUM('Cost Option 2'!$C$113:$C$114)</f>
        <v>0</v>
      </c>
      <c r="D39" s="101" t="str">
        <f t="shared" si="5"/>
        <v/>
      </c>
      <c r="E39" s="55" t="str">
        <f t="shared" si="6"/>
        <v/>
      </c>
      <c r="G39" s="259">
        <f>SUM('Cost Option 2'!D$113:D$114)</f>
        <v>0</v>
      </c>
      <c r="H39" s="259">
        <f>SUM('Cost Option 2'!E$113:E$114)</f>
        <v>0</v>
      </c>
      <c r="I39" s="259">
        <f>SUM('Cost Option 2'!F$113:F$114)</f>
        <v>0</v>
      </c>
      <c r="J39" s="259">
        <f>SUM('Cost Option 2'!G$113:G$114)</f>
        <v>0</v>
      </c>
      <c r="K39" s="259">
        <f>SUM('Cost Option 2'!H$113:H$114)</f>
        <v>0</v>
      </c>
      <c r="L39" s="259">
        <f>SUM('Cost Option 2'!I$113:I$114)</f>
        <v>0</v>
      </c>
      <c r="M39" s="259">
        <f>SUM('Cost Option 2'!J$113:J$114)</f>
        <v>0</v>
      </c>
      <c r="N39" s="259">
        <f>SUM('Cost Option 2'!K$113:K$114)</f>
        <v>0</v>
      </c>
      <c r="O39" s="259">
        <f>SUM('Cost Option 2'!L$113:L$114)</f>
        <v>0</v>
      </c>
      <c r="P39" s="259">
        <f>SUM('Cost Option 2'!M$113:M$114)</f>
        <v>0</v>
      </c>
      <c r="Q39" s="259">
        <f>SUM('Cost Option 2'!N$113:N$114)</f>
        <v>0</v>
      </c>
      <c r="R39" s="259">
        <f>SUM('Cost Option 2'!O$113:O$114)</f>
        <v>0</v>
      </c>
      <c r="S39" s="259">
        <f>SUM('Cost Option 2'!P$113:P$114)</f>
        <v>0</v>
      </c>
      <c r="T39" s="259">
        <f>SUM('Cost Option 2'!Q$113:Q$114)</f>
        <v>0</v>
      </c>
      <c r="U39" s="259">
        <f>SUM('Cost Option 2'!R$113:R$114)</f>
        <v>0</v>
      </c>
      <c r="V39" s="259">
        <f>SUM('Cost Option 2'!S$113:S$114)</f>
        <v>0</v>
      </c>
      <c r="W39" s="259">
        <f>SUM('Cost Option 2'!T$113:T$114)</f>
        <v>0</v>
      </c>
      <c r="X39" s="259">
        <f>SUM('Cost Option 2'!U$113:U$114)</f>
        <v>0</v>
      </c>
      <c r="Y39" s="259">
        <f>SUM('Cost Option 2'!V$113:V$114)</f>
        <v>0</v>
      </c>
      <c r="Z39" s="259">
        <f>SUM('Cost Option 2'!W$113:W$114)</f>
        <v>0</v>
      </c>
      <c r="AA39" s="259">
        <f>SUM('Cost Option 2'!X$113:X$114)</f>
        <v>0</v>
      </c>
      <c r="AB39" s="259">
        <f>SUM('Cost Option 2'!Y$113:Y$114)</f>
        <v>0</v>
      </c>
      <c r="AC39" s="259">
        <f>SUM('Cost Option 2'!Z$113:Z$114)</f>
        <v>0</v>
      </c>
      <c r="AD39" s="259">
        <f>SUM('Cost Option 2'!AA$113:AA$114)</f>
        <v>0</v>
      </c>
      <c r="AE39" s="259">
        <f>SUM('Cost Option 2'!AB$113:AB$114)</f>
        <v>0</v>
      </c>
      <c r="AF39" s="259">
        <f>SUM('Cost Option 2'!AC$113:AC$114)</f>
        <v>0</v>
      </c>
      <c r="AG39" s="259">
        <f>SUM('Cost Option 2'!AD$113:AD$114)</f>
        <v>0</v>
      </c>
      <c r="AH39" s="259">
        <f>SUM('Cost Option 2'!AE$113:AE$114)</f>
        <v>0</v>
      </c>
      <c r="AI39" s="259">
        <f>SUM('Cost Option 2'!AF$113:AF$114)</f>
        <v>0</v>
      </c>
      <c r="AJ39" s="259">
        <f>SUM('Cost Option 2'!AG$113:AG$114)</f>
        <v>0</v>
      </c>
      <c r="AK39" s="259">
        <f>SUM('Cost Option 2'!AH$113:AH$114)</f>
        <v>0</v>
      </c>
      <c r="AL39" s="259">
        <f>SUM('Cost Option 2'!AI$113:AI$114)</f>
        <v>0</v>
      </c>
      <c r="AM39" s="259">
        <f>SUM('Cost Option 2'!AJ$113:AJ$114)</f>
        <v>0</v>
      </c>
      <c r="AN39" s="259">
        <f>SUM('Cost Option 2'!AK$113:AK$114)</f>
        <v>0</v>
      </c>
      <c r="AO39" s="259">
        <f>SUM('Cost Option 2'!AL$113:AL$114)</f>
        <v>0</v>
      </c>
      <c r="AP39" s="259">
        <f>SUM('Cost Option 2'!AM$113:AM$114)</f>
        <v>0</v>
      </c>
      <c r="AQ39" s="259">
        <f>SUM('Cost Option 2'!AN$113:AN$114)</f>
        <v>0</v>
      </c>
      <c r="AR39" s="259">
        <f>SUM('Cost Option 2'!AO$113:AO$114)</f>
        <v>0</v>
      </c>
      <c r="AS39" s="259">
        <f>SUM('Cost Option 2'!AP$113:AP$114)</f>
        <v>0</v>
      </c>
      <c r="AT39" s="259">
        <f>SUM('Cost Option 2'!AQ$113:AQ$114)</f>
        <v>0</v>
      </c>
      <c r="AU39" s="259">
        <f>SUM('Cost Option 2'!AR$113:AR$114)</f>
        <v>0</v>
      </c>
      <c r="AV39" s="259">
        <f>SUM('Cost Option 2'!AS$113:AS$114)</f>
        <v>0</v>
      </c>
      <c r="AW39" s="259">
        <f>SUM('Cost Option 2'!AT$113:AT$114)</f>
        <v>0</v>
      </c>
      <c r="AX39" s="259">
        <f>SUM('Cost Option 2'!AU$113:AU$114)</f>
        <v>0</v>
      </c>
      <c r="AY39" s="259">
        <f>SUM('Cost Option 2'!AV$113:AV$114)</f>
        <v>0</v>
      </c>
      <c r="AZ39" s="259">
        <f>SUM('Cost Option 2'!AW$113:AW$114)</f>
        <v>0</v>
      </c>
      <c r="BA39" s="259">
        <f>SUM('Cost Option 2'!AX$113:AX$114)</f>
        <v>0</v>
      </c>
      <c r="BB39" s="259">
        <f>SUM('Cost Option 2'!AY$113:AY$114)</f>
        <v>0</v>
      </c>
      <c r="BC39" s="259">
        <f>SUM('Cost Option 2'!AZ$113:AZ$114)</f>
        <v>0</v>
      </c>
      <c r="BD39" s="259">
        <f>SUM('Cost Option 2'!BA$113:BA$114)</f>
        <v>0</v>
      </c>
      <c r="BE39" s="259">
        <f>SUM('Cost Option 2'!BB$113:BB$114)</f>
        <v>0</v>
      </c>
      <c r="BF39" s="259">
        <f>SUM('Cost Option 2'!BC$113:BC$114)</f>
        <v>0</v>
      </c>
      <c r="BG39" s="259">
        <f>SUM('Cost Option 2'!BD$113:BD$114)</f>
        <v>0</v>
      </c>
      <c r="BH39" s="259">
        <f>SUM('Cost Option 2'!BE$113:BE$114)</f>
        <v>0</v>
      </c>
      <c r="BI39" s="259">
        <f>SUM('Cost Option 2'!BF$113:BF$114)</f>
        <v>0</v>
      </c>
      <c r="BJ39" s="259">
        <f>SUM('Cost Option 2'!BG$113:BG$114)</f>
        <v>0</v>
      </c>
      <c r="BK39" s="259">
        <f>SUM('Cost Option 2'!BH$113:BH$114)</f>
        <v>0</v>
      </c>
      <c r="BL39" s="259">
        <f>SUM('Cost Option 2'!BI$113:BI$114)</f>
        <v>0</v>
      </c>
      <c r="BM39" s="259">
        <f>SUM('Cost Option 2'!BJ$113:BJ$114)</f>
        <v>0</v>
      </c>
      <c r="BN39" s="259">
        <f>SUM('Cost Option 2'!BK$113:BK$114)</f>
        <v>0</v>
      </c>
      <c r="BO39" s="259">
        <f>SUM('Cost Option 2'!BL$113:BL$114)</f>
        <v>0</v>
      </c>
      <c r="BP39" s="259">
        <f>SUM('Cost Option 2'!BM$113:BM$114)</f>
        <v>0</v>
      </c>
      <c r="BQ39" s="259">
        <f>SUM('Cost Option 2'!BN$113:BN$114)</f>
        <v>0</v>
      </c>
      <c r="BR39" s="259">
        <f>SUM('Cost Option 2'!BO$113:BO$114)</f>
        <v>0</v>
      </c>
      <c r="BS39" s="259">
        <f>SUM('Cost Option 2'!BP$113:BP$114)</f>
        <v>0</v>
      </c>
      <c r="BT39" s="259">
        <f>SUM('Cost Option 2'!BQ$113:BQ$114)</f>
        <v>0</v>
      </c>
      <c r="BU39" s="259">
        <f>SUM('Cost Option 2'!BR$113:BR$114)</f>
        <v>0</v>
      </c>
      <c r="BV39" s="259">
        <f>SUM('Cost Option 2'!BS$113:BS$114)</f>
        <v>0</v>
      </c>
      <c r="BW39" s="259">
        <f>SUM('Cost Option 2'!BT$113:BT$114)</f>
        <v>0</v>
      </c>
      <c r="BX39" s="259">
        <f>SUM('Cost Option 2'!BU$113:BU$114)</f>
        <v>0</v>
      </c>
    </row>
    <row r="40" spans="1:76" x14ac:dyDescent="0.3">
      <c r="A40" s="608" t="str">
        <f>"Option 3 - "&amp; Factors!$B$18</f>
        <v xml:space="preserve">Option 3 - </v>
      </c>
      <c r="B40" s="609"/>
      <c r="C40" s="262">
        <f>SUM('Cost Option 3'!$C$113:$C$114)</f>
        <v>0</v>
      </c>
      <c r="D40" s="101" t="str">
        <f t="shared" si="5"/>
        <v/>
      </c>
      <c r="E40" s="55" t="str">
        <f t="shared" si="6"/>
        <v/>
      </c>
      <c r="G40" s="259">
        <f>SUM('Cost Option 3'!D$113:D$114)</f>
        <v>0</v>
      </c>
      <c r="H40" s="259">
        <f>SUM('Cost Option 3'!E$113:E$114)</f>
        <v>0</v>
      </c>
      <c r="I40" s="259">
        <f>SUM('Cost Option 3'!F$113:F$114)</f>
        <v>0</v>
      </c>
      <c r="J40" s="259">
        <f>SUM('Cost Option 3'!G$113:G$114)</f>
        <v>0</v>
      </c>
      <c r="K40" s="259">
        <f>SUM('Cost Option 3'!H$113:H$114)</f>
        <v>0</v>
      </c>
      <c r="L40" s="259">
        <f>SUM('Cost Option 3'!I$113:I$114)</f>
        <v>0</v>
      </c>
      <c r="M40" s="259">
        <f>SUM('Cost Option 3'!J$113:J$114)</f>
        <v>0</v>
      </c>
      <c r="N40" s="259">
        <f>SUM('Cost Option 3'!K$113:K$114)</f>
        <v>0</v>
      </c>
      <c r="O40" s="259">
        <f>SUM('Cost Option 3'!L$113:L$114)</f>
        <v>0</v>
      </c>
      <c r="P40" s="259">
        <f>SUM('Cost Option 3'!M$113:M$114)</f>
        <v>0</v>
      </c>
      <c r="Q40" s="259">
        <f>SUM('Cost Option 3'!N$113:N$114)</f>
        <v>0</v>
      </c>
      <c r="R40" s="259">
        <f>SUM('Cost Option 3'!O$113:O$114)</f>
        <v>0</v>
      </c>
      <c r="S40" s="259">
        <f>SUM('Cost Option 3'!P$113:P$114)</f>
        <v>0</v>
      </c>
      <c r="T40" s="259">
        <f>SUM('Cost Option 3'!Q$113:Q$114)</f>
        <v>0</v>
      </c>
      <c r="U40" s="259">
        <f>SUM('Cost Option 3'!R$113:R$114)</f>
        <v>0</v>
      </c>
      <c r="V40" s="259">
        <f>SUM('Cost Option 3'!S$113:S$114)</f>
        <v>0</v>
      </c>
      <c r="W40" s="259">
        <f>SUM('Cost Option 3'!T$113:T$114)</f>
        <v>0</v>
      </c>
      <c r="X40" s="259">
        <f>SUM('Cost Option 3'!U$113:U$114)</f>
        <v>0</v>
      </c>
      <c r="Y40" s="259">
        <f>SUM('Cost Option 3'!V$113:V$114)</f>
        <v>0</v>
      </c>
      <c r="Z40" s="259">
        <f>SUM('Cost Option 3'!W$113:W$114)</f>
        <v>0</v>
      </c>
      <c r="AA40" s="259">
        <f>SUM('Cost Option 3'!X$113:X$114)</f>
        <v>0</v>
      </c>
      <c r="AB40" s="259">
        <f>SUM('Cost Option 3'!Y$113:Y$114)</f>
        <v>0</v>
      </c>
      <c r="AC40" s="259">
        <f>SUM('Cost Option 3'!Z$113:Z$114)</f>
        <v>0</v>
      </c>
      <c r="AD40" s="259">
        <f>SUM('Cost Option 3'!AA$113:AA$114)</f>
        <v>0</v>
      </c>
      <c r="AE40" s="259">
        <f>SUM('Cost Option 3'!AB$113:AB$114)</f>
        <v>0</v>
      </c>
      <c r="AF40" s="259">
        <f>SUM('Cost Option 3'!AC$113:AC$114)</f>
        <v>0</v>
      </c>
      <c r="AG40" s="259">
        <f>SUM('Cost Option 3'!AD$113:AD$114)</f>
        <v>0</v>
      </c>
      <c r="AH40" s="259">
        <f>SUM('Cost Option 3'!AE$113:AE$114)</f>
        <v>0</v>
      </c>
      <c r="AI40" s="259">
        <f>SUM('Cost Option 3'!AF$113:AF$114)</f>
        <v>0</v>
      </c>
      <c r="AJ40" s="259">
        <f>SUM('Cost Option 3'!AG$113:AG$114)</f>
        <v>0</v>
      </c>
      <c r="AK40" s="259">
        <f>SUM('Cost Option 3'!AH$113:AH$114)</f>
        <v>0</v>
      </c>
      <c r="AL40" s="259">
        <f>SUM('Cost Option 3'!AI$113:AI$114)</f>
        <v>0</v>
      </c>
      <c r="AM40" s="259">
        <f>SUM('Cost Option 3'!AJ$113:AJ$114)</f>
        <v>0</v>
      </c>
      <c r="AN40" s="259">
        <f>SUM('Cost Option 3'!AK$113:AK$114)</f>
        <v>0</v>
      </c>
      <c r="AO40" s="259">
        <f>SUM('Cost Option 3'!AL$113:AL$114)</f>
        <v>0</v>
      </c>
      <c r="AP40" s="259">
        <f>SUM('Cost Option 3'!AM$113:AM$114)</f>
        <v>0</v>
      </c>
      <c r="AQ40" s="259">
        <f>SUM('Cost Option 3'!AN$113:AN$114)</f>
        <v>0</v>
      </c>
      <c r="AR40" s="259">
        <f>SUM('Cost Option 3'!AO$113:AO$114)</f>
        <v>0</v>
      </c>
      <c r="AS40" s="259">
        <f>SUM('Cost Option 3'!AP$113:AP$114)</f>
        <v>0</v>
      </c>
      <c r="AT40" s="259">
        <f>SUM('Cost Option 3'!AQ$113:AQ$114)</f>
        <v>0</v>
      </c>
      <c r="AU40" s="259">
        <f>SUM('Cost Option 3'!AR$113:AR$114)</f>
        <v>0</v>
      </c>
      <c r="AV40" s="259">
        <f>SUM('Cost Option 3'!AS$113:AS$114)</f>
        <v>0</v>
      </c>
      <c r="AW40" s="259">
        <f>SUM('Cost Option 3'!AT$113:AT$114)</f>
        <v>0</v>
      </c>
      <c r="AX40" s="259">
        <f>SUM('Cost Option 3'!AU$113:AU$114)</f>
        <v>0</v>
      </c>
      <c r="AY40" s="259">
        <f>SUM('Cost Option 3'!AV$113:AV$114)</f>
        <v>0</v>
      </c>
      <c r="AZ40" s="259">
        <f>SUM('Cost Option 3'!AW$113:AW$114)</f>
        <v>0</v>
      </c>
      <c r="BA40" s="259">
        <f>SUM('Cost Option 3'!AX$113:AX$114)</f>
        <v>0</v>
      </c>
      <c r="BB40" s="259">
        <f>SUM('Cost Option 3'!AY$113:AY$114)</f>
        <v>0</v>
      </c>
      <c r="BC40" s="259">
        <f>SUM('Cost Option 3'!AZ$113:AZ$114)</f>
        <v>0</v>
      </c>
      <c r="BD40" s="259">
        <f>SUM('Cost Option 3'!BA$113:BA$114)</f>
        <v>0</v>
      </c>
      <c r="BE40" s="259">
        <f>SUM('Cost Option 3'!BB$113:BB$114)</f>
        <v>0</v>
      </c>
      <c r="BF40" s="259">
        <f>SUM('Cost Option 3'!BC$113:BC$114)</f>
        <v>0</v>
      </c>
      <c r="BG40" s="259">
        <f>SUM('Cost Option 3'!BD$113:BD$114)</f>
        <v>0</v>
      </c>
      <c r="BH40" s="259">
        <f>SUM('Cost Option 3'!BE$113:BE$114)</f>
        <v>0</v>
      </c>
      <c r="BI40" s="259">
        <f>SUM('Cost Option 3'!BF$113:BF$114)</f>
        <v>0</v>
      </c>
      <c r="BJ40" s="259">
        <f>SUM('Cost Option 3'!BG$113:BG$114)</f>
        <v>0</v>
      </c>
      <c r="BK40" s="259">
        <f>SUM('Cost Option 3'!BH$113:BH$114)</f>
        <v>0</v>
      </c>
      <c r="BL40" s="259">
        <f>SUM('Cost Option 3'!BI$113:BI$114)</f>
        <v>0</v>
      </c>
      <c r="BM40" s="259">
        <f>SUM('Cost Option 3'!BJ$113:BJ$114)</f>
        <v>0</v>
      </c>
      <c r="BN40" s="259">
        <f>SUM('Cost Option 3'!BK$113:BK$114)</f>
        <v>0</v>
      </c>
      <c r="BO40" s="259">
        <f>SUM('Cost Option 3'!BL$113:BL$114)</f>
        <v>0</v>
      </c>
      <c r="BP40" s="259">
        <f>SUM('Cost Option 3'!BM$113:BM$114)</f>
        <v>0</v>
      </c>
      <c r="BQ40" s="259">
        <f>SUM('Cost Option 3'!BN$113:BN$114)</f>
        <v>0</v>
      </c>
      <c r="BR40" s="259">
        <f>SUM('Cost Option 3'!BO$113:BO$114)</f>
        <v>0</v>
      </c>
      <c r="BS40" s="259">
        <f>SUM('Cost Option 3'!BP$113:BP$114)</f>
        <v>0</v>
      </c>
      <c r="BT40" s="259">
        <f>SUM('Cost Option 3'!BQ$113:BQ$114)</f>
        <v>0</v>
      </c>
      <c r="BU40" s="259">
        <f>SUM('Cost Option 3'!BR$113:BR$114)</f>
        <v>0</v>
      </c>
      <c r="BV40" s="259">
        <f>SUM('Cost Option 3'!BS$113:BS$114)</f>
        <v>0</v>
      </c>
      <c r="BW40" s="259">
        <f>SUM('Cost Option 3'!BT$113:BT$114)</f>
        <v>0</v>
      </c>
      <c r="BX40" s="259">
        <f>SUM('Cost Option 3'!BU$113:BU$114)</f>
        <v>0</v>
      </c>
    </row>
    <row r="41" spans="1:76" x14ac:dyDescent="0.3">
      <c r="A41" s="608" t="str">
        <f>"Option 4 - "&amp; Factors!$B$19</f>
        <v xml:space="preserve">Option 4 - </v>
      </c>
      <c r="B41" s="609"/>
      <c r="C41" s="262">
        <f>SUM('Cost Option 4'!$C$113:$C$114)</f>
        <v>0</v>
      </c>
      <c r="D41" s="101" t="str">
        <f t="shared" si="5"/>
        <v/>
      </c>
      <c r="E41" s="55" t="str">
        <f t="shared" si="6"/>
        <v/>
      </c>
      <c r="G41" s="259">
        <f>SUM('Cost Option 4'!D$113:D$114)</f>
        <v>0</v>
      </c>
      <c r="H41" s="259">
        <f>SUM('Cost Option 4'!E$113:E$114)</f>
        <v>0</v>
      </c>
      <c r="I41" s="259">
        <f>SUM('Cost Option 4'!F$113:F$114)</f>
        <v>0</v>
      </c>
      <c r="J41" s="259">
        <f>SUM('Cost Option 4'!G$113:G$114)</f>
        <v>0</v>
      </c>
      <c r="K41" s="259">
        <f>SUM('Cost Option 4'!H$113:H$114)</f>
        <v>0</v>
      </c>
      <c r="L41" s="259">
        <f>SUM('Cost Option 4'!I$113:I$114)</f>
        <v>0</v>
      </c>
      <c r="M41" s="259">
        <f>SUM('Cost Option 4'!J$113:J$114)</f>
        <v>0</v>
      </c>
      <c r="N41" s="259">
        <f>SUM('Cost Option 4'!K$113:K$114)</f>
        <v>0</v>
      </c>
      <c r="O41" s="259">
        <f>SUM('Cost Option 4'!L$113:L$114)</f>
        <v>0</v>
      </c>
      <c r="P41" s="259">
        <f>SUM('Cost Option 4'!M$113:M$114)</f>
        <v>0</v>
      </c>
      <c r="Q41" s="259">
        <f>SUM('Cost Option 4'!N$113:N$114)</f>
        <v>0</v>
      </c>
      <c r="R41" s="259">
        <f>SUM('Cost Option 4'!O$113:O$114)</f>
        <v>0</v>
      </c>
      <c r="S41" s="259">
        <f>SUM('Cost Option 4'!P$113:P$114)</f>
        <v>0</v>
      </c>
      <c r="T41" s="259">
        <f>SUM('Cost Option 4'!Q$113:Q$114)</f>
        <v>0</v>
      </c>
      <c r="U41" s="259">
        <f>SUM('Cost Option 4'!R$113:R$114)</f>
        <v>0</v>
      </c>
      <c r="V41" s="259">
        <f>SUM('Cost Option 4'!S$113:S$114)</f>
        <v>0</v>
      </c>
      <c r="W41" s="259">
        <f>SUM('Cost Option 4'!T$113:T$114)</f>
        <v>0</v>
      </c>
      <c r="X41" s="259">
        <f>SUM('Cost Option 4'!U$113:U$114)</f>
        <v>0</v>
      </c>
      <c r="Y41" s="259">
        <f>SUM('Cost Option 4'!V$113:V$114)</f>
        <v>0</v>
      </c>
      <c r="Z41" s="259">
        <f>SUM('Cost Option 4'!W$113:W$114)</f>
        <v>0</v>
      </c>
      <c r="AA41" s="259">
        <f>SUM('Cost Option 4'!X$113:X$114)</f>
        <v>0</v>
      </c>
      <c r="AB41" s="259">
        <f>SUM('Cost Option 4'!Y$113:Y$114)</f>
        <v>0</v>
      </c>
      <c r="AC41" s="259">
        <f>SUM('Cost Option 4'!Z$113:Z$114)</f>
        <v>0</v>
      </c>
      <c r="AD41" s="259">
        <f>SUM('Cost Option 4'!AA$113:AA$114)</f>
        <v>0</v>
      </c>
      <c r="AE41" s="259">
        <f>SUM('Cost Option 4'!AB$113:AB$114)</f>
        <v>0</v>
      </c>
      <c r="AF41" s="259">
        <f>SUM('Cost Option 4'!AC$113:AC$114)</f>
        <v>0</v>
      </c>
      <c r="AG41" s="259">
        <f>SUM('Cost Option 4'!AD$113:AD$114)</f>
        <v>0</v>
      </c>
      <c r="AH41" s="259">
        <f>SUM('Cost Option 4'!AE$113:AE$114)</f>
        <v>0</v>
      </c>
      <c r="AI41" s="259">
        <f>SUM('Cost Option 4'!AF$113:AF$114)</f>
        <v>0</v>
      </c>
      <c r="AJ41" s="259">
        <f>SUM('Cost Option 4'!AG$113:AG$114)</f>
        <v>0</v>
      </c>
      <c r="AK41" s="259">
        <f>SUM('Cost Option 4'!AH$113:AH$114)</f>
        <v>0</v>
      </c>
      <c r="AL41" s="259">
        <f>SUM('Cost Option 4'!AI$113:AI$114)</f>
        <v>0</v>
      </c>
      <c r="AM41" s="259">
        <f>SUM('Cost Option 4'!AJ$113:AJ$114)</f>
        <v>0</v>
      </c>
      <c r="AN41" s="259">
        <f>SUM('Cost Option 4'!AK$113:AK$114)</f>
        <v>0</v>
      </c>
      <c r="AO41" s="259">
        <f>SUM('Cost Option 4'!AL$113:AL$114)</f>
        <v>0</v>
      </c>
      <c r="AP41" s="259">
        <f>SUM('Cost Option 4'!AM$113:AM$114)</f>
        <v>0</v>
      </c>
      <c r="AQ41" s="259">
        <f>SUM('Cost Option 4'!AN$113:AN$114)</f>
        <v>0</v>
      </c>
      <c r="AR41" s="259">
        <f>SUM('Cost Option 4'!AO$113:AO$114)</f>
        <v>0</v>
      </c>
      <c r="AS41" s="259">
        <f>SUM('Cost Option 4'!AP$113:AP$114)</f>
        <v>0</v>
      </c>
      <c r="AT41" s="259">
        <f>SUM('Cost Option 4'!AQ$113:AQ$114)</f>
        <v>0</v>
      </c>
      <c r="AU41" s="259">
        <f>SUM('Cost Option 4'!AR$113:AR$114)</f>
        <v>0</v>
      </c>
      <c r="AV41" s="259">
        <f>SUM('Cost Option 4'!AS$113:AS$114)</f>
        <v>0</v>
      </c>
      <c r="AW41" s="259">
        <f>SUM('Cost Option 4'!AT$113:AT$114)</f>
        <v>0</v>
      </c>
      <c r="AX41" s="259">
        <f>SUM('Cost Option 4'!AU$113:AU$114)</f>
        <v>0</v>
      </c>
      <c r="AY41" s="259">
        <f>SUM('Cost Option 4'!AV$113:AV$114)</f>
        <v>0</v>
      </c>
      <c r="AZ41" s="259">
        <f>SUM('Cost Option 4'!AW$113:AW$114)</f>
        <v>0</v>
      </c>
      <c r="BA41" s="259">
        <f>SUM('Cost Option 4'!AX$113:AX$114)</f>
        <v>0</v>
      </c>
      <c r="BB41" s="259">
        <f>SUM('Cost Option 4'!AY$113:AY$114)</f>
        <v>0</v>
      </c>
      <c r="BC41" s="259">
        <f>SUM('Cost Option 4'!AZ$113:AZ$114)</f>
        <v>0</v>
      </c>
      <c r="BD41" s="259">
        <f>SUM('Cost Option 4'!BA$113:BA$114)</f>
        <v>0</v>
      </c>
      <c r="BE41" s="259">
        <f>SUM('Cost Option 4'!BB$113:BB$114)</f>
        <v>0</v>
      </c>
      <c r="BF41" s="259">
        <f>SUM('Cost Option 4'!BC$113:BC$114)</f>
        <v>0</v>
      </c>
      <c r="BG41" s="259">
        <f>SUM('Cost Option 4'!BD$113:BD$114)</f>
        <v>0</v>
      </c>
      <c r="BH41" s="259">
        <f>SUM('Cost Option 4'!BE$113:BE$114)</f>
        <v>0</v>
      </c>
      <c r="BI41" s="259">
        <f>SUM('Cost Option 4'!BF$113:BF$114)</f>
        <v>0</v>
      </c>
      <c r="BJ41" s="259">
        <f>SUM('Cost Option 4'!BG$113:BG$114)</f>
        <v>0</v>
      </c>
      <c r="BK41" s="259">
        <f>SUM('Cost Option 4'!BH$113:BH$114)</f>
        <v>0</v>
      </c>
      <c r="BL41" s="259">
        <f>SUM('Cost Option 4'!BI$113:BI$114)</f>
        <v>0</v>
      </c>
      <c r="BM41" s="259">
        <f>SUM('Cost Option 4'!BJ$113:BJ$114)</f>
        <v>0</v>
      </c>
      <c r="BN41" s="259">
        <f>SUM('Cost Option 4'!BK$113:BK$114)</f>
        <v>0</v>
      </c>
      <c r="BO41" s="259">
        <f>SUM('Cost Option 4'!BL$113:BL$114)</f>
        <v>0</v>
      </c>
      <c r="BP41" s="259">
        <f>SUM('Cost Option 4'!BM$113:BM$114)</f>
        <v>0</v>
      </c>
      <c r="BQ41" s="259">
        <f>SUM('Cost Option 4'!BN$113:BN$114)</f>
        <v>0</v>
      </c>
      <c r="BR41" s="259">
        <f>SUM('Cost Option 4'!BO$113:BO$114)</f>
        <v>0</v>
      </c>
      <c r="BS41" s="259">
        <f>SUM('Cost Option 4'!BP$113:BP$114)</f>
        <v>0</v>
      </c>
      <c r="BT41" s="259">
        <f>SUM('Cost Option 4'!BQ$113:BQ$114)</f>
        <v>0</v>
      </c>
      <c r="BU41" s="259">
        <f>SUM('Cost Option 4'!BR$113:BR$114)</f>
        <v>0</v>
      </c>
      <c r="BV41" s="259">
        <f>SUM('Cost Option 4'!BS$113:BS$114)</f>
        <v>0</v>
      </c>
      <c r="BW41" s="259">
        <f>SUM('Cost Option 4'!BT$113:BT$114)</f>
        <v>0</v>
      </c>
      <c r="BX41" s="259">
        <f>SUM('Cost Option 4'!BU$113:BU$114)</f>
        <v>0</v>
      </c>
    </row>
    <row r="42" spans="1:76" x14ac:dyDescent="0.3">
      <c r="A42" s="608" t="str">
        <f>"Option 5 - "&amp; Factors!$B$20</f>
        <v xml:space="preserve">Option 5 - </v>
      </c>
      <c r="B42" s="609"/>
      <c r="C42" s="262">
        <f>SUM('Cost Option 5'!$C$113:$C$114)</f>
        <v>0</v>
      </c>
      <c r="D42" s="101" t="str">
        <f t="shared" si="5"/>
        <v/>
      </c>
      <c r="E42" s="55" t="str">
        <f t="shared" si="6"/>
        <v/>
      </c>
      <c r="G42" s="259">
        <f>SUM('Cost Option 5'!D$113:D$114)</f>
        <v>0</v>
      </c>
      <c r="H42" s="259">
        <f>SUM('Cost Option 5'!E$113:E$114)</f>
        <v>0</v>
      </c>
      <c r="I42" s="259">
        <f>SUM('Cost Option 5'!F$113:F$114)</f>
        <v>0</v>
      </c>
      <c r="J42" s="259">
        <f>SUM('Cost Option 5'!G$113:G$114)</f>
        <v>0</v>
      </c>
      <c r="K42" s="259">
        <f>SUM('Cost Option 5'!H$113:H$114)</f>
        <v>0</v>
      </c>
      <c r="L42" s="259">
        <f>SUM('Cost Option 5'!I$113:I$114)</f>
        <v>0</v>
      </c>
      <c r="M42" s="259">
        <f>SUM('Cost Option 5'!J$113:J$114)</f>
        <v>0</v>
      </c>
      <c r="N42" s="259">
        <f>SUM('Cost Option 5'!K$113:K$114)</f>
        <v>0</v>
      </c>
      <c r="O42" s="259">
        <f>SUM('Cost Option 5'!L$113:L$114)</f>
        <v>0</v>
      </c>
      <c r="P42" s="259">
        <f>SUM('Cost Option 5'!M$113:M$114)</f>
        <v>0</v>
      </c>
      <c r="Q42" s="259">
        <f>SUM('Cost Option 5'!N$113:N$114)</f>
        <v>0</v>
      </c>
      <c r="R42" s="259">
        <f>SUM('Cost Option 5'!O$113:O$114)</f>
        <v>0</v>
      </c>
      <c r="S42" s="259">
        <f>SUM('Cost Option 5'!P$113:P$114)</f>
        <v>0</v>
      </c>
      <c r="T42" s="259">
        <f>SUM('Cost Option 5'!Q$113:Q$114)</f>
        <v>0</v>
      </c>
      <c r="U42" s="259">
        <f>SUM('Cost Option 5'!R$113:R$114)</f>
        <v>0</v>
      </c>
      <c r="V42" s="259">
        <f>SUM('Cost Option 5'!S$113:S$114)</f>
        <v>0</v>
      </c>
      <c r="W42" s="259">
        <f>SUM('Cost Option 5'!T$113:T$114)</f>
        <v>0</v>
      </c>
      <c r="X42" s="259">
        <f>SUM('Cost Option 5'!U$113:U$114)</f>
        <v>0</v>
      </c>
      <c r="Y42" s="259">
        <f>SUM('Cost Option 5'!V$113:V$114)</f>
        <v>0</v>
      </c>
      <c r="Z42" s="259">
        <f>SUM('Cost Option 5'!W$113:W$114)</f>
        <v>0</v>
      </c>
      <c r="AA42" s="259">
        <f>SUM('Cost Option 5'!X$113:X$114)</f>
        <v>0</v>
      </c>
      <c r="AB42" s="259">
        <f>SUM('Cost Option 5'!Y$113:Y$114)</f>
        <v>0</v>
      </c>
      <c r="AC42" s="259">
        <f>SUM('Cost Option 5'!Z$113:Z$114)</f>
        <v>0</v>
      </c>
      <c r="AD42" s="259">
        <f>SUM('Cost Option 5'!AA$113:AA$114)</f>
        <v>0</v>
      </c>
      <c r="AE42" s="259">
        <f>SUM('Cost Option 5'!AB$113:AB$114)</f>
        <v>0</v>
      </c>
      <c r="AF42" s="259">
        <f>SUM('Cost Option 5'!AC$113:AC$114)</f>
        <v>0</v>
      </c>
      <c r="AG42" s="259">
        <f>SUM('Cost Option 5'!AD$113:AD$114)</f>
        <v>0</v>
      </c>
      <c r="AH42" s="259">
        <f>SUM('Cost Option 5'!AE$113:AE$114)</f>
        <v>0</v>
      </c>
      <c r="AI42" s="259">
        <f>SUM('Cost Option 5'!AF$113:AF$114)</f>
        <v>0</v>
      </c>
      <c r="AJ42" s="259">
        <f>SUM('Cost Option 5'!AG$113:AG$114)</f>
        <v>0</v>
      </c>
      <c r="AK42" s="259">
        <f>SUM('Cost Option 5'!AH$113:AH$114)</f>
        <v>0</v>
      </c>
      <c r="AL42" s="259">
        <f>SUM('Cost Option 5'!AI$113:AI$114)</f>
        <v>0</v>
      </c>
      <c r="AM42" s="259">
        <f>SUM('Cost Option 5'!AJ$113:AJ$114)</f>
        <v>0</v>
      </c>
      <c r="AN42" s="259">
        <f>SUM('Cost Option 5'!AK$113:AK$114)</f>
        <v>0</v>
      </c>
      <c r="AO42" s="259">
        <f>SUM('Cost Option 5'!AL$113:AL$114)</f>
        <v>0</v>
      </c>
      <c r="AP42" s="259">
        <f>SUM('Cost Option 5'!AM$113:AM$114)</f>
        <v>0</v>
      </c>
      <c r="AQ42" s="259">
        <f>SUM('Cost Option 5'!AN$113:AN$114)</f>
        <v>0</v>
      </c>
      <c r="AR42" s="259">
        <f>SUM('Cost Option 5'!AO$113:AO$114)</f>
        <v>0</v>
      </c>
      <c r="AS42" s="259">
        <f>SUM('Cost Option 5'!AP$113:AP$114)</f>
        <v>0</v>
      </c>
      <c r="AT42" s="259">
        <f>SUM('Cost Option 5'!AQ$113:AQ$114)</f>
        <v>0</v>
      </c>
      <c r="AU42" s="259">
        <f>SUM('Cost Option 5'!AR$113:AR$114)</f>
        <v>0</v>
      </c>
      <c r="AV42" s="259">
        <f>SUM('Cost Option 5'!AS$113:AS$114)</f>
        <v>0</v>
      </c>
      <c r="AW42" s="259">
        <f>SUM('Cost Option 5'!AT$113:AT$114)</f>
        <v>0</v>
      </c>
      <c r="AX42" s="259">
        <f>SUM('Cost Option 5'!AU$113:AU$114)</f>
        <v>0</v>
      </c>
      <c r="AY42" s="259">
        <f>SUM('Cost Option 5'!AV$113:AV$114)</f>
        <v>0</v>
      </c>
      <c r="AZ42" s="259">
        <f>SUM('Cost Option 5'!AW$113:AW$114)</f>
        <v>0</v>
      </c>
      <c r="BA42" s="259">
        <f>SUM('Cost Option 5'!AX$113:AX$114)</f>
        <v>0</v>
      </c>
      <c r="BB42" s="259">
        <f>SUM('Cost Option 5'!AY$113:AY$114)</f>
        <v>0</v>
      </c>
      <c r="BC42" s="259">
        <f>SUM('Cost Option 5'!AZ$113:AZ$114)</f>
        <v>0</v>
      </c>
      <c r="BD42" s="259">
        <f>SUM('Cost Option 5'!BA$113:BA$114)</f>
        <v>0</v>
      </c>
      <c r="BE42" s="259">
        <f>SUM('Cost Option 5'!BB$113:BB$114)</f>
        <v>0</v>
      </c>
      <c r="BF42" s="259">
        <f>SUM('Cost Option 5'!BC$113:BC$114)</f>
        <v>0</v>
      </c>
      <c r="BG42" s="259">
        <f>SUM('Cost Option 5'!BD$113:BD$114)</f>
        <v>0</v>
      </c>
      <c r="BH42" s="259">
        <f>SUM('Cost Option 5'!BE$113:BE$114)</f>
        <v>0</v>
      </c>
      <c r="BI42" s="259">
        <f>SUM('Cost Option 5'!BF$113:BF$114)</f>
        <v>0</v>
      </c>
      <c r="BJ42" s="259">
        <f>SUM('Cost Option 5'!BG$113:BG$114)</f>
        <v>0</v>
      </c>
      <c r="BK42" s="259">
        <f>SUM('Cost Option 5'!BH$113:BH$114)</f>
        <v>0</v>
      </c>
      <c r="BL42" s="259">
        <f>SUM('Cost Option 5'!BI$113:BI$114)</f>
        <v>0</v>
      </c>
      <c r="BM42" s="259">
        <f>SUM('Cost Option 5'!BJ$113:BJ$114)</f>
        <v>0</v>
      </c>
      <c r="BN42" s="259">
        <f>SUM('Cost Option 5'!BK$113:BK$114)</f>
        <v>0</v>
      </c>
      <c r="BO42" s="259">
        <f>SUM('Cost Option 5'!BL$113:BL$114)</f>
        <v>0</v>
      </c>
      <c r="BP42" s="259">
        <f>SUM('Cost Option 5'!BM$113:BM$114)</f>
        <v>0</v>
      </c>
      <c r="BQ42" s="259">
        <f>SUM('Cost Option 5'!BN$113:BN$114)</f>
        <v>0</v>
      </c>
      <c r="BR42" s="259">
        <f>SUM('Cost Option 5'!BO$113:BO$114)</f>
        <v>0</v>
      </c>
      <c r="BS42" s="259">
        <f>SUM('Cost Option 5'!BP$113:BP$114)</f>
        <v>0</v>
      </c>
      <c r="BT42" s="259">
        <f>SUM('Cost Option 5'!BQ$113:BQ$114)</f>
        <v>0</v>
      </c>
      <c r="BU42" s="259">
        <f>SUM('Cost Option 5'!BR$113:BR$114)</f>
        <v>0</v>
      </c>
      <c r="BV42" s="259">
        <f>SUM('Cost Option 5'!BS$113:BS$114)</f>
        <v>0</v>
      </c>
      <c r="BW42" s="259">
        <f>SUM('Cost Option 5'!BT$113:BT$114)</f>
        <v>0</v>
      </c>
      <c r="BX42" s="259">
        <f>SUM('Cost Option 5'!BU$113:BU$114)</f>
        <v>0</v>
      </c>
    </row>
    <row r="43" spans="1:76" x14ac:dyDescent="0.3">
      <c r="A43" s="608" t="str">
        <f>"Option 6 - "&amp; Factors!$B$21</f>
        <v xml:space="preserve">Option 6 - </v>
      </c>
      <c r="B43" s="609"/>
      <c r="C43" s="262">
        <f>SUM('Cost Option 6'!$C$113:$C$114)</f>
        <v>0</v>
      </c>
      <c r="D43" s="101" t="str">
        <f t="shared" si="5"/>
        <v/>
      </c>
      <c r="E43" s="55" t="str">
        <f t="shared" si="6"/>
        <v/>
      </c>
      <c r="G43" s="259">
        <f>SUM('Cost Option 6'!D$113:D$114)</f>
        <v>0</v>
      </c>
      <c r="H43" s="259">
        <f>SUM('Cost Option 6'!E$113:E$114)</f>
        <v>0</v>
      </c>
      <c r="I43" s="259">
        <f>SUM('Cost Option 6'!F$113:F$114)</f>
        <v>0</v>
      </c>
      <c r="J43" s="259">
        <f>SUM('Cost Option 6'!G$113:G$114)</f>
        <v>0</v>
      </c>
      <c r="K43" s="259">
        <f>SUM('Cost Option 6'!H$113:H$114)</f>
        <v>0</v>
      </c>
      <c r="L43" s="259">
        <f>SUM('Cost Option 6'!I$113:I$114)</f>
        <v>0</v>
      </c>
      <c r="M43" s="259">
        <f>SUM('Cost Option 6'!J$113:J$114)</f>
        <v>0</v>
      </c>
      <c r="N43" s="259">
        <f>SUM('Cost Option 6'!K$113:K$114)</f>
        <v>0</v>
      </c>
      <c r="O43" s="259">
        <f>SUM('Cost Option 6'!L$113:L$114)</f>
        <v>0</v>
      </c>
      <c r="P43" s="259">
        <f>SUM('Cost Option 6'!M$113:M$114)</f>
        <v>0</v>
      </c>
      <c r="Q43" s="259">
        <f>SUM('Cost Option 6'!N$113:N$114)</f>
        <v>0</v>
      </c>
      <c r="R43" s="259">
        <f>SUM('Cost Option 6'!O$113:O$114)</f>
        <v>0</v>
      </c>
      <c r="S43" s="259">
        <f>SUM('Cost Option 6'!P$113:P$114)</f>
        <v>0</v>
      </c>
      <c r="T43" s="259">
        <f>SUM('Cost Option 6'!Q$113:Q$114)</f>
        <v>0</v>
      </c>
      <c r="U43" s="259">
        <f>SUM('Cost Option 6'!R$113:R$114)</f>
        <v>0</v>
      </c>
      <c r="V43" s="259">
        <f>SUM('Cost Option 6'!S$113:S$114)</f>
        <v>0</v>
      </c>
      <c r="W43" s="259">
        <f>SUM('Cost Option 6'!T$113:T$114)</f>
        <v>0</v>
      </c>
      <c r="X43" s="259">
        <f>SUM('Cost Option 6'!U$113:U$114)</f>
        <v>0</v>
      </c>
      <c r="Y43" s="259">
        <f>SUM('Cost Option 6'!V$113:V$114)</f>
        <v>0</v>
      </c>
      <c r="Z43" s="259">
        <f>SUM('Cost Option 6'!W$113:W$114)</f>
        <v>0</v>
      </c>
      <c r="AA43" s="259">
        <f>SUM('Cost Option 6'!X$113:X$114)</f>
        <v>0</v>
      </c>
      <c r="AB43" s="259">
        <f>SUM('Cost Option 6'!Y$113:Y$114)</f>
        <v>0</v>
      </c>
      <c r="AC43" s="259">
        <f>SUM('Cost Option 6'!Z$113:Z$114)</f>
        <v>0</v>
      </c>
      <c r="AD43" s="259">
        <f>SUM('Cost Option 6'!AA$113:AA$114)</f>
        <v>0</v>
      </c>
      <c r="AE43" s="259">
        <f>SUM('Cost Option 6'!AB$113:AB$114)</f>
        <v>0</v>
      </c>
      <c r="AF43" s="259">
        <f>SUM('Cost Option 6'!AC$113:AC$114)</f>
        <v>0</v>
      </c>
      <c r="AG43" s="259">
        <f>SUM('Cost Option 6'!AD$113:AD$114)</f>
        <v>0</v>
      </c>
      <c r="AH43" s="259">
        <f>SUM('Cost Option 6'!AE$113:AE$114)</f>
        <v>0</v>
      </c>
      <c r="AI43" s="259">
        <f>SUM('Cost Option 6'!AF$113:AF$114)</f>
        <v>0</v>
      </c>
      <c r="AJ43" s="259">
        <f>SUM('Cost Option 6'!AG$113:AG$114)</f>
        <v>0</v>
      </c>
      <c r="AK43" s="259">
        <f>SUM('Cost Option 6'!AH$113:AH$114)</f>
        <v>0</v>
      </c>
      <c r="AL43" s="259">
        <f>SUM('Cost Option 6'!AI$113:AI$114)</f>
        <v>0</v>
      </c>
      <c r="AM43" s="259">
        <f>SUM('Cost Option 6'!AJ$113:AJ$114)</f>
        <v>0</v>
      </c>
      <c r="AN43" s="259">
        <f>SUM('Cost Option 6'!AK$113:AK$114)</f>
        <v>0</v>
      </c>
      <c r="AO43" s="259">
        <f>SUM('Cost Option 6'!AL$113:AL$114)</f>
        <v>0</v>
      </c>
      <c r="AP43" s="259">
        <f>SUM('Cost Option 6'!AM$113:AM$114)</f>
        <v>0</v>
      </c>
      <c r="AQ43" s="259">
        <f>SUM('Cost Option 6'!AN$113:AN$114)</f>
        <v>0</v>
      </c>
      <c r="AR43" s="259">
        <f>SUM('Cost Option 6'!AO$113:AO$114)</f>
        <v>0</v>
      </c>
      <c r="AS43" s="259">
        <f>SUM('Cost Option 6'!AP$113:AP$114)</f>
        <v>0</v>
      </c>
      <c r="AT43" s="259">
        <f>SUM('Cost Option 6'!AQ$113:AQ$114)</f>
        <v>0</v>
      </c>
      <c r="AU43" s="259">
        <f>SUM('Cost Option 6'!AR$113:AR$114)</f>
        <v>0</v>
      </c>
      <c r="AV43" s="259">
        <f>SUM('Cost Option 6'!AS$113:AS$114)</f>
        <v>0</v>
      </c>
      <c r="AW43" s="259">
        <f>SUM('Cost Option 6'!AT$113:AT$114)</f>
        <v>0</v>
      </c>
      <c r="AX43" s="259">
        <f>SUM('Cost Option 6'!AU$113:AU$114)</f>
        <v>0</v>
      </c>
      <c r="AY43" s="259">
        <f>SUM('Cost Option 6'!AV$113:AV$114)</f>
        <v>0</v>
      </c>
      <c r="AZ43" s="259">
        <f>SUM('Cost Option 6'!AW$113:AW$114)</f>
        <v>0</v>
      </c>
      <c r="BA43" s="259">
        <f>SUM('Cost Option 6'!AX$113:AX$114)</f>
        <v>0</v>
      </c>
      <c r="BB43" s="259">
        <f>SUM('Cost Option 6'!AY$113:AY$114)</f>
        <v>0</v>
      </c>
      <c r="BC43" s="259">
        <f>SUM('Cost Option 6'!AZ$113:AZ$114)</f>
        <v>0</v>
      </c>
      <c r="BD43" s="259">
        <f>SUM('Cost Option 6'!BA$113:BA$114)</f>
        <v>0</v>
      </c>
      <c r="BE43" s="259">
        <f>SUM('Cost Option 6'!BB$113:BB$114)</f>
        <v>0</v>
      </c>
      <c r="BF43" s="259">
        <f>SUM('Cost Option 6'!BC$113:BC$114)</f>
        <v>0</v>
      </c>
      <c r="BG43" s="259">
        <f>SUM('Cost Option 6'!BD$113:BD$114)</f>
        <v>0</v>
      </c>
      <c r="BH43" s="259">
        <f>SUM('Cost Option 6'!BE$113:BE$114)</f>
        <v>0</v>
      </c>
      <c r="BI43" s="259">
        <f>SUM('Cost Option 6'!BF$113:BF$114)</f>
        <v>0</v>
      </c>
      <c r="BJ43" s="259">
        <f>SUM('Cost Option 6'!BG$113:BG$114)</f>
        <v>0</v>
      </c>
      <c r="BK43" s="259">
        <f>SUM('Cost Option 6'!BH$113:BH$114)</f>
        <v>0</v>
      </c>
      <c r="BL43" s="259">
        <f>SUM('Cost Option 6'!BI$113:BI$114)</f>
        <v>0</v>
      </c>
      <c r="BM43" s="259">
        <f>SUM('Cost Option 6'!BJ$113:BJ$114)</f>
        <v>0</v>
      </c>
      <c r="BN43" s="259">
        <f>SUM('Cost Option 6'!BK$113:BK$114)</f>
        <v>0</v>
      </c>
      <c r="BO43" s="259">
        <f>SUM('Cost Option 6'!BL$113:BL$114)</f>
        <v>0</v>
      </c>
      <c r="BP43" s="259">
        <f>SUM('Cost Option 6'!BM$113:BM$114)</f>
        <v>0</v>
      </c>
      <c r="BQ43" s="259">
        <f>SUM('Cost Option 6'!BN$113:BN$114)</f>
        <v>0</v>
      </c>
      <c r="BR43" s="259">
        <f>SUM('Cost Option 6'!BO$113:BO$114)</f>
        <v>0</v>
      </c>
      <c r="BS43" s="259">
        <f>SUM('Cost Option 6'!BP$113:BP$114)</f>
        <v>0</v>
      </c>
      <c r="BT43" s="259">
        <f>SUM('Cost Option 6'!BQ$113:BQ$114)</f>
        <v>0</v>
      </c>
      <c r="BU43" s="259">
        <f>SUM('Cost Option 6'!BR$113:BR$114)</f>
        <v>0</v>
      </c>
      <c r="BV43" s="259">
        <f>SUM('Cost Option 6'!BS$113:BS$114)</f>
        <v>0</v>
      </c>
      <c r="BW43" s="259">
        <f>SUM('Cost Option 6'!BT$113:BT$114)</f>
        <v>0</v>
      </c>
      <c r="BX43" s="259">
        <f>SUM('Cost Option 6'!BU$113:BU$114)</f>
        <v>0</v>
      </c>
    </row>
    <row r="44" spans="1:76" x14ac:dyDescent="0.3">
      <c r="C44" s="58"/>
      <c r="D44" s="59"/>
      <c r="E44"/>
    </row>
    <row r="45" spans="1:76" s="13" customFormat="1" x14ac:dyDescent="0.3">
      <c r="A45" s="603" t="str">
        <f>"Revenue Costs - " &amp;Factors!$C$10</f>
        <v xml:space="preserve">Revenue Costs - </v>
      </c>
      <c r="B45" s="603"/>
      <c r="C45" s="60"/>
      <c r="D45" s="53"/>
      <c r="E45" s="52"/>
      <c r="G45" s="12" t="s">
        <v>592</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s="13" customFormat="1" x14ac:dyDescent="0.3">
      <c r="A46" s="606" t="s">
        <v>591</v>
      </c>
      <c r="B46" s="607"/>
      <c r="C46" s="20" t="s">
        <v>579</v>
      </c>
      <c r="D46" s="54" t="s">
        <v>326</v>
      </c>
      <c r="E46" s="21" t="s">
        <v>31</v>
      </c>
      <c r="G46" s="19">
        <v>0</v>
      </c>
      <c r="H46" s="19">
        <v>1</v>
      </c>
      <c r="I46" s="19">
        <v>2</v>
      </c>
      <c r="J46" s="19">
        <v>3</v>
      </c>
      <c r="K46" s="19">
        <v>4</v>
      </c>
      <c r="L46" s="19">
        <v>5</v>
      </c>
      <c r="M46" s="19">
        <v>6</v>
      </c>
      <c r="N46" s="19">
        <v>7</v>
      </c>
      <c r="O46" s="19">
        <v>8</v>
      </c>
      <c r="P46" s="19">
        <v>9</v>
      </c>
      <c r="Q46" s="19">
        <v>10</v>
      </c>
      <c r="R46" s="19">
        <v>11</v>
      </c>
      <c r="S46" s="19">
        <v>12</v>
      </c>
      <c r="T46" s="19">
        <v>13</v>
      </c>
      <c r="U46" s="19">
        <v>14</v>
      </c>
      <c r="V46" s="19">
        <v>15</v>
      </c>
      <c r="W46" s="19">
        <v>16</v>
      </c>
      <c r="X46" s="19">
        <v>17</v>
      </c>
      <c r="Y46" s="19">
        <v>18</v>
      </c>
      <c r="Z46" s="19">
        <v>19</v>
      </c>
      <c r="AA46" s="19">
        <v>20</v>
      </c>
      <c r="AB46" s="19">
        <v>21</v>
      </c>
      <c r="AC46" s="19">
        <v>22</v>
      </c>
      <c r="AD46" s="19">
        <v>23</v>
      </c>
      <c r="AE46" s="19">
        <v>24</v>
      </c>
      <c r="AF46" s="19">
        <v>25</v>
      </c>
      <c r="AG46" s="19">
        <v>26</v>
      </c>
      <c r="AH46" s="19">
        <v>27</v>
      </c>
      <c r="AI46" s="19">
        <v>28</v>
      </c>
      <c r="AJ46" s="19">
        <v>29</v>
      </c>
      <c r="AK46" s="19">
        <v>30</v>
      </c>
      <c r="AL46" s="19">
        <v>31</v>
      </c>
      <c r="AM46" s="19">
        <v>32</v>
      </c>
      <c r="AN46" s="19">
        <v>33</v>
      </c>
      <c r="AO46" s="19">
        <v>34</v>
      </c>
      <c r="AP46" s="19">
        <v>35</v>
      </c>
      <c r="AQ46" s="19">
        <v>36</v>
      </c>
      <c r="AR46" s="19">
        <v>37</v>
      </c>
      <c r="AS46" s="19">
        <v>38</v>
      </c>
      <c r="AT46" s="19">
        <v>39</v>
      </c>
      <c r="AU46" s="19">
        <v>40</v>
      </c>
      <c r="AV46" s="19">
        <v>41</v>
      </c>
      <c r="AW46" s="19">
        <v>42</v>
      </c>
      <c r="AX46" s="19">
        <v>43</v>
      </c>
      <c r="AY46" s="19">
        <v>44</v>
      </c>
      <c r="AZ46" s="19">
        <v>45</v>
      </c>
      <c r="BA46" s="19">
        <v>46</v>
      </c>
      <c r="BB46" s="19">
        <v>47</v>
      </c>
      <c r="BC46" s="19">
        <v>48</v>
      </c>
      <c r="BD46" s="19">
        <v>49</v>
      </c>
      <c r="BE46" s="19">
        <v>50</v>
      </c>
      <c r="BF46" s="19">
        <v>51</v>
      </c>
      <c r="BG46" s="19">
        <v>52</v>
      </c>
      <c r="BH46" s="19">
        <v>53</v>
      </c>
      <c r="BI46" s="19">
        <v>54</v>
      </c>
      <c r="BJ46" s="19">
        <v>55</v>
      </c>
      <c r="BK46" s="19">
        <v>56</v>
      </c>
      <c r="BL46" s="19">
        <v>57</v>
      </c>
      <c r="BM46" s="19">
        <v>58</v>
      </c>
      <c r="BN46" s="19">
        <v>59</v>
      </c>
      <c r="BO46" s="19">
        <v>60</v>
      </c>
      <c r="BP46" s="19">
        <v>61</v>
      </c>
      <c r="BQ46" s="19">
        <v>62</v>
      </c>
      <c r="BR46" s="19">
        <v>63</v>
      </c>
      <c r="BS46" s="19">
        <v>64</v>
      </c>
      <c r="BT46" s="19">
        <v>65</v>
      </c>
      <c r="BU46" s="19">
        <v>66</v>
      </c>
      <c r="BV46" s="19">
        <v>67</v>
      </c>
      <c r="BW46" s="19">
        <v>68</v>
      </c>
      <c r="BX46" s="19">
        <v>69</v>
      </c>
    </row>
    <row r="47" spans="1:76" x14ac:dyDescent="0.3">
      <c r="A47" s="608" t="str">
        <f>"Option 0 - "&amp; Factors!$B$15</f>
        <v xml:space="preserve">Option 0 - </v>
      </c>
      <c r="B47" s="610"/>
      <c r="C47" s="262">
        <f>'Cost Option 0'!$C$119</f>
        <v>0</v>
      </c>
      <c r="D47" s="101" t="str">
        <f>IF(C47=0,"",C47/(MAX($C$47:$C$53)))</f>
        <v/>
      </c>
      <c r="E47" s="55" t="str">
        <f>IF(C47,RANK(C47,$C$47:$C$53,1)-COUNTIF($C$47:$C$53,0),"")</f>
        <v/>
      </c>
      <c r="G47" s="259">
        <f>'Cost Option 0'!D$119</f>
        <v>0</v>
      </c>
      <c r="H47" s="259">
        <f>'Cost Option 0'!E$119</f>
        <v>0</v>
      </c>
      <c r="I47" s="259">
        <f>'Cost Option 0'!F$119</f>
        <v>0</v>
      </c>
      <c r="J47" s="259">
        <f>'Cost Option 0'!G$119</f>
        <v>0</v>
      </c>
      <c r="K47" s="259">
        <f>'Cost Option 0'!H$119</f>
        <v>0</v>
      </c>
      <c r="L47" s="259">
        <f>'Cost Option 0'!I$119</f>
        <v>0</v>
      </c>
      <c r="M47" s="259">
        <f>'Cost Option 0'!J$119</f>
        <v>0</v>
      </c>
      <c r="N47" s="259">
        <f>'Cost Option 0'!K$119</f>
        <v>0</v>
      </c>
      <c r="O47" s="259">
        <f>'Cost Option 0'!L$119</f>
        <v>0</v>
      </c>
      <c r="P47" s="259">
        <f>'Cost Option 0'!M$119</f>
        <v>0</v>
      </c>
      <c r="Q47" s="259">
        <f>'Cost Option 0'!N$119</f>
        <v>0</v>
      </c>
      <c r="R47" s="259">
        <f>'Cost Option 0'!O$119</f>
        <v>0</v>
      </c>
      <c r="S47" s="259">
        <f>'Cost Option 0'!P$119</f>
        <v>0</v>
      </c>
      <c r="T47" s="259">
        <f>'Cost Option 0'!Q$119</f>
        <v>0</v>
      </c>
      <c r="U47" s="259">
        <f>'Cost Option 0'!R$119</f>
        <v>0</v>
      </c>
      <c r="V47" s="259">
        <f>'Cost Option 0'!S$119</f>
        <v>0</v>
      </c>
      <c r="W47" s="259">
        <f>'Cost Option 0'!T$119</f>
        <v>0</v>
      </c>
      <c r="X47" s="259">
        <f>'Cost Option 0'!U$119</f>
        <v>0</v>
      </c>
      <c r="Y47" s="259">
        <f>'Cost Option 0'!V$119</f>
        <v>0</v>
      </c>
      <c r="Z47" s="259">
        <f>'Cost Option 0'!W$119</f>
        <v>0</v>
      </c>
      <c r="AA47" s="259">
        <f>'Cost Option 0'!X$119</f>
        <v>0</v>
      </c>
      <c r="AB47" s="259">
        <f>'Cost Option 0'!Y$119</f>
        <v>0</v>
      </c>
      <c r="AC47" s="259">
        <f>'Cost Option 0'!Z$119</f>
        <v>0</v>
      </c>
      <c r="AD47" s="259">
        <f>'Cost Option 0'!AA$119</f>
        <v>0</v>
      </c>
      <c r="AE47" s="259">
        <f>'Cost Option 0'!AB$119</f>
        <v>0</v>
      </c>
      <c r="AF47" s="259">
        <f>'Cost Option 0'!AC$119</f>
        <v>0</v>
      </c>
      <c r="AG47" s="259">
        <f>'Cost Option 0'!AD$119</f>
        <v>0</v>
      </c>
      <c r="AH47" s="259">
        <f>'Cost Option 0'!AE$119</f>
        <v>0</v>
      </c>
      <c r="AI47" s="259">
        <f>'Cost Option 0'!AF$119</f>
        <v>0</v>
      </c>
      <c r="AJ47" s="259">
        <f>'Cost Option 0'!AG$119</f>
        <v>0</v>
      </c>
      <c r="AK47" s="259">
        <f>'Cost Option 0'!AH$119</f>
        <v>0</v>
      </c>
      <c r="AL47" s="259">
        <f>'Cost Option 0'!AI$119</f>
        <v>0</v>
      </c>
      <c r="AM47" s="259">
        <f>'Cost Option 0'!AJ$119</f>
        <v>0</v>
      </c>
      <c r="AN47" s="259">
        <f>'Cost Option 0'!AK$119</f>
        <v>0</v>
      </c>
      <c r="AO47" s="259">
        <f>'Cost Option 0'!AL$119</f>
        <v>0</v>
      </c>
      <c r="AP47" s="259">
        <f>'Cost Option 0'!AM$119</f>
        <v>0</v>
      </c>
      <c r="AQ47" s="259">
        <f>'Cost Option 0'!AN$119</f>
        <v>0</v>
      </c>
      <c r="AR47" s="259">
        <f>'Cost Option 0'!AO$119</f>
        <v>0</v>
      </c>
      <c r="AS47" s="259">
        <f>'Cost Option 0'!AP$119</f>
        <v>0</v>
      </c>
      <c r="AT47" s="259">
        <f>'Cost Option 0'!AQ$119</f>
        <v>0</v>
      </c>
      <c r="AU47" s="259">
        <f>'Cost Option 0'!AR$119</f>
        <v>0</v>
      </c>
      <c r="AV47" s="259">
        <f>'Cost Option 0'!AS$119</f>
        <v>0</v>
      </c>
      <c r="AW47" s="259">
        <f>'Cost Option 0'!AT$119</f>
        <v>0</v>
      </c>
      <c r="AX47" s="259">
        <f>'Cost Option 0'!AU$119</f>
        <v>0</v>
      </c>
      <c r="AY47" s="259">
        <f>'Cost Option 0'!AV$119</f>
        <v>0</v>
      </c>
      <c r="AZ47" s="259">
        <f>'Cost Option 0'!AW$119</f>
        <v>0</v>
      </c>
      <c r="BA47" s="259">
        <f>'Cost Option 0'!AX$119</f>
        <v>0</v>
      </c>
      <c r="BB47" s="259">
        <f>'Cost Option 0'!AY$119</f>
        <v>0</v>
      </c>
      <c r="BC47" s="259">
        <f>'Cost Option 0'!AZ$119</f>
        <v>0</v>
      </c>
      <c r="BD47" s="259">
        <f>'Cost Option 0'!BA$119</f>
        <v>0</v>
      </c>
      <c r="BE47" s="259">
        <f>'Cost Option 0'!BB$119</f>
        <v>0</v>
      </c>
      <c r="BF47" s="259">
        <f>'Cost Option 0'!BC$119</f>
        <v>0</v>
      </c>
      <c r="BG47" s="259">
        <f>'Cost Option 0'!BD$119</f>
        <v>0</v>
      </c>
      <c r="BH47" s="259">
        <f>'Cost Option 0'!BE$119</f>
        <v>0</v>
      </c>
      <c r="BI47" s="259">
        <f>'Cost Option 0'!BF$119</f>
        <v>0</v>
      </c>
      <c r="BJ47" s="259">
        <f>'Cost Option 0'!BG$119</f>
        <v>0</v>
      </c>
      <c r="BK47" s="259">
        <f>'Cost Option 0'!BH$119</f>
        <v>0</v>
      </c>
      <c r="BL47" s="259">
        <f>'Cost Option 0'!BI$119</f>
        <v>0</v>
      </c>
      <c r="BM47" s="259">
        <f>'Cost Option 0'!BJ$119</f>
        <v>0</v>
      </c>
      <c r="BN47" s="259">
        <f>'Cost Option 0'!BK$119</f>
        <v>0</v>
      </c>
      <c r="BO47" s="259">
        <f>'Cost Option 0'!BL$119</f>
        <v>0</v>
      </c>
      <c r="BP47" s="259">
        <f>'Cost Option 0'!BM$119</f>
        <v>0</v>
      </c>
      <c r="BQ47" s="259">
        <f>'Cost Option 0'!BN$119</f>
        <v>0</v>
      </c>
      <c r="BR47" s="259">
        <f>'Cost Option 0'!BO$119</f>
        <v>0</v>
      </c>
      <c r="BS47" s="259">
        <f>'Cost Option 0'!BP$119</f>
        <v>0</v>
      </c>
      <c r="BT47" s="259">
        <f>'Cost Option 0'!BQ$119</f>
        <v>0</v>
      </c>
      <c r="BU47" s="259">
        <f>'Cost Option 0'!BR$119</f>
        <v>0</v>
      </c>
      <c r="BV47" s="259">
        <f>'Cost Option 0'!BS$119</f>
        <v>0</v>
      </c>
      <c r="BW47" s="259">
        <f>'Cost Option 0'!BT$119</f>
        <v>0</v>
      </c>
      <c r="BX47" s="259">
        <f>'Cost Option 0'!BU$119</f>
        <v>0</v>
      </c>
    </row>
    <row r="48" spans="1:76" x14ac:dyDescent="0.3">
      <c r="A48" s="608" t="str">
        <f>"Option 1 - "&amp; Factors!$B$16</f>
        <v xml:space="preserve">Option 1 - </v>
      </c>
      <c r="B48" s="609"/>
      <c r="C48" s="262">
        <f>'Cost Option 1'!$C$119</f>
        <v>0</v>
      </c>
      <c r="D48" s="101" t="str">
        <f t="shared" ref="D48:D53" si="7">IF(C48=0,"",C48/(MAX($C$47:$C$53)))</f>
        <v/>
      </c>
      <c r="E48" s="55" t="str">
        <f t="shared" ref="E48:E53" si="8">IF(C48,RANK(C48,$C$47:$C$53,1)-COUNTIF($C$47:$C$53,0),"")</f>
        <v/>
      </c>
      <c r="G48" s="259">
        <f>'Cost Option 1'!D$119</f>
        <v>0</v>
      </c>
      <c r="H48" s="259">
        <f>'Cost Option 1'!E$119</f>
        <v>0</v>
      </c>
      <c r="I48" s="259">
        <f>'Cost Option 1'!F$119</f>
        <v>0</v>
      </c>
      <c r="J48" s="259">
        <f>'Cost Option 1'!G$119</f>
        <v>0</v>
      </c>
      <c r="K48" s="259">
        <f>'Cost Option 1'!H$119</f>
        <v>0</v>
      </c>
      <c r="L48" s="259">
        <f>'Cost Option 1'!I$119</f>
        <v>0</v>
      </c>
      <c r="M48" s="259">
        <f>'Cost Option 1'!J$119</f>
        <v>0</v>
      </c>
      <c r="N48" s="259">
        <f>'Cost Option 1'!K$119</f>
        <v>0</v>
      </c>
      <c r="O48" s="259">
        <f>'Cost Option 1'!L$119</f>
        <v>0</v>
      </c>
      <c r="P48" s="259">
        <f>'Cost Option 1'!M$119</f>
        <v>0</v>
      </c>
      <c r="Q48" s="259">
        <f>'Cost Option 1'!N$119</f>
        <v>0</v>
      </c>
      <c r="R48" s="259">
        <f>'Cost Option 1'!O$119</f>
        <v>0</v>
      </c>
      <c r="S48" s="259">
        <f>'Cost Option 1'!P$119</f>
        <v>0</v>
      </c>
      <c r="T48" s="259">
        <f>'Cost Option 1'!Q$119</f>
        <v>0</v>
      </c>
      <c r="U48" s="259">
        <f>'Cost Option 1'!R$119</f>
        <v>0</v>
      </c>
      <c r="V48" s="259">
        <f>'Cost Option 1'!S$119</f>
        <v>0</v>
      </c>
      <c r="W48" s="259">
        <f>'Cost Option 1'!T$119</f>
        <v>0</v>
      </c>
      <c r="X48" s="259">
        <f>'Cost Option 1'!U$119</f>
        <v>0</v>
      </c>
      <c r="Y48" s="259">
        <f>'Cost Option 1'!V$119</f>
        <v>0</v>
      </c>
      <c r="Z48" s="259">
        <f>'Cost Option 1'!W$119</f>
        <v>0</v>
      </c>
      <c r="AA48" s="259">
        <f>'Cost Option 1'!X$119</f>
        <v>0</v>
      </c>
      <c r="AB48" s="259">
        <f>'Cost Option 1'!Y$119</f>
        <v>0</v>
      </c>
      <c r="AC48" s="259">
        <f>'Cost Option 1'!Z$119</f>
        <v>0</v>
      </c>
      <c r="AD48" s="259">
        <f>'Cost Option 1'!AA$119</f>
        <v>0</v>
      </c>
      <c r="AE48" s="259">
        <f>'Cost Option 1'!AB$119</f>
        <v>0</v>
      </c>
      <c r="AF48" s="259">
        <f>'Cost Option 1'!AC$119</f>
        <v>0</v>
      </c>
      <c r="AG48" s="259">
        <f>'Cost Option 1'!AD$119</f>
        <v>0</v>
      </c>
      <c r="AH48" s="259">
        <f>'Cost Option 1'!AE$119</f>
        <v>0</v>
      </c>
      <c r="AI48" s="259">
        <f>'Cost Option 1'!AF$119</f>
        <v>0</v>
      </c>
      <c r="AJ48" s="259">
        <f>'Cost Option 1'!AG$119</f>
        <v>0</v>
      </c>
      <c r="AK48" s="259">
        <f>'Cost Option 1'!AH$119</f>
        <v>0</v>
      </c>
      <c r="AL48" s="259">
        <f>'Cost Option 1'!AI$119</f>
        <v>0</v>
      </c>
      <c r="AM48" s="259">
        <f>'Cost Option 1'!AJ$119</f>
        <v>0</v>
      </c>
      <c r="AN48" s="259">
        <f>'Cost Option 1'!AK$119</f>
        <v>0</v>
      </c>
      <c r="AO48" s="259">
        <f>'Cost Option 1'!AL$119</f>
        <v>0</v>
      </c>
      <c r="AP48" s="259">
        <f>'Cost Option 1'!AM$119</f>
        <v>0</v>
      </c>
      <c r="AQ48" s="259">
        <f>'Cost Option 1'!AN$119</f>
        <v>0</v>
      </c>
      <c r="AR48" s="259">
        <f>'Cost Option 1'!AO$119</f>
        <v>0</v>
      </c>
      <c r="AS48" s="259">
        <f>'Cost Option 1'!AP$119</f>
        <v>0</v>
      </c>
      <c r="AT48" s="259">
        <f>'Cost Option 1'!AQ$119</f>
        <v>0</v>
      </c>
      <c r="AU48" s="259">
        <f>'Cost Option 1'!AR$119</f>
        <v>0</v>
      </c>
      <c r="AV48" s="259">
        <f>'Cost Option 1'!AS$119</f>
        <v>0</v>
      </c>
      <c r="AW48" s="259">
        <f>'Cost Option 1'!AT$119</f>
        <v>0</v>
      </c>
      <c r="AX48" s="259">
        <f>'Cost Option 1'!AU$119</f>
        <v>0</v>
      </c>
      <c r="AY48" s="259">
        <f>'Cost Option 1'!AV$119</f>
        <v>0</v>
      </c>
      <c r="AZ48" s="259">
        <f>'Cost Option 1'!AW$119</f>
        <v>0</v>
      </c>
      <c r="BA48" s="259">
        <f>'Cost Option 1'!AX$119</f>
        <v>0</v>
      </c>
      <c r="BB48" s="259">
        <f>'Cost Option 1'!AY$119</f>
        <v>0</v>
      </c>
      <c r="BC48" s="259">
        <f>'Cost Option 1'!AZ$119</f>
        <v>0</v>
      </c>
      <c r="BD48" s="259">
        <f>'Cost Option 1'!BA$119</f>
        <v>0</v>
      </c>
      <c r="BE48" s="259">
        <f>'Cost Option 1'!BB$119</f>
        <v>0</v>
      </c>
      <c r="BF48" s="259">
        <f>'Cost Option 1'!BC$119</f>
        <v>0</v>
      </c>
      <c r="BG48" s="259">
        <f>'Cost Option 1'!BD$119</f>
        <v>0</v>
      </c>
      <c r="BH48" s="259">
        <f>'Cost Option 1'!BE$119</f>
        <v>0</v>
      </c>
      <c r="BI48" s="259">
        <f>'Cost Option 1'!BF$119</f>
        <v>0</v>
      </c>
      <c r="BJ48" s="259">
        <f>'Cost Option 1'!BG$119</f>
        <v>0</v>
      </c>
      <c r="BK48" s="259">
        <f>'Cost Option 1'!BH$119</f>
        <v>0</v>
      </c>
      <c r="BL48" s="259">
        <f>'Cost Option 1'!BI$119</f>
        <v>0</v>
      </c>
      <c r="BM48" s="259">
        <f>'Cost Option 1'!BJ$119</f>
        <v>0</v>
      </c>
      <c r="BN48" s="259">
        <f>'Cost Option 1'!BK$119</f>
        <v>0</v>
      </c>
      <c r="BO48" s="259">
        <f>'Cost Option 1'!BL$119</f>
        <v>0</v>
      </c>
      <c r="BP48" s="259">
        <f>'Cost Option 1'!BM$119</f>
        <v>0</v>
      </c>
      <c r="BQ48" s="259">
        <f>'Cost Option 1'!BN$119</f>
        <v>0</v>
      </c>
      <c r="BR48" s="259">
        <f>'Cost Option 1'!BO$119</f>
        <v>0</v>
      </c>
      <c r="BS48" s="259">
        <f>'Cost Option 1'!BP$119</f>
        <v>0</v>
      </c>
      <c r="BT48" s="259">
        <f>'Cost Option 1'!BQ$119</f>
        <v>0</v>
      </c>
      <c r="BU48" s="259">
        <f>'Cost Option 1'!BR$119</f>
        <v>0</v>
      </c>
      <c r="BV48" s="259">
        <f>'Cost Option 1'!BS$119</f>
        <v>0</v>
      </c>
      <c r="BW48" s="259">
        <f>'Cost Option 1'!BT$119</f>
        <v>0</v>
      </c>
      <c r="BX48" s="259">
        <f>'Cost Option 1'!BU$119</f>
        <v>0</v>
      </c>
    </row>
    <row r="49" spans="1:76" x14ac:dyDescent="0.3">
      <c r="A49" s="608" t="str">
        <f>"Option 2 - "&amp; Factors!$B$17</f>
        <v xml:space="preserve">Option 2 - </v>
      </c>
      <c r="B49" s="609"/>
      <c r="C49" s="262">
        <f>'Cost Option 2'!$C$119</f>
        <v>0</v>
      </c>
      <c r="D49" s="101" t="str">
        <f t="shared" si="7"/>
        <v/>
      </c>
      <c r="E49" s="55" t="str">
        <f t="shared" si="8"/>
        <v/>
      </c>
      <c r="G49" s="259">
        <f>'Cost Option 2'!D$119</f>
        <v>0</v>
      </c>
      <c r="H49" s="259">
        <f>'Cost Option 2'!E$119</f>
        <v>0</v>
      </c>
      <c r="I49" s="259">
        <f>'Cost Option 2'!F$119</f>
        <v>0</v>
      </c>
      <c r="J49" s="259">
        <f>'Cost Option 2'!G$119</f>
        <v>0</v>
      </c>
      <c r="K49" s="259">
        <f>'Cost Option 2'!H$119</f>
        <v>0</v>
      </c>
      <c r="L49" s="259">
        <f>'Cost Option 2'!I$119</f>
        <v>0</v>
      </c>
      <c r="M49" s="259">
        <f>'Cost Option 2'!J$119</f>
        <v>0</v>
      </c>
      <c r="N49" s="259">
        <f>'Cost Option 2'!K$119</f>
        <v>0</v>
      </c>
      <c r="O49" s="259">
        <f>'Cost Option 2'!L$119</f>
        <v>0</v>
      </c>
      <c r="P49" s="259">
        <f>'Cost Option 2'!M$119</f>
        <v>0</v>
      </c>
      <c r="Q49" s="259">
        <f>'Cost Option 2'!N$119</f>
        <v>0</v>
      </c>
      <c r="R49" s="259">
        <f>'Cost Option 2'!O$119</f>
        <v>0</v>
      </c>
      <c r="S49" s="259">
        <f>'Cost Option 2'!P$119</f>
        <v>0</v>
      </c>
      <c r="T49" s="259">
        <f>'Cost Option 2'!Q$119</f>
        <v>0</v>
      </c>
      <c r="U49" s="259">
        <f>'Cost Option 2'!R$119</f>
        <v>0</v>
      </c>
      <c r="V49" s="259">
        <f>'Cost Option 2'!S$119</f>
        <v>0</v>
      </c>
      <c r="W49" s="259">
        <f>'Cost Option 2'!T$119</f>
        <v>0</v>
      </c>
      <c r="X49" s="259">
        <f>'Cost Option 2'!U$119</f>
        <v>0</v>
      </c>
      <c r="Y49" s="259">
        <f>'Cost Option 2'!V$119</f>
        <v>0</v>
      </c>
      <c r="Z49" s="259">
        <f>'Cost Option 2'!W$119</f>
        <v>0</v>
      </c>
      <c r="AA49" s="259">
        <f>'Cost Option 2'!X$119</f>
        <v>0</v>
      </c>
      <c r="AB49" s="259">
        <f>'Cost Option 2'!Y$119</f>
        <v>0</v>
      </c>
      <c r="AC49" s="259">
        <f>'Cost Option 2'!Z$119</f>
        <v>0</v>
      </c>
      <c r="AD49" s="259">
        <f>'Cost Option 2'!AA$119</f>
        <v>0</v>
      </c>
      <c r="AE49" s="259">
        <f>'Cost Option 2'!AB$119</f>
        <v>0</v>
      </c>
      <c r="AF49" s="259">
        <f>'Cost Option 2'!AC$119</f>
        <v>0</v>
      </c>
      <c r="AG49" s="259">
        <f>'Cost Option 2'!AD$119</f>
        <v>0</v>
      </c>
      <c r="AH49" s="259">
        <f>'Cost Option 2'!AE$119</f>
        <v>0</v>
      </c>
      <c r="AI49" s="259">
        <f>'Cost Option 2'!AF$119</f>
        <v>0</v>
      </c>
      <c r="AJ49" s="259">
        <f>'Cost Option 2'!AG$119</f>
        <v>0</v>
      </c>
      <c r="AK49" s="259">
        <f>'Cost Option 2'!AH$119</f>
        <v>0</v>
      </c>
      <c r="AL49" s="259">
        <f>'Cost Option 2'!AI$119</f>
        <v>0</v>
      </c>
      <c r="AM49" s="259">
        <f>'Cost Option 2'!AJ$119</f>
        <v>0</v>
      </c>
      <c r="AN49" s="259">
        <f>'Cost Option 2'!AK$119</f>
        <v>0</v>
      </c>
      <c r="AO49" s="259">
        <f>'Cost Option 2'!AL$119</f>
        <v>0</v>
      </c>
      <c r="AP49" s="259">
        <f>'Cost Option 2'!AM$119</f>
        <v>0</v>
      </c>
      <c r="AQ49" s="259">
        <f>'Cost Option 2'!AN$119</f>
        <v>0</v>
      </c>
      <c r="AR49" s="259">
        <f>'Cost Option 2'!AO$119</f>
        <v>0</v>
      </c>
      <c r="AS49" s="259">
        <f>'Cost Option 2'!AP$119</f>
        <v>0</v>
      </c>
      <c r="AT49" s="259">
        <f>'Cost Option 2'!AQ$119</f>
        <v>0</v>
      </c>
      <c r="AU49" s="259">
        <f>'Cost Option 2'!AR$119</f>
        <v>0</v>
      </c>
      <c r="AV49" s="259">
        <f>'Cost Option 2'!AS$119</f>
        <v>0</v>
      </c>
      <c r="AW49" s="259">
        <f>'Cost Option 2'!AT$119</f>
        <v>0</v>
      </c>
      <c r="AX49" s="259">
        <f>'Cost Option 2'!AU$119</f>
        <v>0</v>
      </c>
      <c r="AY49" s="259">
        <f>'Cost Option 2'!AV$119</f>
        <v>0</v>
      </c>
      <c r="AZ49" s="259">
        <f>'Cost Option 2'!AW$119</f>
        <v>0</v>
      </c>
      <c r="BA49" s="259">
        <f>'Cost Option 2'!AX$119</f>
        <v>0</v>
      </c>
      <c r="BB49" s="259">
        <f>'Cost Option 2'!AY$119</f>
        <v>0</v>
      </c>
      <c r="BC49" s="259">
        <f>'Cost Option 2'!AZ$119</f>
        <v>0</v>
      </c>
      <c r="BD49" s="259">
        <f>'Cost Option 2'!BA$119</f>
        <v>0</v>
      </c>
      <c r="BE49" s="259">
        <f>'Cost Option 2'!BB$119</f>
        <v>0</v>
      </c>
      <c r="BF49" s="259">
        <f>'Cost Option 2'!BC$119</f>
        <v>0</v>
      </c>
      <c r="BG49" s="259">
        <f>'Cost Option 2'!BD$119</f>
        <v>0</v>
      </c>
      <c r="BH49" s="259">
        <f>'Cost Option 2'!BE$119</f>
        <v>0</v>
      </c>
      <c r="BI49" s="259">
        <f>'Cost Option 2'!BF$119</f>
        <v>0</v>
      </c>
      <c r="BJ49" s="259">
        <f>'Cost Option 2'!BG$119</f>
        <v>0</v>
      </c>
      <c r="BK49" s="259">
        <f>'Cost Option 2'!BH$119</f>
        <v>0</v>
      </c>
      <c r="BL49" s="259">
        <f>'Cost Option 2'!BI$119</f>
        <v>0</v>
      </c>
      <c r="BM49" s="259">
        <f>'Cost Option 2'!BJ$119</f>
        <v>0</v>
      </c>
      <c r="BN49" s="259">
        <f>'Cost Option 2'!BK$119</f>
        <v>0</v>
      </c>
      <c r="BO49" s="259">
        <f>'Cost Option 2'!BL$119</f>
        <v>0</v>
      </c>
      <c r="BP49" s="259">
        <f>'Cost Option 2'!BM$119</f>
        <v>0</v>
      </c>
      <c r="BQ49" s="259">
        <f>'Cost Option 2'!BN$119</f>
        <v>0</v>
      </c>
      <c r="BR49" s="259">
        <f>'Cost Option 2'!BO$119</f>
        <v>0</v>
      </c>
      <c r="BS49" s="259">
        <f>'Cost Option 2'!BP$119</f>
        <v>0</v>
      </c>
      <c r="BT49" s="259">
        <f>'Cost Option 2'!BQ$119</f>
        <v>0</v>
      </c>
      <c r="BU49" s="259">
        <f>'Cost Option 2'!BR$119</f>
        <v>0</v>
      </c>
      <c r="BV49" s="259">
        <f>'Cost Option 2'!BS$119</f>
        <v>0</v>
      </c>
      <c r="BW49" s="259">
        <f>'Cost Option 2'!BT$119</f>
        <v>0</v>
      </c>
      <c r="BX49" s="259">
        <f>'Cost Option 2'!BU$119</f>
        <v>0</v>
      </c>
    </row>
    <row r="50" spans="1:76" x14ac:dyDescent="0.3">
      <c r="A50" s="608" t="str">
        <f>"Option 3 - "&amp; Factors!$B$18</f>
        <v xml:space="preserve">Option 3 - </v>
      </c>
      <c r="B50" s="609"/>
      <c r="C50" s="262">
        <f>'Cost Option 3'!$C$119</f>
        <v>0</v>
      </c>
      <c r="D50" s="101" t="str">
        <f t="shared" si="7"/>
        <v/>
      </c>
      <c r="E50" s="55" t="str">
        <f t="shared" si="8"/>
        <v/>
      </c>
      <c r="G50" s="259">
        <f>'Cost Option 3'!D$119</f>
        <v>0</v>
      </c>
      <c r="H50" s="259">
        <f>'Cost Option 3'!E$119</f>
        <v>0</v>
      </c>
      <c r="I50" s="259">
        <f>'Cost Option 3'!F$119</f>
        <v>0</v>
      </c>
      <c r="J50" s="259">
        <f>'Cost Option 3'!G$119</f>
        <v>0</v>
      </c>
      <c r="K50" s="259">
        <f>'Cost Option 3'!H$119</f>
        <v>0</v>
      </c>
      <c r="L50" s="259">
        <f>'Cost Option 3'!I$119</f>
        <v>0</v>
      </c>
      <c r="M50" s="259">
        <f>'Cost Option 3'!J$119</f>
        <v>0</v>
      </c>
      <c r="N50" s="259">
        <f>'Cost Option 3'!K$119</f>
        <v>0</v>
      </c>
      <c r="O50" s="259">
        <f>'Cost Option 3'!L$119</f>
        <v>0</v>
      </c>
      <c r="P50" s="259">
        <f>'Cost Option 3'!M$119</f>
        <v>0</v>
      </c>
      <c r="Q50" s="259">
        <f>'Cost Option 3'!N$119</f>
        <v>0</v>
      </c>
      <c r="R50" s="259">
        <f>'Cost Option 3'!O$119</f>
        <v>0</v>
      </c>
      <c r="S50" s="259">
        <f>'Cost Option 3'!P$119</f>
        <v>0</v>
      </c>
      <c r="T50" s="259">
        <f>'Cost Option 3'!Q$119</f>
        <v>0</v>
      </c>
      <c r="U50" s="259">
        <f>'Cost Option 3'!R$119</f>
        <v>0</v>
      </c>
      <c r="V50" s="259">
        <f>'Cost Option 3'!S$119</f>
        <v>0</v>
      </c>
      <c r="W50" s="259">
        <f>'Cost Option 3'!T$119</f>
        <v>0</v>
      </c>
      <c r="X50" s="259">
        <f>'Cost Option 3'!U$119</f>
        <v>0</v>
      </c>
      <c r="Y50" s="259">
        <f>'Cost Option 3'!V$119</f>
        <v>0</v>
      </c>
      <c r="Z50" s="259">
        <f>'Cost Option 3'!W$119</f>
        <v>0</v>
      </c>
      <c r="AA50" s="259">
        <f>'Cost Option 3'!X$119</f>
        <v>0</v>
      </c>
      <c r="AB50" s="259">
        <f>'Cost Option 3'!Y$119</f>
        <v>0</v>
      </c>
      <c r="AC50" s="259">
        <f>'Cost Option 3'!Z$119</f>
        <v>0</v>
      </c>
      <c r="AD50" s="259">
        <f>'Cost Option 3'!AA$119</f>
        <v>0</v>
      </c>
      <c r="AE50" s="259">
        <f>'Cost Option 3'!AB$119</f>
        <v>0</v>
      </c>
      <c r="AF50" s="259">
        <f>'Cost Option 3'!AC$119</f>
        <v>0</v>
      </c>
      <c r="AG50" s="259">
        <f>'Cost Option 3'!AD$119</f>
        <v>0</v>
      </c>
      <c r="AH50" s="259">
        <f>'Cost Option 3'!AE$119</f>
        <v>0</v>
      </c>
      <c r="AI50" s="259">
        <f>'Cost Option 3'!AF$119</f>
        <v>0</v>
      </c>
      <c r="AJ50" s="259">
        <f>'Cost Option 3'!AG$119</f>
        <v>0</v>
      </c>
      <c r="AK50" s="259">
        <f>'Cost Option 3'!AH$119</f>
        <v>0</v>
      </c>
      <c r="AL50" s="259">
        <f>'Cost Option 3'!AI$119</f>
        <v>0</v>
      </c>
      <c r="AM50" s="259">
        <f>'Cost Option 3'!AJ$119</f>
        <v>0</v>
      </c>
      <c r="AN50" s="259">
        <f>'Cost Option 3'!AK$119</f>
        <v>0</v>
      </c>
      <c r="AO50" s="259">
        <f>'Cost Option 3'!AL$119</f>
        <v>0</v>
      </c>
      <c r="AP50" s="259">
        <f>'Cost Option 3'!AM$119</f>
        <v>0</v>
      </c>
      <c r="AQ50" s="259">
        <f>'Cost Option 3'!AN$119</f>
        <v>0</v>
      </c>
      <c r="AR50" s="259">
        <f>'Cost Option 3'!AO$119</f>
        <v>0</v>
      </c>
      <c r="AS50" s="259">
        <f>'Cost Option 3'!AP$119</f>
        <v>0</v>
      </c>
      <c r="AT50" s="259">
        <f>'Cost Option 3'!AQ$119</f>
        <v>0</v>
      </c>
      <c r="AU50" s="259">
        <f>'Cost Option 3'!AR$119</f>
        <v>0</v>
      </c>
      <c r="AV50" s="259">
        <f>'Cost Option 3'!AS$119</f>
        <v>0</v>
      </c>
      <c r="AW50" s="259">
        <f>'Cost Option 3'!AT$119</f>
        <v>0</v>
      </c>
      <c r="AX50" s="259">
        <f>'Cost Option 3'!AU$119</f>
        <v>0</v>
      </c>
      <c r="AY50" s="259">
        <f>'Cost Option 3'!AV$119</f>
        <v>0</v>
      </c>
      <c r="AZ50" s="259">
        <f>'Cost Option 3'!AW$119</f>
        <v>0</v>
      </c>
      <c r="BA50" s="259">
        <f>'Cost Option 3'!AX$119</f>
        <v>0</v>
      </c>
      <c r="BB50" s="259">
        <f>'Cost Option 3'!AY$119</f>
        <v>0</v>
      </c>
      <c r="BC50" s="259">
        <f>'Cost Option 3'!AZ$119</f>
        <v>0</v>
      </c>
      <c r="BD50" s="259">
        <f>'Cost Option 3'!BA$119</f>
        <v>0</v>
      </c>
      <c r="BE50" s="259">
        <f>'Cost Option 3'!BB$119</f>
        <v>0</v>
      </c>
      <c r="BF50" s="259">
        <f>'Cost Option 3'!BC$119</f>
        <v>0</v>
      </c>
      <c r="BG50" s="259">
        <f>'Cost Option 3'!BD$119</f>
        <v>0</v>
      </c>
      <c r="BH50" s="259">
        <f>'Cost Option 3'!BE$119</f>
        <v>0</v>
      </c>
      <c r="BI50" s="259">
        <f>'Cost Option 3'!BF$119</f>
        <v>0</v>
      </c>
      <c r="BJ50" s="259">
        <f>'Cost Option 3'!BG$119</f>
        <v>0</v>
      </c>
      <c r="BK50" s="259">
        <f>'Cost Option 3'!BH$119</f>
        <v>0</v>
      </c>
      <c r="BL50" s="259">
        <f>'Cost Option 3'!BI$119</f>
        <v>0</v>
      </c>
      <c r="BM50" s="259">
        <f>'Cost Option 3'!BJ$119</f>
        <v>0</v>
      </c>
      <c r="BN50" s="259">
        <f>'Cost Option 3'!BK$119</f>
        <v>0</v>
      </c>
      <c r="BO50" s="259">
        <f>'Cost Option 3'!BL$119</f>
        <v>0</v>
      </c>
      <c r="BP50" s="259">
        <f>'Cost Option 3'!BM$119</f>
        <v>0</v>
      </c>
      <c r="BQ50" s="259">
        <f>'Cost Option 3'!BN$119</f>
        <v>0</v>
      </c>
      <c r="BR50" s="259">
        <f>'Cost Option 3'!BO$119</f>
        <v>0</v>
      </c>
      <c r="BS50" s="259">
        <f>'Cost Option 3'!BP$119</f>
        <v>0</v>
      </c>
      <c r="BT50" s="259">
        <f>'Cost Option 3'!BQ$119</f>
        <v>0</v>
      </c>
      <c r="BU50" s="259">
        <f>'Cost Option 3'!BR$119</f>
        <v>0</v>
      </c>
      <c r="BV50" s="259">
        <f>'Cost Option 3'!BS$119</f>
        <v>0</v>
      </c>
      <c r="BW50" s="259">
        <f>'Cost Option 3'!BT$119</f>
        <v>0</v>
      </c>
      <c r="BX50" s="259">
        <f>'Cost Option 3'!BU$119</f>
        <v>0</v>
      </c>
    </row>
    <row r="51" spans="1:76" x14ac:dyDescent="0.3">
      <c r="A51" s="608" t="str">
        <f>"Option 4 - "&amp; Factors!$B$19</f>
        <v xml:space="preserve">Option 4 - </v>
      </c>
      <c r="B51" s="609"/>
      <c r="C51" s="262">
        <f>'Cost Option 4'!$C$119</f>
        <v>0</v>
      </c>
      <c r="D51" s="101" t="str">
        <f t="shared" si="7"/>
        <v/>
      </c>
      <c r="E51" s="55" t="str">
        <f t="shared" si="8"/>
        <v/>
      </c>
      <c r="G51" s="259">
        <f>'Cost Option 4'!D$119</f>
        <v>0</v>
      </c>
      <c r="H51" s="259">
        <f>'Cost Option 4'!E$119</f>
        <v>0</v>
      </c>
      <c r="I51" s="259">
        <f>'Cost Option 4'!F$119</f>
        <v>0</v>
      </c>
      <c r="J51" s="259">
        <f>'Cost Option 4'!G$119</f>
        <v>0</v>
      </c>
      <c r="K51" s="259">
        <f>'Cost Option 4'!H$119</f>
        <v>0</v>
      </c>
      <c r="L51" s="259">
        <f>'Cost Option 4'!I$119</f>
        <v>0</v>
      </c>
      <c r="M51" s="259">
        <f>'Cost Option 4'!J$119</f>
        <v>0</v>
      </c>
      <c r="N51" s="259">
        <f>'Cost Option 4'!K$119</f>
        <v>0</v>
      </c>
      <c r="O51" s="259">
        <f>'Cost Option 4'!L$119</f>
        <v>0</v>
      </c>
      <c r="P51" s="259">
        <f>'Cost Option 4'!M$119</f>
        <v>0</v>
      </c>
      <c r="Q51" s="259">
        <f>'Cost Option 4'!N$119</f>
        <v>0</v>
      </c>
      <c r="R51" s="259">
        <f>'Cost Option 4'!O$119</f>
        <v>0</v>
      </c>
      <c r="S51" s="259">
        <f>'Cost Option 4'!P$119</f>
        <v>0</v>
      </c>
      <c r="T51" s="259">
        <f>'Cost Option 4'!Q$119</f>
        <v>0</v>
      </c>
      <c r="U51" s="259">
        <f>'Cost Option 4'!R$119</f>
        <v>0</v>
      </c>
      <c r="V51" s="259">
        <f>'Cost Option 4'!S$119</f>
        <v>0</v>
      </c>
      <c r="W51" s="259">
        <f>'Cost Option 4'!T$119</f>
        <v>0</v>
      </c>
      <c r="X51" s="259">
        <f>'Cost Option 4'!U$119</f>
        <v>0</v>
      </c>
      <c r="Y51" s="259">
        <f>'Cost Option 4'!V$119</f>
        <v>0</v>
      </c>
      <c r="Z51" s="259">
        <f>'Cost Option 4'!W$119</f>
        <v>0</v>
      </c>
      <c r="AA51" s="259">
        <f>'Cost Option 4'!X$119</f>
        <v>0</v>
      </c>
      <c r="AB51" s="259">
        <f>'Cost Option 4'!Y$119</f>
        <v>0</v>
      </c>
      <c r="AC51" s="259">
        <f>'Cost Option 4'!Z$119</f>
        <v>0</v>
      </c>
      <c r="AD51" s="259">
        <f>'Cost Option 4'!AA$119</f>
        <v>0</v>
      </c>
      <c r="AE51" s="259">
        <f>'Cost Option 4'!AB$119</f>
        <v>0</v>
      </c>
      <c r="AF51" s="259">
        <f>'Cost Option 4'!AC$119</f>
        <v>0</v>
      </c>
      <c r="AG51" s="259">
        <f>'Cost Option 4'!AD$119</f>
        <v>0</v>
      </c>
      <c r="AH51" s="259">
        <f>'Cost Option 4'!AE$119</f>
        <v>0</v>
      </c>
      <c r="AI51" s="259">
        <f>'Cost Option 4'!AF$119</f>
        <v>0</v>
      </c>
      <c r="AJ51" s="259">
        <f>'Cost Option 4'!AG$119</f>
        <v>0</v>
      </c>
      <c r="AK51" s="259">
        <f>'Cost Option 4'!AH$119</f>
        <v>0</v>
      </c>
      <c r="AL51" s="259">
        <f>'Cost Option 4'!AI$119</f>
        <v>0</v>
      </c>
      <c r="AM51" s="259">
        <f>'Cost Option 4'!AJ$119</f>
        <v>0</v>
      </c>
      <c r="AN51" s="259">
        <f>'Cost Option 4'!AK$119</f>
        <v>0</v>
      </c>
      <c r="AO51" s="259">
        <f>'Cost Option 4'!AL$119</f>
        <v>0</v>
      </c>
      <c r="AP51" s="259">
        <f>'Cost Option 4'!AM$119</f>
        <v>0</v>
      </c>
      <c r="AQ51" s="259">
        <f>'Cost Option 4'!AN$119</f>
        <v>0</v>
      </c>
      <c r="AR51" s="259">
        <f>'Cost Option 4'!AO$119</f>
        <v>0</v>
      </c>
      <c r="AS51" s="259">
        <f>'Cost Option 4'!AP$119</f>
        <v>0</v>
      </c>
      <c r="AT51" s="259">
        <f>'Cost Option 4'!AQ$119</f>
        <v>0</v>
      </c>
      <c r="AU51" s="259">
        <f>'Cost Option 4'!AR$119</f>
        <v>0</v>
      </c>
      <c r="AV51" s="259">
        <f>'Cost Option 4'!AS$119</f>
        <v>0</v>
      </c>
      <c r="AW51" s="259">
        <f>'Cost Option 4'!AT$119</f>
        <v>0</v>
      </c>
      <c r="AX51" s="259">
        <f>'Cost Option 4'!AU$119</f>
        <v>0</v>
      </c>
      <c r="AY51" s="259">
        <f>'Cost Option 4'!AV$119</f>
        <v>0</v>
      </c>
      <c r="AZ51" s="259">
        <f>'Cost Option 4'!AW$119</f>
        <v>0</v>
      </c>
      <c r="BA51" s="259">
        <f>'Cost Option 4'!AX$119</f>
        <v>0</v>
      </c>
      <c r="BB51" s="259">
        <f>'Cost Option 4'!AY$119</f>
        <v>0</v>
      </c>
      <c r="BC51" s="259">
        <f>'Cost Option 4'!AZ$119</f>
        <v>0</v>
      </c>
      <c r="BD51" s="259">
        <f>'Cost Option 4'!BA$119</f>
        <v>0</v>
      </c>
      <c r="BE51" s="259">
        <f>'Cost Option 4'!BB$119</f>
        <v>0</v>
      </c>
      <c r="BF51" s="259">
        <f>'Cost Option 4'!BC$119</f>
        <v>0</v>
      </c>
      <c r="BG51" s="259">
        <f>'Cost Option 4'!BD$119</f>
        <v>0</v>
      </c>
      <c r="BH51" s="259">
        <f>'Cost Option 4'!BE$119</f>
        <v>0</v>
      </c>
      <c r="BI51" s="259">
        <f>'Cost Option 4'!BF$119</f>
        <v>0</v>
      </c>
      <c r="BJ51" s="259">
        <f>'Cost Option 4'!BG$119</f>
        <v>0</v>
      </c>
      <c r="BK51" s="259">
        <f>'Cost Option 4'!BH$119</f>
        <v>0</v>
      </c>
      <c r="BL51" s="259">
        <f>'Cost Option 4'!BI$119</f>
        <v>0</v>
      </c>
      <c r="BM51" s="259">
        <f>'Cost Option 4'!BJ$119</f>
        <v>0</v>
      </c>
      <c r="BN51" s="259">
        <f>'Cost Option 4'!BK$119</f>
        <v>0</v>
      </c>
      <c r="BO51" s="259">
        <f>'Cost Option 4'!BL$119</f>
        <v>0</v>
      </c>
      <c r="BP51" s="259">
        <f>'Cost Option 4'!BM$119</f>
        <v>0</v>
      </c>
      <c r="BQ51" s="259">
        <f>'Cost Option 4'!BN$119</f>
        <v>0</v>
      </c>
      <c r="BR51" s="259">
        <f>'Cost Option 4'!BO$119</f>
        <v>0</v>
      </c>
      <c r="BS51" s="259">
        <f>'Cost Option 4'!BP$119</f>
        <v>0</v>
      </c>
      <c r="BT51" s="259">
        <f>'Cost Option 4'!BQ$119</f>
        <v>0</v>
      </c>
      <c r="BU51" s="259">
        <f>'Cost Option 4'!BR$119</f>
        <v>0</v>
      </c>
      <c r="BV51" s="259">
        <f>'Cost Option 4'!BS$119</f>
        <v>0</v>
      </c>
      <c r="BW51" s="259">
        <f>'Cost Option 4'!BT$119</f>
        <v>0</v>
      </c>
      <c r="BX51" s="259">
        <f>'Cost Option 4'!BU$119</f>
        <v>0</v>
      </c>
    </row>
    <row r="52" spans="1:76" x14ac:dyDescent="0.3">
      <c r="A52" s="608" t="str">
        <f>"Option 5 - "&amp; Factors!$B$20</f>
        <v xml:space="preserve">Option 5 - </v>
      </c>
      <c r="B52" s="609"/>
      <c r="C52" s="262">
        <f>'Cost Option 5'!$C$119</f>
        <v>0</v>
      </c>
      <c r="D52" s="101" t="str">
        <f t="shared" si="7"/>
        <v/>
      </c>
      <c r="E52" s="55" t="str">
        <f t="shared" si="8"/>
        <v/>
      </c>
      <c r="G52" s="259">
        <f>'Cost Option 5'!D$119</f>
        <v>0</v>
      </c>
      <c r="H52" s="259">
        <f>'Cost Option 5'!E$119</f>
        <v>0</v>
      </c>
      <c r="I52" s="259">
        <f>'Cost Option 5'!F$119</f>
        <v>0</v>
      </c>
      <c r="J52" s="259">
        <f>'Cost Option 5'!G$119</f>
        <v>0</v>
      </c>
      <c r="K52" s="259">
        <f>'Cost Option 5'!H$119</f>
        <v>0</v>
      </c>
      <c r="L52" s="259">
        <f>'Cost Option 5'!I$119</f>
        <v>0</v>
      </c>
      <c r="M52" s="259">
        <f>'Cost Option 5'!J$119</f>
        <v>0</v>
      </c>
      <c r="N52" s="259">
        <f>'Cost Option 5'!K$119</f>
        <v>0</v>
      </c>
      <c r="O52" s="259">
        <f>'Cost Option 5'!L$119</f>
        <v>0</v>
      </c>
      <c r="P52" s="259">
        <f>'Cost Option 5'!M$119</f>
        <v>0</v>
      </c>
      <c r="Q52" s="259">
        <f>'Cost Option 5'!N$119</f>
        <v>0</v>
      </c>
      <c r="R52" s="259">
        <f>'Cost Option 5'!O$119</f>
        <v>0</v>
      </c>
      <c r="S52" s="259">
        <f>'Cost Option 5'!P$119</f>
        <v>0</v>
      </c>
      <c r="T52" s="259">
        <f>'Cost Option 5'!Q$119</f>
        <v>0</v>
      </c>
      <c r="U52" s="259">
        <f>'Cost Option 5'!R$119</f>
        <v>0</v>
      </c>
      <c r="V52" s="259">
        <f>'Cost Option 5'!S$119</f>
        <v>0</v>
      </c>
      <c r="W52" s="259">
        <f>'Cost Option 5'!T$119</f>
        <v>0</v>
      </c>
      <c r="X52" s="259">
        <f>'Cost Option 5'!U$119</f>
        <v>0</v>
      </c>
      <c r="Y52" s="259">
        <f>'Cost Option 5'!V$119</f>
        <v>0</v>
      </c>
      <c r="Z52" s="259">
        <f>'Cost Option 5'!W$119</f>
        <v>0</v>
      </c>
      <c r="AA52" s="259">
        <f>'Cost Option 5'!X$119</f>
        <v>0</v>
      </c>
      <c r="AB52" s="259">
        <f>'Cost Option 5'!Y$119</f>
        <v>0</v>
      </c>
      <c r="AC52" s="259">
        <f>'Cost Option 5'!Z$119</f>
        <v>0</v>
      </c>
      <c r="AD52" s="259">
        <f>'Cost Option 5'!AA$119</f>
        <v>0</v>
      </c>
      <c r="AE52" s="259">
        <f>'Cost Option 5'!AB$119</f>
        <v>0</v>
      </c>
      <c r="AF52" s="259">
        <f>'Cost Option 5'!AC$119</f>
        <v>0</v>
      </c>
      <c r="AG52" s="259">
        <f>'Cost Option 5'!AD$119</f>
        <v>0</v>
      </c>
      <c r="AH52" s="259">
        <f>'Cost Option 5'!AE$119</f>
        <v>0</v>
      </c>
      <c r="AI52" s="259">
        <f>'Cost Option 5'!AF$119</f>
        <v>0</v>
      </c>
      <c r="AJ52" s="259">
        <f>'Cost Option 5'!AG$119</f>
        <v>0</v>
      </c>
      <c r="AK52" s="259">
        <f>'Cost Option 5'!AH$119</f>
        <v>0</v>
      </c>
      <c r="AL52" s="259">
        <f>'Cost Option 5'!AI$119</f>
        <v>0</v>
      </c>
      <c r="AM52" s="259">
        <f>'Cost Option 5'!AJ$119</f>
        <v>0</v>
      </c>
      <c r="AN52" s="259">
        <f>'Cost Option 5'!AK$119</f>
        <v>0</v>
      </c>
      <c r="AO52" s="259">
        <f>'Cost Option 5'!AL$119</f>
        <v>0</v>
      </c>
      <c r="AP52" s="259">
        <f>'Cost Option 5'!AM$119</f>
        <v>0</v>
      </c>
      <c r="AQ52" s="259">
        <f>'Cost Option 5'!AN$119</f>
        <v>0</v>
      </c>
      <c r="AR52" s="259">
        <f>'Cost Option 5'!AO$119</f>
        <v>0</v>
      </c>
      <c r="AS52" s="259">
        <f>'Cost Option 5'!AP$119</f>
        <v>0</v>
      </c>
      <c r="AT52" s="259">
        <f>'Cost Option 5'!AQ$119</f>
        <v>0</v>
      </c>
      <c r="AU52" s="259">
        <f>'Cost Option 5'!AR$119</f>
        <v>0</v>
      </c>
      <c r="AV52" s="259">
        <f>'Cost Option 5'!AS$119</f>
        <v>0</v>
      </c>
      <c r="AW52" s="259">
        <f>'Cost Option 5'!AT$119</f>
        <v>0</v>
      </c>
      <c r="AX52" s="259">
        <f>'Cost Option 5'!AU$119</f>
        <v>0</v>
      </c>
      <c r="AY52" s="259">
        <f>'Cost Option 5'!AV$119</f>
        <v>0</v>
      </c>
      <c r="AZ52" s="259">
        <f>'Cost Option 5'!AW$119</f>
        <v>0</v>
      </c>
      <c r="BA52" s="259">
        <f>'Cost Option 5'!AX$119</f>
        <v>0</v>
      </c>
      <c r="BB52" s="259">
        <f>'Cost Option 5'!AY$119</f>
        <v>0</v>
      </c>
      <c r="BC52" s="259">
        <f>'Cost Option 5'!AZ$119</f>
        <v>0</v>
      </c>
      <c r="BD52" s="259">
        <f>'Cost Option 5'!BA$119</f>
        <v>0</v>
      </c>
      <c r="BE52" s="259">
        <f>'Cost Option 5'!BB$119</f>
        <v>0</v>
      </c>
      <c r="BF52" s="259">
        <f>'Cost Option 5'!BC$119</f>
        <v>0</v>
      </c>
      <c r="BG52" s="259">
        <f>'Cost Option 5'!BD$119</f>
        <v>0</v>
      </c>
      <c r="BH52" s="259">
        <f>'Cost Option 5'!BE$119</f>
        <v>0</v>
      </c>
      <c r="BI52" s="259">
        <f>'Cost Option 5'!BF$119</f>
        <v>0</v>
      </c>
      <c r="BJ52" s="259">
        <f>'Cost Option 5'!BG$119</f>
        <v>0</v>
      </c>
      <c r="BK52" s="259">
        <f>'Cost Option 5'!BH$119</f>
        <v>0</v>
      </c>
      <c r="BL52" s="259">
        <f>'Cost Option 5'!BI$119</f>
        <v>0</v>
      </c>
      <c r="BM52" s="259">
        <f>'Cost Option 5'!BJ$119</f>
        <v>0</v>
      </c>
      <c r="BN52" s="259">
        <f>'Cost Option 5'!BK$119</f>
        <v>0</v>
      </c>
      <c r="BO52" s="259">
        <f>'Cost Option 5'!BL$119</f>
        <v>0</v>
      </c>
      <c r="BP52" s="259">
        <f>'Cost Option 5'!BM$119</f>
        <v>0</v>
      </c>
      <c r="BQ52" s="259">
        <f>'Cost Option 5'!BN$119</f>
        <v>0</v>
      </c>
      <c r="BR52" s="259">
        <f>'Cost Option 5'!BO$119</f>
        <v>0</v>
      </c>
      <c r="BS52" s="259">
        <f>'Cost Option 5'!BP$119</f>
        <v>0</v>
      </c>
      <c r="BT52" s="259">
        <f>'Cost Option 5'!BQ$119</f>
        <v>0</v>
      </c>
      <c r="BU52" s="259">
        <f>'Cost Option 5'!BR$119</f>
        <v>0</v>
      </c>
      <c r="BV52" s="259">
        <f>'Cost Option 5'!BS$119</f>
        <v>0</v>
      </c>
      <c r="BW52" s="259">
        <f>'Cost Option 5'!BT$119</f>
        <v>0</v>
      </c>
      <c r="BX52" s="259">
        <f>'Cost Option 5'!BU$119</f>
        <v>0</v>
      </c>
    </row>
    <row r="53" spans="1:76" x14ac:dyDescent="0.3">
      <c r="A53" s="608" t="str">
        <f>"Option 6 - "&amp; Factors!$B$21</f>
        <v xml:space="preserve">Option 6 - </v>
      </c>
      <c r="B53" s="609"/>
      <c r="C53" s="262">
        <f>'Cost Option 6'!$C$119</f>
        <v>0</v>
      </c>
      <c r="D53" s="101" t="str">
        <f t="shared" si="7"/>
        <v/>
      </c>
      <c r="E53" s="55" t="str">
        <f t="shared" si="8"/>
        <v/>
      </c>
      <c r="G53" s="259">
        <f>'Cost Option 6'!D$119</f>
        <v>0</v>
      </c>
      <c r="H53" s="259">
        <f>'Cost Option 6'!E$119</f>
        <v>0</v>
      </c>
      <c r="I53" s="259">
        <f>'Cost Option 6'!F$119</f>
        <v>0</v>
      </c>
      <c r="J53" s="259">
        <f>'Cost Option 6'!G$119</f>
        <v>0</v>
      </c>
      <c r="K53" s="259">
        <f>'Cost Option 6'!H$119</f>
        <v>0</v>
      </c>
      <c r="L53" s="259">
        <f>'Cost Option 6'!I$119</f>
        <v>0</v>
      </c>
      <c r="M53" s="259">
        <f>'Cost Option 6'!J$119</f>
        <v>0</v>
      </c>
      <c r="N53" s="259">
        <f>'Cost Option 6'!K$119</f>
        <v>0</v>
      </c>
      <c r="O53" s="259">
        <f>'Cost Option 6'!L$119</f>
        <v>0</v>
      </c>
      <c r="P53" s="259">
        <f>'Cost Option 6'!M$119</f>
        <v>0</v>
      </c>
      <c r="Q53" s="259">
        <f>'Cost Option 6'!N$119</f>
        <v>0</v>
      </c>
      <c r="R53" s="259">
        <f>'Cost Option 6'!O$119</f>
        <v>0</v>
      </c>
      <c r="S53" s="259">
        <f>'Cost Option 6'!P$119</f>
        <v>0</v>
      </c>
      <c r="T53" s="259">
        <f>'Cost Option 6'!Q$119</f>
        <v>0</v>
      </c>
      <c r="U53" s="259">
        <f>'Cost Option 6'!R$119</f>
        <v>0</v>
      </c>
      <c r="V53" s="259">
        <f>'Cost Option 6'!S$119</f>
        <v>0</v>
      </c>
      <c r="W53" s="259">
        <f>'Cost Option 6'!T$119</f>
        <v>0</v>
      </c>
      <c r="X53" s="259">
        <f>'Cost Option 6'!U$119</f>
        <v>0</v>
      </c>
      <c r="Y53" s="259">
        <f>'Cost Option 6'!V$119</f>
        <v>0</v>
      </c>
      <c r="Z53" s="259">
        <f>'Cost Option 6'!W$119</f>
        <v>0</v>
      </c>
      <c r="AA53" s="259">
        <f>'Cost Option 6'!X$119</f>
        <v>0</v>
      </c>
      <c r="AB53" s="259">
        <f>'Cost Option 6'!Y$119</f>
        <v>0</v>
      </c>
      <c r="AC53" s="259">
        <f>'Cost Option 6'!Z$119</f>
        <v>0</v>
      </c>
      <c r="AD53" s="259">
        <f>'Cost Option 6'!AA$119</f>
        <v>0</v>
      </c>
      <c r="AE53" s="259">
        <f>'Cost Option 6'!AB$119</f>
        <v>0</v>
      </c>
      <c r="AF53" s="259">
        <f>'Cost Option 6'!AC$119</f>
        <v>0</v>
      </c>
      <c r="AG53" s="259">
        <f>'Cost Option 6'!AD$119</f>
        <v>0</v>
      </c>
      <c r="AH53" s="259">
        <f>'Cost Option 6'!AE$119</f>
        <v>0</v>
      </c>
      <c r="AI53" s="259">
        <f>'Cost Option 6'!AF$119</f>
        <v>0</v>
      </c>
      <c r="AJ53" s="259">
        <f>'Cost Option 6'!AG$119</f>
        <v>0</v>
      </c>
      <c r="AK53" s="259">
        <f>'Cost Option 6'!AH$119</f>
        <v>0</v>
      </c>
      <c r="AL53" s="259">
        <f>'Cost Option 6'!AI$119</f>
        <v>0</v>
      </c>
      <c r="AM53" s="259">
        <f>'Cost Option 6'!AJ$119</f>
        <v>0</v>
      </c>
      <c r="AN53" s="259">
        <f>'Cost Option 6'!AK$119</f>
        <v>0</v>
      </c>
      <c r="AO53" s="259">
        <f>'Cost Option 6'!AL$119</f>
        <v>0</v>
      </c>
      <c r="AP53" s="259">
        <f>'Cost Option 6'!AM$119</f>
        <v>0</v>
      </c>
      <c r="AQ53" s="259">
        <f>'Cost Option 6'!AN$119</f>
        <v>0</v>
      </c>
      <c r="AR53" s="259">
        <f>'Cost Option 6'!AO$119</f>
        <v>0</v>
      </c>
      <c r="AS53" s="259">
        <f>'Cost Option 6'!AP$119</f>
        <v>0</v>
      </c>
      <c r="AT53" s="259">
        <f>'Cost Option 6'!AQ$119</f>
        <v>0</v>
      </c>
      <c r="AU53" s="259">
        <f>'Cost Option 6'!AR$119</f>
        <v>0</v>
      </c>
      <c r="AV53" s="259">
        <f>'Cost Option 6'!AS$119</f>
        <v>0</v>
      </c>
      <c r="AW53" s="259">
        <f>'Cost Option 6'!AT$119</f>
        <v>0</v>
      </c>
      <c r="AX53" s="259">
        <f>'Cost Option 6'!AU$119</f>
        <v>0</v>
      </c>
      <c r="AY53" s="259">
        <f>'Cost Option 6'!AV$119</f>
        <v>0</v>
      </c>
      <c r="AZ53" s="259">
        <f>'Cost Option 6'!AW$119</f>
        <v>0</v>
      </c>
      <c r="BA53" s="259">
        <f>'Cost Option 6'!AX$119</f>
        <v>0</v>
      </c>
      <c r="BB53" s="259">
        <f>'Cost Option 6'!AY$119</f>
        <v>0</v>
      </c>
      <c r="BC53" s="259">
        <f>'Cost Option 6'!AZ$119</f>
        <v>0</v>
      </c>
      <c r="BD53" s="259">
        <f>'Cost Option 6'!BA$119</f>
        <v>0</v>
      </c>
      <c r="BE53" s="259">
        <f>'Cost Option 6'!BB$119</f>
        <v>0</v>
      </c>
      <c r="BF53" s="259">
        <f>'Cost Option 6'!BC$119</f>
        <v>0</v>
      </c>
      <c r="BG53" s="259">
        <f>'Cost Option 6'!BD$119</f>
        <v>0</v>
      </c>
      <c r="BH53" s="259">
        <f>'Cost Option 6'!BE$119</f>
        <v>0</v>
      </c>
      <c r="BI53" s="259">
        <f>'Cost Option 6'!BF$119</f>
        <v>0</v>
      </c>
      <c r="BJ53" s="259">
        <f>'Cost Option 6'!BG$119</f>
        <v>0</v>
      </c>
      <c r="BK53" s="259">
        <f>'Cost Option 6'!BH$119</f>
        <v>0</v>
      </c>
      <c r="BL53" s="259">
        <f>'Cost Option 6'!BI$119</f>
        <v>0</v>
      </c>
      <c r="BM53" s="259">
        <f>'Cost Option 6'!BJ$119</f>
        <v>0</v>
      </c>
      <c r="BN53" s="259">
        <f>'Cost Option 6'!BK$119</f>
        <v>0</v>
      </c>
      <c r="BO53" s="259">
        <f>'Cost Option 6'!BL$119</f>
        <v>0</v>
      </c>
      <c r="BP53" s="259">
        <f>'Cost Option 6'!BM$119</f>
        <v>0</v>
      </c>
      <c r="BQ53" s="259">
        <f>'Cost Option 6'!BN$119</f>
        <v>0</v>
      </c>
      <c r="BR53" s="259">
        <f>'Cost Option 6'!BO$119</f>
        <v>0</v>
      </c>
      <c r="BS53" s="259">
        <f>'Cost Option 6'!BP$119</f>
        <v>0</v>
      </c>
      <c r="BT53" s="259">
        <f>'Cost Option 6'!BQ$119</f>
        <v>0</v>
      </c>
      <c r="BU53" s="259">
        <f>'Cost Option 6'!BR$119</f>
        <v>0</v>
      </c>
      <c r="BV53" s="259">
        <f>'Cost Option 6'!BS$119</f>
        <v>0</v>
      </c>
      <c r="BW53" s="259">
        <f>'Cost Option 6'!BT$119</f>
        <v>0</v>
      </c>
      <c r="BX53" s="259">
        <f>'Cost Option 6'!BU$119</f>
        <v>0</v>
      </c>
    </row>
    <row r="54" spans="1:76" x14ac:dyDescent="0.3">
      <c r="A54" s="25"/>
      <c r="B54" s="26"/>
      <c r="C54" s="61"/>
      <c r="D54" s="62"/>
      <c r="E54" s="27"/>
    </row>
    <row r="55" spans="1:76" s="13" customFormat="1" x14ac:dyDescent="0.3">
      <c r="A55" s="603" t="str">
        <f>"Transitional costs - " &amp;Factors!$C$10</f>
        <v xml:space="preserve">Transitional costs - </v>
      </c>
      <c r="B55" s="603"/>
      <c r="C55" s="60"/>
      <c r="D55" s="53"/>
      <c r="E55" s="52"/>
      <c r="G55" s="12" t="s">
        <v>592</v>
      </c>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row>
    <row r="56" spans="1:76" s="13" customFormat="1" x14ac:dyDescent="0.3">
      <c r="A56" s="606" t="s">
        <v>591</v>
      </c>
      <c r="B56" s="607"/>
      <c r="C56" s="20" t="s">
        <v>579</v>
      </c>
      <c r="D56" s="54" t="s">
        <v>326</v>
      </c>
      <c r="E56" s="21" t="s">
        <v>31</v>
      </c>
      <c r="G56" s="63">
        <v>0</v>
      </c>
      <c r="H56" s="19">
        <v>1</v>
      </c>
      <c r="I56" s="19">
        <v>2</v>
      </c>
      <c r="J56" s="19">
        <v>3</v>
      </c>
      <c r="K56" s="19">
        <v>4</v>
      </c>
      <c r="L56" s="19">
        <v>5</v>
      </c>
      <c r="M56" s="19">
        <v>6</v>
      </c>
      <c r="N56" s="19">
        <v>7</v>
      </c>
      <c r="O56" s="19">
        <v>8</v>
      </c>
      <c r="P56" s="19">
        <v>9</v>
      </c>
      <c r="Q56" s="19">
        <v>10</v>
      </c>
      <c r="R56" s="19">
        <v>11</v>
      </c>
      <c r="S56" s="19">
        <v>12</v>
      </c>
      <c r="T56" s="19">
        <v>13</v>
      </c>
      <c r="U56" s="19">
        <v>14</v>
      </c>
      <c r="V56" s="19">
        <v>15</v>
      </c>
      <c r="W56" s="19">
        <v>16</v>
      </c>
      <c r="X56" s="19">
        <v>17</v>
      </c>
      <c r="Y56" s="19">
        <v>18</v>
      </c>
      <c r="Z56" s="19">
        <v>19</v>
      </c>
      <c r="AA56" s="19">
        <v>20</v>
      </c>
      <c r="AB56" s="19">
        <v>21</v>
      </c>
      <c r="AC56" s="19">
        <v>22</v>
      </c>
      <c r="AD56" s="19">
        <v>23</v>
      </c>
      <c r="AE56" s="19">
        <v>24</v>
      </c>
      <c r="AF56" s="19">
        <v>25</v>
      </c>
      <c r="AG56" s="19">
        <v>26</v>
      </c>
      <c r="AH56" s="19">
        <v>27</v>
      </c>
      <c r="AI56" s="19">
        <v>28</v>
      </c>
      <c r="AJ56" s="19">
        <v>29</v>
      </c>
      <c r="AK56" s="19">
        <v>30</v>
      </c>
      <c r="AL56" s="19">
        <v>31</v>
      </c>
      <c r="AM56" s="19">
        <v>32</v>
      </c>
      <c r="AN56" s="19">
        <v>33</v>
      </c>
      <c r="AO56" s="19">
        <v>34</v>
      </c>
      <c r="AP56" s="19">
        <v>35</v>
      </c>
      <c r="AQ56" s="19">
        <v>36</v>
      </c>
      <c r="AR56" s="19">
        <v>37</v>
      </c>
      <c r="AS56" s="19">
        <v>38</v>
      </c>
      <c r="AT56" s="19">
        <v>39</v>
      </c>
      <c r="AU56" s="19">
        <v>40</v>
      </c>
      <c r="AV56" s="19">
        <v>41</v>
      </c>
      <c r="AW56" s="19">
        <v>42</v>
      </c>
      <c r="AX56" s="19">
        <v>43</v>
      </c>
      <c r="AY56" s="19">
        <v>44</v>
      </c>
      <c r="AZ56" s="19">
        <v>45</v>
      </c>
      <c r="BA56" s="19">
        <v>46</v>
      </c>
      <c r="BB56" s="19">
        <v>47</v>
      </c>
      <c r="BC56" s="19">
        <v>48</v>
      </c>
      <c r="BD56" s="19">
        <v>49</v>
      </c>
      <c r="BE56" s="19">
        <v>50</v>
      </c>
      <c r="BF56" s="19">
        <v>51</v>
      </c>
      <c r="BG56" s="19">
        <v>52</v>
      </c>
      <c r="BH56" s="19">
        <v>53</v>
      </c>
      <c r="BI56" s="19">
        <v>54</v>
      </c>
      <c r="BJ56" s="19">
        <v>55</v>
      </c>
      <c r="BK56" s="19">
        <v>56</v>
      </c>
      <c r="BL56" s="19">
        <v>57</v>
      </c>
      <c r="BM56" s="19">
        <v>58</v>
      </c>
      <c r="BN56" s="19">
        <v>59</v>
      </c>
      <c r="BO56" s="19">
        <v>60</v>
      </c>
      <c r="BP56" s="19">
        <v>61</v>
      </c>
      <c r="BQ56" s="19">
        <v>62</v>
      </c>
      <c r="BR56" s="19">
        <v>63</v>
      </c>
      <c r="BS56" s="19">
        <v>64</v>
      </c>
      <c r="BT56" s="19">
        <v>65</v>
      </c>
      <c r="BU56" s="19">
        <v>66</v>
      </c>
      <c r="BV56" s="19">
        <v>67</v>
      </c>
      <c r="BW56" s="19">
        <v>68</v>
      </c>
      <c r="BX56" s="19">
        <v>69</v>
      </c>
    </row>
    <row r="57" spans="1:76" x14ac:dyDescent="0.3">
      <c r="A57" s="608" t="str">
        <f>"Option 0 - "&amp; Factors!$B$15</f>
        <v xml:space="preserve">Option 0 - </v>
      </c>
      <c r="B57" s="610"/>
      <c r="C57" s="262">
        <f>'Cost Option 0'!$C$120</f>
        <v>0</v>
      </c>
      <c r="D57" s="101" t="str">
        <f>IF(C57=0,"",C57/(MAX($C$57:$C$63)))</f>
        <v/>
      </c>
      <c r="E57" s="55" t="str">
        <f>IF(C57,RANK(C57,$C$57:$C$63,1)-COUNTIF($C$57:$C$63,0),"")</f>
        <v/>
      </c>
      <c r="G57" s="259">
        <f>'Cost Option 0'!D$120</f>
        <v>0</v>
      </c>
      <c r="H57" s="259">
        <f>'Cost Option 0'!E$120</f>
        <v>0</v>
      </c>
      <c r="I57" s="259">
        <f>'Cost Option 0'!F$120</f>
        <v>0</v>
      </c>
      <c r="J57" s="259">
        <f>'Cost Option 0'!G$120</f>
        <v>0</v>
      </c>
      <c r="K57" s="259">
        <f>'Cost Option 0'!H$120</f>
        <v>0</v>
      </c>
      <c r="L57" s="259">
        <f>'Cost Option 0'!I$120</f>
        <v>0</v>
      </c>
      <c r="M57" s="259">
        <f>'Cost Option 0'!J$120</f>
        <v>0</v>
      </c>
      <c r="N57" s="259">
        <f>'Cost Option 0'!K$120</f>
        <v>0</v>
      </c>
      <c r="O57" s="259">
        <f>'Cost Option 0'!L$120</f>
        <v>0</v>
      </c>
      <c r="P57" s="259">
        <f>'Cost Option 0'!M$120</f>
        <v>0</v>
      </c>
      <c r="Q57" s="259">
        <f>'Cost Option 0'!N$120</f>
        <v>0</v>
      </c>
      <c r="R57" s="259">
        <f>'Cost Option 0'!O$120</f>
        <v>0</v>
      </c>
      <c r="S57" s="259">
        <f>'Cost Option 0'!P$120</f>
        <v>0</v>
      </c>
      <c r="T57" s="259">
        <f>'Cost Option 0'!Q$120</f>
        <v>0</v>
      </c>
      <c r="U57" s="259">
        <f>'Cost Option 0'!R$120</f>
        <v>0</v>
      </c>
      <c r="V57" s="259">
        <f>'Cost Option 0'!S$120</f>
        <v>0</v>
      </c>
      <c r="W57" s="259">
        <f>'Cost Option 0'!T$120</f>
        <v>0</v>
      </c>
      <c r="X57" s="259">
        <f>'Cost Option 0'!U$120</f>
        <v>0</v>
      </c>
      <c r="Y57" s="259">
        <f>'Cost Option 0'!V$120</f>
        <v>0</v>
      </c>
      <c r="Z57" s="259">
        <f>'Cost Option 0'!W$120</f>
        <v>0</v>
      </c>
      <c r="AA57" s="259">
        <f>'Cost Option 0'!X$120</f>
        <v>0</v>
      </c>
      <c r="AB57" s="259">
        <f>'Cost Option 0'!Y$120</f>
        <v>0</v>
      </c>
      <c r="AC57" s="259">
        <f>'Cost Option 0'!Z$120</f>
        <v>0</v>
      </c>
      <c r="AD57" s="259">
        <f>'Cost Option 0'!AA$120</f>
        <v>0</v>
      </c>
      <c r="AE57" s="259">
        <f>'Cost Option 0'!AB$120</f>
        <v>0</v>
      </c>
      <c r="AF57" s="259">
        <f>'Cost Option 0'!AC$120</f>
        <v>0</v>
      </c>
      <c r="AG57" s="259">
        <f>'Cost Option 0'!AD$120</f>
        <v>0</v>
      </c>
      <c r="AH57" s="259">
        <f>'Cost Option 0'!AE$120</f>
        <v>0</v>
      </c>
      <c r="AI57" s="259">
        <f>'Cost Option 0'!AF$120</f>
        <v>0</v>
      </c>
      <c r="AJ57" s="259">
        <f>'Cost Option 0'!AG$120</f>
        <v>0</v>
      </c>
      <c r="AK57" s="259">
        <f>'Cost Option 0'!AH$120</f>
        <v>0</v>
      </c>
      <c r="AL57" s="259">
        <f>'Cost Option 0'!AI$120</f>
        <v>0</v>
      </c>
      <c r="AM57" s="259">
        <f>'Cost Option 0'!AJ$120</f>
        <v>0</v>
      </c>
      <c r="AN57" s="259">
        <f>'Cost Option 0'!AK$120</f>
        <v>0</v>
      </c>
      <c r="AO57" s="259">
        <f>'Cost Option 0'!AL$120</f>
        <v>0</v>
      </c>
      <c r="AP57" s="259">
        <f>'Cost Option 0'!AM$120</f>
        <v>0</v>
      </c>
      <c r="AQ57" s="259">
        <f>'Cost Option 0'!AN$120</f>
        <v>0</v>
      </c>
      <c r="AR57" s="259">
        <f>'Cost Option 0'!AO$120</f>
        <v>0</v>
      </c>
      <c r="AS57" s="259">
        <f>'Cost Option 0'!AP$120</f>
        <v>0</v>
      </c>
      <c r="AT57" s="259">
        <f>'Cost Option 0'!AQ$120</f>
        <v>0</v>
      </c>
      <c r="AU57" s="259">
        <f>'Cost Option 0'!AR$120</f>
        <v>0</v>
      </c>
      <c r="AV57" s="259">
        <f>'Cost Option 0'!AS$120</f>
        <v>0</v>
      </c>
      <c r="AW57" s="259">
        <f>'Cost Option 0'!AT$120</f>
        <v>0</v>
      </c>
      <c r="AX57" s="259">
        <f>'Cost Option 0'!AU$120</f>
        <v>0</v>
      </c>
      <c r="AY57" s="259">
        <f>'Cost Option 0'!AV$120</f>
        <v>0</v>
      </c>
      <c r="AZ57" s="259">
        <f>'Cost Option 0'!AW$120</f>
        <v>0</v>
      </c>
      <c r="BA57" s="259">
        <f>'Cost Option 0'!AX$120</f>
        <v>0</v>
      </c>
      <c r="BB57" s="259">
        <f>'Cost Option 0'!AY$120</f>
        <v>0</v>
      </c>
      <c r="BC57" s="259">
        <f>'Cost Option 0'!AZ$120</f>
        <v>0</v>
      </c>
      <c r="BD57" s="259">
        <f>'Cost Option 0'!BA$120</f>
        <v>0</v>
      </c>
      <c r="BE57" s="259">
        <f>'Cost Option 0'!BB$120</f>
        <v>0</v>
      </c>
      <c r="BF57" s="259">
        <f>'Cost Option 0'!BC$120</f>
        <v>0</v>
      </c>
      <c r="BG57" s="259">
        <f>'Cost Option 0'!BD$120</f>
        <v>0</v>
      </c>
      <c r="BH57" s="259">
        <f>'Cost Option 0'!BE$120</f>
        <v>0</v>
      </c>
      <c r="BI57" s="259">
        <f>'Cost Option 0'!BF$120</f>
        <v>0</v>
      </c>
      <c r="BJ57" s="259">
        <f>'Cost Option 0'!BG$120</f>
        <v>0</v>
      </c>
      <c r="BK57" s="259">
        <f>'Cost Option 0'!BH$120</f>
        <v>0</v>
      </c>
      <c r="BL57" s="259">
        <f>'Cost Option 0'!BI$120</f>
        <v>0</v>
      </c>
      <c r="BM57" s="259">
        <f>'Cost Option 0'!BJ$120</f>
        <v>0</v>
      </c>
      <c r="BN57" s="259">
        <f>'Cost Option 0'!BK$120</f>
        <v>0</v>
      </c>
      <c r="BO57" s="259">
        <f>'Cost Option 0'!BL$120</f>
        <v>0</v>
      </c>
      <c r="BP57" s="259">
        <f>'Cost Option 0'!BM$120</f>
        <v>0</v>
      </c>
      <c r="BQ57" s="259">
        <f>'Cost Option 0'!BN$120</f>
        <v>0</v>
      </c>
      <c r="BR57" s="259">
        <f>'Cost Option 0'!BO$120</f>
        <v>0</v>
      </c>
      <c r="BS57" s="259">
        <f>'Cost Option 0'!BP$120</f>
        <v>0</v>
      </c>
      <c r="BT57" s="259">
        <f>'Cost Option 0'!BQ$120</f>
        <v>0</v>
      </c>
      <c r="BU57" s="259">
        <f>'Cost Option 0'!BR$120</f>
        <v>0</v>
      </c>
      <c r="BV57" s="259">
        <f>'Cost Option 0'!BS$120</f>
        <v>0</v>
      </c>
      <c r="BW57" s="259">
        <f>'Cost Option 0'!BT$120</f>
        <v>0</v>
      </c>
      <c r="BX57" s="259">
        <f>'Cost Option 0'!BU$120</f>
        <v>0</v>
      </c>
    </row>
    <row r="58" spans="1:76" x14ac:dyDescent="0.3">
      <c r="A58" s="608" t="str">
        <f>"Option 1 - "&amp; Factors!$B$16</f>
        <v xml:space="preserve">Option 1 - </v>
      </c>
      <c r="B58" s="609"/>
      <c r="C58" s="262">
        <f>'Cost Option 1'!$C$120</f>
        <v>0</v>
      </c>
      <c r="D58" s="101" t="str">
        <f t="shared" ref="D58:D63" si="9">IF(C58=0,"",C58/(MAX($C$57:$C$63)))</f>
        <v/>
      </c>
      <c r="E58" s="55" t="str">
        <f t="shared" ref="E58:E63" si="10">IF(C58,RANK(C58,$C$57:$C$63,1)-COUNTIF($C$57:$C$63,0),"")</f>
        <v/>
      </c>
      <c r="G58" s="259">
        <f>'Cost Option 1'!D$120</f>
        <v>0</v>
      </c>
      <c r="H58" s="259">
        <f>'Cost Option 1'!E$120</f>
        <v>0</v>
      </c>
      <c r="I58" s="259">
        <f>'Cost Option 1'!F$120</f>
        <v>0</v>
      </c>
      <c r="J58" s="259">
        <f>'Cost Option 1'!G$120</f>
        <v>0</v>
      </c>
      <c r="K58" s="259">
        <f>'Cost Option 1'!H$120</f>
        <v>0</v>
      </c>
      <c r="L58" s="259">
        <f>'Cost Option 1'!I$120</f>
        <v>0</v>
      </c>
      <c r="M58" s="259">
        <f>'Cost Option 1'!J$120</f>
        <v>0</v>
      </c>
      <c r="N58" s="259">
        <f>'Cost Option 1'!K$120</f>
        <v>0</v>
      </c>
      <c r="O58" s="259">
        <f>'Cost Option 1'!L$120</f>
        <v>0</v>
      </c>
      <c r="P58" s="259">
        <f>'Cost Option 1'!M$120</f>
        <v>0</v>
      </c>
      <c r="Q58" s="259">
        <f>'Cost Option 1'!N$120</f>
        <v>0</v>
      </c>
      <c r="R58" s="259">
        <f>'Cost Option 1'!O$120</f>
        <v>0</v>
      </c>
      <c r="S58" s="259">
        <f>'Cost Option 1'!P$120</f>
        <v>0</v>
      </c>
      <c r="T58" s="259">
        <f>'Cost Option 1'!Q$120</f>
        <v>0</v>
      </c>
      <c r="U58" s="259">
        <f>'Cost Option 1'!R$120</f>
        <v>0</v>
      </c>
      <c r="V58" s="259">
        <f>'Cost Option 1'!S$120</f>
        <v>0</v>
      </c>
      <c r="W58" s="259">
        <f>'Cost Option 1'!T$120</f>
        <v>0</v>
      </c>
      <c r="X58" s="259">
        <f>'Cost Option 1'!U$120</f>
        <v>0</v>
      </c>
      <c r="Y58" s="259">
        <f>'Cost Option 1'!V$120</f>
        <v>0</v>
      </c>
      <c r="Z58" s="259">
        <f>'Cost Option 1'!W$120</f>
        <v>0</v>
      </c>
      <c r="AA58" s="259">
        <f>'Cost Option 1'!X$120</f>
        <v>0</v>
      </c>
      <c r="AB58" s="259">
        <f>'Cost Option 1'!Y$120</f>
        <v>0</v>
      </c>
      <c r="AC58" s="259">
        <f>'Cost Option 1'!Z$120</f>
        <v>0</v>
      </c>
      <c r="AD58" s="259">
        <f>'Cost Option 1'!AA$120</f>
        <v>0</v>
      </c>
      <c r="AE58" s="259">
        <f>'Cost Option 1'!AB$120</f>
        <v>0</v>
      </c>
      <c r="AF58" s="259">
        <f>'Cost Option 1'!AC$120</f>
        <v>0</v>
      </c>
      <c r="AG58" s="259">
        <f>'Cost Option 1'!AD$120</f>
        <v>0</v>
      </c>
      <c r="AH58" s="259">
        <f>'Cost Option 1'!AE$120</f>
        <v>0</v>
      </c>
      <c r="AI58" s="259">
        <f>'Cost Option 1'!AF$120</f>
        <v>0</v>
      </c>
      <c r="AJ58" s="259">
        <f>'Cost Option 1'!AG$120</f>
        <v>0</v>
      </c>
      <c r="AK58" s="259">
        <f>'Cost Option 1'!AH$120</f>
        <v>0</v>
      </c>
      <c r="AL58" s="259">
        <f>'Cost Option 1'!AI$120</f>
        <v>0</v>
      </c>
      <c r="AM58" s="259">
        <f>'Cost Option 1'!AJ$120</f>
        <v>0</v>
      </c>
      <c r="AN58" s="259">
        <f>'Cost Option 1'!AK$120</f>
        <v>0</v>
      </c>
      <c r="AO58" s="259">
        <f>'Cost Option 1'!AL$120</f>
        <v>0</v>
      </c>
      <c r="AP58" s="259">
        <f>'Cost Option 1'!AM$120</f>
        <v>0</v>
      </c>
      <c r="AQ58" s="259">
        <f>'Cost Option 1'!AN$120</f>
        <v>0</v>
      </c>
      <c r="AR58" s="259">
        <f>'Cost Option 1'!AO$120</f>
        <v>0</v>
      </c>
      <c r="AS58" s="259">
        <f>'Cost Option 1'!AP$120</f>
        <v>0</v>
      </c>
      <c r="AT58" s="259">
        <f>'Cost Option 1'!AQ$120</f>
        <v>0</v>
      </c>
      <c r="AU58" s="259">
        <f>'Cost Option 1'!AR$120</f>
        <v>0</v>
      </c>
      <c r="AV58" s="259">
        <f>'Cost Option 1'!AS$120</f>
        <v>0</v>
      </c>
      <c r="AW58" s="259">
        <f>'Cost Option 1'!AT$120</f>
        <v>0</v>
      </c>
      <c r="AX58" s="259">
        <f>'Cost Option 1'!AU$120</f>
        <v>0</v>
      </c>
      <c r="AY58" s="259">
        <f>'Cost Option 1'!AV$120</f>
        <v>0</v>
      </c>
      <c r="AZ58" s="259">
        <f>'Cost Option 1'!AW$120</f>
        <v>0</v>
      </c>
      <c r="BA58" s="259">
        <f>'Cost Option 1'!AX$120</f>
        <v>0</v>
      </c>
      <c r="BB58" s="259">
        <f>'Cost Option 1'!AY$120</f>
        <v>0</v>
      </c>
      <c r="BC58" s="259">
        <f>'Cost Option 1'!AZ$120</f>
        <v>0</v>
      </c>
      <c r="BD58" s="259">
        <f>'Cost Option 1'!BA$120</f>
        <v>0</v>
      </c>
      <c r="BE58" s="259">
        <f>'Cost Option 1'!BB$120</f>
        <v>0</v>
      </c>
      <c r="BF58" s="259">
        <f>'Cost Option 1'!BC$120</f>
        <v>0</v>
      </c>
      <c r="BG58" s="259">
        <f>'Cost Option 1'!BD$120</f>
        <v>0</v>
      </c>
      <c r="BH58" s="259">
        <f>'Cost Option 1'!BE$120</f>
        <v>0</v>
      </c>
      <c r="BI58" s="259">
        <f>'Cost Option 1'!BF$120</f>
        <v>0</v>
      </c>
      <c r="BJ58" s="259">
        <f>'Cost Option 1'!BG$120</f>
        <v>0</v>
      </c>
      <c r="BK58" s="259">
        <f>'Cost Option 1'!BH$120</f>
        <v>0</v>
      </c>
      <c r="BL58" s="259">
        <f>'Cost Option 1'!BI$120</f>
        <v>0</v>
      </c>
      <c r="BM58" s="259">
        <f>'Cost Option 1'!BJ$120</f>
        <v>0</v>
      </c>
      <c r="BN58" s="259">
        <f>'Cost Option 1'!BK$120</f>
        <v>0</v>
      </c>
      <c r="BO58" s="259">
        <f>'Cost Option 1'!BL$120</f>
        <v>0</v>
      </c>
      <c r="BP58" s="259">
        <f>'Cost Option 1'!BM$120</f>
        <v>0</v>
      </c>
      <c r="BQ58" s="259">
        <f>'Cost Option 1'!BN$120</f>
        <v>0</v>
      </c>
      <c r="BR58" s="259">
        <f>'Cost Option 1'!BO$120</f>
        <v>0</v>
      </c>
      <c r="BS58" s="259">
        <f>'Cost Option 1'!BP$120</f>
        <v>0</v>
      </c>
      <c r="BT58" s="259">
        <f>'Cost Option 1'!BQ$120</f>
        <v>0</v>
      </c>
      <c r="BU58" s="259">
        <f>'Cost Option 1'!BR$120</f>
        <v>0</v>
      </c>
      <c r="BV58" s="259">
        <f>'Cost Option 1'!BS$120</f>
        <v>0</v>
      </c>
      <c r="BW58" s="259">
        <f>'Cost Option 1'!BT$120</f>
        <v>0</v>
      </c>
      <c r="BX58" s="259">
        <f>'Cost Option 1'!BU$120</f>
        <v>0</v>
      </c>
    </row>
    <row r="59" spans="1:76" x14ac:dyDescent="0.3">
      <c r="A59" s="608" t="str">
        <f>"Option 2 - "&amp; Factors!$B$17</f>
        <v xml:space="preserve">Option 2 - </v>
      </c>
      <c r="B59" s="609"/>
      <c r="C59" s="262">
        <f>'Cost Option 2'!$C$120</f>
        <v>0</v>
      </c>
      <c r="D59" s="101" t="str">
        <f t="shared" si="9"/>
        <v/>
      </c>
      <c r="E59" s="55" t="str">
        <f t="shared" si="10"/>
        <v/>
      </c>
      <c r="G59" s="259">
        <f>'Cost Option 2'!D$120</f>
        <v>0</v>
      </c>
      <c r="H59" s="259">
        <f>'Cost Option 2'!E$120</f>
        <v>0</v>
      </c>
      <c r="I59" s="259">
        <f>'Cost Option 2'!F$120</f>
        <v>0</v>
      </c>
      <c r="J59" s="259">
        <f>'Cost Option 2'!G$120</f>
        <v>0</v>
      </c>
      <c r="K59" s="259">
        <f>'Cost Option 2'!H$120</f>
        <v>0</v>
      </c>
      <c r="L59" s="259">
        <f>'Cost Option 2'!I$120</f>
        <v>0</v>
      </c>
      <c r="M59" s="259">
        <f>'Cost Option 2'!J$120</f>
        <v>0</v>
      </c>
      <c r="N59" s="259">
        <f>'Cost Option 2'!K$120</f>
        <v>0</v>
      </c>
      <c r="O59" s="259">
        <f>'Cost Option 2'!L$120</f>
        <v>0</v>
      </c>
      <c r="P59" s="259">
        <f>'Cost Option 2'!M$120</f>
        <v>0</v>
      </c>
      <c r="Q59" s="259">
        <f>'Cost Option 2'!N$120</f>
        <v>0</v>
      </c>
      <c r="R59" s="259">
        <f>'Cost Option 2'!O$120</f>
        <v>0</v>
      </c>
      <c r="S59" s="259">
        <f>'Cost Option 2'!P$120</f>
        <v>0</v>
      </c>
      <c r="T59" s="259">
        <f>'Cost Option 2'!Q$120</f>
        <v>0</v>
      </c>
      <c r="U59" s="259">
        <f>'Cost Option 2'!R$120</f>
        <v>0</v>
      </c>
      <c r="V59" s="259">
        <f>'Cost Option 2'!S$120</f>
        <v>0</v>
      </c>
      <c r="W59" s="259">
        <f>'Cost Option 2'!T$120</f>
        <v>0</v>
      </c>
      <c r="X59" s="259">
        <f>'Cost Option 2'!U$120</f>
        <v>0</v>
      </c>
      <c r="Y59" s="259">
        <f>'Cost Option 2'!V$120</f>
        <v>0</v>
      </c>
      <c r="Z59" s="259">
        <f>'Cost Option 2'!W$120</f>
        <v>0</v>
      </c>
      <c r="AA59" s="259">
        <f>'Cost Option 2'!X$120</f>
        <v>0</v>
      </c>
      <c r="AB59" s="259">
        <f>'Cost Option 2'!Y$120</f>
        <v>0</v>
      </c>
      <c r="AC59" s="259">
        <f>'Cost Option 2'!Z$120</f>
        <v>0</v>
      </c>
      <c r="AD59" s="259">
        <f>'Cost Option 2'!AA$120</f>
        <v>0</v>
      </c>
      <c r="AE59" s="259">
        <f>'Cost Option 2'!AB$120</f>
        <v>0</v>
      </c>
      <c r="AF59" s="259">
        <f>'Cost Option 2'!AC$120</f>
        <v>0</v>
      </c>
      <c r="AG59" s="259">
        <f>'Cost Option 2'!AD$120</f>
        <v>0</v>
      </c>
      <c r="AH59" s="259">
        <f>'Cost Option 2'!AE$120</f>
        <v>0</v>
      </c>
      <c r="AI59" s="259">
        <f>'Cost Option 2'!AF$120</f>
        <v>0</v>
      </c>
      <c r="AJ59" s="259">
        <f>'Cost Option 2'!AG$120</f>
        <v>0</v>
      </c>
      <c r="AK59" s="259">
        <f>'Cost Option 2'!AH$120</f>
        <v>0</v>
      </c>
      <c r="AL59" s="259">
        <f>'Cost Option 2'!AI$120</f>
        <v>0</v>
      </c>
      <c r="AM59" s="259">
        <f>'Cost Option 2'!AJ$120</f>
        <v>0</v>
      </c>
      <c r="AN59" s="259">
        <f>'Cost Option 2'!AK$120</f>
        <v>0</v>
      </c>
      <c r="AO59" s="259">
        <f>'Cost Option 2'!AL$120</f>
        <v>0</v>
      </c>
      <c r="AP59" s="259">
        <f>'Cost Option 2'!AM$120</f>
        <v>0</v>
      </c>
      <c r="AQ59" s="259">
        <f>'Cost Option 2'!AN$120</f>
        <v>0</v>
      </c>
      <c r="AR59" s="259">
        <f>'Cost Option 2'!AO$120</f>
        <v>0</v>
      </c>
      <c r="AS59" s="259">
        <f>'Cost Option 2'!AP$120</f>
        <v>0</v>
      </c>
      <c r="AT59" s="259">
        <f>'Cost Option 2'!AQ$120</f>
        <v>0</v>
      </c>
      <c r="AU59" s="259">
        <f>'Cost Option 2'!AR$120</f>
        <v>0</v>
      </c>
      <c r="AV59" s="259">
        <f>'Cost Option 2'!AS$120</f>
        <v>0</v>
      </c>
      <c r="AW59" s="259">
        <f>'Cost Option 2'!AT$120</f>
        <v>0</v>
      </c>
      <c r="AX59" s="259">
        <f>'Cost Option 2'!AU$120</f>
        <v>0</v>
      </c>
      <c r="AY59" s="259">
        <f>'Cost Option 2'!AV$120</f>
        <v>0</v>
      </c>
      <c r="AZ59" s="259">
        <f>'Cost Option 2'!AW$120</f>
        <v>0</v>
      </c>
      <c r="BA59" s="259">
        <f>'Cost Option 2'!AX$120</f>
        <v>0</v>
      </c>
      <c r="BB59" s="259">
        <f>'Cost Option 2'!AY$120</f>
        <v>0</v>
      </c>
      <c r="BC59" s="259">
        <f>'Cost Option 2'!AZ$120</f>
        <v>0</v>
      </c>
      <c r="BD59" s="259">
        <f>'Cost Option 2'!BA$120</f>
        <v>0</v>
      </c>
      <c r="BE59" s="259">
        <f>'Cost Option 2'!BB$120</f>
        <v>0</v>
      </c>
      <c r="BF59" s="259">
        <f>'Cost Option 2'!BC$120</f>
        <v>0</v>
      </c>
      <c r="BG59" s="259">
        <f>'Cost Option 2'!BD$120</f>
        <v>0</v>
      </c>
      <c r="BH59" s="259">
        <f>'Cost Option 2'!BE$120</f>
        <v>0</v>
      </c>
      <c r="BI59" s="259">
        <f>'Cost Option 2'!BF$120</f>
        <v>0</v>
      </c>
      <c r="BJ59" s="259">
        <f>'Cost Option 2'!BG$120</f>
        <v>0</v>
      </c>
      <c r="BK59" s="259">
        <f>'Cost Option 2'!BH$120</f>
        <v>0</v>
      </c>
      <c r="BL59" s="259">
        <f>'Cost Option 2'!BI$120</f>
        <v>0</v>
      </c>
      <c r="BM59" s="259">
        <f>'Cost Option 2'!BJ$120</f>
        <v>0</v>
      </c>
      <c r="BN59" s="259">
        <f>'Cost Option 2'!BK$120</f>
        <v>0</v>
      </c>
      <c r="BO59" s="259">
        <f>'Cost Option 2'!BL$120</f>
        <v>0</v>
      </c>
      <c r="BP59" s="259">
        <f>'Cost Option 2'!BM$120</f>
        <v>0</v>
      </c>
      <c r="BQ59" s="259">
        <f>'Cost Option 2'!BN$120</f>
        <v>0</v>
      </c>
      <c r="BR59" s="259">
        <f>'Cost Option 2'!BO$120</f>
        <v>0</v>
      </c>
      <c r="BS59" s="259">
        <f>'Cost Option 2'!BP$120</f>
        <v>0</v>
      </c>
      <c r="BT59" s="259">
        <f>'Cost Option 2'!BQ$120</f>
        <v>0</v>
      </c>
      <c r="BU59" s="259">
        <f>'Cost Option 2'!BR$120</f>
        <v>0</v>
      </c>
      <c r="BV59" s="259">
        <f>'Cost Option 2'!BS$120</f>
        <v>0</v>
      </c>
      <c r="BW59" s="259">
        <f>'Cost Option 2'!BT$120</f>
        <v>0</v>
      </c>
      <c r="BX59" s="259">
        <f>'Cost Option 2'!BU$120</f>
        <v>0</v>
      </c>
    </row>
    <row r="60" spans="1:76" x14ac:dyDescent="0.3">
      <c r="A60" s="608" t="str">
        <f>"Option 3 - "&amp; Factors!$B$18</f>
        <v xml:space="preserve">Option 3 - </v>
      </c>
      <c r="B60" s="609"/>
      <c r="C60" s="262">
        <f>'Cost Option 3'!$C$120</f>
        <v>0</v>
      </c>
      <c r="D60" s="101" t="str">
        <f t="shared" si="9"/>
        <v/>
      </c>
      <c r="E60" s="55" t="str">
        <f t="shared" si="10"/>
        <v/>
      </c>
      <c r="G60" s="259">
        <f>'Cost Option 3'!D$120</f>
        <v>0</v>
      </c>
      <c r="H60" s="259">
        <f>'Cost Option 3'!E$120</f>
        <v>0</v>
      </c>
      <c r="I60" s="259">
        <f>'Cost Option 3'!F$120</f>
        <v>0</v>
      </c>
      <c r="J60" s="259">
        <f>'Cost Option 3'!G$120</f>
        <v>0</v>
      </c>
      <c r="K60" s="259">
        <f>'Cost Option 3'!H$120</f>
        <v>0</v>
      </c>
      <c r="L60" s="259">
        <f>'Cost Option 3'!I$120</f>
        <v>0</v>
      </c>
      <c r="M60" s="259">
        <f>'Cost Option 3'!J$120</f>
        <v>0</v>
      </c>
      <c r="N60" s="259">
        <f>'Cost Option 3'!K$120</f>
        <v>0</v>
      </c>
      <c r="O60" s="259">
        <f>'Cost Option 3'!L$120</f>
        <v>0</v>
      </c>
      <c r="P60" s="259">
        <f>'Cost Option 3'!M$120</f>
        <v>0</v>
      </c>
      <c r="Q60" s="259">
        <f>'Cost Option 3'!N$120</f>
        <v>0</v>
      </c>
      <c r="R60" s="259">
        <f>'Cost Option 3'!O$120</f>
        <v>0</v>
      </c>
      <c r="S60" s="259">
        <f>'Cost Option 3'!P$120</f>
        <v>0</v>
      </c>
      <c r="T60" s="259">
        <f>'Cost Option 3'!Q$120</f>
        <v>0</v>
      </c>
      <c r="U60" s="259">
        <f>'Cost Option 3'!R$120</f>
        <v>0</v>
      </c>
      <c r="V60" s="259">
        <f>'Cost Option 3'!S$120</f>
        <v>0</v>
      </c>
      <c r="W60" s="259">
        <f>'Cost Option 3'!T$120</f>
        <v>0</v>
      </c>
      <c r="X60" s="259">
        <f>'Cost Option 3'!U$120</f>
        <v>0</v>
      </c>
      <c r="Y60" s="259">
        <f>'Cost Option 3'!V$120</f>
        <v>0</v>
      </c>
      <c r="Z60" s="259">
        <f>'Cost Option 3'!W$120</f>
        <v>0</v>
      </c>
      <c r="AA60" s="259">
        <f>'Cost Option 3'!X$120</f>
        <v>0</v>
      </c>
      <c r="AB60" s="259">
        <f>'Cost Option 3'!Y$120</f>
        <v>0</v>
      </c>
      <c r="AC60" s="259">
        <f>'Cost Option 3'!Z$120</f>
        <v>0</v>
      </c>
      <c r="AD60" s="259">
        <f>'Cost Option 3'!AA$120</f>
        <v>0</v>
      </c>
      <c r="AE60" s="259">
        <f>'Cost Option 3'!AB$120</f>
        <v>0</v>
      </c>
      <c r="AF60" s="259">
        <f>'Cost Option 3'!AC$120</f>
        <v>0</v>
      </c>
      <c r="AG60" s="259">
        <f>'Cost Option 3'!AD$120</f>
        <v>0</v>
      </c>
      <c r="AH60" s="259">
        <f>'Cost Option 3'!AE$120</f>
        <v>0</v>
      </c>
      <c r="AI60" s="259">
        <f>'Cost Option 3'!AF$120</f>
        <v>0</v>
      </c>
      <c r="AJ60" s="259">
        <f>'Cost Option 3'!AG$120</f>
        <v>0</v>
      </c>
      <c r="AK60" s="259">
        <f>'Cost Option 3'!AH$120</f>
        <v>0</v>
      </c>
      <c r="AL60" s="259">
        <f>'Cost Option 3'!AI$120</f>
        <v>0</v>
      </c>
      <c r="AM60" s="259">
        <f>'Cost Option 3'!AJ$120</f>
        <v>0</v>
      </c>
      <c r="AN60" s="259">
        <f>'Cost Option 3'!AK$120</f>
        <v>0</v>
      </c>
      <c r="AO60" s="259">
        <f>'Cost Option 3'!AL$120</f>
        <v>0</v>
      </c>
      <c r="AP60" s="259">
        <f>'Cost Option 3'!AM$120</f>
        <v>0</v>
      </c>
      <c r="AQ60" s="259">
        <f>'Cost Option 3'!AN$120</f>
        <v>0</v>
      </c>
      <c r="AR60" s="259">
        <f>'Cost Option 3'!AO$120</f>
        <v>0</v>
      </c>
      <c r="AS60" s="259">
        <f>'Cost Option 3'!AP$120</f>
        <v>0</v>
      </c>
      <c r="AT60" s="259">
        <f>'Cost Option 3'!AQ$120</f>
        <v>0</v>
      </c>
      <c r="AU60" s="259">
        <f>'Cost Option 3'!AR$120</f>
        <v>0</v>
      </c>
      <c r="AV60" s="259">
        <f>'Cost Option 3'!AS$120</f>
        <v>0</v>
      </c>
      <c r="AW60" s="259">
        <f>'Cost Option 3'!AT$120</f>
        <v>0</v>
      </c>
      <c r="AX60" s="259">
        <f>'Cost Option 3'!AU$120</f>
        <v>0</v>
      </c>
      <c r="AY60" s="259">
        <f>'Cost Option 3'!AV$120</f>
        <v>0</v>
      </c>
      <c r="AZ60" s="259">
        <f>'Cost Option 3'!AW$120</f>
        <v>0</v>
      </c>
      <c r="BA60" s="259">
        <f>'Cost Option 3'!AX$120</f>
        <v>0</v>
      </c>
      <c r="BB60" s="259">
        <f>'Cost Option 3'!AY$120</f>
        <v>0</v>
      </c>
      <c r="BC60" s="259">
        <f>'Cost Option 3'!AZ$120</f>
        <v>0</v>
      </c>
      <c r="BD60" s="259">
        <f>'Cost Option 3'!BA$120</f>
        <v>0</v>
      </c>
      <c r="BE60" s="259">
        <f>'Cost Option 3'!BB$120</f>
        <v>0</v>
      </c>
      <c r="BF60" s="259">
        <f>'Cost Option 3'!BC$120</f>
        <v>0</v>
      </c>
      <c r="BG60" s="259">
        <f>'Cost Option 3'!BD$120</f>
        <v>0</v>
      </c>
      <c r="BH60" s="259">
        <f>'Cost Option 3'!BE$120</f>
        <v>0</v>
      </c>
      <c r="BI60" s="259">
        <f>'Cost Option 3'!BF$120</f>
        <v>0</v>
      </c>
      <c r="BJ60" s="259">
        <f>'Cost Option 3'!BG$120</f>
        <v>0</v>
      </c>
      <c r="BK60" s="259">
        <f>'Cost Option 3'!BH$120</f>
        <v>0</v>
      </c>
      <c r="BL60" s="259">
        <f>'Cost Option 3'!BI$120</f>
        <v>0</v>
      </c>
      <c r="BM60" s="259">
        <f>'Cost Option 3'!BJ$120</f>
        <v>0</v>
      </c>
      <c r="BN60" s="259">
        <f>'Cost Option 3'!BK$120</f>
        <v>0</v>
      </c>
      <c r="BO60" s="259">
        <f>'Cost Option 3'!BL$120</f>
        <v>0</v>
      </c>
      <c r="BP60" s="259">
        <f>'Cost Option 3'!BM$120</f>
        <v>0</v>
      </c>
      <c r="BQ60" s="259">
        <f>'Cost Option 3'!BN$120</f>
        <v>0</v>
      </c>
      <c r="BR60" s="259">
        <f>'Cost Option 3'!BO$120</f>
        <v>0</v>
      </c>
      <c r="BS60" s="259">
        <f>'Cost Option 3'!BP$120</f>
        <v>0</v>
      </c>
      <c r="BT60" s="259">
        <f>'Cost Option 3'!BQ$120</f>
        <v>0</v>
      </c>
      <c r="BU60" s="259">
        <f>'Cost Option 3'!BR$120</f>
        <v>0</v>
      </c>
      <c r="BV60" s="259">
        <f>'Cost Option 3'!BS$120</f>
        <v>0</v>
      </c>
      <c r="BW60" s="259">
        <f>'Cost Option 3'!BT$120</f>
        <v>0</v>
      </c>
      <c r="BX60" s="259">
        <f>'Cost Option 3'!BU$120</f>
        <v>0</v>
      </c>
    </row>
    <row r="61" spans="1:76" x14ac:dyDescent="0.3">
      <c r="A61" s="608" t="str">
        <f>"Option 4 - "&amp; Factors!$B$19</f>
        <v xml:space="preserve">Option 4 - </v>
      </c>
      <c r="B61" s="609"/>
      <c r="C61" s="262">
        <f>'Cost Option 4'!$C$120</f>
        <v>0</v>
      </c>
      <c r="D61" s="101" t="str">
        <f t="shared" si="9"/>
        <v/>
      </c>
      <c r="E61" s="55" t="str">
        <f t="shared" si="10"/>
        <v/>
      </c>
      <c r="G61" s="259">
        <f>'Cost Option 4'!D$120</f>
        <v>0</v>
      </c>
      <c r="H61" s="259">
        <f>'Cost Option 4'!E$120</f>
        <v>0</v>
      </c>
      <c r="I61" s="259">
        <f>'Cost Option 4'!F$120</f>
        <v>0</v>
      </c>
      <c r="J61" s="259">
        <f>'Cost Option 4'!G$120</f>
        <v>0</v>
      </c>
      <c r="K61" s="259">
        <f>'Cost Option 4'!H$120</f>
        <v>0</v>
      </c>
      <c r="L61" s="259">
        <f>'Cost Option 4'!I$120</f>
        <v>0</v>
      </c>
      <c r="M61" s="259">
        <f>'Cost Option 4'!J$120</f>
        <v>0</v>
      </c>
      <c r="N61" s="259">
        <f>'Cost Option 4'!K$120</f>
        <v>0</v>
      </c>
      <c r="O61" s="259">
        <f>'Cost Option 4'!L$120</f>
        <v>0</v>
      </c>
      <c r="P61" s="259">
        <f>'Cost Option 4'!M$120</f>
        <v>0</v>
      </c>
      <c r="Q61" s="259">
        <f>'Cost Option 4'!N$120</f>
        <v>0</v>
      </c>
      <c r="R61" s="259">
        <f>'Cost Option 4'!O$120</f>
        <v>0</v>
      </c>
      <c r="S61" s="259">
        <f>'Cost Option 4'!P$120</f>
        <v>0</v>
      </c>
      <c r="T61" s="259">
        <f>'Cost Option 4'!Q$120</f>
        <v>0</v>
      </c>
      <c r="U61" s="259">
        <f>'Cost Option 4'!R$120</f>
        <v>0</v>
      </c>
      <c r="V61" s="259">
        <f>'Cost Option 4'!S$120</f>
        <v>0</v>
      </c>
      <c r="W61" s="259">
        <f>'Cost Option 4'!T$120</f>
        <v>0</v>
      </c>
      <c r="X61" s="259">
        <f>'Cost Option 4'!U$120</f>
        <v>0</v>
      </c>
      <c r="Y61" s="259">
        <f>'Cost Option 4'!V$120</f>
        <v>0</v>
      </c>
      <c r="Z61" s="259">
        <f>'Cost Option 4'!W$120</f>
        <v>0</v>
      </c>
      <c r="AA61" s="259">
        <f>'Cost Option 4'!X$120</f>
        <v>0</v>
      </c>
      <c r="AB61" s="259">
        <f>'Cost Option 4'!Y$120</f>
        <v>0</v>
      </c>
      <c r="AC61" s="259">
        <f>'Cost Option 4'!Z$120</f>
        <v>0</v>
      </c>
      <c r="AD61" s="259">
        <f>'Cost Option 4'!AA$120</f>
        <v>0</v>
      </c>
      <c r="AE61" s="259">
        <f>'Cost Option 4'!AB$120</f>
        <v>0</v>
      </c>
      <c r="AF61" s="259">
        <f>'Cost Option 4'!AC$120</f>
        <v>0</v>
      </c>
      <c r="AG61" s="259">
        <f>'Cost Option 4'!AD$120</f>
        <v>0</v>
      </c>
      <c r="AH61" s="259">
        <f>'Cost Option 4'!AE$120</f>
        <v>0</v>
      </c>
      <c r="AI61" s="259">
        <f>'Cost Option 4'!AF$120</f>
        <v>0</v>
      </c>
      <c r="AJ61" s="259">
        <f>'Cost Option 4'!AG$120</f>
        <v>0</v>
      </c>
      <c r="AK61" s="259">
        <f>'Cost Option 4'!AH$120</f>
        <v>0</v>
      </c>
      <c r="AL61" s="259">
        <f>'Cost Option 4'!AI$120</f>
        <v>0</v>
      </c>
      <c r="AM61" s="259">
        <f>'Cost Option 4'!AJ$120</f>
        <v>0</v>
      </c>
      <c r="AN61" s="259">
        <f>'Cost Option 4'!AK$120</f>
        <v>0</v>
      </c>
      <c r="AO61" s="259">
        <f>'Cost Option 4'!AL$120</f>
        <v>0</v>
      </c>
      <c r="AP61" s="259">
        <f>'Cost Option 4'!AM$120</f>
        <v>0</v>
      </c>
      <c r="AQ61" s="259">
        <f>'Cost Option 4'!AN$120</f>
        <v>0</v>
      </c>
      <c r="AR61" s="259">
        <f>'Cost Option 4'!AO$120</f>
        <v>0</v>
      </c>
      <c r="AS61" s="259">
        <f>'Cost Option 4'!AP$120</f>
        <v>0</v>
      </c>
      <c r="AT61" s="259">
        <f>'Cost Option 4'!AQ$120</f>
        <v>0</v>
      </c>
      <c r="AU61" s="259">
        <f>'Cost Option 4'!AR$120</f>
        <v>0</v>
      </c>
      <c r="AV61" s="259">
        <f>'Cost Option 4'!AS$120</f>
        <v>0</v>
      </c>
      <c r="AW61" s="259">
        <f>'Cost Option 4'!AT$120</f>
        <v>0</v>
      </c>
      <c r="AX61" s="259">
        <f>'Cost Option 4'!AU$120</f>
        <v>0</v>
      </c>
      <c r="AY61" s="259">
        <f>'Cost Option 4'!AV$120</f>
        <v>0</v>
      </c>
      <c r="AZ61" s="259">
        <f>'Cost Option 4'!AW$120</f>
        <v>0</v>
      </c>
      <c r="BA61" s="259">
        <f>'Cost Option 4'!AX$120</f>
        <v>0</v>
      </c>
      <c r="BB61" s="259">
        <f>'Cost Option 4'!AY$120</f>
        <v>0</v>
      </c>
      <c r="BC61" s="259">
        <f>'Cost Option 4'!AZ$120</f>
        <v>0</v>
      </c>
      <c r="BD61" s="259">
        <f>'Cost Option 4'!BA$120</f>
        <v>0</v>
      </c>
      <c r="BE61" s="259">
        <f>'Cost Option 4'!BB$120</f>
        <v>0</v>
      </c>
      <c r="BF61" s="259">
        <f>'Cost Option 4'!BC$120</f>
        <v>0</v>
      </c>
      <c r="BG61" s="259">
        <f>'Cost Option 4'!BD$120</f>
        <v>0</v>
      </c>
      <c r="BH61" s="259">
        <f>'Cost Option 4'!BE$120</f>
        <v>0</v>
      </c>
      <c r="BI61" s="259">
        <f>'Cost Option 4'!BF$120</f>
        <v>0</v>
      </c>
      <c r="BJ61" s="259">
        <f>'Cost Option 4'!BG$120</f>
        <v>0</v>
      </c>
      <c r="BK61" s="259">
        <f>'Cost Option 4'!BH$120</f>
        <v>0</v>
      </c>
      <c r="BL61" s="259">
        <f>'Cost Option 4'!BI$120</f>
        <v>0</v>
      </c>
      <c r="BM61" s="259">
        <f>'Cost Option 4'!BJ$120</f>
        <v>0</v>
      </c>
      <c r="BN61" s="259">
        <f>'Cost Option 4'!BK$120</f>
        <v>0</v>
      </c>
      <c r="BO61" s="259">
        <f>'Cost Option 4'!BL$120</f>
        <v>0</v>
      </c>
      <c r="BP61" s="259">
        <f>'Cost Option 4'!BM$120</f>
        <v>0</v>
      </c>
      <c r="BQ61" s="259">
        <f>'Cost Option 4'!BN$120</f>
        <v>0</v>
      </c>
      <c r="BR61" s="259">
        <f>'Cost Option 4'!BO$120</f>
        <v>0</v>
      </c>
      <c r="BS61" s="259">
        <f>'Cost Option 4'!BP$120</f>
        <v>0</v>
      </c>
      <c r="BT61" s="259">
        <f>'Cost Option 4'!BQ$120</f>
        <v>0</v>
      </c>
      <c r="BU61" s="259">
        <f>'Cost Option 4'!BR$120</f>
        <v>0</v>
      </c>
      <c r="BV61" s="259">
        <f>'Cost Option 4'!BS$120</f>
        <v>0</v>
      </c>
      <c r="BW61" s="259">
        <f>'Cost Option 4'!BT$120</f>
        <v>0</v>
      </c>
      <c r="BX61" s="259">
        <f>'Cost Option 4'!BU$120</f>
        <v>0</v>
      </c>
    </row>
    <row r="62" spans="1:76" x14ac:dyDescent="0.3">
      <c r="A62" s="608" t="str">
        <f>"Option 5 - "&amp; Factors!$B$20</f>
        <v xml:space="preserve">Option 5 - </v>
      </c>
      <c r="B62" s="609"/>
      <c r="C62" s="262">
        <f>'Cost Option 5'!$C$120</f>
        <v>0</v>
      </c>
      <c r="D62" s="101" t="str">
        <f t="shared" si="9"/>
        <v/>
      </c>
      <c r="E62" s="55" t="str">
        <f t="shared" si="10"/>
        <v/>
      </c>
      <c r="G62" s="259">
        <f>'Cost Option 5'!D$120</f>
        <v>0</v>
      </c>
      <c r="H62" s="259">
        <f>'Cost Option 5'!E$120</f>
        <v>0</v>
      </c>
      <c r="I62" s="259">
        <f>'Cost Option 5'!F$120</f>
        <v>0</v>
      </c>
      <c r="J62" s="259">
        <f>'Cost Option 5'!G$120</f>
        <v>0</v>
      </c>
      <c r="K62" s="259">
        <f>'Cost Option 5'!H$120</f>
        <v>0</v>
      </c>
      <c r="L62" s="259">
        <f>'Cost Option 5'!I$120</f>
        <v>0</v>
      </c>
      <c r="M62" s="259">
        <f>'Cost Option 5'!J$120</f>
        <v>0</v>
      </c>
      <c r="N62" s="259">
        <f>'Cost Option 5'!K$120</f>
        <v>0</v>
      </c>
      <c r="O62" s="259">
        <f>'Cost Option 5'!L$120</f>
        <v>0</v>
      </c>
      <c r="P62" s="259">
        <f>'Cost Option 5'!M$120</f>
        <v>0</v>
      </c>
      <c r="Q62" s="259">
        <f>'Cost Option 5'!N$120</f>
        <v>0</v>
      </c>
      <c r="R62" s="259">
        <f>'Cost Option 5'!O$120</f>
        <v>0</v>
      </c>
      <c r="S62" s="259">
        <f>'Cost Option 5'!P$120</f>
        <v>0</v>
      </c>
      <c r="T62" s="259">
        <f>'Cost Option 5'!Q$120</f>
        <v>0</v>
      </c>
      <c r="U62" s="259">
        <f>'Cost Option 5'!R$120</f>
        <v>0</v>
      </c>
      <c r="V62" s="259">
        <f>'Cost Option 5'!S$120</f>
        <v>0</v>
      </c>
      <c r="W62" s="259">
        <f>'Cost Option 5'!T$120</f>
        <v>0</v>
      </c>
      <c r="X62" s="259">
        <f>'Cost Option 5'!U$120</f>
        <v>0</v>
      </c>
      <c r="Y62" s="259">
        <f>'Cost Option 5'!V$120</f>
        <v>0</v>
      </c>
      <c r="Z62" s="259">
        <f>'Cost Option 5'!W$120</f>
        <v>0</v>
      </c>
      <c r="AA62" s="259">
        <f>'Cost Option 5'!X$120</f>
        <v>0</v>
      </c>
      <c r="AB62" s="259">
        <f>'Cost Option 5'!Y$120</f>
        <v>0</v>
      </c>
      <c r="AC62" s="259">
        <f>'Cost Option 5'!Z$120</f>
        <v>0</v>
      </c>
      <c r="AD62" s="259">
        <f>'Cost Option 5'!AA$120</f>
        <v>0</v>
      </c>
      <c r="AE62" s="259">
        <f>'Cost Option 5'!AB$120</f>
        <v>0</v>
      </c>
      <c r="AF62" s="259">
        <f>'Cost Option 5'!AC$120</f>
        <v>0</v>
      </c>
      <c r="AG62" s="259">
        <f>'Cost Option 5'!AD$120</f>
        <v>0</v>
      </c>
      <c r="AH62" s="259">
        <f>'Cost Option 5'!AE$120</f>
        <v>0</v>
      </c>
      <c r="AI62" s="259">
        <f>'Cost Option 5'!AF$120</f>
        <v>0</v>
      </c>
      <c r="AJ62" s="259">
        <f>'Cost Option 5'!AG$120</f>
        <v>0</v>
      </c>
      <c r="AK62" s="259">
        <f>'Cost Option 5'!AH$120</f>
        <v>0</v>
      </c>
      <c r="AL62" s="259">
        <f>'Cost Option 5'!AI$120</f>
        <v>0</v>
      </c>
      <c r="AM62" s="259">
        <f>'Cost Option 5'!AJ$120</f>
        <v>0</v>
      </c>
      <c r="AN62" s="259">
        <f>'Cost Option 5'!AK$120</f>
        <v>0</v>
      </c>
      <c r="AO62" s="259">
        <f>'Cost Option 5'!AL$120</f>
        <v>0</v>
      </c>
      <c r="AP62" s="259">
        <f>'Cost Option 5'!AM$120</f>
        <v>0</v>
      </c>
      <c r="AQ62" s="259">
        <f>'Cost Option 5'!AN$120</f>
        <v>0</v>
      </c>
      <c r="AR62" s="259">
        <f>'Cost Option 5'!AO$120</f>
        <v>0</v>
      </c>
      <c r="AS62" s="259">
        <f>'Cost Option 5'!AP$120</f>
        <v>0</v>
      </c>
      <c r="AT62" s="259">
        <f>'Cost Option 5'!AQ$120</f>
        <v>0</v>
      </c>
      <c r="AU62" s="259">
        <f>'Cost Option 5'!AR$120</f>
        <v>0</v>
      </c>
      <c r="AV62" s="259">
        <f>'Cost Option 5'!AS$120</f>
        <v>0</v>
      </c>
      <c r="AW62" s="259">
        <f>'Cost Option 5'!AT$120</f>
        <v>0</v>
      </c>
      <c r="AX62" s="259">
        <f>'Cost Option 5'!AU$120</f>
        <v>0</v>
      </c>
      <c r="AY62" s="259">
        <f>'Cost Option 5'!AV$120</f>
        <v>0</v>
      </c>
      <c r="AZ62" s="259">
        <f>'Cost Option 5'!AW$120</f>
        <v>0</v>
      </c>
      <c r="BA62" s="259">
        <f>'Cost Option 5'!AX$120</f>
        <v>0</v>
      </c>
      <c r="BB62" s="259">
        <f>'Cost Option 5'!AY$120</f>
        <v>0</v>
      </c>
      <c r="BC62" s="259">
        <f>'Cost Option 5'!AZ$120</f>
        <v>0</v>
      </c>
      <c r="BD62" s="259">
        <f>'Cost Option 5'!BA$120</f>
        <v>0</v>
      </c>
      <c r="BE62" s="259">
        <f>'Cost Option 5'!BB$120</f>
        <v>0</v>
      </c>
      <c r="BF62" s="259">
        <f>'Cost Option 5'!BC$120</f>
        <v>0</v>
      </c>
      <c r="BG62" s="259">
        <f>'Cost Option 5'!BD$120</f>
        <v>0</v>
      </c>
      <c r="BH62" s="259">
        <f>'Cost Option 5'!BE$120</f>
        <v>0</v>
      </c>
      <c r="BI62" s="259">
        <f>'Cost Option 5'!BF$120</f>
        <v>0</v>
      </c>
      <c r="BJ62" s="259">
        <f>'Cost Option 5'!BG$120</f>
        <v>0</v>
      </c>
      <c r="BK62" s="259">
        <f>'Cost Option 5'!BH$120</f>
        <v>0</v>
      </c>
      <c r="BL62" s="259">
        <f>'Cost Option 5'!BI$120</f>
        <v>0</v>
      </c>
      <c r="BM62" s="259">
        <f>'Cost Option 5'!BJ$120</f>
        <v>0</v>
      </c>
      <c r="BN62" s="259">
        <f>'Cost Option 5'!BK$120</f>
        <v>0</v>
      </c>
      <c r="BO62" s="259">
        <f>'Cost Option 5'!BL$120</f>
        <v>0</v>
      </c>
      <c r="BP62" s="259">
        <f>'Cost Option 5'!BM$120</f>
        <v>0</v>
      </c>
      <c r="BQ62" s="259">
        <f>'Cost Option 5'!BN$120</f>
        <v>0</v>
      </c>
      <c r="BR62" s="259">
        <f>'Cost Option 5'!BO$120</f>
        <v>0</v>
      </c>
      <c r="BS62" s="259">
        <f>'Cost Option 5'!BP$120</f>
        <v>0</v>
      </c>
      <c r="BT62" s="259">
        <f>'Cost Option 5'!BQ$120</f>
        <v>0</v>
      </c>
      <c r="BU62" s="259">
        <f>'Cost Option 5'!BR$120</f>
        <v>0</v>
      </c>
      <c r="BV62" s="259">
        <f>'Cost Option 5'!BS$120</f>
        <v>0</v>
      </c>
      <c r="BW62" s="259">
        <f>'Cost Option 5'!BT$120</f>
        <v>0</v>
      </c>
      <c r="BX62" s="259">
        <f>'Cost Option 5'!BU$120</f>
        <v>0</v>
      </c>
    </row>
    <row r="63" spans="1:76" x14ac:dyDescent="0.3">
      <c r="A63" s="608" t="str">
        <f>"Option 6 - "&amp; Factors!$B$21</f>
        <v xml:space="preserve">Option 6 - </v>
      </c>
      <c r="B63" s="609"/>
      <c r="C63" s="262">
        <f>'Cost Option 6'!$C$120</f>
        <v>0</v>
      </c>
      <c r="D63" s="101" t="str">
        <f t="shared" si="9"/>
        <v/>
      </c>
      <c r="E63" s="55" t="str">
        <f t="shared" si="10"/>
        <v/>
      </c>
      <c r="G63" s="259">
        <f>'Cost Option 6'!D$120</f>
        <v>0</v>
      </c>
      <c r="H63" s="259">
        <f>'Cost Option 6'!E$120</f>
        <v>0</v>
      </c>
      <c r="I63" s="259">
        <f>'Cost Option 6'!F$120</f>
        <v>0</v>
      </c>
      <c r="J63" s="259">
        <f>'Cost Option 6'!G$120</f>
        <v>0</v>
      </c>
      <c r="K63" s="259">
        <f>'Cost Option 6'!H$120</f>
        <v>0</v>
      </c>
      <c r="L63" s="259">
        <f>'Cost Option 6'!I$120</f>
        <v>0</v>
      </c>
      <c r="M63" s="259">
        <f>'Cost Option 6'!J$120</f>
        <v>0</v>
      </c>
      <c r="N63" s="259">
        <f>'Cost Option 6'!K$120</f>
        <v>0</v>
      </c>
      <c r="O63" s="259">
        <f>'Cost Option 6'!L$120</f>
        <v>0</v>
      </c>
      <c r="P63" s="259">
        <f>'Cost Option 6'!M$120</f>
        <v>0</v>
      </c>
      <c r="Q63" s="259">
        <f>'Cost Option 6'!N$120</f>
        <v>0</v>
      </c>
      <c r="R63" s="259">
        <f>'Cost Option 6'!O$120</f>
        <v>0</v>
      </c>
      <c r="S63" s="259">
        <f>'Cost Option 6'!P$120</f>
        <v>0</v>
      </c>
      <c r="T63" s="259">
        <f>'Cost Option 6'!Q$120</f>
        <v>0</v>
      </c>
      <c r="U63" s="259">
        <f>'Cost Option 6'!R$120</f>
        <v>0</v>
      </c>
      <c r="V63" s="259">
        <f>'Cost Option 6'!S$120</f>
        <v>0</v>
      </c>
      <c r="W63" s="259">
        <f>'Cost Option 6'!T$120</f>
        <v>0</v>
      </c>
      <c r="X63" s="259">
        <f>'Cost Option 6'!U$120</f>
        <v>0</v>
      </c>
      <c r="Y63" s="259">
        <f>'Cost Option 6'!V$120</f>
        <v>0</v>
      </c>
      <c r="Z63" s="259">
        <f>'Cost Option 6'!W$120</f>
        <v>0</v>
      </c>
      <c r="AA63" s="259">
        <f>'Cost Option 6'!X$120</f>
        <v>0</v>
      </c>
      <c r="AB63" s="259">
        <f>'Cost Option 6'!Y$120</f>
        <v>0</v>
      </c>
      <c r="AC63" s="259">
        <f>'Cost Option 6'!Z$120</f>
        <v>0</v>
      </c>
      <c r="AD63" s="259">
        <f>'Cost Option 6'!AA$120</f>
        <v>0</v>
      </c>
      <c r="AE63" s="259">
        <f>'Cost Option 6'!AB$120</f>
        <v>0</v>
      </c>
      <c r="AF63" s="259">
        <f>'Cost Option 6'!AC$120</f>
        <v>0</v>
      </c>
      <c r="AG63" s="259">
        <f>'Cost Option 6'!AD$120</f>
        <v>0</v>
      </c>
      <c r="AH63" s="259">
        <f>'Cost Option 6'!AE$120</f>
        <v>0</v>
      </c>
      <c r="AI63" s="259">
        <f>'Cost Option 6'!AF$120</f>
        <v>0</v>
      </c>
      <c r="AJ63" s="259">
        <f>'Cost Option 6'!AG$120</f>
        <v>0</v>
      </c>
      <c r="AK63" s="259">
        <f>'Cost Option 6'!AH$120</f>
        <v>0</v>
      </c>
      <c r="AL63" s="259">
        <f>'Cost Option 6'!AI$120</f>
        <v>0</v>
      </c>
      <c r="AM63" s="259">
        <f>'Cost Option 6'!AJ$120</f>
        <v>0</v>
      </c>
      <c r="AN63" s="259">
        <f>'Cost Option 6'!AK$120</f>
        <v>0</v>
      </c>
      <c r="AO63" s="259">
        <f>'Cost Option 6'!AL$120</f>
        <v>0</v>
      </c>
      <c r="AP63" s="259">
        <f>'Cost Option 6'!AM$120</f>
        <v>0</v>
      </c>
      <c r="AQ63" s="259">
        <f>'Cost Option 6'!AN$120</f>
        <v>0</v>
      </c>
      <c r="AR63" s="259">
        <f>'Cost Option 6'!AO$120</f>
        <v>0</v>
      </c>
      <c r="AS63" s="259">
        <f>'Cost Option 6'!AP$120</f>
        <v>0</v>
      </c>
      <c r="AT63" s="259">
        <f>'Cost Option 6'!AQ$120</f>
        <v>0</v>
      </c>
      <c r="AU63" s="259">
        <f>'Cost Option 6'!AR$120</f>
        <v>0</v>
      </c>
      <c r="AV63" s="259">
        <f>'Cost Option 6'!AS$120</f>
        <v>0</v>
      </c>
      <c r="AW63" s="259">
        <f>'Cost Option 6'!AT$120</f>
        <v>0</v>
      </c>
      <c r="AX63" s="259">
        <f>'Cost Option 6'!AU$120</f>
        <v>0</v>
      </c>
      <c r="AY63" s="259">
        <f>'Cost Option 6'!AV$120</f>
        <v>0</v>
      </c>
      <c r="AZ63" s="259">
        <f>'Cost Option 6'!AW$120</f>
        <v>0</v>
      </c>
      <c r="BA63" s="259">
        <f>'Cost Option 6'!AX$120</f>
        <v>0</v>
      </c>
      <c r="BB63" s="259">
        <f>'Cost Option 6'!AY$120</f>
        <v>0</v>
      </c>
      <c r="BC63" s="259">
        <f>'Cost Option 6'!AZ$120</f>
        <v>0</v>
      </c>
      <c r="BD63" s="259">
        <f>'Cost Option 6'!BA$120</f>
        <v>0</v>
      </c>
      <c r="BE63" s="259">
        <f>'Cost Option 6'!BB$120</f>
        <v>0</v>
      </c>
      <c r="BF63" s="259">
        <f>'Cost Option 6'!BC$120</f>
        <v>0</v>
      </c>
      <c r="BG63" s="259">
        <f>'Cost Option 6'!BD$120</f>
        <v>0</v>
      </c>
      <c r="BH63" s="259">
        <f>'Cost Option 6'!BE$120</f>
        <v>0</v>
      </c>
      <c r="BI63" s="259">
        <f>'Cost Option 6'!BF$120</f>
        <v>0</v>
      </c>
      <c r="BJ63" s="259">
        <f>'Cost Option 6'!BG$120</f>
        <v>0</v>
      </c>
      <c r="BK63" s="259">
        <f>'Cost Option 6'!BH$120</f>
        <v>0</v>
      </c>
      <c r="BL63" s="259">
        <f>'Cost Option 6'!BI$120</f>
        <v>0</v>
      </c>
      <c r="BM63" s="259">
        <f>'Cost Option 6'!BJ$120</f>
        <v>0</v>
      </c>
      <c r="BN63" s="259">
        <f>'Cost Option 6'!BK$120</f>
        <v>0</v>
      </c>
      <c r="BO63" s="259">
        <f>'Cost Option 6'!BL$120</f>
        <v>0</v>
      </c>
      <c r="BP63" s="259">
        <f>'Cost Option 6'!BM$120</f>
        <v>0</v>
      </c>
      <c r="BQ63" s="259">
        <f>'Cost Option 6'!BN$120</f>
        <v>0</v>
      </c>
      <c r="BR63" s="259">
        <f>'Cost Option 6'!BO$120</f>
        <v>0</v>
      </c>
      <c r="BS63" s="259">
        <f>'Cost Option 6'!BP$120</f>
        <v>0</v>
      </c>
      <c r="BT63" s="259">
        <f>'Cost Option 6'!BQ$120</f>
        <v>0</v>
      </c>
      <c r="BU63" s="259">
        <f>'Cost Option 6'!BR$120</f>
        <v>0</v>
      </c>
      <c r="BV63" s="259">
        <f>'Cost Option 6'!BS$120</f>
        <v>0</v>
      </c>
      <c r="BW63" s="259">
        <f>'Cost Option 6'!BT$120</f>
        <v>0</v>
      </c>
      <c r="BX63" s="259">
        <f>'Cost Option 6'!BU$120</f>
        <v>0</v>
      </c>
    </row>
    <row r="64" spans="1:76" x14ac:dyDescent="0.3">
      <c r="C64" s="64"/>
      <c r="D64" s="65"/>
    </row>
    <row r="65" spans="1:76" s="13" customFormat="1" x14ac:dyDescent="0.3">
      <c r="A65" s="603" t="str">
        <f>"Externality costs - " &amp;Factors!$C$10</f>
        <v xml:space="preserve">Externality costs - </v>
      </c>
      <c r="B65" s="603"/>
      <c r="C65" s="60"/>
      <c r="D65" s="53"/>
      <c r="E65" s="52"/>
      <c r="G65" s="12" t="s">
        <v>592</v>
      </c>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s="13" customFormat="1" x14ac:dyDescent="0.3">
      <c r="A66" s="606" t="s">
        <v>591</v>
      </c>
      <c r="B66" s="607"/>
      <c r="C66" s="20" t="s">
        <v>579</v>
      </c>
      <c r="D66" s="54" t="s">
        <v>326</v>
      </c>
      <c r="E66" s="21" t="s">
        <v>31</v>
      </c>
      <c r="G66" s="19">
        <v>0</v>
      </c>
      <c r="H66" s="19">
        <v>1</v>
      </c>
      <c r="I66" s="19">
        <v>2</v>
      </c>
      <c r="J66" s="19">
        <v>3</v>
      </c>
      <c r="K66" s="19">
        <v>4</v>
      </c>
      <c r="L66" s="19">
        <v>5</v>
      </c>
      <c r="M66" s="19">
        <v>6</v>
      </c>
      <c r="N66" s="19">
        <v>7</v>
      </c>
      <c r="O66" s="19">
        <v>8</v>
      </c>
      <c r="P66" s="19">
        <v>9</v>
      </c>
      <c r="Q66" s="19">
        <v>10</v>
      </c>
      <c r="R66" s="19">
        <v>11</v>
      </c>
      <c r="S66" s="19">
        <v>12</v>
      </c>
      <c r="T66" s="19">
        <v>13</v>
      </c>
      <c r="U66" s="19">
        <v>14</v>
      </c>
      <c r="V66" s="19">
        <v>15</v>
      </c>
      <c r="W66" s="19">
        <v>16</v>
      </c>
      <c r="X66" s="19">
        <v>17</v>
      </c>
      <c r="Y66" s="19">
        <v>18</v>
      </c>
      <c r="Z66" s="19">
        <v>19</v>
      </c>
      <c r="AA66" s="19">
        <v>20</v>
      </c>
      <c r="AB66" s="19">
        <v>21</v>
      </c>
      <c r="AC66" s="19">
        <v>22</v>
      </c>
      <c r="AD66" s="19">
        <v>23</v>
      </c>
      <c r="AE66" s="19">
        <v>24</v>
      </c>
      <c r="AF66" s="19">
        <v>25</v>
      </c>
      <c r="AG66" s="19">
        <v>26</v>
      </c>
      <c r="AH66" s="19">
        <v>27</v>
      </c>
      <c r="AI66" s="19">
        <v>28</v>
      </c>
      <c r="AJ66" s="19">
        <v>29</v>
      </c>
      <c r="AK66" s="19">
        <v>30</v>
      </c>
      <c r="AL66" s="19">
        <v>31</v>
      </c>
      <c r="AM66" s="19">
        <v>32</v>
      </c>
      <c r="AN66" s="19">
        <v>33</v>
      </c>
      <c r="AO66" s="19">
        <v>34</v>
      </c>
      <c r="AP66" s="19">
        <v>35</v>
      </c>
      <c r="AQ66" s="19">
        <v>36</v>
      </c>
      <c r="AR66" s="19">
        <v>37</v>
      </c>
      <c r="AS66" s="19">
        <v>38</v>
      </c>
      <c r="AT66" s="19">
        <v>39</v>
      </c>
      <c r="AU66" s="19">
        <v>40</v>
      </c>
      <c r="AV66" s="19">
        <v>41</v>
      </c>
      <c r="AW66" s="19">
        <v>42</v>
      </c>
      <c r="AX66" s="19">
        <v>43</v>
      </c>
      <c r="AY66" s="19">
        <v>44</v>
      </c>
      <c r="AZ66" s="19">
        <v>45</v>
      </c>
      <c r="BA66" s="19">
        <v>46</v>
      </c>
      <c r="BB66" s="19">
        <v>47</v>
      </c>
      <c r="BC66" s="19">
        <v>48</v>
      </c>
      <c r="BD66" s="19">
        <v>49</v>
      </c>
      <c r="BE66" s="19">
        <v>50</v>
      </c>
      <c r="BF66" s="19">
        <v>51</v>
      </c>
      <c r="BG66" s="19">
        <v>52</v>
      </c>
      <c r="BH66" s="19">
        <v>53</v>
      </c>
      <c r="BI66" s="19">
        <v>54</v>
      </c>
      <c r="BJ66" s="19">
        <v>55</v>
      </c>
      <c r="BK66" s="19">
        <v>56</v>
      </c>
      <c r="BL66" s="19">
        <v>57</v>
      </c>
      <c r="BM66" s="19">
        <v>58</v>
      </c>
      <c r="BN66" s="19">
        <v>59</v>
      </c>
      <c r="BO66" s="19">
        <v>60</v>
      </c>
      <c r="BP66" s="19">
        <v>61</v>
      </c>
      <c r="BQ66" s="19">
        <v>62</v>
      </c>
      <c r="BR66" s="19">
        <v>63</v>
      </c>
      <c r="BS66" s="19">
        <v>64</v>
      </c>
      <c r="BT66" s="19">
        <v>65</v>
      </c>
      <c r="BU66" s="19">
        <v>66</v>
      </c>
      <c r="BV66" s="19">
        <v>67</v>
      </c>
      <c r="BW66" s="19">
        <v>68</v>
      </c>
      <c r="BX66" s="19">
        <v>69</v>
      </c>
    </row>
    <row r="67" spans="1:76" x14ac:dyDescent="0.3">
      <c r="A67" s="608" t="str">
        <f>"Option 0 - "&amp; Factors!$B$15</f>
        <v xml:space="preserve">Option 0 - </v>
      </c>
      <c r="B67" s="610"/>
      <c r="C67" s="262">
        <f>'Cost Option 0'!$C$121</f>
        <v>0</v>
      </c>
      <c r="D67" s="101" t="str">
        <f>IF(C67=0,"",C67/(MAX($C$67:$C$73)))</f>
        <v/>
      </c>
      <c r="E67" s="55" t="str">
        <f>IF(C67,RANK(C67,$C$67:$C$73,1)-COUNTIF($C$67:$C$73,0),"")</f>
        <v/>
      </c>
      <c r="G67" s="259">
        <f>'Cost Option 0'!D$121</f>
        <v>0</v>
      </c>
      <c r="H67" s="259">
        <f>'Cost Option 0'!E$121</f>
        <v>0</v>
      </c>
      <c r="I67" s="259">
        <f>'Cost Option 0'!F$121</f>
        <v>0</v>
      </c>
      <c r="J67" s="259">
        <f>'Cost Option 0'!G$121</f>
        <v>0</v>
      </c>
      <c r="K67" s="259">
        <f>'Cost Option 0'!H$121</f>
        <v>0</v>
      </c>
      <c r="L67" s="259">
        <f>'Cost Option 0'!I$121</f>
        <v>0</v>
      </c>
      <c r="M67" s="259">
        <f>'Cost Option 0'!J$121</f>
        <v>0</v>
      </c>
      <c r="N67" s="259">
        <f>'Cost Option 0'!K$121</f>
        <v>0</v>
      </c>
      <c r="O67" s="259">
        <f>'Cost Option 0'!L$121</f>
        <v>0</v>
      </c>
      <c r="P67" s="259">
        <f>'Cost Option 0'!M$121</f>
        <v>0</v>
      </c>
      <c r="Q67" s="259">
        <f>'Cost Option 0'!N$121</f>
        <v>0</v>
      </c>
      <c r="R67" s="259">
        <f>'Cost Option 0'!O$121</f>
        <v>0</v>
      </c>
      <c r="S67" s="259">
        <f>'Cost Option 0'!P$121</f>
        <v>0</v>
      </c>
      <c r="T67" s="259">
        <f>'Cost Option 0'!Q$121</f>
        <v>0</v>
      </c>
      <c r="U67" s="259">
        <f>'Cost Option 0'!R$121</f>
        <v>0</v>
      </c>
      <c r="V67" s="259">
        <f>'Cost Option 0'!S$121</f>
        <v>0</v>
      </c>
      <c r="W67" s="259">
        <f>'Cost Option 0'!T$121</f>
        <v>0</v>
      </c>
      <c r="X67" s="259">
        <f>'Cost Option 0'!U$121</f>
        <v>0</v>
      </c>
      <c r="Y67" s="259">
        <f>'Cost Option 0'!V$121</f>
        <v>0</v>
      </c>
      <c r="Z67" s="259">
        <f>'Cost Option 0'!W$121</f>
        <v>0</v>
      </c>
      <c r="AA67" s="259">
        <f>'Cost Option 0'!X$121</f>
        <v>0</v>
      </c>
      <c r="AB67" s="259">
        <f>'Cost Option 0'!Y$121</f>
        <v>0</v>
      </c>
      <c r="AC67" s="259">
        <f>'Cost Option 0'!Z$121</f>
        <v>0</v>
      </c>
      <c r="AD67" s="259">
        <f>'Cost Option 0'!AA$121</f>
        <v>0</v>
      </c>
      <c r="AE67" s="259">
        <f>'Cost Option 0'!AB$121</f>
        <v>0</v>
      </c>
      <c r="AF67" s="259">
        <f>'Cost Option 0'!AC$121</f>
        <v>0</v>
      </c>
      <c r="AG67" s="259">
        <f>'Cost Option 0'!AD$121</f>
        <v>0</v>
      </c>
      <c r="AH67" s="259">
        <f>'Cost Option 0'!AE$121</f>
        <v>0</v>
      </c>
      <c r="AI67" s="259">
        <f>'Cost Option 0'!AF$121</f>
        <v>0</v>
      </c>
      <c r="AJ67" s="259">
        <f>'Cost Option 0'!AG$121</f>
        <v>0</v>
      </c>
      <c r="AK67" s="259">
        <f>'Cost Option 0'!AH$121</f>
        <v>0</v>
      </c>
      <c r="AL67" s="259">
        <f>'Cost Option 0'!AI$121</f>
        <v>0</v>
      </c>
      <c r="AM67" s="259">
        <f>'Cost Option 0'!AJ$121</f>
        <v>0</v>
      </c>
      <c r="AN67" s="259">
        <f>'Cost Option 0'!AK$121</f>
        <v>0</v>
      </c>
      <c r="AO67" s="259">
        <f>'Cost Option 0'!AL$121</f>
        <v>0</v>
      </c>
      <c r="AP67" s="259">
        <f>'Cost Option 0'!AM$121</f>
        <v>0</v>
      </c>
      <c r="AQ67" s="259">
        <f>'Cost Option 0'!AN$121</f>
        <v>0</v>
      </c>
      <c r="AR67" s="259">
        <f>'Cost Option 0'!AO$121</f>
        <v>0</v>
      </c>
      <c r="AS67" s="259">
        <f>'Cost Option 0'!AP$121</f>
        <v>0</v>
      </c>
      <c r="AT67" s="259">
        <f>'Cost Option 0'!AQ$121</f>
        <v>0</v>
      </c>
      <c r="AU67" s="259">
        <f>'Cost Option 0'!AR$121</f>
        <v>0</v>
      </c>
      <c r="AV67" s="259">
        <f>'Cost Option 0'!AS$121</f>
        <v>0</v>
      </c>
      <c r="AW67" s="259">
        <f>'Cost Option 0'!AT$121</f>
        <v>0</v>
      </c>
      <c r="AX67" s="259">
        <f>'Cost Option 0'!AU$121</f>
        <v>0</v>
      </c>
      <c r="AY67" s="259">
        <f>'Cost Option 0'!AV$121</f>
        <v>0</v>
      </c>
      <c r="AZ67" s="259">
        <f>'Cost Option 0'!AW$121</f>
        <v>0</v>
      </c>
      <c r="BA67" s="259">
        <f>'Cost Option 0'!AX$121</f>
        <v>0</v>
      </c>
      <c r="BB67" s="259">
        <f>'Cost Option 0'!AY$121</f>
        <v>0</v>
      </c>
      <c r="BC67" s="259">
        <f>'Cost Option 0'!AZ$121</f>
        <v>0</v>
      </c>
      <c r="BD67" s="259">
        <f>'Cost Option 0'!BA$121</f>
        <v>0</v>
      </c>
      <c r="BE67" s="259">
        <f>'Cost Option 0'!BB$121</f>
        <v>0</v>
      </c>
      <c r="BF67" s="259">
        <f>'Cost Option 0'!BC$121</f>
        <v>0</v>
      </c>
      <c r="BG67" s="259">
        <f>'Cost Option 0'!BD$121</f>
        <v>0</v>
      </c>
      <c r="BH67" s="259">
        <f>'Cost Option 0'!BE$121</f>
        <v>0</v>
      </c>
      <c r="BI67" s="259">
        <f>'Cost Option 0'!BF$121</f>
        <v>0</v>
      </c>
      <c r="BJ67" s="259">
        <f>'Cost Option 0'!BG$121</f>
        <v>0</v>
      </c>
      <c r="BK67" s="259">
        <f>'Cost Option 0'!BH$121</f>
        <v>0</v>
      </c>
      <c r="BL67" s="259">
        <f>'Cost Option 0'!BI$121</f>
        <v>0</v>
      </c>
      <c r="BM67" s="259">
        <f>'Cost Option 0'!BJ$121</f>
        <v>0</v>
      </c>
      <c r="BN67" s="259">
        <f>'Cost Option 0'!BK$121</f>
        <v>0</v>
      </c>
      <c r="BO67" s="259">
        <f>'Cost Option 0'!BL$121</f>
        <v>0</v>
      </c>
      <c r="BP67" s="259">
        <f>'Cost Option 0'!BM$121</f>
        <v>0</v>
      </c>
      <c r="BQ67" s="259">
        <f>'Cost Option 0'!BN$121</f>
        <v>0</v>
      </c>
      <c r="BR67" s="259">
        <f>'Cost Option 0'!BO$121</f>
        <v>0</v>
      </c>
      <c r="BS67" s="259">
        <f>'Cost Option 0'!BP$121</f>
        <v>0</v>
      </c>
      <c r="BT67" s="259">
        <f>'Cost Option 0'!BQ$121</f>
        <v>0</v>
      </c>
      <c r="BU67" s="259">
        <f>'Cost Option 0'!BR$121</f>
        <v>0</v>
      </c>
      <c r="BV67" s="259">
        <f>'Cost Option 0'!BS$121</f>
        <v>0</v>
      </c>
      <c r="BW67" s="259">
        <f>'Cost Option 0'!BT$121</f>
        <v>0</v>
      </c>
      <c r="BX67" s="259">
        <f>'Cost Option 0'!BU$121</f>
        <v>0</v>
      </c>
    </row>
    <row r="68" spans="1:76" x14ac:dyDescent="0.3">
      <c r="A68" s="608" t="str">
        <f>"Option 1 - "&amp; Factors!$B$16</f>
        <v xml:space="preserve">Option 1 - </v>
      </c>
      <c r="B68" s="609"/>
      <c r="C68" s="262">
        <f>'Cost Option 1'!$C$121</f>
        <v>0</v>
      </c>
      <c r="D68" s="101" t="str">
        <f t="shared" ref="D68:D73" si="11">IF(C68=0,"",C68/(MAX($C$67:$C$73)))</f>
        <v/>
      </c>
      <c r="E68" s="55" t="str">
        <f t="shared" ref="E68:E73" si="12">IF(C68,RANK(C68,$C$67:$C$73,1)-COUNTIF($C$67:$C$73,0),"")</f>
        <v/>
      </c>
      <c r="G68" s="259">
        <f>'Cost Option 1'!D$121</f>
        <v>0</v>
      </c>
      <c r="H68" s="259">
        <f>'Cost Option 1'!E$121</f>
        <v>0</v>
      </c>
      <c r="I68" s="259">
        <f>'Cost Option 1'!F$121</f>
        <v>0</v>
      </c>
      <c r="J68" s="259">
        <f>'Cost Option 1'!G$121</f>
        <v>0</v>
      </c>
      <c r="K68" s="259">
        <f>'Cost Option 1'!H$121</f>
        <v>0</v>
      </c>
      <c r="L68" s="259">
        <f>'Cost Option 1'!I$121</f>
        <v>0</v>
      </c>
      <c r="M68" s="259">
        <f>'Cost Option 1'!J$121</f>
        <v>0</v>
      </c>
      <c r="N68" s="259">
        <f>'Cost Option 1'!K$121</f>
        <v>0</v>
      </c>
      <c r="O68" s="259">
        <f>'Cost Option 1'!L$121</f>
        <v>0</v>
      </c>
      <c r="P68" s="259">
        <f>'Cost Option 1'!M$121</f>
        <v>0</v>
      </c>
      <c r="Q68" s="259">
        <f>'Cost Option 1'!N$121</f>
        <v>0</v>
      </c>
      <c r="R68" s="259">
        <f>'Cost Option 1'!O$121</f>
        <v>0</v>
      </c>
      <c r="S68" s="259">
        <f>'Cost Option 1'!P$121</f>
        <v>0</v>
      </c>
      <c r="T68" s="259">
        <f>'Cost Option 1'!Q$121</f>
        <v>0</v>
      </c>
      <c r="U68" s="259">
        <f>'Cost Option 1'!R$121</f>
        <v>0</v>
      </c>
      <c r="V68" s="259">
        <f>'Cost Option 1'!S$121</f>
        <v>0</v>
      </c>
      <c r="W68" s="259">
        <f>'Cost Option 1'!T$121</f>
        <v>0</v>
      </c>
      <c r="X68" s="259">
        <f>'Cost Option 1'!U$121</f>
        <v>0</v>
      </c>
      <c r="Y68" s="259">
        <f>'Cost Option 1'!V$121</f>
        <v>0</v>
      </c>
      <c r="Z68" s="259">
        <f>'Cost Option 1'!W$121</f>
        <v>0</v>
      </c>
      <c r="AA68" s="259">
        <f>'Cost Option 1'!X$121</f>
        <v>0</v>
      </c>
      <c r="AB68" s="259">
        <f>'Cost Option 1'!Y$121</f>
        <v>0</v>
      </c>
      <c r="AC68" s="259">
        <f>'Cost Option 1'!Z$121</f>
        <v>0</v>
      </c>
      <c r="AD68" s="259">
        <f>'Cost Option 1'!AA$121</f>
        <v>0</v>
      </c>
      <c r="AE68" s="259">
        <f>'Cost Option 1'!AB$121</f>
        <v>0</v>
      </c>
      <c r="AF68" s="259">
        <f>'Cost Option 1'!AC$121</f>
        <v>0</v>
      </c>
      <c r="AG68" s="259">
        <f>'Cost Option 1'!AD$121</f>
        <v>0</v>
      </c>
      <c r="AH68" s="259">
        <f>'Cost Option 1'!AE$121</f>
        <v>0</v>
      </c>
      <c r="AI68" s="259">
        <f>'Cost Option 1'!AF$121</f>
        <v>0</v>
      </c>
      <c r="AJ68" s="259">
        <f>'Cost Option 1'!AG$121</f>
        <v>0</v>
      </c>
      <c r="AK68" s="259">
        <f>'Cost Option 1'!AH$121</f>
        <v>0</v>
      </c>
      <c r="AL68" s="259">
        <f>'Cost Option 1'!AI$121</f>
        <v>0</v>
      </c>
      <c r="AM68" s="259">
        <f>'Cost Option 1'!AJ$121</f>
        <v>0</v>
      </c>
      <c r="AN68" s="259">
        <f>'Cost Option 1'!AK$121</f>
        <v>0</v>
      </c>
      <c r="AO68" s="259">
        <f>'Cost Option 1'!AL$121</f>
        <v>0</v>
      </c>
      <c r="AP68" s="259">
        <f>'Cost Option 1'!AM$121</f>
        <v>0</v>
      </c>
      <c r="AQ68" s="259">
        <f>'Cost Option 1'!AN$121</f>
        <v>0</v>
      </c>
      <c r="AR68" s="259">
        <f>'Cost Option 1'!AO$121</f>
        <v>0</v>
      </c>
      <c r="AS68" s="259">
        <f>'Cost Option 1'!AP$121</f>
        <v>0</v>
      </c>
      <c r="AT68" s="259">
        <f>'Cost Option 1'!AQ$121</f>
        <v>0</v>
      </c>
      <c r="AU68" s="259">
        <f>'Cost Option 1'!AR$121</f>
        <v>0</v>
      </c>
      <c r="AV68" s="259">
        <f>'Cost Option 1'!AS$121</f>
        <v>0</v>
      </c>
      <c r="AW68" s="259">
        <f>'Cost Option 1'!AT$121</f>
        <v>0</v>
      </c>
      <c r="AX68" s="259">
        <f>'Cost Option 1'!AU$121</f>
        <v>0</v>
      </c>
      <c r="AY68" s="259">
        <f>'Cost Option 1'!AV$121</f>
        <v>0</v>
      </c>
      <c r="AZ68" s="259">
        <f>'Cost Option 1'!AW$121</f>
        <v>0</v>
      </c>
      <c r="BA68" s="259">
        <f>'Cost Option 1'!AX$121</f>
        <v>0</v>
      </c>
      <c r="BB68" s="259">
        <f>'Cost Option 1'!AY$121</f>
        <v>0</v>
      </c>
      <c r="BC68" s="259">
        <f>'Cost Option 1'!AZ$121</f>
        <v>0</v>
      </c>
      <c r="BD68" s="259">
        <f>'Cost Option 1'!BA$121</f>
        <v>0</v>
      </c>
      <c r="BE68" s="259">
        <f>'Cost Option 1'!BB$121</f>
        <v>0</v>
      </c>
      <c r="BF68" s="259">
        <f>'Cost Option 1'!BC$121</f>
        <v>0</v>
      </c>
      <c r="BG68" s="259">
        <f>'Cost Option 1'!BD$121</f>
        <v>0</v>
      </c>
      <c r="BH68" s="259">
        <f>'Cost Option 1'!BE$121</f>
        <v>0</v>
      </c>
      <c r="BI68" s="259">
        <f>'Cost Option 1'!BF$121</f>
        <v>0</v>
      </c>
      <c r="BJ68" s="259">
        <f>'Cost Option 1'!BG$121</f>
        <v>0</v>
      </c>
      <c r="BK68" s="259">
        <f>'Cost Option 1'!BH$121</f>
        <v>0</v>
      </c>
      <c r="BL68" s="259">
        <f>'Cost Option 1'!BI$121</f>
        <v>0</v>
      </c>
      <c r="BM68" s="259">
        <f>'Cost Option 1'!BJ$121</f>
        <v>0</v>
      </c>
      <c r="BN68" s="259">
        <f>'Cost Option 1'!BK$121</f>
        <v>0</v>
      </c>
      <c r="BO68" s="259">
        <f>'Cost Option 1'!BL$121</f>
        <v>0</v>
      </c>
      <c r="BP68" s="259">
        <f>'Cost Option 1'!BM$121</f>
        <v>0</v>
      </c>
      <c r="BQ68" s="259">
        <f>'Cost Option 1'!BN$121</f>
        <v>0</v>
      </c>
      <c r="BR68" s="259">
        <f>'Cost Option 1'!BO$121</f>
        <v>0</v>
      </c>
      <c r="BS68" s="259">
        <f>'Cost Option 1'!BP$121</f>
        <v>0</v>
      </c>
      <c r="BT68" s="259">
        <f>'Cost Option 1'!BQ$121</f>
        <v>0</v>
      </c>
      <c r="BU68" s="259">
        <f>'Cost Option 1'!BR$121</f>
        <v>0</v>
      </c>
      <c r="BV68" s="259">
        <f>'Cost Option 1'!BS$121</f>
        <v>0</v>
      </c>
      <c r="BW68" s="259">
        <f>'Cost Option 1'!BT$121</f>
        <v>0</v>
      </c>
      <c r="BX68" s="259">
        <f>'Cost Option 1'!BU$121</f>
        <v>0</v>
      </c>
    </row>
    <row r="69" spans="1:76" x14ac:dyDescent="0.3">
      <c r="A69" s="608" t="str">
        <f>"Option 2 - "&amp; Factors!$B$17</f>
        <v xml:space="preserve">Option 2 - </v>
      </c>
      <c r="B69" s="609"/>
      <c r="C69" s="262">
        <f>'Cost Option 2'!$C$121</f>
        <v>0</v>
      </c>
      <c r="D69" s="101" t="str">
        <f t="shared" si="11"/>
        <v/>
      </c>
      <c r="E69" s="55" t="str">
        <f t="shared" si="12"/>
        <v/>
      </c>
      <c r="G69" s="259">
        <f>'Cost Option 2'!D$121</f>
        <v>0</v>
      </c>
      <c r="H69" s="259">
        <f>'Cost Option 2'!E$121</f>
        <v>0</v>
      </c>
      <c r="I69" s="259">
        <f>'Cost Option 2'!F$121</f>
        <v>0</v>
      </c>
      <c r="J69" s="259">
        <f>'Cost Option 2'!G$121</f>
        <v>0</v>
      </c>
      <c r="K69" s="259">
        <f>'Cost Option 2'!H$121</f>
        <v>0</v>
      </c>
      <c r="L69" s="259">
        <f>'Cost Option 2'!I$121</f>
        <v>0</v>
      </c>
      <c r="M69" s="259">
        <f>'Cost Option 2'!J$121</f>
        <v>0</v>
      </c>
      <c r="N69" s="259">
        <f>'Cost Option 2'!K$121</f>
        <v>0</v>
      </c>
      <c r="O69" s="259">
        <f>'Cost Option 2'!L$121</f>
        <v>0</v>
      </c>
      <c r="P69" s="259">
        <f>'Cost Option 2'!M$121</f>
        <v>0</v>
      </c>
      <c r="Q69" s="259">
        <f>'Cost Option 2'!N$121</f>
        <v>0</v>
      </c>
      <c r="R69" s="259">
        <f>'Cost Option 2'!O$121</f>
        <v>0</v>
      </c>
      <c r="S69" s="259">
        <f>'Cost Option 2'!P$121</f>
        <v>0</v>
      </c>
      <c r="T69" s="259">
        <f>'Cost Option 2'!Q$121</f>
        <v>0</v>
      </c>
      <c r="U69" s="259">
        <f>'Cost Option 2'!R$121</f>
        <v>0</v>
      </c>
      <c r="V69" s="259">
        <f>'Cost Option 2'!S$121</f>
        <v>0</v>
      </c>
      <c r="W69" s="259">
        <f>'Cost Option 2'!T$121</f>
        <v>0</v>
      </c>
      <c r="X69" s="259">
        <f>'Cost Option 2'!U$121</f>
        <v>0</v>
      </c>
      <c r="Y69" s="259">
        <f>'Cost Option 2'!V$121</f>
        <v>0</v>
      </c>
      <c r="Z69" s="259">
        <f>'Cost Option 2'!W$121</f>
        <v>0</v>
      </c>
      <c r="AA69" s="259">
        <f>'Cost Option 2'!X$121</f>
        <v>0</v>
      </c>
      <c r="AB69" s="259">
        <f>'Cost Option 2'!Y$121</f>
        <v>0</v>
      </c>
      <c r="AC69" s="259">
        <f>'Cost Option 2'!Z$121</f>
        <v>0</v>
      </c>
      <c r="AD69" s="259">
        <f>'Cost Option 2'!AA$121</f>
        <v>0</v>
      </c>
      <c r="AE69" s="259">
        <f>'Cost Option 2'!AB$121</f>
        <v>0</v>
      </c>
      <c r="AF69" s="259">
        <f>'Cost Option 2'!AC$121</f>
        <v>0</v>
      </c>
      <c r="AG69" s="259">
        <f>'Cost Option 2'!AD$121</f>
        <v>0</v>
      </c>
      <c r="AH69" s="259">
        <f>'Cost Option 2'!AE$121</f>
        <v>0</v>
      </c>
      <c r="AI69" s="259">
        <f>'Cost Option 2'!AF$121</f>
        <v>0</v>
      </c>
      <c r="AJ69" s="259">
        <f>'Cost Option 2'!AG$121</f>
        <v>0</v>
      </c>
      <c r="AK69" s="259">
        <f>'Cost Option 2'!AH$121</f>
        <v>0</v>
      </c>
      <c r="AL69" s="259">
        <f>'Cost Option 2'!AI$121</f>
        <v>0</v>
      </c>
      <c r="AM69" s="259">
        <f>'Cost Option 2'!AJ$121</f>
        <v>0</v>
      </c>
      <c r="AN69" s="259">
        <f>'Cost Option 2'!AK$121</f>
        <v>0</v>
      </c>
      <c r="AO69" s="259">
        <f>'Cost Option 2'!AL$121</f>
        <v>0</v>
      </c>
      <c r="AP69" s="259">
        <f>'Cost Option 2'!AM$121</f>
        <v>0</v>
      </c>
      <c r="AQ69" s="259">
        <f>'Cost Option 2'!AN$121</f>
        <v>0</v>
      </c>
      <c r="AR69" s="259">
        <f>'Cost Option 2'!AO$121</f>
        <v>0</v>
      </c>
      <c r="AS69" s="259">
        <f>'Cost Option 2'!AP$121</f>
        <v>0</v>
      </c>
      <c r="AT69" s="259">
        <f>'Cost Option 2'!AQ$121</f>
        <v>0</v>
      </c>
      <c r="AU69" s="259">
        <f>'Cost Option 2'!AR$121</f>
        <v>0</v>
      </c>
      <c r="AV69" s="259">
        <f>'Cost Option 2'!AS$121</f>
        <v>0</v>
      </c>
      <c r="AW69" s="259">
        <f>'Cost Option 2'!AT$121</f>
        <v>0</v>
      </c>
      <c r="AX69" s="259">
        <f>'Cost Option 2'!AU$121</f>
        <v>0</v>
      </c>
      <c r="AY69" s="259">
        <f>'Cost Option 2'!AV$121</f>
        <v>0</v>
      </c>
      <c r="AZ69" s="259">
        <f>'Cost Option 2'!AW$121</f>
        <v>0</v>
      </c>
      <c r="BA69" s="259">
        <f>'Cost Option 2'!AX$121</f>
        <v>0</v>
      </c>
      <c r="BB69" s="259">
        <f>'Cost Option 2'!AY$121</f>
        <v>0</v>
      </c>
      <c r="BC69" s="259">
        <f>'Cost Option 2'!AZ$121</f>
        <v>0</v>
      </c>
      <c r="BD69" s="259">
        <f>'Cost Option 2'!BA$121</f>
        <v>0</v>
      </c>
      <c r="BE69" s="259">
        <f>'Cost Option 2'!BB$121</f>
        <v>0</v>
      </c>
      <c r="BF69" s="259">
        <f>'Cost Option 2'!BC$121</f>
        <v>0</v>
      </c>
      <c r="BG69" s="259">
        <f>'Cost Option 2'!BD$121</f>
        <v>0</v>
      </c>
      <c r="BH69" s="259">
        <f>'Cost Option 2'!BE$121</f>
        <v>0</v>
      </c>
      <c r="BI69" s="259">
        <f>'Cost Option 2'!BF$121</f>
        <v>0</v>
      </c>
      <c r="BJ69" s="259">
        <f>'Cost Option 2'!BG$121</f>
        <v>0</v>
      </c>
      <c r="BK69" s="259">
        <f>'Cost Option 2'!BH$121</f>
        <v>0</v>
      </c>
      <c r="BL69" s="259">
        <f>'Cost Option 2'!BI$121</f>
        <v>0</v>
      </c>
      <c r="BM69" s="259">
        <f>'Cost Option 2'!BJ$121</f>
        <v>0</v>
      </c>
      <c r="BN69" s="259">
        <f>'Cost Option 2'!BK$121</f>
        <v>0</v>
      </c>
      <c r="BO69" s="259">
        <f>'Cost Option 2'!BL$121</f>
        <v>0</v>
      </c>
      <c r="BP69" s="259">
        <f>'Cost Option 2'!BM$121</f>
        <v>0</v>
      </c>
      <c r="BQ69" s="259">
        <f>'Cost Option 2'!BN$121</f>
        <v>0</v>
      </c>
      <c r="BR69" s="259">
        <f>'Cost Option 2'!BO$121</f>
        <v>0</v>
      </c>
      <c r="BS69" s="259">
        <f>'Cost Option 2'!BP$121</f>
        <v>0</v>
      </c>
      <c r="BT69" s="259">
        <f>'Cost Option 2'!BQ$121</f>
        <v>0</v>
      </c>
      <c r="BU69" s="259">
        <f>'Cost Option 2'!BR$121</f>
        <v>0</v>
      </c>
      <c r="BV69" s="259">
        <f>'Cost Option 2'!BS$121</f>
        <v>0</v>
      </c>
      <c r="BW69" s="259">
        <f>'Cost Option 2'!BT$121</f>
        <v>0</v>
      </c>
      <c r="BX69" s="259">
        <f>'Cost Option 2'!BU$121</f>
        <v>0</v>
      </c>
    </row>
    <row r="70" spans="1:76" x14ac:dyDescent="0.3">
      <c r="A70" s="608" t="str">
        <f>"Option 3 - "&amp; Factors!$B$18</f>
        <v xml:space="preserve">Option 3 - </v>
      </c>
      <c r="B70" s="609"/>
      <c r="C70" s="262">
        <f>'Cost Option 3'!$C$121</f>
        <v>0</v>
      </c>
      <c r="D70" s="101" t="str">
        <f t="shared" si="11"/>
        <v/>
      </c>
      <c r="E70" s="55" t="str">
        <f t="shared" si="12"/>
        <v/>
      </c>
      <c r="G70" s="259">
        <f>'Cost Option 3'!D$121</f>
        <v>0</v>
      </c>
      <c r="H70" s="259">
        <f>'Cost Option 3'!E$121</f>
        <v>0</v>
      </c>
      <c r="I70" s="259">
        <f>'Cost Option 3'!F$121</f>
        <v>0</v>
      </c>
      <c r="J70" s="259">
        <f>'Cost Option 3'!G$121</f>
        <v>0</v>
      </c>
      <c r="K70" s="259">
        <f>'Cost Option 3'!H$121</f>
        <v>0</v>
      </c>
      <c r="L70" s="259">
        <f>'Cost Option 3'!I$121</f>
        <v>0</v>
      </c>
      <c r="M70" s="259">
        <f>'Cost Option 3'!J$121</f>
        <v>0</v>
      </c>
      <c r="N70" s="259">
        <f>'Cost Option 3'!K$121</f>
        <v>0</v>
      </c>
      <c r="O70" s="259">
        <f>'Cost Option 3'!L$121</f>
        <v>0</v>
      </c>
      <c r="P70" s="259">
        <f>'Cost Option 3'!M$121</f>
        <v>0</v>
      </c>
      <c r="Q70" s="259">
        <f>'Cost Option 3'!N$121</f>
        <v>0</v>
      </c>
      <c r="R70" s="259">
        <f>'Cost Option 3'!O$121</f>
        <v>0</v>
      </c>
      <c r="S70" s="259">
        <f>'Cost Option 3'!P$121</f>
        <v>0</v>
      </c>
      <c r="T70" s="259">
        <f>'Cost Option 3'!Q$121</f>
        <v>0</v>
      </c>
      <c r="U70" s="259">
        <f>'Cost Option 3'!R$121</f>
        <v>0</v>
      </c>
      <c r="V70" s="259">
        <f>'Cost Option 3'!S$121</f>
        <v>0</v>
      </c>
      <c r="W70" s="259">
        <f>'Cost Option 3'!T$121</f>
        <v>0</v>
      </c>
      <c r="X70" s="259">
        <f>'Cost Option 3'!U$121</f>
        <v>0</v>
      </c>
      <c r="Y70" s="259">
        <f>'Cost Option 3'!V$121</f>
        <v>0</v>
      </c>
      <c r="Z70" s="259">
        <f>'Cost Option 3'!W$121</f>
        <v>0</v>
      </c>
      <c r="AA70" s="259">
        <f>'Cost Option 3'!X$121</f>
        <v>0</v>
      </c>
      <c r="AB70" s="259">
        <f>'Cost Option 3'!Y$121</f>
        <v>0</v>
      </c>
      <c r="AC70" s="259">
        <f>'Cost Option 3'!Z$121</f>
        <v>0</v>
      </c>
      <c r="AD70" s="259">
        <f>'Cost Option 3'!AA$121</f>
        <v>0</v>
      </c>
      <c r="AE70" s="259">
        <f>'Cost Option 3'!AB$121</f>
        <v>0</v>
      </c>
      <c r="AF70" s="259">
        <f>'Cost Option 3'!AC$121</f>
        <v>0</v>
      </c>
      <c r="AG70" s="259">
        <f>'Cost Option 3'!AD$121</f>
        <v>0</v>
      </c>
      <c r="AH70" s="259">
        <f>'Cost Option 3'!AE$121</f>
        <v>0</v>
      </c>
      <c r="AI70" s="259">
        <f>'Cost Option 3'!AF$121</f>
        <v>0</v>
      </c>
      <c r="AJ70" s="259">
        <f>'Cost Option 3'!AG$121</f>
        <v>0</v>
      </c>
      <c r="AK70" s="259">
        <f>'Cost Option 3'!AH$121</f>
        <v>0</v>
      </c>
      <c r="AL70" s="259">
        <f>'Cost Option 3'!AI$121</f>
        <v>0</v>
      </c>
      <c r="AM70" s="259">
        <f>'Cost Option 3'!AJ$121</f>
        <v>0</v>
      </c>
      <c r="AN70" s="259">
        <f>'Cost Option 3'!AK$121</f>
        <v>0</v>
      </c>
      <c r="AO70" s="259">
        <f>'Cost Option 3'!AL$121</f>
        <v>0</v>
      </c>
      <c r="AP70" s="259">
        <f>'Cost Option 3'!AM$121</f>
        <v>0</v>
      </c>
      <c r="AQ70" s="259">
        <f>'Cost Option 3'!AN$121</f>
        <v>0</v>
      </c>
      <c r="AR70" s="259">
        <f>'Cost Option 3'!AO$121</f>
        <v>0</v>
      </c>
      <c r="AS70" s="259">
        <f>'Cost Option 3'!AP$121</f>
        <v>0</v>
      </c>
      <c r="AT70" s="259">
        <f>'Cost Option 3'!AQ$121</f>
        <v>0</v>
      </c>
      <c r="AU70" s="259">
        <f>'Cost Option 3'!AR$121</f>
        <v>0</v>
      </c>
      <c r="AV70" s="259">
        <f>'Cost Option 3'!AS$121</f>
        <v>0</v>
      </c>
      <c r="AW70" s="259">
        <f>'Cost Option 3'!AT$121</f>
        <v>0</v>
      </c>
      <c r="AX70" s="259">
        <f>'Cost Option 3'!AU$121</f>
        <v>0</v>
      </c>
      <c r="AY70" s="259">
        <f>'Cost Option 3'!AV$121</f>
        <v>0</v>
      </c>
      <c r="AZ70" s="259">
        <f>'Cost Option 3'!AW$121</f>
        <v>0</v>
      </c>
      <c r="BA70" s="259">
        <f>'Cost Option 3'!AX$121</f>
        <v>0</v>
      </c>
      <c r="BB70" s="259">
        <f>'Cost Option 3'!AY$121</f>
        <v>0</v>
      </c>
      <c r="BC70" s="259">
        <f>'Cost Option 3'!AZ$121</f>
        <v>0</v>
      </c>
      <c r="BD70" s="259">
        <f>'Cost Option 3'!BA$121</f>
        <v>0</v>
      </c>
      <c r="BE70" s="259">
        <f>'Cost Option 3'!BB$121</f>
        <v>0</v>
      </c>
      <c r="BF70" s="259">
        <f>'Cost Option 3'!BC$121</f>
        <v>0</v>
      </c>
      <c r="BG70" s="259">
        <f>'Cost Option 3'!BD$121</f>
        <v>0</v>
      </c>
      <c r="BH70" s="259">
        <f>'Cost Option 3'!BE$121</f>
        <v>0</v>
      </c>
      <c r="BI70" s="259">
        <f>'Cost Option 3'!BF$121</f>
        <v>0</v>
      </c>
      <c r="BJ70" s="259">
        <f>'Cost Option 3'!BG$121</f>
        <v>0</v>
      </c>
      <c r="BK70" s="259">
        <f>'Cost Option 3'!BH$121</f>
        <v>0</v>
      </c>
      <c r="BL70" s="259">
        <f>'Cost Option 3'!BI$121</f>
        <v>0</v>
      </c>
      <c r="BM70" s="259">
        <f>'Cost Option 3'!BJ$121</f>
        <v>0</v>
      </c>
      <c r="BN70" s="259">
        <f>'Cost Option 3'!BK$121</f>
        <v>0</v>
      </c>
      <c r="BO70" s="259">
        <f>'Cost Option 3'!BL$121</f>
        <v>0</v>
      </c>
      <c r="BP70" s="259">
        <f>'Cost Option 3'!BM$121</f>
        <v>0</v>
      </c>
      <c r="BQ70" s="259">
        <f>'Cost Option 3'!BN$121</f>
        <v>0</v>
      </c>
      <c r="BR70" s="259">
        <f>'Cost Option 3'!BO$121</f>
        <v>0</v>
      </c>
      <c r="BS70" s="259">
        <f>'Cost Option 3'!BP$121</f>
        <v>0</v>
      </c>
      <c r="BT70" s="259">
        <f>'Cost Option 3'!BQ$121</f>
        <v>0</v>
      </c>
      <c r="BU70" s="259">
        <f>'Cost Option 3'!BR$121</f>
        <v>0</v>
      </c>
      <c r="BV70" s="259">
        <f>'Cost Option 3'!BS$121</f>
        <v>0</v>
      </c>
      <c r="BW70" s="259">
        <f>'Cost Option 3'!BT$121</f>
        <v>0</v>
      </c>
      <c r="BX70" s="259">
        <f>'Cost Option 3'!BU$121</f>
        <v>0</v>
      </c>
    </row>
    <row r="71" spans="1:76" x14ac:dyDescent="0.3">
      <c r="A71" s="608" t="str">
        <f>"Option 4 - "&amp; Factors!$B$19</f>
        <v xml:space="preserve">Option 4 - </v>
      </c>
      <c r="B71" s="609"/>
      <c r="C71" s="262">
        <f>'Cost Option 4'!$C$121</f>
        <v>0</v>
      </c>
      <c r="D71" s="101" t="str">
        <f t="shared" si="11"/>
        <v/>
      </c>
      <c r="E71" s="55" t="str">
        <f t="shared" si="12"/>
        <v/>
      </c>
      <c r="G71" s="259">
        <f>'Cost Option 4'!D$121</f>
        <v>0</v>
      </c>
      <c r="H71" s="259">
        <f>'Cost Option 4'!E$121</f>
        <v>0</v>
      </c>
      <c r="I71" s="259">
        <f>'Cost Option 4'!F$121</f>
        <v>0</v>
      </c>
      <c r="J71" s="259">
        <f>'Cost Option 4'!G$121</f>
        <v>0</v>
      </c>
      <c r="K71" s="259">
        <f>'Cost Option 4'!H$121</f>
        <v>0</v>
      </c>
      <c r="L71" s="259">
        <f>'Cost Option 4'!I$121</f>
        <v>0</v>
      </c>
      <c r="M71" s="259">
        <f>'Cost Option 4'!J$121</f>
        <v>0</v>
      </c>
      <c r="N71" s="259">
        <f>'Cost Option 4'!K$121</f>
        <v>0</v>
      </c>
      <c r="O71" s="259">
        <f>'Cost Option 4'!L$121</f>
        <v>0</v>
      </c>
      <c r="P71" s="259">
        <f>'Cost Option 4'!M$121</f>
        <v>0</v>
      </c>
      <c r="Q71" s="259">
        <f>'Cost Option 4'!N$121</f>
        <v>0</v>
      </c>
      <c r="R71" s="259">
        <f>'Cost Option 4'!O$121</f>
        <v>0</v>
      </c>
      <c r="S71" s="259">
        <f>'Cost Option 4'!P$121</f>
        <v>0</v>
      </c>
      <c r="T71" s="259">
        <f>'Cost Option 4'!Q$121</f>
        <v>0</v>
      </c>
      <c r="U71" s="259">
        <f>'Cost Option 4'!R$121</f>
        <v>0</v>
      </c>
      <c r="V71" s="259">
        <f>'Cost Option 4'!S$121</f>
        <v>0</v>
      </c>
      <c r="W71" s="259">
        <f>'Cost Option 4'!T$121</f>
        <v>0</v>
      </c>
      <c r="X71" s="259">
        <f>'Cost Option 4'!U$121</f>
        <v>0</v>
      </c>
      <c r="Y71" s="259">
        <f>'Cost Option 4'!V$121</f>
        <v>0</v>
      </c>
      <c r="Z71" s="259">
        <f>'Cost Option 4'!W$121</f>
        <v>0</v>
      </c>
      <c r="AA71" s="259">
        <f>'Cost Option 4'!X$121</f>
        <v>0</v>
      </c>
      <c r="AB71" s="259">
        <f>'Cost Option 4'!Y$121</f>
        <v>0</v>
      </c>
      <c r="AC71" s="259">
        <f>'Cost Option 4'!Z$121</f>
        <v>0</v>
      </c>
      <c r="AD71" s="259">
        <f>'Cost Option 4'!AA$121</f>
        <v>0</v>
      </c>
      <c r="AE71" s="259">
        <f>'Cost Option 4'!AB$121</f>
        <v>0</v>
      </c>
      <c r="AF71" s="259">
        <f>'Cost Option 4'!AC$121</f>
        <v>0</v>
      </c>
      <c r="AG71" s="259">
        <f>'Cost Option 4'!AD$121</f>
        <v>0</v>
      </c>
      <c r="AH71" s="259">
        <f>'Cost Option 4'!AE$121</f>
        <v>0</v>
      </c>
      <c r="AI71" s="259">
        <f>'Cost Option 4'!AF$121</f>
        <v>0</v>
      </c>
      <c r="AJ71" s="259">
        <f>'Cost Option 4'!AG$121</f>
        <v>0</v>
      </c>
      <c r="AK71" s="259">
        <f>'Cost Option 4'!AH$121</f>
        <v>0</v>
      </c>
      <c r="AL71" s="259">
        <f>'Cost Option 4'!AI$121</f>
        <v>0</v>
      </c>
      <c r="AM71" s="259">
        <f>'Cost Option 4'!AJ$121</f>
        <v>0</v>
      </c>
      <c r="AN71" s="259">
        <f>'Cost Option 4'!AK$121</f>
        <v>0</v>
      </c>
      <c r="AO71" s="259">
        <f>'Cost Option 4'!AL$121</f>
        <v>0</v>
      </c>
      <c r="AP71" s="259">
        <f>'Cost Option 4'!AM$121</f>
        <v>0</v>
      </c>
      <c r="AQ71" s="259">
        <f>'Cost Option 4'!AN$121</f>
        <v>0</v>
      </c>
      <c r="AR71" s="259">
        <f>'Cost Option 4'!AO$121</f>
        <v>0</v>
      </c>
      <c r="AS71" s="259">
        <f>'Cost Option 4'!AP$121</f>
        <v>0</v>
      </c>
      <c r="AT71" s="259">
        <f>'Cost Option 4'!AQ$121</f>
        <v>0</v>
      </c>
      <c r="AU71" s="259">
        <f>'Cost Option 4'!AR$121</f>
        <v>0</v>
      </c>
      <c r="AV71" s="259">
        <f>'Cost Option 4'!AS$121</f>
        <v>0</v>
      </c>
      <c r="AW71" s="259">
        <f>'Cost Option 4'!AT$121</f>
        <v>0</v>
      </c>
      <c r="AX71" s="259">
        <f>'Cost Option 4'!AU$121</f>
        <v>0</v>
      </c>
      <c r="AY71" s="259">
        <f>'Cost Option 4'!AV$121</f>
        <v>0</v>
      </c>
      <c r="AZ71" s="259">
        <f>'Cost Option 4'!AW$121</f>
        <v>0</v>
      </c>
      <c r="BA71" s="259">
        <f>'Cost Option 4'!AX$121</f>
        <v>0</v>
      </c>
      <c r="BB71" s="259">
        <f>'Cost Option 4'!AY$121</f>
        <v>0</v>
      </c>
      <c r="BC71" s="259">
        <f>'Cost Option 4'!AZ$121</f>
        <v>0</v>
      </c>
      <c r="BD71" s="259">
        <f>'Cost Option 4'!BA$121</f>
        <v>0</v>
      </c>
      <c r="BE71" s="259">
        <f>'Cost Option 4'!BB$121</f>
        <v>0</v>
      </c>
      <c r="BF71" s="259">
        <f>'Cost Option 4'!BC$121</f>
        <v>0</v>
      </c>
      <c r="BG71" s="259">
        <f>'Cost Option 4'!BD$121</f>
        <v>0</v>
      </c>
      <c r="BH71" s="259">
        <f>'Cost Option 4'!BE$121</f>
        <v>0</v>
      </c>
      <c r="BI71" s="259">
        <f>'Cost Option 4'!BF$121</f>
        <v>0</v>
      </c>
      <c r="BJ71" s="259">
        <f>'Cost Option 4'!BG$121</f>
        <v>0</v>
      </c>
      <c r="BK71" s="259">
        <f>'Cost Option 4'!BH$121</f>
        <v>0</v>
      </c>
      <c r="BL71" s="259">
        <f>'Cost Option 4'!BI$121</f>
        <v>0</v>
      </c>
      <c r="BM71" s="259">
        <f>'Cost Option 4'!BJ$121</f>
        <v>0</v>
      </c>
      <c r="BN71" s="259">
        <f>'Cost Option 4'!BK$121</f>
        <v>0</v>
      </c>
      <c r="BO71" s="259">
        <f>'Cost Option 4'!BL$121</f>
        <v>0</v>
      </c>
      <c r="BP71" s="259">
        <f>'Cost Option 4'!BM$121</f>
        <v>0</v>
      </c>
      <c r="BQ71" s="259">
        <f>'Cost Option 4'!BN$121</f>
        <v>0</v>
      </c>
      <c r="BR71" s="259">
        <f>'Cost Option 4'!BO$121</f>
        <v>0</v>
      </c>
      <c r="BS71" s="259">
        <f>'Cost Option 4'!BP$121</f>
        <v>0</v>
      </c>
      <c r="BT71" s="259">
        <f>'Cost Option 4'!BQ$121</f>
        <v>0</v>
      </c>
      <c r="BU71" s="259">
        <f>'Cost Option 4'!BR$121</f>
        <v>0</v>
      </c>
      <c r="BV71" s="259">
        <f>'Cost Option 4'!BS$121</f>
        <v>0</v>
      </c>
      <c r="BW71" s="259">
        <f>'Cost Option 4'!BT$121</f>
        <v>0</v>
      </c>
      <c r="BX71" s="259">
        <f>'Cost Option 4'!BU$121</f>
        <v>0</v>
      </c>
    </row>
    <row r="72" spans="1:76" x14ac:dyDescent="0.3">
      <c r="A72" s="608" t="str">
        <f>"Option 5 - "&amp; Factors!$B$20</f>
        <v xml:space="preserve">Option 5 - </v>
      </c>
      <c r="B72" s="609"/>
      <c r="C72" s="262">
        <f>'Cost Option 5'!$C$121</f>
        <v>0</v>
      </c>
      <c r="D72" s="101" t="str">
        <f t="shared" si="11"/>
        <v/>
      </c>
      <c r="E72" s="55" t="str">
        <f t="shared" si="12"/>
        <v/>
      </c>
      <c r="G72" s="259">
        <f>'Cost Option 5'!D$121</f>
        <v>0</v>
      </c>
      <c r="H72" s="259">
        <f>'Cost Option 5'!E$121</f>
        <v>0</v>
      </c>
      <c r="I72" s="259">
        <f>'Cost Option 5'!F$121</f>
        <v>0</v>
      </c>
      <c r="J72" s="259">
        <f>'Cost Option 5'!G$121</f>
        <v>0</v>
      </c>
      <c r="K72" s="259">
        <f>'Cost Option 5'!H$121</f>
        <v>0</v>
      </c>
      <c r="L72" s="259">
        <f>'Cost Option 5'!I$121</f>
        <v>0</v>
      </c>
      <c r="M72" s="259">
        <f>'Cost Option 5'!J$121</f>
        <v>0</v>
      </c>
      <c r="N72" s="259">
        <f>'Cost Option 5'!K$121</f>
        <v>0</v>
      </c>
      <c r="O72" s="259">
        <f>'Cost Option 5'!L$121</f>
        <v>0</v>
      </c>
      <c r="P72" s="259">
        <f>'Cost Option 5'!M$121</f>
        <v>0</v>
      </c>
      <c r="Q72" s="259">
        <f>'Cost Option 5'!N$121</f>
        <v>0</v>
      </c>
      <c r="R72" s="259">
        <f>'Cost Option 5'!O$121</f>
        <v>0</v>
      </c>
      <c r="S72" s="259">
        <f>'Cost Option 5'!P$121</f>
        <v>0</v>
      </c>
      <c r="T72" s="259">
        <f>'Cost Option 5'!Q$121</f>
        <v>0</v>
      </c>
      <c r="U72" s="259">
        <f>'Cost Option 5'!R$121</f>
        <v>0</v>
      </c>
      <c r="V72" s="259">
        <f>'Cost Option 5'!S$121</f>
        <v>0</v>
      </c>
      <c r="W72" s="259">
        <f>'Cost Option 5'!T$121</f>
        <v>0</v>
      </c>
      <c r="X72" s="259">
        <f>'Cost Option 5'!U$121</f>
        <v>0</v>
      </c>
      <c r="Y72" s="259">
        <f>'Cost Option 5'!V$121</f>
        <v>0</v>
      </c>
      <c r="Z72" s="259">
        <f>'Cost Option 5'!W$121</f>
        <v>0</v>
      </c>
      <c r="AA72" s="259">
        <f>'Cost Option 5'!X$121</f>
        <v>0</v>
      </c>
      <c r="AB72" s="259">
        <f>'Cost Option 5'!Y$121</f>
        <v>0</v>
      </c>
      <c r="AC72" s="259">
        <f>'Cost Option 5'!Z$121</f>
        <v>0</v>
      </c>
      <c r="AD72" s="259">
        <f>'Cost Option 5'!AA$121</f>
        <v>0</v>
      </c>
      <c r="AE72" s="259">
        <f>'Cost Option 5'!AB$121</f>
        <v>0</v>
      </c>
      <c r="AF72" s="259">
        <f>'Cost Option 5'!AC$121</f>
        <v>0</v>
      </c>
      <c r="AG72" s="259">
        <f>'Cost Option 5'!AD$121</f>
        <v>0</v>
      </c>
      <c r="AH72" s="259">
        <f>'Cost Option 5'!AE$121</f>
        <v>0</v>
      </c>
      <c r="AI72" s="259">
        <f>'Cost Option 5'!AF$121</f>
        <v>0</v>
      </c>
      <c r="AJ72" s="259">
        <f>'Cost Option 5'!AG$121</f>
        <v>0</v>
      </c>
      <c r="AK72" s="259">
        <f>'Cost Option 5'!AH$121</f>
        <v>0</v>
      </c>
      <c r="AL72" s="259">
        <f>'Cost Option 5'!AI$121</f>
        <v>0</v>
      </c>
      <c r="AM72" s="259">
        <f>'Cost Option 5'!AJ$121</f>
        <v>0</v>
      </c>
      <c r="AN72" s="259">
        <f>'Cost Option 5'!AK$121</f>
        <v>0</v>
      </c>
      <c r="AO72" s="259">
        <f>'Cost Option 5'!AL$121</f>
        <v>0</v>
      </c>
      <c r="AP72" s="259">
        <f>'Cost Option 5'!AM$121</f>
        <v>0</v>
      </c>
      <c r="AQ72" s="259">
        <f>'Cost Option 5'!AN$121</f>
        <v>0</v>
      </c>
      <c r="AR72" s="259">
        <f>'Cost Option 5'!AO$121</f>
        <v>0</v>
      </c>
      <c r="AS72" s="259">
        <f>'Cost Option 5'!AP$121</f>
        <v>0</v>
      </c>
      <c r="AT72" s="259">
        <f>'Cost Option 5'!AQ$121</f>
        <v>0</v>
      </c>
      <c r="AU72" s="259">
        <f>'Cost Option 5'!AR$121</f>
        <v>0</v>
      </c>
      <c r="AV72" s="259">
        <f>'Cost Option 5'!AS$121</f>
        <v>0</v>
      </c>
      <c r="AW72" s="259">
        <f>'Cost Option 5'!AT$121</f>
        <v>0</v>
      </c>
      <c r="AX72" s="259">
        <f>'Cost Option 5'!AU$121</f>
        <v>0</v>
      </c>
      <c r="AY72" s="259">
        <f>'Cost Option 5'!AV$121</f>
        <v>0</v>
      </c>
      <c r="AZ72" s="259">
        <f>'Cost Option 5'!AW$121</f>
        <v>0</v>
      </c>
      <c r="BA72" s="259">
        <f>'Cost Option 5'!AX$121</f>
        <v>0</v>
      </c>
      <c r="BB72" s="259">
        <f>'Cost Option 5'!AY$121</f>
        <v>0</v>
      </c>
      <c r="BC72" s="259">
        <f>'Cost Option 5'!AZ$121</f>
        <v>0</v>
      </c>
      <c r="BD72" s="259">
        <f>'Cost Option 5'!BA$121</f>
        <v>0</v>
      </c>
      <c r="BE72" s="259">
        <f>'Cost Option 5'!BB$121</f>
        <v>0</v>
      </c>
      <c r="BF72" s="259">
        <f>'Cost Option 5'!BC$121</f>
        <v>0</v>
      </c>
      <c r="BG72" s="259">
        <f>'Cost Option 5'!BD$121</f>
        <v>0</v>
      </c>
      <c r="BH72" s="259">
        <f>'Cost Option 5'!BE$121</f>
        <v>0</v>
      </c>
      <c r="BI72" s="259">
        <f>'Cost Option 5'!BF$121</f>
        <v>0</v>
      </c>
      <c r="BJ72" s="259">
        <f>'Cost Option 5'!BG$121</f>
        <v>0</v>
      </c>
      <c r="BK72" s="259">
        <f>'Cost Option 5'!BH$121</f>
        <v>0</v>
      </c>
      <c r="BL72" s="259">
        <f>'Cost Option 5'!BI$121</f>
        <v>0</v>
      </c>
      <c r="BM72" s="259">
        <f>'Cost Option 5'!BJ$121</f>
        <v>0</v>
      </c>
      <c r="BN72" s="259">
        <f>'Cost Option 5'!BK$121</f>
        <v>0</v>
      </c>
      <c r="BO72" s="259">
        <f>'Cost Option 5'!BL$121</f>
        <v>0</v>
      </c>
      <c r="BP72" s="259">
        <f>'Cost Option 5'!BM$121</f>
        <v>0</v>
      </c>
      <c r="BQ72" s="259">
        <f>'Cost Option 5'!BN$121</f>
        <v>0</v>
      </c>
      <c r="BR72" s="259">
        <f>'Cost Option 5'!BO$121</f>
        <v>0</v>
      </c>
      <c r="BS72" s="259">
        <f>'Cost Option 5'!BP$121</f>
        <v>0</v>
      </c>
      <c r="BT72" s="259">
        <f>'Cost Option 5'!BQ$121</f>
        <v>0</v>
      </c>
      <c r="BU72" s="259">
        <f>'Cost Option 5'!BR$121</f>
        <v>0</v>
      </c>
      <c r="BV72" s="259">
        <f>'Cost Option 5'!BS$121</f>
        <v>0</v>
      </c>
      <c r="BW72" s="259">
        <f>'Cost Option 5'!BT$121</f>
        <v>0</v>
      </c>
      <c r="BX72" s="259">
        <f>'Cost Option 5'!BU$121</f>
        <v>0</v>
      </c>
    </row>
    <row r="73" spans="1:76" x14ac:dyDescent="0.3">
      <c r="A73" s="608" t="str">
        <f>"Option 6 - "&amp; Factors!$B$21</f>
        <v xml:space="preserve">Option 6 - </v>
      </c>
      <c r="B73" s="609"/>
      <c r="C73" s="262">
        <f>'Cost Option 6'!$C$121</f>
        <v>0</v>
      </c>
      <c r="D73" s="101" t="str">
        <f t="shared" si="11"/>
        <v/>
      </c>
      <c r="E73" s="55" t="str">
        <f t="shared" si="12"/>
        <v/>
      </c>
      <c r="G73" s="259">
        <f>'Cost Option 6'!D$121</f>
        <v>0</v>
      </c>
      <c r="H73" s="259">
        <f>'Cost Option 6'!E$121</f>
        <v>0</v>
      </c>
      <c r="I73" s="259">
        <f>'Cost Option 6'!F$121</f>
        <v>0</v>
      </c>
      <c r="J73" s="259">
        <f>'Cost Option 6'!G$121</f>
        <v>0</v>
      </c>
      <c r="K73" s="259">
        <f>'Cost Option 6'!H$121</f>
        <v>0</v>
      </c>
      <c r="L73" s="259">
        <f>'Cost Option 6'!I$121</f>
        <v>0</v>
      </c>
      <c r="M73" s="259">
        <f>'Cost Option 6'!J$121</f>
        <v>0</v>
      </c>
      <c r="N73" s="259">
        <f>'Cost Option 6'!K$121</f>
        <v>0</v>
      </c>
      <c r="O73" s="259">
        <f>'Cost Option 6'!L$121</f>
        <v>0</v>
      </c>
      <c r="P73" s="259">
        <f>'Cost Option 6'!M$121</f>
        <v>0</v>
      </c>
      <c r="Q73" s="259">
        <f>'Cost Option 6'!N$121</f>
        <v>0</v>
      </c>
      <c r="R73" s="259">
        <f>'Cost Option 6'!O$121</f>
        <v>0</v>
      </c>
      <c r="S73" s="259">
        <f>'Cost Option 6'!P$121</f>
        <v>0</v>
      </c>
      <c r="T73" s="259">
        <f>'Cost Option 6'!Q$121</f>
        <v>0</v>
      </c>
      <c r="U73" s="259">
        <f>'Cost Option 6'!R$121</f>
        <v>0</v>
      </c>
      <c r="V73" s="259">
        <f>'Cost Option 6'!S$121</f>
        <v>0</v>
      </c>
      <c r="W73" s="259">
        <f>'Cost Option 6'!T$121</f>
        <v>0</v>
      </c>
      <c r="X73" s="259">
        <f>'Cost Option 6'!U$121</f>
        <v>0</v>
      </c>
      <c r="Y73" s="259">
        <f>'Cost Option 6'!V$121</f>
        <v>0</v>
      </c>
      <c r="Z73" s="259">
        <f>'Cost Option 6'!W$121</f>
        <v>0</v>
      </c>
      <c r="AA73" s="259">
        <f>'Cost Option 6'!X$121</f>
        <v>0</v>
      </c>
      <c r="AB73" s="259">
        <f>'Cost Option 6'!Y$121</f>
        <v>0</v>
      </c>
      <c r="AC73" s="259">
        <f>'Cost Option 6'!Z$121</f>
        <v>0</v>
      </c>
      <c r="AD73" s="259">
        <f>'Cost Option 6'!AA$121</f>
        <v>0</v>
      </c>
      <c r="AE73" s="259">
        <f>'Cost Option 6'!AB$121</f>
        <v>0</v>
      </c>
      <c r="AF73" s="259">
        <f>'Cost Option 6'!AC$121</f>
        <v>0</v>
      </c>
      <c r="AG73" s="259">
        <f>'Cost Option 6'!AD$121</f>
        <v>0</v>
      </c>
      <c r="AH73" s="259">
        <f>'Cost Option 6'!AE$121</f>
        <v>0</v>
      </c>
      <c r="AI73" s="259">
        <f>'Cost Option 6'!AF$121</f>
        <v>0</v>
      </c>
      <c r="AJ73" s="259">
        <f>'Cost Option 6'!AG$121</f>
        <v>0</v>
      </c>
      <c r="AK73" s="259">
        <f>'Cost Option 6'!AH$121</f>
        <v>0</v>
      </c>
      <c r="AL73" s="259">
        <f>'Cost Option 6'!AI$121</f>
        <v>0</v>
      </c>
      <c r="AM73" s="259">
        <f>'Cost Option 6'!AJ$121</f>
        <v>0</v>
      </c>
      <c r="AN73" s="259">
        <f>'Cost Option 6'!AK$121</f>
        <v>0</v>
      </c>
      <c r="AO73" s="259">
        <f>'Cost Option 6'!AL$121</f>
        <v>0</v>
      </c>
      <c r="AP73" s="259">
        <f>'Cost Option 6'!AM$121</f>
        <v>0</v>
      </c>
      <c r="AQ73" s="259">
        <f>'Cost Option 6'!AN$121</f>
        <v>0</v>
      </c>
      <c r="AR73" s="259">
        <f>'Cost Option 6'!AO$121</f>
        <v>0</v>
      </c>
      <c r="AS73" s="259">
        <f>'Cost Option 6'!AP$121</f>
        <v>0</v>
      </c>
      <c r="AT73" s="259">
        <f>'Cost Option 6'!AQ$121</f>
        <v>0</v>
      </c>
      <c r="AU73" s="259">
        <f>'Cost Option 6'!AR$121</f>
        <v>0</v>
      </c>
      <c r="AV73" s="259">
        <f>'Cost Option 6'!AS$121</f>
        <v>0</v>
      </c>
      <c r="AW73" s="259">
        <f>'Cost Option 6'!AT$121</f>
        <v>0</v>
      </c>
      <c r="AX73" s="259">
        <f>'Cost Option 6'!AU$121</f>
        <v>0</v>
      </c>
      <c r="AY73" s="259">
        <f>'Cost Option 6'!AV$121</f>
        <v>0</v>
      </c>
      <c r="AZ73" s="259">
        <f>'Cost Option 6'!AW$121</f>
        <v>0</v>
      </c>
      <c r="BA73" s="259">
        <f>'Cost Option 6'!AX$121</f>
        <v>0</v>
      </c>
      <c r="BB73" s="259">
        <f>'Cost Option 6'!AY$121</f>
        <v>0</v>
      </c>
      <c r="BC73" s="259">
        <f>'Cost Option 6'!AZ$121</f>
        <v>0</v>
      </c>
      <c r="BD73" s="259">
        <f>'Cost Option 6'!BA$121</f>
        <v>0</v>
      </c>
      <c r="BE73" s="259">
        <f>'Cost Option 6'!BB$121</f>
        <v>0</v>
      </c>
      <c r="BF73" s="259">
        <f>'Cost Option 6'!BC$121</f>
        <v>0</v>
      </c>
      <c r="BG73" s="259">
        <f>'Cost Option 6'!BD$121</f>
        <v>0</v>
      </c>
      <c r="BH73" s="259">
        <f>'Cost Option 6'!BE$121</f>
        <v>0</v>
      </c>
      <c r="BI73" s="259">
        <f>'Cost Option 6'!BF$121</f>
        <v>0</v>
      </c>
      <c r="BJ73" s="259">
        <f>'Cost Option 6'!BG$121</f>
        <v>0</v>
      </c>
      <c r="BK73" s="259">
        <f>'Cost Option 6'!BH$121</f>
        <v>0</v>
      </c>
      <c r="BL73" s="259">
        <f>'Cost Option 6'!BI$121</f>
        <v>0</v>
      </c>
      <c r="BM73" s="259">
        <f>'Cost Option 6'!BJ$121</f>
        <v>0</v>
      </c>
      <c r="BN73" s="259">
        <f>'Cost Option 6'!BK$121</f>
        <v>0</v>
      </c>
      <c r="BO73" s="259">
        <f>'Cost Option 6'!BL$121</f>
        <v>0</v>
      </c>
      <c r="BP73" s="259">
        <f>'Cost Option 6'!BM$121</f>
        <v>0</v>
      </c>
      <c r="BQ73" s="259">
        <f>'Cost Option 6'!BN$121</f>
        <v>0</v>
      </c>
      <c r="BR73" s="259">
        <f>'Cost Option 6'!BO$121</f>
        <v>0</v>
      </c>
      <c r="BS73" s="259">
        <f>'Cost Option 6'!BP$121</f>
        <v>0</v>
      </c>
      <c r="BT73" s="259">
        <f>'Cost Option 6'!BQ$121</f>
        <v>0</v>
      </c>
      <c r="BU73" s="259">
        <f>'Cost Option 6'!BR$121</f>
        <v>0</v>
      </c>
      <c r="BV73" s="259">
        <f>'Cost Option 6'!BS$121</f>
        <v>0</v>
      </c>
      <c r="BW73" s="259">
        <f>'Cost Option 6'!BT$121</f>
        <v>0</v>
      </c>
      <c r="BX73" s="259">
        <f>'Cost Option 6'!BU$121</f>
        <v>0</v>
      </c>
    </row>
    <row r="74" spans="1:76" x14ac:dyDescent="0.3">
      <c r="C74" s="64"/>
      <c r="D74" s="65"/>
    </row>
    <row r="75" spans="1:76" s="13" customFormat="1" x14ac:dyDescent="0.3">
      <c r="A75" s="603" t="str">
        <f>"Net Contribution costs - " &amp;Factors!$C$10</f>
        <v xml:space="preserve">Net Contribution costs - </v>
      </c>
      <c r="B75" s="603"/>
      <c r="C75" s="60"/>
      <c r="D75" s="53"/>
      <c r="E75" s="52"/>
      <c r="G75" s="12" t="s">
        <v>592</v>
      </c>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s="13" customFormat="1" x14ac:dyDescent="0.3">
      <c r="A76" s="606" t="s">
        <v>591</v>
      </c>
      <c r="B76" s="607"/>
      <c r="C76" s="20" t="s">
        <v>579</v>
      </c>
      <c r="D76" s="54" t="s">
        <v>326</v>
      </c>
      <c r="E76" s="21" t="s">
        <v>31</v>
      </c>
      <c r="G76" s="19">
        <v>0</v>
      </c>
      <c r="H76" s="19">
        <v>1</v>
      </c>
      <c r="I76" s="19">
        <v>2</v>
      </c>
      <c r="J76" s="19">
        <v>3</v>
      </c>
      <c r="K76" s="19">
        <v>4</v>
      </c>
      <c r="L76" s="19">
        <v>5</v>
      </c>
      <c r="M76" s="19">
        <v>6</v>
      </c>
      <c r="N76" s="19">
        <v>7</v>
      </c>
      <c r="O76" s="19">
        <v>8</v>
      </c>
      <c r="P76" s="19">
        <v>9</v>
      </c>
      <c r="Q76" s="19">
        <v>10</v>
      </c>
      <c r="R76" s="19">
        <v>11</v>
      </c>
      <c r="S76" s="19">
        <v>12</v>
      </c>
      <c r="T76" s="19">
        <v>13</v>
      </c>
      <c r="U76" s="19">
        <v>14</v>
      </c>
      <c r="V76" s="19">
        <v>15</v>
      </c>
      <c r="W76" s="19">
        <v>16</v>
      </c>
      <c r="X76" s="19">
        <v>17</v>
      </c>
      <c r="Y76" s="19">
        <v>18</v>
      </c>
      <c r="Z76" s="19">
        <v>19</v>
      </c>
      <c r="AA76" s="19">
        <v>20</v>
      </c>
      <c r="AB76" s="19">
        <v>21</v>
      </c>
      <c r="AC76" s="19">
        <v>22</v>
      </c>
      <c r="AD76" s="19">
        <v>23</v>
      </c>
      <c r="AE76" s="19">
        <v>24</v>
      </c>
      <c r="AF76" s="19">
        <v>25</v>
      </c>
      <c r="AG76" s="19">
        <v>26</v>
      </c>
      <c r="AH76" s="19">
        <v>27</v>
      </c>
      <c r="AI76" s="19">
        <v>28</v>
      </c>
      <c r="AJ76" s="19">
        <v>29</v>
      </c>
      <c r="AK76" s="19">
        <v>30</v>
      </c>
      <c r="AL76" s="19">
        <v>31</v>
      </c>
      <c r="AM76" s="19">
        <v>32</v>
      </c>
      <c r="AN76" s="19">
        <v>33</v>
      </c>
      <c r="AO76" s="19">
        <v>34</v>
      </c>
      <c r="AP76" s="19">
        <v>35</v>
      </c>
      <c r="AQ76" s="19">
        <v>36</v>
      </c>
      <c r="AR76" s="19">
        <v>37</v>
      </c>
      <c r="AS76" s="19">
        <v>38</v>
      </c>
      <c r="AT76" s="19">
        <v>39</v>
      </c>
      <c r="AU76" s="19">
        <v>40</v>
      </c>
      <c r="AV76" s="19">
        <v>41</v>
      </c>
      <c r="AW76" s="19">
        <v>42</v>
      </c>
      <c r="AX76" s="19">
        <v>43</v>
      </c>
      <c r="AY76" s="19">
        <v>44</v>
      </c>
      <c r="AZ76" s="19">
        <v>45</v>
      </c>
      <c r="BA76" s="19">
        <v>46</v>
      </c>
      <c r="BB76" s="19">
        <v>47</v>
      </c>
      <c r="BC76" s="19">
        <v>48</v>
      </c>
      <c r="BD76" s="19">
        <v>49</v>
      </c>
      <c r="BE76" s="19">
        <v>50</v>
      </c>
      <c r="BF76" s="19">
        <v>51</v>
      </c>
      <c r="BG76" s="19">
        <v>52</v>
      </c>
      <c r="BH76" s="19">
        <v>53</v>
      </c>
      <c r="BI76" s="19">
        <v>54</v>
      </c>
      <c r="BJ76" s="19">
        <v>55</v>
      </c>
      <c r="BK76" s="19">
        <v>56</v>
      </c>
      <c r="BL76" s="19">
        <v>57</v>
      </c>
      <c r="BM76" s="19">
        <v>58</v>
      </c>
      <c r="BN76" s="19">
        <v>59</v>
      </c>
      <c r="BO76" s="19">
        <v>60</v>
      </c>
      <c r="BP76" s="19">
        <v>61</v>
      </c>
      <c r="BQ76" s="19">
        <v>62</v>
      </c>
      <c r="BR76" s="19">
        <v>63</v>
      </c>
      <c r="BS76" s="19">
        <v>64</v>
      </c>
      <c r="BT76" s="19">
        <v>65</v>
      </c>
      <c r="BU76" s="19">
        <v>66</v>
      </c>
      <c r="BV76" s="19">
        <v>67</v>
      </c>
      <c r="BW76" s="19">
        <v>68</v>
      </c>
      <c r="BX76" s="19">
        <v>69</v>
      </c>
    </row>
    <row r="77" spans="1:76" x14ac:dyDescent="0.3">
      <c r="A77" s="608" t="str">
        <f>"Option 0 - "&amp; Factors!$B$15</f>
        <v xml:space="preserve">Option 0 - </v>
      </c>
      <c r="B77" s="610"/>
      <c r="C77" s="262">
        <f>'Cost Option 0'!$C$122</f>
        <v>0</v>
      </c>
      <c r="D77" s="101" t="str">
        <f>IF(C77=0,"",C77/(MAX($C$77:$C$83)))</f>
        <v/>
      </c>
      <c r="E77" s="55" t="str">
        <f>IF(C77,RANK(C77,$C$77:$C$83,1)-COUNTIF($C$77:$C$83,0),"")</f>
        <v/>
      </c>
      <c r="G77" s="259">
        <f>'Cost Option 0'!D$122</f>
        <v>0</v>
      </c>
      <c r="H77" s="259">
        <f>'Cost Option 0'!E$122</f>
        <v>0</v>
      </c>
      <c r="I77" s="259">
        <f>'Cost Option 0'!F$122</f>
        <v>0</v>
      </c>
      <c r="J77" s="259">
        <f>'Cost Option 0'!G$122</f>
        <v>0</v>
      </c>
      <c r="K77" s="259">
        <f>'Cost Option 0'!H$122</f>
        <v>0</v>
      </c>
      <c r="L77" s="259">
        <f>'Cost Option 0'!I$122</f>
        <v>0</v>
      </c>
      <c r="M77" s="259">
        <f>'Cost Option 0'!J$122</f>
        <v>0</v>
      </c>
      <c r="N77" s="259">
        <f>'Cost Option 0'!K$122</f>
        <v>0</v>
      </c>
      <c r="O77" s="259">
        <f>'Cost Option 0'!L$122</f>
        <v>0</v>
      </c>
      <c r="P77" s="259">
        <f>'Cost Option 0'!M$122</f>
        <v>0</v>
      </c>
      <c r="Q77" s="259">
        <f>'Cost Option 0'!N$122</f>
        <v>0</v>
      </c>
      <c r="R77" s="259">
        <f>'Cost Option 0'!O$122</f>
        <v>0</v>
      </c>
      <c r="S77" s="259">
        <f>'Cost Option 0'!P$122</f>
        <v>0</v>
      </c>
      <c r="T77" s="259">
        <f>'Cost Option 0'!Q$122</f>
        <v>0</v>
      </c>
      <c r="U77" s="259">
        <f>'Cost Option 0'!R$122</f>
        <v>0</v>
      </c>
      <c r="V77" s="259">
        <f>'Cost Option 0'!S$122</f>
        <v>0</v>
      </c>
      <c r="W77" s="259">
        <f>'Cost Option 0'!T$122</f>
        <v>0</v>
      </c>
      <c r="X77" s="259">
        <f>'Cost Option 0'!U$122</f>
        <v>0</v>
      </c>
      <c r="Y77" s="259">
        <f>'Cost Option 0'!V$122</f>
        <v>0</v>
      </c>
      <c r="Z77" s="259">
        <f>'Cost Option 0'!W$122</f>
        <v>0</v>
      </c>
      <c r="AA77" s="259">
        <f>'Cost Option 0'!X$122</f>
        <v>0</v>
      </c>
      <c r="AB77" s="259">
        <f>'Cost Option 0'!Y$122</f>
        <v>0</v>
      </c>
      <c r="AC77" s="259">
        <f>'Cost Option 0'!Z$122</f>
        <v>0</v>
      </c>
      <c r="AD77" s="259">
        <f>'Cost Option 0'!AA$122</f>
        <v>0</v>
      </c>
      <c r="AE77" s="259">
        <f>'Cost Option 0'!AB$122</f>
        <v>0</v>
      </c>
      <c r="AF77" s="259">
        <f>'Cost Option 0'!AC$122</f>
        <v>0</v>
      </c>
      <c r="AG77" s="259">
        <f>'Cost Option 0'!AD$122</f>
        <v>0</v>
      </c>
      <c r="AH77" s="259">
        <f>'Cost Option 0'!AE$122</f>
        <v>0</v>
      </c>
      <c r="AI77" s="259">
        <f>'Cost Option 0'!AF$122</f>
        <v>0</v>
      </c>
      <c r="AJ77" s="259">
        <f>'Cost Option 0'!AG$122</f>
        <v>0</v>
      </c>
      <c r="AK77" s="259">
        <f>'Cost Option 0'!AH$122</f>
        <v>0</v>
      </c>
      <c r="AL77" s="259">
        <f>'Cost Option 0'!AI$122</f>
        <v>0</v>
      </c>
      <c r="AM77" s="259">
        <f>'Cost Option 0'!AJ$122</f>
        <v>0</v>
      </c>
      <c r="AN77" s="259">
        <f>'Cost Option 0'!AK$122</f>
        <v>0</v>
      </c>
      <c r="AO77" s="259">
        <f>'Cost Option 0'!AL$122</f>
        <v>0</v>
      </c>
      <c r="AP77" s="259">
        <f>'Cost Option 0'!AM$122</f>
        <v>0</v>
      </c>
      <c r="AQ77" s="259">
        <f>'Cost Option 0'!AN$122</f>
        <v>0</v>
      </c>
      <c r="AR77" s="259">
        <f>'Cost Option 0'!AO$122</f>
        <v>0</v>
      </c>
      <c r="AS77" s="259">
        <f>'Cost Option 0'!AP$122</f>
        <v>0</v>
      </c>
      <c r="AT77" s="259">
        <f>'Cost Option 0'!AQ$122</f>
        <v>0</v>
      </c>
      <c r="AU77" s="259">
        <f>'Cost Option 0'!AR$122</f>
        <v>0</v>
      </c>
      <c r="AV77" s="259">
        <f>'Cost Option 0'!AS$122</f>
        <v>0</v>
      </c>
      <c r="AW77" s="259">
        <f>'Cost Option 0'!AT$122</f>
        <v>0</v>
      </c>
      <c r="AX77" s="259">
        <f>'Cost Option 0'!AU$122</f>
        <v>0</v>
      </c>
      <c r="AY77" s="259">
        <f>'Cost Option 0'!AV$122</f>
        <v>0</v>
      </c>
      <c r="AZ77" s="259">
        <f>'Cost Option 0'!AW$122</f>
        <v>0</v>
      </c>
      <c r="BA77" s="259">
        <f>'Cost Option 0'!AX$122</f>
        <v>0</v>
      </c>
      <c r="BB77" s="259">
        <f>'Cost Option 0'!AY$122</f>
        <v>0</v>
      </c>
      <c r="BC77" s="259">
        <f>'Cost Option 0'!AZ$122</f>
        <v>0</v>
      </c>
      <c r="BD77" s="259">
        <f>'Cost Option 0'!BA$122</f>
        <v>0</v>
      </c>
      <c r="BE77" s="259">
        <f>'Cost Option 0'!BB$122</f>
        <v>0</v>
      </c>
      <c r="BF77" s="259">
        <f>'Cost Option 0'!BC$122</f>
        <v>0</v>
      </c>
      <c r="BG77" s="259">
        <f>'Cost Option 0'!BD$122</f>
        <v>0</v>
      </c>
      <c r="BH77" s="259">
        <f>'Cost Option 0'!BE$122</f>
        <v>0</v>
      </c>
      <c r="BI77" s="259">
        <f>'Cost Option 0'!BF$122</f>
        <v>0</v>
      </c>
      <c r="BJ77" s="259">
        <f>'Cost Option 0'!BG$122</f>
        <v>0</v>
      </c>
      <c r="BK77" s="259">
        <f>'Cost Option 0'!BH$122</f>
        <v>0</v>
      </c>
      <c r="BL77" s="259">
        <f>'Cost Option 0'!BI$122</f>
        <v>0</v>
      </c>
      <c r="BM77" s="259">
        <f>'Cost Option 0'!BJ$122</f>
        <v>0</v>
      </c>
      <c r="BN77" s="259">
        <f>'Cost Option 0'!BK$122</f>
        <v>0</v>
      </c>
      <c r="BO77" s="259">
        <f>'Cost Option 0'!BL$122</f>
        <v>0</v>
      </c>
      <c r="BP77" s="259">
        <f>'Cost Option 0'!BM$122</f>
        <v>0</v>
      </c>
      <c r="BQ77" s="259">
        <f>'Cost Option 0'!BN$122</f>
        <v>0</v>
      </c>
      <c r="BR77" s="259">
        <f>'Cost Option 0'!BO$122</f>
        <v>0</v>
      </c>
      <c r="BS77" s="259">
        <f>'Cost Option 0'!BP$122</f>
        <v>0</v>
      </c>
      <c r="BT77" s="259">
        <f>'Cost Option 0'!BQ$122</f>
        <v>0</v>
      </c>
      <c r="BU77" s="259">
        <f>'Cost Option 0'!BR$122</f>
        <v>0</v>
      </c>
      <c r="BV77" s="259">
        <f>'Cost Option 0'!BS$122</f>
        <v>0</v>
      </c>
      <c r="BW77" s="259">
        <f>'Cost Option 0'!BT$122</f>
        <v>0</v>
      </c>
      <c r="BX77" s="259">
        <f>'Cost Option 0'!BU$122</f>
        <v>0</v>
      </c>
    </row>
    <row r="78" spans="1:76" x14ac:dyDescent="0.3">
      <c r="A78" s="608" t="str">
        <f>"Option 1 - "&amp; Factors!$B$16</f>
        <v xml:space="preserve">Option 1 - </v>
      </c>
      <c r="B78" s="609"/>
      <c r="C78" s="262">
        <f>'Cost Option 1'!$C$122</f>
        <v>0</v>
      </c>
      <c r="D78" s="101" t="str">
        <f>IF(C78=0,"",C78/(MAX($C$77:$C$83)))</f>
        <v/>
      </c>
      <c r="E78" s="55" t="str">
        <f t="shared" ref="E78:E82" si="13">IF(C78,RANK(C78,$C$77:$C$83,1)-COUNTIF($C$77:$C$83,0),"")</f>
        <v/>
      </c>
      <c r="G78" s="259">
        <f>'Cost Option 1'!D$122</f>
        <v>0</v>
      </c>
      <c r="H78" s="259">
        <f>'Cost Option 1'!E$122</f>
        <v>0</v>
      </c>
      <c r="I78" s="259">
        <f>'Cost Option 1'!F$122</f>
        <v>0</v>
      </c>
      <c r="J78" s="259">
        <f>'Cost Option 1'!G$122</f>
        <v>0</v>
      </c>
      <c r="K78" s="259">
        <f>'Cost Option 1'!H$122</f>
        <v>0</v>
      </c>
      <c r="L78" s="259">
        <f>'Cost Option 1'!I$122</f>
        <v>0</v>
      </c>
      <c r="M78" s="259">
        <f>'Cost Option 1'!J$122</f>
        <v>0</v>
      </c>
      <c r="N78" s="259">
        <f>'Cost Option 1'!K$122</f>
        <v>0</v>
      </c>
      <c r="O78" s="259">
        <f>'Cost Option 1'!L$122</f>
        <v>0</v>
      </c>
      <c r="P78" s="259">
        <f>'Cost Option 1'!M$122</f>
        <v>0</v>
      </c>
      <c r="Q78" s="259">
        <f>'Cost Option 1'!N$122</f>
        <v>0</v>
      </c>
      <c r="R78" s="259">
        <f>'Cost Option 1'!O$122</f>
        <v>0</v>
      </c>
      <c r="S78" s="259">
        <f>'Cost Option 1'!P$122</f>
        <v>0</v>
      </c>
      <c r="T78" s="259">
        <f>'Cost Option 1'!Q$122</f>
        <v>0</v>
      </c>
      <c r="U78" s="259">
        <f>'Cost Option 1'!R$122</f>
        <v>0</v>
      </c>
      <c r="V78" s="259">
        <f>'Cost Option 1'!S$122</f>
        <v>0</v>
      </c>
      <c r="W78" s="259">
        <f>'Cost Option 1'!T$122</f>
        <v>0</v>
      </c>
      <c r="X78" s="259">
        <f>'Cost Option 1'!U$122</f>
        <v>0</v>
      </c>
      <c r="Y78" s="259">
        <f>'Cost Option 1'!V$122</f>
        <v>0</v>
      </c>
      <c r="Z78" s="259">
        <f>'Cost Option 1'!W$122</f>
        <v>0</v>
      </c>
      <c r="AA78" s="259">
        <f>'Cost Option 1'!X$122</f>
        <v>0</v>
      </c>
      <c r="AB78" s="259">
        <f>'Cost Option 1'!Y$122</f>
        <v>0</v>
      </c>
      <c r="AC78" s="259">
        <f>'Cost Option 1'!Z$122</f>
        <v>0</v>
      </c>
      <c r="AD78" s="259">
        <f>'Cost Option 1'!AA$122</f>
        <v>0</v>
      </c>
      <c r="AE78" s="259">
        <f>'Cost Option 1'!AB$122</f>
        <v>0</v>
      </c>
      <c r="AF78" s="259">
        <f>'Cost Option 1'!AC$122</f>
        <v>0</v>
      </c>
      <c r="AG78" s="259">
        <f>'Cost Option 1'!AD$122</f>
        <v>0</v>
      </c>
      <c r="AH78" s="259">
        <f>'Cost Option 1'!AE$122</f>
        <v>0</v>
      </c>
      <c r="AI78" s="259">
        <f>'Cost Option 1'!AF$122</f>
        <v>0</v>
      </c>
      <c r="AJ78" s="259">
        <f>'Cost Option 1'!AG$122</f>
        <v>0</v>
      </c>
      <c r="AK78" s="259">
        <f>'Cost Option 1'!AH$122</f>
        <v>0</v>
      </c>
      <c r="AL78" s="259">
        <f>'Cost Option 1'!AI$122</f>
        <v>0</v>
      </c>
      <c r="AM78" s="259">
        <f>'Cost Option 1'!AJ$122</f>
        <v>0</v>
      </c>
      <c r="AN78" s="259">
        <f>'Cost Option 1'!AK$122</f>
        <v>0</v>
      </c>
      <c r="AO78" s="259">
        <f>'Cost Option 1'!AL$122</f>
        <v>0</v>
      </c>
      <c r="AP78" s="259">
        <f>'Cost Option 1'!AM$122</f>
        <v>0</v>
      </c>
      <c r="AQ78" s="259">
        <f>'Cost Option 1'!AN$122</f>
        <v>0</v>
      </c>
      <c r="AR78" s="259">
        <f>'Cost Option 1'!AO$122</f>
        <v>0</v>
      </c>
      <c r="AS78" s="259">
        <f>'Cost Option 1'!AP$122</f>
        <v>0</v>
      </c>
      <c r="AT78" s="259">
        <f>'Cost Option 1'!AQ$122</f>
        <v>0</v>
      </c>
      <c r="AU78" s="259">
        <f>'Cost Option 1'!AR$122</f>
        <v>0</v>
      </c>
      <c r="AV78" s="259">
        <f>'Cost Option 1'!AS$122</f>
        <v>0</v>
      </c>
      <c r="AW78" s="259">
        <f>'Cost Option 1'!AT$122</f>
        <v>0</v>
      </c>
      <c r="AX78" s="259">
        <f>'Cost Option 1'!AU$122</f>
        <v>0</v>
      </c>
      <c r="AY78" s="259">
        <f>'Cost Option 1'!AV$122</f>
        <v>0</v>
      </c>
      <c r="AZ78" s="259">
        <f>'Cost Option 1'!AW$122</f>
        <v>0</v>
      </c>
      <c r="BA78" s="259">
        <f>'Cost Option 1'!AX$122</f>
        <v>0</v>
      </c>
      <c r="BB78" s="259">
        <f>'Cost Option 1'!AY$122</f>
        <v>0</v>
      </c>
      <c r="BC78" s="259">
        <f>'Cost Option 1'!AZ$122</f>
        <v>0</v>
      </c>
      <c r="BD78" s="259">
        <f>'Cost Option 1'!BA$122</f>
        <v>0</v>
      </c>
      <c r="BE78" s="259">
        <f>'Cost Option 1'!BB$122</f>
        <v>0</v>
      </c>
      <c r="BF78" s="259">
        <f>'Cost Option 1'!BC$122</f>
        <v>0</v>
      </c>
      <c r="BG78" s="259">
        <f>'Cost Option 1'!BD$122</f>
        <v>0</v>
      </c>
      <c r="BH78" s="259">
        <f>'Cost Option 1'!BE$122</f>
        <v>0</v>
      </c>
      <c r="BI78" s="259">
        <f>'Cost Option 1'!BF$122</f>
        <v>0</v>
      </c>
      <c r="BJ78" s="259">
        <f>'Cost Option 1'!BG$122</f>
        <v>0</v>
      </c>
      <c r="BK78" s="259">
        <f>'Cost Option 1'!BH$122</f>
        <v>0</v>
      </c>
      <c r="BL78" s="259">
        <f>'Cost Option 1'!BI$122</f>
        <v>0</v>
      </c>
      <c r="BM78" s="259">
        <f>'Cost Option 1'!BJ$122</f>
        <v>0</v>
      </c>
      <c r="BN78" s="259">
        <f>'Cost Option 1'!BK$122</f>
        <v>0</v>
      </c>
      <c r="BO78" s="259">
        <f>'Cost Option 1'!BL$122</f>
        <v>0</v>
      </c>
      <c r="BP78" s="259">
        <f>'Cost Option 1'!BM$122</f>
        <v>0</v>
      </c>
      <c r="BQ78" s="259">
        <f>'Cost Option 1'!BN$122</f>
        <v>0</v>
      </c>
      <c r="BR78" s="259">
        <f>'Cost Option 1'!BO$122</f>
        <v>0</v>
      </c>
      <c r="BS78" s="259">
        <f>'Cost Option 1'!BP$122</f>
        <v>0</v>
      </c>
      <c r="BT78" s="259">
        <f>'Cost Option 1'!BQ$122</f>
        <v>0</v>
      </c>
      <c r="BU78" s="259">
        <f>'Cost Option 1'!BR$122</f>
        <v>0</v>
      </c>
      <c r="BV78" s="259">
        <f>'Cost Option 1'!BS$122</f>
        <v>0</v>
      </c>
      <c r="BW78" s="259">
        <f>'Cost Option 1'!BT$122</f>
        <v>0</v>
      </c>
      <c r="BX78" s="259">
        <f>'Cost Option 1'!BU$122</f>
        <v>0</v>
      </c>
    </row>
    <row r="79" spans="1:76" x14ac:dyDescent="0.3">
      <c r="A79" s="608" t="str">
        <f>"Option 2 - "&amp; Factors!$B$17</f>
        <v xml:space="preserve">Option 2 - </v>
      </c>
      <c r="B79" s="609"/>
      <c r="C79" s="262">
        <f>'Cost Option 2'!$C$122</f>
        <v>0</v>
      </c>
      <c r="D79" s="101" t="str">
        <f t="shared" ref="D79:D83" si="14">IF(C79=0,"",C79/(MAX($C$77:$C$83)))</f>
        <v/>
      </c>
      <c r="E79" s="55" t="str">
        <f t="shared" si="13"/>
        <v/>
      </c>
      <c r="G79" s="259">
        <f>'Cost Option 2'!D$122</f>
        <v>0</v>
      </c>
      <c r="H79" s="259">
        <f>'Cost Option 2'!E$122</f>
        <v>0</v>
      </c>
      <c r="I79" s="259">
        <f>'Cost Option 2'!F$122</f>
        <v>0</v>
      </c>
      <c r="J79" s="259">
        <f>'Cost Option 2'!G$122</f>
        <v>0</v>
      </c>
      <c r="K79" s="259">
        <f>'Cost Option 2'!H$122</f>
        <v>0</v>
      </c>
      <c r="L79" s="259">
        <f>'Cost Option 2'!I$122</f>
        <v>0</v>
      </c>
      <c r="M79" s="259">
        <f>'Cost Option 2'!J$122</f>
        <v>0</v>
      </c>
      <c r="N79" s="259">
        <f>'Cost Option 2'!K$122</f>
        <v>0</v>
      </c>
      <c r="O79" s="259">
        <f>'Cost Option 2'!L$122</f>
        <v>0</v>
      </c>
      <c r="P79" s="259">
        <f>'Cost Option 2'!M$122</f>
        <v>0</v>
      </c>
      <c r="Q79" s="259">
        <f>'Cost Option 2'!N$122</f>
        <v>0</v>
      </c>
      <c r="R79" s="259">
        <f>'Cost Option 2'!O$122</f>
        <v>0</v>
      </c>
      <c r="S79" s="259">
        <f>'Cost Option 2'!P$122</f>
        <v>0</v>
      </c>
      <c r="T79" s="259">
        <f>'Cost Option 2'!Q$122</f>
        <v>0</v>
      </c>
      <c r="U79" s="259">
        <f>'Cost Option 2'!R$122</f>
        <v>0</v>
      </c>
      <c r="V79" s="259">
        <f>'Cost Option 2'!S$122</f>
        <v>0</v>
      </c>
      <c r="W79" s="259">
        <f>'Cost Option 2'!T$122</f>
        <v>0</v>
      </c>
      <c r="X79" s="259">
        <f>'Cost Option 2'!U$122</f>
        <v>0</v>
      </c>
      <c r="Y79" s="259">
        <f>'Cost Option 2'!V$122</f>
        <v>0</v>
      </c>
      <c r="Z79" s="259">
        <f>'Cost Option 2'!W$122</f>
        <v>0</v>
      </c>
      <c r="AA79" s="259">
        <f>'Cost Option 2'!X$122</f>
        <v>0</v>
      </c>
      <c r="AB79" s="259">
        <f>'Cost Option 2'!Y$122</f>
        <v>0</v>
      </c>
      <c r="AC79" s="259">
        <f>'Cost Option 2'!Z$122</f>
        <v>0</v>
      </c>
      <c r="AD79" s="259">
        <f>'Cost Option 2'!AA$122</f>
        <v>0</v>
      </c>
      <c r="AE79" s="259">
        <f>'Cost Option 2'!AB$122</f>
        <v>0</v>
      </c>
      <c r="AF79" s="259">
        <f>'Cost Option 2'!AC$122</f>
        <v>0</v>
      </c>
      <c r="AG79" s="259">
        <f>'Cost Option 2'!AD$122</f>
        <v>0</v>
      </c>
      <c r="AH79" s="259">
        <f>'Cost Option 2'!AE$122</f>
        <v>0</v>
      </c>
      <c r="AI79" s="259">
        <f>'Cost Option 2'!AF$122</f>
        <v>0</v>
      </c>
      <c r="AJ79" s="259">
        <f>'Cost Option 2'!AG$122</f>
        <v>0</v>
      </c>
      <c r="AK79" s="259">
        <f>'Cost Option 2'!AH$122</f>
        <v>0</v>
      </c>
      <c r="AL79" s="259">
        <f>'Cost Option 2'!AI$122</f>
        <v>0</v>
      </c>
      <c r="AM79" s="259">
        <f>'Cost Option 2'!AJ$122</f>
        <v>0</v>
      </c>
      <c r="AN79" s="259">
        <f>'Cost Option 2'!AK$122</f>
        <v>0</v>
      </c>
      <c r="AO79" s="259">
        <f>'Cost Option 2'!AL$122</f>
        <v>0</v>
      </c>
      <c r="AP79" s="259">
        <f>'Cost Option 2'!AM$122</f>
        <v>0</v>
      </c>
      <c r="AQ79" s="259">
        <f>'Cost Option 2'!AN$122</f>
        <v>0</v>
      </c>
      <c r="AR79" s="259">
        <f>'Cost Option 2'!AO$122</f>
        <v>0</v>
      </c>
      <c r="AS79" s="259">
        <f>'Cost Option 2'!AP$122</f>
        <v>0</v>
      </c>
      <c r="AT79" s="259">
        <f>'Cost Option 2'!AQ$122</f>
        <v>0</v>
      </c>
      <c r="AU79" s="259">
        <f>'Cost Option 2'!AR$122</f>
        <v>0</v>
      </c>
      <c r="AV79" s="259">
        <f>'Cost Option 2'!AS$122</f>
        <v>0</v>
      </c>
      <c r="AW79" s="259">
        <f>'Cost Option 2'!AT$122</f>
        <v>0</v>
      </c>
      <c r="AX79" s="259">
        <f>'Cost Option 2'!AU$122</f>
        <v>0</v>
      </c>
      <c r="AY79" s="259">
        <f>'Cost Option 2'!AV$122</f>
        <v>0</v>
      </c>
      <c r="AZ79" s="259">
        <f>'Cost Option 2'!AW$122</f>
        <v>0</v>
      </c>
      <c r="BA79" s="259">
        <f>'Cost Option 2'!AX$122</f>
        <v>0</v>
      </c>
      <c r="BB79" s="259">
        <f>'Cost Option 2'!AY$122</f>
        <v>0</v>
      </c>
      <c r="BC79" s="259">
        <f>'Cost Option 2'!AZ$122</f>
        <v>0</v>
      </c>
      <c r="BD79" s="259">
        <f>'Cost Option 2'!BA$122</f>
        <v>0</v>
      </c>
      <c r="BE79" s="259">
        <f>'Cost Option 2'!BB$122</f>
        <v>0</v>
      </c>
      <c r="BF79" s="259">
        <f>'Cost Option 2'!BC$122</f>
        <v>0</v>
      </c>
      <c r="BG79" s="259">
        <f>'Cost Option 2'!BD$122</f>
        <v>0</v>
      </c>
      <c r="BH79" s="259">
        <f>'Cost Option 2'!BE$122</f>
        <v>0</v>
      </c>
      <c r="BI79" s="259">
        <f>'Cost Option 2'!BF$122</f>
        <v>0</v>
      </c>
      <c r="BJ79" s="259">
        <f>'Cost Option 2'!BG$122</f>
        <v>0</v>
      </c>
      <c r="BK79" s="259">
        <f>'Cost Option 2'!BH$122</f>
        <v>0</v>
      </c>
      <c r="BL79" s="259">
        <f>'Cost Option 2'!BI$122</f>
        <v>0</v>
      </c>
      <c r="BM79" s="259">
        <f>'Cost Option 2'!BJ$122</f>
        <v>0</v>
      </c>
      <c r="BN79" s="259">
        <f>'Cost Option 2'!BK$122</f>
        <v>0</v>
      </c>
      <c r="BO79" s="259">
        <f>'Cost Option 2'!BL$122</f>
        <v>0</v>
      </c>
      <c r="BP79" s="259">
        <f>'Cost Option 2'!BM$122</f>
        <v>0</v>
      </c>
      <c r="BQ79" s="259">
        <f>'Cost Option 2'!BN$122</f>
        <v>0</v>
      </c>
      <c r="BR79" s="259">
        <f>'Cost Option 2'!BO$122</f>
        <v>0</v>
      </c>
      <c r="BS79" s="259">
        <f>'Cost Option 2'!BP$122</f>
        <v>0</v>
      </c>
      <c r="BT79" s="259">
        <f>'Cost Option 2'!BQ$122</f>
        <v>0</v>
      </c>
      <c r="BU79" s="259">
        <f>'Cost Option 2'!BR$122</f>
        <v>0</v>
      </c>
      <c r="BV79" s="259">
        <f>'Cost Option 2'!BS$122</f>
        <v>0</v>
      </c>
      <c r="BW79" s="259">
        <f>'Cost Option 2'!BT$122</f>
        <v>0</v>
      </c>
      <c r="BX79" s="259">
        <f>'Cost Option 2'!BU$122</f>
        <v>0</v>
      </c>
    </row>
    <row r="80" spans="1:76" x14ac:dyDescent="0.3">
      <c r="A80" s="608" t="str">
        <f>"Option 3 - "&amp; Factors!$B$18</f>
        <v xml:space="preserve">Option 3 - </v>
      </c>
      <c r="B80" s="609"/>
      <c r="C80" s="262">
        <f>'Cost Option 3'!$C$122</f>
        <v>0</v>
      </c>
      <c r="D80" s="101" t="str">
        <f t="shared" si="14"/>
        <v/>
      </c>
      <c r="E80" s="55" t="str">
        <f t="shared" si="13"/>
        <v/>
      </c>
      <c r="G80" s="259">
        <f>'Cost Option 3'!D$122</f>
        <v>0</v>
      </c>
      <c r="H80" s="259">
        <f>'Cost Option 3'!E$122</f>
        <v>0</v>
      </c>
      <c r="I80" s="259">
        <f>'Cost Option 3'!F$122</f>
        <v>0</v>
      </c>
      <c r="J80" s="259">
        <f>'Cost Option 3'!G$122</f>
        <v>0</v>
      </c>
      <c r="K80" s="259">
        <f>'Cost Option 3'!H$122</f>
        <v>0</v>
      </c>
      <c r="L80" s="259">
        <f>'Cost Option 3'!I$122</f>
        <v>0</v>
      </c>
      <c r="M80" s="259">
        <f>'Cost Option 3'!J$122</f>
        <v>0</v>
      </c>
      <c r="N80" s="259">
        <f>'Cost Option 3'!K$122</f>
        <v>0</v>
      </c>
      <c r="O80" s="259">
        <f>'Cost Option 3'!L$122</f>
        <v>0</v>
      </c>
      <c r="P80" s="259">
        <f>'Cost Option 3'!M$122</f>
        <v>0</v>
      </c>
      <c r="Q80" s="259">
        <f>'Cost Option 3'!N$122</f>
        <v>0</v>
      </c>
      <c r="R80" s="259">
        <f>'Cost Option 3'!O$122</f>
        <v>0</v>
      </c>
      <c r="S80" s="259">
        <f>'Cost Option 3'!P$122</f>
        <v>0</v>
      </c>
      <c r="T80" s="259">
        <f>'Cost Option 3'!Q$122</f>
        <v>0</v>
      </c>
      <c r="U80" s="259">
        <f>'Cost Option 3'!R$122</f>
        <v>0</v>
      </c>
      <c r="V80" s="259">
        <f>'Cost Option 3'!S$122</f>
        <v>0</v>
      </c>
      <c r="W80" s="259">
        <f>'Cost Option 3'!T$122</f>
        <v>0</v>
      </c>
      <c r="X80" s="259">
        <f>'Cost Option 3'!U$122</f>
        <v>0</v>
      </c>
      <c r="Y80" s="259">
        <f>'Cost Option 3'!V$122</f>
        <v>0</v>
      </c>
      <c r="Z80" s="259">
        <f>'Cost Option 3'!W$122</f>
        <v>0</v>
      </c>
      <c r="AA80" s="259">
        <f>'Cost Option 3'!X$122</f>
        <v>0</v>
      </c>
      <c r="AB80" s="259">
        <f>'Cost Option 3'!Y$122</f>
        <v>0</v>
      </c>
      <c r="AC80" s="259">
        <f>'Cost Option 3'!Z$122</f>
        <v>0</v>
      </c>
      <c r="AD80" s="259">
        <f>'Cost Option 3'!AA$122</f>
        <v>0</v>
      </c>
      <c r="AE80" s="259">
        <f>'Cost Option 3'!AB$122</f>
        <v>0</v>
      </c>
      <c r="AF80" s="259">
        <f>'Cost Option 3'!AC$122</f>
        <v>0</v>
      </c>
      <c r="AG80" s="259">
        <f>'Cost Option 3'!AD$122</f>
        <v>0</v>
      </c>
      <c r="AH80" s="259">
        <f>'Cost Option 3'!AE$122</f>
        <v>0</v>
      </c>
      <c r="AI80" s="259">
        <f>'Cost Option 3'!AF$122</f>
        <v>0</v>
      </c>
      <c r="AJ80" s="259">
        <f>'Cost Option 3'!AG$122</f>
        <v>0</v>
      </c>
      <c r="AK80" s="259">
        <f>'Cost Option 3'!AH$122</f>
        <v>0</v>
      </c>
      <c r="AL80" s="259">
        <f>'Cost Option 3'!AI$122</f>
        <v>0</v>
      </c>
      <c r="AM80" s="259">
        <f>'Cost Option 3'!AJ$122</f>
        <v>0</v>
      </c>
      <c r="AN80" s="259">
        <f>'Cost Option 3'!AK$122</f>
        <v>0</v>
      </c>
      <c r="AO80" s="259">
        <f>'Cost Option 3'!AL$122</f>
        <v>0</v>
      </c>
      <c r="AP80" s="259">
        <f>'Cost Option 3'!AM$122</f>
        <v>0</v>
      </c>
      <c r="AQ80" s="259">
        <f>'Cost Option 3'!AN$122</f>
        <v>0</v>
      </c>
      <c r="AR80" s="259">
        <f>'Cost Option 3'!AO$122</f>
        <v>0</v>
      </c>
      <c r="AS80" s="259">
        <f>'Cost Option 3'!AP$122</f>
        <v>0</v>
      </c>
      <c r="AT80" s="259">
        <f>'Cost Option 3'!AQ$122</f>
        <v>0</v>
      </c>
      <c r="AU80" s="259">
        <f>'Cost Option 3'!AR$122</f>
        <v>0</v>
      </c>
      <c r="AV80" s="259">
        <f>'Cost Option 3'!AS$122</f>
        <v>0</v>
      </c>
      <c r="AW80" s="259">
        <f>'Cost Option 3'!AT$122</f>
        <v>0</v>
      </c>
      <c r="AX80" s="259">
        <f>'Cost Option 3'!AU$122</f>
        <v>0</v>
      </c>
      <c r="AY80" s="259">
        <f>'Cost Option 3'!AV$122</f>
        <v>0</v>
      </c>
      <c r="AZ80" s="259">
        <f>'Cost Option 3'!AW$122</f>
        <v>0</v>
      </c>
      <c r="BA80" s="259">
        <f>'Cost Option 3'!AX$122</f>
        <v>0</v>
      </c>
      <c r="BB80" s="259">
        <f>'Cost Option 3'!AY$122</f>
        <v>0</v>
      </c>
      <c r="BC80" s="259">
        <f>'Cost Option 3'!AZ$122</f>
        <v>0</v>
      </c>
      <c r="BD80" s="259">
        <f>'Cost Option 3'!BA$122</f>
        <v>0</v>
      </c>
      <c r="BE80" s="259">
        <f>'Cost Option 3'!BB$122</f>
        <v>0</v>
      </c>
      <c r="BF80" s="259">
        <f>'Cost Option 3'!BC$122</f>
        <v>0</v>
      </c>
      <c r="BG80" s="259">
        <f>'Cost Option 3'!BD$122</f>
        <v>0</v>
      </c>
      <c r="BH80" s="259">
        <f>'Cost Option 3'!BE$122</f>
        <v>0</v>
      </c>
      <c r="BI80" s="259">
        <f>'Cost Option 3'!BF$122</f>
        <v>0</v>
      </c>
      <c r="BJ80" s="259">
        <f>'Cost Option 3'!BG$122</f>
        <v>0</v>
      </c>
      <c r="BK80" s="259">
        <f>'Cost Option 3'!BH$122</f>
        <v>0</v>
      </c>
      <c r="BL80" s="259">
        <f>'Cost Option 3'!BI$122</f>
        <v>0</v>
      </c>
      <c r="BM80" s="259">
        <f>'Cost Option 3'!BJ$122</f>
        <v>0</v>
      </c>
      <c r="BN80" s="259">
        <f>'Cost Option 3'!BK$122</f>
        <v>0</v>
      </c>
      <c r="BO80" s="259">
        <f>'Cost Option 3'!BL$122</f>
        <v>0</v>
      </c>
      <c r="BP80" s="259">
        <f>'Cost Option 3'!BM$122</f>
        <v>0</v>
      </c>
      <c r="BQ80" s="259">
        <f>'Cost Option 3'!BN$122</f>
        <v>0</v>
      </c>
      <c r="BR80" s="259">
        <f>'Cost Option 3'!BO$122</f>
        <v>0</v>
      </c>
      <c r="BS80" s="259">
        <f>'Cost Option 3'!BP$122</f>
        <v>0</v>
      </c>
      <c r="BT80" s="259">
        <f>'Cost Option 3'!BQ$122</f>
        <v>0</v>
      </c>
      <c r="BU80" s="259">
        <f>'Cost Option 3'!BR$122</f>
        <v>0</v>
      </c>
      <c r="BV80" s="259">
        <f>'Cost Option 3'!BS$122</f>
        <v>0</v>
      </c>
      <c r="BW80" s="259">
        <f>'Cost Option 3'!BT$122</f>
        <v>0</v>
      </c>
      <c r="BX80" s="259">
        <f>'Cost Option 3'!BU$122</f>
        <v>0</v>
      </c>
    </row>
    <row r="81" spans="1:76" x14ac:dyDescent="0.3">
      <c r="A81" s="608" t="str">
        <f>"Option 4 - "&amp; Factors!$B$19</f>
        <v xml:space="preserve">Option 4 - </v>
      </c>
      <c r="B81" s="609"/>
      <c r="C81" s="262">
        <f>'Cost Option 4'!$C$122</f>
        <v>0</v>
      </c>
      <c r="D81" s="101" t="str">
        <f t="shared" si="14"/>
        <v/>
      </c>
      <c r="E81" s="55" t="str">
        <f t="shared" si="13"/>
        <v/>
      </c>
      <c r="G81" s="259">
        <f>'Cost Option 4'!D$122</f>
        <v>0</v>
      </c>
      <c r="H81" s="259">
        <f>'Cost Option 4'!E$122</f>
        <v>0</v>
      </c>
      <c r="I81" s="259">
        <f>'Cost Option 4'!F$122</f>
        <v>0</v>
      </c>
      <c r="J81" s="259">
        <f>'Cost Option 4'!G$122</f>
        <v>0</v>
      </c>
      <c r="K81" s="259">
        <f>'Cost Option 4'!H$122</f>
        <v>0</v>
      </c>
      <c r="L81" s="259">
        <f>'Cost Option 4'!I$122</f>
        <v>0</v>
      </c>
      <c r="M81" s="259">
        <f>'Cost Option 4'!J$122</f>
        <v>0</v>
      </c>
      <c r="N81" s="259">
        <f>'Cost Option 4'!K$122</f>
        <v>0</v>
      </c>
      <c r="O81" s="259">
        <f>'Cost Option 4'!L$122</f>
        <v>0</v>
      </c>
      <c r="P81" s="259">
        <f>'Cost Option 4'!M$122</f>
        <v>0</v>
      </c>
      <c r="Q81" s="259">
        <f>'Cost Option 4'!N$122</f>
        <v>0</v>
      </c>
      <c r="R81" s="259">
        <f>'Cost Option 4'!O$122</f>
        <v>0</v>
      </c>
      <c r="S81" s="259">
        <f>'Cost Option 4'!P$122</f>
        <v>0</v>
      </c>
      <c r="T81" s="259">
        <f>'Cost Option 4'!Q$122</f>
        <v>0</v>
      </c>
      <c r="U81" s="259">
        <f>'Cost Option 4'!R$122</f>
        <v>0</v>
      </c>
      <c r="V81" s="259">
        <f>'Cost Option 4'!S$122</f>
        <v>0</v>
      </c>
      <c r="W81" s="259">
        <f>'Cost Option 4'!T$122</f>
        <v>0</v>
      </c>
      <c r="X81" s="259">
        <f>'Cost Option 4'!U$122</f>
        <v>0</v>
      </c>
      <c r="Y81" s="259">
        <f>'Cost Option 4'!V$122</f>
        <v>0</v>
      </c>
      <c r="Z81" s="259">
        <f>'Cost Option 4'!W$122</f>
        <v>0</v>
      </c>
      <c r="AA81" s="259">
        <f>'Cost Option 4'!X$122</f>
        <v>0</v>
      </c>
      <c r="AB81" s="259">
        <f>'Cost Option 4'!Y$122</f>
        <v>0</v>
      </c>
      <c r="AC81" s="259">
        <f>'Cost Option 4'!Z$122</f>
        <v>0</v>
      </c>
      <c r="AD81" s="259">
        <f>'Cost Option 4'!AA$122</f>
        <v>0</v>
      </c>
      <c r="AE81" s="259">
        <f>'Cost Option 4'!AB$122</f>
        <v>0</v>
      </c>
      <c r="AF81" s="259">
        <f>'Cost Option 4'!AC$122</f>
        <v>0</v>
      </c>
      <c r="AG81" s="259">
        <f>'Cost Option 4'!AD$122</f>
        <v>0</v>
      </c>
      <c r="AH81" s="259">
        <f>'Cost Option 4'!AE$122</f>
        <v>0</v>
      </c>
      <c r="AI81" s="259">
        <f>'Cost Option 4'!AF$122</f>
        <v>0</v>
      </c>
      <c r="AJ81" s="259">
        <f>'Cost Option 4'!AG$122</f>
        <v>0</v>
      </c>
      <c r="AK81" s="259">
        <f>'Cost Option 4'!AH$122</f>
        <v>0</v>
      </c>
      <c r="AL81" s="259">
        <f>'Cost Option 4'!AI$122</f>
        <v>0</v>
      </c>
      <c r="AM81" s="259">
        <f>'Cost Option 4'!AJ$122</f>
        <v>0</v>
      </c>
      <c r="AN81" s="259">
        <f>'Cost Option 4'!AK$122</f>
        <v>0</v>
      </c>
      <c r="AO81" s="259">
        <f>'Cost Option 4'!AL$122</f>
        <v>0</v>
      </c>
      <c r="AP81" s="259">
        <f>'Cost Option 4'!AM$122</f>
        <v>0</v>
      </c>
      <c r="AQ81" s="259">
        <f>'Cost Option 4'!AN$122</f>
        <v>0</v>
      </c>
      <c r="AR81" s="259">
        <f>'Cost Option 4'!AO$122</f>
        <v>0</v>
      </c>
      <c r="AS81" s="259">
        <f>'Cost Option 4'!AP$122</f>
        <v>0</v>
      </c>
      <c r="AT81" s="259">
        <f>'Cost Option 4'!AQ$122</f>
        <v>0</v>
      </c>
      <c r="AU81" s="259">
        <f>'Cost Option 4'!AR$122</f>
        <v>0</v>
      </c>
      <c r="AV81" s="259">
        <f>'Cost Option 4'!AS$122</f>
        <v>0</v>
      </c>
      <c r="AW81" s="259">
        <f>'Cost Option 4'!AT$122</f>
        <v>0</v>
      </c>
      <c r="AX81" s="259">
        <f>'Cost Option 4'!AU$122</f>
        <v>0</v>
      </c>
      <c r="AY81" s="259">
        <f>'Cost Option 4'!AV$122</f>
        <v>0</v>
      </c>
      <c r="AZ81" s="259">
        <f>'Cost Option 4'!AW$122</f>
        <v>0</v>
      </c>
      <c r="BA81" s="259">
        <f>'Cost Option 4'!AX$122</f>
        <v>0</v>
      </c>
      <c r="BB81" s="259">
        <f>'Cost Option 4'!AY$122</f>
        <v>0</v>
      </c>
      <c r="BC81" s="259">
        <f>'Cost Option 4'!AZ$122</f>
        <v>0</v>
      </c>
      <c r="BD81" s="259">
        <f>'Cost Option 4'!BA$122</f>
        <v>0</v>
      </c>
      <c r="BE81" s="259">
        <f>'Cost Option 4'!BB$122</f>
        <v>0</v>
      </c>
      <c r="BF81" s="259">
        <f>'Cost Option 4'!BC$122</f>
        <v>0</v>
      </c>
      <c r="BG81" s="259">
        <f>'Cost Option 4'!BD$122</f>
        <v>0</v>
      </c>
      <c r="BH81" s="259">
        <f>'Cost Option 4'!BE$122</f>
        <v>0</v>
      </c>
      <c r="BI81" s="259">
        <f>'Cost Option 4'!BF$122</f>
        <v>0</v>
      </c>
      <c r="BJ81" s="259">
        <f>'Cost Option 4'!BG$122</f>
        <v>0</v>
      </c>
      <c r="BK81" s="259">
        <f>'Cost Option 4'!BH$122</f>
        <v>0</v>
      </c>
      <c r="BL81" s="259">
        <f>'Cost Option 4'!BI$122</f>
        <v>0</v>
      </c>
      <c r="BM81" s="259">
        <f>'Cost Option 4'!BJ$122</f>
        <v>0</v>
      </c>
      <c r="BN81" s="259">
        <f>'Cost Option 4'!BK$122</f>
        <v>0</v>
      </c>
      <c r="BO81" s="259">
        <f>'Cost Option 4'!BL$122</f>
        <v>0</v>
      </c>
      <c r="BP81" s="259">
        <f>'Cost Option 4'!BM$122</f>
        <v>0</v>
      </c>
      <c r="BQ81" s="259">
        <f>'Cost Option 4'!BN$122</f>
        <v>0</v>
      </c>
      <c r="BR81" s="259">
        <f>'Cost Option 4'!BO$122</f>
        <v>0</v>
      </c>
      <c r="BS81" s="259">
        <f>'Cost Option 4'!BP$122</f>
        <v>0</v>
      </c>
      <c r="BT81" s="259">
        <f>'Cost Option 4'!BQ$122</f>
        <v>0</v>
      </c>
      <c r="BU81" s="259">
        <f>'Cost Option 4'!BR$122</f>
        <v>0</v>
      </c>
      <c r="BV81" s="259">
        <f>'Cost Option 4'!BS$122</f>
        <v>0</v>
      </c>
      <c r="BW81" s="259">
        <f>'Cost Option 4'!BT$122</f>
        <v>0</v>
      </c>
      <c r="BX81" s="259">
        <f>'Cost Option 4'!BU$122</f>
        <v>0</v>
      </c>
    </row>
    <row r="82" spans="1:76" x14ac:dyDescent="0.3">
      <c r="A82" s="608" t="str">
        <f>"Option 5 - "&amp; Factors!$B$20</f>
        <v xml:space="preserve">Option 5 - </v>
      </c>
      <c r="B82" s="609"/>
      <c r="C82" s="262">
        <f>'Cost Option 5'!$C$122</f>
        <v>0</v>
      </c>
      <c r="D82" s="101" t="str">
        <f t="shared" si="14"/>
        <v/>
      </c>
      <c r="E82" s="55" t="str">
        <f t="shared" si="13"/>
        <v/>
      </c>
      <c r="G82" s="259">
        <f>'Cost Option 5'!D$122</f>
        <v>0</v>
      </c>
      <c r="H82" s="259">
        <f>'Cost Option 5'!E$122</f>
        <v>0</v>
      </c>
      <c r="I82" s="259">
        <f>'Cost Option 5'!F$122</f>
        <v>0</v>
      </c>
      <c r="J82" s="259">
        <f>'Cost Option 5'!G$122</f>
        <v>0</v>
      </c>
      <c r="K82" s="259">
        <f>'Cost Option 5'!H$122</f>
        <v>0</v>
      </c>
      <c r="L82" s="259">
        <f>'Cost Option 5'!I$122</f>
        <v>0</v>
      </c>
      <c r="M82" s="259">
        <f>'Cost Option 5'!J$122</f>
        <v>0</v>
      </c>
      <c r="N82" s="259">
        <f>'Cost Option 5'!K$122</f>
        <v>0</v>
      </c>
      <c r="O82" s="259">
        <f>'Cost Option 5'!L$122</f>
        <v>0</v>
      </c>
      <c r="P82" s="259">
        <f>'Cost Option 5'!M$122</f>
        <v>0</v>
      </c>
      <c r="Q82" s="259">
        <f>'Cost Option 5'!N$122</f>
        <v>0</v>
      </c>
      <c r="R82" s="259">
        <f>'Cost Option 5'!O$122</f>
        <v>0</v>
      </c>
      <c r="S82" s="259">
        <f>'Cost Option 5'!P$122</f>
        <v>0</v>
      </c>
      <c r="T82" s="259">
        <f>'Cost Option 5'!Q$122</f>
        <v>0</v>
      </c>
      <c r="U82" s="259">
        <f>'Cost Option 5'!R$122</f>
        <v>0</v>
      </c>
      <c r="V82" s="259">
        <f>'Cost Option 5'!S$122</f>
        <v>0</v>
      </c>
      <c r="W82" s="259">
        <f>'Cost Option 5'!T$122</f>
        <v>0</v>
      </c>
      <c r="X82" s="259">
        <f>'Cost Option 5'!U$122</f>
        <v>0</v>
      </c>
      <c r="Y82" s="259">
        <f>'Cost Option 5'!V$122</f>
        <v>0</v>
      </c>
      <c r="Z82" s="259">
        <f>'Cost Option 5'!W$122</f>
        <v>0</v>
      </c>
      <c r="AA82" s="259">
        <f>'Cost Option 5'!X$122</f>
        <v>0</v>
      </c>
      <c r="AB82" s="259">
        <f>'Cost Option 5'!Y$122</f>
        <v>0</v>
      </c>
      <c r="AC82" s="259">
        <f>'Cost Option 5'!Z$122</f>
        <v>0</v>
      </c>
      <c r="AD82" s="259">
        <f>'Cost Option 5'!AA$122</f>
        <v>0</v>
      </c>
      <c r="AE82" s="259">
        <f>'Cost Option 5'!AB$122</f>
        <v>0</v>
      </c>
      <c r="AF82" s="259">
        <f>'Cost Option 5'!AC$122</f>
        <v>0</v>
      </c>
      <c r="AG82" s="259">
        <f>'Cost Option 5'!AD$122</f>
        <v>0</v>
      </c>
      <c r="AH82" s="259">
        <f>'Cost Option 5'!AE$122</f>
        <v>0</v>
      </c>
      <c r="AI82" s="259">
        <f>'Cost Option 5'!AF$122</f>
        <v>0</v>
      </c>
      <c r="AJ82" s="259">
        <f>'Cost Option 5'!AG$122</f>
        <v>0</v>
      </c>
      <c r="AK82" s="259">
        <f>'Cost Option 5'!AH$122</f>
        <v>0</v>
      </c>
      <c r="AL82" s="259">
        <f>'Cost Option 5'!AI$122</f>
        <v>0</v>
      </c>
      <c r="AM82" s="259">
        <f>'Cost Option 5'!AJ$122</f>
        <v>0</v>
      </c>
      <c r="AN82" s="259">
        <f>'Cost Option 5'!AK$122</f>
        <v>0</v>
      </c>
      <c r="AO82" s="259">
        <f>'Cost Option 5'!AL$122</f>
        <v>0</v>
      </c>
      <c r="AP82" s="259">
        <f>'Cost Option 5'!AM$122</f>
        <v>0</v>
      </c>
      <c r="AQ82" s="259">
        <f>'Cost Option 5'!AN$122</f>
        <v>0</v>
      </c>
      <c r="AR82" s="259">
        <f>'Cost Option 5'!AO$122</f>
        <v>0</v>
      </c>
      <c r="AS82" s="259">
        <f>'Cost Option 5'!AP$122</f>
        <v>0</v>
      </c>
      <c r="AT82" s="259">
        <f>'Cost Option 5'!AQ$122</f>
        <v>0</v>
      </c>
      <c r="AU82" s="259">
        <f>'Cost Option 5'!AR$122</f>
        <v>0</v>
      </c>
      <c r="AV82" s="259">
        <f>'Cost Option 5'!AS$122</f>
        <v>0</v>
      </c>
      <c r="AW82" s="259">
        <f>'Cost Option 5'!AT$122</f>
        <v>0</v>
      </c>
      <c r="AX82" s="259">
        <f>'Cost Option 5'!AU$122</f>
        <v>0</v>
      </c>
      <c r="AY82" s="259">
        <f>'Cost Option 5'!AV$122</f>
        <v>0</v>
      </c>
      <c r="AZ82" s="259">
        <f>'Cost Option 5'!AW$122</f>
        <v>0</v>
      </c>
      <c r="BA82" s="259">
        <f>'Cost Option 5'!AX$122</f>
        <v>0</v>
      </c>
      <c r="BB82" s="259">
        <f>'Cost Option 5'!AY$122</f>
        <v>0</v>
      </c>
      <c r="BC82" s="259">
        <f>'Cost Option 5'!AZ$122</f>
        <v>0</v>
      </c>
      <c r="BD82" s="259">
        <f>'Cost Option 5'!BA$122</f>
        <v>0</v>
      </c>
      <c r="BE82" s="259">
        <f>'Cost Option 5'!BB$122</f>
        <v>0</v>
      </c>
      <c r="BF82" s="259">
        <f>'Cost Option 5'!BC$122</f>
        <v>0</v>
      </c>
      <c r="BG82" s="259">
        <f>'Cost Option 5'!BD$122</f>
        <v>0</v>
      </c>
      <c r="BH82" s="259">
        <f>'Cost Option 5'!BE$122</f>
        <v>0</v>
      </c>
      <c r="BI82" s="259">
        <f>'Cost Option 5'!BF$122</f>
        <v>0</v>
      </c>
      <c r="BJ82" s="259">
        <f>'Cost Option 5'!BG$122</f>
        <v>0</v>
      </c>
      <c r="BK82" s="259">
        <f>'Cost Option 5'!BH$122</f>
        <v>0</v>
      </c>
      <c r="BL82" s="259">
        <f>'Cost Option 5'!BI$122</f>
        <v>0</v>
      </c>
      <c r="BM82" s="259">
        <f>'Cost Option 5'!BJ$122</f>
        <v>0</v>
      </c>
      <c r="BN82" s="259">
        <f>'Cost Option 5'!BK$122</f>
        <v>0</v>
      </c>
      <c r="BO82" s="259">
        <f>'Cost Option 5'!BL$122</f>
        <v>0</v>
      </c>
      <c r="BP82" s="259">
        <f>'Cost Option 5'!BM$122</f>
        <v>0</v>
      </c>
      <c r="BQ82" s="259">
        <f>'Cost Option 5'!BN$122</f>
        <v>0</v>
      </c>
      <c r="BR82" s="259">
        <f>'Cost Option 5'!BO$122</f>
        <v>0</v>
      </c>
      <c r="BS82" s="259">
        <f>'Cost Option 5'!BP$122</f>
        <v>0</v>
      </c>
      <c r="BT82" s="259">
        <f>'Cost Option 5'!BQ$122</f>
        <v>0</v>
      </c>
      <c r="BU82" s="259">
        <f>'Cost Option 5'!BR$122</f>
        <v>0</v>
      </c>
      <c r="BV82" s="259">
        <f>'Cost Option 5'!BS$122</f>
        <v>0</v>
      </c>
      <c r="BW82" s="259">
        <f>'Cost Option 5'!BT$122</f>
        <v>0</v>
      </c>
      <c r="BX82" s="259">
        <f>'Cost Option 5'!BU$122</f>
        <v>0</v>
      </c>
    </row>
    <row r="83" spans="1:76" x14ac:dyDescent="0.3">
      <c r="A83" s="608" t="str">
        <f>"Option 6 - "&amp; Factors!$B$21</f>
        <v xml:space="preserve">Option 6 - </v>
      </c>
      <c r="B83" s="609"/>
      <c r="C83" s="262">
        <f>'Cost Option 6'!$C$122</f>
        <v>0</v>
      </c>
      <c r="D83" s="101" t="str">
        <f t="shared" si="14"/>
        <v/>
      </c>
      <c r="E83" s="55" t="str">
        <f>IF(C83,RANK(C83,$C$77:$C$83,1)-COUNTIF($C$77:$C$83,0),"")</f>
        <v/>
      </c>
      <c r="G83" s="259">
        <f>'Cost Option 6'!D$122</f>
        <v>0</v>
      </c>
      <c r="H83" s="259">
        <f>'Cost Option 6'!E$122</f>
        <v>0</v>
      </c>
      <c r="I83" s="259">
        <f>'Cost Option 6'!F$122</f>
        <v>0</v>
      </c>
      <c r="J83" s="259">
        <f>'Cost Option 6'!G$122</f>
        <v>0</v>
      </c>
      <c r="K83" s="259">
        <f>'Cost Option 6'!H$122</f>
        <v>0</v>
      </c>
      <c r="L83" s="259">
        <f>'Cost Option 6'!I$122</f>
        <v>0</v>
      </c>
      <c r="M83" s="259">
        <f>'Cost Option 6'!J$122</f>
        <v>0</v>
      </c>
      <c r="N83" s="259">
        <f>'Cost Option 6'!K$122</f>
        <v>0</v>
      </c>
      <c r="O83" s="259">
        <f>'Cost Option 6'!L$122</f>
        <v>0</v>
      </c>
      <c r="P83" s="259">
        <f>'Cost Option 6'!M$122</f>
        <v>0</v>
      </c>
      <c r="Q83" s="259">
        <f>'Cost Option 6'!N$122</f>
        <v>0</v>
      </c>
      <c r="R83" s="259">
        <f>'Cost Option 6'!O$122</f>
        <v>0</v>
      </c>
      <c r="S83" s="259">
        <f>'Cost Option 6'!P$122</f>
        <v>0</v>
      </c>
      <c r="T83" s="259">
        <f>'Cost Option 6'!Q$122</f>
        <v>0</v>
      </c>
      <c r="U83" s="259">
        <f>'Cost Option 6'!R$122</f>
        <v>0</v>
      </c>
      <c r="V83" s="259">
        <f>'Cost Option 6'!S$122</f>
        <v>0</v>
      </c>
      <c r="W83" s="259">
        <f>'Cost Option 6'!T$122</f>
        <v>0</v>
      </c>
      <c r="X83" s="259">
        <f>'Cost Option 6'!U$122</f>
        <v>0</v>
      </c>
      <c r="Y83" s="259">
        <f>'Cost Option 6'!V$122</f>
        <v>0</v>
      </c>
      <c r="Z83" s="259">
        <f>'Cost Option 6'!W$122</f>
        <v>0</v>
      </c>
      <c r="AA83" s="259">
        <f>'Cost Option 6'!X$122</f>
        <v>0</v>
      </c>
      <c r="AB83" s="259">
        <f>'Cost Option 6'!Y$122</f>
        <v>0</v>
      </c>
      <c r="AC83" s="259">
        <f>'Cost Option 6'!Z$122</f>
        <v>0</v>
      </c>
      <c r="AD83" s="259">
        <f>'Cost Option 6'!AA$122</f>
        <v>0</v>
      </c>
      <c r="AE83" s="259">
        <f>'Cost Option 6'!AB$122</f>
        <v>0</v>
      </c>
      <c r="AF83" s="259">
        <f>'Cost Option 6'!AC$122</f>
        <v>0</v>
      </c>
      <c r="AG83" s="259">
        <f>'Cost Option 6'!AD$122</f>
        <v>0</v>
      </c>
      <c r="AH83" s="259">
        <f>'Cost Option 6'!AE$122</f>
        <v>0</v>
      </c>
      <c r="AI83" s="259">
        <f>'Cost Option 6'!AF$122</f>
        <v>0</v>
      </c>
      <c r="AJ83" s="259">
        <f>'Cost Option 6'!AG$122</f>
        <v>0</v>
      </c>
      <c r="AK83" s="259">
        <f>'Cost Option 6'!AH$122</f>
        <v>0</v>
      </c>
      <c r="AL83" s="259">
        <f>'Cost Option 6'!AI$122</f>
        <v>0</v>
      </c>
      <c r="AM83" s="259">
        <f>'Cost Option 6'!AJ$122</f>
        <v>0</v>
      </c>
      <c r="AN83" s="259">
        <f>'Cost Option 6'!AK$122</f>
        <v>0</v>
      </c>
      <c r="AO83" s="259">
        <f>'Cost Option 6'!AL$122</f>
        <v>0</v>
      </c>
      <c r="AP83" s="259">
        <f>'Cost Option 6'!AM$122</f>
        <v>0</v>
      </c>
      <c r="AQ83" s="259">
        <f>'Cost Option 6'!AN$122</f>
        <v>0</v>
      </c>
      <c r="AR83" s="259">
        <f>'Cost Option 6'!AO$122</f>
        <v>0</v>
      </c>
      <c r="AS83" s="259">
        <f>'Cost Option 6'!AP$122</f>
        <v>0</v>
      </c>
      <c r="AT83" s="259">
        <f>'Cost Option 6'!AQ$122</f>
        <v>0</v>
      </c>
      <c r="AU83" s="259">
        <f>'Cost Option 6'!AR$122</f>
        <v>0</v>
      </c>
      <c r="AV83" s="259">
        <f>'Cost Option 6'!AS$122</f>
        <v>0</v>
      </c>
      <c r="AW83" s="259">
        <f>'Cost Option 6'!AT$122</f>
        <v>0</v>
      </c>
      <c r="AX83" s="259">
        <f>'Cost Option 6'!AU$122</f>
        <v>0</v>
      </c>
      <c r="AY83" s="259">
        <f>'Cost Option 6'!AV$122</f>
        <v>0</v>
      </c>
      <c r="AZ83" s="259">
        <f>'Cost Option 6'!AW$122</f>
        <v>0</v>
      </c>
      <c r="BA83" s="259">
        <f>'Cost Option 6'!AX$122</f>
        <v>0</v>
      </c>
      <c r="BB83" s="259">
        <f>'Cost Option 6'!AY$122</f>
        <v>0</v>
      </c>
      <c r="BC83" s="259">
        <f>'Cost Option 6'!AZ$122</f>
        <v>0</v>
      </c>
      <c r="BD83" s="259">
        <f>'Cost Option 6'!BA$122</f>
        <v>0</v>
      </c>
      <c r="BE83" s="259">
        <f>'Cost Option 6'!BB$122</f>
        <v>0</v>
      </c>
      <c r="BF83" s="259">
        <f>'Cost Option 6'!BC$122</f>
        <v>0</v>
      </c>
      <c r="BG83" s="259">
        <f>'Cost Option 6'!BD$122</f>
        <v>0</v>
      </c>
      <c r="BH83" s="259">
        <f>'Cost Option 6'!BE$122</f>
        <v>0</v>
      </c>
      <c r="BI83" s="259">
        <f>'Cost Option 6'!BF$122</f>
        <v>0</v>
      </c>
      <c r="BJ83" s="259">
        <f>'Cost Option 6'!BG$122</f>
        <v>0</v>
      </c>
      <c r="BK83" s="259">
        <f>'Cost Option 6'!BH$122</f>
        <v>0</v>
      </c>
      <c r="BL83" s="259">
        <f>'Cost Option 6'!BI$122</f>
        <v>0</v>
      </c>
      <c r="BM83" s="259">
        <f>'Cost Option 6'!BJ$122</f>
        <v>0</v>
      </c>
      <c r="BN83" s="259">
        <f>'Cost Option 6'!BK$122</f>
        <v>0</v>
      </c>
      <c r="BO83" s="259">
        <f>'Cost Option 6'!BL$122</f>
        <v>0</v>
      </c>
      <c r="BP83" s="259">
        <f>'Cost Option 6'!BM$122</f>
        <v>0</v>
      </c>
      <c r="BQ83" s="259">
        <f>'Cost Option 6'!BN$122</f>
        <v>0</v>
      </c>
      <c r="BR83" s="259">
        <f>'Cost Option 6'!BO$122</f>
        <v>0</v>
      </c>
      <c r="BS83" s="259">
        <f>'Cost Option 6'!BP$122</f>
        <v>0</v>
      </c>
      <c r="BT83" s="259">
        <f>'Cost Option 6'!BQ$122</f>
        <v>0</v>
      </c>
      <c r="BU83" s="259">
        <f>'Cost Option 6'!BR$122</f>
        <v>0</v>
      </c>
      <c r="BV83" s="259">
        <f>'Cost Option 6'!BS$122</f>
        <v>0</v>
      </c>
      <c r="BW83" s="259">
        <f>'Cost Option 6'!BT$122</f>
        <v>0</v>
      </c>
      <c r="BX83" s="259">
        <f>'Cost Option 6'!BU$122</f>
        <v>0</v>
      </c>
    </row>
    <row r="84" spans="1:76" x14ac:dyDescent="0.3">
      <c r="C84" s="64"/>
      <c r="D84" s="65"/>
    </row>
    <row r="85" spans="1:76" s="13" customFormat="1" x14ac:dyDescent="0.3">
      <c r="A85" s="603" t="str">
        <f>"Total costs - " &amp;Factors!$C$10</f>
        <v xml:space="preserve">Total costs - </v>
      </c>
      <c r="B85" s="603"/>
      <c r="C85" s="60"/>
      <c r="D85" s="53"/>
      <c r="E85" s="52"/>
      <c r="G85" s="12" t="s">
        <v>592</v>
      </c>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s="13" customFormat="1" x14ac:dyDescent="0.3">
      <c r="A86" s="606" t="s">
        <v>591</v>
      </c>
      <c r="B86" s="607"/>
      <c r="C86" s="20" t="s">
        <v>579</v>
      </c>
      <c r="D86" s="54" t="s">
        <v>326</v>
      </c>
      <c r="E86" s="21" t="s">
        <v>31</v>
      </c>
      <c r="G86" s="19">
        <v>0</v>
      </c>
      <c r="H86" s="19">
        <v>1</v>
      </c>
      <c r="I86" s="19">
        <v>2</v>
      </c>
      <c r="J86" s="19">
        <v>3</v>
      </c>
      <c r="K86" s="19">
        <v>4</v>
      </c>
      <c r="L86" s="19">
        <v>5</v>
      </c>
      <c r="M86" s="19">
        <v>6</v>
      </c>
      <c r="N86" s="19">
        <v>7</v>
      </c>
      <c r="O86" s="19">
        <v>8</v>
      </c>
      <c r="P86" s="19">
        <v>9</v>
      </c>
      <c r="Q86" s="19">
        <v>10</v>
      </c>
      <c r="R86" s="19">
        <v>11</v>
      </c>
      <c r="S86" s="19">
        <v>12</v>
      </c>
      <c r="T86" s="19">
        <v>13</v>
      </c>
      <c r="U86" s="19">
        <v>14</v>
      </c>
      <c r="V86" s="19">
        <v>15</v>
      </c>
      <c r="W86" s="19">
        <v>16</v>
      </c>
      <c r="X86" s="19">
        <v>17</v>
      </c>
      <c r="Y86" s="19">
        <v>18</v>
      </c>
      <c r="Z86" s="19">
        <v>19</v>
      </c>
      <c r="AA86" s="19">
        <v>20</v>
      </c>
      <c r="AB86" s="19">
        <v>21</v>
      </c>
      <c r="AC86" s="19">
        <v>22</v>
      </c>
      <c r="AD86" s="19">
        <v>23</v>
      </c>
      <c r="AE86" s="19">
        <v>24</v>
      </c>
      <c r="AF86" s="19">
        <v>25</v>
      </c>
      <c r="AG86" s="19">
        <v>26</v>
      </c>
      <c r="AH86" s="19">
        <v>27</v>
      </c>
      <c r="AI86" s="19">
        <v>28</v>
      </c>
      <c r="AJ86" s="19">
        <v>29</v>
      </c>
      <c r="AK86" s="19">
        <v>30</v>
      </c>
      <c r="AL86" s="19">
        <v>31</v>
      </c>
      <c r="AM86" s="19">
        <v>32</v>
      </c>
      <c r="AN86" s="19">
        <v>33</v>
      </c>
      <c r="AO86" s="19">
        <v>34</v>
      </c>
      <c r="AP86" s="19">
        <v>35</v>
      </c>
      <c r="AQ86" s="19">
        <v>36</v>
      </c>
      <c r="AR86" s="19">
        <v>37</v>
      </c>
      <c r="AS86" s="19">
        <v>38</v>
      </c>
      <c r="AT86" s="19">
        <v>39</v>
      </c>
      <c r="AU86" s="19">
        <v>40</v>
      </c>
      <c r="AV86" s="19">
        <v>41</v>
      </c>
      <c r="AW86" s="19">
        <v>42</v>
      </c>
      <c r="AX86" s="19">
        <v>43</v>
      </c>
      <c r="AY86" s="19">
        <v>44</v>
      </c>
      <c r="AZ86" s="19">
        <v>45</v>
      </c>
      <c r="BA86" s="19">
        <v>46</v>
      </c>
      <c r="BB86" s="19">
        <v>47</v>
      </c>
      <c r="BC86" s="19">
        <v>48</v>
      </c>
      <c r="BD86" s="19">
        <v>49</v>
      </c>
      <c r="BE86" s="19">
        <v>50</v>
      </c>
      <c r="BF86" s="19">
        <v>51</v>
      </c>
      <c r="BG86" s="19">
        <v>52</v>
      </c>
      <c r="BH86" s="19">
        <v>53</v>
      </c>
      <c r="BI86" s="19">
        <v>54</v>
      </c>
      <c r="BJ86" s="19">
        <v>55</v>
      </c>
      <c r="BK86" s="19">
        <v>56</v>
      </c>
      <c r="BL86" s="19">
        <v>57</v>
      </c>
      <c r="BM86" s="19">
        <v>58</v>
      </c>
      <c r="BN86" s="19">
        <v>59</v>
      </c>
      <c r="BO86" s="19">
        <v>60</v>
      </c>
      <c r="BP86" s="19">
        <v>61</v>
      </c>
      <c r="BQ86" s="19">
        <v>62</v>
      </c>
      <c r="BR86" s="19">
        <v>63</v>
      </c>
      <c r="BS86" s="19">
        <v>64</v>
      </c>
      <c r="BT86" s="19">
        <v>65</v>
      </c>
      <c r="BU86" s="19">
        <v>66</v>
      </c>
      <c r="BV86" s="19">
        <v>67</v>
      </c>
      <c r="BW86" s="19">
        <v>68</v>
      </c>
      <c r="BX86" s="19">
        <v>69</v>
      </c>
    </row>
    <row r="87" spans="1:76" x14ac:dyDescent="0.3">
      <c r="A87" s="608" t="str">
        <f>"Option 0 - "&amp; Factors!$B$15</f>
        <v xml:space="preserve">Option 0 - </v>
      </c>
      <c r="B87" s="610"/>
      <c r="C87" s="262">
        <f>'Cost Option 0'!$C$123</f>
        <v>0</v>
      </c>
      <c r="D87" s="101" t="str">
        <f>IF(C87=0,"",C87/(MAX($C$87:$C$93)))</f>
        <v/>
      </c>
      <c r="E87" s="55" t="str">
        <f>IF(C87,RANK(C87,$C$87:$C$93,1)-COUNTIF($C$87:$C$93,0),"")</f>
        <v/>
      </c>
      <c r="G87" s="259">
        <f>'Cost Option 0'!D$123</f>
        <v>0</v>
      </c>
      <c r="H87" s="259">
        <f>'Cost Option 0'!E$123</f>
        <v>0</v>
      </c>
      <c r="I87" s="259">
        <f>'Cost Option 0'!F$123</f>
        <v>0</v>
      </c>
      <c r="J87" s="259">
        <f>'Cost Option 0'!G$123</f>
        <v>0</v>
      </c>
      <c r="K87" s="259">
        <f>'Cost Option 0'!H$123</f>
        <v>0</v>
      </c>
      <c r="L87" s="259">
        <f>'Cost Option 0'!I$123</f>
        <v>0</v>
      </c>
      <c r="M87" s="259">
        <f>'Cost Option 0'!J$123</f>
        <v>0</v>
      </c>
      <c r="N87" s="259">
        <f>'Cost Option 0'!K$123</f>
        <v>0</v>
      </c>
      <c r="O87" s="259">
        <f>'Cost Option 0'!L$123</f>
        <v>0</v>
      </c>
      <c r="P87" s="259">
        <f>'Cost Option 0'!M$123</f>
        <v>0</v>
      </c>
      <c r="Q87" s="259">
        <f>'Cost Option 0'!N$123</f>
        <v>0</v>
      </c>
      <c r="R87" s="259">
        <f>'Cost Option 0'!O$123</f>
        <v>0</v>
      </c>
      <c r="S87" s="259">
        <f>'Cost Option 0'!P$123</f>
        <v>0</v>
      </c>
      <c r="T87" s="259">
        <f>'Cost Option 0'!Q$123</f>
        <v>0</v>
      </c>
      <c r="U87" s="259">
        <f>'Cost Option 0'!R$123</f>
        <v>0</v>
      </c>
      <c r="V87" s="259">
        <f>'Cost Option 0'!S$123</f>
        <v>0</v>
      </c>
      <c r="W87" s="259">
        <f>'Cost Option 0'!T$123</f>
        <v>0</v>
      </c>
      <c r="X87" s="259">
        <f>'Cost Option 0'!U$123</f>
        <v>0</v>
      </c>
      <c r="Y87" s="259">
        <f>'Cost Option 0'!V$123</f>
        <v>0</v>
      </c>
      <c r="Z87" s="259">
        <f>'Cost Option 0'!W$123</f>
        <v>0</v>
      </c>
      <c r="AA87" s="259">
        <f>'Cost Option 0'!X$123</f>
        <v>0</v>
      </c>
      <c r="AB87" s="259">
        <f>'Cost Option 0'!Y$123</f>
        <v>0</v>
      </c>
      <c r="AC87" s="259">
        <f>'Cost Option 0'!Z$123</f>
        <v>0</v>
      </c>
      <c r="AD87" s="259">
        <f>'Cost Option 0'!AA$123</f>
        <v>0</v>
      </c>
      <c r="AE87" s="259">
        <f>'Cost Option 0'!AB$123</f>
        <v>0</v>
      </c>
      <c r="AF87" s="259">
        <f>'Cost Option 0'!AC$123</f>
        <v>0</v>
      </c>
      <c r="AG87" s="259">
        <f>'Cost Option 0'!AD$123</f>
        <v>0</v>
      </c>
      <c r="AH87" s="259">
        <f>'Cost Option 0'!AE$123</f>
        <v>0</v>
      </c>
      <c r="AI87" s="259">
        <f>'Cost Option 0'!AF$123</f>
        <v>0</v>
      </c>
      <c r="AJ87" s="259">
        <f>'Cost Option 0'!AG$123</f>
        <v>0</v>
      </c>
      <c r="AK87" s="259">
        <f>'Cost Option 0'!AH$123</f>
        <v>0</v>
      </c>
      <c r="AL87" s="259">
        <f>'Cost Option 0'!AI$123</f>
        <v>0</v>
      </c>
      <c r="AM87" s="259">
        <f>'Cost Option 0'!AJ$123</f>
        <v>0</v>
      </c>
      <c r="AN87" s="259">
        <f>'Cost Option 0'!AK$123</f>
        <v>0</v>
      </c>
      <c r="AO87" s="259">
        <f>'Cost Option 0'!AL$123</f>
        <v>0</v>
      </c>
      <c r="AP87" s="259">
        <f>'Cost Option 0'!AM$123</f>
        <v>0</v>
      </c>
      <c r="AQ87" s="259">
        <f>'Cost Option 0'!AN$123</f>
        <v>0</v>
      </c>
      <c r="AR87" s="259">
        <f>'Cost Option 0'!AO$123</f>
        <v>0</v>
      </c>
      <c r="AS87" s="259">
        <f>'Cost Option 0'!AP$123</f>
        <v>0</v>
      </c>
      <c r="AT87" s="259">
        <f>'Cost Option 0'!AQ$123</f>
        <v>0</v>
      </c>
      <c r="AU87" s="259">
        <f>'Cost Option 0'!AR$123</f>
        <v>0</v>
      </c>
      <c r="AV87" s="259">
        <f>'Cost Option 0'!AS$123</f>
        <v>0</v>
      </c>
      <c r="AW87" s="259">
        <f>'Cost Option 0'!AT$123</f>
        <v>0</v>
      </c>
      <c r="AX87" s="259">
        <f>'Cost Option 0'!AU$123</f>
        <v>0</v>
      </c>
      <c r="AY87" s="259">
        <f>'Cost Option 0'!AV$123</f>
        <v>0</v>
      </c>
      <c r="AZ87" s="259">
        <f>'Cost Option 0'!AW$123</f>
        <v>0</v>
      </c>
      <c r="BA87" s="259">
        <f>'Cost Option 0'!AX$123</f>
        <v>0</v>
      </c>
      <c r="BB87" s="259">
        <f>'Cost Option 0'!AY$123</f>
        <v>0</v>
      </c>
      <c r="BC87" s="259">
        <f>'Cost Option 0'!AZ$123</f>
        <v>0</v>
      </c>
      <c r="BD87" s="259">
        <f>'Cost Option 0'!BA$123</f>
        <v>0</v>
      </c>
      <c r="BE87" s="259">
        <f>'Cost Option 0'!BB$123</f>
        <v>0</v>
      </c>
      <c r="BF87" s="259">
        <f>'Cost Option 0'!BC$123</f>
        <v>0</v>
      </c>
      <c r="BG87" s="259">
        <f>'Cost Option 0'!BD$123</f>
        <v>0</v>
      </c>
      <c r="BH87" s="259">
        <f>'Cost Option 0'!BE$123</f>
        <v>0</v>
      </c>
      <c r="BI87" s="259">
        <f>'Cost Option 0'!BF$123</f>
        <v>0</v>
      </c>
      <c r="BJ87" s="259">
        <f>'Cost Option 0'!BG$123</f>
        <v>0</v>
      </c>
      <c r="BK87" s="259">
        <f>'Cost Option 0'!BH$123</f>
        <v>0</v>
      </c>
      <c r="BL87" s="259">
        <f>'Cost Option 0'!BI$123</f>
        <v>0</v>
      </c>
      <c r="BM87" s="259">
        <f>'Cost Option 0'!BJ$123</f>
        <v>0</v>
      </c>
      <c r="BN87" s="259">
        <f>'Cost Option 0'!BK$123</f>
        <v>0</v>
      </c>
      <c r="BO87" s="259">
        <f>'Cost Option 0'!BL$123</f>
        <v>0</v>
      </c>
      <c r="BP87" s="259">
        <f>'Cost Option 0'!BM$123</f>
        <v>0</v>
      </c>
      <c r="BQ87" s="259">
        <f>'Cost Option 0'!BN$123</f>
        <v>0</v>
      </c>
      <c r="BR87" s="259">
        <f>'Cost Option 0'!BO$123</f>
        <v>0</v>
      </c>
      <c r="BS87" s="259">
        <f>'Cost Option 0'!BP$123</f>
        <v>0</v>
      </c>
      <c r="BT87" s="259">
        <f>'Cost Option 0'!BQ$123</f>
        <v>0</v>
      </c>
      <c r="BU87" s="259">
        <f>'Cost Option 0'!BR$123</f>
        <v>0</v>
      </c>
      <c r="BV87" s="259">
        <f>'Cost Option 0'!BS$123</f>
        <v>0</v>
      </c>
      <c r="BW87" s="259">
        <f>'Cost Option 0'!BT$123</f>
        <v>0</v>
      </c>
      <c r="BX87" s="259">
        <f>'Cost Option 0'!BU$123</f>
        <v>0</v>
      </c>
    </row>
    <row r="88" spans="1:76" x14ac:dyDescent="0.3">
      <c r="A88" s="608" t="str">
        <f>"Option 1 - "&amp; Factors!$B$16</f>
        <v xml:space="preserve">Option 1 - </v>
      </c>
      <c r="B88" s="609"/>
      <c r="C88" s="262">
        <f>'Cost Option 1'!$C$123</f>
        <v>0</v>
      </c>
      <c r="D88" s="101" t="str">
        <f t="shared" ref="D88:D93" si="15">IF(C88=0,"",C88/(MAX($C$87:$C$93)))</f>
        <v/>
      </c>
      <c r="E88" s="55" t="str">
        <f t="shared" ref="E88:E93" si="16">IF(C88,RANK(C88,$C$87:$C$93,1)-COUNTIF($C$87:$C$93,0),"")</f>
        <v/>
      </c>
      <c r="G88" s="259">
        <f>'Cost Option 1'!D$123</f>
        <v>0</v>
      </c>
      <c r="H88" s="259">
        <f>'Cost Option 1'!E$123</f>
        <v>0</v>
      </c>
      <c r="I88" s="259">
        <f>'Cost Option 1'!F$123</f>
        <v>0</v>
      </c>
      <c r="J88" s="259">
        <f>'Cost Option 1'!G$123</f>
        <v>0</v>
      </c>
      <c r="K88" s="259">
        <f>'Cost Option 1'!H$123</f>
        <v>0</v>
      </c>
      <c r="L88" s="259">
        <f>'Cost Option 1'!I$123</f>
        <v>0</v>
      </c>
      <c r="M88" s="259">
        <f>'Cost Option 1'!J$123</f>
        <v>0</v>
      </c>
      <c r="N88" s="259">
        <f>'Cost Option 1'!K$123</f>
        <v>0</v>
      </c>
      <c r="O88" s="259">
        <f>'Cost Option 1'!L$123</f>
        <v>0</v>
      </c>
      <c r="P88" s="259">
        <f>'Cost Option 1'!M$123</f>
        <v>0</v>
      </c>
      <c r="Q88" s="259">
        <f>'Cost Option 1'!N$123</f>
        <v>0</v>
      </c>
      <c r="R88" s="259">
        <f>'Cost Option 1'!O$123</f>
        <v>0</v>
      </c>
      <c r="S88" s="259">
        <f>'Cost Option 1'!P$123</f>
        <v>0</v>
      </c>
      <c r="T88" s="259">
        <f>'Cost Option 1'!Q$123</f>
        <v>0</v>
      </c>
      <c r="U88" s="259">
        <f>'Cost Option 1'!R$123</f>
        <v>0</v>
      </c>
      <c r="V88" s="259">
        <f>'Cost Option 1'!S$123</f>
        <v>0</v>
      </c>
      <c r="W88" s="259">
        <f>'Cost Option 1'!T$123</f>
        <v>0</v>
      </c>
      <c r="X88" s="259">
        <f>'Cost Option 1'!U$123</f>
        <v>0</v>
      </c>
      <c r="Y88" s="259">
        <f>'Cost Option 1'!V$123</f>
        <v>0</v>
      </c>
      <c r="Z88" s="259">
        <f>'Cost Option 1'!W$123</f>
        <v>0</v>
      </c>
      <c r="AA88" s="259">
        <f>'Cost Option 1'!X$123</f>
        <v>0</v>
      </c>
      <c r="AB88" s="259">
        <f>'Cost Option 1'!Y$123</f>
        <v>0</v>
      </c>
      <c r="AC88" s="259">
        <f>'Cost Option 1'!Z$123</f>
        <v>0</v>
      </c>
      <c r="AD88" s="259">
        <f>'Cost Option 1'!AA$123</f>
        <v>0</v>
      </c>
      <c r="AE88" s="259">
        <f>'Cost Option 1'!AB$123</f>
        <v>0</v>
      </c>
      <c r="AF88" s="259">
        <f>'Cost Option 1'!AC$123</f>
        <v>0</v>
      </c>
      <c r="AG88" s="259">
        <f>'Cost Option 1'!AD$123</f>
        <v>0</v>
      </c>
      <c r="AH88" s="259">
        <f>'Cost Option 1'!AE$123</f>
        <v>0</v>
      </c>
      <c r="AI88" s="259">
        <f>'Cost Option 1'!AF$123</f>
        <v>0</v>
      </c>
      <c r="AJ88" s="259">
        <f>'Cost Option 1'!AG$123</f>
        <v>0</v>
      </c>
      <c r="AK88" s="259">
        <f>'Cost Option 1'!AH$123</f>
        <v>0</v>
      </c>
      <c r="AL88" s="259">
        <f>'Cost Option 1'!AI$123</f>
        <v>0</v>
      </c>
      <c r="AM88" s="259">
        <f>'Cost Option 1'!AJ$123</f>
        <v>0</v>
      </c>
      <c r="AN88" s="259">
        <f>'Cost Option 1'!AK$123</f>
        <v>0</v>
      </c>
      <c r="AO88" s="259">
        <f>'Cost Option 1'!AL$123</f>
        <v>0</v>
      </c>
      <c r="AP88" s="259">
        <f>'Cost Option 1'!AM$123</f>
        <v>0</v>
      </c>
      <c r="AQ88" s="259">
        <f>'Cost Option 1'!AN$123</f>
        <v>0</v>
      </c>
      <c r="AR88" s="259">
        <f>'Cost Option 1'!AO$123</f>
        <v>0</v>
      </c>
      <c r="AS88" s="259">
        <f>'Cost Option 1'!AP$123</f>
        <v>0</v>
      </c>
      <c r="AT88" s="259">
        <f>'Cost Option 1'!AQ$123</f>
        <v>0</v>
      </c>
      <c r="AU88" s="259">
        <f>'Cost Option 1'!AR$123</f>
        <v>0</v>
      </c>
      <c r="AV88" s="259">
        <f>'Cost Option 1'!AS$123</f>
        <v>0</v>
      </c>
      <c r="AW88" s="259">
        <f>'Cost Option 1'!AT$123</f>
        <v>0</v>
      </c>
      <c r="AX88" s="259">
        <f>'Cost Option 1'!AU$123</f>
        <v>0</v>
      </c>
      <c r="AY88" s="259">
        <f>'Cost Option 1'!AV$123</f>
        <v>0</v>
      </c>
      <c r="AZ88" s="259">
        <f>'Cost Option 1'!AW$123</f>
        <v>0</v>
      </c>
      <c r="BA88" s="259">
        <f>'Cost Option 1'!AX$123</f>
        <v>0</v>
      </c>
      <c r="BB88" s="259">
        <f>'Cost Option 1'!AY$123</f>
        <v>0</v>
      </c>
      <c r="BC88" s="259">
        <f>'Cost Option 1'!AZ$123</f>
        <v>0</v>
      </c>
      <c r="BD88" s="259">
        <f>'Cost Option 1'!BA$123</f>
        <v>0</v>
      </c>
      <c r="BE88" s="259">
        <f>'Cost Option 1'!BB$123</f>
        <v>0</v>
      </c>
      <c r="BF88" s="259">
        <f>'Cost Option 1'!BC$123</f>
        <v>0</v>
      </c>
      <c r="BG88" s="259">
        <f>'Cost Option 1'!BD$123</f>
        <v>0</v>
      </c>
      <c r="BH88" s="259">
        <f>'Cost Option 1'!BE$123</f>
        <v>0</v>
      </c>
      <c r="BI88" s="259">
        <f>'Cost Option 1'!BF$123</f>
        <v>0</v>
      </c>
      <c r="BJ88" s="259">
        <f>'Cost Option 1'!BG$123</f>
        <v>0</v>
      </c>
      <c r="BK88" s="259">
        <f>'Cost Option 1'!BH$123</f>
        <v>0</v>
      </c>
      <c r="BL88" s="259">
        <f>'Cost Option 1'!BI$123</f>
        <v>0</v>
      </c>
      <c r="BM88" s="259">
        <f>'Cost Option 1'!BJ$123</f>
        <v>0</v>
      </c>
      <c r="BN88" s="259">
        <f>'Cost Option 1'!BK$123</f>
        <v>0</v>
      </c>
      <c r="BO88" s="259">
        <f>'Cost Option 1'!BL$123</f>
        <v>0</v>
      </c>
      <c r="BP88" s="259">
        <f>'Cost Option 1'!BM$123</f>
        <v>0</v>
      </c>
      <c r="BQ88" s="259">
        <f>'Cost Option 1'!BN$123</f>
        <v>0</v>
      </c>
      <c r="BR88" s="259">
        <f>'Cost Option 1'!BO$123</f>
        <v>0</v>
      </c>
      <c r="BS88" s="259">
        <f>'Cost Option 1'!BP$123</f>
        <v>0</v>
      </c>
      <c r="BT88" s="259">
        <f>'Cost Option 1'!BQ$123</f>
        <v>0</v>
      </c>
      <c r="BU88" s="259">
        <f>'Cost Option 1'!BR$123</f>
        <v>0</v>
      </c>
      <c r="BV88" s="259">
        <f>'Cost Option 1'!BS$123</f>
        <v>0</v>
      </c>
      <c r="BW88" s="259">
        <f>'Cost Option 1'!BT$123</f>
        <v>0</v>
      </c>
      <c r="BX88" s="259">
        <f>'Cost Option 1'!BU$123</f>
        <v>0</v>
      </c>
    </row>
    <row r="89" spans="1:76" x14ac:dyDescent="0.3">
      <c r="A89" s="608" t="str">
        <f>"Option 2 - "&amp; Factors!$B$17</f>
        <v xml:space="preserve">Option 2 - </v>
      </c>
      <c r="B89" s="609"/>
      <c r="C89" s="262">
        <f>'Cost Option 2'!$C$123</f>
        <v>0</v>
      </c>
      <c r="D89" s="101" t="str">
        <f t="shared" si="15"/>
        <v/>
      </c>
      <c r="E89" s="55" t="str">
        <f t="shared" si="16"/>
        <v/>
      </c>
      <c r="G89" s="259">
        <f>'Cost Option 2'!D$123</f>
        <v>0</v>
      </c>
      <c r="H89" s="259">
        <f>'Cost Option 2'!E$123</f>
        <v>0</v>
      </c>
      <c r="I89" s="259">
        <f>'Cost Option 2'!F$123</f>
        <v>0</v>
      </c>
      <c r="J89" s="259">
        <f>'Cost Option 2'!G$123</f>
        <v>0</v>
      </c>
      <c r="K89" s="259">
        <f>'Cost Option 2'!H$123</f>
        <v>0</v>
      </c>
      <c r="L89" s="259">
        <f>'Cost Option 2'!I$123</f>
        <v>0</v>
      </c>
      <c r="M89" s="259">
        <f>'Cost Option 2'!J$123</f>
        <v>0</v>
      </c>
      <c r="N89" s="259">
        <f>'Cost Option 2'!K$123</f>
        <v>0</v>
      </c>
      <c r="O89" s="259">
        <f>'Cost Option 2'!L$123</f>
        <v>0</v>
      </c>
      <c r="P89" s="259">
        <f>'Cost Option 2'!M$123</f>
        <v>0</v>
      </c>
      <c r="Q89" s="259">
        <f>'Cost Option 2'!N$123</f>
        <v>0</v>
      </c>
      <c r="R89" s="259">
        <f>'Cost Option 2'!O$123</f>
        <v>0</v>
      </c>
      <c r="S89" s="259">
        <f>'Cost Option 2'!P$123</f>
        <v>0</v>
      </c>
      <c r="T89" s="259">
        <f>'Cost Option 2'!Q$123</f>
        <v>0</v>
      </c>
      <c r="U89" s="259">
        <f>'Cost Option 2'!R$123</f>
        <v>0</v>
      </c>
      <c r="V89" s="259">
        <f>'Cost Option 2'!S$123</f>
        <v>0</v>
      </c>
      <c r="W89" s="259">
        <f>'Cost Option 2'!T$123</f>
        <v>0</v>
      </c>
      <c r="X89" s="259">
        <f>'Cost Option 2'!U$123</f>
        <v>0</v>
      </c>
      <c r="Y89" s="259">
        <f>'Cost Option 2'!V$123</f>
        <v>0</v>
      </c>
      <c r="Z89" s="259">
        <f>'Cost Option 2'!W$123</f>
        <v>0</v>
      </c>
      <c r="AA89" s="259">
        <f>'Cost Option 2'!X$123</f>
        <v>0</v>
      </c>
      <c r="AB89" s="259">
        <f>'Cost Option 2'!Y$123</f>
        <v>0</v>
      </c>
      <c r="AC89" s="259">
        <f>'Cost Option 2'!Z$123</f>
        <v>0</v>
      </c>
      <c r="AD89" s="259">
        <f>'Cost Option 2'!AA$123</f>
        <v>0</v>
      </c>
      <c r="AE89" s="259">
        <f>'Cost Option 2'!AB$123</f>
        <v>0</v>
      </c>
      <c r="AF89" s="259">
        <f>'Cost Option 2'!AC$123</f>
        <v>0</v>
      </c>
      <c r="AG89" s="259">
        <f>'Cost Option 2'!AD$123</f>
        <v>0</v>
      </c>
      <c r="AH89" s="259">
        <f>'Cost Option 2'!AE$123</f>
        <v>0</v>
      </c>
      <c r="AI89" s="259">
        <f>'Cost Option 2'!AF$123</f>
        <v>0</v>
      </c>
      <c r="AJ89" s="259">
        <f>'Cost Option 2'!AG$123</f>
        <v>0</v>
      </c>
      <c r="AK89" s="259">
        <f>'Cost Option 2'!AH$123</f>
        <v>0</v>
      </c>
      <c r="AL89" s="259">
        <f>'Cost Option 2'!AI$123</f>
        <v>0</v>
      </c>
      <c r="AM89" s="259">
        <f>'Cost Option 2'!AJ$123</f>
        <v>0</v>
      </c>
      <c r="AN89" s="259">
        <f>'Cost Option 2'!AK$123</f>
        <v>0</v>
      </c>
      <c r="AO89" s="259">
        <f>'Cost Option 2'!AL$123</f>
        <v>0</v>
      </c>
      <c r="AP89" s="259">
        <f>'Cost Option 2'!AM$123</f>
        <v>0</v>
      </c>
      <c r="AQ89" s="259">
        <f>'Cost Option 2'!AN$123</f>
        <v>0</v>
      </c>
      <c r="AR89" s="259">
        <f>'Cost Option 2'!AO$123</f>
        <v>0</v>
      </c>
      <c r="AS89" s="259">
        <f>'Cost Option 2'!AP$123</f>
        <v>0</v>
      </c>
      <c r="AT89" s="259">
        <f>'Cost Option 2'!AQ$123</f>
        <v>0</v>
      </c>
      <c r="AU89" s="259">
        <f>'Cost Option 2'!AR$123</f>
        <v>0</v>
      </c>
      <c r="AV89" s="259">
        <f>'Cost Option 2'!AS$123</f>
        <v>0</v>
      </c>
      <c r="AW89" s="259">
        <f>'Cost Option 2'!AT$123</f>
        <v>0</v>
      </c>
      <c r="AX89" s="259">
        <f>'Cost Option 2'!AU$123</f>
        <v>0</v>
      </c>
      <c r="AY89" s="259">
        <f>'Cost Option 2'!AV$123</f>
        <v>0</v>
      </c>
      <c r="AZ89" s="259">
        <f>'Cost Option 2'!AW$123</f>
        <v>0</v>
      </c>
      <c r="BA89" s="259">
        <f>'Cost Option 2'!AX$123</f>
        <v>0</v>
      </c>
      <c r="BB89" s="259">
        <f>'Cost Option 2'!AY$123</f>
        <v>0</v>
      </c>
      <c r="BC89" s="259">
        <f>'Cost Option 2'!AZ$123</f>
        <v>0</v>
      </c>
      <c r="BD89" s="259">
        <f>'Cost Option 2'!BA$123</f>
        <v>0</v>
      </c>
      <c r="BE89" s="259">
        <f>'Cost Option 2'!BB$123</f>
        <v>0</v>
      </c>
      <c r="BF89" s="259">
        <f>'Cost Option 2'!BC$123</f>
        <v>0</v>
      </c>
      <c r="BG89" s="259">
        <f>'Cost Option 2'!BD$123</f>
        <v>0</v>
      </c>
      <c r="BH89" s="259">
        <f>'Cost Option 2'!BE$123</f>
        <v>0</v>
      </c>
      <c r="BI89" s="259">
        <f>'Cost Option 2'!BF$123</f>
        <v>0</v>
      </c>
      <c r="BJ89" s="259">
        <f>'Cost Option 2'!BG$123</f>
        <v>0</v>
      </c>
      <c r="BK89" s="259">
        <f>'Cost Option 2'!BH$123</f>
        <v>0</v>
      </c>
      <c r="BL89" s="259">
        <f>'Cost Option 2'!BI$123</f>
        <v>0</v>
      </c>
      <c r="BM89" s="259">
        <f>'Cost Option 2'!BJ$123</f>
        <v>0</v>
      </c>
      <c r="BN89" s="259">
        <f>'Cost Option 2'!BK$123</f>
        <v>0</v>
      </c>
      <c r="BO89" s="259">
        <f>'Cost Option 2'!BL$123</f>
        <v>0</v>
      </c>
      <c r="BP89" s="259">
        <f>'Cost Option 2'!BM$123</f>
        <v>0</v>
      </c>
      <c r="BQ89" s="259">
        <f>'Cost Option 2'!BN$123</f>
        <v>0</v>
      </c>
      <c r="BR89" s="259">
        <f>'Cost Option 2'!BO$123</f>
        <v>0</v>
      </c>
      <c r="BS89" s="259">
        <f>'Cost Option 2'!BP$123</f>
        <v>0</v>
      </c>
      <c r="BT89" s="259">
        <f>'Cost Option 2'!BQ$123</f>
        <v>0</v>
      </c>
      <c r="BU89" s="259">
        <f>'Cost Option 2'!BR$123</f>
        <v>0</v>
      </c>
      <c r="BV89" s="259">
        <f>'Cost Option 2'!BS$123</f>
        <v>0</v>
      </c>
      <c r="BW89" s="259">
        <f>'Cost Option 2'!BT$123</f>
        <v>0</v>
      </c>
      <c r="BX89" s="259">
        <f>'Cost Option 2'!BU$123</f>
        <v>0</v>
      </c>
    </row>
    <row r="90" spans="1:76" x14ac:dyDescent="0.3">
      <c r="A90" s="608" t="str">
        <f>"Option 3 - "&amp; Factors!$B$18</f>
        <v xml:space="preserve">Option 3 - </v>
      </c>
      <c r="B90" s="609"/>
      <c r="C90" s="262">
        <f>'Cost Option 3'!$C$123</f>
        <v>0</v>
      </c>
      <c r="D90" s="101" t="str">
        <f t="shared" si="15"/>
        <v/>
      </c>
      <c r="E90" s="55" t="str">
        <f t="shared" si="16"/>
        <v/>
      </c>
      <c r="G90" s="259">
        <f>'Cost Option 3'!D$123</f>
        <v>0</v>
      </c>
      <c r="H90" s="259">
        <f>'Cost Option 3'!E$123</f>
        <v>0</v>
      </c>
      <c r="I90" s="259">
        <f>'Cost Option 3'!F$123</f>
        <v>0</v>
      </c>
      <c r="J90" s="259">
        <f>'Cost Option 3'!G$123</f>
        <v>0</v>
      </c>
      <c r="K90" s="259">
        <f>'Cost Option 3'!H$123</f>
        <v>0</v>
      </c>
      <c r="L90" s="259">
        <f>'Cost Option 3'!I$123</f>
        <v>0</v>
      </c>
      <c r="M90" s="259">
        <f>'Cost Option 3'!J$123</f>
        <v>0</v>
      </c>
      <c r="N90" s="259">
        <f>'Cost Option 3'!K$123</f>
        <v>0</v>
      </c>
      <c r="O90" s="259">
        <f>'Cost Option 3'!L$123</f>
        <v>0</v>
      </c>
      <c r="P90" s="259">
        <f>'Cost Option 3'!M$123</f>
        <v>0</v>
      </c>
      <c r="Q90" s="259">
        <f>'Cost Option 3'!N$123</f>
        <v>0</v>
      </c>
      <c r="R90" s="259">
        <f>'Cost Option 3'!O$123</f>
        <v>0</v>
      </c>
      <c r="S90" s="259">
        <f>'Cost Option 3'!P$123</f>
        <v>0</v>
      </c>
      <c r="T90" s="259">
        <f>'Cost Option 3'!Q$123</f>
        <v>0</v>
      </c>
      <c r="U90" s="259">
        <f>'Cost Option 3'!R$123</f>
        <v>0</v>
      </c>
      <c r="V90" s="259">
        <f>'Cost Option 3'!S$123</f>
        <v>0</v>
      </c>
      <c r="W90" s="259">
        <f>'Cost Option 3'!T$123</f>
        <v>0</v>
      </c>
      <c r="X90" s="259">
        <f>'Cost Option 3'!U$123</f>
        <v>0</v>
      </c>
      <c r="Y90" s="259">
        <f>'Cost Option 3'!V$123</f>
        <v>0</v>
      </c>
      <c r="Z90" s="259">
        <f>'Cost Option 3'!W$123</f>
        <v>0</v>
      </c>
      <c r="AA90" s="259">
        <f>'Cost Option 3'!X$123</f>
        <v>0</v>
      </c>
      <c r="AB90" s="259">
        <f>'Cost Option 3'!Y$123</f>
        <v>0</v>
      </c>
      <c r="AC90" s="259">
        <f>'Cost Option 3'!Z$123</f>
        <v>0</v>
      </c>
      <c r="AD90" s="259">
        <f>'Cost Option 3'!AA$123</f>
        <v>0</v>
      </c>
      <c r="AE90" s="259">
        <f>'Cost Option 3'!AB$123</f>
        <v>0</v>
      </c>
      <c r="AF90" s="259">
        <f>'Cost Option 3'!AC$123</f>
        <v>0</v>
      </c>
      <c r="AG90" s="259">
        <f>'Cost Option 3'!AD$123</f>
        <v>0</v>
      </c>
      <c r="AH90" s="259">
        <f>'Cost Option 3'!AE$123</f>
        <v>0</v>
      </c>
      <c r="AI90" s="259">
        <f>'Cost Option 3'!AF$123</f>
        <v>0</v>
      </c>
      <c r="AJ90" s="259">
        <f>'Cost Option 3'!AG$123</f>
        <v>0</v>
      </c>
      <c r="AK90" s="259">
        <f>'Cost Option 3'!AH$123</f>
        <v>0</v>
      </c>
      <c r="AL90" s="259">
        <f>'Cost Option 3'!AI$123</f>
        <v>0</v>
      </c>
      <c r="AM90" s="259">
        <f>'Cost Option 3'!AJ$123</f>
        <v>0</v>
      </c>
      <c r="AN90" s="259">
        <f>'Cost Option 3'!AK$123</f>
        <v>0</v>
      </c>
      <c r="AO90" s="259">
        <f>'Cost Option 3'!AL$123</f>
        <v>0</v>
      </c>
      <c r="AP90" s="259">
        <f>'Cost Option 3'!AM$123</f>
        <v>0</v>
      </c>
      <c r="AQ90" s="259">
        <f>'Cost Option 3'!AN$123</f>
        <v>0</v>
      </c>
      <c r="AR90" s="259">
        <f>'Cost Option 3'!AO$123</f>
        <v>0</v>
      </c>
      <c r="AS90" s="259">
        <f>'Cost Option 3'!AP$123</f>
        <v>0</v>
      </c>
      <c r="AT90" s="259">
        <f>'Cost Option 3'!AQ$123</f>
        <v>0</v>
      </c>
      <c r="AU90" s="259">
        <f>'Cost Option 3'!AR$123</f>
        <v>0</v>
      </c>
      <c r="AV90" s="259">
        <f>'Cost Option 3'!AS$123</f>
        <v>0</v>
      </c>
      <c r="AW90" s="259">
        <f>'Cost Option 3'!AT$123</f>
        <v>0</v>
      </c>
      <c r="AX90" s="259">
        <f>'Cost Option 3'!AU$123</f>
        <v>0</v>
      </c>
      <c r="AY90" s="259">
        <f>'Cost Option 3'!AV$123</f>
        <v>0</v>
      </c>
      <c r="AZ90" s="259">
        <f>'Cost Option 3'!AW$123</f>
        <v>0</v>
      </c>
      <c r="BA90" s="259">
        <f>'Cost Option 3'!AX$123</f>
        <v>0</v>
      </c>
      <c r="BB90" s="259">
        <f>'Cost Option 3'!AY$123</f>
        <v>0</v>
      </c>
      <c r="BC90" s="259">
        <f>'Cost Option 3'!AZ$123</f>
        <v>0</v>
      </c>
      <c r="BD90" s="259">
        <f>'Cost Option 3'!BA$123</f>
        <v>0</v>
      </c>
      <c r="BE90" s="259">
        <f>'Cost Option 3'!BB$123</f>
        <v>0</v>
      </c>
      <c r="BF90" s="259">
        <f>'Cost Option 3'!BC$123</f>
        <v>0</v>
      </c>
      <c r="BG90" s="259">
        <f>'Cost Option 3'!BD$123</f>
        <v>0</v>
      </c>
      <c r="BH90" s="259">
        <f>'Cost Option 3'!BE$123</f>
        <v>0</v>
      </c>
      <c r="BI90" s="259">
        <f>'Cost Option 3'!BF$123</f>
        <v>0</v>
      </c>
      <c r="BJ90" s="259">
        <f>'Cost Option 3'!BG$123</f>
        <v>0</v>
      </c>
      <c r="BK90" s="259">
        <f>'Cost Option 3'!BH$123</f>
        <v>0</v>
      </c>
      <c r="BL90" s="259">
        <f>'Cost Option 3'!BI$123</f>
        <v>0</v>
      </c>
      <c r="BM90" s="259">
        <f>'Cost Option 3'!BJ$123</f>
        <v>0</v>
      </c>
      <c r="BN90" s="259">
        <f>'Cost Option 3'!BK$123</f>
        <v>0</v>
      </c>
      <c r="BO90" s="259">
        <f>'Cost Option 3'!BL$123</f>
        <v>0</v>
      </c>
      <c r="BP90" s="259">
        <f>'Cost Option 3'!BM$123</f>
        <v>0</v>
      </c>
      <c r="BQ90" s="259">
        <f>'Cost Option 3'!BN$123</f>
        <v>0</v>
      </c>
      <c r="BR90" s="259">
        <f>'Cost Option 3'!BO$123</f>
        <v>0</v>
      </c>
      <c r="BS90" s="259">
        <f>'Cost Option 3'!BP$123</f>
        <v>0</v>
      </c>
      <c r="BT90" s="259">
        <f>'Cost Option 3'!BQ$123</f>
        <v>0</v>
      </c>
      <c r="BU90" s="259">
        <f>'Cost Option 3'!BR$123</f>
        <v>0</v>
      </c>
      <c r="BV90" s="259">
        <f>'Cost Option 3'!BS$123</f>
        <v>0</v>
      </c>
      <c r="BW90" s="259">
        <f>'Cost Option 3'!BT$123</f>
        <v>0</v>
      </c>
      <c r="BX90" s="259">
        <f>'Cost Option 3'!BU$123</f>
        <v>0</v>
      </c>
    </row>
    <row r="91" spans="1:76" x14ac:dyDescent="0.3">
      <c r="A91" s="608" t="str">
        <f>"Option 4 - "&amp; Factors!$B$19</f>
        <v xml:space="preserve">Option 4 - </v>
      </c>
      <c r="B91" s="609"/>
      <c r="C91" s="262">
        <f>'Cost Option 4'!$C$123</f>
        <v>0</v>
      </c>
      <c r="D91" s="101" t="str">
        <f t="shared" si="15"/>
        <v/>
      </c>
      <c r="E91" s="55" t="str">
        <f t="shared" si="16"/>
        <v/>
      </c>
      <c r="G91" s="259">
        <f>'Cost Option 4'!D$123</f>
        <v>0</v>
      </c>
      <c r="H91" s="259">
        <f>'Cost Option 4'!E$123</f>
        <v>0</v>
      </c>
      <c r="I91" s="259">
        <f>'Cost Option 4'!F$123</f>
        <v>0</v>
      </c>
      <c r="J91" s="259">
        <f>'Cost Option 4'!G$123</f>
        <v>0</v>
      </c>
      <c r="K91" s="259">
        <f>'Cost Option 4'!H$123</f>
        <v>0</v>
      </c>
      <c r="L91" s="259">
        <f>'Cost Option 4'!I$123</f>
        <v>0</v>
      </c>
      <c r="M91" s="259">
        <f>'Cost Option 4'!J$123</f>
        <v>0</v>
      </c>
      <c r="N91" s="259">
        <f>'Cost Option 4'!K$123</f>
        <v>0</v>
      </c>
      <c r="O91" s="259">
        <f>'Cost Option 4'!L$123</f>
        <v>0</v>
      </c>
      <c r="P91" s="259">
        <f>'Cost Option 4'!M$123</f>
        <v>0</v>
      </c>
      <c r="Q91" s="259">
        <f>'Cost Option 4'!N$123</f>
        <v>0</v>
      </c>
      <c r="R91" s="259">
        <f>'Cost Option 4'!O$123</f>
        <v>0</v>
      </c>
      <c r="S91" s="259">
        <f>'Cost Option 4'!P$123</f>
        <v>0</v>
      </c>
      <c r="T91" s="259">
        <f>'Cost Option 4'!Q$123</f>
        <v>0</v>
      </c>
      <c r="U91" s="259">
        <f>'Cost Option 4'!R$123</f>
        <v>0</v>
      </c>
      <c r="V91" s="259">
        <f>'Cost Option 4'!S$123</f>
        <v>0</v>
      </c>
      <c r="W91" s="259">
        <f>'Cost Option 4'!T$123</f>
        <v>0</v>
      </c>
      <c r="X91" s="259">
        <f>'Cost Option 4'!U$123</f>
        <v>0</v>
      </c>
      <c r="Y91" s="259">
        <f>'Cost Option 4'!V$123</f>
        <v>0</v>
      </c>
      <c r="Z91" s="259">
        <f>'Cost Option 4'!W$123</f>
        <v>0</v>
      </c>
      <c r="AA91" s="259">
        <f>'Cost Option 4'!X$123</f>
        <v>0</v>
      </c>
      <c r="AB91" s="259">
        <f>'Cost Option 4'!Y$123</f>
        <v>0</v>
      </c>
      <c r="AC91" s="259">
        <f>'Cost Option 4'!Z$123</f>
        <v>0</v>
      </c>
      <c r="AD91" s="259">
        <f>'Cost Option 4'!AA$123</f>
        <v>0</v>
      </c>
      <c r="AE91" s="259">
        <f>'Cost Option 4'!AB$123</f>
        <v>0</v>
      </c>
      <c r="AF91" s="259">
        <f>'Cost Option 4'!AC$123</f>
        <v>0</v>
      </c>
      <c r="AG91" s="259">
        <f>'Cost Option 4'!AD$123</f>
        <v>0</v>
      </c>
      <c r="AH91" s="259">
        <f>'Cost Option 4'!AE$123</f>
        <v>0</v>
      </c>
      <c r="AI91" s="259">
        <f>'Cost Option 4'!AF$123</f>
        <v>0</v>
      </c>
      <c r="AJ91" s="259">
        <f>'Cost Option 4'!AG$123</f>
        <v>0</v>
      </c>
      <c r="AK91" s="259">
        <f>'Cost Option 4'!AH$123</f>
        <v>0</v>
      </c>
      <c r="AL91" s="259">
        <f>'Cost Option 4'!AI$123</f>
        <v>0</v>
      </c>
      <c r="AM91" s="259">
        <f>'Cost Option 4'!AJ$123</f>
        <v>0</v>
      </c>
      <c r="AN91" s="259">
        <f>'Cost Option 4'!AK$123</f>
        <v>0</v>
      </c>
      <c r="AO91" s="259">
        <f>'Cost Option 4'!AL$123</f>
        <v>0</v>
      </c>
      <c r="AP91" s="259">
        <f>'Cost Option 4'!AM$123</f>
        <v>0</v>
      </c>
      <c r="AQ91" s="259">
        <f>'Cost Option 4'!AN$123</f>
        <v>0</v>
      </c>
      <c r="AR91" s="259">
        <f>'Cost Option 4'!AO$123</f>
        <v>0</v>
      </c>
      <c r="AS91" s="259">
        <f>'Cost Option 4'!AP$123</f>
        <v>0</v>
      </c>
      <c r="AT91" s="259">
        <f>'Cost Option 4'!AQ$123</f>
        <v>0</v>
      </c>
      <c r="AU91" s="259">
        <f>'Cost Option 4'!AR$123</f>
        <v>0</v>
      </c>
      <c r="AV91" s="259">
        <f>'Cost Option 4'!AS$123</f>
        <v>0</v>
      </c>
      <c r="AW91" s="259">
        <f>'Cost Option 4'!AT$123</f>
        <v>0</v>
      </c>
      <c r="AX91" s="259">
        <f>'Cost Option 4'!AU$123</f>
        <v>0</v>
      </c>
      <c r="AY91" s="259">
        <f>'Cost Option 4'!AV$123</f>
        <v>0</v>
      </c>
      <c r="AZ91" s="259">
        <f>'Cost Option 4'!AW$123</f>
        <v>0</v>
      </c>
      <c r="BA91" s="259">
        <f>'Cost Option 4'!AX$123</f>
        <v>0</v>
      </c>
      <c r="BB91" s="259">
        <f>'Cost Option 4'!AY$123</f>
        <v>0</v>
      </c>
      <c r="BC91" s="259">
        <f>'Cost Option 4'!AZ$123</f>
        <v>0</v>
      </c>
      <c r="BD91" s="259">
        <f>'Cost Option 4'!BA$123</f>
        <v>0</v>
      </c>
      <c r="BE91" s="259">
        <f>'Cost Option 4'!BB$123</f>
        <v>0</v>
      </c>
      <c r="BF91" s="259">
        <f>'Cost Option 4'!BC$123</f>
        <v>0</v>
      </c>
      <c r="BG91" s="259">
        <f>'Cost Option 4'!BD$123</f>
        <v>0</v>
      </c>
      <c r="BH91" s="259">
        <f>'Cost Option 4'!BE$123</f>
        <v>0</v>
      </c>
      <c r="BI91" s="259">
        <f>'Cost Option 4'!BF$123</f>
        <v>0</v>
      </c>
      <c r="BJ91" s="259">
        <f>'Cost Option 4'!BG$123</f>
        <v>0</v>
      </c>
      <c r="BK91" s="259">
        <f>'Cost Option 4'!BH$123</f>
        <v>0</v>
      </c>
      <c r="BL91" s="259">
        <f>'Cost Option 4'!BI$123</f>
        <v>0</v>
      </c>
      <c r="BM91" s="259">
        <f>'Cost Option 4'!BJ$123</f>
        <v>0</v>
      </c>
      <c r="BN91" s="259">
        <f>'Cost Option 4'!BK$123</f>
        <v>0</v>
      </c>
      <c r="BO91" s="259">
        <f>'Cost Option 4'!BL$123</f>
        <v>0</v>
      </c>
      <c r="BP91" s="259">
        <f>'Cost Option 4'!BM$123</f>
        <v>0</v>
      </c>
      <c r="BQ91" s="259">
        <f>'Cost Option 4'!BN$123</f>
        <v>0</v>
      </c>
      <c r="BR91" s="259">
        <f>'Cost Option 4'!BO$123</f>
        <v>0</v>
      </c>
      <c r="BS91" s="259">
        <f>'Cost Option 4'!BP$123</f>
        <v>0</v>
      </c>
      <c r="BT91" s="259">
        <f>'Cost Option 4'!BQ$123</f>
        <v>0</v>
      </c>
      <c r="BU91" s="259">
        <f>'Cost Option 4'!BR$123</f>
        <v>0</v>
      </c>
      <c r="BV91" s="259">
        <f>'Cost Option 4'!BS$123</f>
        <v>0</v>
      </c>
      <c r="BW91" s="259">
        <f>'Cost Option 4'!BT$123</f>
        <v>0</v>
      </c>
      <c r="BX91" s="259">
        <f>'Cost Option 4'!BU$123</f>
        <v>0</v>
      </c>
    </row>
    <row r="92" spans="1:76" x14ac:dyDescent="0.3">
      <c r="A92" s="608" t="str">
        <f>"Option 5 - "&amp; Factors!$B$20</f>
        <v xml:space="preserve">Option 5 - </v>
      </c>
      <c r="B92" s="609"/>
      <c r="C92" s="262">
        <f>'Cost Option 5'!$C$123</f>
        <v>0</v>
      </c>
      <c r="D92" s="101" t="str">
        <f t="shared" si="15"/>
        <v/>
      </c>
      <c r="E92" s="55" t="str">
        <f t="shared" si="16"/>
        <v/>
      </c>
      <c r="G92" s="259">
        <f>'Cost Option 5'!D$123</f>
        <v>0</v>
      </c>
      <c r="H92" s="259">
        <f>'Cost Option 5'!E$123</f>
        <v>0</v>
      </c>
      <c r="I92" s="259">
        <f>'Cost Option 5'!F$123</f>
        <v>0</v>
      </c>
      <c r="J92" s="259">
        <f>'Cost Option 5'!G$123</f>
        <v>0</v>
      </c>
      <c r="K92" s="259">
        <f>'Cost Option 5'!H$123</f>
        <v>0</v>
      </c>
      <c r="L92" s="259">
        <f>'Cost Option 5'!I$123</f>
        <v>0</v>
      </c>
      <c r="M92" s="259">
        <f>'Cost Option 5'!J$123</f>
        <v>0</v>
      </c>
      <c r="N92" s="259">
        <f>'Cost Option 5'!K$123</f>
        <v>0</v>
      </c>
      <c r="O92" s="259">
        <f>'Cost Option 5'!L$123</f>
        <v>0</v>
      </c>
      <c r="P92" s="259">
        <f>'Cost Option 5'!M$123</f>
        <v>0</v>
      </c>
      <c r="Q92" s="259">
        <f>'Cost Option 5'!N$123</f>
        <v>0</v>
      </c>
      <c r="R92" s="259">
        <f>'Cost Option 5'!O$123</f>
        <v>0</v>
      </c>
      <c r="S92" s="259">
        <f>'Cost Option 5'!P$123</f>
        <v>0</v>
      </c>
      <c r="T92" s="259">
        <f>'Cost Option 5'!Q$123</f>
        <v>0</v>
      </c>
      <c r="U92" s="259">
        <f>'Cost Option 5'!R$123</f>
        <v>0</v>
      </c>
      <c r="V92" s="259">
        <f>'Cost Option 5'!S$123</f>
        <v>0</v>
      </c>
      <c r="W92" s="259">
        <f>'Cost Option 5'!T$123</f>
        <v>0</v>
      </c>
      <c r="X92" s="259">
        <f>'Cost Option 5'!U$123</f>
        <v>0</v>
      </c>
      <c r="Y92" s="259">
        <f>'Cost Option 5'!V$123</f>
        <v>0</v>
      </c>
      <c r="Z92" s="259">
        <f>'Cost Option 5'!W$123</f>
        <v>0</v>
      </c>
      <c r="AA92" s="259">
        <f>'Cost Option 5'!X$123</f>
        <v>0</v>
      </c>
      <c r="AB92" s="259">
        <f>'Cost Option 5'!Y$123</f>
        <v>0</v>
      </c>
      <c r="AC92" s="259">
        <f>'Cost Option 5'!Z$123</f>
        <v>0</v>
      </c>
      <c r="AD92" s="259">
        <f>'Cost Option 5'!AA$123</f>
        <v>0</v>
      </c>
      <c r="AE92" s="259">
        <f>'Cost Option 5'!AB$123</f>
        <v>0</v>
      </c>
      <c r="AF92" s="259">
        <f>'Cost Option 5'!AC$123</f>
        <v>0</v>
      </c>
      <c r="AG92" s="259">
        <f>'Cost Option 5'!AD$123</f>
        <v>0</v>
      </c>
      <c r="AH92" s="259">
        <f>'Cost Option 5'!AE$123</f>
        <v>0</v>
      </c>
      <c r="AI92" s="259">
        <f>'Cost Option 5'!AF$123</f>
        <v>0</v>
      </c>
      <c r="AJ92" s="259">
        <f>'Cost Option 5'!AG$123</f>
        <v>0</v>
      </c>
      <c r="AK92" s="259">
        <f>'Cost Option 5'!AH$123</f>
        <v>0</v>
      </c>
      <c r="AL92" s="259">
        <f>'Cost Option 5'!AI$123</f>
        <v>0</v>
      </c>
      <c r="AM92" s="259">
        <f>'Cost Option 5'!AJ$123</f>
        <v>0</v>
      </c>
      <c r="AN92" s="259">
        <f>'Cost Option 5'!AK$123</f>
        <v>0</v>
      </c>
      <c r="AO92" s="259">
        <f>'Cost Option 5'!AL$123</f>
        <v>0</v>
      </c>
      <c r="AP92" s="259">
        <f>'Cost Option 5'!AM$123</f>
        <v>0</v>
      </c>
      <c r="AQ92" s="259">
        <f>'Cost Option 5'!AN$123</f>
        <v>0</v>
      </c>
      <c r="AR92" s="259">
        <f>'Cost Option 5'!AO$123</f>
        <v>0</v>
      </c>
      <c r="AS92" s="259">
        <f>'Cost Option 5'!AP$123</f>
        <v>0</v>
      </c>
      <c r="AT92" s="259">
        <f>'Cost Option 5'!AQ$123</f>
        <v>0</v>
      </c>
      <c r="AU92" s="259">
        <f>'Cost Option 5'!AR$123</f>
        <v>0</v>
      </c>
      <c r="AV92" s="259">
        <f>'Cost Option 5'!AS$123</f>
        <v>0</v>
      </c>
      <c r="AW92" s="259">
        <f>'Cost Option 5'!AT$123</f>
        <v>0</v>
      </c>
      <c r="AX92" s="259">
        <f>'Cost Option 5'!AU$123</f>
        <v>0</v>
      </c>
      <c r="AY92" s="259">
        <f>'Cost Option 5'!AV$123</f>
        <v>0</v>
      </c>
      <c r="AZ92" s="259">
        <f>'Cost Option 5'!AW$123</f>
        <v>0</v>
      </c>
      <c r="BA92" s="259">
        <f>'Cost Option 5'!AX$123</f>
        <v>0</v>
      </c>
      <c r="BB92" s="259">
        <f>'Cost Option 5'!AY$123</f>
        <v>0</v>
      </c>
      <c r="BC92" s="259">
        <f>'Cost Option 5'!AZ$123</f>
        <v>0</v>
      </c>
      <c r="BD92" s="259">
        <f>'Cost Option 5'!BA$123</f>
        <v>0</v>
      </c>
      <c r="BE92" s="259">
        <f>'Cost Option 5'!BB$123</f>
        <v>0</v>
      </c>
      <c r="BF92" s="259">
        <f>'Cost Option 5'!BC$123</f>
        <v>0</v>
      </c>
      <c r="BG92" s="259">
        <f>'Cost Option 5'!BD$123</f>
        <v>0</v>
      </c>
      <c r="BH92" s="259">
        <f>'Cost Option 5'!BE$123</f>
        <v>0</v>
      </c>
      <c r="BI92" s="259">
        <f>'Cost Option 5'!BF$123</f>
        <v>0</v>
      </c>
      <c r="BJ92" s="259">
        <f>'Cost Option 5'!BG$123</f>
        <v>0</v>
      </c>
      <c r="BK92" s="259">
        <f>'Cost Option 5'!BH$123</f>
        <v>0</v>
      </c>
      <c r="BL92" s="259">
        <f>'Cost Option 5'!BI$123</f>
        <v>0</v>
      </c>
      <c r="BM92" s="259">
        <f>'Cost Option 5'!BJ$123</f>
        <v>0</v>
      </c>
      <c r="BN92" s="259">
        <f>'Cost Option 5'!BK$123</f>
        <v>0</v>
      </c>
      <c r="BO92" s="259">
        <f>'Cost Option 5'!BL$123</f>
        <v>0</v>
      </c>
      <c r="BP92" s="259">
        <f>'Cost Option 5'!BM$123</f>
        <v>0</v>
      </c>
      <c r="BQ92" s="259">
        <f>'Cost Option 5'!BN$123</f>
        <v>0</v>
      </c>
      <c r="BR92" s="259">
        <f>'Cost Option 5'!BO$123</f>
        <v>0</v>
      </c>
      <c r="BS92" s="259">
        <f>'Cost Option 5'!BP$123</f>
        <v>0</v>
      </c>
      <c r="BT92" s="259">
        <f>'Cost Option 5'!BQ$123</f>
        <v>0</v>
      </c>
      <c r="BU92" s="259">
        <f>'Cost Option 5'!BR$123</f>
        <v>0</v>
      </c>
      <c r="BV92" s="259">
        <f>'Cost Option 5'!BS$123</f>
        <v>0</v>
      </c>
      <c r="BW92" s="259">
        <f>'Cost Option 5'!BT$123</f>
        <v>0</v>
      </c>
      <c r="BX92" s="259">
        <f>'Cost Option 5'!BU$123</f>
        <v>0</v>
      </c>
    </row>
    <row r="93" spans="1:76" x14ac:dyDescent="0.3">
      <c r="A93" s="608" t="str">
        <f>"Option 6 - "&amp; Factors!$B$21</f>
        <v xml:space="preserve">Option 6 - </v>
      </c>
      <c r="B93" s="609"/>
      <c r="C93" s="262">
        <f>'Cost Option 6'!$C$123</f>
        <v>0</v>
      </c>
      <c r="D93" s="101" t="str">
        <f t="shared" si="15"/>
        <v/>
      </c>
      <c r="E93" s="55" t="str">
        <f t="shared" si="16"/>
        <v/>
      </c>
      <c r="G93" s="259">
        <f>'Cost Option 6'!D$123</f>
        <v>0</v>
      </c>
      <c r="H93" s="259">
        <f>'Cost Option 6'!E$123</f>
        <v>0</v>
      </c>
      <c r="I93" s="259">
        <f>'Cost Option 6'!F$123</f>
        <v>0</v>
      </c>
      <c r="J93" s="259">
        <f>'Cost Option 6'!G$123</f>
        <v>0</v>
      </c>
      <c r="K93" s="259">
        <f>'Cost Option 6'!H$123</f>
        <v>0</v>
      </c>
      <c r="L93" s="259">
        <f>'Cost Option 6'!I$123</f>
        <v>0</v>
      </c>
      <c r="M93" s="259">
        <f>'Cost Option 6'!J$123</f>
        <v>0</v>
      </c>
      <c r="N93" s="259">
        <f>'Cost Option 6'!K$123</f>
        <v>0</v>
      </c>
      <c r="O93" s="259">
        <f>'Cost Option 6'!L$123</f>
        <v>0</v>
      </c>
      <c r="P93" s="259">
        <f>'Cost Option 6'!M$123</f>
        <v>0</v>
      </c>
      <c r="Q93" s="259">
        <f>'Cost Option 6'!N$123</f>
        <v>0</v>
      </c>
      <c r="R93" s="259">
        <f>'Cost Option 6'!O$123</f>
        <v>0</v>
      </c>
      <c r="S93" s="259">
        <f>'Cost Option 6'!P$123</f>
        <v>0</v>
      </c>
      <c r="T93" s="259">
        <f>'Cost Option 6'!Q$123</f>
        <v>0</v>
      </c>
      <c r="U93" s="259">
        <f>'Cost Option 6'!R$123</f>
        <v>0</v>
      </c>
      <c r="V93" s="259">
        <f>'Cost Option 6'!S$123</f>
        <v>0</v>
      </c>
      <c r="W93" s="259">
        <f>'Cost Option 6'!T$123</f>
        <v>0</v>
      </c>
      <c r="X93" s="259">
        <f>'Cost Option 6'!U$123</f>
        <v>0</v>
      </c>
      <c r="Y93" s="259">
        <f>'Cost Option 6'!V$123</f>
        <v>0</v>
      </c>
      <c r="Z93" s="259">
        <f>'Cost Option 6'!W$123</f>
        <v>0</v>
      </c>
      <c r="AA93" s="259">
        <f>'Cost Option 6'!X$123</f>
        <v>0</v>
      </c>
      <c r="AB93" s="259">
        <f>'Cost Option 6'!Y$123</f>
        <v>0</v>
      </c>
      <c r="AC93" s="259">
        <f>'Cost Option 6'!Z$123</f>
        <v>0</v>
      </c>
      <c r="AD93" s="259">
        <f>'Cost Option 6'!AA$123</f>
        <v>0</v>
      </c>
      <c r="AE93" s="259">
        <f>'Cost Option 6'!AB$123</f>
        <v>0</v>
      </c>
      <c r="AF93" s="259">
        <f>'Cost Option 6'!AC$123</f>
        <v>0</v>
      </c>
      <c r="AG93" s="259">
        <f>'Cost Option 6'!AD$123</f>
        <v>0</v>
      </c>
      <c r="AH93" s="259">
        <f>'Cost Option 6'!AE$123</f>
        <v>0</v>
      </c>
      <c r="AI93" s="259">
        <f>'Cost Option 6'!AF$123</f>
        <v>0</v>
      </c>
      <c r="AJ93" s="259">
        <f>'Cost Option 6'!AG$123</f>
        <v>0</v>
      </c>
      <c r="AK93" s="259">
        <f>'Cost Option 6'!AH$123</f>
        <v>0</v>
      </c>
      <c r="AL93" s="259">
        <f>'Cost Option 6'!AI$123</f>
        <v>0</v>
      </c>
      <c r="AM93" s="259">
        <f>'Cost Option 6'!AJ$123</f>
        <v>0</v>
      </c>
      <c r="AN93" s="259">
        <f>'Cost Option 6'!AK$123</f>
        <v>0</v>
      </c>
      <c r="AO93" s="259">
        <f>'Cost Option 6'!AL$123</f>
        <v>0</v>
      </c>
      <c r="AP93" s="259">
        <f>'Cost Option 6'!AM$123</f>
        <v>0</v>
      </c>
      <c r="AQ93" s="259">
        <f>'Cost Option 6'!AN$123</f>
        <v>0</v>
      </c>
      <c r="AR93" s="259">
        <f>'Cost Option 6'!AO$123</f>
        <v>0</v>
      </c>
      <c r="AS93" s="259">
        <f>'Cost Option 6'!AP$123</f>
        <v>0</v>
      </c>
      <c r="AT93" s="259">
        <f>'Cost Option 6'!AQ$123</f>
        <v>0</v>
      </c>
      <c r="AU93" s="259">
        <f>'Cost Option 6'!AR$123</f>
        <v>0</v>
      </c>
      <c r="AV93" s="259">
        <f>'Cost Option 6'!AS$123</f>
        <v>0</v>
      </c>
      <c r="AW93" s="259">
        <f>'Cost Option 6'!AT$123</f>
        <v>0</v>
      </c>
      <c r="AX93" s="259">
        <f>'Cost Option 6'!AU$123</f>
        <v>0</v>
      </c>
      <c r="AY93" s="259">
        <f>'Cost Option 6'!AV$123</f>
        <v>0</v>
      </c>
      <c r="AZ93" s="259">
        <f>'Cost Option 6'!AW$123</f>
        <v>0</v>
      </c>
      <c r="BA93" s="259">
        <f>'Cost Option 6'!AX$123</f>
        <v>0</v>
      </c>
      <c r="BB93" s="259">
        <f>'Cost Option 6'!AY$123</f>
        <v>0</v>
      </c>
      <c r="BC93" s="259">
        <f>'Cost Option 6'!AZ$123</f>
        <v>0</v>
      </c>
      <c r="BD93" s="259">
        <f>'Cost Option 6'!BA$123</f>
        <v>0</v>
      </c>
      <c r="BE93" s="259">
        <f>'Cost Option 6'!BB$123</f>
        <v>0</v>
      </c>
      <c r="BF93" s="259">
        <f>'Cost Option 6'!BC$123</f>
        <v>0</v>
      </c>
      <c r="BG93" s="259">
        <f>'Cost Option 6'!BD$123</f>
        <v>0</v>
      </c>
      <c r="BH93" s="259">
        <f>'Cost Option 6'!BE$123</f>
        <v>0</v>
      </c>
      <c r="BI93" s="259">
        <f>'Cost Option 6'!BF$123</f>
        <v>0</v>
      </c>
      <c r="BJ93" s="259">
        <f>'Cost Option 6'!BG$123</f>
        <v>0</v>
      </c>
      <c r="BK93" s="259">
        <f>'Cost Option 6'!BH$123</f>
        <v>0</v>
      </c>
      <c r="BL93" s="259">
        <f>'Cost Option 6'!BI$123</f>
        <v>0</v>
      </c>
      <c r="BM93" s="259">
        <f>'Cost Option 6'!BJ$123</f>
        <v>0</v>
      </c>
      <c r="BN93" s="259">
        <f>'Cost Option 6'!BK$123</f>
        <v>0</v>
      </c>
      <c r="BO93" s="259">
        <f>'Cost Option 6'!BL$123</f>
        <v>0</v>
      </c>
      <c r="BP93" s="259">
        <f>'Cost Option 6'!BM$123</f>
        <v>0</v>
      </c>
      <c r="BQ93" s="259">
        <f>'Cost Option 6'!BN$123</f>
        <v>0</v>
      </c>
      <c r="BR93" s="259">
        <f>'Cost Option 6'!BO$123</f>
        <v>0</v>
      </c>
      <c r="BS93" s="259">
        <f>'Cost Option 6'!BP$123</f>
        <v>0</v>
      </c>
      <c r="BT93" s="259">
        <f>'Cost Option 6'!BQ$123</f>
        <v>0</v>
      </c>
      <c r="BU93" s="259">
        <f>'Cost Option 6'!BR$123</f>
        <v>0</v>
      </c>
      <c r="BV93" s="259">
        <f>'Cost Option 6'!BS$123</f>
        <v>0</v>
      </c>
      <c r="BW93" s="259">
        <f>'Cost Option 6'!BT$123</f>
        <v>0</v>
      </c>
      <c r="BX93" s="259">
        <f>'Cost Option 6'!BU$123</f>
        <v>0</v>
      </c>
    </row>
  </sheetData>
  <sheetProtection algorithmName="SHA-512" hashValue="AxkLB6TtOJKEAlQ2PhBQSr3AEqSXHHhUVbXkEwOmODFdTSi+H4AHNIokEPnlCQhttf6Aj1kHyrkAnmvI91eiwg==" saltValue="ImMX3Ze34lyLu/IuzsLItQ==" spinCount="100000" sheet="1" objects="1" scenarios="1"/>
  <mergeCells count="83">
    <mergeCell ref="A81:B81"/>
    <mergeCell ref="A82:B82"/>
    <mergeCell ref="A83:B83"/>
    <mergeCell ref="A86:B86"/>
    <mergeCell ref="A71:B71"/>
    <mergeCell ref="A72:B72"/>
    <mergeCell ref="A73:B73"/>
    <mergeCell ref="A75:B75"/>
    <mergeCell ref="A76:B76"/>
    <mergeCell ref="A77:B77"/>
    <mergeCell ref="A78:B78"/>
    <mergeCell ref="A79:B79"/>
    <mergeCell ref="A80:B80"/>
    <mergeCell ref="A93:B93"/>
    <mergeCell ref="A87:B87"/>
    <mergeCell ref="A88:B88"/>
    <mergeCell ref="A89:B89"/>
    <mergeCell ref="A90:B90"/>
    <mergeCell ref="A91:B91"/>
    <mergeCell ref="A92:B92"/>
    <mergeCell ref="A66:B66"/>
    <mergeCell ref="A67:B67"/>
    <mergeCell ref="A68:B68"/>
    <mergeCell ref="A69:B69"/>
    <mergeCell ref="A70:B70"/>
    <mergeCell ref="A56:B56"/>
    <mergeCell ref="A59:B59"/>
    <mergeCell ref="A60:B60"/>
    <mergeCell ref="A61:B61"/>
    <mergeCell ref="A62:B62"/>
    <mergeCell ref="A57:B57"/>
    <mergeCell ref="A58:B58"/>
    <mergeCell ref="A63:B63"/>
    <mergeCell ref="A31:B31"/>
    <mergeCell ref="A32:B32"/>
    <mergeCell ref="A33:B33"/>
    <mergeCell ref="A46:B46"/>
    <mergeCell ref="A47:B47"/>
    <mergeCell ref="A41:B41"/>
    <mergeCell ref="A53:B53"/>
    <mergeCell ref="A36:B36"/>
    <mergeCell ref="A37:B37"/>
    <mergeCell ref="A38:B38"/>
    <mergeCell ref="A40:B40"/>
    <mergeCell ref="A42:B42"/>
    <mergeCell ref="A43:B43"/>
    <mergeCell ref="A39:B39"/>
    <mergeCell ref="A48:B48"/>
    <mergeCell ref="A49:B49"/>
    <mergeCell ref="A50:B50"/>
    <mergeCell ref="A51:B51"/>
    <mergeCell ref="A52:B52"/>
    <mergeCell ref="A9:B9"/>
    <mergeCell ref="A10:B10"/>
    <mergeCell ref="A12:B12"/>
    <mergeCell ref="A35:B35"/>
    <mergeCell ref="A45:B45"/>
    <mergeCell ref="A29:B29"/>
    <mergeCell ref="A15:B15"/>
    <mergeCell ref="A25:B25"/>
    <mergeCell ref="A11:B11"/>
    <mergeCell ref="A34:B34"/>
    <mergeCell ref="A7:B7"/>
    <mergeCell ref="A3:B3"/>
    <mergeCell ref="A4:B4"/>
    <mergeCell ref="A5:B5"/>
    <mergeCell ref="A6:B6"/>
    <mergeCell ref="A55:B55"/>
    <mergeCell ref="A65:B65"/>
    <mergeCell ref="A85:B85"/>
    <mergeCell ref="A8:B8"/>
    <mergeCell ref="A16:B16"/>
    <mergeCell ref="A30:B30"/>
    <mergeCell ref="A17:B17"/>
    <mergeCell ref="A18:B18"/>
    <mergeCell ref="A19:B19"/>
    <mergeCell ref="A20:B20"/>
    <mergeCell ref="A21:B21"/>
    <mergeCell ref="A22:B22"/>
    <mergeCell ref="A23:B23"/>
    <mergeCell ref="A26:B26"/>
    <mergeCell ref="A27:B27"/>
    <mergeCell ref="A28:B28"/>
  </mergeCells>
  <hyperlinks>
    <hyperlink ref="C1" location="'User Instructions'!A1" display="Back to User Instructions" xr:uid="{00000000-0004-0000-0400-000000000000}"/>
    <hyperlink ref="C1:D1" location="'User Instructions'!A1" display="Back to Instructions" xr:uid="{00000000-0004-0000-0400-000001000000}"/>
    <hyperlink ref="C2" location="'Model Structure'!A1" display="Back to Model Structure" xr:uid="{00000000-0004-0000-0400-000002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theme="5" tint="0.39997558519241921"/>
  </sheetPr>
  <dimension ref="A1:BU124"/>
  <sheetViews>
    <sheetView zoomScaleNormal="100" workbookViewId="0">
      <pane xSplit="1" ySplit="3" topLeftCell="E4" activePane="bottomRight" state="frozen"/>
      <selection activeCell="D83" sqref="D83"/>
      <selection pane="topRight" activeCell="D83" sqref="D83"/>
      <selection pane="bottomLeft" activeCell="D83" sqref="D83"/>
      <selection pane="bottomRight" activeCell="D83" sqref="D83"/>
    </sheetView>
  </sheetViews>
  <sheetFormatPr defaultColWidth="9.109375" defaultRowHeight="11.4" x14ac:dyDescent="0.2"/>
  <cols>
    <col min="1" max="1" width="95.5546875" style="7" customWidth="1"/>
    <col min="2" max="2" width="24.6640625" style="7" bestFit="1" customWidth="1"/>
    <col min="3" max="3" width="20" style="7" bestFit="1" customWidth="1"/>
    <col min="4" max="73" width="15.6640625" style="7" customWidth="1"/>
    <col min="74" max="16384" width="9.109375" style="7"/>
  </cols>
  <sheetData>
    <row r="1" spans="1:73" ht="15" customHeight="1" x14ac:dyDescent="0.25">
      <c r="A1" s="129" t="str">
        <f>"COSTS ANALYSIS - " &amp; Factors!$C$10</f>
        <v xml:space="preserve">COSTS ANALYSIS - </v>
      </c>
      <c r="B1" s="130"/>
      <c r="C1" s="130"/>
      <c r="D1" s="624" t="s">
        <v>421</v>
      </c>
      <c r="E1" s="624"/>
      <c r="F1" s="382" t="s">
        <v>573</v>
      </c>
    </row>
    <row r="2" spans="1:73" s="394" customFormat="1" ht="15" customHeight="1" x14ac:dyDescent="0.25">
      <c r="A2" s="390"/>
      <c r="B2" s="391"/>
      <c r="C2" s="392"/>
      <c r="D2" s="393"/>
      <c r="E2" s="393"/>
      <c r="F2" s="389"/>
    </row>
    <row r="3" spans="1:73" s="8" customFormat="1" ht="15" customHeight="1" x14ac:dyDescent="0.25">
      <c r="A3" s="136" t="str">
        <f>"OPTION 0 - " &amp; Factors!$B$15</f>
        <v xml:space="preserve">OPTION 0 - </v>
      </c>
      <c r="B3" s="67"/>
      <c r="C3" s="242"/>
      <c r="D3" s="19">
        <v>0</v>
      </c>
      <c r="E3" s="19">
        <v>1</v>
      </c>
      <c r="F3" s="19">
        <v>2</v>
      </c>
      <c r="G3" s="19">
        <v>3</v>
      </c>
      <c r="H3" s="19">
        <v>4</v>
      </c>
      <c r="I3" s="19">
        <v>5</v>
      </c>
      <c r="J3" s="19">
        <v>6</v>
      </c>
      <c r="K3" s="19">
        <v>7</v>
      </c>
      <c r="L3" s="19">
        <v>8</v>
      </c>
      <c r="M3" s="19">
        <v>9</v>
      </c>
      <c r="N3" s="19">
        <v>10</v>
      </c>
      <c r="O3" s="19">
        <v>11</v>
      </c>
      <c r="P3" s="19">
        <v>12</v>
      </c>
      <c r="Q3" s="19">
        <v>13</v>
      </c>
      <c r="R3" s="19">
        <v>14</v>
      </c>
      <c r="S3" s="19">
        <v>15</v>
      </c>
      <c r="T3" s="19">
        <v>16</v>
      </c>
      <c r="U3" s="19">
        <v>17</v>
      </c>
      <c r="V3" s="19">
        <v>18</v>
      </c>
      <c r="W3" s="19">
        <v>19</v>
      </c>
      <c r="X3" s="19">
        <v>20</v>
      </c>
      <c r="Y3" s="19">
        <v>21</v>
      </c>
      <c r="Z3" s="19">
        <v>22</v>
      </c>
      <c r="AA3" s="19">
        <v>23</v>
      </c>
      <c r="AB3" s="19">
        <v>24</v>
      </c>
      <c r="AC3" s="19">
        <v>25</v>
      </c>
      <c r="AD3" s="19">
        <v>26</v>
      </c>
      <c r="AE3" s="19">
        <v>27</v>
      </c>
      <c r="AF3" s="19">
        <v>28</v>
      </c>
      <c r="AG3" s="19">
        <v>29</v>
      </c>
      <c r="AH3" s="19">
        <v>30</v>
      </c>
      <c r="AI3" s="19">
        <v>31</v>
      </c>
      <c r="AJ3" s="19">
        <v>32</v>
      </c>
      <c r="AK3" s="19">
        <v>33</v>
      </c>
      <c r="AL3" s="19">
        <v>34</v>
      </c>
      <c r="AM3" s="19">
        <v>35</v>
      </c>
      <c r="AN3" s="19">
        <v>36</v>
      </c>
      <c r="AO3" s="19">
        <v>37</v>
      </c>
      <c r="AP3" s="19">
        <v>38</v>
      </c>
      <c r="AQ3" s="19">
        <v>39</v>
      </c>
      <c r="AR3" s="19">
        <v>40</v>
      </c>
      <c r="AS3" s="19">
        <v>41</v>
      </c>
      <c r="AT3" s="19">
        <v>42</v>
      </c>
      <c r="AU3" s="19">
        <v>43</v>
      </c>
      <c r="AV3" s="19">
        <v>44</v>
      </c>
      <c r="AW3" s="19">
        <v>45</v>
      </c>
      <c r="AX3" s="19">
        <v>46</v>
      </c>
      <c r="AY3" s="19">
        <v>47</v>
      </c>
      <c r="AZ3" s="19">
        <v>48</v>
      </c>
      <c r="BA3" s="19">
        <v>49</v>
      </c>
      <c r="BB3" s="19">
        <v>50</v>
      </c>
      <c r="BC3" s="19">
        <v>51</v>
      </c>
      <c r="BD3" s="19">
        <v>52</v>
      </c>
      <c r="BE3" s="19">
        <v>53</v>
      </c>
      <c r="BF3" s="19">
        <v>54</v>
      </c>
      <c r="BG3" s="19">
        <v>55</v>
      </c>
      <c r="BH3" s="19">
        <v>56</v>
      </c>
      <c r="BI3" s="19">
        <v>57</v>
      </c>
      <c r="BJ3" s="19">
        <v>58</v>
      </c>
      <c r="BK3" s="184">
        <v>59</v>
      </c>
      <c r="BL3" s="184">
        <v>60</v>
      </c>
      <c r="BM3" s="184">
        <v>61</v>
      </c>
      <c r="BN3" s="184">
        <v>62</v>
      </c>
      <c r="BO3" s="184">
        <v>63</v>
      </c>
      <c r="BP3" s="184">
        <v>64</v>
      </c>
      <c r="BQ3" s="184">
        <v>65</v>
      </c>
      <c r="BR3" s="184">
        <v>66</v>
      </c>
      <c r="BS3" s="184">
        <v>67</v>
      </c>
      <c r="BT3" s="184">
        <v>68</v>
      </c>
      <c r="BU3" s="184">
        <v>69</v>
      </c>
    </row>
    <row r="4" spans="1:73" ht="14.25" customHeight="1" x14ac:dyDescent="0.25">
      <c r="A4" s="68" t="s">
        <v>605</v>
      </c>
      <c r="B4" s="80" t="s">
        <v>424</v>
      </c>
      <c r="C4" s="242" t="s">
        <v>358</v>
      </c>
      <c r="D4" s="22" t="str">
        <f>Factors!C$41</f>
        <v/>
      </c>
      <c r="E4" s="22" t="str">
        <f>Factors!D$41</f>
        <v/>
      </c>
      <c r="F4" s="22" t="str">
        <f>Factors!E$41</f>
        <v/>
      </c>
      <c r="G4" s="22" t="str">
        <f>Factors!F$41</f>
        <v/>
      </c>
      <c r="H4" s="22" t="str">
        <f>Factors!G$41</f>
        <v/>
      </c>
      <c r="I4" s="22" t="str">
        <f>Factors!H$41</f>
        <v/>
      </c>
      <c r="J4" s="22" t="str">
        <f>Factors!I$41</f>
        <v/>
      </c>
      <c r="K4" s="22" t="str">
        <f>Factors!J$41</f>
        <v/>
      </c>
      <c r="L4" s="22" t="str">
        <f>Factors!K$41</f>
        <v/>
      </c>
      <c r="M4" s="22" t="str">
        <f>Factors!L$41</f>
        <v/>
      </c>
      <c r="N4" s="22" t="str">
        <f>Factors!M$41</f>
        <v/>
      </c>
      <c r="O4" s="22" t="str">
        <f>Factors!N$41</f>
        <v/>
      </c>
      <c r="P4" s="22" t="str">
        <f>Factors!O$41</f>
        <v/>
      </c>
      <c r="Q4" s="22" t="str">
        <f>Factors!P$41</f>
        <v/>
      </c>
      <c r="R4" s="22" t="str">
        <f>Factors!Q$41</f>
        <v/>
      </c>
      <c r="S4" s="22" t="str">
        <f>Factors!R$41</f>
        <v/>
      </c>
      <c r="T4" s="22" t="str">
        <f>Factors!S$41</f>
        <v/>
      </c>
      <c r="U4" s="22" t="str">
        <f>Factors!T$41</f>
        <v/>
      </c>
      <c r="V4" s="22" t="str">
        <f>Factors!U$41</f>
        <v/>
      </c>
      <c r="W4" s="22" t="str">
        <f>Factors!V$41</f>
        <v/>
      </c>
      <c r="X4" s="22" t="str">
        <f>Factors!W$41</f>
        <v/>
      </c>
      <c r="Y4" s="22" t="str">
        <f>Factors!X$41</f>
        <v/>
      </c>
      <c r="Z4" s="22" t="str">
        <f>Factors!Y$41</f>
        <v/>
      </c>
      <c r="AA4" s="22" t="str">
        <f>Factors!Z$41</f>
        <v/>
      </c>
      <c r="AB4" s="22" t="str">
        <f>Factors!AA$41</f>
        <v/>
      </c>
      <c r="AC4" s="22" t="str">
        <f>Factors!AB$41</f>
        <v/>
      </c>
      <c r="AD4" s="22" t="str">
        <f>Factors!AC$41</f>
        <v/>
      </c>
      <c r="AE4" s="22" t="str">
        <f>Factors!AD$41</f>
        <v/>
      </c>
      <c r="AF4" s="22" t="str">
        <f>Factors!AE$41</f>
        <v/>
      </c>
      <c r="AG4" s="22" t="str">
        <f>Factors!AF$41</f>
        <v/>
      </c>
      <c r="AH4" s="22" t="str">
        <f>Factors!AG$41</f>
        <v/>
      </c>
      <c r="AI4" s="22" t="str">
        <f>Factors!AH$41</f>
        <v/>
      </c>
      <c r="AJ4" s="22" t="str">
        <f>Factors!AI$41</f>
        <v/>
      </c>
      <c r="AK4" s="22" t="str">
        <f>Factors!AJ$41</f>
        <v/>
      </c>
      <c r="AL4" s="22" t="str">
        <f>Factors!AK$41</f>
        <v/>
      </c>
      <c r="AM4" s="22" t="str">
        <f>Factors!AL$41</f>
        <v/>
      </c>
      <c r="AN4" s="22" t="str">
        <f>Factors!AM$41</f>
        <v/>
      </c>
      <c r="AO4" s="22" t="str">
        <f>Factors!AN$41</f>
        <v/>
      </c>
      <c r="AP4" s="22" t="str">
        <f>Factors!AO$41</f>
        <v/>
      </c>
      <c r="AQ4" s="22" t="str">
        <f>Factors!AP$41</f>
        <v/>
      </c>
      <c r="AR4" s="22" t="str">
        <f>Factors!AQ$41</f>
        <v/>
      </c>
      <c r="AS4" s="22" t="str">
        <f>Factors!AR$41</f>
        <v/>
      </c>
      <c r="AT4" s="22" t="str">
        <f>Factors!AS$41</f>
        <v/>
      </c>
      <c r="AU4" s="22" t="str">
        <f>Factors!AT$41</f>
        <v/>
      </c>
      <c r="AV4" s="22" t="str">
        <f>Factors!AU$41</f>
        <v/>
      </c>
      <c r="AW4" s="22" t="str">
        <f>Factors!AV$41</f>
        <v/>
      </c>
      <c r="AX4" s="22" t="str">
        <f>Factors!AW$41</f>
        <v/>
      </c>
      <c r="AY4" s="22" t="str">
        <f>Factors!AX$41</f>
        <v/>
      </c>
      <c r="AZ4" s="22" t="str">
        <f>Factors!AY$41</f>
        <v/>
      </c>
      <c r="BA4" s="22" t="str">
        <f>Factors!AZ$41</f>
        <v/>
      </c>
      <c r="BB4" s="22" t="str">
        <f>Factors!BA$41</f>
        <v/>
      </c>
      <c r="BC4" s="22" t="str">
        <f>Factors!BB$41</f>
        <v/>
      </c>
      <c r="BD4" s="22" t="str">
        <f>Factors!BC$41</f>
        <v/>
      </c>
      <c r="BE4" s="22" t="str">
        <f>Factors!BD$41</f>
        <v/>
      </c>
      <c r="BF4" s="22" t="str">
        <f>Factors!BE$41</f>
        <v/>
      </c>
      <c r="BG4" s="22" t="str">
        <f>Factors!BF$41</f>
        <v/>
      </c>
      <c r="BH4" s="22" t="str">
        <f>Factors!BG$41</f>
        <v/>
      </c>
      <c r="BI4" s="22" t="str">
        <f>Factors!BH$41</f>
        <v/>
      </c>
      <c r="BJ4" s="22" t="str">
        <f>Factors!BI$41</f>
        <v/>
      </c>
      <c r="BK4" s="185" t="str">
        <f>Factors!BJ$41</f>
        <v/>
      </c>
      <c r="BL4" s="185" t="str">
        <f>Factors!BK$41</f>
        <v/>
      </c>
      <c r="BM4" s="185" t="str">
        <f>Factors!BL$41</f>
        <v/>
      </c>
      <c r="BN4" s="185" t="str">
        <f>Factors!BM$41</f>
        <v/>
      </c>
      <c r="BO4" s="185" t="str">
        <f>Factors!BN$41</f>
        <v/>
      </c>
      <c r="BP4" s="185" t="str">
        <f>Factors!BO$41</f>
        <v/>
      </c>
      <c r="BQ4" s="185" t="str">
        <f>Factors!BP$41</f>
        <v/>
      </c>
      <c r="BR4" s="185" t="str">
        <f>Factors!BQ$41</f>
        <v/>
      </c>
      <c r="BS4" s="185" t="str">
        <f>Factors!BR$41</f>
        <v/>
      </c>
      <c r="BT4" s="185" t="str">
        <f>Factors!BS$41</f>
        <v/>
      </c>
      <c r="BU4" s="185" t="str">
        <f>Factors!BT$41</f>
        <v/>
      </c>
    </row>
    <row r="5" spans="1:73" s="264" customFormat="1" x14ac:dyDescent="0.2">
      <c r="A5" s="168"/>
      <c r="B5" s="627"/>
      <c r="C5" s="263">
        <f>SUM(D5:BU5)</f>
        <v>0</v>
      </c>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row>
    <row r="6" spans="1:73" s="264" customFormat="1" x14ac:dyDescent="0.2">
      <c r="A6" s="168"/>
      <c r="B6" s="625"/>
      <c r="C6" s="263">
        <f t="shared" ref="C6:C9" si="0">SUM(D6:BU6)</f>
        <v>0</v>
      </c>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row>
    <row r="7" spans="1:73" s="264" customFormat="1" x14ac:dyDescent="0.2">
      <c r="A7" s="168"/>
      <c r="B7" s="625"/>
      <c r="C7" s="263">
        <f t="shared" si="0"/>
        <v>0</v>
      </c>
      <c r="D7" s="433"/>
      <c r="E7" s="433"/>
      <c r="F7" s="433"/>
      <c r="G7" s="433"/>
      <c r="H7" s="433"/>
      <c r="I7" s="433"/>
      <c r="J7" s="433"/>
      <c r="K7" s="433"/>
      <c r="L7" s="433"/>
      <c r="M7" s="433"/>
      <c r="N7" s="433"/>
      <c r="O7" s="433"/>
      <c r="P7" s="433"/>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row>
    <row r="8" spans="1:73" s="264" customFormat="1" x14ac:dyDescent="0.2">
      <c r="A8" s="168"/>
      <c r="B8" s="625"/>
      <c r="C8" s="263">
        <f t="shared" si="0"/>
        <v>0</v>
      </c>
      <c r="D8" s="433"/>
      <c r="E8" s="433"/>
      <c r="F8" s="433"/>
      <c r="G8" s="433"/>
      <c r="H8" s="433"/>
      <c r="I8" s="433"/>
      <c r="J8" s="433"/>
      <c r="K8" s="433"/>
      <c r="L8" s="433"/>
      <c r="M8" s="433"/>
      <c r="N8" s="433"/>
      <c r="O8" s="433"/>
      <c r="P8" s="433"/>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row>
    <row r="9" spans="1:73" s="264" customFormat="1" x14ac:dyDescent="0.2">
      <c r="A9" s="168"/>
      <c r="B9" s="626"/>
      <c r="C9" s="263">
        <f t="shared" si="0"/>
        <v>0</v>
      </c>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row>
    <row r="10" spans="1:73" s="498" customFormat="1" ht="12" customHeight="1" x14ac:dyDescent="0.25">
      <c r="A10" s="6" t="s">
        <v>71</v>
      </c>
      <c r="B10" s="495">
        <f>B107</f>
        <v>0</v>
      </c>
      <c r="C10" s="496">
        <f>SUM(D10:BU10)</f>
        <v>0</v>
      </c>
      <c r="D10" s="497">
        <f t="shared" ref="D10:BO10" si="1">SUM(D5:D9)</f>
        <v>0</v>
      </c>
      <c r="E10" s="497">
        <f t="shared" si="1"/>
        <v>0</v>
      </c>
      <c r="F10" s="497">
        <f t="shared" si="1"/>
        <v>0</v>
      </c>
      <c r="G10" s="497">
        <f t="shared" si="1"/>
        <v>0</v>
      </c>
      <c r="H10" s="497">
        <f t="shared" si="1"/>
        <v>0</v>
      </c>
      <c r="I10" s="497">
        <f t="shared" si="1"/>
        <v>0</v>
      </c>
      <c r="J10" s="497">
        <f t="shared" si="1"/>
        <v>0</v>
      </c>
      <c r="K10" s="497">
        <f t="shared" si="1"/>
        <v>0</v>
      </c>
      <c r="L10" s="497">
        <f t="shared" si="1"/>
        <v>0</v>
      </c>
      <c r="M10" s="497">
        <f t="shared" si="1"/>
        <v>0</v>
      </c>
      <c r="N10" s="497">
        <f t="shared" si="1"/>
        <v>0</v>
      </c>
      <c r="O10" s="497">
        <f t="shared" si="1"/>
        <v>0</v>
      </c>
      <c r="P10" s="497">
        <f t="shared" si="1"/>
        <v>0</v>
      </c>
      <c r="Q10" s="497">
        <f t="shared" si="1"/>
        <v>0</v>
      </c>
      <c r="R10" s="497">
        <f t="shared" si="1"/>
        <v>0</v>
      </c>
      <c r="S10" s="497">
        <f t="shared" si="1"/>
        <v>0</v>
      </c>
      <c r="T10" s="497">
        <f t="shared" si="1"/>
        <v>0</v>
      </c>
      <c r="U10" s="497">
        <f t="shared" si="1"/>
        <v>0</v>
      </c>
      <c r="V10" s="497">
        <f t="shared" si="1"/>
        <v>0</v>
      </c>
      <c r="W10" s="497">
        <f t="shared" si="1"/>
        <v>0</v>
      </c>
      <c r="X10" s="497">
        <f t="shared" si="1"/>
        <v>0</v>
      </c>
      <c r="Y10" s="497">
        <f t="shared" si="1"/>
        <v>0</v>
      </c>
      <c r="Z10" s="497">
        <f t="shared" si="1"/>
        <v>0</v>
      </c>
      <c r="AA10" s="497">
        <f t="shared" si="1"/>
        <v>0</v>
      </c>
      <c r="AB10" s="497">
        <f t="shared" si="1"/>
        <v>0</v>
      </c>
      <c r="AC10" s="497">
        <f t="shared" si="1"/>
        <v>0</v>
      </c>
      <c r="AD10" s="497">
        <f t="shared" si="1"/>
        <v>0</v>
      </c>
      <c r="AE10" s="497">
        <f t="shared" si="1"/>
        <v>0</v>
      </c>
      <c r="AF10" s="497">
        <f t="shared" si="1"/>
        <v>0</v>
      </c>
      <c r="AG10" s="497">
        <f t="shared" si="1"/>
        <v>0</v>
      </c>
      <c r="AH10" s="497">
        <f t="shared" si="1"/>
        <v>0</v>
      </c>
      <c r="AI10" s="497">
        <f t="shared" si="1"/>
        <v>0</v>
      </c>
      <c r="AJ10" s="497">
        <f t="shared" si="1"/>
        <v>0</v>
      </c>
      <c r="AK10" s="497">
        <f t="shared" si="1"/>
        <v>0</v>
      </c>
      <c r="AL10" s="497">
        <f t="shared" si="1"/>
        <v>0</v>
      </c>
      <c r="AM10" s="497">
        <f t="shared" si="1"/>
        <v>0</v>
      </c>
      <c r="AN10" s="497">
        <f t="shared" si="1"/>
        <v>0</v>
      </c>
      <c r="AO10" s="497">
        <f t="shared" si="1"/>
        <v>0</v>
      </c>
      <c r="AP10" s="497">
        <f t="shared" si="1"/>
        <v>0</v>
      </c>
      <c r="AQ10" s="497">
        <f t="shared" si="1"/>
        <v>0</v>
      </c>
      <c r="AR10" s="497">
        <f t="shared" si="1"/>
        <v>0</v>
      </c>
      <c r="AS10" s="497">
        <f t="shared" si="1"/>
        <v>0</v>
      </c>
      <c r="AT10" s="497">
        <f t="shared" si="1"/>
        <v>0</v>
      </c>
      <c r="AU10" s="497">
        <f t="shared" si="1"/>
        <v>0</v>
      </c>
      <c r="AV10" s="497">
        <f t="shared" si="1"/>
        <v>0</v>
      </c>
      <c r="AW10" s="497">
        <f t="shared" si="1"/>
        <v>0</v>
      </c>
      <c r="AX10" s="497">
        <f t="shared" si="1"/>
        <v>0</v>
      </c>
      <c r="AY10" s="497">
        <f t="shared" si="1"/>
        <v>0</v>
      </c>
      <c r="AZ10" s="497">
        <f t="shared" si="1"/>
        <v>0</v>
      </c>
      <c r="BA10" s="497">
        <f t="shared" si="1"/>
        <v>0</v>
      </c>
      <c r="BB10" s="497">
        <f t="shared" si="1"/>
        <v>0</v>
      </c>
      <c r="BC10" s="497">
        <f t="shared" si="1"/>
        <v>0</v>
      </c>
      <c r="BD10" s="497">
        <f t="shared" si="1"/>
        <v>0</v>
      </c>
      <c r="BE10" s="497">
        <f t="shared" si="1"/>
        <v>0</v>
      </c>
      <c r="BF10" s="497">
        <f t="shared" si="1"/>
        <v>0</v>
      </c>
      <c r="BG10" s="497">
        <f t="shared" si="1"/>
        <v>0</v>
      </c>
      <c r="BH10" s="497">
        <f t="shared" si="1"/>
        <v>0</v>
      </c>
      <c r="BI10" s="497">
        <f t="shared" si="1"/>
        <v>0</v>
      </c>
      <c r="BJ10" s="497">
        <f t="shared" si="1"/>
        <v>0</v>
      </c>
      <c r="BK10" s="497">
        <f t="shared" si="1"/>
        <v>0</v>
      </c>
      <c r="BL10" s="497">
        <f t="shared" si="1"/>
        <v>0</v>
      </c>
      <c r="BM10" s="497">
        <f t="shared" si="1"/>
        <v>0</v>
      </c>
      <c r="BN10" s="497">
        <f t="shared" si="1"/>
        <v>0</v>
      </c>
      <c r="BO10" s="497">
        <f t="shared" si="1"/>
        <v>0</v>
      </c>
      <c r="BP10" s="497">
        <f t="shared" ref="BP10:BU10" si="2">SUM(BP5:BP9)</f>
        <v>0</v>
      </c>
      <c r="BQ10" s="497">
        <f t="shared" si="2"/>
        <v>0</v>
      </c>
      <c r="BR10" s="497">
        <f t="shared" si="2"/>
        <v>0</v>
      </c>
      <c r="BS10" s="497">
        <f t="shared" si="2"/>
        <v>0</v>
      </c>
      <c r="BT10" s="497">
        <f t="shared" si="2"/>
        <v>0</v>
      </c>
      <c r="BU10" s="497">
        <f t="shared" si="2"/>
        <v>0</v>
      </c>
    </row>
    <row r="11" spans="1:73" s="66" customFormat="1" ht="12" customHeight="1" x14ac:dyDescent="0.2">
      <c r="A11" s="70"/>
      <c r="B11" s="69"/>
      <c r="C11" s="189"/>
      <c r="D11" s="189"/>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row>
    <row r="12" spans="1:73" s="8" customFormat="1" ht="12" customHeight="1" x14ac:dyDescent="0.25">
      <c r="A12" s="68" t="s">
        <v>600</v>
      </c>
      <c r="B12" s="80" t="s">
        <v>424</v>
      </c>
      <c r="C12" s="242" t="s">
        <v>358</v>
      </c>
      <c r="D12" s="190" t="str">
        <f t="shared" ref="D12:AI12" si="3">D4</f>
        <v/>
      </c>
      <c r="E12" s="190" t="str">
        <f t="shared" si="3"/>
        <v/>
      </c>
      <c r="F12" s="190" t="str">
        <f t="shared" si="3"/>
        <v/>
      </c>
      <c r="G12" s="190" t="str">
        <f t="shared" si="3"/>
        <v/>
      </c>
      <c r="H12" s="190" t="str">
        <f t="shared" si="3"/>
        <v/>
      </c>
      <c r="I12" s="190" t="str">
        <f t="shared" si="3"/>
        <v/>
      </c>
      <c r="J12" s="190" t="str">
        <f t="shared" si="3"/>
        <v/>
      </c>
      <c r="K12" s="190" t="str">
        <f t="shared" si="3"/>
        <v/>
      </c>
      <c r="L12" s="190" t="str">
        <f t="shared" si="3"/>
        <v/>
      </c>
      <c r="M12" s="190" t="str">
        <f t="shared" si="3"/>
        <v/>
      </c>
      <c r="N12" s="190" t="str">
        <f t="shared" si="3"/>
        <v/>
      </c>
      <c r="O12" s="190" t="str">
        <f t="shared" si="3"/>
        <v/>
      </c>
      <c r="P12" s="190" t="str">
        <f t="shared" si="3"/>
        <v/>
      </c>
      <c r="Q12" s="190" t="str">
        <f t="shared" si="3"/>
        <v/>
      </c>
      <c r="R12" s="190" t="str">
        <f t="shared" si="3"/>
        <v/>
      </c>
      <c r="S12" s="190" t="str">
        <f t="shared" si="3"/>
        <v/>
      </c>
      <c r="T12" s="190" t="str">
        <f t="shared" si="3"/>
        <v/>
      </c>
      <c r="U12" s="190" t="str">
        <f t="shared" si="3"/>
        <v/>
      </c>
      <c r="V12" s="190" t="str">
        <f t="shared" si="3"/>
        <v/>
      </c>
      <c r="W12" s="190" t="str">
        <f t="shared" si="3"/>
        <v/>
      </c>
      <c r="X12" s="190" t="str">
        <f t="shared" si="3"/>
        <v/>
      </c>
      <c r="Y12" s="190" t="str">
        <f t="shared" si="3"/>
        <v/>
      </c>
      <c r="Z12" s="190" t="str">
        <f t="shared" si="3"/>
        <v/>
      </c>
      <c r="AA12" s="190" t="str">
        <f t="shared" si="3"/>
        <v/>
      </c>
      <c r="AB12" s="190" t="str">
        <f t="shared" si="3"/>
        <v/>
      </c>
      <c r="AC12" s="190" t="str">
        <f t="shared" si="3"/>
        <v/>
      </c>
      <c r="AD12" s="190" t="str">
        <f t="shared" si="3"/>
        <v/>
      </c>
      <c r="AE12" s="190" t="str">
        <f t="shared" si="3"/>
        <v/>
      </c>
      <c r="AF12" s="190" t="str">
        <f t="shared" si="3"/>
        <v/>
      </c>
      <c r="AG12" s="190" t="str">
        <f t="shared" si="3"/>
        <v/>
      </c>
      <c r="AH12" s="190" t="str">
        <f t="shared" si="3"/>
        <v/>
      </c>
      <c r="AI12" s="190" t="str">
        <f t="shared" si="3"/>
        <v/>
      </c>
      <c r="AJ12" s="190" t="str">
        <f t="shared" ref="AJ12:BU12" si="4">AJ4</f>
        <v/>
      </c>
      <c r="AK12" s="190" t="str">
        <f t="shared" si="4"/>
        <v/>
      </c>
      <c r="AL12" s="190" t="str">
        <f t="shared" si="4"/>
        <v/>
      </c>
      <c r="AM12" s="190" t="str">
        <f t="shared" si="4"/>
        <v/>
      </c>
      <c r="AN12" s="190" t="str">
        <f t="shared" si="4"/>
        <v/>
      </c>
      <c r="AO12" s="190" t="str">
        <f t="shared" si="4"/>
        <v/>
      </c>
      <c r="AP12" s="190" t="str">
        <f t="shared" si="4"/>
        <v/>
      </c>
      <c r="AQ12" s="190" t="str">
        <f t="shared" si="4"/>
        <v/>
      </c>
      <c r="AR12" s="190" t="str">
        <f t="shared" si="4"/>
        <v/>
      </c>
      <c r="AS12" s="190" t="str">
        <f t="shared" si="4"/>
        <v/>
      </c>
      <c r="AT12" s="190" t="str">
        <f t="shared" si="4"/>
        <v/>
      </c>
      <c r="AU12" s="190" t="str">
        <f t="shared" si="4"/>
        <v/>
      </c>
      <c r="AV12" s="190" t="str">
        <f t="shared" si="4"/>
        <v/>
      </c>
      <c r="AW12" s="190" t="str">
        <f t="shared" si="4"/>
        <v/>
      </c>
      <c r="AX12" s="190" t="str">
        <f t="shared" si="4"/>
        <v/>
      </c>
      <c r="AY12" s="190" t="str">
        <f t="shared" si="4"/>
        <v/>
      </c>
      <c r="AZ12" s="190" t="str">
        <f t="shared" si="4"/>
        <v/>
      </c>
      <c r="BA12" s="190" t="str">
        <f t="shared" si="4"/>
        <v/>
      </c>
      <c r="BB12" s="190" t="str">
        <f t="shared" si="4"/>
        <v/>
      </c>
      <c r="BC12" s="190" t="str">
        <f t="shared" si="4"/>
        <v/>
      </c>
      <c r="BD12" s="190" t="str">
        <f t="shared" si="4"/>
        <v/>
      </c>
      <c r="BE12" s="190" t="str">
        <f t="shared" si="4"/>
        <v/>
      </c>
      <c r="BF12" s="190" t="str">
        <f t="shared" si="4"/>
        <v/>
      </c>
      <c r="BG12" s="190" t="str">
        <f t="shared" si="4"/>
        <v/>
      </c>
      <c r="BH12" s="190" t="str">
        <f t="shared" si="4"/>
        <v/>
      </c>
      <c r="BI12" s="190" t="str">
        <f t="shared" si="4"/>
        <v/>
      </c>
      <c r="BJ12" s="190" t="str">
        <f t="shared" si="4"/>
        <v/>
      </c>
      <c r="BK12" s="190" t="str">
        <f t="shared" si="4"/>
        <v/>
      </c>
      <c r="BL12" s="190" t="str">
        <f t="shared" si="4"/>
        <v/>
      </c>
      <c r="BM12" s="190" t="str">
        <f t="shared" si="4"/>
        <v/>
      </c>
      <c r="BN12" s="190" t="str">
        <f t="shared" si="4"/>
        <v/>
      </c>
      <c r="BO12" s="190" t="str">
        <f t="shared" si="4"/>
        <v/>
      </c>
      <c r="BP12" s="190" t="str">
        <f t="shared" si="4"/>
        <v/>
      </c>
      <c r="BQ12" s="190" t="str">
        <f t="shared" si="4"/>
        <v/>
      </c>
      <c r="BR12" s="190" t="str">
        <f t="shared" si="4"/>
        <v/>
      </c>
      <c r="BS12" s="190" t="str">
        <f t="shared" si="4"/>
        <v/>
      </c>
      <c r="BT12" s="190" t="str">
        <f t="shared" si="4"/>
        <v/>
      </c>
      <c r="BU12" s="190" t="str">
        <f t="shared" si="4"/>
        <v/>
      </c>
    </row>
    <row r="13" spans="1:73" s="8" customFormat="1" ht="12" customHeight="1" x14ac:dyDescent="0.25">
      <c r="A13" s="265" t="s">
        <v>456</v>
      </c>
      <c r="B13" s="628"/>
      <c r="C13" s="628"/>
      <c r="D13" s="628"/>
      <c r="E13" s="628"/>
      <c r="F13" s="628"/>
      <c r="G13" s="628"/>
      <c r="H13" s="628"/>
      <c r="I13" s="628"/>
      <c r="J13" s="628"/>
      <c r="K13" s="628"/>
      <c r="L13" s="628"/>
      <c r="M13" s="628"/>
      <c r="N13" s="628"/>
      <c r="O13" s="628"/>
      <c r="P13" s="628"/>
      <c r="Q13" s="628"/>
      <c r="R13" s="628"/>
      <c r="S13" s="628"/>
      <c r="T13" s="628"/>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c r="AT13" s="628"/>
      <c r="AU13" s="628"/>
      <c r="AV13" s="628"/>
      <c r="AW13" s="628"/>
      <c r="AX13" s="628"/>
      <c r="AY13" s="628"/>
      <c r="AZ13" s="628"/>
      <c r="BA13" s="628"/>
      <c r="BB13" s="628"/>
      <c r="BC13" s="628"/>
      <c r="BD13" s="628"/>
      <c r="BE13" s="628"/>
      <c r="BF13" s="628"/>
      <c r="BG13" s="628"/>
      <c r="BH13" s="628"/>
      <c r="BI13" s="628"/>
      <c r="BJ13" s="628"/>
      <c r="BK13" s="628"/>
      <c r="BL13" s="628"/>
      <c r="BM13" s="628"/>
      <c r="BN13" s="628"/>
      <c r="BO13" s="628"/>
      <c r="BP13" s="628"/>
      <c r="BQ13" s="628"/>
      <c r="BR13" s="628"/>
      <c r="BS13" s="628"/>
      <c r="BT13" s="628"/>
      <c r="BU13" s="628"/>
    </row>
    <row r="14" spans="1:73" s="8" customFormat="1" x14ac:dyDescent="0.2">
      <c r="A14" s="168"/>
      <c r="B14" s="625"/>
      <c r="C14" s="266">
        <f>SUM(D14:BU14)</f>
        <v>0</v>
      </c>
      <c r="D14" s="433"/>
      <c r="E14" s="433"/>
      <c r="F14" s="433"/>
      <c r="G14" s="433"/>
      <c r="H14" s="433"/>
      <c r="I14" s="433"/>
      <c r="J14" s="433"/>
      <c r="K14" s="433"/>
      <c r="L14" s="433"/>
      <c r="M14" s="433"/>
      <c r="N14" s="433"/>
      <c r="O14" s="433"/>
      <c r="P14" s="433"/>
      <c r="Q14" s="433"/>
      <c r="R14" s="433"/>
      <c r="S14" s="433"/>
      <c r="T14" s="433"/>
      <c r="U14" s="433"/>
      <c r="V14" s="433"/>
      <c r="W14" s="433"/>
      <c r="X14" s="433"/>
      <c r="Y14" s="433"/>
      <c r="Z14" s="433"/>
      <c r="AA14" s="433"/>
      <c r="AB14" s="433"/>
      <c r="AC14" s="433"/>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row>
    <row r="15" spans="1:73" s="8" customFormat="1" x14ac:dyDescent="0.2">
      <c r="A15" s="168"/>
      <c r="B15" s="625"/>
      <c r="C15" s="266">
        <f t="shared" ref="C15:C18" si="5">SUM(D15:BU15)</f>
        <v>0</v>
      </c>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row>
    <row r="16" spans="1:73" s="8" customFormat="1" x14ac:dyDescent="0.2">
      <c r="A16" s="168"/>
      <c r="B16" s="625"/>
      <c r="C16" s="266">
        <f t="shared" si="5"/>
        <v>0</v>
      </c>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row>
    <row r="17" spans="1:73" x14ac:dyDescent="0.2">
      <c r="A17" s="168"/>
      <c r="B17" s="625"/>
      <c r="C17" s="266">
        <f t="shared" si="5"/>
        <v>0</v>
      </c>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row>
    <row r="18" spans="1:73" x14ac:dyDescent="0.2">
      <c r="A18" s="168"/>
      <c r="B18" s="626"/>
      <c r="C18" s="266">
        <f t="shared" si="5"/>
        <v>0</v>
      </c>
      <c r="D18" s="433"/>
      <c r="E18" s="433"/>
      <c r="F18" s="433"/>
      <c r="G18" s="433"/>
      <c r="H18" s="433"/>
      <c r="I18" s="433"/>
      <c r="J18" s="433"/>
      <c r="K18" s="433"/>
      <c r="L18" s="433"/>
      <c r="M18" s="433"/>
      <c r="N18" s="433"/>
      <c r="O18" s="433"/>
      <c r="P18" s="433"/>
      <c r="Q18" s="433"/>
      <c r="R18" s="433"/>
      <c r="S18" s="433"/>
      <c r="T18" s="433"/>
      <c r="U18" s="433"/>
      <c r="V18" s="433"/>
      <c r="W18" s="433"/>
      <c r="X18" s="433"/>
      <c r="Y18" s="433"/>
      <c r="Z18" s="433"/>
      <c r="AA18" s="433"/>
      <c r="AB18" s="433"/>
      <c r="AC18" s="433"/>
      <c r="AD18" s="433"/>
      <c r="AE18" s="433"/>
      <c r="AF18" s="433"/>
      <c r="AG18" s="433"/>
      <c r="AH18" s="433"/>
      <c r="AI18" s="433"/>
      <c r="AJ18" s="433"/>
      <c r="AK18" s="433"/>
      <c r="AL18" s="433"/>
      <c r="AM18" s="433"/>
      <c r="AN18" s="433"/>
      <c r="AO18" s="433"/>
      <c r="AP18" s="433"/>
      <c r="AQ18" s="433"/>
      <c r="AR18" s="433"/>
      <c r="AS18" s="433"/>
      <c r="AT18" s="433"/>
      <c r="AU18" s="433"/>
      <c r="AV18" s="433"/>
      <c r="AW18" s="433"/>
      <c r="AX18" s="433"/>
      <c r="AY18" s="433"/>
      <c r="AZ18" s="433"/>
      <c r="BA18" s="433"/>
      <c r="BB18" s="433"/>
      <c r="BC18" s="433"/>
      <c r="BD18" s="433"/>
      <c r="BE18" s="433"/>
      <c r="BF18" s="433"/>
      <c r="BG18" s="433"/>
      <c r="BH18" s="433"/>
      <c r="BI18" s="433"/>
      <c r="BJ18" s="433"/>
      <c r="BK18" s="433"/>
      <c r="BL18" s="433"/>
      <c r="BM18" s="433"/>
      <c r="BN18" s="433"/>
      <c r="BO18" s="433"/>
      <c r="BP18" s="433"/>
      <c r="BQ18" s="433"/>
      <c r="BR18" s="433"/>
      <c r="BS18" s="433"/>
      <c r="BT18" s="433"/>
      <c r="BU18" s="433"/>
    </row>
    <row r="19" spans="1:73" ht="12" customHeight="1" x14ac:dyDescent="0.25">
      <c r="A19" s="265" t="s">
        <v>457</v>
      </c>
      <c r="B19" s="623"/>
      <c r="C19" s="623"/>
      <c r="D19" s="623"/>
      <c r="E19" s="623"/>
      <c r="F19" s="623"/>
      <c r="G19" s="623"/>
      <c r="H19" s="623"/>
      <c r="I19" s="623"/>
      <c r="J19" s="623"/>
      <c r="K19" s="623"/>
      <c r="L19" s="623"/>
      <c r="M19" s="623"/>
      <c r="N19" s="623"/>
      <c r="O19" s="623"/>
      <c r="P19" s="623"/>
      <c r="Q19" s="623"/>
      <c r="R19" s="623"/>
      <c r="S19" s="623"/>
      <c r="T19" s="623"/>
      <c r="U19" s="623"/>
      <c r="V19" s="623"/>
      <c r="W19" s="623"/>
      <c r="X19" s="623"/>
      <c r="Y19" s="623"/>
      <c r="Z19" s="623"/>
      <c r="AA19" s="623"/>
      <c r="AB19" s="623"/>
      <c r="AC19" s="623"/>
      <c r="AD19" s="623"/>
      <c r="AE19" s="623"/>
      <c r="AF19" s="623"/>
      <c r="AG19" s="623"/>
      <c r="AH19" s="623"/>
      <c r="AI19" s="623"/>
      <c r="AJ19" s="623"/>
      <c r="AK19" s="623"/>
      <c r="AL19" s="623"/>
      <c r="AM19" s="623"/>
      <c r="AN19" s="623"/>
      <c r="AO19" s="623"/>
      <c r="AP19" s="623"/>
      <c r="AQ19" s="623"/>
      <c r="AR19" s="623"/>
      <c r="AS19" s="623"/>
      <c r="AT19" s="623"/>
      <c r="AU19" s="623"/>
      <c r="AV19" s="623"/>
      <c r="AW19" s="623"/>
      <c r="AX19" s="623"/>
      <c r="AY19" s="623"/>
      <c r="AZ19" s="623"/>
      <c r="BA19" s="623"/>
      <c r="BB19" s="623"/>
      <c r="BC19" s="623"/>
      <c r="BD19" s="623"/>
      <c r="BE19" s="623"/>
      <c r="BF19" s="623"/>
      <c r="BG19" s="623"/>
      <c r="BH19" s="623"/>
      <c r="BI19" s="623"/>
      <c r="BJ19" s="623"/>
      <c r="BK19" s="623"/>
      <c r="BL19" s="623"/>
      <c r="BM19" s="623"/>
      <c r="BN19" s="623"/>
      <c r="BO19" s="623"/>
      <c r="BP19" s="623"/>
      <c r="BQ19" s="623"/>
      <c r="BR19" s="623"/>
      <c r="BS19" s="623"/>
      <c r="BT19" s="623"/>
      <c r="BU19" s="623"/>
    </row>
    <row r="20" spans="1:73" x14ac:dyDescent="0.2">
      <c r="A20" s="168"/>
      <c r="B20" s="627"/>
      <c r="C20" s="266">
        <f t="shared" ref="C20:C24" si="6">SUM(D20:BU20)</f>
        <v>0</v>
      </c>
      <c r="D20" s="433"/>
      <c r="E20" s="433"/>
      <c r="F20" s="433"/>
      <c r="G20" s="433"/>
      <c r="H20" s="433"/>
      <c r="I20" s="433"/>
      <c r="J20" s="433"/>
      <c r="K20" s="433"/>
      <c r="L20" s="433"/>
      <c r="M20" s="433"/>
      <c r="N20" s="433"/>
      <c r="O20" s="433"/>
      <c r="P20" s="433"/>
      <c r="Q20" s="433"/>
      <c r="R20" s="433"/>
      <c r="S20" s="433"/>
      <c r="T20" s="433"/>
      <c r="U20" s="433"/>
      <c r="V20" s="433"/>
      <c r="W20" s="433"/>
      <c r="X20" s="433"/>
      <c r="Y20" s="433"/>
      <c r="Z20" s="433"/>
      <c r="AA20" s="433"/>
      <c r="AB20" s="433"/>
      <c r="AC20" s="433"/>
      <c r="AD20" s="433"/>
      <c r="AE20" s="433"/>
      <c r="AF20" s="433"/>
      <c r="AG20" s="433"/>
      <c r="AH20" s="433"/>
      <c r="AI20" s="433"/>
      <c r="AJ20" s="433"/>
      <c r="AK20" s="433"/>
      <c r="AL20" s="433"/>
      <c r="AM20" s="433"/>
      <c r="AN20" s="433"/>
      <c r="AO20" s="433"/>
      <c r="AP20" s="433"/>
      <c r="AQ20" s="433"/>
      <c r="AR20" s="433"/>
      <c r="AS20" s="433"/>
      <c r="AT20" s="433"/>
      <c r="AU20" s="433"/>
      <c r="AV20" s="433"/>
      <c r="AW20" s="433"/>
      <c r="AX20" s="433"/>
      <c r="AY20" s="433"/>
      <c r="AZ20" s="433"/>
      <c r="BA20" s="433"/>
      <c r="BB20" s="433"/>
      <c r="BC20" s="433"/>
      <c r="BD20" s="433"/>
      <c r="BE20" s="433"/>
      <c r="BF20" s="433"/>
      <c r="BG20" s="433"/>
      <c r="BH20" s="433"/>
      <c r="BI20" s="433"/>
      <c r="BJ20" s="433"/>
      <c r="BK20" s="433"/>
      <c r="BL20" s="433"/>
      <c r="BM20" s="433"/>
      <c r="BN20" s="433"/>
      <c r="BO20" s="433"/>
      <c r="BP20" s="433"/>
      <c r="BQ20" s="433"/>
      <c r="BR20" s="433"/>
      <c r="BS20" s="433"/>
      <c r="BT20" s="433"/>
      <c r="BU20" s="433"/>
    </row>
    <row r="21" spans="1:73" x14ac:dyDescent="0.2">
      <c r="A21" s="168"/>
      <c r="B21" s="625"/>
      <c r="C21" s="266">
        <f t="shared" si="6"/>
        <v>0</v>
      </c>
      <c r="D21" s="433"/>
      <c r="E21" s="433"/>
      <c r="F21" s="433"/>
      <c r="G21" s="433"/>
      <c r="H21" s="433"/>
      <c r="I21" s="433"/>
      <c r="J21" s="433"/>
      <c r="K21" s="433"/>
      <c r="L21" s="433"/>
      <c r="M21" s="433"/>
      <c r="N21" s="433"/>
      <c r="O21" s="433"/>
      <c r="P21" s="433"/>
      <c r="Q21" s="433"/>
      <c r="R21" s="433"/>
      <c r="S21" s="433"/>
      <c r="T21" s="433"/>
      <c r="U21" s="433"/>
      <c r="V21" s="433"/>
      <c r="W21" s="433"/>
      <c r="X21" s="433"/>
      <c r="Y21" s="433"/>
      <c r="Z21" s="433"/>
      <c r="AA21" s="433"/>
      <c r="AB21" s="433"/>
      <c r="AC21" s="433"/>
      <c r="AD21" s="433"/>
      <c r="AE21" s="433"/>
      <c r="AF21" s="433"/>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c r="BK21" s="433"/>
      <c r="BL21" s="433"/>
      <c r="BM21" s="433"/>
      <c r="BN21" s="433"/>
      <c r="BO21" s="433"/>
      <c r="BP21" s="433"/>
      <c r="BQ21" s="433"/>
      <c r="BR21" s="433"/>
      <c r="BS21" s="433"/>
      <c r="BT21" s="433"/>
      <c r="BU21" s="433"/>
    </row>
    <row r="22" spans="1:73" x14ac:dyDescent="0.2">
      <c r="A22" s="168"/>
      <c r="B22" s="625"/>
      <c r="C22" s="266">
        <f t="shared" si="6"/>
        <v>0</v>
      </c>
      <c r="D22" s="433"/>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B22" s="433"/>
      <c r="AC22" s="433"/>
      <c r="AD22" s="433"/>
      <c r="AE22" s="433"/>
      <c r="AF22" s="433"/>
      <c r="AG22" s="433"/>
      <c r="AH22" s="43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c r="BF22" s="433"/>
      <c r="BG22" s="433"/>
      <c r="BH22" s="433"/>
      <c r="BI22" s="433"/>
      <c r="BJ22" s="433"/>
      <c r="BK22" s="433"/>
      <c r="BL22" s="433"/>
      <c r="BM22" s="433"/>
      <c r="BN22" s="433"/>
      <c r="BO22" s="433"/>
      <c r="BP22" s="433"/>
      <c r="BQ22" s="433"/>
      <c r="BR22" s="433"/>
      <c r="BS22" s="433"/>
      <c r="BT22" s="433"/>
      <c r="BU22" s="433"/>
    </row>
    <row r="23" spans="1:73" x14ac:dyDescent="0.2">
      <c r="A23" s="168"/>
      <c r="B23" s="625"/>
      <c r="C23" s="266">
        <f t="shared" si="6"/>
        <v>0</v>
      </c>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B23" s="433"/>
      <c r="AC23" s="433"/>
      <c r="AD23" s="433"/>
      <c r="AE23" s="433"/>
      <c r="AF23" s="433"/>
      <c r="AG23" s="433"/>
      <c r="AH23" s="433"/>
      <c r="AI23" s="433"/>
      <c r="AJ23" s="433"/>
      <c r="AK23" s="433"/>
      <c r="AL23" s="433"/>
      <c r="AM23" s="433"/>
      <c r="AN23" s="433"/>
      <c r="AO23" s="433"/>
      <c r="AP23" s="433"/>
      <c r="AQ23" s="433"/>
      <c r="AR23" s="433"/>
      <c r="AS23" s="433"/>
      <c r="AT23" s="433"/>
      <c r="AU23" s="433"/>
      <c r="AV23" s="433"/>
      <c r="AW23" s="433"/>
      <c r="AX23" s="433"/>
      <c r="AY23" s="433"/>
      <c r="AZ23" s="433"/>
      <c r="BA23" s="433"/>
      <c r="BB23" s="433"/>
      <c r="BC23" s="433"/>
      <c r="BD23" s="433"/>
      <c r="BE23" s="433"/>
      <c r="BF23" s="433"/>
      <c r="BG23" s="433"/>
      <c r="BH23" s="433"/>
      <c r="BI23" s="433"/>
      <c r="BJ23" s="433"/>
      <c r="BK23" s="433"/>
      <c r="BL23" s="433"/>
      <c r="BM23" s="433"/>
      <c r="BN23" s="433"/>
      <c r="BO23" s="433"/>
      <c r="BP23" s="433"/>
      <c r="BQ23" s="433"/>
      <c r="BR23" s="433"/>
      <c r="BS23" s="433"/>
      <c r="BT23" s="433"/>
      <c r="BU23" s="433"/>
    </row>
    <row r="24" spans="1:73" x14ac:dyDescent="0.2">
      <c r="A24" s="168"/>
      <c r="B24" s="626"/>
      <c r="C24" s="266">
        <f t="shared" si="6"/>
        <v>0</v>
      </c>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B24" s="433"/>
      <c r="AC24" s="433"/>
      <c r="AD24" s="433"/>
      <c r="AE24" s="433"/>
      <c r="AF24" s="433"/>
      <c r="AG24" s="433"/>
      <c r="AH24" s="433"/>
      <c r="AI24" s="433"/>
      <c r="AJ24" s="433"/>
      <c r="AK24" s="433"/>
      <c r="AL24" s="433"/>
      <c r="AM24" s="433"/>
      <c r="AN24" s="433"/>
      <c r="AO24" s="433"/>
      <c r="AP24" s="433"/>
      <c r="AQ24" s="433"/>
      <c r="AR24" s="433"/>
      <c r="AS24" s="433"/>
      <c r="AT24" s="433"/>
      <c r="AU24" s="433"/>
      <c r="AV24" s="433"/>
      <c r="AW24" s="433"/>
      <c r="AX24" s="433"/>
      <c r="AY24" s="433"/>
      <c r="AZ24" s="433"/>
      <c r="BA24" s="433"/>
      <c r="BB24" s="433"/>
      <c r="BC24" s="433"/>
      <c r="BD24" s="433"/>
      <c r="BE24" s="433"/>
      <c r="BF24" s="433"/>
      <c r="BG24" s="433"/>
      <c r="BH24" s="433"/>
      <c r="BI24" s="433"/>
      <c r="BJ24" s="433"/>
      <c r="BK24" s="433"/>
      <c r="BL24" s="433"/>
      <c r="BM24" s="433"/>
      <c r="BN24" s="433"/>
      <c r="BO24" s="433"/>
      <c r="BP24" s="433"/>
      <c r="BQ24" s="433"/>
      <c r="BR24" s="433"/>
      <c r="BS24" s="433"/>
      <c r="BT24" s="433"/>
      <c r="BU24" s="433"/>
    </row>
    <row r="25" spans="1:73" ht="12" customHeight="1" x14ac:dyDescent="0.25">
      <c r="A25" s="265" t="s">
        <v>458</v>
      </c>
      <c r="B25" s="623"/>
      <c r="C25" s="623"/>
      <c r="D25" s="623"/>
      <c r="E25" s="623"/>
      <c r="F25" s="623"/>
      <c r="G25" s="623"/>
      <c r="H25" s="623"/>
      <c r="I25" s="623"/>
      <c r="J25" s="623"/>
      <c r="K25" s="623"/>
      <c r="L25" s="623"/>
      <c r="M25" s="623"/>
      <c r="N25" s="623"/>
      <c r="O25" s="623"/>
      <c r="P25" s="623"/>
      <c r="Q25" s="623"/>
      <c r="R25" s="623"/>
      <c r="S25" s="623"/>
      <c r="T25" s="623"/>
      <c r="U25" s="623"/>
      <c r="V25" s="623"/>
      <c r="W25" s="623"/>
      <c r="X25" s="623"/>
      <c r="Y25" s="623"/>
      <c r="Z25" s="623"/>
      <c r="AA25" s="623"/>
      <c r="AB25" s="623"/>
      <c r="AC25" s="623"/>
      <c r="AD25" s="623"/>
      <c r="AE25" s="623"/>
      <c r="AF25" s="623"/>
      <c r="AG25" s="623"/>
      <c r="AH25" s="623"/>
      <c r="AI25" s="623"/>
      <c r="AJ25" s="623"/>
      <c r="AK25" s="623"/>
      <c r="AL25" s="623"/>
      <c r="AM25" s="623"/>
      <c r="AN25" s="623"/>
      <c r="AO25" s="623"/>
      <c r="AP25" s="623"/>
      <c r="AQ25" s="623"/>
      <c r="AR25" s="623"/>
      <c r="AS25" s="623"/>
      <c r="AT25" s="623"/>
      <c r="AU25" s="623"/>
      <c r="AV25" s="623"/>
      <c r="AW25" s="623"/>
      <c r="AX25" s="623"/>
      <c r="AY25" s="623"/>
      <c r="AZ25" s="623"/>
      <c r="BA25" s="623"/>
      <c r="BB25" s="623"/>
      <c r="BC25" s="623"/>
      <c r="BD25" s="623"/>
      <c r="BE25" s="623"/>
      <c r="BF25" s="623"/>
      <c r="BG25" s="623"/>
      <c r="BH25" s="623"/>
      <c r="BI25" s="623"/>
      <c r="BJ25" s="623"/>
      <c r="BK25" s="623"/>
      <c r="BL25" s="623"/>
      <c r="BM25" s="623"/>
      <c r="BN25" s="623"/>
      <c r="BO25" s="623"/>
      <c r="BP25" s="623"/>
      <c r="BQ25" s="623"/>
      <c r="BR25" s="623"/>
      <c r="BS25" s="623"/>
      <c r="BT25" s="623"/>
      <c r="BU25" s="623"/>
    </row>
    <row r="26" spans="1:73" x14ac:dyDescent="0.2">
      <c r="A26" s="168"/>
      <c r="B26" s="627"/>
      <c r="C26" s="266">
        <f t="shared" ref="C26:C30" si="7">SUM(D26:BU26)</f>
        <v>0</v>
      </c>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c r="AG26" s="433"/>
      <c r="AH26" s="433"/>
      <c r="AI26" s="433"/>
      <c r="AJ26" s="433"/>
      <c r="AK26" s="433"/>
      <c r="AL26" s="433"/>
      <c r="AM26" s="433"/>
      <c r="AN26" s="433"/>
      <c r="AO26" s="433"/>
      <c r="AP26" s="433"/>
      <c r="AQ26" s="433"/>
      <c r="AR26" s="433"/>
      <c r="AS26" s="433"/>
      <c r="AT26" s="433"/>
      <c r="AU26" s="433"/>
      <c r="AV26" s="433"/>
      <c r="AW26" s="433"/>
      <c r="AX26" s="433"/>
      <c r="AY26" s="433"/>
      <c r="AZ26" s="433"/>
      <c r="BA26" s="433"/>
      <c r="BB26" s="433"/>
      <c r="BC26" s="433"/>
      <c r="BD26" s="433"/>
      <c r="BE26" s="433"/>
      <c r="BF26" s="433"/>
      <c r="BG26" s="433"/>
      <c r="BH26" s="433"/>
      <c r="BI26" s="433"/>
      <c r="BJ26" s="433"/>
      <c r="BK26" s="433"/>
      <c r="BL26" s="433"/>
      <c r="BM26" s="433"/>
      <c r="BN26" s="433"/>
      <c r="BO26" s="433"/>
      <c r="BP26" s="433"/>
      <c r="BQ26" s="433"/>
      <c r="BR26" s="433"/>
      <c r="BS26" s="433"/>
      <c r="BT26" s="433"/>
      <c r="BU26" s="433"/>
    </row>
    <row r="27" spans="1:73" x14ac:dyDescent="0.2">
      <c r="A27" s="168"/>
      <c r="B27" s="625"/>
      <c r="C27" s="266">
        <f t="shared" si="7"/>
        <v>0</v>
      </c>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c r="BF27" s="433"/>
      <c r="BG27" s="433"/>
      <c r="BH27" s="433"/>
      <c r="BI27" s="433"/>
      <c r="BJ27" s="433"/>
      <c r="BK27" s="433"/>
      <c r="BL27" s="433"/>
      <c r="BM27" s="433"/>
      <c r="BN27" s="433"/>
      <c r="BO27" s="433"/>
      <c r="BP27" s="433"/>
      <c r="BQ27" s="433"/>
      <c r="BR27" s="433"/>
      <c r="BS27" s="433"/>
      <c r="BT27" s="433"/>
      <c r="BU27" s="433"/>
    </row>
    <row r="28" spans="1:73" x14ac:dyDescent="0.2">
      <c r="A28" s="168"/>
      <c r="B28" s="625"/>
      <c r="C28" s="266">
        <f t="shared" si="7"/>
        <v>0</v>
      </c>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c r="AG28" s="433"/>
      <c r="AH28" s="43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c r="BF28" s="433"/>
      <c r="BG28" s="433"/>
      <c r="BH28" s="433"/>
      <c r="BI28" s="433"/>
      <c r="BJ28" s="433"/>
      <c r="BK28" s="433"/>
      <c r="BL28" s="433"/>
      <c r="BM28" s="433"/>
      <c r="BN28" s="433"/>
      <c r="BO28" s="433"/>
      <c r="BP28" s="433"/>
      <c r="BQ28" s="433"/>
      <c r="BR28" s="433"/>
      <c r="BS28" s="433"/>
      <c r="BT28" s="433"/>
      <c r="BU28" s="433"/>
    </row>
    <row r="29" spans="1:73" x14ac:dyDescent="0.2">
      <c r="A29" s="168"/>
      <c r="B29" s="625"/>
      <c r="C29" s="266">
        <f t="shared" si="7"/>
        <v>0</v>
      </c>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c r="AG29" s="433"/>
      <c r="AH29" s="43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433"/>
      <c r="BE29" s="433"/>
      <c r="BF29" s="433"/>
      <c r="BG29" s="433"/>
      <c r="BH29" s="433"/>
      <c r="BI29" s="433"/>
      <c r="BJ29" s="433"/>
      <c r="BK29" s="433"/>
      <c r="BL29" s="433"/>
      <c r="BM29" s="433"/>
      <c r="BN29" s="433"/>
      <c r="BO29" s="433"/>
      <c r="BP29" s="433"/>
      <c r="BQ29" s="433"/>
      <c r="BR29" s="433"/>
      <c r="BS29" s="433"/>
      <c r="BT29" s="433"/>
      <c r="BU29" s="433"/>
    </row>
    <row r="30" spans="1:73" x14ac:dyDescent="0.2">
      <c r="A30" s="168"/>
      <c r="B30" s="626"/>
      <c r="C30" s="266">
        <f t="shared" si="7"/>
        <v>0</v>
      </c>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c r="AG30" s="433"/>
      <c r="AH30" s="433"/>
      <c r="AI30" s="433"/>
      <c r="AJ30" s="433"/>
      <c r="AK30" s="433"/>
      <c r="AL30" s="433"/>
      <c r="AM30" s="433"/>
      <c r="AN30" s="433"/>
      <c r="AO30" s="433"/>
      <c r="AP30" s="433"/>
      <c r="AQ30" s="433"/>
      <c r="AR30" s="433"/>
      <c r="AS30" s="433"/>
      <c r="AT30" s="433"/>
      <c r="AU30" s="433"/>
      <c r="AV30" s="433"/>
      <c r="AW30" s="433"/>
      <c r="AX30" s="433"/>
      <c r="AY30" s="433"/>
      <c r="AZ30" s="433"/>
      <c r="BA30" s="433"/>
      <c r="BB30" s="433"/>
      <c r="BC30" s="433"/>
      <c r="BD30" s="433"/>
      <c r="BE30" s="433"/>
      <c r="BF30" s="433"/>
      <c r="BG30" s="433"/>
      <c r="BH30" s="433"/>
      <c r="BI30" s="433"/>
      <c r="BJ30" s="433"/>
      <c r="BK30" s="433"/>
      <c r="BL30" s="433"/>
      <c r="BM30" s="433"/>
      <c r="BN30" s="433"/>
      <c r="BO30" s="433"/>
      <c r="BP30" s="433"/>
      <c r="BQ30" s="433"/>
      <c r="BR30" s="433"/>
      <c r="BS30" s="433"/>
      <c r="BT30" s="433"/>
      <c r="BU30" s="433"/>
    </row>
    <row r="31" spans="1:73" ht="12" customHeight="1" x14ac:dyDescent="0.25">
      <c r="A31" s="265" t="s">
        <v>507</v>
      </c>
      <c r="B31" s="623"/>
      <c r="C31" s="623"/>
      <c r="D31" s="623"/>
      <c r="E31" s="623"/>
      <c r="F31" s="623"/>
      <c r="G31" s="623"/>
      <c r="H31" s="623"/>
      <c r="I31" s="623"/>
      <c r="J31" s="623"/>
      <c r="K31" s="623"/>
      <c r="L31" s="623"/>
      <c r="M31" s="623"/>
      <c r="N31" s="623"/>
      <c r="O31" s="623"/>
      <c r="P31" s="623"/>
      <c r="Q31" s="623"/>
      <c r="R31" s="623"/>
      <c r="S31" s="623"/>
      <c r="T31" s="623"/>
      <c r="U31" s="623"/>
      <c r="V31" s="623"/>
      <c r="W31" s="623"/>
      <c r="X31" s="623"/>
      <c r="Y31" s="623"/>
      <c r="Z31" s="623"/>
      <c r="AA31" s="623"/>
      <c r="AB31" s="623"/>
      <c r="AC31" s="623"/>
      <c r="AD31" s="623"/>
      <c r="AE31" s="623"/>
      <c r="AF31" s="623"/>
      <c r="AG31" s="623"/>
      <c r="AH31" s="623"/>
      <c r="AI31" s="623"/>
      <c r="AJ31" s="623"/>
      <c r="AK31" s="623"/>
      <c r="AL31" s="623"/>
      <c r="AM31" s="623"/>
      <c r="AN31" s="623"/>
      <c r="AO31" s="623"/>
      <c r="AP31" s="623"/>
      <c r="AQ31" s="623"/>
      <c r="AR31" s="623"/>
      <c r="AS31" s="623"/>
      <c r="AT31" s="623"/>
      <c r="AU31" s="623"/>
      <c r="AV31" s="623"/>
      <c r="AW31" s="623"/>
      <c r="AX31" s="623"/>
      <c r="AY31" s="623"/>
      <c r="AZ31" s="623"/>
      <c r="BA31" s="623"/>
      <c r="BB31" s="623"/>
      <c r="BC31" s="623"/>
      <c r="BD31" s="623"/>
      <c r="BE31" s="623"/>
      <c r="BF31" s="623"/>
      <c r="BG31" s="623"/>
      <c r="BH31" s="623"/>
      <c r="BI31" s="623"/>
      <c r="BJ31" s="623"/>
      <c r="BK31" s="623"/>
      <c r="BL31" s="623"/>
      <c r="BM31" s="623"/>
      <c r="BN31" s="623"/>
      <c r="BO31" s="623"/>
      <c r="BP31" s="623"/>
      <c r="BQ31" s="623"/>
      <c r="BR31" s="623"/>
      <c r="BS31" s="623"/>
      <c r="BT31" s="623"/>
      <c r="BU31" s="623"/>
    </row>
    <row r="32" spans="1:73" x14ac:dyDescent="0.2">
      <c r="A32" s="168"/>
      <c r="B32" s="627"/>
      <c r="C32" s="266">
        <f t="shared" ref="C32:C33" si="8">SUM(D32:BU32)</f>
        <v>0</v>
      </c>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c r="AN32" s="433"/>
      <c r="AO32" s="433"/>
      <c r="AP32" s="433"/>
      <c r="AQ32" s="433"/>
      <c r="AR32" s="433"/>
      <c r="AS32" s="433"/>
      <c r="AT32" s="433"/>
      <c r="AU32" s="433"/>
      <c r="AV32" s="433"/>
      <c r="AW32" s="433"/>
      <c r="AX32" s="433"/>
      <c r="AY32" s="433"/>
      <c r="AZ32" s="433"/>
      <c r="BA32" s="433"/>
      <c r="BB32" s="433"/>
      <c r="BC32" s="433"/>
      <c r="BD32" s="433"/>
      <c r="BE32" s="433"/>
      <c r="BF32" s="433"/>
      <c r="BG32" s="433"/>
      <c r="BH32" s="433"/>
      <c r="BI32" s="433"/>
      <c r="BJ32" s="433"/>
      <c r="BK32" s="433"/>
      <c r="BL32" s="433"/>
      <c r="BM32" s="433"/>
      <c r="BN32" s="433"/>
      <c r="BO32" s="433"/>
      <c r="BP32" s="433"/>
      <c r="BQ32" s="433"/>
      <c r="BR32" s="433"/>
      <c r="BS32" s="433"/>
      <c r="BT32" s="433"/>
      <c r="BU32" s="433"/>
    </row>
    <row r="33" spans="1:73" x14ac:dyDescent="0.2">
      <c r="A33" s="168"/>
      <c r="B33" s="626"/>
      <c r="C33" s="266">
        <f t="shared" si="8"/>
        <v>0</v>
      </c>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c r="AG33" s="433"/>
      <c r="AH33" s="433"/>
      <c r="AI33" s="433"/>
      <c r="AJ33" s="433"/>
      <c r="AK33" s="433"/>
      <c r="AL33" s="433"/>
      <c r="AM33" s="433"/>
      <c r="AN33" s="433"/>
      <c r="AO33" s="433"/>
      <c r="AP33" s="433"/>
      <c r="AQ33" s="433"/>
      <c r="AR33" s="433"/>
      <c r="AS33" s="433"/>
      <c r="AT33" s="433"/>
      <c r="AU33" s="433"/>
      <c r="AV33" s="433"/>
      <c r="AW33" s="433"/>
      <c r="AX33" s="433"/>
      <c r="AY33" s="433"/>
      <c r="AZ33" s="433"/>
      <c r="BA33" s="433"/>
      <c r="BB33" s="433"/>
      <c r="BC33" s="433"/>
      <c r="BD33" s="433"/>
      <c r="BE33" s="433"/>
      <c r="BF33" s="433"/>
      <c r="BG33" s="433"/>
      <c r="BH33" s="433"/>
      <c r="BI33" s="433"/>
      <c r="BJ33" s="433"/>
      <c r="BK33" s="433"/>
      <c r="BL33" s="433"/>
      <c r="BM33" s="433"/>
      <c r="BN33" s="433"/>
      <c r="BO33" s="433"/>
      <c r="BP33" s="433"/>
      <c r="BQ33" s="433"/>
      <c r="BR33" s="433"/>
      <c r="BS33" s="433"/>
      <c r="BT33" s="433"/>
      <c r="BU33" s="433"/>
    </row>
    <row r="34" spans="1:73" ht="12" customHeight="1" x14ac:dyDescent="0.25">
      <c r="A34" s="265" t="s">
        <v>570</v>
      </c>
      <c r="B34" s="623"/>
      <c r="C34" s="623"/>
      <c r="D34" s="623"/>
      <c r="E34" s="623"/>
      <c r="F34" s="623"/>
      <c r="G34" s="623"/>
      <c r="H34" s="623"/>
      <c r="I34" s="623"/>
      <c r="J34" s="623"/>
      <c r="K34" s="623"/>
      <c r="L34" s="623"/>
      <c r="M34" s="623"/>
      <c r="N34" s="623"/>
      <c r="O34" s="623"/>
      <c r="P34" s="623"/>
      <c r="Q34" s="623"/>
      <c r="R34" s="623"/>
      <c r="S34" s="623"/>
      <c r="T34" s="623"/>
      <c r="U34" s="623"/>
      <c r="V34" s="623"/>
      <c r="W34" s="623"/>
      <c r="X34" s="623"/>
      <c r="Y34" s="623"/>
      <c r="Z34" s="623"/>
      <c r="AA34" s="623"/>
      <c r="AB34" s="623"/>
      <c r="AC34" s="623"/>
      <c r="AD34" s="623"/>
      <c r="AE34" s="623"/>
      <c r="AF34" s="623"/>
      <c r="AG34" s="623"/>
      <c r="AH34" s="623"/>
      <c r="AI34" s="623"/>
      <c r="AJ34" s="623"/>
      <c r="AK34" s="623"/>
      <c r="AL34" s="623"/>
      <c r="AM34" s="623"/>
      <c r="AN34" s="623"/>
      <c r="AO34" s="623"/>
      <c r="AP34" s="623"/>
      <c r="AQ34" s="623"/>
      <c r="AR34" s="623"/>
      <c r="AS34" s="623"/>
      <c r="AT34" s="623"/>
      <c r="AU34" s="623"/>
      <c r="AV34" s="623"/>
      <c r="AW34" s="623"/>
      <c r="AX34" s="623"/>
      <c r="AY34" s="623"/>
      <c r="AZ34" s="623"/>
      <c r="BA34" s="623"/>
      <c r="BB34" s="623"/>
      <c r="BC34" s="623"/>
      <c r="BD34" s="623"/>
      <c r="BE34" s="623"/>
      <c r="BF34" s="623"/>
      <c r="BG34" s="623"/>
      <c r="BH34" s="623"/>
      <c r="BI34" s="623"/>
      <c r="BJ34" s="623"/>
      <c r="BK34" s="623"/>
      <c r="BL34" s="623"/>
      <c r="BM34" s="623"/>
      <c r="BN34" s="623"/>
      <c r="BO34" s="623"/>
      <c r="BP34" s="623"/>
      <c r="BQ34" s="623"/>
      <c r="BR34" s="623"/>
      <c r="BS34" s="623"/>
      <c r="BT34" s="623"/>
      <c r="BU34" s="623"/>
    </row>
    <row r="35" spans="1:73" x14ac:dyDescent="0.2">
      <c r="A35" s="168"/>
      <c r="B35" s="267"/>
      <c r="C35" s="266">
        <f>SUM(D35:BU35)</f>
        <v>0</v>
      </c>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c r="AG35" s="433"/>
      <c r="AH35" s="433"/>
      <c r="AI35" s="433"/>
      <c r="AJ35" s="433"/>
      <c r="AK35" s="433"/>
      <c r="AL35" s="433"/>
      <c r="AM35" s="433"/>
      <c r="AN35" s="433"/>
      <c r="AO35" s="433"/>
      <c r="AP35" s="433"/>
      <c r="AQ35" s="433"/>
      <c r="AR35" s="433"/>
      <c r="AS35" s="433"/>
      <c r="AT35" s="433"/>
      <c r="AU35" s="433"/>
      <c r="AV35" s="433"/>
      <c r="AW35" s="433"/>
      <c r="AX35" s="433"/>
      <c r="AY35" s="433"/>
      <c r="AZ35" s="433"/>
      <c r="BA35" s="433"/>
      <c r="BB35" s="433"/>
      <c r="BC35" s="433"/>
      <c r="BD35" s="433"/>
      <c r="BE35" s="433"/>
      <c r="BF35" s="433"/>
      <c r="BG35" s="433"/>
      <c r="BH35" s="433"/>
      <c r="BI35" s="433"/>
      <c r="BJ35" s="433"/>
      <c r="BK35" s="433"/>
      <c r="BL35" s="433"/>
      <c r="BM35" s="433"/>
      <c r="BN35" s="433"/>
      <c r="BO35" s="433"/>
      <c r="BP35" s="433"/>
      <c r="BQ35" s="433"/>
      <c r="BR35" s="433"/>
      <c r="BS35" s="433"/>
      <c r="BT35" s="433"/>
      <c r="BU35" s="433"/>
    </row>
    <row r="36" spans="1:73" s="24" customFormat="1" ht="12" customHeight="1" x14ac:dyDescent="0.25">
      <c r="A36" s="268" t="s">
        <v>72</v>
      </c>
      <c r="B36" s="495">
        <f>B108</f>
        <v>0</v>
      </c>
      <c r="C36" s="499">
        <f>SUM(D36:BU36)</f>
        <v>0</v>
      </c>
      <c r="D36" s="500">
        <f>SUM(D14:D18)</f>
        <v>0</v>
      </c>
      <c r="E36" s="500">
        <f>SUM(E14:E18)</f>
        <v>0</v>
      </c>
      <c r="F36" s="500">
        <f>SUM(F14:F18)</f>
        <v>0</v>
      </c>
      <c r="G36" s="500">
        <f>SUM(G14:G18)</f>
        <v>0</v>
      </c>
      <c r="H36" s="500">
        <f>SUM(H14:H18)</f>
        <v>0</v>
      </c>
      <c r="I36" s="500">
        <f t="shared" ref="I36:AI36" si="9">SUM(I14:I18)</f>
        <v>0</v>
      </c>
      <c r="J36" s="500">
        <f t="shared" si="9"/>
        <v>0</v>
      </c>
      <c r="K36" s="500">
        <f t="shared" si="9"/>
        <v>0</v>
      </c>
      <c r="L36" s="500">
        <f t="shared" si="9"/>
        <v>0</v>
      </c>
      <c r="M36" s="500">
        <f t="shared" si="9"/>
        <v>0</v>
      </c>
      <c r="N36" s="500">
        <f t="shared" si="9"/>
        <v>0</v>
      </c>
      <c r="O36" s="500">
        <f t="shared" si="9"/>
        <v>0</v>
      </c>
      <c r="P36" s="500">
        <f t="shared" si="9"/>
        <v>0</v>
      </c>
      <c r="Q36" s="500">
        <f t="shared" si="9"/>
        <v>0</v>
      </c>
      <c r="R36" s="500">
        <f t="shared" si="9"/>
        <v>0</v>
      </c>
      <c r="S36" s="500">
        <f t="shared" si="9"/>
        <v>0</v>
      </c>
      <c r="T36" s="500">
        <f t="shared" si="9"/>
        <v>0</v>
      </c>
      <c r="U36" s="500">
        <f t="shared" si="9"/>
        <v>0</v>
      </c>
      <c r="V36" s="500">
        <f t="shared" si="9"/>
        <v>0</v>
      </c>
      <c r="W36" s="500">
        <f t="shared" si="9"/>
        <v>0</v>
      </c>
      <c r="X36" s="500">
        <f t="shared" si="9"/>
        <v>0</v>
      </c>
      <c r="Y36" s="500">
        <f t="shared" si="9"/>
        <v>0</v>
      </c>
      <c r="Z36" s="500">
        <f t="shared" si="9"/>
        <v>0</v>
      </c>
      <c r="AA36" s="500">
        <f t="shared" si="9"/>
        <v>0</v>
      </c>
      <c r="AB36" s="500">
        <f t="shared" si="9"/>
        <v>0</v>
      </c>
      <c r="AC36" s="500">
        <f t="shared" si="9"/>
        <v>0</v>
      </c>
      <c r="AD36" s="500">
        <f t="shared" si="9"/>
        <v>0</v>
      </c>
      <c r="AE36" s="500">
        <f t="shared" si="9"/>
        <v>0</v>
      </c>
      <c r="AF36" s="500">
        <f t="shared" si="9"/>
        <v>0</v>
      </c>
      <c r="AG36" s="500">
        <f t="shared" si="9"/>
        <v>0</v>
      </c>
      <c r="AH36" s="500">
        <f t="shared" si="9"/>
        <v>0</v>
      </c>
      <c r="AI36" s="500">
        <f t="shared" si="9"/>
        <v>0</v>
      </c>
      <c r="AJ36" s="500">
        <f t="shared" ref="AJ36:BP36" si="10">SUM(AJ14:AJ18)</f>
        <v>0</v>
      </c>
      <c r="AK36" s="500">
        <f t="shared" si="10"/>
        <v>0</v>
      </c>
      <c r="AL36" s="500">
        <f t="shared" si="10"/>
        <v>0</v>
      </c>
      <c r="AM36" s="500">
        <f t="shared" si="10"/>
        <v>0</v>
      </c>
      <c r="AN36" s="500">
        <f t="shared" si="10"/>
        <v>0</v>
      </c>
      <c r="AO36" s="500">
        <f t="shared" si="10"/>
        <v>0</v>
      </c>
      <c r="AP36" s="500">
        <f t="shared" si="10"/>
        <v>0</v>
      </c>
      <c r="AQ36" s="500">
        <f t="shared" si="10"/>
        <v>0</v>
      </c>
      <c r="AR36" s="500">
        <f t="shared" si="10"/>
        <v>0</v>
      </c>
      <c r="AS36" s="500">
        <f t="shared" si="10"/>
        <v>0</v>
      </c>
      <c r="AT36" s="500">
        <f t="shared" si="10"/>
        <v>0</v>
      </c>
      <c r="AU36" s="500">
        <f t="shared" si="10"/>
        <v>0</v>
      </c>
      <c r="AV36" s="500">
        <f t="shared" si="10"/>
        <v>0</v>
      </c>
      <c r="AW36" s="500">
        <f t="shared" si="10"/>
        <v>0</v>
      </c>
      <c r="AX36" s="500">
        <f t="shared" si="10"/>
        <v>0</v>
      </c>
      <c r="AY36" s="500">
        <f t="shared" si="10"/>
        <v>0</v>
      </c>
      <c r="AZ36" s="500">
        <f t="shared" si="10"/>
        <v>0</v>
      </c>
      <c r="BA36" s="500">
        <f t="shared" si="10"/>
        <v>0</v>
      </c>
      <c r="BB36" s="500">
        <f t="shared" si="10"/>
        <v>0</v>
      </c>
      <c r="BC36" s="500">
        <f t="shared" si="10"/>
        <v>0</v>
      </c>
      <c r="BD36" s="500">
        <f t="shared" si="10"/>
        <v>0</v>
      </c>
      <c r="BE36" s="500">
        <f t="shared" si="10"/>
        <v>0</v>
      </c>
      <c r="BF36" s="500">
        <f t="shared" si="10"/>
        <v>0</v>
      </c>
      <c r="BG36" s="500">
        <f t="shared" si="10"/>
        <v>0</v>
      </c>
      <c r="BH36" s="500">
        <f t="shared" si="10"/>
        <v>0</v>
      </c>
      <c r="BI36" s="500">
        <f t="shared" si="10"/>
        <v>0</v>
      </c>
      <c r="BJ36" s="500">
        <f t="shared" si="10"/>
        <v>0</v>
      </c>
      <c r="BK36" s="500">
        <f t="shared" si="10"/>
        <v>0</v>
      </c>
      <c r="BL36" s="500">
        <f t="shared" si="10"/>
        <v>0</v>
      </c>
      <c r="BM36" s="500">
        <f t="shared" si="10"/>
        <v>0</v>
      </c>
      <c r="BN36" s="500">
        <f t="shared" si="10"/>
        <v>0</v>
      </c>
      <c r="BO36" s="500">
        <f t="shared" si="10"/>
        <v>0</v>
      </c>
      <c r="BP36" s="500">
        <f t="shared" si="10"/>
        <v>0</v>
      </c>
      <c r="BQ36" s="500">
        <f t="shared" ref="BQ36:BU36" si="11">SUM(BQ14:BQ18)</f>
        <v>0</v>
      </c>
      <c r="BR36" s="500">
        <f t="shared" si="11"/>
        <v>0</v>
      </c>
      <c r="BS36" s="500">
        <f t="shared" si="11"/>
        <v>0</v>
      </c>
      <c r="BT36" s="500">
        <f t="shared" si="11"/>
        <v>0</v>
      </c>
      <c r="BU36" s="500">
        <f t="shared" si="11"/>
        <v>0</v>
      </c>
    </row>
    <row r="37" spans="1:73" s="24" customFormat="1" ht="12" customHeight="1" x14ac:dyDescent="0.25">
      <c r="A37" s="268" t="s">
        <v>73</v>
      </c>
      <c r="B37" s="495">
        <f>B109</f>
        <v>0</v>
      </c>
      <c r="C37" s="499">
        <f t="shared" ref="C37:C42" si="12">SUM(D37:BU37)</f>
        <v>0</v>
      </c>
      <c r="D37" s="500">
        <f t="shared" ref="D37:AI37" si="13">SUM(D20:D24)</f>
        <v>0</v>
      </c>
      <c r="E37" s="500">
        <f t="shared" si="13"/>
        <v>0</v>
      </c>
      <c r="F37" s="500">
        <f t="shared" si="13"/>
        <v>0</v>
      </c>
      <c r="G37" s="500">
        <f t="shared" si="13"/>
        <v>0</v>
      </c>
      <c r="H37" s="500">
        <f t="shared" si="13"/>
        <v>0</v>
      </c>
      <c r="I37" s="500">
        <f t="shared" si="13"/>
        <v>0</v>
      </c>
      <c r="J37" s="500">
        <f t="shared" si="13"/>
        <v>0</v>
      </c>
      <c r="K37" s="500">
        <f t="shared" si="13"/>
        <v>0</v>
      </c>
      <c r="L37" s="500">
        <f t="shared" si="13"/>
        <v>0</v>
      </c>
      <c r="M37" s="500">
        <f t="shared" si="13"/>
        <v>0</v>
      </c>
      <c r="N37" s="500">
        <f t="shared" si="13"/>
        <v>0</v>
      </c>
      <c r="O37" s="500">
        <f t="shared" si="13"/>
        <v>0</v>
      </c>
      <c r="P37" s="500">
        <f t="shared" si="13"/>
        <v>0</v>
      </c>
      <c r="Q37" s="500">
        <f t="shared" si="13"/>
        <v>0</v>
      </c>
      <c r="R37" s="500">
        <f t="shared" si="13"/>
        <v>0</v>
      </c>
      <c r="S37" s="500">
        <f t="shared" si="13"/>
        <v>0</v>
      </c>
      <c r="T37" s="500">
        <f t="shared" si="13"/>
        <v>0</v>
      </c>
      <c r="U37" s="500">
        <f t="shared" si="13"/>
        <v>0</v>
      </c>
      <c r="V37" s="500">
        <f t="shared" si="13"/>
        <v>0</v>
      </c>
      <c r="W37" s="500">
        <f t="shared" si="13"/>
        <v>0</v>
      </c>
      <c r="X37" s="500">
        <f t="shared" si="13"/>
        <v>0</v>
      </c>
      <c r="Y37" s="500">
        <f t="shared" si="13"/>
        <v>0</v>
      </c>
      <c r="Z37" s="500">
        <f t="shared" si="13"/>
        <v>0</v>
      </c>
      <c r="AA37" s="500">
        <f t="shared" si="13"/>
        <v>0</v>
      </c>
      <c r="AB37" s="500">
        <f t="shared" si="13"/>
        <v>0</v>
      </c>
      <c r="AC37" s="500">
        <f t="shared" si="13"/>
        <v>0</v>
      </c>
      <c r="AD37" s="500">
        <f t="shared" si="13"/>
        <v>0</v>
      </c>
      <c r="AE37" s="500">
        <f t="shared" si="13"/>
        <v>0</v>
      </c>
      <c r="AF37" s="500">
        <f t="shared" si="13"/>
        <v>0</v>
      </c>
      <c r="AG37" s="500">
        <f t="shared" si="13"/>
        <v>0</v>
      </c>
      <c r="AH37" s="500">
        <f t="shared" si="13"/>
        <v>0</v>
      </c>
      <c r="AI37" s="500">
        <f t="shared" si="13"/>
        <v>0</v>
      </c>
      <c r="AJ37" s="500">
        <f t="shared" ref="AJ37:BP37" si="14">SUM(AJ20:AJ24)</f>
        <v>0</v>
      </c>
      <c r="AK37" s="500">
        <f t="shared" si="14"/>
        <v>0</v>
      </c>
      <c r="AL37" s="500">
        <f t="shared" si="14"/>
        <v>0</v>
      </c>
      <c r="AM37" s="500">
        <f t="shared" si="14"/>
        <v>0</v>
      </c>
      <c r="AN37" s="500">
        <f t="shared" si="14"/>
        <v>0</v>
      </c>
      <c r="AO37" s="500">
        <f t="shared" si="14"/>
        <v>0</v>
      </c>
      <c r="AP37" s="500">
        <f t="shared" si="14"/>
        <v>0</v>
      </c>
      <c r="AQ37" s="500">
        <f t="shared" si="14"/>
        <v>0</v>
      </c>
      <c r="AR37" s="500">
        <f t="shared" si="14"/>
        <v>0</v>
      </c>
      <c r="AS37" s="500">
        <f t="shared" si="14"/>
        <v>0</v>
      </c>
      <c r="AT37" s="500">
        <f t="shared" si="14"/>
        <v>0</v>
      </c>
      <c r="AU37" s="500">
        <f t="shared" si="14"/>
        <v>0</v>
      </c>
      <c r="AV37" s="500">
        <f t="shared" si="14"/>
        <v>0</v>
      </c>
      <c r="AW37" s="500">
        <f t="shared" si="14"/>
        <v>0</v>
      </c>
      <c r="AX37" s="500">
        <f t="shared" si="14"/>
        <v>0</v>
      </c>
      <c r="AY37" s="500">
        <f t="shared" si="14"/>
        <v>0</v>
      </c>
      <c r="AZ37" s="500">
        <f t="shared" si="14"/>
        <v>0</v>
      </c>
      <c r="BA37" s="500">
        <f t="shared" si="14"/>
        <v>0</v>
      </c>
      <c r="BB37" s="500">
        <f t="shared" si="14"/>
        <v>0</v>
      </c>
      <c r="BC37" s="500">
        <f t="shared" si="14"/>
        <v>0</v>
      </c>
      <c r="BD37" s="500">
        <f t="shared" si="14"/>
        <v>0</v>
      </c>
      <c r="BE37" s="500">
        <f t="shared" si="14"/>
        <v>0</v>
      </c>
      <c r="BF37" s="500">
        <f t="shared" si="14"/>
        <v>0</v>
      </c>
      <c r="BG37" s="500">
        <f t="shared" si="14"/>
        <v>0</v>
      </c>
      <c r="BH37" s="500">
        <f t="shared" si="14"/>
        <v>0</v>
      </c>
      <c r="BI37" s="500">
        <f t="shared" si="14"/>
        <v>0</v>
      </c>
      <c r="BJ37" s="500">
        <f t="shared" si="14"/>
        <v>0</v>
      </c>
      <c r="BK37" s="500">
        <f t="shared" si="14"/>
        <v>0</v>
      </c>
      <c r="BL37" s="500">
        <f t="shared" si="14"/>
        <v>0</v>
      </c>
      <c r="BM37" s="500">
        <f t="shared" si="14"/>
        <v>0</v>
      </c>
      <c r="BN37" s="500">
        <f t="shared" si="14"/>
        <v>0</v>
      </c>
      <c r="BO37" s="500">
        <f t="shared" si="14"/>
        <v>0</v>
      </c>
      <c r="BP37" s="500">
        <f t="shared" si="14"/>
        <v>0</v>
      </c>
      <c r="BQ37" s="500">
        <f t="shared" ref="BQ37:BU37" si="15">SUM(BQ20:BQ24)</f>
        <v>0</v>
      </c>
      <c r="BR37" s="500">
        <f t="shared" si="15"/>
        <v>0</v>
      </c>
      <c r="BS37" s="500">
        <f t="shared" si="15"/>
        <v>0</v>
      </c>
      <c r="BT37" s="500">
        <f t="shared" si="15"/>
        <v>0</v>
      </c>
      <c r="BU37" s="500">
        <f t="shared" si="15"/>
        <v>0</v>
      </c>
    </row>
    <row r="38" spans="1:73" s="24" customFormat="1" ht="12" customHeight="1" x14ac:dyDescent="0.25">
      <c r="A38" s="268" t="s">
        <v>74</v>
      </c>
      <c r="B38" s="495">
        <f>B110</f>
        <v>0</v>
      </c>
      <c r="C38" s="499">
        <f t="shared" si="12"/>
        <v>0</v>
      </c>
      <c r="D38" s="500">
        <f t="shared" ref="D38:AI38" si="16">SUM(D26:D30)</f>
        <v>0</v>
      </c>
      <c r="E38" s="500">
        <f t="shared" si="16"/>
        <v>0</v>
      </c>
      <c r="F38" s="500">
        <f t="shared" si="16"/>
        <v>0</v>
      </c>
      <c r="G38" s="500">
        <f t="shared" si="16"/>
        <v>0</v>
      </c>
      <c r="H38" s="500">
        <f t="shared" si="16"/>
        <v>0</v>
      </c>
      <c r="I38" s="500">
        <f t="shared" si="16"/>
        <v>0</v>
      </c>
      <c r="J38" s="500">
        <f t="shared" si="16"/>
        <v>0</v>
      </c>
      <c r="K38" s="500">
        <f t="shared" si="16"/>
        <v>0</v>
      </c>
      <c r="L38" s="500">
        <f t="shared" si="16"/>
        <v>0</v>
      </c>
      <c r="M38" s="500">
        <f t="shared" si="16"/>
        <v>0</v>
      </c>
      <c r="N38" s="500">
        <f t="shared" si="16"/>
        <v>0</v>
      </c>
      <c r="O38" s="500">
        <f t="shared" si="16"/>
        <v>0</v>
      </c>
      <c r="P38" s="500">
        <f t="shared" si="16"/>
        <v>0</v>
      </c>
      <c r="Q38" s="500">
        <f t="shared" si="16"/>
        <v>0</v>
      </c>
      <c r="R38" s="500">
        <f t="shared" si="16"/>
        <v>0</v>
      </c>
      <c r="S38" s="500">
        <f t="shared" si="16"/>
        <v>0</v>
      </c>
      <c r="T38" s="500">
        <f t="shared" si="16"/>
        <v>0</v>
      </c>
      <c r="U38" s="500">
        <f t="shared" si="16"/>
        <v>0</v>
      </c>
      <c r="V38" s="500">
        <f t="shared" si="16"/>
        <v>0</v>
      </c>
      <c r="W38" s="500">
        <f t="shared" si="16"/>
        <v>0</v>
      </c>
      <c r="X38" s="500">
        <f t="shared" si="16"/>
        <v>0</v>
      </c>
      <c r="Y38" s="500">
        <f t="shared" si="16"/>
        <v>0</v>
      </c>
      <c r="Z38" s="500">
        <f t="shared" si="16"/>
        <v>0</v>
      </c>
      <c r="AA38" s="500">
        <f t="shared" si="16"/>
        <v>0</v>
      </c>
      <c r="AB38" s="500">
        <f t="shared" si="16"/>
        <v>0</v>
      </c>
      <c r="AC38" s="500">
        <f t="shared" si="16"/>
        <v>0</v>
      </c>
      <c r="AD38" s="500">
        <f t="shared" si="16"/>
        <v>0</v>
      </c>
      <c r="AE38" s="500">
        <f t="shared" si="16"/>
        <v>0</v>
      </c>
      <c r="AF38" s="500">
        <f t="shared" si="16"/>
        <v>0</v>
      </c>
      <c r="AG38" s="500">
        <f t="shared" si="16"/>
        <v>0</v>
      </c>
      <c r="AH38" s="500">
        <f t="shared" si="16"/>
        <v>0</v>
      </c>
      <c r="AI38" s="500">
        <f t="shared" si="16"/>
        <v>0</v>
      </c>
      <c r="AJ38" s="500">
        <f t="shared" ref="AJ38:BP38" si="17">SUM(AJ26:AJ30)</f>
        <v>0</v>
      </c>
      <c r="AK38" s="500">
        <f t="shared" si="17"/>
        <v>0</v>
      </c>
      <c r="AL38" s="500">
        <f t="shared" si="17"/>
        <v>0</v>
      </c>
      <c r="AM38" s="500">
        <f t="shared" si="17"/>
        <v>0</v>
      </c>
      <c r="AN38" s="500">
        <f t="shared" si="17"/>
        <v>0</v>
      </c>
      <c r="AO38" s="500">
        <f t="shared" si="17"/>
        <v>0</v>
      </c>
      <c r="AP38" s="500">
        <f t="shared" si="17"/>
        <v>0</v>
      </c>
      <c r="AQ38" s="500">
        <f t="shared" si="17"/>
        <v>0</v>
      </c>
      <c r="AR38" s="500">
        <f t="shared" si="17"/>
        <v>0</v>
      </c>
      <c r="AS38" s="500">
        <f t="shared" si="17"/>
        <v>0</v>
      </c>
      <c r="AT38" s="500">
        <f t="shared" si="17"/>
        <v>0</v>
      </c>
      <c r="AU38" s="500">
        <f t="shared" si="17"/>
        <v>0</v>
      </c>
      <c r="AV38" s="500">
        <f t="shared" si="17"/>
        <v>0</v>
      </c>
      <c r="AW38" s="500">
        <f t="shared" si="17"/>
        <v>0</v>
      </c>
      <c r="AX38" s="500">
        <f t="shared" si="17"/>
        <v>0</v>
      </c>
      <c r="AY38" s="500">
        <f t="shared" si="17"/>
        <v>0</v>
      </c>
      <c r="AZ38" s="500">
        <f t="shared" si="17"/>
        <v>0</v>
      </c>
      <c r="BA38" s="500">
        <f t="shared" si="17"/>
        <v>0</v>
      </c>
      <c r="BB38" s="500">
        <f t="shared" si="17"/>
        <v>0</v>
      </c>
      <c r="BC38" s="500">
        <f t="shared" si="17"/>
        <v>0</v>
      </c>
      <c r="BD38" s="500">
        <f t="shared" si="17"/>
        <v>0</v>
      </c>
      <c r="BE38" s="500">
        <f t="shared" si="17"/>
        <v>0</v>
      </c>
      <c r="BF38" s="500">
        <f t="shared" si="17"/>
        <v>0</v>
      </c>
      <c r="BG38" s="500">
        <f t="shared" si="17"/>
        <v>0</v>
      </c>
      <c r="BH38" s="500">
        <f t="shared" si="17"/>
        <v>0</v>
      </c>
      <c r="BI38" s="500">
        <f t="shared" si="17"/>
        <v>0</v>
      </c>
      <c r="BJ38" s="500">
        <f t="shared" si="17"/>
        <v>0</v>
      </c>
      <c r="BK38" s="500">
        <f t="shared" si="17"/>
        <v>0</v>
      </c>
      <c r="BL38" s="500">
        <f t="shared" si="17"/>
        <v>0</v>
      </c>
      <c r="BM38" s="500">
        <f t="shared" si="17"/>
        <v>0</v>
      </c>
      <c r="BN38" s="500">
        <f t="shared" si="17"/>
        <v>0</v>
      </c>
      <c r="BO38" s="500">
        <f t="shared" si="17"/>
        <v>0</v>
      </c>
      <c r="BP38" s="500">
        <f t="shared" si="17"/>
        <v>0</v>
      </c>
      <c r="BQ38" s="500">
        <f t="shared" ref="BQ38:BU38" si="18">SUM(BQ26:BQ30)</f>
        <v>0</v>
      </c>
      <c r="BR38" s="500">
        <f t="shared" si="18"/>
        <v>0</v>
      </c>
      <c r="BS38" s="500">
        <f t="shared" si="18"/>
        <v>0</v>
      </c>
      <c r="BT38" s="500">
        <f t="shared" si="18"/>
        <v>0</v>
      </c>
      <c r="BU38" s="500">
        <f t="shared" si="18"/>
        <v>0</v>
      </c>
    </row>
    <row r="39" spans="1:73" s="24" customFormat="1" ht="12" customHeight="1" x14ac:dyDescent="0.25">
      <c r="A39" s="269" t="s">
        <v>354</v>
      </c>
      <c r="B39" s="501">
        <f>B111</f>
        <v>0</v>
      </c>
      <c r="C39" s="499">
        <f t="shared" si="12"/>
        <v>0</v>
      </c>
      <c r="D39" s="500">
        <f t="shared" ref="D39:AI39" si="19">SUM(D32:D33)</f>
        <v>0</v>
      </c>
      <c r="E39" s="500">
        <f t="shared" si="19"/>
        <v>0</v>
      </c>
      <c r="F39" s="500">
        <f t="shared" si="19"/>
        <v>0</v>
      </c>
      <c r="G39" s="500">
        <f t="shared" si="19"/>
        <v>0</v>
      </c>
      <c r="H39" s="500">
        <f t="shared" si="19"/>
        <v>0</v>
      </c>
      <c r="I39" s="500">
        <f t="shared" si="19"/>
        <v>0</v>
      </c>
      <c r="J39" s="500">
        <f t="shared" si="19"/>
        <v>0</v>
      </c>
      <c r="K39" s="500">
        <f t="shared" si="19"/>
        <v>0</v>
      </c>
      <c r="L39" s="500">
        <f t="shared" si="19"/>
        <v>0</v>
      </c>
      <c r="M39" s="500">
        <f t="shared" si="19"/>
        <v>0</v>
      </c>
      <c r="N39" s="500">
        <f t="shared" si="19"/>
        <v>0</v>
      </c>
      <c r="O39" s="500">
        <f t="shared" si="19"/>
        <v>0</v>
      </c>
      <c r="P39" s="500">
        <f t="shared" si="19"/>
        <v>0</v>
      </c>
      <c r="Q39" s="500">
        <f t="shared" si="19"/>
        <v>0</v>
      </c>
      <c r="R39" s="500">
        <f t="shared" si="19"/>
        <v>0</v>
      </c>
      <c r="S39" s="500">
        <f t="shared" si="19"/>
        <v>0</v>
      </c>
      <c r="T39" s="500">
        <f t="shared" si="19"/>
        <v>0</v>
      </c>
      <c r="U39" s="500">
        <f t="shared" si="19"/>
        <v>0</v>
      </c>
      <c r="V39" s="500">
        <f t="shared" si="19"/>
        <v>0</v>
      </c>
      <c r="W39" s="500">
        <f t="shared" si="19"/>
        <v>0</v>
      </c>
      <c r="X39" s="500">
        <f t="shared" si="19"/>
        <v>0</v>
      </c>
      <c r="Y39" s="500">
        <f t="shared" si="19"/>
        <v>0</v>
      </c>
      <c r="Z39" s="500">
        <f t="shared" si="19"/>
        <v>0</v>
      </c>
      <c r="AA39" s="500">
        <f t="shared" si="19"/>
        <v>0</v>
      </c>
      <c r="AB39" s="500">
        <f t="shared" si="19"/>
        <v>0</v>
      </c>
      <c r="AC39" s="500">
        <f t="shared" si="19"/>
        <v>0</v>
      </c>
      <c r="AD39" s="500">
        <f t="shared" si="19"/>
        <v>0</v>
      </c>
      <c r="AE39" s="500">
        <f t="shared" si="19"/>
        <v>0</v>
      </c>
      <c r="AF39" s="500">
        <f t="shared" si="19"/>
        <v>0</v>
      </c>
      <c r="AG39" s="500">
        <f t="shared" si="19"/>
        <v>0</v>
      </c>
      <c r="AH39" s="500">
        <f t="shared" si="19"/>
        <v>0</v>
      </c>
      <c r="AI39" s="500">
        <f t="shared" si="19"/>
        <v>0</v>
      </c>
      <c r="AJ39" s="500">
        <f t="shared" ref="AJ39:BP39" si="20">SUM(AJ32:AJ33)</f>
        <v>0</v>
      </c>
      <c r="AK39" s="500">
        <f t="shared" si="20"/>
        <v>0</v>
      </c>
      <c r="AL39" s="500">
        <f t="shared" si="20"/>
        <v>0</v>
      </c>
      <c r="AM39" s="500">
        <f t="shared" si="20"/>
        <v>0</v>
      </c>
      <c r="AN39" s="500">
        <f t="shared" si="20"/>
        <v>0</v>
      </c>
      <c r="AO39" s="500">
        <f t="shared" si="20"/>
        <v>0</v>
      </c>
      <c r="AP39" s="500">
        <f t="shared" si="20"/>
        <v>0</v>
      </c>
      <c r="AQ39" s="500">
        <f t="shared" si="20"/>
        <v>0</v>
      </c>
      <c r="AR39" s="500">
        <f t="shared" si="20"/>
        <v>0</v>
      </c>
      <c r="AS39" s="500">
        <f t="shared" si="20"/>
        <v>0</v>
      </c>
      <c r="AT39" s="500">
        <f t="shared" si="20"/>
        <v>0</v>
      </c>
      <c r="AU39" s="500">
        <f t="shared" si="20"/>
        <v>0</v>
      </c>
      <c r="AV39" s="500">
        <f t="shared" si="20"/>
        <v>0</v>
      </c>
      <c r="AW39" s="500">
        <f t="shared" si="20"/>
        <v>0</v>
      </c>
      <c r="AX39" s="500">
        <f t="shared" si="20"/>
        <v>0</v>
      </c>
      <c r="AY39" s="500">
        <f t="shared" si="20"/>
        <v>0</v>
      </c>
      <c r="AZ39" s="500">
        <f t="shared" si="20"/>
        <v>0</v>
      </c>
      <c r="BA39" s="500">
        <f t="shared" si="20"/>
        <v>0</v>
      </c>
      <c r="BB39" s="500">
        <f t="shared" si="20"/>
        <v>0</v>
      </c>
      <c r="BC39" s="500">
        <f t="shared" si="20"/>
        <v>0</v>
      </c>
      <c r="BD39" s="500">
        <f t="shared" si="20"/>
        <v>0</v>
      </c>
      <c r="BE39" s="500">
        <f t="shared" si="20"/>
        <v>0</v>
      </c>
      <c r="BF39" s="500">
        <f t="shared" si="20"/>
        <v>0</v>
      </c>
      <c r="BG39" s="500">
        <f t="shared" si="20"/>
        <v>0</v>
      </c>
      <c r="BH39" s="500">
        <f t="shared" si="20"/>
        <v>0</v>
      </c>
      <c r="BI39" s="500">
        <f t="shared" si="20"/>
        <v>0</v>
      </c>
      <c r="BJ39" s="500">
        <f t="shared" si="20"/>
        <v>0</v>
      </c>
      <c r="BK39" s="500">
        <f t="shared" si="20"/>
        <v>0</v>
      </c>
      <c r="BL39" s="500">
        <f t="shared" si="20"/>
        <v>0</v>
      </c>
      <c r="BM39" s="500">
        <f t="shared" si="20"/>
        <v>0</v>
      </c>
      <c r="BN39" s="500">
        <f t="shared" si="20"/>
        <v>0</v>
      </c>
      <c r="BO39" s="500">
        <f t="shared" si="20"/>
        <v>0</v>
      </c>
      <c r="BP39" s="500">
        <f t="shared" si="20"/>
        <v>0</v>
      </c>
      <c r="BQ39" s="500">
        <f t="shared" ref="BQ39:BU39" si="21">SUM(BQ32:BQ33)</f>
        <v>0</v>
      </c>
      <c r="BR39" s="500">
        <f t="shared" si="21"/>
        <v>0</v>
      </c>
      <c r="BS39" s="500">
        <f t="shared" si="21"/>
        <v>0</v>
      </c>
      <c r="BT39" s="500">
        <f t="shared" si="21"/>
        <v>0</v>
      </c>
      <c r="BU39" s="500">
        <f t="shared" si="21"/>
        <v>0</v>
      </c>
    </row>
    <row r="40" spans="1:73" s="24" customFormat="1" ht="12" customHeight="1" x14ac:dyDescent="0.25">
      <c r="A40" s="265" t="s">
        <v>75</v>
      </c>
      <c r="B40" s="501">
        <f t="shared" ref="B40:B41" si="22">B112</f>
        <v>0</v>
      </c>
      <c r="C40" s="499">
        <f t="shared" si="12"/>
        <v>0</v>
      </c>
      <c r="D40" s="500">
        <f>SUM(D36:D38)-D39</f>
        <v>0</v>
      </c>
      <c r="E40" s="500">
        <f t="shared" ref="E40:BP40" si="23">SUM(E36:E38)-E39</f>
        <v>0</v>
      </c>
      <c r="F40" s="500">
        <f t="shared" si="23"/>
        <v>0</v>
      </c>
      <c r="G40" s="500">
        <f t="shared" si="23"/>
        <v>0</v>
      </c>
      <c r="H40" s="500">
        <f t="shared" si="23"/>
        <v>0</v>
      </c>
      <c r="I40" s="500">
        <f t="shared" si="23"/>
        <v>0</v>
      </c>
      <c r="J40" s="500">
        <f t="shared" si="23"/>
        <v>0</v>
      </c>
      <c r="K40" s="500">
        <f t="shared" si="23"/>
        <v>0</v>
      </c>
      <c r="L40" s="500">
        <f t="shared" si="23"/>
        <v>0</v>
      </c>
      <c r="M40" s="500">
        <f t="shared" si="23"/>
        <v>0</v>
      </c>
      <c r="N40" s="500">
        <f t="shared" si="23"/>
        <v>0</v>
      </c>
      <c r="O40" s="500">
        <f t="shared" si="23"/>
        <v>0</v>
      </c>
      <c r="P40" s="500">
        <f t="shared" si="23"/>
        <v>0</v>
      </c>
      <c r="Q40" s="500">
        <f t="shared" si="23"/>
        <v>0</v>
      </c>
      <c r="R40" s="500">
        <f t="shared" si="23"/>
        <v>0</v>
      </c>
      <c r="S40" s="500">
        <f t="shared" si="23"/>
        <v>0</v>
      </c>
      <c r="T40" s="500">
        <f t="shared" si="23"/>
        <v>0</v>
      </c>
      <c r="U40" s="500">
        <f t="shared" si="23"/>
        <v>0</v>
      </c>
      <c r="V40" s="500">
        <f t="shared" si="23"/>
        <v>0</v>
      </c>
      <c r="W40" s="500">
        <f t="shared" si="23"/>
        <v>0</v>
      </c>
      <c r="X40" s="500">
        <f t="shared" si="23"/>
        <v>0</v>
      </c>
      <c r="Y40" s="500">
        <f t="shared" si="23"/>
        <v>0</v>
      </c>
      <c r="Z40" s="500">
        <f t="shared" si="23"/>
        <v>0</v>
      </c>
      <c r="AA40" s="500">
        <f t="shared" si="23"/>
        <v>0</v>
      </c>
      <c r="AB40" s="500">
        <f t="shared" si="23"/>
        <v>0</v>
      </c>
      <c r="AC40" s="500">
        <f t="shared" si="23"/>
        <v>0</v>
      </c>
      <c r="AD40" s="500">
        <f t="shared" si="23"/>
        <v>0</v>
      </c>
      <c r="AE40" s="500">
        <f t="shared" si="23"/>
        <v>0</v>
      </c>
      <c r="AF40" s="500">
        <f t="shared" si="23"/>
        <v>0</v>
      </c>
      <c r="AG40" s="500">
        <f t="shared" si="23"/>
        <v>0</v>
      </c>
      <c r="AH40" s="500">
        <f t="shared" si="23"/>
        <v>0</v>
      </c>
      <c r="AI40" s="500">
        <f t="shared" si="23"/>
        <v>0</v>
      </c>
      <c r="AJ40" s="500">
        <f t="shared" si="23"/>
        <v>0</v>
      </c>
      <c r="AK40" s="500">
        <f t="shared" si="23"/>
        <v>0</v>
      </c>
      <c r="AL40" s="500">
        <f t="shared" si="23"/>
        <v>0</v>
      </c>
      <c r="AM40" s="500">
        <f t="shared" si="23"/>
        <v>0</v>
      </c>
      <c r="AN40" s="500">
        <f t="shared" si="23"/>
        <v>0</v>
      </c>
      <c r="AO40" s="500">
        <f t="shared" si="23"/>
        <v>0</v>
      </c>
      <c r="AP40" s="500">
        <f t="shared" si="23"/>
        <v>0</v>
      </c>
      <c r="AQ40" s="500">
        <f t="shared" si="23"/>
        <v>0</v>
      </c>
      <c r="AR40" s="500">
        <f t="shared" si="23"/>
        <v>0</v>
      </c>
      <c r="AS40" s="500">
        <f t="shared" si="23"/>
        <v>0</v>
      </c>
      <c r="AT40" s="500">
        <f t="shared" si="23"/>
        <v>0</v>
      </c>
      <c r="AU40" s="500">
        <f t="shared" si="23"/>
        <v>0</v>
      </c>
      <c r="AV40" s="500">
        <f t="shared" si="23"/>
        <v>0</v>
      </c>
      <c r="AW40" s="500">
        <f t="shared" si="23"/>
        <v>0</v>
      </c>
      <c r="AX40" s="500">
        <f t="shared" si="23"/>
        <v>0</v>
      </c>
      <c r="AY40" s="500">
        <f t="shared" si="23"/>
        <v>0</v>
      </c>
      <c r="AZ40" s="500">
        <f t="shared" si="23"/>
        <v>0</v>
      </c>
      <c r="BA40" s="500">
        <f t="shared" si="23"/>
        <v>0</v>
      </c>
      <c r="BB40" s="500">
        <f t="shared" si="23"/>
        <v>0</v>
      </c>
      <c r="BC40" s="500">
        <f t="shared" si="23"/>
        <v>0</v>
      </c>
      <c r="BD40" s="500">
        <f t="shared" si="23"/>
        <v>0</v>
      </c>
      <c r="BE40" s="500">
        <f t="shared" si="23"/>
        <v>0</v>
      </c>
      <c r="BF40" s="500">
        <f t="shared" si="23"/>
        <v>0</v>
      </c>
      <c r="BG40" s="500">
        <f t="shared" si="23"/>
        <v>0</v>
      </c>
      <c r="BH40" s="500">
        <f t="shared" si="23"/>
        <v>0</v>
      </c>
      <c r="BI40" s="500">
        <f t="shared" si="23"/>
        <v>0</v>
      </c>
      <c r="BJ40" s="500">
        <f t="shared" si="23"/>
        <v>0</v>
      </c>
      <c r="BK40" s="500">
        <f t="shared" si="23"/>
        <v>0</v>
      </c>
      <c r="BL40" s="500">
        <f t="shared" si="23"/>
        <v>0</v>
      </c>
      <c r="BM40" s="500">
        <f t="shared" si="23"/>
        <v>0</v>
      </c>
      <c r="BN40" s="500">
        <f t="shared" si="23"/>
        <v>0</v>
      </c>
      <c r="BO40" s="500">
        <f t="shared" si="23"/>
        <v>0</v>
      </c>
      <c r="BP40" s="500">
        <f t="shared" si="23"/>
        <v>0</v>
      </c>
      <c r="BQ40" s="500">
        <f t="shared" ref="BQ40:BU40" si="24">SUM(BQ36:BQ38)-BQ39</f>
        <v>0</v>
      </c>
      <c r="BR40" s="500">
        <f t="shared" si="24"/>
        <v>0</v>
      </c>
      <c r="BS40" s="500">
        <f t="shared" si="24"/>
        <v>0</v>
      </c>
      <c r="BT40" s="500">
        <f t="shared" si="24"/>
        <v>0</v>
      </c>
      <c r="BU40" s="500">
        <f t="shared" si="24"/>
        <v>0</v>
      </c>
    </row>
    <row r="41" spans="1:73" s="24" customFormat="1" ht="12" customHeight="1" x14ac:dyDescent="0.25">
      <c r="A41" s="270" t="s">
        <v>480</v>
      </c>
      <c r="B41" s="502">
        <f t="shared" si="22"/>
        <v>0</v>
      </c>
      <c r="C41" s="499">
        <f t="shared" si="12"/>
        <v>0</v>
      </c>
      <c r="D41" s="503">
        <f>(SUM(D36:D38))*'OB Option 0'!$E$9</f>
        <v>0</v>
      </c>
      <c r="E41" s="503">
        <f>(SUM(E36:E38))*'OB Option 0'!$E$9</f>
        <v>0</v>
      </c>
      <c r="F41" s="503">
        <f>(SUM(F36:F38))*'OB Option 0'!$E$9</f>
        <v>0</v>
      </c>
      <c r="G41" s="503">
        <f>(SUM(G36:G38))*'OB Option 0'!$E$9</f>
        <v>0</v>
      </c>
      <c r="H41" s="503">
        <f>(SUM(H36:H38))*'OB Option 0'!$E$9</f>
        <v>0</v>
      </c>
      <c r="I41" s="503">
        <f>(SUM(I36:I38))*'OB Option 0'!$E$9</f>
        <v>0</v>
      </c>
      <c r="J41" s="503">
        <f>(SUM(J36:J38))*'OB Option 0'!$E$9</f>
        <v>0</v>
      </c>
      <c r="K41" s="503">
        <f>(SUM(K36:K38))*'OB Option 0'!$E$9</f>
        <v>0</v>
      </c>
      <c r="L41" s="503">
        <f>(SUM(L36:L38))*'OB Option 0'!$E$9</f>
        <v>0</v>
      </c>
      <c r="M41" s="503">
        <f>(SUM(M36:M38))*'OB Option 0'!$E$9</f>
        <v>0</v>
      </c>
      <c r="N41" s="503">
        <f>(SUM(N36:N38))*'OB Option 0'!$E$9</f>
        <v>0</v>
      </c>
      <c r="O41" s="503">
        <f>(SUM(O36:O38))*'OB Option 0'!$E$9</f>
        <v>0</v>
      </c>
      <c r="P41" s="503">
        <f>(SUM(P36:P38))*'OB Option 0'!$E$9</f>
        <v>0</v>
      </c>
      <c r="Q41" s="503">
        <f>(SUM(Q36:Q38))*'OB Option 0'!$E$9</f>
        <v>0</v>
      </c>
      <c r="R41" s="503">
        <f>(SUM(R36:R38))*'OB Option 0'!$E$9</f>
        <v>0</v>
      </c>
      <c r="S41" s="503">
        <f>(SUM(S36:S38))*'OB Option 0'!$E$9</f>
        <v>0</v>
      </c>
      <c r="T41" s="503">
        <f>(SUM(T36:T38))*'OB Option 0'!$E$9</f>
        <v>0</v>
      </c>
      <c r="U41" s="503">
        <f>(SUM(U36:U38))*'OB Option 0'!$E$9</f>
        <v>0</v>
      </c>
      <c r="V41" s="503">
        <f>(SUM(V36:V38))*'OB Option 0'!$E$9</f>
        <v>0</v>
      </c>
      <c r="W41" s="503">
        <f>(SUM(W36:W38))*'OB Option 0'!$E$9</f>
        <v>0</v>
      </c>
      <c r="X41" s="503">
        <f>(SUM(X36:X38))*'OB Option 0'!$E$9</f>
        <v>0</v>
      </c>
      <c r="Y41" s="503">
        <f>(SUM(Y36:Y38))*'OB Option 0'!$E$9</f>
        <v>0</v>
      </c>
      <c r="Z41" s="503">
        <f>(SUM(Z36:Z38))*'OB Option 0'!$E$9</f>
        <v>0</v>
      </c>
      <c r="AA41" s="503">
        <f>(SUM(AA36:AA38))*'OB Option 0'!$E$9</f>
        <v>0</v>
      </c>
      <c r="AB41" s="503">
        <f>(SUM(AB36:AB38))*'OB Option 0'!$E$9</f>
        <v>0</v>
      </c>
      <c r="AC41" s="503">
        <f>(SUM(AC36:AC38))*'OB Option 0'!$E$9</f>
        <v>0</v>
      </c>
      <c r="AD41" s="503">
        <f>(SUM(AD36:AD38))*'OB Option 0'!$E$9</f>
        <v>0</v>
      </c>
      <c r="AE41" s="503">
        <f>(SUM(AE36:AE38))*'OB Option 0'!$E$9</f>
        <v>0</v>
      </c>
      <c r="AF41" s="503">
        <f>(SUM(AF36:AF38))*'OB Option 0'!$E$9</f>
        <v>0</v>
      </c>
      <c r="AG41" s="503">
        <f>(SUM(AG36:AG38))*'OB Option 0'!$E$9</f>
        <v>0</v>
      </c>
      <c r="AH41" s="503">
        <f>(SUM(AH36:AH38))*'OB Option 0'!$E$9</f>
        <v>0</v>
      </c>
      <c r="AI41" s="503">
        <f>(SUM(AI36:AI38))*'OB Option 0'!$E$9</f>
        <v>0</v>
      </c>
      <c r="AJ41" s="503">
        <f>(SUM(AJ36:AJ38))*'OB Option 0'!$E$9</f>
        <v>0</v>
      </c>
      <c r="AK41" s="503">
        <f>(SUM(AK36:AK38))*'OB Option 0'!$E$9</f>
        <v>0</v>
      </c>
      <c r="AL41" s="503">
        <f>(SUM(AL36:AL38))*'OB Option 0'!$E$9</f>
        <v>0</v>
      </c>
      <c r="AM41" s="503">
        <f>(SUM(AM36:AM38))*'OB Option 0'!$E$9</f>
        <v>0</v>
      </c>
      <c r="AN41" s="503">
        <f>(SUM(AN36:AN38))*'OB Option 0'!$E$9</f>
        <v>0</v>
      </c>
      <c r="AO41" s="503">
        <f>(SUM(AO36:AO38))*'OB Option 0'!$E$9</f>
        <v>0</v>
      </c>
      <c r="AP41" s="503">
        <f>(SUM(AP36:AP38))*'OB Option 0'!$E$9</f>
        <v>0</v>
      </c>
      <c r="AQ41" s="503">
        <f>(SUM(AQ36:AQ38))*'OB Option 0'!$E$9</f>
        <v>0</v>
      </c>
      <c r="AR41" s="503">
        <f>(SUM(AR36:AR38))*'OB Option 0'!$E$9</f>
        <v>0</v>
      </c>
      <c r="AS41" s="503">
        <f>(SUM(AS36:AS38))*'OB Option 0'!$E$9</f>
        <v>0</v>
      </c>
      <c r="AT41" s="503">
        <f>(SUM(AT36:AT38))*'OB Option 0'!$E$9</f>
        <v>0</v>
      </c>
      <c r="AU41" s="503">
        <f>(SUM(AU36:AU38))*'OB Option 0'!$E$9</f>
        <v>0</v>
      </c>
      <c r="AV41" s="503">
        <f>(SUM(AV36:AV38))*'OB Option 0'!$E$9</f>
        <v>0</v>
      </c>
      <c r="AW41" s="503">
        <f>(SUM(AW36:AW38))*'OB Option 0'!$E$9</f>
        <v>0</v>
      </c>
      <c r="AX41" s="503">
        <f>(SUM(AX36:AX38))*'OB Option 0'!$E$9</f>
        <v>0</v>
      </c>
      <c r="AY41" s="503">
        <f>(SUM(AY36:AY38))*'OB Option 0'!$E$9</f>
        <v>0</v>
      </c>
      <c r="AZ41" s="503">
        <f>(SUM(AZ36:AZ38))*'OB Option 0'!$E$9</f>
        <v>0</v>
      </c>
      <c r="BA41" s="503">
        <f>(SUM(BA36:BA38))*'OB Option 0'!$E$9</f>
        <v>0</v>
      </c>
      <c r="BB41" s="503">
        <f>(SUM(BB36:BB38))*'OB Option 0'!$E$9</f>
        <v>0</v>
      </c>
      <c r="BC41" s="503">
        <f>(SUM(BC36:BC38))*'OB Option 0'!$E$9</f>
        <v>0</v>
      </c>
      <c r="BD41" s="503">
        <f>(SUM(BD36:BD38))*'OB Option 0'!$E$9</f>
        <v>0</v>
      </c>
      <c r="BE41" s="503">
        <f>(SUM(BE36:BE38))*'OB Option 0'!$E$9</f>
        <v>0</v>
      </c>
      <c r="BF41" s="503">
        <f>(SUM(BF36:BF38))*'OB Option 0'!$E$9</f>
        <v>0</v>
      </c>
      <c r="BG41" s="503">
        <f>(SUM(BG36:BG38))*'OB Option 0'!$E$9</f>
        <v>0</v>
      </c>
      <c r="BH41" s="503">
        <f>(SUM(BH36:BH38))*'OB Option 0'!$E$9</f>
        <v>0</v>
      </c>
      <c r="BI41" s="503">
        <f>(SUM(BI36:BI38))*'OB Option 0'!$E$9</f>
        <v>0</v>
      </c>
      <c r="BJ41" s="503">
        <f>(SUM(BJ36:BJ38))*'OB Option 0'!$E$9</f>
        <v>0</v>
      </c>
      <c r="BK41" s="503">
        <f>(SUM(BK36:BK38))*'OB Option 0'!$E$9</f>
        <v>0</v>
      </c>
      <c r="BL41" s="503">
        <f>(SUM(BL36:BL38))*'OB Option 0'!$E$9</f>
        <v>0</v>
      </c>
      <c r="BM41" s="503">
        <f>(SUM(BM36:BM38))*'OB Option 0'!$E$9</f>
        <v>0</v>
      </c>
      <c r="BN41" s="503">
        <f>(SUM(BN36:BN38))*'OB Option 0'!$E$9</f>
        <v>0</v>
      </c>
      <c r="BO41" s="503">
        <f>(SUM(BO36:BO38))*'OB Option 0'!$E$9</f>
        <v>0</v>
      </c>
      <c r="BP41" s="503">
        <f>(SUM(BP36:BP38))*'OB Option 0'!$E$9</f>
        <v>0</v>
      </c>
      <c r="BQ41" s="503">
        <f>(SUM(BQ36:BQ38))*'OB Option 0'!$E$9</f>
        <v>0</v>
      </c>
      <c r="BR41" s="503">
        <f>(SUM(BR36:BR38))*'OB Option 0'!$E$9</f>
        <v>0</v>
      </c>
      <c r="BS41" s="503">
        <f>(SUM(BS36:BS38))*'OB Option 0'!$E$9</f>
        <v>0</v>
      </c>
      <c r="BT41" s="503">
        <f>(SUM(BT36:BT38))*'OB Option 0'!$E$9</f>
        <v>0</v>
      </c>
      <c r="BU41" s="503">
        <f>(SUM(BU36:BU38))*'OB Option 0'!$E$9</f>
        <v>0</v>
      </c>
    </row>
    <row r="42" spans="1:73" s="24" customFormat="1" ht="12" customHeight="1" x14ac:dyDescent="0.25">
      <c r="A42" s="271" t="s">
        <v>481</v>
      </c>
      <c r="B42" s="502">
        <f>B114</f>
        <v>0</v>
      </c>
      <c r="C42" s="499">
        <f t="shared" si="12"/>
        <v>0</v>
      </c>
      <c r="D42" s="503">
        <f t="shared" ref="D42:AI42" si="25">D35</f>
        <v>0</v>
      </c>
      <c r="E42" s="503">
        <f t="shared" si="25"/>
        <v>0</v>
      </c>
      <c r="F42" s="503">
        <f t="shared" si="25"/>
        <v>0</v>
      </c>
      <c r="G42" s="503">
        <f t="shared" si="25"/>
        <v>0</v>
      </c>
      <c r="H42" s="503">
        <f t="shared" si="25"/>
        <v>0</v>
      </c>
      <c r="I42" s="503">
        <f t="shared" si="25"/>
        <v>0</v>
      </c>
      <c r="J42" s="503">
        <f t="shared" si="25"/>
        <v>0</v>
      </c>
      <c r="K42" s="503">
        <f t="shared" si="25"/>
        <v>0</v>
      </c>
      <c r="L42" s="503">
        <f t="shared" si="25"/>
        <v>0</v>
      </c>
      <c r="M42" s="503">
        <f t="shared" si="25"/>
        <v>0</v>
      </c>
      <c r="N42" s="503">
        <f t="shared" si="25"/>
        <v>0</v>
      </c>
      <c r="O42" s="503">
        <f t="shared" si="25"/>
        <v>0</v>
      </c>
      <c r="P42" s="503">
        <f t="shared" si="25"/>
        <v>0</v>
      </c>
      <c r="Q42" s="503">
        <f t="shared" si="25"/>
        <v>0</v>
      </c>
      <c r="R42" s="503">
        <f t="shared" si="25"/>
        <v>0</v>
      </c>
      <c r="S42" s="503">
        <f t="shared" si="25"/>
        <v>0</v>
      </c>
      <c r="T42" s="503">
        <f t="shared" si="25"/>
        <v>0</v>
      </c>
      <c r="U42" s="503">
        <f t="shared" si="25"/>
        <v>0</v>
      </c>
      <c r="V42" s="503">
        <f t="shared" si="25"/>
        <v>0</v>
      </c>
      <c r="W42" s="503">
        <f t="shared" si="25"/>
        <v>0</v>
      </c>
      <c r="X42" s="503">
        <f t="shared" si="25"/>
        <v>0</v>
      </c>
      <c r="Y42" s="503">
        <f t="shared" si="25"/>
        <v>0</v>
      </c>
      <c r="Z42" s="503">
        <f t="shared" si="25"/>
        <v>0</v>
      </c>
      <c r="AA42" s="503">
        <f t="shared" si="25"/>
        <v>0</v>
      </c>
      <c r="AB42" s="503">
        <f t="shared" si="25"/>
        <v>0</v>
      </c>
      <c r="AC42" s="503">
        <f t="shared" si="25"/>
        <v>0</v>
      </c>
      <c r="AD42" s="503">
        <f t="shared" si="25"/>
        <v>0</v>
      </c>
      <c r="AE42" s="503">
        <f t="shared" si="25"/>
        <v>0</v>
      </c>
      <c r="AF42" s="503">
        <f t="shared" si="25"/>
        <v>0</v>
      </c>
      <c r="AG42" s="503">
        <f t="shared" si="25"/>
        <v>0</v>
      </c>
      <c r="AH42" s="503">
        <f t="shared" si="25"/>
        <v>0</v>
      </c>
      <c r="AI42" s="503">
        <f t="shared" si="25"/>
        <v>0</v>
      </c>
      <c r="AJ42" s="503">
        <f t="shared" ref="AJ42:BP42" si="26">AJ35</f>
        <v>0</v>
      </c>
      <c r="AK42" s="503">
        <f t="shared" si="26"/>
        <v>0</v>
      </c>
      <c r="AL42" s="503">
        <f t="shared" si="26"/>
        <v>0</v>
      </c>
      <c r="AM42" s="503">
        <f t="shared" si="26"/>
        <v>0</v>
      </c>
      <c r="AN42" s="503">
        <f t="shared" si="26"/>
        <v>0</v>
      </c>
      <c r="AO42" s="503">
        <f t="shared" si="26"/>
        <v>0</v>
      </c>
      <c r="AP42" s="503">
        <f t="shared" si="26"/>
        <v>0</v>
      </c>
      <c r="AQ42" s="503">
        <f t="shared" si="26"/>
        <v>0</v>
      </c>
      <c r="AR42" s="503">
        <f t="shared" si="26"/>
        <v>0</v>
      </c>
      <c r="AS42" s="503">
        <f t="shared" si="26"/>
        <v>0</v>
      </c>
      <c r="AT42" s="503">
        <f t="shared" si="26"/>
        <v>0</v>
      </c>
      <c r="AU42" s="503">
        <f t="shared" si="26"/>
        <v>0</v>
      </c>
      <c r="AV42" s="503">
        <f t="shared" si="26"/>
        <v>0</v>
      </c>
      <c r="AW42" s="503">
        <f t="shared" si="26"/>
        <v>0</v>
      </c>
      <c r="AX42" s="503">
        <f t="shared" si="26"/>
        <v>0</v>
      </c>
      <c r="AY42" s="503">
        <f t="shared" si="26"/>
        <v>0</v>
      </c>
      <c r="AZ42" s="503">
        <f t="shared" si="26"/>
        <v>0</v>
      </c>
      <c r="BA42" s="503">
        <f t="shared" si="26"/>
        <v>0</v>
      </c>
      <c r="BB42" s="503">
        <f t="shared" si="26"/>
        <v>0</v>
      </c>
      <c r="BC42" s="503">
        <f t="shared" si="26"/>
        <v>0</v>
      </c>
      <c r="BD42" s="503">
        <f t="shared" si="26"/>
        <v>0</v>
      </c>
      <c r="BE42" s="503">
        <f t="shared" si="26"/>
        <v>0</v>
      </c>
      <c r="BF42" s="503">
        <f t="shared" si="26"/>
        <v>0</v>
      </c>
      <c r="BG42" s="503">
        <f t="shared" si="26"/>
        <v>0</v>
      </c>
      <c r="BH42" s="503">
        <f t="shared" si="26"/>
        <v>0</v>
      </c>
      <c r="BI42" s="503">
        <f t="shared" si="26"/>
        <v>0</v>
      </c>
      <c r="BJ42" s="503">
        <f t="shared" si="26"/>
        <v>0</v>
      </c>
      <c r="BK42" s="503">
        <f t="shared" si="26"/>
        <v>0</v>
      </c>
      <c r="BL42" s="503">
        <f t="shared" si="26"/>
        <v>0</v>
      </c>
      <c r="BM42" s="503">
        <f t="shared" si="26"/>
        <v>0</v>
      </c>
      <c r="BN42" s="503">
        <f t="shared" si="26"/>
        <v>0</v>
      </c>
      <c r="BO42" s="503">
        <f t="shared" si="26"/>
        <v>0</v>
      </c>
      <c r="BP42" s="503">
        <f t="shared" si="26"/>
        <v>0</v>
      </c>
      <c r="BQ42" s="503">
        <f t="shared" ref="BQ42:BU42" si="27">BQ35</f>
        <v>0</v>
      </c>
      <c r="BR42" s="503">
        <f t="shared" si="27"/>
        <v>0</v>
      </c>
      <c r="BS42" s="503">
        <f t="shared" si="27"/>
        <v>0</v>
      </c>
      <c r="BT42" s="503">
        <f t="shared" si="27"/>
        <v>0</v>
      </c>
      <c r="BU42" s="503">
        <f t="shared" si="27"/>
        <v>0</v>
      </c>
    </row>
    <row r="43" spans="1:73" s="66" customFormat="1" ht="12" customHeight="1" x14ac:dyDescent="0.2">
      <c r="A43" s="72"/>
      <c r="B43" s="128"/>
      <c r="C43" s="191"/>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M43" s="191"/>
      <c r="BN43" s="191"/>
      <c r="BO43" s="191"/>
      <c r="BP43" s="191"/>
    </row>
    <row r="44" spans="1:73" s="8" customFormat="1" ht="12" customHeight="1" x14ac:dyDescent="0.25">
      <c r="A44" s="68" t="s">
        <v>601</v>
      </c>
      <c r="B44" s="80" t="s">
        <v>424</v>
      </c>
      <c r="C44" s="242" t="s">
        <v>358</v>
      </c>
      <c r="D44" s="190" t="str">
        <f t="shared" ref="D44:AI44" si="28">D4</f>
        <v/>
      </c>
      <c r="E44" s="190" t="str">
        <f t="shared" si="28"/>
        <v/>
      </c>
      <c r="F44" s="190" t="str">
        <f t="shared" si="28"/>
        <v/>
      </c>
      <c r="G44" s="190" t="str">
        <f t="shared" si="28"/>
        <v/>
      </c>
      <c r="H44" s="190" t="str">
        <f t="shared" si="28"/>
        <v/>
      </c>
      <c r="I44" s="190" t="str">
        <f t="shared" si="28"/>
        <v/>
      </c>
      <c r="J44" s="190" t="str">
        <f t="shared" si="28"/>
        <v/>
      </c>
      <c r="K44" s="190" t="str">
        <f t="shared" si="28"/>
        <v/>
      </c>
      <c r="L44" s="190" t="str">
        <f t="shared" si="28"/>
        <v/>
      </c>
      <c r="M44" s="190" t="str">
        <f t="shared" si="28"/>
        <v/>
      </c>
      <c r="N44" s="190" t="str">
        <f t="shared" si="28"/>
        <v/>
      </c>
      <c r="O44" s="190" t="str">
        <f t="shared" si="28"/>
        <v/>
      </c>
      <c r="P44" s="190" t="str">
        <f t="shared" si="28"/>
        <v/>
      </c>
      <c r="Q44" s="190" t="str">
        <f t="shared" si="28"/>
        <v/>
      </c>
      <c r="R44" s="190" t="str">
        <f t="shared" si="28"/>
        <v/>
      </c>
      <c r="S44" s="190" t="str">
        <f t="shared" si="28"/>
        <v/>
      </c>
      <c r="T44" s="190" t="str">
        <f t="shared" si="28"/>
        <v/>
      </c>
      <c r="U44" s="190" t="str">
        <f t="shared" si="28"/>
        <v/>
      </c>
      <c r="V44" s="190" t="str">
        <f t="shared" si="28"/>
        <v/>
      </c>
      <c r="W44" s="190" t="str">
        <f t="shared" si="28"/>
        <v/>
      </c>
      <c r="X44" s="190" t="str">
        <f t="shared" si="28"/>
        <v/>
      </c>
      <c r="Y44" s="190" t="str">
        <f t="shared" si="28"/>
        <v/>
      </c>
      <c r="Z44" s="190" t="str">
        <f t="shared" si="28"/>
        <v/>
      </c>
      <c r="AA44" s="190" t="str">
        <f t="shared" si="28"/>
        <v/>
      </c>
      <c r="AB44" s="190" t="str">
        <f t="shared" si="28"/>
        <v/>
      </c>
      <c r="AC44" s="190" t="str">
        <f t="shared" si="28"/>
        <v/>
      </c>
      <c r="AD44" s="190" t="str">
        <f t="shared" si="28"/>
        <v/>
      </c>
      <c r="AE44" s="190" t="str">
        <f t="shared" si="28"/>
        <v/>
      </c>
      <c r="AF44" s="190" t="str">
        <f t="shared" si="28"/>
        <v/>
      </c>
      <c r="AG44" s="190" t="str">
        <f t="shared" si="28"/>
        <v/>
      </c>
      <c r="AH44" s="190" t="str">
        <f t="shared" si="28"/>
        <v/>
      </c>
      <c r="AI44" s="190" t="str">
        <f t="shared" si="28"/>
        <v/>
      </c>
      <c r="AJ44" s="190" t="str">
        <f t="shared" ref="AJ44:BU44" si="29">AJ4</f>
        <v/>
      </c>
      <c r="AK44" s="190" t="str">
        <f t="shared" si="29"/>
        <v/>
      </c>
      <c r="AL44" s="190" t="str">
        <f t="shared" si="29"/>
        <v/>
      </c>
      <c r="AM44" s="190" t="str">
        <f t="shared" si="29"/>
        <v/>
      </c>
      <c r="AN44" s="190" t="str">
        <f t="shared" si="29"/>
        <v/>
      </c>
      <c r="AO44" s="190" t="str">
        <f t="shared" si="29"/>
        <v/>
      </c>
      <c r="AP44" s="190" t="str">
        <f t="shared" si="29"/>
        <v/>
      </c>
      <c r="AQ44" s="190" t="str">
        <f t="shared" si="29"/>
        <v/>
      </c>
      <c r="AR44" s="190" t="str">
        <f t="shared" si="29"/>
        <v/>
      </c>
      <c r="AS44" s="190" t="str">
        <f t="shared" si="29"/>
        <v/>
      </c>
      <c r="AT44" s="190" t="str">
        <f t="shared" si="29"/>
        <v/>
      </c>
      <c r="AU44" s="190" t="str">
        <f t="shared" si="29"/>
        <v/>
      </c>
      <c r="AV44" s="190" t="str">
        <f t="shared" si="29"/>
        <v/>
      </c>
      <c r="AW44" s="190" t="str">
        <f t="shared" si="29"/>
        <v/>
      </c>
      <c r="AX44" s="190" t="str">
        <f t="shared" si="29"/>
        <v/>
      </c>
      <c r="AY44" s="190" t="str">
        <f t="shared" si="29"/>
        <v/>
      </c>
      <c r="AZ44" s="190" t="str">
        <f t="shared" si="29"/>
        <v/>
      </c>
      <c r="BA44" s="190" t="str">
        <f t="shared" si="29"/>
        <v/>
      </c>
      <c r="BB44" s="190" t="str">
        <f t="shared" si="29"/>
        <v/>
      </c>
      <c r="BC44" s="190" t="str">
        <f t="shared" si="29"/>
        <v/>
      </c>
      <c r="BD44" s="190" t="str">
        <f t="shared" si="29"/>
        <v/>
      </c>
      <c r="BE44" s="190" t="str">
        <f t="shared" si="29"/>
        <v/>
      </c>
      <c r="BF44" s="190" t="str">
        <f t="shared" si="29"/>
        <v/>
      </c>
      <c r="BG44" s="190" t="str">
        <f t="shared" si="29"/>
        <v/>
      </c>
      <c r="BH44" s="190" t="str">
        <f t="shared" si="29"/>
        <v/>
      </c>
      <c r="BI44" s="190" t="str">
        <f t="shared" si="29"/>
        <v/>
      </c>
      <c r="BJ44" s="190" t="str">
        <f t="shared" si="29"/>
        <v/>
      </c>
      <c r="BK44" s="190" t="str">
        <f t="shared" si="29"/>
        <v/>
      </c>
      <c r="BL44" s="190" t="str">
        <f t="shared" si="29"/>
        <v/>
      </c>
      <c r="BM44" s="190" t="str">
        <f t="shared" si="29"/>
        <v/>
      </c>
      <c r="BN44" s="190" t="str">
        <f t="shared" si="29"/>
        <v/>
      </c>
      <c r="BO44" s="190" t="str">
        <f t="shared" si="29"/>
        <v/>
      </c>
      <c r="BP44" s="190" t="str">
        <f t="shared" si="29"/>
        <v/>
      </c>
      <c r="BQ44" s="190" t="str">
        <f t="shared" si="29"/>
        <v/>
      </c>
      <c r="BR44" s="190" t="str">
        <f t="shared" si="29"/>
        <v/>
      </c>
      <c r="BS44" s="190" t="str">
        <f t="shared" si="29"/>
        <v/>
      </c>
      <c r="BT44" s="190" t="str">
        <f t="shared" si="29"/>
        <v/>
      </c>
      <c r="BU44" s="190" t="str">
        <f t="shared" si="29"/>
        <v/>
      </c>
    </row>
    <row r="45" spans="1:73" ht="12" customHeight="1" x14ac:dyDescent="0.25">
      <c r="A45" s="6" t="s">
        <v>459</v>
      </c>
      <c r="B45" s="622"/>
      <c r="C45" s="623"/>
      <c r="D45" s="623"/>
      <c r="E45" s="623"/>
      <c r="F45" s="623"/>
      <c r="G45" s="623"/>
      <c r="H45" s="623"/>
      <c r="I45" s="623"/>
      <c r="J45" s="623"/>
      <c r="K45" s="62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row>
    <row r="46" spans="1:73" x14ac:dyDescent="0.2">
      <c r="A46" s="168"/>
      <c r="B46" s="627"/>
      <c r="C46" s="266">
        <f t="shared" ref="C46:C50" si="30">SUM(D46:BU46)</f>
        <v>0</v>
      </c>
      <c r="D46" s="433"/>
      <c r="E46" s="433"/>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433"/>
      <c r="AF46" s="433"/>
      <c r="AG46" s="433"/>
      <c r="AH46" s="433"/>
      <c r="AI46" s="433"/>
      <c r="AJ46" s="433"/>
      <c r="AK46" s="433"/>
      <c r="AL46" s="433"/>
      <c r="AM46" s="433"/>
      <c r="AN46" s="433"/>
      <c r="AO46" s="433"/>
      <c r="AP46" s="433"/>
      <c r="AQ46" s="433"/>
      <c r="AR46" s="433"/>
      <c r="AS46" s="433"/>
      <c r="AT46" s="433"/>
      <c r="AU46" s="433"/>
      <c r="AV46" s="433"/>
      <c r="AW46" s="433"/>
      <c r="AX46" s="433"/>
      <c r="AY46" s="433"/>
      <c r="AZ46" s="433"/>
      <c r="BA46" s="433"/>
      <c r="BB46" s="433"/>
      <c r="BC46" s="433"/>
      <c r="BD46" s="433"/>
      <c r="BE46" s="433"/>
      <c r="BF46" s="433"/>
      <c r="BG46" s="433"/>
      <c r="BH46" s="433"/>
      <c r="BI46" s="433"/>
      <c r="BJ46" s="433"/>
      <c r="BK46" s="433"/>
      <c r="BL46" s="433"/>
      <c r="BM46" s="433"/>
      <c r="BN46" s="433"/>
      <c r="BO46" s="433"/>
      <c r="BP46" s="433"/>
      <c r="BQ46" s="433"/>
      <c r="BR46" s="433"/>
      <c r="BS46" s="433"/>
      <c r="BT46" s="433"/>
      <c r="BU46" s="433"/>
    </row>
    <row r="47" spans="1:73" x14ac:dyDescent="0.2">
      <c r="A47" s="168"/>
      <c r="B47" s="625"/>
      <c r="C47" s="266">
        <f t="shared" si="30"/>
        <v>0</v>
      </c>
      <c r="D47" s="433"/>
      <c r="E47" s="433"/>
      <c r="F47" s="433"/>
      <c r="G47" s="433"/>
      <c r="H47" s="433"/>
      <c r="I47" s="433"/>
      <c r="J47" s="433"/>
      <c r="K47" s="433"/>
      <c r="L47" s="433"/>
      <c r="M47" s="433"/>
      <c r="N47" s="433"/>
      <c r="O47" s="433"/>
      <c r="P47" s="433"/>
      <c r="Q47" s="433"/>
      <c r="R47" s="433"/>
      <c r="S47" s="433"/>
      <c r="T47" s="433"/>
      <c r="U47" s="433"/>
      <c r="V47" s="433"/>
      <c r="W47" s="433"/>
      <c r="X47" s="433"/>
      <c r="Y47" s="433"/>
      <c r="Z47" s="433"/>
      <c r="AA47" s="433"/>
      <c r="AB47" s="433"/>
      <c r="AC47" s="433"/>
      <c r="AD47" s="433"/>
      <c r="AE47" s="433"/>
      <c r="AF47" s="433"/>
      <c r="AG47" s="433"/>
      <c r="AH47" s="433"/>
      <c r="AI47" s="433"/>
      <c r="AJ47" s="433"/>
      <c r="AK47" s="433"/>
      <c r="AL47" s="433"/>
      <c r="AM47" s="433"/>
      <c r="AN47" s="433"/>
      <c r="AO47" s="433"/>
      <c r="AP47" s="433"/>
      <c r="AQ47" s="433"/>
      <c r="AR47" s="433"/>
      <c r="AS47" s="433"/>
      <c r="AT47" s="433"/>
      <c r="AU47" s="433"/>
      <c r="AV47" s="433"/>
      <c r="AW47" s="433"/>
      <c r="AX47" s="433"/>
      <c r="AY47" s="433"/>
      <c r="AZ47" s="433"/>
      <c r="BA47" s="433"/>
      <c r="BB47" s="433"/>
      <c r="BC47" s="433"/>
      <c r="BD47" s="433"/>
      <c r="BE47" s="433"/>
      <c r="BF47" s="433"/>
      <c r="BG47" s="433"/>
      <c r="BH47" s="433"/>
      <c r="BI47" s="433"/>
      <c r="BJ47" s="433"/>
      <c r="BK47" s="433"/>
      <c r="BL47" s="433"/>
      <c r="BM47" s="433"/>
      <c r="BN47" s="433"/>
      <c r="BO47" s="433"/>
      <c r="BP47" s="433"/>
      <c r="BQ47" s="433"/>
      <c r="BR47" s="433"/>
      <c r="BS47" s="433"/>
      <c r="BT47" s="433"/>
      <c r="BU47" s="433"/>
    </row>
    <row r="48" spans="1:73" x14ac:dyDescent="0.2">
      <c r="A48" s="168"/>
      <c r="B48" s="625"/>
      <c r="C48" s="266">
        <f t="shared" si="30"/>
        <v>0</v>
      </c>
      <c r="D48" s="433"/>
      <c r="E48" s="433"/>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33"/>
      <c r="AE48" s="433"/>
      <c r="AF48" s="433"/>
      <c r="AG48" s="433"/>
      <c r="AH48" s="433"/>
      <c r="AI48" s="433"/>
      <c r="AJ48" s="433"/>
      <c r="AK48" s="433"/>
      <c r="AL48" s="433"/>
      <c r="AM48" s="433"/>
      <c r="AN48" s="433"/>
      <c r="AO48" s="433"/>
      <c r="AP48" s="433"/>
      <c r="AQ48" s="433"/>
      <c r="AR48" s="433"/>
      <c r="AS48" s="433"/>
      <c r="AT48" s="433"/>
      <c r="AU48" s="433"/>
      <c r="AV48" s="433"/>
      <c r="AW48" s="433"/>
      <c r="AX48" s="433"/>
      <c r="AY48" s="433"/>
      <c r="AZ48" s="433"/>
      <c r="BA48" s="433"/>
      <c r="BB48" s="433"/>
      <c r="BC48" s="433"/>
      <c r="BD48" s="433"/>
      <c r="BE48" s="433"/>
      <c r="BF48" s="433"/>
      <c r="BG48" s="433"/>
      <c r="BH48" s="433"/>
      <c r="BI48" s="433"/>
      <c r="BJ48" s="433"/>
      <c r="BK48" s="433"/>
      <c r="BL48" s="433"/>
      <c r="BM48" s="433"/>
      <c r="BN48" s="433"/>
      <c r="BO48" s="433"/>
      <c r="BP48" s="433"/>
      <c r="BQ48" s="433"/>
      <c r="BR48" s="433"/>
      <c r="BS48" s="433"/>
      <c r="BT48" s="433"/>
      <c r="BU48" s="433"/>
    </row>
    <row r="49" spans="1:73" x14ac:dyDescent="0.2">
      <c r="A49" s="168"/>
      <c r="B49" s="625"/>
      <c r="C49" s="266">
        <f t="shared" si="30"/>
        <v>0</v>
      </c>
      <c r="D49" s="433"/>
      <c r="E49" s="433"/>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433"/>
      <c r="AE49" s="433"/>
      <c r="AF49" s="433"/>
      <c r="AG49" s="433"/>
      <c r="AH49" s="433"/>
      <c r="AI49" s="433"/>
      <c r="AJ49" s="433"/>
      <c r="AK49" s="433"/>
      <c r="AL49" s="433"/>
      <c r="AM49" s="433"/>
      <c r="AN49" s="433"/>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3"/>
      <c r="BL49" s="433"/>
      <c r="BM49" s="433"/>
      <c r="BN49" s="433"/>
      <c r="BO49" s="433"/>
      <c r="BP49" s="433"/>
      <c r="BQ49" s="433"/>
      <c r="BR49" s="433"/>
      <c r="BS49" s="433"/>
      <c r="BT49" s="433"/>
      <c r="BU49" s="433"/>
    </row>
    <row r="50" spans="1:73" x14ac:dyDescent="0.2">
      <c r="A50" s="168"/>
      <c r="B50" s="626"/>
      <c r="C50" s="266">
        <f t="shared" si="30"/>
        <v>0</v>
      </c>
      <c r="D50" s="433"/>
      <c r="E50" s="433"/>
      <c r="F50" s="433"/>
      <c r="G50" s="433"/>
      <c r="H50" s="433"/>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3"/>
      <c r="AG50" s="433"/>
      <c r="AH50" s="433"/>
      <c r="AI50" s="433"/>
      <c r="AJ50" s="433"/>
      <c r="AK50" s="433"/>
      <c r="AL50" s="433"/>
      <c r="AM50" s="433"/>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3"/>
      <c r="BL50" s="433"/>
      <c r="BM50" s="433"/>
      <c r="BN50" s="433"/>
      <c r="BO50" s="433"/>
      <c r="BP50" s="433"/>
      <c r="BQ50" s="433"/>
      <c r="BR50" s="433"/>
      <c r="BS50" s="433"/>
      <c r="BT50" s="433"/>
      <c r="BU50" s="433"/>
    </row>
    <row r="51" spans="1:73" ht="12" customHeight="1" x14ac:dyDescent="0.25">
      <c r="A51" s="6" t="s">
        <v>461</v>
      </c>
      <c r="B51" s="622"/>
      <c r="C51" s="623"/>
      <c r="D51" s="623"/>
      <c r="E51" s="623"/>
      <c r="F51" s="623"/>
      <c r="G51" s="623"/>
      <c r="H51" s="623"/>
      <c r="I51" s="623"/>
      <c r="J51" s="623"/>
      <c r="K51" s="62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O51" s="623"/>
      <c r="AP51" s="623"/>
      <c r="AQ51" s="623"/>
      <c r="AR51" s="623"/>
      <c r="AS51" s="623"/>
      <c r="AT51" s="623"/>
      <c r="AU51" s="623"/>
      <c r="AV51" s="623"/>
      <c r="AW51" s="623"/>
      <c r="AX51" s="623"/>
      <c r="AY51" s="623"/>
      <c r="AZ51" s="623"/>
      <c r="BA51" s="623"/>
      <c r="BB51" s="623"/>
      <c r="BC51" s="623"/>
      <c r="BD51" s="623"/>
      <c r="BE51" s="623"/>
      <c r="BF51" s="623"/>
      <c r="BG51" s="623"/>
      <c r="BH51" s="623"/>
      <c r="BI51" s="623"/>
      <c r="BJ51" s="623"/>
      <c r="BK51" s="623"/>
      <c r="BL51" s="623"/>
      <c r="BM51" s="623"/>
      <c r="BN51" s="623"/>
      <c r="BO51" s="623"/>
      <c r="BP51" s="623"/>
      <c r="BQ51" s="623"/>
      <c r="BR51" s="623"/>
      <c r="BS51" s="623"/>
      <c r="BT51" s="623"/>
      <c r="BU51" s="623"/>
    </row>
    <row r="52" spans="1:73" x14ac:dyDescent="0.2">
      <c r="A52" s="168"/>
      <c r="B52" s="627"/>
      <c r="C52" s="266">
        <f t="shared" ref="C52:C56" si="31">SUM(D52:BU52)</f>
        <v>0</v>
      </c>
      <c r="D52" s="433"/>
      <c r="E52" s="433"/>
      <c r="F52" s="433"/>
      <c r="G52" s="433"/>
      <c r="H52" s="433"/>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3"/>
      <c r="AG52" s="433"/>
      <c r="AH52" s="433"/>
      <c r="AI52" s="433"/>
      <c r="AJ52" s="433"/>
      <c r="AK52" s="433"/>
      <c r="AL52" s="433"/>
      <c r="AM52" s="433"/>
      <c r="AN52" s="433"/>
      <c r="AO52" s="433"/>
      <c r="AP52" s="433"/>
      <c r="AQ52" s="433"/>
      <c r="AR52" s="433"/>
      <c r="AS52" s="433"/>
      <c r="AT52" s="433"/>
      <c r="AU52" s="433"/>
      <c r="AV52" s="433"/>
      <c r="AW52" s="433"/>
      <c r="AX52" s="433"/>
      <c r="AY52" s="433"/>
      <c r="AZ52" s="433"/>
      <c r="BA52" s="433"/>
      <c r="BB52" s="433"/>
      <c r="BC52" s="433"/>
      <c r="BD52" s="433"/>
      <c r="BE52" s="433"/>
      <c r="BF52" s="433"/>
      <c r="BG52" s="433"/>
      <c r="BH52" s="433"/>
      <c r="BI52" s="433"/>
      <c r="BJ52" s="433"/>
      <c r="BK52" s="433"/>
      <c r="BL52" s="433"/>
      <c r="BM52" s="433"/>
      <c r="BN52" s="433"/>
      <c r="BO52" s="433"/>
      <c r="BP52" s="433"/>
      <c r="BQ52" s="433"/>
      <c r="BR52" s="433"/>
      <c r="BS52" s="433"/>
      <c r="BT52" s="433"/>
      <c r="BU52" s="433"/>
    </row>
    <row r="53" spans="1:73" x14ac:dyDescent="0.2">
      <c r="A53" s="168"/>
      <c r="B53" s="625"/>
      <c r="C53" s="266">
        <f t="shared" si="31"/>
        <v>0</v>
      </c>
      <c r="D53" s="433"/>
      <c r="E53" s="433"/>
      <c r="F53" s="433"/>
      <c r="G53" s="433"/>
      <c r="H53" s="433"/>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3"/>
      <c r="AG53" s="433"/>
      <c r="AH53" s="433"/>
      <c r="AI53" s="433"/>
      <c r="AJ53" s="433"/>
      <c r="AK53" s="433"/>
      <c r="AL53" s="433"/>
      <c r="AM53" s="433"/>
      <c r="AN53" s="433"/>
      <c r="AO53" s="433"/>
      <c r="AP53" s="433"/>
      <c r="AQ53" s="433"/>
      <c r="AR53" s="433"/>
      <c r="AS53" s="433"/>
      <c r="AT53" s="433"/>
      <c r="AU53" s="433"/>
      <c r="AV53" s="433"/>
      <c r="AW53" s="433"/>
      <c r="AX53" s="433"/>
      <c r="AY53" s="433"/>
      <c r="AZ53" s="433"/>
      <c r="BA53" s="433"/>
      <c r="BB53" s="433"/>
      <c r="BC53" s="433"/>
      <c r="BD53" s="433"/>
      <c r="BE53" s="433"/>
      <c r="BF53" s="433"/>
      <c r="BG53" s="433"/>
      <c r="BH53" s="433"/>
      <c r="BI53" s="433"/>
      <c r="BJ53" s="433"/>
      <c r="BK53" s="433"/>
      <c r="BL53" s="433"/>
      <c r="BM53" s="433"/>
      <c r="BN53" s="433"/>
      <c r="BO53" s="433"/>
      <c r="BP53" s="433"/>
      <c r="BQ53" s="433"/>
      <c r="BR53" s="433"/>
      <c r="BS53" s="433"/>
      <c r="BT53" s="433"/>
      <c r="BU53" s="433"/>
    </row>
    <row r="54" spans="1:73" x14ac:dyDescent="0.2">
      <c r="A54" s="168"/>
      <c r="B54" s="625"/>
      <c r="C54" s="266">
        <f t="shared" si="31"/>
        <v>0</v>
      </c>
      <c r="D54" s="433"/>
      <c r="E54" s="433"/>
      <c r="F54" s="433"/>
      <c r="G54" s="433"/>
      <c r="H54" s="433"/>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3"/>
      <c r="AG54" s="433"/>
      <c r="AH54" s="433"/>
      <c r="AI54" s="433"/>
      <c r="AJ54" s="433"/>
      <c r="AK54" s="433"/>
      <c r="AL54" s="433"/>
      <c r="AM54" s="433"/>
      <c r="AN54" s="433"/>
      <c r="AO54" s="433"/>
      <c r="AP54" s="433"/>
      <c r="AQ54" s="433"/>
      <c r="AR54" s="433"/>
      <c r="AS54" s="433"/>
      <c r="AT54" s="433"/>
      <c r="AU54" s="433"/>
      <c r="AV54" s="433"/>
      <c r="AW54" s="433"/>
      <c r="AX54" s="433"/>
      <c r="AY54" s="433"/>
      <c r="AZ54" s="433"/>
      <c r="BA54" s="433"/>
      <c r="BB54" s="433"/>
      <c r="BC54" s="433"/>
      <c r="BD54" s="433"/>
      <c r="BE54" s="433"/>
      <c r="BF54" s="433"/>
      <c r="BG54" s="433"/>
      <c r="BH54" s="433"/>
      <c r="BI54" s="433"/>
      <c r="BJ54" s="433"/>
      <c r="BK54" s="433"/>
      <c r="BL54" s="433"/>
      <c r="BM54" s="433"/>
      <c r="BN54" s="433"/>
      <c r="BO54" s="433"/>
      <c r="BP54" s="433"/>
      <c r="BQ54" s="433"/>
      <c r="BR54" s="433"/>
      <c r="BS54" s="433"/>
      <c r="BT54" s="433"/>
      <c r="BU54" s="433"/>
    </row>
    <row r="55" spans="1:73" x14ac:dyDescent="0.2">
      <c r="A55" s="168"/>
      <c r="B55" s="625"/>
      <c r="C55" s="266">
        <f t="shared" si="31"/>
        <v>0</v>
      </c>
      <c r="D55" s="433"/>
      <c r="E55" s="433"/>
      <c r="F55" s="433"/>
      <c r="G55" s="433"/>
      <c r="H55" s="433"/>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3"/>
      <c r="AG55" s="433"/>
      <c r="AH55" s="433"/>
      <c r="AI55" s="433"/>
      <c r="AJ55" s="433"/>
      <c r="AK55" s="433"/>
      <c r="AL55" s="433"/>
      <c r="AM55" s="433"/>
      <c r="AN55" s="433"/>
      <c r="AO55" s="433"/>
      <c r="AP55" s="433"/>
      <c r="AQ55" s="433"/>
      <c r="AR55" s="433"/>
      <c r="AS55" s="433"/>
      <c r="AT55" s="433"/>
      <c r="AU55" s="433"/>
      <c r="AV55" s="433"/>
      <c r="AW55" s="433"/>
      <c r="AX55" s="433"/>
      <c r="AY55" s="433"/>
      <c r="AZ55" s="433"/>
      <c r="BA55" s="433"/>
      <c r="BB55" s="433"/>
      <c r="BC55" s="433"/>
      <c r="BD55" s="433"/>
      <c r="BE55" s="433"/>
      <c r="BF55" s="433"/>
      <c r="BG55" s="433"/>
      <c r="BH55" s="433"/>
      <c r="BI55" s="433"/>
      <c r="BJ55" s="433"/>
      <c r="BK55" s="433"/>
      <c r="BL55" s="433"/>
      <c r="BM55" s="433"/>
      <c r="BN55" s="433"/>
      <c r="BO55" s="433"/>
      <c r="BP55" s="433"/>
      <c r="BQ55" s="433"/>
      <c r="BR55" s="433"/>
      <c r="BS55" s="433"/>
      <c r="BT55" s="433"/>
      <c r="BU55" s="433"/>
    </row>
    <row r="56" spans="1:73" x14ac:dyDescent="0.2">
      <c r="A56" s="168"/>
      <c r="B56" s="626"/>
      <c r="C56" s="266">
        <f t="shared" si="31"/>
        <v>0</v>
      </c>
      <c r="D56" s="433"/>
      <c r="E56" s="433"/>
      <c r="F56" s="433"/>
      <c r="G56" s="433"/>
      <c r="H56" s="433"/>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3"/>
      <c r="AG56" s="433"/>
      <c r="AH56" s="433"/>
      <c r="AI56" s="433"/>
      <c r="AJ56" s="433"/>
      <c r="AK56" s="433"/>
      <c r="AL56" s="433"/>
      <c r="AM56" s="433"/>
      <c r="AN56" s="433"/>
      <c r="AO56" s="433"/>
      <c r="AP56" s="433"/>
      <c r="AQ56" s="433"/>
      <c r="AR56" s="433"/>
      <c r="AS56" s="433"/>
      <c r="AT56" s="433"/>
      <c r="AU56" s="433"/>
      <c r="AV56" s="433"/>
      <c r="AW56" s="433"/>
      <c r="AX56" s="433"/>
      <c r="AY56" s="433"/>
      <c r="AZ56" s="433"/>
      <c r="BA56" s="433"/>
      <c r="BB56" s="433"/>
      <c r="BC56" s="433"/>
      <c r="BD56" s="433"/>
      <c r="BE56" s="433"/>
      <c r="BF56" s="433"/>
      <c r="BG56" s="433"/>
      <c r="BH56" s="433"/>
      <c r="BI56" s="433"/>
      <c r="BJ56" s="433"/>
      <c r="BK56" s="433"/>
      <c r="BL56" s="433"/>
      <c r="BM56" s="433"/>
      <c r="BN56" s="433"/>
      <c r="BO56" s="433"/>
      <c r="BP56" s="433"/>
      <c r="BQ56" s="433"/>
      <c r="BR56" s="433"/>
      <c r="BS56" s="433"/>
      <c r="BT56" s="433"/>
      <c r="BU56" s="433"/>
    </row>
    <row r="57" spans="1:73" ht="12" customHeight="1" x14ac:dyDescent="0.25">
      <c r="A57" s="6" t="s">
        <v>462</v>
      </c>
      <c r="B57" s="622"/>
      <c r="C57" s="623"/>
      <c r="D57" s="623"/>
      <c r="E57" s="623"/>
      <c r="F57" s="623"/>
      <c r="G57" s="623"/>
      <c r="H57" s="623"/>
      <c r="I57" s="623"/>
      <c r="J57" s="623"/>
      <c r="K57" s="623"/>
      <c r="L57" s="623"/>
      <c r="M57" s="623"/>
      <c r="N57" s="623"/>
      <c r="O57" s="623"/>
      <c r="P57" s="623"/>
      <c r="Q57" s="623"/>
      <c r="R57" s="623"/>
      <c r="S57" s="623"/>
      <c r="T57" s="623"/>
      <c r="U57" s="623"/>
      <c r="V57" s="623"/>
      <c r="W57" s="623"/>
      <c r="X57" s="623"/>
      <c r="Y57" s="623"/>
      <c r="Z57" s="623"/>
      <c r="AA57" s="623"/>
      <c r="AB57" s="623"/>
      <c r="AC57" s="623"/>
      <c r="AD57" s="623"/>
      <c r="AE57" s="623"/>
      <c r="AF57" s="623"/>
      <c r="AG57" s="623"/>
      <c r="AH57" s="623"/>
      <c r="AI57" s="623"/>
      <c r="AJ57" s="623"/>
      <c r="AK57" s="623"/>
      <c r="AL57" s="623"/>
      <c r="AM57" s="623"/>
      <c r="AN57" s="623"/>
      <c r="AO57" s="623"/>
      <c r="AP57" s="623"/>
      <c r="AQ57" s="623"/>
      <c r="AR57" s="623"/>
      <c r="AS57" s="623"/>
      <c r="AT57" s="623"/>
      <c r="AU57" s="623"/>
      <c r="AV57" s="623"/>
      <c r="AW57" s="623"/>
      <c r="AX57" s="623"/>
      <c r="AY57" s="623"/>
      <c r="AZ57" s="623"/>
      <c r="BA57" s="623"/>
      <c r="BB57" s="623"/>
      <c r="BC57" s="623"/>
      <c r="BD57" s="623"/>
      <c r="BE57" s="623"/>
      <c r="BF57" s="623"/>
      <c r="BG57" s="623"/>
      <c r="BH57" s="623"/>
      <c r="BI57" s="623"/>
      <c r="BJ57" s="623"/>
      <c r="BK57" s="623"/>
      <c r="BL57" s="623"/>
      <c r="BM57" s="623"/>
      <c r="BN57" s="623"/>
      <c r="BO57" s="623"/>
      <c r="BP57" s="623"/>
      <c r="BQ57" s="623"/>
      <c r="BR57" s="623"/>
      <c r="BS57" s="623"/>
      <c r="BT57" s="623"/>
      <c r="BU57" s="623"/>
    </row>
    <row r="58" spans="1:73" x14ac:dyDescent="0.2">
      <c r="A58" s="168"/>
      <c r="B58" s="627"/>
      <c r="C58" s="266">
        <f t="shared" ref="C58:C60" si="32">SUM(D58:BU58)</f>
        <v>0</v>
      </c>
      <c r="D58" s="433"/>
      <c r="E58" s="433"/>
      <c r="F58" s="433"/>
      <c r="G58" s="433"/>
      <c r="H58" s="433"/>
      <c r="I58" s="433"/>
      <c r="J58" s="433"/>
      <c r="K58" s="433"/>
      <c r="L58" s="433"/>
      <c r="M58" s="433"/>
      <c r="N58" s="433"/>
      <c r="O58" s="433"/>
      <c r="P58" s="433"/>
      <c r="Q58" s="433"/>
      <c r="R58" s="433"/>
      <c r="S58" s="433"/>
      <c r="T58" s="433"/>
      <c r="U58" s="433"/>
      <c r="V58" s="433"/>
      <c r="W58" s="433"/>
      <c r="X58" s="433"/>
      <c r="Y58" s="433"/>
      <c r="Z58" s="433"/>
      <c r="AA58" s="433"/>
      <c r="AB58" s="433"/>
      <c r="AC58" s="433"/>
      <c r="AD58" s="433"/>
      <c r="AE58" s="433"/>
      <c r="AF58" s="433"/>
      <c r="AG58" s="433"/>
      <c r="AH58" s="433"/>
      <c r="AI58" s="433"/>
      <c r="AJ58" s="433"/>
      <c r="AK58" s="433"/>
      <c r="AL58" s="433"/>
      <c r="AM58" s="433"/>
      <c r="AN58" s="433"/>
      <c r="AO58" s="433"/>
      <c r="AP58" s="433"/>
      <c r="AQ58" s="433"/>
      <c r="AR58" s="433"/>
      <c r="AS58" s="433"/>
      <c r="AT58" s="433"/>
      <c r="AU58" s="433"/>
      <c r="AV58" s="433"/>
      <c r="AW58" s="433"/>
      <c r="AX58" s="433"/>
      <c r="AY58" s="433"/>
      <c r="AZ58" s="433"/>
      <c r="BA58" s="433"/>
      <c r="BB58" s="433"/>
      <c r="BC58" s="433"/>
      <c r="BD58" s="433"/>
      <c r="BE58" s="433"/>
      <c r="BF58" s="433"/>
      <c r="BG58" s="433"/>
      <c r="BH58" s="433"/>
      <c r="BI58" s="433"/>
      <c r="BJ58" s="433"/>
      <c r="BK58" s="433"/>
      <c r="BL58" s="433"/>
      <c r="BM58" s="433"/>
      <c r="BN58" s="433"/>
      <c r="BO58" s="433"/>
      <c r="BP58" s="433"/>
      <c r="BQ58" s="433"/>
      <c r="BR58" s="433"/>
      <c r="BS58" s="433"/>
      <c r="BT58" s="433"/>
      <c r="BU58" s="433"/>
    </row>
    <row r="59" spans="1:73" x14ac:dyDescent="0.2">
      <c r="A59" s="168"/>
      <c r="B59" s="625"/>
      <c r="C59" s="266">
        <f t="shared" si="32"/>
        <v>0</v>
      </c>
      <c r="D59" s="433"/>
      <c r="E59" s="433"/>
      <c r="F59" s="433"/>
      <c r="G59" s="433"/>
      <c r="H59" s="433"/>
      <c r="I59" s="433"/>
      <c r="J59" s="433"/>
      <c r="K59" s="433"/>
      <c r="L59" s="433"/>
      <c r="M59" s="433"/>
      <c r="N59" s="433"/>
      <c r="O59" s="433"/>
      <c r="P59" s="433"/>
      <c r="Q59" s="433"/>
      <c r="R59" s="433"/>
      <c r="S59" s="433"/>
      <c r="T59" s="433"/>
      <c r="U59" s="433"/>
      <c r="V59" s="433"/>
      <c r="W59" s="433"/>
      <c r="X59" s="433"/>
      <c r="Y59" s="433"/>
      <c r="Z59" s="433"/>
      <c r="AA59" s="433"/>
      <c r="AB59" s="433"/>
      <c r="AC59" s="433"/>
      <c r="AD59" s="433"/>
      <c r="AE59" s="433"/>
      <c r="AF59" s="433"/>
      <c r="AG59" s="433"/>
      <c r="AH59" s="433"/>
      <c r="AI59" s="433"/>
      <c r="AJ59" s="433"/>
      <c r="AK59" s="433"/>
      <c r="AL59" s="433"/>
      <c r="AM59" s="433"/>
      <c r="AN59" s="433"/>
      <c r="AO59" s="433"/>
      <c r="AP59" s="433"/>
      <c r="AQ59" s="433"/>
      <c r="AR59" s="433"/>
      <c r="AS59" s="433"/>
      <c r="AT59" s="433"/>
      <c r="AU59" s="433"/>
      <c r="AV59" s="433"/>
      <c r="AW59" s="433"/>
      <c r="AX59" s="433"/>
      <c r="AY59" s="433"/>
      <c r="AZ59" s="433"/>
      <c r="BA59" s="433"/>
      <c r="BB59" s="433"/>
      <c r="BC59" s="433"/>
      <c r="BD59" s="433"/>
      <c r="BE59" s="433"/>
      <c r="BF59" s="433"/>
      <c r="BG59" s="433"/>
      <c r="BH59" s="433"/>
      <c r="BI59" s="433"/>
      <c r="BJ59" s="433"/>
      <c r="BK59" s="433"/>
      <c r="BL59" s="433"/>
      <c r="BM59" s="433"/>
      <c r="BN59" s="433"/>
      <c r="BO59" s="433"/>
      <c r="BP59" s="433"/>
      <c r="BQ59" s="433"/>
      <c r="BR59" s="433"/>
      <c r="BS59" s="433"/>
      <c r="BT59" s="433"/>
      <c r="BU59" s="433"/>
    </row>
    <row r="60" spans="1:73" x14ac:dyDescent="0.2">
      <c r="A60" s="168"/>
      <c r="B60" s="625"/>
      <c r="C60" s="266">
        <f t="shared" si="32"/>
        <v>0</v>
      </c>
      <c r="D60" s="433"/>
      <c r="E60" s="433"/>
      <c r="F60" s="433"/>
      <c r="G60" s="433"/>
      <c r="H60" s="433"/>
      <c r="I60" s="433"/>
      <c r="J60" s="433"/>
      <c r="K60" s="433"/>
      <c r="L60" s="433"/>
      <c r="M60" s="433"/>
      <c r="N60" s="433"/>
      <c r="O60" s="433"/>
      <c r="P60" s="433"/>
      <c r="Q60" s="433"/>
      <c r="R60" s="433"/>
      <c r="S60" s="433"/>
      <c r="T60" s="433"/>
      <c r="U60" s="433"/>
      <c r="V60" s="433"/>
      <c r="W60" s="433"/>
      <c r="X60" s="433"/>
      <c r="Y60" s="433"/>
      <c r="Z60" s="433"/>
      <c r="AA60" s="433"/>
      <c r="AB60" s="433"/>
      <c r="AC60" s="433"/>
      <c r="AD60" s="433"/>
      <c r="AE60" s="433"/>
      <c r="AF60" s="433"/>
      <c r="AG60" s="433"/>
      <c r="AH60" s="433"/>
      <c r="AI60" s="433"/>
      <c r="AJ60" s="433"/>
      <c r="AK60" s="433"/>
      <c r="AL60" s="433"/>
      <c r="AM60" s="433"/>
      <c r="AN60" s="433"/>
      <c r="AO60" s="433"/>
      <c r="AP60" s="433"/>
      <c r="AQ60" s="433"/>
      <c r="AR60" s="433"/>
      <c r="AS60" s="433"/>
      <c r="AT60" s="433"/>
      <c r="AU60" s="433"/>
      <c r="AV60" s="433"/>
      <c r="AW60" s="433"/>
      <c r="AX60" s="433"/>
      <c r="AY60" s="433"/>
      <c r="AZ60" s="433"/>
      <c r="BA60" s="433"/>
      <c r="BB60" s="433"/>
      <c r="BC60" s="433"/>
      <c r="BD60" s="433"/>
      <c r="BE60" s="433"/>
      <c r="BF60" s="433"/>
      <c r="BG60" s="433"/>
      <c r="BH60" s="433"/>
      <c r="BI60" s="433"/>
      <c r="BJ60" s="433"/>
      <c r="BK60" s="433"/>
      <c r="BL60" s="433"/>
      <c r="BM60" s="433"/>
      <c r="BN60" s="433"/>
      <c r="BO60" s="433"/>
      <c r="BP60" s="433"/>
      <c r="BQ60" s="433"/>
      <c r="BR60" s="433"/>
      <c r="BS60" s="433"/>
      <c r="BT60" s="433"/>
      <c r="BU60" s="433"/>
    </row>
    <row r="61" spans="1:73" x14ac:dyDescent="0.2">
      <c r="A61" s="168"/>
      <c r="B61" s="625"/>
      <c r="C61" s="266">
        <f>SUM(D61:BU61)</f>
        <v>0</v>
      </c>
      <c r="D61" s="433"/>
      <c r="E61" s="433"/>
      <c r="F61" s="433"/>
      <c r="G61" s="433"/>
      <c r="H61" s="433"/>
      <c r="I61" s="433"/>
      <c r="J61" s="433"/>
      <c r="K61" s="433"/>
      <c r="L61" s="433"/>
      <c r="M61" s="433"/>
      <c r="N61" s="433"/>
      <c r="O61" s="433"/>
      <c r="P61" s="433"/>
      <c r="Q61" s="433"/>
      <c r="R61" s="433"/>
      <c r="S61" s="433"/>
      <c r="T61" s="433"/>
      <c r="U61" s="433"/>
      <c r="V61" s="433"/>
      <c r="W61" s="433"/>
      <c r="X61" s="433"/>
      <c r="Y61" s="433"/>
      <c r="Z61" s="433"/>
      <c r="AA61" s="433"/>
      <c r="AB61" s="433"/>
      <c r="AC61" s="433"/>
      <c r="AD61" s="433"/>
      <c r="AE61" s="433"/>
      <c r="AF61" s="433"/>
      <c r="AG61" s="433"/>
      <c r="AH61" s="433"/>
      <c r="AI61" s="433"/>
      <c r="AJ61" s="433"/>
      <c r="AK61" s="433"/>
      <c r="AL61" s="433"/>
      <c r="AM61" s="433"/>
      <c r="AN61" s="433"/>
      <c r="AO61" s="433"/>
      <c r="AP61" s="433"/>
      <c r="AQ61" s="433"/>
      <c r="AR61" s="433"/>
      <c r="AS61" s="433"/>
      <c r="AT61" s="433"/>
      <c r="AU61" s="433"/>
      <c r="AV61" s="433"/>
      <c r="AW61" s="433"/>
      <c r="AX61" s="433"/>
      <c r="AY61" s="433"/>
      <c r="AZ61" s="433"/>
      <c r="BA61" s="433"/>
      <c r="BB61" s="433"/>
      <c r="BC61" s="433"/>
      <c r="BD61" s="433"/>
      <c r="BE61" s="433"/>
      <c r="BF61" s="433"/>
      <c r="BG61" s="433"/>
      <c r="BH61" s="433"/>
      <c r="BI61" s="433"/>
      <c r="BJ61" s="433"/>
      <c r="BK61" s="433"/>
      <c r="BL61" s="433"/>
      <c r="BM61" s="433"/>
      <c r="BN61" s="433"/>
      <c r="BO61" s="433"/>
      <c r="BP61" s="433"/>
      <c r="BQ61" s="433"/>
      <c r="BR61" s="433"/>
      <c r="BS61" s="433"/>
      <c r="BT61" s="433"/>
      <c r="BU61" s="433"/>
    </row>
    <row r="62" spans="1:73" x14ac:dyDescent="0.2">
      <c r="A62" s="168"/>
      <c r="B62" s="626"/>
      <c r="C62" s="266">
        <f>SUM(D62:BU62)</f>
        <v>0</v>
      </c>
      <c r="D62" s="433"/>
      <c r="E62" s="433"/>
      <c r="F62" s="433"/>
      <c r="G62" s="433"/>
      <c r="H62" s="433"/>
      <c r="I62" s="433"/>
      <c r="J62" s="433"/>
      <c r="K62" s="433"/>
      <c r="L62" s="433"/>
      <c r="M62" s="433"/>
      <c r="N62" s="433"/>
      <c r="O62" s="433"/>
      <c r="P62" s="433"/>
      <c r="Q62" s="433"/>
      <c r="R62" s="433"/>
      <c r="S62" s="433"/>
      <c r="T62" s="433"/>
      <c r="U62" s="433"/>
      <c r="V62" s="433"/>
      <c r="W62" s="433"/>
      <c r="X62" s="433"/>
      <c r="Y62" s="433"/>
      <c r="Z62" s="433"/>
      <c r="AA62" s="433"/>
      <c r="AB62" s="433"/>
      <c r="AC62" s="433"/>
      <c r="AD62" s="433"/>
      <c r="AE62" s="433"/>
      <c r="AF62" s="433"/>
      <c r="AG62" s="433"/>
      <c r="AH62" s="433"/>
      <c r="AI62" s="433"/>
      <c r="AJ62" s="433"/>
      <c r="AK62" s="433"/>
      <c r="AL62" s="433"/>
      <c r="AM62" s="433"/>
      <c r="AN62" s="433"/>
      <c r="AO62" s="433"/>
      <c r="AP62" s="433"/>
      <c r="AQ62" s="433"/>
      <c r="AR62" s="433"/>
      <c r="AS62" s="433"/>
      <c r="AT62" s="433"/>
      <c r="AU62" s="433"/>
      <c r="AV62" s="433"/>
      <c r="AW62" s="433"/>
      <c r="AX62" s="433"/>
      <c r="AY62" s="433"/>
      <c r="AZ62" s="433"/>
      <c r="BA62" s="433"/>
      <c r="BB62" s="433"/>
      <c r="BC62" s="433"/>
      <c r="BD62" s="433"/>
      <c r="BE62" s="433"/>
      <c r="BF62" s="433"/>
      <c r="BG62" s="433"/>
      <c r="BH62" s="433"/>
      <c r="BI62" s="433"/>
      <c r="BJ62" s="433"/>
      <c r="BK62" s="433"/>
      <c r="BL62" s="433"/>
      <c r="BM62" s="433"/>
      <c r="BN62" s="433"/>
      <c r="BO62" s="433"/>
      <c r="BP62" s="433"/>
      <c r="BQ62" s="433"/>
      <c r="BR62" s="433"/>
      <c r="BS62" s="433"/>
      <c r="BT62" s="433"/>
      <c r="BU62" s="433"/>
    </row>
    <row r="63" spans="1:73" ht="12" customHeight="1" x14ac:dyDescent="0.25">
      <c r="A63" s="6" t="s">
        <v>463</v>
      </c>
      <c r="B63" s="622"/>
      <c r="C63" s="623"/>
      <c r="D63" s="623"/>
      <c r="E63" s="623"/>
      <c r="F63" s="623"/>
      <c r="G63" s="623"/>
      <c r="H63" s="623"/>
      <c r="I63" s="623"/>
      <c r="J63" s="623"/>
      <c r="K63" s="623"/>
      <c r="L63" s="623"/>
      <c r="M63" s="623"/>
      <c r="N63" s="623"/>
      <c r="O63" s="623"/>
      <c r="P63" s="623"/>
      <c r="Q63" s="623"/>
      <c r="R63" s="623"/>
      <c r="S63" s="623"/>
      <c r="T63" s="623"/>
      <c r="U63" s="623"/>
      <c r="V63" s="623"/>
      <c r="W63" s="623"/>
      <c r="X63" s="623"/>
      <c r="Y63" s="623"/>
      <c r="Z63" s="623"/>
      <c r="AA63" s="623"/>
      <c r="AB63" s="623"/>
      <c r="AC63" s="623"/>
      <c r="AD63" s="623"/>
      <c r="AE63" s="623"/>
      <c r="AF63" s="623"/>
      <c r="AG63" s="623"/>
      <c r="AH63" s="623"/>
      <c r="AI63" s="623"/>
      <c r="AJ63" s="623"/>
      <c r="AK63" s="623"/>
      <c r="AL63" s="623"/>
      <c r="AM63" s="623"/>
      <c r="AN63" s="623"/>
      <c r="AO63" s="623"/>
      <c r="AP63" s="623"/>
      <c r="AQ63" s="623"/>
      <c r="AR63" s="623"/>
      <c r="AS63" s="623"/>
      <c r="AT63" s="623"/>
      <c r="AU63" s="623"/>
      <c r="AV63" s="623"/>
      <c r="AW63" s="623"/>
      <c r="AX63" s="623"/>
      <c r="AY63" s="623"/>
      <c r="AZ63" s="623"/>
      <c r="BA63" s="623"/>
      <c r="BB63" s="623"/>
      <c r="BC63" s="623"/>
      <c r="BD63" s="623"/>
      <c r="BE63" s="623"/>
      <c r="BF63" s="623"/>
      <c r="BG63" s="623"/>
      <c r="BH63" s="623"/>
      <c r="BI63" s="623"/>
      <c r="BJ63" s="623"/>
      <c r="BK63" s="623"/>
      <c r="BL63" s="623"/>
      <c r="BM63" s="623"/>
      <c r="BN63" s="623"/>
      <c r="BO63" s="623"/>
      <c r="BP63" s="623"/>
      <c r="BQ63" s="623"/>
      <c r="BR63" s="623"/>
      <c r="BS63" s="623"/>
      <c r="BT63" s="623"/>
      <c r="BU63" s="623"/>
    </row>
    <row r="64" spans="1:73" x14ac:dyDescent="0.2">
      <c r="A64" s="168"/>
      <c r="B64" s="627"/>
      <c r="C64" s="266">
        <f t="shared" ref="C64:C68" si="33">SUM(D64:BU64)</f>
        <v>0</v>
      </c>
      <c r="D64" s="433"/>
      <c r="E64" s="433"/>
      <c r="F64" s="433"/>
      <c r="G64" s="433"/>
      <c r="H64" s="433"/>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3"/>
      <c r="AG64" s="433"/>
      <c r="AH64" s="433"/>
      <c r="AI64" s="433"/>
      <c r="AJ64" s="433"/>
      <c r="AK64" s="433"/>
      <c r="AL64" s="433"/>
      <c r="AM64" s="433"/>
      <c r="AN64" s="433"/>
      <c r="AO64" s="433"/>
      <c r="AP64" s="433"/>
      <c r="AQ64" s="433"/>
      <c r="AR64" s="433"/>
      <c r="AS64" s="433"/>
      <c r="AT64" s="433"/>
      <c r="AU64" s="433"/>
      <c r="AV64" s="433"/>
      <c r="AW64" s="433"/>
      <c r="AX64" s="433"/>
      <c r="AY64" s="433"/>
      <c r="AZ64" s="433"/>
      <c r="BA64" s="433"/>
      <c r="BB64" s="433"/>
      <c r="BC64" s="433"/>
      <c r="BD64" s="433"/>
      <c r="BE64" s="433"/>
      <c r="BF64" s="433"/>
      <c r="BG64" s="433"/>
      <c r="BH64" s="433"/>
      <c r="BI64" s="433"/>
      <c r="BJ64" s="433"/>
      <c r="BK64" s="433"/>
      <c r="BL64" s="433"/>
      <c r="BM64" s="433"/>
      <c r="BN64" s="433"/>
      <c r="BO64" s="433"/>
      <c r="BP64" s="433"/>
      <c r="BQ64" s="433"/>
      <c r="BR64" s="433"/>
      <c r="BS64" s="433"/>
      <c r="BT64" s="433"/>
      <c r="BU64" s="433"/>
    </row>
    <row r="65" spans="1:73" x14ac:dyDescent="0.2">
      <c r="A65" s="168"/>
      <c r="B65" s="625"/>
      <c r="C65" s="266">
        <f t="shared" si="33"/>
        <v>0</v>
      </c>
      <c r="D65" s="433"/>
      <c r="E65" s="433"/>
      <c r="F65" s="433"/>
      <c r="G65" s="433"/>
      <c r="H65" s="433"/>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3"/>
      <c r="AG65" s="433"/>
      <c r="AH65" s="433"/>
      <c r="AI65" s="433"/>
      <c r="AJ65" s="433"/>
      <c r="AK65" s="433"/>
      <c r="AL65" s="433"/>
      <c r="AM65" s="433"/>
      <c r="AN65" s="433"/>
      <c r="AO65" s="433"/>
      <c r="AP65" s="433"/>
      <c r="AQ65" s="433"/>
      <c r="AR65" s="433"/>
      <c r="AS65" s="433"/>
      <c r="AT65" s="433"/>
      <c r="AU65" s="433"/>
      <c r="AV65" s="433"/>
      <c r="AW65" s="433"/>
      <c r="AX65" s="433"/>
      <c r="AY65" s="433"/>
      <c r="AZ65" s="433"/>
      <c r="BA65" s="433"/>
      <c r="BB65" s="433"/>
      <c r="BC65" s="433"/>
      <c r="BD65" s="433"/>
      <c r="BE65" s="433"/>
      <c r="BF65" s="433"/>
      <c r="BG65" s="433"/>
      <c r="BH65" s="433"/>
      <c r="BI65" s="433"/>
      <c r="BJ65" s="433"/>
      <c r="BK65" s="433"/>
      <c r="BL65" s="433"/>
      <c r="BM65" s="433"/>
      <c r="BN65" s="433"/>
      <c r="BO65" s="433"/>
      <c r="BP65" s="433"/>
      <c r="BQ65" s="433"/>
      <c r="BR65" s="433"/>
      <c r="BS65" s="433"/>
      <c r="BT65" s="433"/>
      <c r="BU65" s="433"/>
    </row>
    <row r="66" spans="1:73" x14ac:dyDescent="0.2">
      <c r="A66" s="168"/>
      <c r="B66" s="625"/>
      <c r="C66" s="266">
        <f t="shared" si="33"/>
        <v>0</v>
      </c>
      <c r="D66" s="433"/>
      <c r="E66" s="433"/>
      <c r="F66" s="433"/>
      <c r="G66" s="433"/>
      <c r="H66" s="433"/>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3"/>
      <c r="AG66" s="433"/>
      <c r="AH66" s="433"/>
      <c r="AI66" s="433"/>
      <c r="AJ66" s="433"/>
      <c r="AK66" s="433"/>
      <c r="AL66" s="433"/>
      <c r="AM66" s="433"/>
      <c r="AN66" s="433"/>
      <c r="AO66" s="433"/>
      <c r="AP66" s="433"/>
      <c r="AQ66" s="433"/>
      <c r="AR66" s="433"/>
      <c r="AS66" s="433"/>
      <c r="AT66" s="433"/>
      <c r="AU66" s="433"/>
      <c r="AV66" s="433"/>
      <c r="AW66" s="433"/>
      <c r="AX66" s="433"/>
      <c r="AY66" s="433"/>
      <c r="AZ66" s="433"/>
      <c r="BA66" s="433"/>
      <c r="BB66" s="433"/>
      <c r="BC66" s="433"/>
      <c r="BD66" s="433"/>
      <c r="BE66" s="433"/>
      <c r="BF66" s="433"/>
      <c r="BG66" s="433"/>
      <c r="BH66" s="433"/>
      <c r="BI66" s="433"/>
      <c r="BJ66" s="433"/>
      <c r="BK66" s="433"/>
      <c r="BL66" s="433"/>
      <c r="BM66" s="433"/>
      <c r="BN66" s="433"/>
      <c r="BO66" s="433"/>
      <c r="BP66" s="433"/>
      <c r="BQ66" s="433"/>
      <c r="BR66" s="433"/>
      <c r="BS66" s="433"/>
      <c r="BT66" s="433"/>
      <c r="BU66" s="433"/>
    </row>
    <row r="67" spans="1:73" x14ac:dyDescent="0.2">
      <c r="A67" s="168"/>
      <c r="B67" s="625"/>
      <c r="C67" s="266">
        <f t="shared" si="33"/>
        <v>0</v>
      </c>
      <c r="D67" s="433"/>
      <c r="E67" s="433"/>
      <c r="F67" s="433"/>
      <c r="G67" s="433"/>
      <c r="H67" s="433"/>
      <c r="I67" s="433"/>
      <c r="J67" s="433"/>
      <c r="K67" s="433"/>
      <c r="L67" s="433"/>
      <c r="M67" s="433"/>
      <c r="N67" s="433"/>
      <c r="O67" s="433"/>
      <c r="P67" s="433"/>
      <c r="Q67" s="433"/>
      <c r="R67" s="433"/>
      <c r="S67" s="433"/>
      <c r="T67" s="433"/>
      <c r="U67" s="433"/>
      <c r="V67" s="433"/>
      <c r="W67" s="433"/>
      <c r="X67" s="433"/>
      <c r="Y67" s="433"/>
      <c r="Z67" s="433"/>
      <c r="AA67" s="433"/>
      <c r="AB67" s="433"/>
      <c r="AC67" s="433"/>
      <c r="AD67" s="433"/>
      <c r="AE67" s="433"/>
      <c r="AF67" s="433"/>
      <c r="AG67" s="433"/>
      <c r="AH67" s="433"/>
      <c r="AI67" s="433"/>
      <c r="AJ67" s="433"/>
      <c r="AK67" s="433"/>
      <c r="AL67" s="433"/>
      <c r="AM67" s="433"/>
      <c r="AN67" s="433"/>
      <c r="AO67" s="433"/>
      <c r="AP67" s="433"/>
      <c r="AQ67" s="433"/>
      <c r="AR67" s="433"/>
      <c r="AS67" s="433"/>
      <c r="AT67" s="433"/>
      <c r="AU67" s="433"/>
      <c r="AV67" s="433"/>
      <c r="AW67" s="433"/>
      <c r="AX67" s="433"/>
      <c r="AY67" s="433"/>
      <c r="AZ67" s="433"/>
      <c r="BA67" s="433"/>
      <c r="BB67" s="433"/>
      <c r="BC67" s="433"/>
      <c r="BD67" s="433"/>
      <c r="BE67" s="433"/>
      <c r="BF67" s="433"/>
      <c r="BG67" s="433"/>
      <c r="BH67" s="433"/>
      <c r="BI67" s="433"/>
      <c r="BJ67" s="433"/>
      <c r="BK67" s="433"/>
      <c r="BL67" s="433"/>
      <c r="BM67" s="433"/>
      <c r="BN67" s="433"/>
      <c r="BO67" s="433"/>
      <c r="BP67" s="433"/>
      <c r="BQ67" s="433"/>
      <c r="BR67" s="433"/>
      <c r="BS67" s="433"/>
      <c r="BT67" s="433"/>
      <c r="BU67" s="433"/>
    </row>
    <row r="68" spans="1:73" x14ac:dyDescent="0.2">
      <c r="A68" s="168"/>
      <c r="B68" s="626"/>
      <c r="C68" s="266">
        <f t="shared" si="33"/>
        <v>0</v>
      </c>
      <c r="D68" s="433"/>
      <c r="E68" s="433"/>
      <c r="F68" s="433"/>
      <c r="G68" s="433"/>
      <c r="H68" s="433"/>
      <c r="I68" s="433"/>
      <c r="J68" s="433"/>
      <c r="K68" s="433"/>
      <c r="L68" s="433"/>
      <c r="M68" s="433"/>
      <c r="N68" s="433"/>
      <c r="O68" s="433"/>
      <c r="P68" s="433"/>
      <c r="Q68" s="433"/>
      <c r="R68" s="433"/>
      <c r="S68" s="433"/>
      <c r="T68" s="433"/>
      <c r="U68" s="433"/>
      <c r="V68" s="433"/>
      <c r="W68" s="433"/>
      <c r="X68" s="433"/>
      <c r="Y68" s="433"/>
      <c r="Z68" s="433"/>
      <c r="AA68" s="433"/>
      <c r="AB68" s="433"/>
      <c r="AC68" s="433"/>
      <c r="AD68" s="433"/>
      <c r="AE68" s="433"/>
      <c r="AF68" s="433"/>
      <c r="AG68" s="433"/>
      <c r="AH68" s="433"/>
      <c r="AI68" s="433"/>
      <c r="AJ68" s="433"/>
      <c r="AK68" s="433"/>
      <c r="AL68" s="433"/>
      <c r="AM68" s="433"/>
      <c r="AN68" s="433"/>
      <c r="AO68" s="433"/>
      <c r="AP68" s="433"/>
      <c r="AQ68" s="433"/>
      <c r="AR68" s="433"/>
      <c r="AS68" s="433"/>
      <c r="AT68" s="433"/>
      <c r="AU68" s="433"/>
      <c r="AV68" s="433"/>
      <c r="AW68" s="433"/>
      <c r="AX68" s="433"/>
      <c r="AY68" s="433"/>
      <c r="AZ68" s="433"/>
      <c r="BA68" s="433"/>
      <c r="BB68" s="433"/>
      <c r="BC68" s="433"/>
      <c r="BD68" s="433"/>
      <c r="BE68" s="433"/>
      <c r="BF68" s="433"/>
      <c r="BG68" s="433"/>
      <c r="BH68" s="433"/>
      <c r="BI68" s="433"/>
      <c r="BJ68" s="433"/>
      <c r="BK68" s="433"/>
      <c r="BL68" s="433"/>
      <c r="BM68" s="433"/>
      <c r="BN68" s="433"/>
      <c r="BO68" s="433"/>
      <c r="BP68" s="433"/>
      <c r="BQ68" s="433"/>
      <c r="BR68" s="433"/>
      <c r="BS68" s="433"/>
      <c r="BT68" s="433"/>
      <c r="BU68" s="433"/>
    </row>
    <row r="69" spans="1:73" s="24" customFormat="1" ht="12" customHeight="1" x14ac:dyDescent="0.25">
      <c r="A69" s="430" t="s">
        <v>76</v>
      </c>
      <c r="B69" s="495">
        <f t="shared" ref="B69:B73" si="34">B115</f>
        <v>0</v>
      </c>
      <c r="C69" s="499">
        <f>SUM(D69:BU69)</f>
        <v>0</v>
      </c>
      <c r="D69" s="503">
        <f>SUM(D46:D50)</f>
        <v>0</v>
      </c>
      <c r="E69" s="503">
        <f t="shared" ref="E69:BP69" si="35">SUM(E46:E50)</f>
        <v>0</v>
      </c>
      <c r="F69" s="503">
        <f t="shared" si="35"/>
        <v>0</v>
      </c>
      <c r="G69" s="503">
        <f t="shared" si="35"/>
        <v>0</v>
      </c>
      <c r="H69" s="503">
        <f t="shared" si="35"/>
        <v>0</v>
      </c>
      <c r="I69" s="503">
        <f t="shared" si="35"/>
        <v>0</v>
      </c>
      <c r="J69" s="503">
        <f t="shared" si="35"/>
        <v>0</v>
      </c>
      <c r="K69" s="503">
        <f t="shared" si="35"/>
        <v>0</v>
      </c>
      <c r="L69" s="503">
        <f t="shared" si="35"/>
        <v>0</v>
      </c>
      <c r="M69" s="503">
        <f t="shared" si="35"/>
        <v>0</v>
      </c>
      <c r="N69" s="503">
        <f t="shared" si="35"/>
        <v>0</v>
      </c>
      <c r="O69" s="503">
        <f t="shared" si="35"/>
        <v>0</v>
      </c>
      <c r="P69" s="503">
        <f t="shared" si="35"/>
        <v>0</v>
      </c>
      <c r="Q69" s="503">
        <f t="shared" si="35"/>
        <v>0</v>
      </c>
      <c r="R69" s="503">
        <f t="shared" si="35"/>
        <v>0</v>
      </c>
      <c r="S69" s="503">
        <f t="shared" si="35"/>
        <v>0</v>
      </c>
      <c r="T69" s="503">
        <f t="shared" si="35"/>
        <v>0</v>
      </c>
      <c r="U69" s="503">
        <f t="shared" si="35"/>
        <v>0</v>
      </c>
      <c r="V69" s="503">
        <f t="shared" si="35"/>
        <v>0</v>
      </c>
      <c r="W69" s="503">
        <f t="shared" si="35"/>
        <v>0</v>
      </c>
      <c r="X69" s="503">
        <f t="shared" si="35"/>
        <v>0</v>
      </c>
      <c r="Y69" s="503">
        <f t="shared" si="35"/>
        <v>0</v>
      </c>
      <c r="Z69" s="503">
        <f t="shared" si="35"/>
        <v>0</v>
      </c>
      <c r="AA69" s="503">
        <f t="shared" si="35"/>
        <v>0</v>
      </c>
      <c r="AB69" s="503">
        <f t="shared" si="35"/>
        <v>0</v>
      </c>
      <c r="AC69" s="503">
        <f t="shared" si="35"/>
        <v>0</v>
      </c>
      <c r="AD69" s="503">
        <f t="shared" si="35"/>
        <v>0</v>
      </c>
      <c r="AE69" s="503">
        <f t="shared" si="35"/>
        <v>0</v>
      </c>
      <c r="AF69" s="503">
        <f t="shared" si="35"/>
        <v>0</v>
      </c>
      <c r="AG69" s="503">
        <f t="shared" si="35"/>
        <v>0</v>
      </c>
      <c r="AH69" s="503">
        <f t="shared" si="35"/>
        <v>0</v>
      </c>
      <c r="AI69" s="503">
        <f t="shared" si="35"/>
        <v>0</v>
      </c>
      <c r="AJ69" s="503">
        <f t="shared" si="35"/>
        <v>0</v>
      </c>
      <c r="AK69" s="503">
        <f t="shared" si="35"/>
        <v>0</v>
      </c>
      <c r="AL69" s="503">
        <f t="shared" si="35"/>
        <v>0</v>
      </c>
      <c r="AM69" s="503">
        <f t="shared" si="35"/>
        <v>0</v>
      </c>
      <c r="AN69" s="503">
        <f t="shared" si="35"/>
        <v>0</v>
      </c>
      <c r="AO69" s="503">
        <f t="shared" si="35"/>
        <v>0</v>
      </c>
      <c r="AP69" s="503">
        <f t="shared" si="35"/>
        <v>0</v>
      </c>
      <c r="AQ69" s="503">
        <f t="shared" si="35"/>
        <v>0</v>
      </c>
      <c r="AR69" s="503">
        <f t="shared" si="35"/>
        <v>0</v>
      </c>
      <c r="AS69" s="503">
        <f t="shared" si="35"/>
        <v>0</v>
      </c>
      <c r="AT69" s="503">
        <f t="shared" si="35"/>
        <v>0</v>
      </c>
      <c r="AU69" s="503">
        <f t="shared" si="35"/>
        <v>0</v>
      </c>
      <c r="AV69" s="503">
        <f t="shared" si="35"/>
        <v>0</v>
      </c>
      <c r="AW69" s="503">
        <f t="shared" si="35"/>
        <v>0</v>
      </c>
      <c r="AX69" s="503">
        <f t="shared" si="35"/>
        <v>0</v>
      </c>
      <c r="AY69" s="503">
        <f t="shared" si="35"/>
        <v>0</v>
      </c>
      <c r="AZ69" s="503">
        <f t="shared" si="35"/>
        <v>0</v>
      </c>
      <c r="BA69" s="503">
        <f t="shared" si="35"/>
        <v>0</v>
      </c>
      <c r="BB69" s="503">
        <f t="shared" si="35"/>
        <v>0</v>
      </c>
      <c r="BC69" s="503">
        <f t="shared" si="35"/>
        <v>0</v>
      </c>
      <c r="BD69" s="503">
        <f t="shared" si="35"/>
        <v>0</v>
      </c>
      <c r="BE69" s="503">
        <f t="shared" si="35"/>
        <v>0</v>
      </c>
      <c r="BF69" s="503">
        <f t="shared" si="35"/>
        <v>0</v>
      </c>
      <c r="BG69" s="503">
        <f t="shared" si="35"/>
        <v>0</v>
      </c>
      <c r="BH69" s="503">
        <f t="shared" si="35"/>
        <v>0</v>
      </c>
      <c r="BI69" s="503">
        <f t="shared" si="35"/>
        <v>0</v>
      </c>
      <c r="BJ69" s="503">
        <f t="shared" si="35"/>
        <v>0</v>
      </c>
      <c r="BK69" s="503">
        <f t="shared" si="35"/>
        <v>0</v>
      </c>
      <c r="BL69" s="503">
        <f t="shared" si="35"/>
        <v>0</v>
      </c>
      <c r="BM69" s="503">
        <f t="shared" si="35"/>
        <v>0</v>
      </c>
      <c r="BN69" s="503">
        <f t="shared" si="35"/>
        <v>0</v>
      </c>
      <c r="BO69" s="503">
        <f t="shared" si="35"/>
        <v>0</v>
      </c>
      <c r="BP69" s="503">
        <f t="shared" si="35"/>
        <v>0</v>
      </c>
      <c r="BQ69" s="503">
        <f t="shared" ref="BQ69:BU69" si="36">SUM(BQ46:BQ50)</f>
        <v>0</v>
      </c>
      <c r="BR69" s="503">
        <f t="shared" si="36"/>
        <v>0</v>
      </c>
      <c r="BS69" s="503">
        <f t="shared" si="36"/>
        <v>0</v>
      </c>
      <c r="BT69" s="503">
        <f t="shared" si="36"/>
        <v>0</v>
      </c>
      <c r="BU69" s="503">
        <f t="shared" si="36"/>
        <v>0</v>
      </c>
    </row>
    <row r="70" spans="1:73" s="24" customFormat="1" ht="12" customHeight="1" x14ac:dyDescent="0.25">
      <c r="A70" s="430" t="s">
        <v>77</v>
      </c>
      <c r="B70" s="495">
        <f t="shared" si="34"/>
        <v>0</v>
      </c>
      <c r="C70" s="499">
        <f t="shared" ref="C70:C72" si="37">SUM(D70:BU70)</f>
        <v>0</v>
      </c>
      <c r="D70" s="500">
        <f>SUM(D52:D56)</f>
        <v>0</v>
      </c>
      <c r="E70" s="500">
        <f t="shared" ref="E70:BP70" si="38">SUM(E52:E56)</f>
        <v>0</v>
      </c>
      <c r="F70" s="500">
        <f t="shared" si="38"/>
        <v>0</v>
      </c>
      <c r="G70" s="500">
        <f t="shared" si="38"/>
        <v>0</v>
      </c>
      <c r="H70" s="500">
        <f t="shared" si="38"/>
        <v>0</v>
      </c>
      <c r="I70" s="500">
        <f t="shared" si="38"/>
        <v>0</v>
      </c>
      <c r="J70" s="500">
        <f t="shared" si="38"/>
        <v>0</v>
      </c>
      <c r="K70" s="500">
        <f t="shared" si="38"/>
        <v>0</v>
      </c>
      <c r="L70" s="500">
        <f t="shared" si="38"/>
        <v>0</v>
      </c>
      <c r="M70" s="500">
        <f t="shared" si="38"/>
        <v>0</v>
      </c>
      <c r="N70" s="500">
        <f t="shared" si="38"/>
        <v>0</v>
      </c>
      <c r="O70" s="500">
        <f t="shared" si="38"/>
        <v>0</v>
      </c>
      <c r="P70" s="500">
        <f t="shared" si="38"/>
        <v>0</v>
      </c>
      <c r="Q70" s="500">
        <f t="shared" si="38"/>
        <v>0</v>
      </c>
      <c r="R70" s="500">
        <f t="shared" si="38"/>
        <v>0</v>
      </c>
      <c r="S70" s="500">
        <f t="shared" si="38"/>
        <v>0</v>
      </c>
      <c r="T70" s="500">
        <f t="shared" si="38"/>
        <v>0</v>
      </c>
      <c r="U70" s="500">
        <f t="shared" si="38"/>
        <v>0</v>
      </c>
      <c r="V70" s="500">
        <f t="shared" si="38"/>
        <v>0</v>
      </c>
      <c r="W70" s="500">
        <f t="shared" si="38"/>
        <v>0</v>
      </c>
      <c r="X70" s="500">
        <f t="shared" si="38"/>
        <v>0</v>
      </c>
      <c r="Y70" s="500">
        <f t="shared" si="38"/>
        <v>0</v>
      </c>
      <c r="Z70" s="500">
        <f t="shared" si="38"/>
        <v>0</v>
      </c>
      <c r="AA70" s="500">
        <f t="shared" si="38"/>
        <v>0</v>
      </c>
      <c r="AB70" s="500">
        <f t="shared" si="38"/>
        <v>0</v>
      </c>
      <c r="AC70" s="500">
        <f t="shared" si="38"/>
        <v>0</v>
      </c>
      <c r="AD70" s="500">
        <f t="shared" si="38"/>
        <v>0</v>
      </c>
      <c r="AE70" s="500">
        <f t="shared" si="38"/>
        <v>0</v>
      </c>
      <c r="AF70" s="500">
        <f t="shared" si="38"/>
        <v>0</v>
      </c>
      <c r="AG70" s="500">
        <f t="shared" si="38"/>
        <v>0</v>
      </c>
      <c r="AH70" s="500">
        <f t="shared" si="38"/>
        <v>0</v>
      </c>
      <c r="AI70" s="500">
        <f t="shared" si="38"/>
        <v>0</v>
      </c>
      <c r="AJ70" s="500">
        <f t="shared" si="38"/>
        <v>0</v>
      </c>
      <c r="AK70" s="500">
        <f t="shared" si="38"/>
        <v>0</v>
      </c>
      <c r="AL70" s="500">
        <f t="shared" si="38"/>
        <v>0</v>
      </c>
      <c r="AM70" s="500">
        <f t="shared" si="38"/>
        <v>0</v>
      </c>
      <c r="AN70" s="500">
        <f t="shared" si="38"/>
        <v>0</v>
      </c>
      <c r="AO70" s="500">
        <f t="shared" si="38"/>
        <v>0</v>
      </c>
      <c r="AP70" s="500">
        <f t="shared" si="38"/>
        <v>0</v>
      </c>
      <c r="AQ70" s="500">
        <f t="shared" si="38"/>
        <v>0</v>
      </c>
      <c r="AR70" s="500">
        <f t="shared" si="38"/>
        <v>0</v>
      </c>
      <c r="AS70" s="500">
        <f t="shared" si="38"/>
        <v>0</v>
      </c>
      <c r="AT70" s="500">
        <f t="shared" si="38"/>
        <v>0</v>
      </c>
      <c r="AU70" s="500">
        <f t="shared" si="38"/>
        <v>0</v>
      </c>
      <c r="AV70" s="500">
        <f t="shared" si="38"/>
        <v>0</v>
      </c>
      <c r="AW70" s="500">
        <f t="shared" si="38"/>
        <v>0</v>
      </c>
      <c r="AX70" s="500">
        <f t="shared" si="38"/>
        <v>0</v>
      </c>
      <c r="AY70" s="500">
        <f t="shared" si="38"/>
        <v>0</v>
      </c>
      <c r="AZ70" s="500">
        <f t="shared" si="38"/>
        <v>0</v>
      </c>
      <c r="BA70" s="500">
        <f t="shared" si="38"/>
        <v>0</v>
      </c>
      <c r="BB70" s="500">
        <f t="shared" si="38"/>
        <v>0</v>
      </c>
      <c r="BC70" s="500">
        <f t="shared" si="38"/>
        <v>0</v>
      </c>
      <c r="BD70" s="500">
        <f t="shared" si="38"/>
        <v>0</v>
      </c>
      <c r="BE70" s="500">
        <f t="shared" si="38"/>
        <v>0</v>
      </c>
      <c r="BF70" s="500">
        <f t="shared" si="38"/>
        <v>0</v>
      </c>
      <c r="BG70" s="500">
        <f t="shared" si="38"/>
        <v>0</v>
      </c>
      <c r="BH70" s="500">
        <f t="shared" si="38"/>
        <v>0</v>
      </c>
      <c r="BI70" s="500">
        <f t="shared" si="38"/>
        <v>0</v>
      </c>
      <c r="BJ70" s="500">
        <f t="shared" si="38"/>
        <v>0</v>
      </c>
      <c r="BK70" s="500">
        <f t="shared" si="38"/>
        <v>0</v>
      </c>
      <c r="BL70" s="500">
        <f t="shared" si="38"/>
        <v>0</v>
      </c>
      <c r="BM70" s="500">
        <f t="shared" si="38"/>
        <v>0</v>
      </c>
      <c r="BN70" s="500">
        <f t="shared" si="38"/>
        <v>0</v>
      </c>
      <c r="BO70" s="500">
        <f t="shared" si="38"/>
        <v>0</v>
      </c>
      <c r="BP70" s="500">
        <f t="shared" si="38"/>
        <v>0</v>
      </c>
      <c r="BQ70" s="500">
        <f t="shared" ref="BQ70:BU70" si="39">SUM(BQ52:BQ56)</f>
        <v>0</v>
      </c>
      <c r="BR70" s="500">
        <f t="shared" si="39"/>
        <v>0</v>
      </c>
      <c r="BS70" s="500">
        <f t="shared" si="39"/>
        <v>0</v>
      </c>
      <c r="BT70" s="500">
        <f t="shared" si="39"/>
        <v>0</v>
      </c>
      <c r="BU70" s="500">
        <f t="shared" si="39"/>
        <v>0</v>
      </c>
    </row>
    <row r="71" spans="1:73" s="24" customFormat="1" ht="12" customHeight="1" x14ac:dyDescent="0.25">
      <c r="A71" s="430" t="s">
        <v>78</v>
      </c>
      <c r="B71" s="495">
        <f t="shared" si="34"/>
        <v>0</v>
      </c>
      <c r="C71" s="499">
        <f t="shared" si="37"/>
        <v>0</v>
      </c>
      <c r="D71" s="500">
        <f>SUM(D58:D62)</f>
        <v>0</v>
      </c>
      <c r="E71" s="500">
        <f t="shared" ref="E71:BP71" si="40">SUM(E58:E62)</f>
        <v>0</v>
      </c>
      <c r="F71" s="500">
        <f t="shared" si="40"/>
        <v>0</v>
      </c>
      <c r="G71" s="500">
        <f t="shared" si="40"/>
        <v>0</v>
      </c>
      <c r="H71" s="500">
        <f t="shared" si="40"/>
        <v>0</v>
      </c>
      <c r="I71" s="500">
        <f t="shared" si="40"/>
        <v>0</v>
      </c>
      <c r="J71" s="500">
        <f t="shared" si="40"/>
        <v>0</v>
      </c>
      <c r="K71" s="500">
        <f t="shared" si="40"/>
        <v>0</v>
      </c>
      <c r="L71" s="500">
        <f t="shared" si="40"/>
        <v>0</v>
      </c>
      <c r="M71" s="500">
        <f t="shared" si="40"/>
        <v>0</v>
      </c>
      <c r="N71" s="500">
        <f t="shared" si="40"/>
        <v>0</v>
      </c>
      <c r="O71" s="500">
        <f t="shared" si="40"/>
        <v>0</v>
      </c>
      <c r="P71" s="500">
        <f t="shared" si="40"/>
        <v>0</v>
      </c>
      <c r="Q71" s="500">
        <f t="shared" si="40"/>
        <v>0</v>
      </c>
      <c r="R71" s="500">
        <f t="shared" si="40"/>
        <v>0</v>
      </c>
      <c r="S71" s="500">
        <f t="shared" si="40"/>
        <v>0</v>
      </c>
      <c r="T71" s="500">
        <f t="shared" si="40"/>
        <v>0</v>
      </c>
      <c r="U71" s="500">
        <f t="shared" si="40"/>
        <v>0</v>
      </c>
      <c r="V71" s="500">
        <f t="shared" si="40"/>
        <v>0</v>
      </c>
      <c r="W71" s="500">
        <f t="shared" si="40"/>
        <v>0</v>
      </c>
      <c r="X71" s="500">
        <f t="shared" si="40"/>
        <v>0</v>
      </c>
      <c r="Y71" s="500">
        <f t="shared" si="40"/>
        <v>0</v>
      </c>
      <c r="Z71" s="500">
        <f t="shared" si="40"/>
        <v>0</v>
      </c>
      <c r="AA71" s="500">
        <f t="shared" si="40"/>
        <v>0</v>
      </c>
      <c r="AB71" s="500">
        <f t="shared" si="40"/>
        <v>0</v>
      </c>
      <c r="AC71" s="500">
        <f t="shared" si="40"/>
        <v>0</v>
      </c>
      <c r="AD71" s="500">
        <f t="shared" si="40"/>
        <v>0</v>
      </c>
      <c r="AE71" s="500">
        <f t="shared" si="40"/>
        <v>0</v>
      </c>
      <c r="AF71" s="500">
        <f t="shared" si="40"/>
        <v>0</v>
      </c>
      <c r="AG71" s="500">
        <f t="shared" si="40"/>
        <v>0</v>
      </c>
      <c r="AH71" s="500">
        <f t="shared" si="40"/>
        <v>0</v>
      </c>
      <c r="AI71" s="500">
        <f t="shared" si="40"/>
        <v>0</v>
      </c>
      <c r="AJ71" s="500">
        <f t="shared" si="40"/>
        <v>0</v>
      </c>
      <c r="AK71" s="500">
        <f t="shared" si="40"/>
        <v>0</v>
      </c>
      <c r="AL71" s="500">
        <f t="shared" si="40"/>
        <v>0</v>
      </c>
      <c r="AM71" s="500">
        <f t="shared" si="40"/>
        <v>0</v>
      </c>
      <c r="AN71" s="500">
        <f t="shared" si="40"/>
        <v>0</v>
      </c>
      <c r="AO71" s="500">
        <f t="shared" si="40"/>
        <v>0</v>
      </c>
      <c r="AP71" s="500">
        <f t="shared" si="40"/>
        <v>0</v>
      </c>
      <c r="AQ71" s="500">
        <f t="shared" si="40"/>
        <v>0</v>
      </c>
      <c r="AR71" s="500">
        <f t="shared" si="40"/>
        <v>0</v>
      </c>
      <c r="AS71" s="500">
        <f t="shared" si="40"/>
        <v>0</v>
      </c>
      <c r="AT71" s="500">
        <f t="shared" si="40"/>
        <v>0</v>
      </c>
      <c r="AU71" s="500">
        <f t="shared" si="40"/>
        <v>0</v>
      </c>
      <c r="AV71" s="500">
        <f t="shared" si="40"/>
        <v>0</v>
      </c>
      <c r="AW71" s="500">
        <f t="shared" si="40"/>
        <v>0</v>
      </c>
      <c r="AX71" s="500">
        <f t="shared" si="40"/>
        <v>0</v>
      </c>
      <c r="AY71" s="500">
        <f t="shared" si="40"/>
        <v>0</v>
      </c>
      <c r="AZ71" s="500">
        <f t="shared" si="40"/>
        <v>0</v>
      </c>
      <c r="BA71" s="500">
        <f t="shared" si="40"/>
        <v>0</v>
      </c>
      <c r="BB71" s="500">
        <f t="shared" si="40"/>
        <v>0</v>
      </c>
      <c r="BC71" s="500">
        <f t="shared" si="40"/>
        <v>0</v>
      </c>
      <c r="BD71" s="500">
        <f t="shared" si="40"/>
        <v>0</v>
      </c>
      <c r="BE71" s="500">
        <f t="shared" si="40"/>
        <v>0</v>
      </c>
      <c r="BF71" s="500">
        <f t="shared" si="40"/>
        <v>0</v>
      </c>
      <c r="BG71" s="500">
        <f t="shared" si="40"/>
        <v>0</v>
      </c>
      <c r="BH71" s="500">
        <f t="shared" si="40"/>
        <v>0</v>
      </c>
      <c r="BI71" s="500">
        <f t="shared" si="40"/>
        <v>0</v>
      </c>
      <c r="BJ71" s="500">
        <f t="shared" si="40"/>
        <v>0</v>
      </c>
      <c r="BK71" s="500">
        <f t="shared" si="40"/>
        <v>0</v>
      </c>
      <c r="BL71" s="500">
        <f t="shared" si="40"/>
        <v>0</v>
      </c>
      <c r="BM71" s="500">
        <f t="shared" si="40"/>
        <v>0</v>
      </c>
      <c r="BN71" s="500">
        <f t="shared" si="40"/>
        <v>0</v>
      </c>
      <c r="BO71" s="500">
        <f t="shared" si="40"/>
        <v>0</v>
      </c>
      <c r="BP71" s="500">
        <f t="shared" si="40"/>
        <v>0</v>
      </c>
      <c r="BQ71" s="500">
        <f t="shared" ref="BQ71:BU71" si="41">SUM(BQ58:BQ62)</f>
        <v>0</v>
      </c>
      <c r="BR71" s="500">
        <f t="shared" si="41"/>
        <v>0</v>
      </c>
      <c r="BS71" s="500">
        <f t="shared" si="41"/>
        <v>0</v>
      </c>
      <c r="BT71" s="500">
        <f t="shared" si="41"/>
        <v>0</v>
      </c>
      <c r="BU71" s="500">
        <f t="shared" si="41"/>
        <v>0</v>
      </c>
    </row>
    <row r="72" spans="1:73" s="24" customFormat="1" ht="12" customHeight="1" x14ac:dyDescent="0.25">
      <c r="A72" s="430" t="s">
        <v>349</v>
      </c>
      <c r="B72" s="495">
        <f t="shared" si="34"/>
        <v>0</v>
      </c>
      <c r="C72" s="499">
        <f t="shared" si="37"/>
        <v>0</v>
      </c>
      <c r="D72" s="500">
        <f>SUM(D64:D68)</f>
        <v>0</v>
      </c>
      <c r="E72" s="500">
        <f t="shared" ref="E72:BP72" si="42">SUM(E64:E68)</f>
        <v>0</v>
      </c>
      <c r="F72" s="500">
        <f t="shared" si="42"/>
        <v>0</v>
      </c>
      <c r="G72" s="500">
        <f t="shared" si="42"/>
        <v>0</v>
      </c>
      <c r="H72" s="500">
        <f t="shared" si="42"/>
        <v>0</v>
      </c>
      <c r="I72" s="500">
        <f t="shared" si="42"/>
        <v>0</v>
      </c>
      <c r="J72" s="500">
        <f t="shared" si="42"/>
        <v>0</v>
      </c>
      <c r="K72" s="500">
        <f t="shared" si="42"/>
        <v>0</v>
      </c>
      <c r="L72" s="500">
        <f t="shared" si="42"/>
        <v>0</v>
      </c>
      <c r="M72" s="500">
        <f t="shared" si="42"/>
        <v>0</v>
      </c>
      <c r="N72" s="500">
        <f t="shared" si="42"/>
        <v>0</v>
      </c>
      <c r="O72" s="500">
        <f t="shared" si="42"/>
        <v>0</v>
      </c>
      <c r="P72" s="500">
        <f t="shared" si="42"/>
        <v>0</v>
      </c>
      <c r="Q72" s="500">
        <f t="shared" si="42"/>
        <v>0</v>
      </c>
      <c r="R72" s="500">
        <f t="shared" si="42"/>
        <v>0</v>
      </c>
      <c r="S72" s="500">
        <f t="shared" si="42"/>
        <v>0</v>
      </c>
      <c r="T72" s="500">
        <f t="shared" si="42"/>
        <v>0</v>
      </c>
      <c r="U72" s="500">
        <f t="shared" si="42"/>
        <v>0</v>
      </c>
      <c r="V72" s="500">
        <f t="shared" si="42"/>
        <v>0</v>
      </c>
      <c r="W72" s="500">
        <f t="shared" si="42"/>
        <v>0</v>
      </c>
      <c r="X72" s="500">
        <f t="shared" si="42"/>
        <v>0</v>
      </c>
      <c r="Y72" s="500">
        <f t="shared" si="42"/>
        <v>0</v>
      </c>
      <c r="Z72" s="500">
        <f t="shared" si="42"/>
        <v>0</v>
      </c>
      <c r="AA72" s="500">
        <f t="shared" si="42"/>
        <v>0</v>
      </c>
      <c r="AB72" s="500">
        <f t="shared" si="42"/>
        <v>0</v>
      </c>
      <c r="AC72" s="500">
        <f t="shared" si="42"/>
        <v>0</v>
      </c>
      <c r="AD72" s="500">
        <f t="shared" si="42"/>
        <v>0</v>
      </c>
      <c r="AE72" s="500">
        <f t="shared" si="42"/>
        <v>0</v>
      </c>
      <c r="AF72" s="500">
        <f t="shared" si="42"/>
        <v>0</v>
      </c>
      <c r="AG72" s="500">
        <f t="shared" si="42"/>
        <v>0</v>
      </c>
      <c r="AH72" s="500">
        <f t="shared" si="42"/>
        <v>0</v>
      </c>
      <c r="AI72" s="500">
        <f t="shared" si="42"/>
        <v>0</v>
      </c>
      <c r="AJ72" s="500">
        <f t="shared" si="42"/>
        <v>0</v>
      </c>
      <c r="AK72" s="500">
        <f t="shared" si="42"/>
        <v>0</v>
      </c>
      <c r="AL72" s="500">
        <f t="shared" si="42"/>
        <v>0</v>
      </c>
      <c r="AM72" s="500">
        <f t="shared" si="42"/>
        <v>0</v>
      </c>
      <c r="AN72" s="500">
        <f t="shared" si="42"/>
        <v>0</v>
      </c>
      <c r="AO72" s="500">
        <f t="shared" si="42"/>
        <v>0</v>
      </c>
      <c r="AP72" s="500">
        <f t="shared" si="42"/>
        <v>0</v>
      </c>
      <c r="AQ72" s="500">
        <f t="shared" si="42"/>
        <v>0</v>
      </c>
      <c r="AR72" s="500">
        <f t="shared" si="42"/>
        <v>0</v>
      </c>
      <c r="AS72" s="500">
        <f t="shared" si="42"/>
        <v>0</v>
      </c>
      <c r="AT72" s="500">
        <f t="shared" si="42"/>
        <v>0</v>
      </c>
      <c r="AU72" s="500">
        <f t="shared" si="42"/>
        <v>0</v>
      </c>
      <c r="AV72" s="500">
        <f t="shared" si="42"/>
        <v>0</v>
      </c>
      <c r="AW72" s="500">
        <f t="shared" si="42"/>
        <v>0</v>
      </c>
      <c r="AX72" s="500">
        <f t="shared" si="42"/>
        <v>0</v>
      </c>
      <c r="AY72" s="500">
        <f t="shared" si="42"/>
        <v>0</v>
      </c>
      <c r="AZ72" s="500">
        <f t="shared" si="42"/>
        <v>0</v>
      </c>
      <c r="BA72" s="500">
        <f t="shared" si="42"/>
        <v>0</v>
      </c>
      <c r="BB72" s="500">
        <f t="shared" si="42"/>
        <v>0</v>
      </c>
      <c r="BC72" s="500">
        <f t="shared" si="42"/>
        <v>0</v>
      </c>
      <c r="BD72" s="500">
        <f t="shared" si="42"/>
        <v>0</v>
      </c>
      <c r="BE72" s="500">
        <f t="shared" si="42"/>
        <v>0</v>
      </c>
      <c r="BF72" s="500">
        <f t="shared" si="42"/>
        <v>0</v>
      </c>
      <c r="BG72" s="500">
        <f t="shared" si="42"/>
        <v>0</v>
      </c>
      <c r="BH72" s="500">
        <f t="shared" si="42"/>
        <v>0</v>
      </c>
      <c r="BI72" s="500">
        <f t="shared" si="42"/>
        <v>0</v>
      </c>
      <c r="BJ72" s="500">
        <f t="shared" si="42"/>
        <v>0</v>
      </c>
      <c r="BK72" s="500">
        <f t="shared" si="42"/>
        <v>0</v>
      </c>
      <c r="BL72" s="500">
        <f t="shared" si="42"/>
        <v>0</v>
      </c>
      <c r="BM72" s="500">
        <f t="shared" si="42"/>
        <v>0</v>
      </c>
      <c r="BN72" s="500">
        <f t="shared" si="42"/>
        <v>0</v>
      </c>
      <c r="BO72" s="500">
        <f t="shared" si="42"/>
        <v>0</v>
      </c>
      <c r="BP72" s="500">
        <f t="shared" si="42"/>
        <v>0</v>
      </c>
      <c r="BQ72" s="500">
        <f t="shared" ref="BQ72:BU72" si="43">SUM(BQ64:BQ68)</f>
        <v>0</v>
      </c>
      <c r="BR72" s="500">
        <f t="shared" si="43"/>
        <v>0</v>
      </c>
      <c r="BS72" s="500">
        <f t="shared" si="43"/>
        <v>0</v>
      </c>
      <c r="BT72" s="500">
        <f t="shared" si="43"/>
        <v>0</v>
      </c>
      <c r="BU72" s="500">
        <f t="shared" si="43"/>
        <v>0</v>
      </c>
    </row>
    <row r="73" spans="1:73" s="24" customFormat="1" ht="12" customHeight="1" x14ac:dyDescent="0.25">
      <c r="A73" s="6" t="s">
        <v>79</v>
      </c>
      <c r="B73" s="495">
        <f t="shared" si="34"/>
        <v>0</v>
      </c>
      <c r="C73" s="499">
        <f>SUM(D73:BU73)</f>
        <v>0</v>
      </c>
      <c r="D73" s="500">
        <f>SUM(D69:D72)</f>
        <v>0</v>
      </c>
      <c r="E73" s="500">
        <f t="shared" ref="E73:BP73" si="44">SUM(E69:E72)</f>
        <v>0</v>
      </c>
      <c r="F73" s="500">
        <f t="shared" si="44"/>
        <v>0</v>
      </c>
      <c r="G73" s="500">
        <f t="shared" si="44"/>
        <v>0</v>
      </c>
      <c r="H73" s="500">
        <f t="shared" si="44"/>
        <v>0</v>
      </c>
      <c r="I73" s="500">
        <f t="shared" si="44"/>
        <v>0</v>
      </c>
      <c r="J73" s="500">
        <f t="shared" si="44"/>
        <v>0</v>
      </c>
      <c r="K73" s="500">
        <f t="shared" si="44"/>
        <v>0</v>
      </c>
      <c r="L73" s="500">
        <f t="shared" si="44"/>
        <v>0</v>
      </c>
      <c r="M73" s="500">
        <f t="shared" si="44"/>
        <v>0</v>
      </c>
      <c r="N73" s="500">
        <f t="shared" si="44"/>
        <v>0</v>
      </c>
      <c r="O73" s="500">
        <f t="shared" si="44"/>
        <v>0</v>
      </c>
      <c r="P73" s="500">
        <f t="shared" si="44"/>
        <v>0</v>
      </c>
      <c r="Q73" s="500">
        <f t="shared" si="44"/>
        <v>0</v>
      </c>
      <c r="R73" s="500">
        <f t="shared" si="44"/>
        <v>0</v>
      </c>
      <c r="S73" s="500">
        <f t="shared" si="44"/>
        <v>0</v>
      </c>
      <c r="T73" s="500">
        <f t="shared" si="44"/>
        <v>0</v>
      </c>
      <c r="U73" s="500">
        <f t="shared" si="44"/>
        <v>0</v>
      </c>
      <c r="V73" s="500">
        <f t="shared" si="44"/>
        <v>0</v>
      </c>
      <c r="W73" s="500">
        <f t="shared" si="44"/>
        <v>0</v>
      </c>
      <c r="X73" s="500">
        <f t="shared" si="44"/>
        <v>0</v>
      </c>
      <c r="Y73" s="500">
        <f t="shared" si="44"/>
        <v>0</v>
      </c>
      <c r="Z73" s="500">
        <f t="shared" si="44"/>
        <v>0</v>
      </c>
      <c r="AA73" s="500">
        <f t="shared" si="44"/>
        <v>0</v>
      </c>
      <c r="AB73" s="500">
        <f t="shared" si="44"/>
        <v>0</v>
      </c>
      <c r="AC73" s="500">
        <f t="shared" si="44"/>
        <v>0</v>
      </c>
      <c r="AD73" s="500">
        <f t="shared" si="44"/>
        <v>0</v>
      </c>
      <c r="AE73" s="500">
        <f t="shared" si="44"/>
        <v>0</v>
      </c>
      <c r="AF73" s="500">
        <f t="shared" si="44"/>
        <v>0</v>
      </c>
      <c r="AG73" s="500">
        <f t="shared" si="44"/>
        <v>0</v>
      </c>
      <c r="AH73" s="500">
        <f t="shared" si="44"/>
        <v>0</v>
      </c>
      <c r="AI73" s="500">
        <f t="shared" si="44"/>
        <v>0</v>
      </c>
      <c r="AJ73" s="500">
        <f t="shared" si="44"/>
        <v>0</v>
      </c>
      <c r="AK73" s="500">
        <f t="shared" si="44"/>
        <v>0</v>
      </c>
      <c r="AL73" s="500">
        <f t="shared" si="44"/>
        <v>0</v>
      </c>
      <c r="AM73" s="500">
        <f t="shared" si="44"/>
        <v>0</v>
      </c>
      <c r="AN73" s="500">
        <f t="shared" si="44"/>
        <v>0</v>
      </c>
      <c r="AO73" s="500">
        <f t="shared" si="44"/>
        <v>0</v>
      </c>
      <c r="AP73" s="500">
        <f t="shared" si="44"/>
        <v>0</v>
      </c>
      <c r="AQ73" s="500">
        <f t="shared" si="44"/>
        <v>0</v>
      </c>
      <c r="AR73" s="500">
        <f t="shared" si="44"/>
        <v>0</v>
      </c>
      <c r="AS73" s="500">
        <f t="shared" si="44"/>
        <v>0</v>
      </c>
      <c r="AT73" s="500">
        <f t="shared" si="44"/>
        <v>0</v>
      </c>
      <c r="AU73" s="500">
        <f t="shared" si="44"/>
        <v>0</v>
      </c>
      <c r="AV73" s="500">
        <f t="shared" si="44"/>
        <v>0</v>
      </c>
      <c r="AW73" s="500">
        <f t="shared" si="44"/>
        <v>0</v>
      </c>
      <c r="AX73" s="500">
        <f t="shared" si="44"/>
        <v>0</v>
      </c>
      <c r="AY73" s="500">
        <f t="shared" si="44"/>
        <v>0</v>
      </c>
      <c r="AZ73" s="500">
        <f t="shared" si="44"/>
        <v>0</v>
      </c>
      <c r="BA73" s="500">
        <f t="shared" si="44"/>
        <v>0</v>
      </c>
      <c r="BB73" s="500">
        <f t="shared" si="44"/>
        <v>0</v>
      </c>
      <c r="BC73" s="500">
        <f t="shared" si="44"/>
        <v>0</v>
      </c>
      <c r="BD73" s="500">
        <f t="shared" si="44"/>
        <v>0</v>
      </c>
      <c r="BE73" s="500">
        <f t="shared" si="44"/>
        <v>0</v>
      </c>
      <c r="BF73" s="500">
        <f t="shared" si="44"/>
        <v>0</v>
      </c>
      <c r="BG73" s="500">
        <f t="shared" si="44"/>
        <v>0</v>
      </c>
      <c r="BH73" s="500">
        <f t="shared" si="44"/>
        <v>0</v>
      </c>
      <c r="BI73" s="500">
        <f t="shared" si="44"/>
        <v>0</v>
      </c>
      <c r="BJ73" s="500">
        <f t="shared" si="44"/>
        <v>0</v>
      </c>
      <c r="BK73" s="500">
        <f t="shared" si="44"/>
        <v>0</v>
      </c>
      <c r="BL73" s="500">
        <f t="shared" si="44"/>
        <v>0</v>
      </c>
      <c r="BM73" s="500">
        <f t="shared" si="44"/>
        <v>0</v>
      </c>
      <c r="BN73" s="500">
        <f t="shared" si="44"/>
        <v>0</v>
      </c>
      <c r="BO73" s="500">
        <f t="shared" si="44"/>
        <v>0</v>
      </c>
      <c r="BP73" s="500">
        <f t="shared" si="44"/>
        <v>0</v>
      </c>
      <c r="BQ73" s="500">
        <f t="shared" ref="BQ73:BU73" si="45">SUM(BQ69:BQ72)</f>
        <v>0</v>
      </c>
      <c r="BR73" s="500">
        <f t="shared" si="45"/>
        <v>0</v>
      </c>
      <c r="BS73" s="500">
        <f t="shared" si="45"/>
        <v>0</v>
      </c>
      <c r="BT73" s="500">
        <f t="shared" si="45"/>
        <v>0</v>
      </c>
      <c r="BU73" s="500">
        <f t="shared" si="45"/>
        <v>0</v>
      </c>
    </row>
    <row r="74" spans="1:73" s="66" customFormat="1" ht="12" customHeight="1" x14ac:dyDescent="0.2">
      <c r="A74" s="72"/>
      <c r="B74" s="7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c r="AV74" s="191"/>
      <c r="AW74" s="191"/>
      <c r="AX74" s="191"/>
      <c r="AY74" s="191"/>
      <c r="AZ74" s="191"/>
      <c r="BA74" s="191"/>
      <c r="BB74" s="191"/>
      <c r="BC74" s="191"/>
      <c r="BD74" s="191"/>
      <c r="BE74" s="191"/>
      <c r="BF74" s="191"/>
      <c r="BG74" s="191"/>
      <c r="BH74" s="191"/>
      <c r="BI74" s="191"/>
      <c r="BJ74" s="191"/>
      <c r="BK74" s="191"/>
      <c r="BL74" s="191"/>
      <c r="BM74" s="191"/>
      <c r="BN74" s="191"/>
      <c r="BO74" s="191"/>
      <c r="BP74" s="191"/>
    </row>
    <row r="75" spans="1:73" s="8" customFormat="1" ht="12" customHeight="1" x14ac:dyDescent="0.25">
      <c r="A75" s="68" t="s">
        <v>602</v>
      </c>
      <c r="B75" s="80" t="s">
        <v>424</v>
      </c>
      <c r="C75" s="242" t="s">
        <v>358</v>
      </c>
      <c r="D75" s="252" t="str">
        <f t="shared" ref="D75:AI75" si="46">D4</f>
        <v/>
      </c>
      <c r="E75" s="252" t="str">
        <f t="shared" si="46"/>
        <v/>
      </c>
      <c r="F75" s="252" t="str">
        <f t="shared" si="46"/>
        <v/>
      </c>
      <c r="G75" s="252" t="str">
        <f t="shared" si="46"/>
        <v/>
      </c>
      <c r="H75" s="252" t="str">
        <f t="shared" si="46"/>
        <v/>
      </c>
      <c r="I75" s="252" t="str">
        <f t="shared" si="46"/>
        <v/>
      </c>
      <c r="J75" s="252" t="str">
        <f t="shared" si="46"/>
        <v/>
      </c>
      <c r="K75" s="252" t="str">
        <f t="shared" si="46"/>
        <v/>
      </c>
      <c r="L75" s="252" t="str">
        <f t="shared" si="46"/>
        <v/>
      </c>
      <c r="M75" s="252" t="str">
        <f t="shared" si="46"/>
        <v/>
      </c>
      <c r="N75" s="252" t="str">
        <f t="shared" si="46"/>
        <v/>
      </c>
      <c r="O75" s="252" t="str">
        <f t="shared" si="46"/>
        <v/>
      </c>
      <c r="P75" s="252" t="str">
        <f t="shared" si="46"/>
        <v/>
      </c>
      <c r="Q75" s="252" t="str">
        <f t="shared" si="46"/>
        <v/>
      </c>
      <c r="R75" s="252" t="str">
        <f t="shared" si="46"/>
        <v/>
      </c>
      <c r="S75" s="252" t="str">
        <f t="shared" si="46"/>
        <v/>
      </c>
      <c r="T75" s="252" t="str">
        <f t="shared" si="46"/>
        <v/>
      </c>
      <c r="U75" s="252" t="str">
        <f t="shared" si="46"/>
        <v/>
      </c>
      <c r="V75" s="252" t="str">
        <f t="shared" si="46"/>
        <v/>
      </c>
      <c r="W75" s="252" t="str">
        <f t="shared" si="46"/>
        <v/>
      </c>
      <c r="X75" s="252" t="str">
        <f t="shared" si="46"/>
        <v/>
      </c>
      <c r="Y75" s="252" t="str">
        <f t="shared" si="46"/>
        <v/>
      </c>
      <c r="Z75" s="252" t="str">
        <f t="shared" si="46"/>
        <v/>
      </c>
      <c r="AA75" s="252" t="str">
        <f t="shared" si="46"/>
        <v/>
      </c>
      <c r="AB75" s="252" t="str">
        <f t="shared" si="46"/>
        <v/>
      </c>
      <c r="AC75" s="252" t="str">
        <f t="shared" si="46"/>
        <v/>
      </c>
      <c r="AD75" s="252" t="str">
        <f t="shared" si="46"/>
        <v/>
      </c>
      <c r="AE75" s="252" t="str">
        <f t="shared" si="46"/>
        <v/>
      </c>
      <c r="AF75" s="252" t="str">
        <f t="shared" si="46"/>
        <v/>
      </c>
      <c r="AG75" s="252" t="str">
        <f t="shared" si="46"/>
        <v/>
      </c>
      <c r="AH75" s="252" t="str">
        <f t="shared" si="46"/>
        <v/>
      </c>
      <c r="AI75" s="252" t="str">
        <f t="shared" si="46"/>
        <v/>
      </c>
      <c r="AJ75" s="252" t="str">
        <f t="shared" ref="AJ75:BU75" si="47">AJ4</f>
        <v/>
      </c>
      <c r="AK75" s="252" t="str">
        <f t="shared" si="47"/>
        <v/>
      </c>
      <c r="AL75" s="252" t="str">
        <f t="shared" si="47"/>
        <v/>
      </c>
      <c r="AM75" s="252" t="str">
        <f t="shared" si="47"/>
        <v/>
      </c>
      <c r="AN75" s="252" t="str">
        <f t="shared" si="47"/>
        <v/>
      </c>
      <c r="AO75" s="252" t="str">
        <f t="shared" si="47"/>
        <v/>
      </c>
      <c r="AP75" s="252" t="str">
        <f t="shared" si="47"/>
        <v/>
      </c>
      <c r="AQ75" s="252" t="str">
        <f t="shared" si="47"/>
        <v/>
      </c>
      <c r="AR75" s="252" t="str">
        <f t="shared" si="47"/>
        <v/>
      </c>
      <c r="AS75" s="252" t="str">
        <f t="shared" si="47"/>
        <v/>
      </c>
      <c r="AT75" s="252" t="str">
        <f t="shared" si="47"/>
        <v/>
      </c>
      <c r="AU75" s="252" t="str">
        <f t="shared" si="47"/>
        <v/>
      </c>
      <c r="AV75" s="252" t="str">
        <f t="shared" si="47"/>
        <v/>
      </c>
      <c r="AW75" s="252" t="str">
        <f t="shared" si="47"/>
        <v/>
      </c>
      <c r="AX75" s="252" t="str">
        <f t="shared" si="47"/>
        <v/>
      </c>
      <c r="AY75" s="252" t="str">
        <f t="shared" si="47"/>
        <v/>
      </c>
      <c r="AZ75" s="252" t="str">
        <f t="shared" si="47"/>
        <v/>
      </c>
      <c r="BA75" s="252" t="str">
        <f t="shared" si="47"/>
        <v/>
      </c>
      <c r="BB75" s="252" t="str">
        <f t="shared" si="47"/>
        <v/>
      </c>
      <c r="BC75" s="252" t="str">
        <f t="shared" si="47"/>
        <v/>
      </c>
      <c r="BD75" s="252" t="str">
        <f t="shared" si="47"/>
        <v/>
      </c>
      <c r="BE75" s="252" t="str">
        <f t="shared" si="47"/>
        <v/>
      </c>
      <c r="BF75" s="252" t="str">
        <f t="shared" si="47"/>
        <v/>
      </c>
      <c r="BG75" s="252" t="str">
        <f t="shared" si="47"/>
        <v/>
      </c>
      <c r="BH75" s="252" t="str">
        <f t="shared" si="47"/>
        <v/>
      </c>
      <c r="BI75" s="252" t="str">
        <f t="shared" si="47"/>
        <v/>
      </c>
      <c r="BJ75" s="252" t="str">
        <f t="shared" si="47"/>
        <v/>
      </c>
      <c r="BK75" s="252" t="str">
        <f t="shared" si="47"/>
        <v/>
      </c>
      <c r="BL75" s="252" t="str">
        <f t="shared" si="47"/>
        <v/>
      </c>
      <c r="BM75" s="252" t="str">
        <f t="shared" si="47"/>
        <v/>
      </c>
      <c r="BN75" s="252" t="str">
        <f t="shared" si="47"/>
        <v/>
      </c>
      <c r="BO75" s="252" t="str">
        <f t="shared" si="47"/>
        <v/>
      </c>
      <c r="BP75" s="252" t="str">
        <f t="shared" si="47"/>
        <v/>
      </c>
      <c r="BQ75" s="252" t="str">
        <f t="shared" si="47"/>
        <v/>
      </c>
      <c r="BR75" s="252" t="str">
        <f t="shared" si="47"/>
        <v/>
      </c>
      <c r="BS75" s="252" t="str">
        <f t="shared" si="47"/>
        <v/>
      </c>
      <c r="BT75" s="252" t="str">
        <f t="shared" si="47"/>
        <v/>
      </c>
      <c r="BU75" s="252" t="str">
        <f t="shared" si="47"/>
        <v/>
      </c>
    </row>
    <row r="76" spans="1:73" s="264" customFormat="1" x14ac:dyDescent="0.2">
      <c r="A76" s="168"/>
      <c r="B76" s="627"/>
      <c r="C76" s="266">
        <f t="shared" ref="C76:C80" si="48">SUM(D76:BU76)</f>
        <v>0</v>
      </c>
      <c r="D76" s="433"/>
      <c r="E76" s="433"/>
      <c r="F76" s="433"/>
      <c r="G76" s="433"/>
      <c r="H76" s="433"/>
      <c r="I76" s="433"/>
      <c r="J76" s="433"/>
      <c r="K76" s="433"/>
      <c r="L76" s="433"/>
      <c r="M76" s="433"/>
      <c r="N76" s="433"/>
      <c r="O76" s="433"/>
      <c r="P76" s="433"/>
      <c r="Q76" s="433"/>
      <c r="R76" s="433"/>
      <c r="S76" s="433"/>
      <c r="T76" s="433"/>
      <c r="U76" s="433"/>
      <c r="V76" s="433"/>
      <c r="W76" s="433"/>
      <c r="X76" s="433"/>
      <c r="Y76" s="433"/>
      <c r="Z76" s="433"/>
      <c r="AA76" s="433"/>
      <c r="AB76" s="433"/>
      <c r="AC76" s="433"/>
      <c r="AD76" s="433"/>
      <c r="AE76" s="433"/>
      <c r="AF76" s="433"/>
      <c r="AG76" s="433"/>
      <c r="AH76" s="433"/>
      <c r="AI76" s="433"/>
      <c r="AJ76" s="433"/>
      <c r="AK76" s="433"/>
      <c r="AL76" s="433"/>
      <c r="AM76" s="433"/>
      <c r="AN76" s="433"/>
      <c r="AO76" s="433"/>
      <c r="AP76" s="433"/>
      <c r="AQ76" s="433"/>
      <c r="AR76" s="433"/>
      <c r="AS76" s="433"/>
      <c r="AT76" s="433"/>
      <c r="AU76" s="433"/>
      <c r="AV76" s="433"/>
      <c r="AW76" s="433"/>
      <c r="AX76" s="433"/>
      <c r="AY76" s="433"/>
      <c r="AZ76" s="433"/>
      <c r="BA76" s="433"/>
      <c r="BB76" s="433"/>
      <c r="BC76" s="433"/>
      <c r="BD76" s="433"/>
      <c r="BE76" s="433"/>
      <c r="BF76" s="433"/>
      <c r="BG76" s="433"/>
      <c r="BH76" s="433"/>
      <c r="BI76" s="433"/>
      <c r="BJ76" s="433"/>
      <c r="BK76" s="433"/>
      <c r="BL76" s="433"/>
      <c r="BM76" s="433"/>
      <c r="BN76" s="433"/>
      <c r="BO76" s="433"/>
      <c r="BP76" s="433"/>
      <c r="BQ76" s="433"/>
      <c r="BR76" s="433"/>
      <c r="BS76" s="433"/>
      <c r="BT76" s="433"/>
      <c r="BU76" s="433"/>
    </row>
    <row r="77" spans="1:73" s="264" customFormat="1" x14ac:dyDescent="0.2">
      <c r="A77" s="168"/>
      <c r="B77" s="625"/>
      <c r="C77" s="266">
        <f t="shared" si="48"/>
        <v>0</v>
      </c>
      <c r="D77" s="433"/>
      <c r="E77" s="433"/>
      <c r="F77" s="433"/>
      <c r="G77" s="433"/>
      <c r="H77" s="433"/>
      <c r="I77" s="433"/>
      <c r="J77" s="433"/>
      <c r="K77" s="433"/>
      <c r="L77" s="433"/>
      <c r="M77" s="433"/>
      <c r="N77" s="433"/>
      <c r="O77" s="433"/>
      <c r="P77" s="433"/>
      <c r="Q77" s="433"/>
      <c r="R77" s="433"/>
      <c r="S77" s="433"/>
      <c r="T77" s="433"/>
      <c r="U77" s="433"/>
      <c r="V77" s="433"/>
      <c r="W77" s="433"/>
      <c r="X77" s="433"/>
      <c r="Y77" s="433"/>
      <c r="Z77" s="433"/>
      <c r="AA77" s="433"/>
      <c r="AB77" s="433"/>
      <c r="AC77" s="433"/>
      <c r="AD77" s="433"/>
      <c r="AE77" s="433"/>
      <c r="AF77" s="433"/>
      <c r="AG77" s="433"/>
      <c r="AH77" s="433"/>
      <c r="AI77" s="433"/>
      <c r="AJ77" s="433"/>
      <c r="AK77" s="433"/>
      <c r="AL77" s="433"/>
      <c r="AM77" s="433"/>
      <c r="AN77" s="433"/>
      <c r="AO77" s="433"/>
      <c r="AP77" s="433"/>
      <c r="AQ77" s="433"/>
      <c r="AR77" s="433"/>
      <c r="AS77" s="433"/>
      <c r="AT77" s="433"/>
      <c r="AU77" s="433"/>
      <c r="AV77" s="433"/>
      <c r="AW77" s="433"/>
      <c r="AX77" s="433"/>
      <c r="AY77" s="433"/>
      <c r="AZ77" s="433"/>
      <c r="BA77" s="433"/>
      <c r="BB77" s="433"/>
      <c r="BC77" s="433"/>
      <c r="BD77" s="433"/>
      <c r="BE77" s="433"/>
      <c r="BF77" s="433"/>
      <c r="BG77" s="433"/>
      <c r="BH77" s="433"/>
      <c r="BI77" s="433"/>
      <c r="BJ77" s="433"/>
      <c r="BK77" s="433"/>
      <c r="BL77" s="433"/>
      <c r="BM77" s="433"/>
      <c r="BN77" s="433"/>
      <c r="BO77" s="433"/>
      <c r="BP77" s="433"/>
      <c r="BQ77" s="433"/>
      <c r="BR77" s="433"/>
      <c r="BS77" s="433"/>
      <c r="BT77" s="433"/>
      <c r="BU77" s="433"/>
    </row>
    <row r="78" spans="1:73" s="264" customFormat="1" x14ac:dyDescent="0.2">
      <c r="A78" s="168"/>
      <c r="B78" s="625"/>
      <c r="C78" s="266">
        <f t="shared" si="48"/>
        <v>0</v>
      </c>
      <c r="D78" s="433"/>
      <c r="E78" s="433"/>
      <c r="F78" s="433"/>
      <c r="G78" s="433"/>
      <c r="H78" s="433"/>
      <c r="I78" s="433"/>
      <c r="J78" s="433"/>
      <c r="K78" s="433"/>
      <c r="L78" s="433"/>
      <c r="M78" s="433"/>
      <c r="N78" s="433"/>
      <c r="O78" s="433"/>
      <c r="P78" s="433"/>
      <c r="Q78" s="433"/>
      <c r="R78" s="433"/>
      <c r="S78" s="433"/>
      <c r="T78" s="433"/>
      <c r="U78" s="433"/>
      <c r="V78" s="433"/>
      <c r="W78" s="433"/>
      <c r="X78" s="433"/>
      <c r="Y78" s="433"/>
      <c r="Z78" s="433"/>
      <c r="AA78" s="433"/>
      <c r="AB78" s="433"/>
      <c r="AC78" s="433"/>
      <c r="AD78" s="433"/>
      <c r="AE78" s="433"/>
      <c r="AF78" s="433"/>
      <c r="AG78" s="433"/>
      <c r="AH78" s="433"/>
      <c r="AI78" s="433"/>
      <c r="AJ78" s="433"/>
      <c r="AK78" s="433"/>
      <c r="AL78" s="433"/>
      <c r="AM78" s="433"/>
      <c r="AN78" s="433"/>
      <c r="AO78" s="433"/>
      <c r="AP78" s="433"/>
      <c r="AQ78" s="433"/>
      <c r="AR78" s="433"/>
      <c r="AS78" s="433"/>
      <c r="AT78" s="433"/>
      <c r="AU78" s="433"/>
      <c r="AV78" s="433"/>
      <c r="AW78" s="433"/>
      <c r="AX78" s="433"/>
      <c r="AY78" s="433"/>
      <c r="AZ78" s="433"/>
      <c r="BA78" s="433"/>
      <c r="BB78" s="433"/>
      <c r="BC78" s="433"/>
      <c r="BD78" s="433"/>
      <c r="BE78" s="433"/>
      <c r="BF78" s="433"/>
      <c r="BG78" s="433"/>
      <c r="BH78" s="433"/>
      <c r="BI78" s="433"/>
      <c r="BJ78" s="433"/>
      <c r="BK78" s="433"/>
      <c r="BL78" s="433"/>
      <c r="BM78" s="433"/>
      <c r="BN78" s="433"/>
      <c r="BO78" s="433"/>
      <c r="BP78" s="433"/>
      <c r="BQ78" s="433"/>
      <c r="BR78" s="433"/>
      <c r="BS78" s="433"/>
      <c r="BT78" s="433"/>
      <c r="BU78" s="433"/>
    </row>
    <row r="79" spans="1:73" s="264" customFormat="1" x14ac:dyDescent="0.2">
      <c r="A79" s="168"/>
      <c r="B79" s="625"/>
      <c r="C79" s="266">
        <f t="shared" si="48"/>
        <v>0</v>
      </c>
      <c r="D79" s="433"/>
      <c r="E79" s="433"/>
      <c r="F79" s="433"/>
      <c r="G79" s="433"/>
      <c r="H79" s="433"/>
      <c r="I79" s="433"/>
      <c r="J79" s="433"/>
      <c r="K79" s="433"/>
      <c r="L79" s="433"/>
      <c r="M79" s="433"/>
      <c r="N79" s="433"/>
      <c r="O79" s="433"/>
      <c r="P79" s="433"/>
      <c r="Q79" s="433"/>
      <c r="R79" s="433"/>
      <c r="S79" s="433"/>
      <c r="T79" s="433"/>
      <c r="U79" s="433"/>
      <c r="V79" s="433"/>
      <c r="W79" s="433"/>
      <c r="X79" s="433"/>
      <c r="Y79" s="433"/>
      <c r="Z79" s="433"/>
      <c r="AA79" s="433"/>
      <c r="AB79" s="433"/>
      <c r="AC79" s="433"/>
      <c r="AD79" s="433"/>
      <c r="AE79" s="433"/>
      <c r="AF79" s="433"/>
      <c r="AG79" s="433"/>
      <c r="AH79" s="433"/>
      <c r="AI79" s="433"/>
      <c r="AJ79" s="433"/>
      <c r="AK79" s="433"/>
      <c r="AL79" s="433"/>
      <c r="AM79" s="433"/>
      <c r="AN79" s="433"/>
      <c r="AO79" s="433"/>
      <c r="AP79" s="433"/>
      <c r="AQ79" s="433"/>
      <c r="AR79" s="433"/>
      <c r="AS79" s="433"/>
      <c r="AT79" s="433"/>
      <c r="AU79" s="433"/>
      <c r="AV79" s="433"/>
      <c r="AW79" s="433"/>
      <c r="AX79" s="433"/>
      <c r="AY79" s="433"/>
      <c r="AZ79" s="433"/>
      <c r="BA79" s="433"/>
      <c r="BB79" s="433"/>
      <c r="BC79" s="433"/>
      <c r="BD79" s="433"/>
      <c r="BE79" s="433"/>
      <c r="BF79" s="433"/>
      <c r="BG79" s="433"/>
      <c r="BH79" s="433"/>
      <c r="BI79" s="433"/>
      <c r="BJ79" s="433"/>
      <c r="BK79" s="433"/>
      <c r="BL79" s="433"/>
      <c r="BM79" s="433"/>
      <c r="BN79" s="433"/>
      <c r="BO79" s="433"/>
      <c r="BP79" s="433"/>
      <c r="BQ79" s="433"/>
      <c r="BR79" s="433"/>
      <c r="BS79" s="433"/>
      <c r="BT79" s="433"/>
      <c r="BU79" s="433"/>
    </row>
    <row r="80" spans="1:73" s="264" customFormat="1" x14ac:dyDescent="0.2">
      <c r="A80" s="168"/>
      <c r="B80" s="626"/>
      <c r="C80" s="266">
        <f t="shared" si="48"/>
        <v>0</v>
      </c>
      <c r="D80" s="433"/>
      <c r="E80" s="433"/>
      <c r="F80" s="433"/>
      <c r="G80" s="433"/>
      <c r="H80" s="433"/>
      <c r="I80" s="433"/>
      <c r="J80" s="433"/>
      <c r="K80" s="433"/>
      <c r="L80" s="433"/>
      <c r="M80" s="433"/>
      <c r="N80" s="433"/>
      <c r="O80" s="433"/>
      <c r="P80" s="433"/>
      <c r="Q80" s="433"/>
      <c r="R80" s="433"/>
      <c r="S80" s="433"/>
      <c r="T80" s="433"/>
      <c r="U80" s="433"/>
      <c r="V80" s="433"/>
      <c r="W80" s="433"/>
      <c r="X80" s="433"/>
      <c r="Y80" s="433"/>
      <c r="Z80" s="433"/>
      <c r="AA80" s="433"/>
      <c r="AB80" s="433"/>
      <c r="AC80" s="433"/>
      <c r="AD80" s="433"/>
      <c r="AE80" s="433"/>
      <c r="AF80" s="433"/>
      <c r="AG80" s="433"/>
      <c r="AH80" s="433"/>
      <c r="AI80" s="433"/>
      <c r="AJ80" s="433"/>
      <c r="AK80" s="433"/>
      <c r="AL80" s="433"/>
      <c r="AM80" s="433"/>
      <c r="AN80" s="433"/>
      <c r="AO80" s="433"/>
      <c r="AP80" s="433"/>
      <c r="AQ80" s="433"/>
      <c r="AR80" s="433"/>
      <c r="AS80" s="433"/>
      <c r="AT80" s="433"/>
      <c r="AU80" s="433"/>
      <c r="AV80" s="433"/>
      <c r="AW80" s="433"/>
      <c r="AX80" s="433"/>
      <c r="AY80" s="433"/>
      <c r="AZ80" s="433"/>
      <c r="BA80" s="433"/>
      <c r="BB80" s="433"/>
      <c r="BC80" s="433"/>
      <c r="BD80" s="433"/>
      <c r="BE80" s="433"/>
      <c r="BF80" s="433"/>
      <c r="BG80" s="433"/>
      <c r="BH80" s="433"/>
      <c r="BI80" s="433"/>
      <c r="BJ80" s="433"/>
      <c r="BK80" s="433"/>
      <c r="BL80" s="433"/>
      <c r="BM80" s="433"/>
      <c r="BN80" s="433"/>
      <c r="BO80" s="433"/>
      <c r="BP80" s="433"/>
      <c r="BQ80" s="433"/>
      <c r="BR80" s="433"/>
      <c r="BS80" s="433"/>
      <c r="BT80" s="433"/>
      <c r="BU80" s="433"/>
    </row>
    <row r="81" spans="1:73" s="505" customFormat="1" ht="12" customHeight="1" x14ac:dyDescent="0.25">
      <c r="A81" s="6" t="s">
        <v>80</v>
      </c>
      <c r="B81" s="495">
        <f>B120</f>
        <v>0</v>
      </c>
      <c r="C81" s="499">
        <f>SUM(D81:BU81)</f>
        <v>0</v>
      </c>
      <c r="D81" s="503">
        <f t="shared" ref="D81:BO81" si="49">SUM(D76:D80)</f>
        <v>0</v>
      </c>
      <c r="E81" s="503">
        <f t="shared" si="49"/>
        <v>0</v>
      </c>
      <c r="F81" s="503">
        <f t="shared" si="49"/>
        <v>0</v>
      </c>
      <c r="G81" s="503">
        <f t="shared" si="49"/>
        <v>0</v>
      </c>
      <c r="H81" s="503">
        <f t="shared" si="49"/>
        <v>0</v>
      </c>
      <c r="I81" s="503">
        <f t="shared" si="49"/>
        <v>0</v>
      </c>
      <c r="J81" s="503">
        <f t="shared" si="49"/>
        <v>0</v>
      </c>
      <c r="K81" s="503">
        <f t="shared" si="49"/>
        <v>0</v>
      </c>
      <c r="L81" s="503">
        <f t="shared" si="49"/>
        <v>0</v>
      </c>
      <c r="M81" s="503">
        <f t="shared" si="49"/>
        <v>0</v>
      </c>
      <c r="N81" s="503">
        <f t="shared" si="49"/>
        <v>0</v>
      </c>
      <c r="O81" s="503">
        <f t="shared" si="49"/>
        <v>0</v>
      </c>
      <c r="P81" s="503">
        <f t="shared" si="49"/>
        <v>0</v>
      </c>
      <c r="Q81" s="503">
        <f t="shared" si="49"/>
        <v>0</v>
      </c>
      <c r="R81" s="503">
        <f t="shared" si="49"/>
        <v>0</v>
      </c>
      <c r="S81" s="503">
        <f t="shared" si="49"/>
        <v>0</v>
      </c>
      <c r="T81" s="503">
        <f t="shared" si="49"/>
        <v>0</v>
      </c>
      <c r="U81" s="503">
        <f t="shared" si="49"/>
        <v>0</v>
      </c>
      <c r="V81" s="503">
        <f t="shared" si="49"/>
        <v>0</v>
      </c>
      <c r="W81" s="503">
        <f t="shared" si="49"/>
        <v>0</v>
      </c>
      <c r="X81" s="503">
        <f t="shared" si="49"/>
        <v>0</v>
      </c>
      <c r="Y81" s="503">
        <f t="shared" si="49"/>
        <v>0</v>
      </c>
      <c r="Z81" s="503">
        <f t="shared" si="49"/>
        <v>0</v>
      </c>
      <c r="AA81" s="503">
        <f t="shared" si="49"/>
        <v>0</v>
      </c>
      <c r="AB81" s="503">
        <f t="shared" si="49"/>
        <v>0</v>
      </c>
      <c r="AC81" s="503">
        <f t="shared" si="49"/>
        <v>0</v>
      </c>
      <c r="AD81" s="503">
        <f t="shared" si="49"/>
        <v>0</v>
      </c>
      <c r="AE81" s="503">
        <f t="shared" si="49"/>
        <v>0</v>
      </c>
      <c r="AF81" s="503">
        <f t="shared" si="49"/>
        <v>0</v>
      </c>
      <c r="AG81" s="503">
        <f t="shared" si="49"/>
        <v>0</v>
      </c>
      <c r="AH81" s="503">
        <f t="shared" si="49"/>
        <v>0</v>
      </c>
      <c r="AI81" s="503">
        <f t="shared" si="49"/>
        <v>0</v>
      </c>
      <c r="AJ81" s="503">
        <f t="shared" si="49"/>
        <v>0</v>
      </c>
      <c r="AK81" s="503">
        <f t="shared" si="49"/>
        <v>0</v>
      </c>
      <c r="AL81" s="503">
        <f t="shared" si="49"/>
        <v>0</v>
      </c>
      <c r="AM81" s="503">
        <f t="shared" si="49"/>
        <v>0</v>
      </c>
      <c r="AN81" s="503">
        <f t="shared" si="49"/>
        <v>0</v>
      </c>
      <c r="AO81" s="503">
        <f t="shared" si="49"/>
        <v>0</v>
      </c>
      <c r="AP81" s="503">
        <f t="shared" si="49"/>
        <v>0</v>
      </c>
      <c r="AQ81" s="503">
        <f t="shared" si="49"/>
        <v>0</v>
      </c>
      <c r="AR81" s="503">
        <f t="shared" si="49"/>
        <v>0</v>
      </c>
      <c r="AS81" s="503">
        <f t="shared" si="49"/>
        <v>0</v>
      </c>
      <c r="AT81" s="503">
        <f t="shared" si="49"/>
        <v>0</v>
      </c>
      <c r="AU81" s="503">
        <f t="shared" si="49"/>
        <v>0</v>
      </c>
      <c r="AV81" s="503">
        <f t="shared" si="49"/>
        <v>0</v>
      </c>
      <c r="AW81" s="503">
        <f t="shared" si="49"/>
        <v>0</v>
      </c>
      <c r="AX81" s="503">
        <f t="shared" si="49"/>
        <v>0</v>
      </c>
      <c r="AY81" s="503">
        <f t="shared" si="49"/>
        <v>0</v>
      </c>
      <c r="AZ81" s="503">
        <f t="shared" si="49"/>
        <v>0</v>
      </c>
      <c r="BA81" s="503">
        <f t="shared" si="49"/>
        <v>0</v>
      </c>
      <c r="BB81" s="503">
        <f t="shared" si="49"/>
        <v>0</v>
      </c>
      <c r="BC81" s="503">
        <f t="shared" si="49"/>
        <v>0</v>
      </c>
      <c r="BD81" s="503">
        <f t="shared" si="49"/>
        <v>0</v>
      </c>
      <c r="BE81" s="503">
        <f t="shared" si="49"/>
        <v>0</v>
      </c>
      <c r="BF81" s="503">
        <f t="shared" si="49"/>
        <v>0</v>
      </c>
      <c r="BG81" s="503">
        <f t="shared" si="49"/>
        <v>0</v>
      </c>
      <c r="BH81" s="503">
        <f t="shared" si="49"/>
        <v>0</v>
      </c>
      <c r="BI81" s="503">
        <f t="shared" si="49"/>
        <v>0</v>
      </c>
      <c r="BJ81" s="503">
        <f t="shared" si="49"/>
        <v>0</v>
      </c>
      <c r="BK81" s="503">
        <f t="shared" si="49"/>
        <v>0</v>
      </c>
      <c r="BL81" s="503">
        <f t="shared" si="49"/>
        <v>0</v>
      </c>
      <c r="BM81" s="503">
        <f t="shared" si="49"/>
        <v>0</v>
      </c>
      <c r="BN81" s="503">
        <f t="shared" si="49"/>
        <v>0</v>
      </c>
      <c r="BO81" s="503">
        <f t="shared" si="49"/>
        <v>0</v>
      </c>
      <c r="BP81" s="503">
        <f t="shared" ref="BP81:BU81" si="50">SUM(BP76:BP80)</f>
        <v>0</v>
      </c>
      <c r="BQ81" s="503">
        <f t="shared" si="50"/>
        <v>0</v>
      </c>
      <c r="BR81" s="503">
        <f t="shared" si="50"/>
        <v>0</v>
      </c>
      <c r="BS81" s="503">
        <f t="shared" si="50"/>
        <v>0</v>
      </c>
      <c r="BT81" s="503">
        <f t="shared" si="50"/>
        <v>0</v>
      </c>
      <c r="BU81" s="503">
        <f t="shared" si="50"/>
        <v>0</v>
      </c>
    </row>
    <row r="82" spans="1:73" s="66" customFormat="1" ht="12" customHeight="1" x14ac:dyDescent="0.2">
      <c r="A82" s="72"/>
      <c r="B82" s="71"/>
      <c r="C82" s="191"/>
      <c r="D82" s="191"/>
      <c r="E82" s="191"/>
      <c r="F82" s="191"/>
      <c r="G82" s="191"/>
      <c r="H82" s="191"/>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1"/>
      <c r="AO82" s="191"/>
      <c r="AP82" s="191"/>
      <c r="AQ82" s="191"/>
      <c r="AR82" s="191"/>
      <c r="AS82" s="191"/>
      <c r="AT82" s="191"/>
      <c r="AU82" s="191"/>
      <c r="AV82" s="191"/>
      <c r="AW82" s="191"/>
      <c r="AX82" s="191"/>
      <c r="AY82" s="191"/>
      <c r="AZ82" s="191"/>
      <c r="BA82" s="191"/>
      <c r="BB82" s="191"/>
      <c r="BC82" s="191"/>
      <c r="BD82" s="191"/>
      <c r="BE82" s="191"/>
      <c r="BF82" s="191"/>
      <c r="BG82" s="191"/>
      <c r="BH82" s="191"/>
      <c r="BI82" s="191"/>
      <c r="BJ82" s="191"/>
      <c r="BK82" s="191"/>
      <c r="BL82" s="191"/>
      <c r="BM82" s="191"/>
      <c r="BN82" s="191"/>
      <c r="BO82" s="191"/>
      <c r="BP82" s="191"/>
    </row>
    <row r="83" spans="1:73" s="8" customFormat="1" ht="12" customHeight="1" x14ac:dyDescent="0.25">
      <c r="A83" s="68" t="s">
        <v>603</v>
      </c>
      <c r="B83" s="80" t="s">
        <v>424</v>
      </c>
      <c r="C83" s="242" t="s">
        <v>358</v>
      </c>
      <c r="D83" s="252" t="str">
        <f t="shared" ref="D83:AI83" si="51">D4</f>
        <v/>
      </c>
      <c r="E83" s="252" t="str">
        <f t="shared" si="51"/>
        <v/>
      </c>
      <c r="F83" s="252" t="str">
        <f t="shared" si="51"/>
        <v/>
      </c>
      <c r="G83" s="252" t="str">
        <f t="shared" si="51"/>
        <v/>
      </c>
      <c r="H83" s="252" t="str">
        <f t="shared" si="51"/>
        <v/>
      </c>
      <c r="I83" s="252" t="str">
        <f t="shared" si="51"/>
        <v/>
      </c>
      <c r="J83" s="252" t="str">
        <f t="shared" si="51"/>
        <v/>
      </c>
      <c r="K83" s="252" t="str">
        <f t="shared" si="51"/>
        <v/>
      </c>
      <c r="L83" s="252" t="str">
        <f t="shared" si="51"/>
        <v/>
      </c>
      <c r="M83" s="252" t="str">
        <f t="shared" si="51"/>
        <v/>
      </c>
      <c r="N83" s="252" t="str">
        <f t="shared" si="51"/>
        <v/>
      </c>
      <c r="O83" s="252" t="str">
        <f t="shared" si="51"/>
        <v/>
      </c>
      <c r="P83" s="252" t="str">
        <f t="shared" si="51"/>
        <v/>
      </c>
      <c r="Q83" s="252" t="str">
        <f t="shared" si="51"/>
        <v/>
      </c>
      <c r="R83" s="252" t="str">
        <f t="shared" si="51"/>
        <v/>
      </c>
      <c r="S83" s="252" t="str">
        <f t="shared" si="51"/>
        <v/>
      </c>
      <c r="T83" s="252" t="str">
        <f t="shared" si="51"/>
        <v/>
      </c>
      <c r="U83" s="252" t="str">
        <f t="shared" si="51"/>
        <v/>
      </c>
      <c r="V83" s="252" t="str">
        <f t="shared" si="51"/>
        <v/>
      </c>
      <c r="W83" s="252" t="str">
        <f t="shared" si="51"/>
        <v/>
      </c>
      <c r="X83" s="252" t="str">
        <f t="shared" si="51"/>
        <v/>
      </c>
      <c r="Y83" s="252" t="str">
        <f t="shared" si="51"/>
        <v/>
      </c>
      <c r="Z83" s="252" t="str">
        <f t="shared" si="51"/>
        <v/>
      </c>
      <c r="AA83" s="252" t="str">
        <f t="shared" si="51"/>
        <v/>
      </c>
      <c r="AB83" s="252" t="str">
        <f t="shared" si="51"/>
        <v/>
      </c>
      <c r="AC83" s="252" t="str">
        <f t="shared" si="51"/>
        <v/>
      </c>
      <c r="AD83" s="252" t="str">
        <f t="shared" si="51"/>
        <v/>
      </c>
      <c r="AE83" s="252" t="str">
        <f t="shared" si="51"/>
        <v/>
      </c>
      <c r="AF83" s="252" t="str">
        <f t="shared" si="51"/>
        <v/>
      </c>
      <c r="AG83" s="252" t="str">
        <f t="shared" si="51"/>
        <v/>
      </c>
      <c r="AH83" s="252" t="str">
        <f t="shared" si="51"/>
        <v/>
      </c>
      <c r="AI83" s="252" t="str">
        <f t="shared" si="51"/>
        <v/>
      </c>
      <c r="AJ83" s="252" t="str">
        <f t="shared" ref="AJ83:BU83" si="52">AJ4</f>
        <v/>
      </c>
      <c r="AK83" s="252" t="str">
        <f t="shared" si="52"/>
        <v/>
      </c>
      <c r="AL83" s="252" t="str">
        <f t="shared" si="52"/>
        <v/>
      </c>
      <c r="AM83" s="252" t="str">
        <f t="shared" si="52"/>
        <v/>
      </c>
      <c r="AN83" s="252" t="str">
        <f t="shared" si="52"/>
        <v/>
      </c>
      <c r="AO83" s="252" t="str">
        <f t="shared" si="52"/>
        <v/>
      </c>
      <c r="AP83" s="252" t="str">
        <f t="shared" si="52"/>
        <v/>
      </c>
      <c r="AQ83" s="252" t="str">
        <f t="shared" si="52"/>
        <v/>
      </c>
      <c r="AR83" s="252" t="str">
        <f t="shared" si="52"/>
        <v/>
      </c>
      <c r="AS83" s="252" t="str">
        <f t="shared" si="52"/>
        <v/>
      </c>
      <c r="AT83" s="252" t="str">
        <f t="shared" si="52"/>
        <v/>
      </c>
      <c r="AU83" s="252" t="str">
        <f t="shared" si="52"/>
        <v/>
      </c>
      <c r="AV83" s="252" t="str">
        <f t="shared" si="52"/>
        <v/>
      </c>
      <c r="AW83" s="252" t="str">
        <f t="shared" si="52"/>
        <v/>
      </c>
      <c r="AX83" s="252" t="str">
        <f t="shared" si="52"/>
        <v/>
      </c>
      <c r="AY83" s="252" t="str">
        <f t="shared" si="52"/>
        <v/>
      </c>
      <c r="AZ83" s="252" t="str">
        <f t="shared" si="52"/>
        <v/>
      </c>
      <c r="BA83" s="252" t="str">
        <f t="shared" si="52"/>
        <v/>
      </c>
      <c r="BB83" s="252" t="str">
        <f t="shared" si="52"/>
        <v/>
      </c>
      <c r="BC83" s="252" t="str">
        <f t="shared" si="52"/>
        <v/>
      </c>
      <c r="BD83" s="252" t="str">
        <f t="shared" si="52"/>
        <v/>
      </c>
      <c r="BE83" s="252" t="str">
        <f t="shared" si="52"/>
        <v/>
      </c>
      <c r="BF83" s="252" t="str">
        <f t="shared" si="52"/>
        <v/>
      </c>
      <c r="BG83" s="252" t="str">
        <f t="shared" si="52"/>
        <v/>
      </c>
      <c r="BH83" s="252" t="str">
        <f t="shared" si="52"/>
        <v/>
      </c>
      <c r="BI83" s="252" t="str">
        <f t="shared" si="52"/>
        <v/>
      </c>
      <c r="BJ83" s="252" t="str">
        <f t="shared" si="52"/>
        <v/>
      </c>
      <c r="BK83" s="252" t="str">
        <f t="shared" si="52"/>
        <v/>
      </c>
      <c r="BL83" s="252" t="str">
        <f t="shared" si="52"/>
        <v/>
      </c>
      <c r="BM83" s="252" t="str">
        <f t="shared" si="52"/>
        <v/>
      </c>
      <c r="BN83" s="252" t="str">
        <f t="shared" si="52"/>
        <v/>
      </c>
      <c r="BO83" s="252" t="str">
        <f t="shared" si="52"/>
        <v/>
      </c>
      <c r="BP83" s="252" t="str">
        <f t="shared" si="52"/>
        <v/>
      </c>
      <c r="BQ83" s="252" t="str">
        <f t="shared" si="52"/>
        <v/>
      </c>
      <c r="BR83" s="252" t="str">
        <f t="shared" si="52"/>
        <v/>
      </c>
      <c r="BS83" s="252" t="str">
        <f t="shared" si="52"/>
        <v/>
      </c>
      <c r="BT83" s="252" t="str">
        <f t="shared" si="52"/>
        <v/>
      </c>
      <c r="BU83" s="252" t="str">
        <f t="shared" si="52"/>
        <v/>
      </c>
    </row>
    <row r="84" spans="1:73" s="264" customFormat="1" x14ac:dyDescent="0.2">
      <c r="A84" s="168"/>
      <c r="B84" s="627"/>
      <c r="C84" s="266">
        <f t="shared" ref="C84:C88" si="53">SUM(D84:BU84)</f>
        <v>0</v>
      </c>
      <c r="D84" s="433"/>
      <c r="E84" s="433"/>
      <c r="F84" s="433"/>
      <c r="G84" s="433"/>
      <c r="H84" s="433"/>
      <c r="I84" s="433"/>
      <c r="J84" s="433"/>
      <c r="K84" s="433"/>
      <c r="L84" s="433"/>
      <c r="M84" s="433"/>
      <c r="N84" s="433"/>
      <c r="O84" s="433"/>
      <c r="P84" s="433"/>
      <c r="Q84" s="433"/>
      <c r="R84" s="433"/>
      <c r="S84" s="433"/>
      <c r="T84" s="433"/>
      <c r="U84" s="433"/>
      <c r="V84" s="433"/>
      <c r="W84" s="433"/>
      <c r="X84" s="433"/>
      <c r="Y84" s="433"/>
      <c r="Z84" s="433"/>
      <c r="AA84" s="433"/>
      <c r="AB84" s="433"/>
      <c r="AC84" s="433"/>
      <c r="AD84" s="433"/>
      <c r="AE84" s="433"/>
      <c r="AF84" s="433"/>
      <c r="AG84" s="433"/>
      <c r="AH84" s="433"/>
      <c r="AI84" s="433"/>
      <c r="AJ84" s="433"/>
      <c r="AK84" s="433"/>
      <c r="AL84" s="433"/>
      <c r="AM84" s="433"/>
      <c r="AN84" s="433"/>
      <c r="AO84" s="433"/>
      <c r="AP84" s="433"/>
      <c r="AQ84" s="433"/>
      <c r="AR84" s="433"/>
      <c r="AS84" s="433"/>
      <c r="AT84" s="433"/>
      <c r="AU84" s="433"/>
      <c r="AV84" s="433"/>
      <c r="AW84" s="433"/>
      <c r="AX84" s="433"/>
      <c r="AY84" s="433"/>
      <c r="AZ84" s="433"/>
      <c r="BA84" s="433"/>
      <c r="BB84" s="433"/>
      <c r="BC84" s="433"/>
      <c r="BD84" s="433"/>
      <c r="BE84" s="433"/>
      <c r="BF84" s="433"/>
      <c r="BG84" s="433"/>
      <c r="BH84" s="433"/>
      <c r="BI84" s="433"/>
      <c r="BJ84" s="433"/>
      <c r="BK84" s="433"/>
      <c r="BL84" s="433"/>
      <c r="BM84" s="433"/>
      <c r="BN84" s="433"/>
      <c r="BO84" s="433"/>
      <c r="BP84" s="433"/>
      <c r="BQ84" s="433"/>
      <c r="BR84" s="433"/>
      <c r="BS84" s="433"/>
      <c r="BT84" s="433"/>
      <c r="BU84" s="433"/>
    </row>
    <row r="85" spans="1:73" s="264" customFormat="1" x14ac:dyDescent="0.2">
      <c r="A85" s="168"/>
      <c r="B85" s="625"/>
      <c r="C85" s="266">
        <f t="shared" si="53"/>
        <v>0</v>
      </c>
      <c r="D85" s="433"/>
      <c r="E85" s="433"/>
      <c r="F85" s="433"/>
      <c r="G85" s="433"/>
      <c r="H85" s="433"/>
      <c r="I85" s="433"/>
      <c r="J85" s="433"/>
      <c r="K85" s="433"/>
      <c r="L85" s="433"/>
      <c r="M85" s="433"/>
      <c r="N85" s="433"/>
      <c r="O85" s="433"/>
      <c r="P85" s="433"/>
      <c r="Q85" s="433"/>
      <c r="R85" s="433"/>
      <c r="S85" s="433"/>
      <c r="T85" s="433"/>
      <c r="U85" s="433"/>
      <c r="V85" s="433"/>
      <c r="W85" s="433"/>
      <c r="X85" s="433"/>
      <c r="Y85" s="433"/>
      <c r="Z85" s="433"/>
      <c r="AA85" s="433"/>
      <c r="AB85" s="433"/>
      <c r="AC85" s="433"/>
      <c r="AD85" s="433"/>
      <c r="AE85" s="433"/>
      <c r="AF85" s="433"/>
      <c r="AG85" s="433"/>
      <c r="AH85" s="433"/>
      <c r="AI85" s="433"/>
      <c r="AJ85" s="433"/>
      <c r="AK85" s="433"/>
      <c r="AL85" s="433"/>
      <c r="AM85" s="433"/>
      <c r="AN85" s="433"/>
      <c r="AO85" s="433"/>
      <c r="AP85" s="433"/>
      <c r="AQ85" s="433"/>
      <c r="AR85" s="433"/>
      <c r="AS85" s="433"/>
      <c r="AT85" s="433"/>
      <c r="AU85" s="433"/>
      <c r="AV85" s="433"/>
      <c r="AW85" s="433"/>
      <c r="AX85" s="433"/>
      <c r="AY85" s="433"/>
      <c r="AZ85" s="433"/>
      <c r="BA85" s="433"/>
      <c r="BB85" s="433"/>
      <c r="BC85" s="433"/>
      <c r="BD85" s="433"/>
      <c r="BE85" s="433"/>
      <c r="BF85" s="433"/>
      <c r="BG85" s="433"/>
      <c r="BH85" s="433"/>
      <c r="BI85" s="433"/>
      <c r="BJ85" s="433"/>
      <c r="BK85" s="433"/>
      <c r="BL85" s="433"/>
      <c r="BM85" s="433"/>
      <c r="BN85" s="433"/>
      <c r="BO85" s="433"/>
      <c r="BP85" s="433"/>
      <c r="BQ85" s="433"/>
      <c r="BR85" s="433"/>
      <c r="BS85" s="433"/>
      <c r="BT85" s="433"/>
      <c r="BU85" s="433"/>
    </row>
    <row r="86" spans="1:73" s="264" customFormat="1" x14ac:dyDescent="0.2">
      <c r="A86" s="168"/>
      <c r="B86" s="625"/>
      <c r="C86" s="266">
        <f t="shared" si="53"/>
        <v>0</v>
      </c>
      <c r="D86" s="433"/>
      <c r="E86" s="433"/>
      <c r="F86" s="433"/>
      <c r="G86" s="433"/>
      <c r="H86" s="433"/>
      <c r="I86" s="433"/>
      <c r="J86" s="433"/>
      <c r="K86" s="433"/>
      <c r="L86" s="433"/>
      <c r="M86" s="433"/>
      <c r="N86" s="433"/>
      <c r="O86" s="433"/>
      <c r="P86" s="433"/>
      <c r="Q86" s="433"/>
      <c r="R86" s="433"/>
      <c r="S86" s="433"/>
      <c r="T86" s="433"/>
      <c r="U86" s="433"/>
      <c r="V86" s="433"/>
      <c r="W86" s="433"/>
      <c r="X86" s="433"/>
      <c r="Y86" s="433"/>
      <c r="Z86" s="433"/>
      <c r="AA86" s="433"/>
      <c r="AB86" s="433"/>
      <c r="AC86" s="433"/>
      <c r="AD86" s="433"/>
      <c r="AE86" s="433"/>
      <c r="AF86" s="433"/>
      <c r="AG86" s="433"/>
      <c r="AH86" s="433"/>
      <c r="AI86" s="433"/>
      <c r="AJ86" s="433"/>
      <c r="AK86" s="433"/>
      <c r="AL86" s="433"/>
      <c r="AM86" s="433"/>
      <c r="AN86" s="433"/>
      <c r="AO86" s="433"/>
      <c r="AP86" s="433"/>
      <c r="AQ86" s="433"/>
      <c r="AR86" s="433"/>
      <c r="AS86" s="433"/>
      <c r="AT86" s="433"/>
      <c r="AU86" s="433"/>
      <c r="AV86" s="433"/>
      <c r="AW86" s="433"/>
      <c r="AX86" s="433"/>
      <c r="AY86" s="433"/>
      <c r="AZ86" s="433"/>
      <c r="BA86" s="433"/>
      <c r="BB86" s="433"/>
      <c r="BC86" s="433"/>
      <c r="BD86" s="433"/>
      <c r="BE86" s="433"/>
      <c r="BF86" s="433"/>
      <c r="BG86" s="433"/>
      <c r="BH86" s="433"/>
      <c r="BI86" s="433"/>
      <c r="BJ86" s="433"/>
      <c r="BK86" s="433"/>
      <c r="BL86" s="433"/>
      <c r="BM86" s="433"/>
      <c r="BN86" s="433"/>
      <c r="BO86" s="433"/>
      <c r="BP86" s="433"/>
      <c r="BQ86" s="433"/>
      <c r="BR86" s="433"/>
      <c r="BS86" s="433"/>
      <c r="BT86" s="433"/>
      <c r="BU86" s="433"/>
    </row>
    <row r="87" spans="1:73" s="264" customFormat="1" x14ac:dyDescent="0.2">
      <c r="A87" s="168"/>
      <c r="B87" s="625"/>
      <c r="C87" s="266">
        <f t="shared" si="53"/>
        <v>0</v>
      </c>
      <c r="D87" s="433"/>
      <c r="E87" s="433"/>
      <c r="F87" s="433"/>
      <c r="G87" s="433"/>
      <c r="H87" s="433"/>
      <c r="I87" s="433"/>
      <c r="J87" s="433"/>
      <c r="K87" s="433"/>
      <c r="L87" s="433"/>
      <c r="M87" s="433"/>
      <c r="N87" s="433"/>
      <c r="O87" s="433"/>
      <c r="P87" s="433"/>
      <c r="Q87" s="433"/>
      <c r="R87" s="433"/>
      <c r="S87" s="433"/>
      <c r="T87" s="433"/>
      <c r="U87" s="433"/>
      <c r="V87" s="433"/>
      <c r="W87" s="433"/>
      <c r="X87" s="433"/>
      <c r="Y87" s="433"/>
      <c r="Z87" s="433"/>
      <c r="AA87" s="433"/>
      <c r="AB87" s="433"/>
      <c r="AC87" s="433"/>
      <c r="AD87" s="433"/>
      <c r="AE87" s="433"/>
      <c r="AF87" s="433"/>
      <c r="AG87" s="433"/>
      <c r="AH87" s="433"/>
      <c r="AI87" s="433"/>
      <c r="AJ87" s="433"/>
      <c r="AK87" s="433"/>
      <c r="AL87" s="433"/>
      <c r="AM87" s="433"/>
      <c r="AN87" s="433"/>
      <c r="AO87" s="433"/>
      <c r="AP87" s="433"/>
      <c r="AQ87" s="433"/>
      <c r="AR87" s="433"/>
      <c r="AS87" s="433"/>
      <c r="AT87" s="433"/>
      <c r="AU87" s="433"/>
      <c r="AV87" s="433"/>
      <c r="AW87" s="433"/>
      <c r="AX87" s="433"/>
      <c r="AY87" s="433"/>
      <c r="AZ87" s="433"/>
      <c r="BA87" s="433"/>
      <c r="BB87" s="433"/>
      <c r="BC87" s="433"/>
      <c r="BD87" s="433"/>
      <c r="BE87" s="433"/>
      <c r="BF87" s="433"/>
      <c r="BG87" s="433"/>
      <c r="BH87" s="433"/>
      <c r="BI87" s="433"/>
      <c r="BJ87" s="433"/>
      <c r="BK87" s="433"/>
      <c r="BL87" s="433"/>
      <c r="BM87" s="433"/>
      <c r="BN87" s="433"/>
      <c r="BO87" s="433"/>
      <c r="BP87" s="433"/>
      <c r="BQ87" s="433"/>
      <c r="BR87" s="433"/>
      <c r="BS87" s="433"/>
      <c r="BT87" s="433"/>
      <c r="BU87" s="433"/>
    </row>
    <row r="88" spans="1:73" s="264" customFormat="1" x14ac:dyDescent="0.2">
      <c r="A88" s="168"/>
      <c r="B88" s="626"/>
      <c r="C88" s="266">
        <f t="shared" si="53"/>
        <v>0</v>
      </c>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3"/>
      <c r="AI88" s="433"/>
      <c r="AJ88" s="433"/>
      <c r="AK88" s="433"/>
      <c r="AL88" s="433"/>
      <c r="AM88" s="433"/>
      <c r="AN88" s="433"/>
      <c r="AO88" s="433"/>
      <c r="AP88" s="433"/>
      <c r="AQ88" s="433"/>
      <c r="AR88" s="433"/>
      <c r="AS88" s="433"/>
      <c r="AT88" s="433"/>
      <c r="AU88" s="433"/>
      <c r="AV88" s="433"/>
      <c r="AW88" s="433"/>
      <c r="AX88" s="433"/>
      <c r="AY88" s="433"/>
      <c r="AZ88" s="433"/>
      <c r="BA88" s="433"/>
      <c r="BB88" s="433"/>
      <c r="BC88" s="433"/>
      <c r="BD88" s="433"/>
      <c r="BE88" s="433"/>
      <c r="BF88" s="433"/>
      <c r="BG88" s="433"/>
      <c r="BH88" s="433"/>
      <c r="BI88" s="433"/>
      <c r="BJ88" s="433"/>
      <c r="BK88" s="433"/>
      <c r="BL88" s="433"/>
      <c r="BM88" s="433"/>
      <c r="BN88" s="433"/>
      <c r="BO88" s="433"/>
      <c r="BP88" s="433"/>
      <c r="BQ88" s="433"/>
      <c r="BR88" s="433"/>
      <c r="BS88" s="433"/>
      <c r="BT88" s="433"/>
      <c r="BU88" s="433"/>
    </row>
    <row r="89" spans="1:73" s="505" customFormat="1" ht="12" customHeight="1" x14ac:dyDescent="0.25">
      <c r="A89" s="6" t="s">
        <v>81</v>
      </c>
      <c r="B89" s="495">
        <f>B121</f>
        <v>0</v>
      </c>
      <c r="C89" s="504">
        <f>SUM(D89:BU89)</f>
        <v>0</v>
      </c>
      <c r="D89" s="503">
        <f t="shared" ref="D89:BO89" si="54">SUM(D84:D88)</f>
        <v>0</v>
      </c>
      <c r="E89" s="503">
        <f t="shared" si="54"/>
        <v>0</v>
      </c>
      <c r="F89" s="503">
        <f t="shared" si="54"/>
        <v>0</v>
      </c>
      <c r="G89" s="503">
        <f t="shared" si="54"/>
        <v>0</v>
      </c>
      <c r="H89" s="503">
        <f t="shared" si="54"/>
        <v>0</v>
      </c>
      <c r="I89" s="503">
        <f t="shared" si="54"/>
        <v>0</v>
      </c>
      <c r="J89" s="503">
        <f t="shared" si="54"/>
        <v>0</v>
      </c>
      <c r="K89" s="503">
        <f t="shared" si="54"/>
        <v>0</v>
      </c>
      <c r="L89" s="503">
        <f t="shared" si="54"/>
        <v>0</v>
      </c>
      <c r="M89" s="503">
        <f t="shared" si="54"/>
        <v>0</v>
      </c>
      <c r="N89" s="503">
        <f t="shared" si="54"/>
        <v>0</v>
      </c>
      <c r="O89" s="503">
        <f t="shared" si="54"/>
        <v>0</v>
      </c>
      <c r="P89" s="503">
        <f t="shared" si="54"/>
        <v>0</v>
      </c>
      <c r="Q89" s="503">
        <f t="shared" si="54"/>
        <v>0</v>
      </c>
      <c r="R89" s="503">
        <f t="shared" si="54"/>
        <v>0</v>
      </c>
      <c r="S89" s="503">
        <f t="shared" si="54"/>
        <v>0</v>
      </c>
      <c r="T89" s="503">
        <f t="shared" si="54"/>
        <v>0</v>
      </c>
      <c r="U89" s="503">
        <f t="shared" si="54"/>
        <v>0</v>
      </c>
      <c r="V89" s="503">
        <f t="shared" si="54"/>
        <v>0</v>
      </c>
      <c r="W89" s="503">
        <f t="shared" si="54"/>
        <v>0</v>
      </c>
      <c r="X89" s="503">
        <f t="shared" si="54"/>
        <v>0</v>
      </c>
      <c r="Y89" s="503">
        <f t="shared" si="54"/>
        <v>0</v>
      </c>
      <c r="Z89" s="503">
        <f t="shared" si="54"/>
        <v>0</v>
      </c>
      <c r="AA89" s="503">
        <f t="shared" si="54"/>
        <v>0</v>
      </c>
      <c r="AB89" s="503">
        <f t="shared" si="54"/>
        <v>0</v>
      </c>
      <c r="AC89" s="503">
        <f t="shared" si="54"/>
        <v>0</v>
      </c>
      <c r="AD89" s="503">
        <f t="shared" si="54"/>
        <v>0</v>
      </c>
      <c r="AE89" s="503">
        <f t="shared" si="54"/>
        <v>0</v>
      </c>
      <c r="AF89" s="503">
        <f t="shared" si="54"/>
        <v>0</v>
      </c>
      <c r="AG89" s="503">
        <f t="shared" si="54"/>
        <v>0</v>
      </c>
      <c r="AH89" s="503">
        <f t="shared" si="54"/>
        <v>0</v>
      </c>
      <c r="AI89" s="503">
        <f t="shared" si="54"/>
        <v>0</v>
      </c>
      <c r="AJ89" s="503">
        <f t="shared" si="54"/>
        <v>0</v>
      </c>
      <c r="AK89" s="503">
        <f t="shared" si="54"/>
        <v>0</v>
      </c>
      <c r="AL89" s="503">
        <f t="shared" si="54"/>
        <v>0</v>
      </c>
      <c r="AM89" s="503">
        <f t="shared" si="54"/>
        <v>0</v>
      </c>
      <c r="AN89" s="503">
        <f t="shared" si="54"/>
        <v>0</v>
      </c>
      <c r="AO89" s="503">
        <f t="shared" si="54"/>
        <v>0</v>
      </c>
      <c r="AP89" s="503">
        <f t="shared" si="54"/>
        <v>0</v>
      </c>
      <c r="AQ89" s="503">
        <f t="shared" si="54"/>
        <v>0</v>
      </c>
      <c r="AR89" s="503">
        <f t="shared" si="54"/>
        <v>0</v>
      </c>
      <c r="AS89" s="503">
        <f t="shared" si="54"/>
        <v>0</v>
      </c>
      <c r="AT89" s="503">
        <f t="shared" si="54"/>
        <v>0</v>
      </c>
      <c r="AU89" s="503">
        <f t="shared" si="54"/>
        <v>0</v>
      </c>
      <c r="AV89" s="503">
        <f t="shared" si="54"/>
        <v>0</v>
      </c>
      <c r="AW89" s="503">
        <f t="shared" si="54"/>
        <v>0</v>
      </c>
      <c r="AX89" s="503">
        <f t="shared" si="54"/>
        <v>0</v>
      </c>
      <c r="AY89" s="503">
        <f t="shared" si="54"/>
        <v>0</v>
      </c>
      <c r="AZ89" s="503">
        <f t="shared" si="54"/>
        <v>0</v>
      </c>
      <c r="BA89" s="503">
        <f t="shared" si="54"/>
        <v>0</v>
      </c>
      <c r="BB89" s="503">
        <f t="shared" si="54"/>
        <v>0</v>
      </c>
      <c r="BC89" s="503">
        <f t="shared" si="54"/>
        <v>0</v>
      </c>
      <c r="BD89" s="503">
        <f t="shared" si="54"/>
        <v>0</v>
      </c>
      <c r="BE89" s="503">
        <f t="shared" si="54"/>
        <v>0</v>
      </c>
      <c r="BF89" s="503">
        <f t="shared" si="54"/>
        <v>0</v>
      </c>
      <c r="BG89" s="503">
        <f t="shared" si="54"/>
        <v>0</v>
      </c>
      <c r="BH89" s="503">
        <f t="shared" si="54"/>
        <v>0</v>
      </c>
      <c r="BI89" s="503">
        <f t="shared" si="54"/>
        <v>0</v>
      </c>
      <c r="BJ89" s="503">
        <f t="shared" si="54"/>
        <v>0</v>
      </c>
      <c r="BK89" s="503">
        <f t="shared" si="54"/>
        <v>0</v>
      </c>
      <c r="BL89" s="503">
        <f t="shared" si="54"/>
        <v>0</v>
      </c>
      <c r="BM89" s="503">
        <f t="shared" si="54"/>
        <v>0</v>
      </c>
      <c r="BN89" s="503">
        <f t="shared" si="54"/>
        <v>0</v>
      </c>
      <c r="BO89" s="503">
        <f t="shared" si="54"/>
        <v>0</v>
      </c>
      <c r="BP89" s="503">
        <f t="shared" ref="BP89:BU89" si="55">SUM(BP84:BP88)</f>
        <v>0</v>
      </c>
      <c r="BQ89" s="503">
        <f t="shared" si="55"/>
        <v>0</v>
      </c>
      <c r="BR89" s="503">
        <f t="shared" si="55"/>
        <v>0</v>
      </c>
      <c r="BS89" s="503">
        <f t="shared" si="55"/>
        <v>0</v>
      </c>
      <c r="BT89" s="503">
        <f t="shared" si="55"/>
        <v>0</v>
      </c>
      <c r="BU89" s="503">
        <f t="shared" si="55"/>
        <v>0</v>
      </c>
    </row>
    <row r="90" spans="1:73" ht="12" customHeight="1" x14ac:dyDescent="0.2">
      <c r="B90" s="3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3"/>
      <c r="BL90" s="193"/>
      <c r="BM90" s="193"/>
      <c r="BN90" s="193"/>
      <c r="BO90" s="193"/>
      <c r="BP90" s="193"/>
    </row>
    <row r="91" spans="1:73" s="8" customFormat="1" ht="12" customHeight="1" x14ac:dyDescent="0.25">
      <c r="A91" s="518" t="s">
        <v>604</v>
      </c>
      <c r="B91" s="519" t="s">
        <v>424</v>
      </c>
      <c r="C91" s="242" t="s">
        <v>358</v>
      </c>
      <c r="D91" s="520" t="str">
        <f t="shared" ref="D91:BO91" si="56">D4</f>
        <v/>
      </c>
      <c r="E91" s="520" t="str">
        <f t="shared" si="56"/>
        <v/>
      </c>
      <c r="F91" s="520" t="str">
        <f t="shared" si="56"/>
        <v/>
      </c>
      <c r="G91" s="520" t="str">
        <f t="shared" si="56"/>
        <v/>
      </c>
      <c r="H91" s="520" t="str">
        <f t="shared" si="56"/>
        <v/>
      </c>
      <c r="I91" s="520" t="str">
        <f t="shared" si="56"/>
        <v/>
      </c>
      <c r="J91" s="520" t="str">
        <f t="shared" si="56"/>
        <v/>
      </c>
      <c r="K91" s="520" t="str">
        <f t="shared" si="56"/>
        <v/>
      </c>
      <c r="L91" s="520" t="str">
        <f t="shared" si="56"/>
        <v/>
      </c>
      <c r="M91" s="520" t="str">
        <f t="shared" si="56"/>
        <v/>
      </c>
      <c r="N91" s="520" t="str">
        <f t="shared" si="56"/>
        <v/>
      </c>
      <c r="O91" s="520" t="str">
        <f t="shared" si="56"/>
        <v/>
      </c>
      <c r="P91" s="520" t="str">
        <f t="shared" si="56"/>
        <v/>
      </c>
      <c r="Q91" s="520" t="str">
        <f t="shared" si="56"/>
        <v/>
      </c>
      <c r="R91" s="520" t="str">
        <f t="shared" si="56"/>
        <v/>
      </c>
      <c r="S91" s="520" t="str">
        <f t="shared" si="56"/>
        <v/>
      </c>
      <c r="T91" s="520" t="str">
        <f t="shared" si="56"/>
        <v/>
      </c>
      <c r="U91" s="520" t="str">
        <f t="shared" si="56"/>
        <v/>
      </c>
      <c r="V91" s="520" t="str">
        <f t="shared" si="56"/>
        <v/>
      </c>
      <c r="W91" s="520" t="str">
        <f t="shared" si="56"/>
        <v/>
      </c>
      <c r="X91" s="520" t="str">
        <f t="shared" si="56"/>
        <v/>
      </c>
      <c r="Y91" s="520" t="str">
        <f t="shared" si="56"/>
        <v/>
      </c>
      <c r="Z91" s="520" t="str">
        <f t="shared" si="56"/>
        <v/>
      </c>
      <c r="AA91" s="520" t="str">
        <f t="shared" si="56"/>
        <v/>
      </c>
      <c r="AB91" s="520" t="str">
        <f t="shared" si="56"/>
        <v/>
      </c>
      <c r="AC91" s="520" t="str">
        <f t="shared" si="56"/>
        <v/>
      </c>
      <c r="AD91" s="520" t="str">
        <f t="shared" si="56"/>
        <v/>
      </c>
      <c r="AE91" s="520" t="str">
        <f t="shared" si="56"/>
        <v/>
      </c>
      <c r="AF91" s="520" t="str">
        <f t="shared" si="56"/>
        <v/>
      </c>
      <c r="AG91" s="520" t="str">
        <f t="shared" si="56"/>
        <v/>
      </c>
      <c r="AH91" s="520" t="str">
        <f t="shared" si="56"/>
        <v/>
      </c>
      <c r="AI91" s="520" t="str">
        <f t="shared" si="56"/>
        <v/>
      </c>
      <c r="AJ91" s="520" t="str">
        <f t="shared" si="56"/>
        <v/>
      </c>
      <c r="AK91" s="520" t="str">
        <f t="shared" si="56"/>
        <v/>
      </c>
      <c r="AL91" s="520" t="str">
        <f t="shared" si="56"/>
        <v/>
      </c>
      <c r="AM91" s="520" t="str">
        <f t="shared" si="56"/>
        <v/>
      </c>
      <c r="AN91" s="520" t="str">
        <f t="shared" si="56"/>
        <v/>
      </c>
      <c r="AO91" s="520" t="str">
        <f t="shared" si="56"/>
        <v/>
      </c>
      <c r="AP91" s="520" t="str">
        <f t="shared" si="56"/>
        <v/>
      </c>
      <c r="AQ91" s="520" t="str">
        <f t="shared" si="56"/>
        <v/>
      </c>
      <c r="AR91" s="520" t="str">
        <f t="shared" si="56"/>
        <v/>
      </c>
      <c r="AS91" s="520" t="str">
        <f t="shared" si="56"/>
        <v/>
      </c>
      <c r="AT91" s="520" t="str">
        <f t="shared" si="56"/>
        <v/>
      </c>
      <c r="AU91" s="520" t="str">
        <f t="shared" si="56"/>
        <v/>
      </c>
      <c r="AV91" s="520" t="str">
        <f t="shared" si="56"/>
        <v/>
      </c>
      <c r="AW91" s="520" t="str">
        <f t="shared" si="56"/>
        <v/>
      </c>
      <c r="AX91" s="520" t="str">
        <f t="shared" si="56"/>
        <v/>
      </c>
      <c r="AY91" s="520" t="str">
        <f t="shared" si="56"/>
        <v/>
      </c>
      <c r="AZ91" s="520" t="str">
        <f t="shared" si="56"/>
        <v/>
      </c>
      <c r="BA91" s="520" t="str">
        <f t="shared" si="56"/>
        <v/>
      </c>
      <c r="BB91" s="520" t="str">
        <f t="shared" si="56"/>
        <v/>
      </c>
      <c r="BC91" s="520" t="str">
        <f t="shared" si="56"/>
        <v/>
      </c>
      <c r="BD91" s="520" t="str">
        <f t="shared" si="56"/>
        <v/>
      </c>
      <c r="BE91" s="520" t="str">
        <f t="shared" si="56"/>
        <v/>
      </c>
      <c r="BF91" s="520" t="str">
        <f t="shared" si="56"/>
        <v/>
      </c>
      <c r="BG91" s="520" t="str">
        <f t="shared" si="56"/>
        <v/>
      </c>
      <c r="BH91" s="520" t="str">
        <f t="shared" si="56"/>
        <v/>
      </c>
      <c r="BI91" s="520" t="str">
        <f t="shared" si="56"/>
        <v/>
      </c>
      <c r="BJ91" s="520" t="str">
        <f t="shared" si="56"/>
        <v/>
      </c>
      <c r="BK91" s="520" t="str">
        <f t="shared" si="56"/>
        <v/>
      </c>
      <c r="BL91" s="520" t="str">
        <f t="shared" si="56"/>
        <v/>
      </c>
      <c r="BM91" s="520" t="str">
        <f t="shared" si="56"/>
        <v/>
      </c>
      <c r="BN91" s="520" t="str">
        <f t="shared" si="56"/>
        <v/>
      </c>
      <c r="BO91" s="520" t="str">
        <f t="shared" si="56"/>
        <v/>
      </c>
      <c r="BP91" s="520" t="str">
        <f t="shared" ref="BP91" si="57">BP4</f>
        <v/>
      </c>
      <c r="BQ91" s="520" t="str">
        <f t="shared" ref="BQ91:BU91" si="58">BQ4</f>
        <v/>
      </c>
      <c r="BR91" s="520" t="str">
        <f t="shared" si="58"/>
        <v/>
      </c>
      <c r="BS91" s="520" t="str">
        <f t="shared" si="58"/>
        <v/>
      </c>
      <c r="BT91" s="520" t="str">
        <f t="shared" si="58"/>
        <v/>
      </c>
      <c r="BU91" s="520" t="str">
        <f t="shared" si="58"/>
        <v/>
      </c>
    </row>
    <row r="92" spans="1:73" s="264" customFormat="1" x14ac:dyDescent="0.2">
      <c r="A92" s="521"/>
      <c r="B92" s="627"/>
      <c r="C92" s="522">
        <f>SUM(D92:BU92)</f>
        <v>0</v>
      </c>
      <c r="D92" s="433"/>
      <c r="E92" s="433"/>
      <c r="F92" s="433"/>
      <c r="G92" s="433"/>
      <c r="H92" s="433"/>
      <c r="I92" s="433"/>
      <c r="J92" s="433"/>
      <c r="K92" s="433"/>
      <c r="L92" s="433"/>
      <c r="M92" s="433"/>
      <c r="N92" s="433"/>
      <c r="O92" s="433"/>
      <c r="P92" s="433"/>
      <c r="Q92" s="433"/>
      <c r="R92" s="433"/>
      <c r="S92" s="433"/>
      <c r="T92" s="433"/>
      <c r="U92" s="433"/>
      <c r="V92" s="433"/>
      <c r="W92" s="433"/>
      <c r="X92" s="433"/>
      <c r="Y92" s="433"/>
      <c r="Z92" s="433"/>
      <c r="AA92" s="433"/>
      <c r="AB92" s="433"/>
      <c r="AC92" s="433"/>
      <c r="AD92" s="433"/>
      <c r="AE92" s="433"/>
      <c r="AF92" s="433"/>
      <c r="AG92" s="433"/>
      <c r="AH92" s="433"/>
      <c r="AI92" s="433"/>
      <c r="AJ92" s="433"/>
      <c r="AK92" s="433"/>
      <c r="AL92" s="433"/>
      <c r="AM92" s="433"/>
      <c r="AN92" s="433"/>
      <c r="AO92" s="433"/>
      <c r="AP92" s="433"/>
      <c r="AQ92" s="433"/>
      <c r="AR92" s="433"/>
      <c r="AS92" s="433"/>
      <c r="AT92" s="433"/>
      <c r="AU92" s="433"/>
      <c r="AV92" s="433"/>
      <c r="AW92" s="433"/>
      <c r="AX92" s="433"/>
      <c r="AY92" s="433"/>
      <c r="AZ92" s="433"/>
      <c r="BA92" s="433"/>
      <c r="BB92" s="433"/>
      <c r="BC92" s="433"/>
      <c r="BD92" s="433"/>
      <c r="BE92" s="433"/>
      <c r="BF92" s="433"/>
      <c r="BG92" s="433"/>
      <c r="BH92" s="433"/>
      <c r="BI92" s="433"/>
      <c r="BJ92" s="433"/>
      <c r="BK92" s="433"/>
      <c r="BL92" s="433"/>
      <c r="BM92" s="433"/>
      <c r="BN92" s="433"/>
      <c r="BO92" s="433"/>
      <c r="BP92" s="433"/>
      <c r="BQ92" s="433"/>
      <c r="BR92" s="433"/>
      <c r="BS92" s="433"/>
      <c r="BT92" s="433"/>
      <c r="BU92" s="433"/>
    </row>
    <row r="93" spans="1:73" s="264" customFormat="1" x14ac:dyDescent="0.2">
      <c r="A93" s="521"/>
      <c r="B93" s="625"/>
      <c r="C93" s="522">
        <f t="shared" ref="C93:C97" si="59">SUM(D93:BU93)</f>
        <v>0</v>
      </c>
      <c r="D93" s="433"/>
      <c r="E93" s="433"/>
      <c r="F93" s="433"/>
      <c r="G93" s="433"/>
      <c r="H93" s="433"/>
      <c r="I93" s="433"/>
      <c r="J93" s="433"/>
      <c r="K93" s="433"/>
      <c r="L93" s="433"/>
      <c r="M93" s="433"/>
      <c r="N93" s="433"/>
      <c r="O93" s="433"/>
      <c r="P93" s="433"/>
      <c r="Q93" s="433"/>
      <c r="R93" s="433"/>
      <c r="S93" s="433"/>
      <c r="T93" s="433"/>
      <c r="U93" s="433"/>
      <c r="V93" s="433"/>
      <c r="W93" s="433"/>
      <c r="X93" s="433"/>
      <c r="Y93" s="433"/>
      <c r="Z93" s="433"/>
      <c r="AA93" s="433"/>
      <c r="AB93" s="433"/>
      <c r="AC93" s="433"/>
      <c r="AD93" s="433"/>
      <c r="AE93" s="433"/>
      <c r="AF93" s="433"/>
      <c r="AG93" s="433"/>
      <c r="AH93" s="433"/>
      <c r="AI93" s="433"/>
      <c r="AJ93" s="433"/>
      <c r="AK93" s="433"/>
      <c r="AL93" s="433"/>
      <c r="AM93" s="433"/>
      <c r="AN93" s="433"/>
      <c r="AO93" s="433"/>
      <c r="AP93" s="433"/>
      <c r="AQ93" s="433"/>
      <c r="AR93" s="433"/>
      <c r="AS93" s="433"/>
      <c r="AT93" s="433"/>
      <c r="AU93" s="433"/>
      <c r="AV93" s="433"/>
      <c r="AW93" s="433"/>
      <c r="AX93" s="433"/>
      <c r="AY93" s="433"/>
      <c r="AZ93" s="433"/>
      <c r="BA93" s="433"/>
      <c r="BB93" s="433"/>
      <c r="BC93" s="433"/>
      <c r="BD93" s="433"/>
      <c r="BE93" s="433"/>
      <c r="BF93" s="433"/>
      <c r="BG93" s="433"/>
      <c r="BH93" s="433"/>
      <c r="BI93" s="433"/>
      <c r="BJ93" s="433"/>
      <c r="BK93" s="433"/>
      <c r="BL93" s="433"/>
      <c r="BM93" s="433"/>
      <c r="BN93" s="433"/>
      <c r="BO93" s="433"/>
      <c r="BP93" s="433"/>
      <c r="BQ93" s="433"/>
      <c r="BR93" s="433"/>
      <c r="BS93" s="433"/>
      <c r="BT93" s="433"/>
      <c r="BU93" s="433"/>
    </row>
    <row r="94" spans="1:73" s="264" customFormat="1" x14ac:dyDescent="0.2">
      <c r="A94" s="521"/>
      <c r="B94" s="625"/>
      <c r="C94" s="522">
        <f t="shared" si="59"/>
        <v>0</v>
      </c>
      <c r="D94" s="433"/>
      <c r="E94" s="433"/>
      <c r="F94" s="433"/>
      <c r="G94" s="433"/>
      <c r="H94" s="433"/>
      <c r="I94" s="433"/>
      <c r="J94" s="433"/>
      <c r="K94" s="433"/>
      <c r="L94" s="433"/>
      <c r="M94" s="433"/>
      <c r="N94" s="433"/>
      <c r="O94" s="433"/>
      <c r="P94" s="433"/>
      <c r="Q94" s="433"/>
      <c r="R94" s="433"/>
      <c r="S94" s="433"/>
      <c r="T94" s="433"/>
      <c r="U94" s="433"/>
      <c r="V94" s="433"/>
      <c r="W94" s="433"/>
      <c r="X94" s="433"/>
      <c r="Y94" s="433"/>
      <c r="Z94" s="433"/>
      <c r="AA94" s="433"/>
      <c r="AB94" s="433"/>
      <c r="AC94" s="433"/>
      <c r="AD94" s="433"/>
      <c r="AE94" s="433"/>
      <c r="AF94" s="433"/>
      <c r="AG94" s="433"/>
      <c r="AH94" s="433"/>
      <c r="AI94" s="433"/>
      <c r="AJ94" s="433"/>
      <c r="AK94" s="433"/>
      <c r="AL94" s="433"/>
      <c r="AM94" s="433"/>
      <c r="AN94" s="433"/>
      <c r="AO94" s="433"/>
      <c r="AP94" s="433"/>
      <c r="AQ94" s="433"/>
      <c r="AR94" s="433"/>
      <c r="AS94" s="433"/>
      <c r="AT94" s="433"/>
      <c r="AU94" s="433"/>
      <c r="AV94" s="433"/>
      <c r="AW94" s="433"/>
      <c r="AX94" s="433"/>
      <c r="AY94" s="433"/>
      <c r="AZ94" s="433"/>
      <c r="BA94" s="433"/>
      <c r="BB94" s="433"/>
      <c r="BC94" s="433"/>
      <c r="BD94" s="433"/>
      <c r="BE94" s="433"/>
      <c r="BF94" s="433"/>
      <c r="BG94" s="433"/>
      <c r="BH94" s="433"/>
      <c r="BI94" s="433"/>
      <c r="BJ94" s="433"/>
      <c r="BK94" s="433"/>
      <c r="BL94" s="433"/>
      <c r="BM94" s="433"/>
      <c r="BN94" s="433"/>
      <c r="BO94" s="433"/>
      <c r="BP94" s="433"/>
      <c r="BQ94" s="433"/>
      <c r="BR94" s="433"/>
      <c r="BS94" s="433"/>
      <c r="BT94" s="433"/>
      <c r="BU94" s="433"/>
    </row>
    <row r="95" spans="1:73" s="264" customFormat="1" x14ac:dyDescent="0.2">
      <c r="A95" s="521"/>
      <c r="B95" s="625"/>
      <c r="C95" s="522">
        <f t="shared" si="59"/>
        <v>0</v>
      </c>
      <c r="D95" s="433"/>
      <c r="E95" s="433"/>
      <c r="F95" s="433"/>
      <c r="G95" s="433"/>
      <c r="H95" s="433"/>
      <c r="I95" s="433"/>
      <c r="J95" s="433"/>
      <c r="K95" s="433"/>
      <c r="L95" s="433"/>
      <c r="M95" s="433"/>
      <c r="N95" s="433"/>
      <c r="O95" s="433"/>
      <c r="P95" s="433"/>
      <c r="Q95" s="433"/>
      <c r="R95" s="433"/>
      <c r="S95" s="433"/>
      <c r="T95" s="433"/>
      <c r="U95" s="433"/>
      <c r="V95" s="433"/>
      <c r="W95" s="433"/>
      <c r="X95" s="433"/>
      <c r="Y95" s="433"/>
      <c r="Z95" s="433"/>
      <c r="AA95" s="433"/>
      <c r="AB95" s="433"/>
      <c r="AC95" s="433"/>
      <c r="AD95" s="433"/>
      <c r="AE95" s="433"/>
      <c r="AF95" s="433"/>
      <c r="AG95" s="433"/>
      <c r="AH95" s="433"/>
      <c r="AI95" s="433"/>
      <c r="AJ95" s="433"/>
      <c r="AK95" s="433"/>
      <c r="AL95" s="433"/>
      <c r="AM95" s="433"/>
      <c r="AN95" s="433"/>
      <c r="AO95" s="433"/>
      <c r="AP95" s="433"/>
      <c r="AQ95" s="433"/>
      <c r="AR95" s="433"/>
      <c r="AS95" s="433"/>
      <c r="AT95" s="433"/>
      <c r="AU95" s="433"/>
      <c r="AV95" s="433"/>
      <c r="AW95" s="433"/>
      <c r="AX95" s="433"/>
      <c r="AY95" s="433"/>
      <c r="AZ95" s="433"/>
      <c r="BA95" s="433"/>
      <c r="BB95" s="433"/>
      <c r="BC95" s="433"/>
      <c r="BD95" s="433"/>
      <c r="BE95" s="433"/>
      <c r="BF95" s="433"/>
      <c r="BG95" s="433"/>
      <c r="BH95" s="433"/>
      <c r="BI95" s="433"/>
      <c r="BJ95" s="433"/>
      <c r="BK95" s="433"/>
      <c r="BL95" s="433"/>
      <c r="BM95" s="433"/>
      <c r="BN95" s="433"/>
      <c r="BO95" s="433"/>
      <c r="BP95" s="433"/>
      <c r="BQ95" s="433"/>
      <c r="BR95" s="433"/>
      <c r="BS95" s="433"/>
      <c r="BT95" s="433"/>
      <c r="BU95" s="433"/>
    </row>
    <row r="96" spans="1:73" s="264" customFormat="1" x14ac:dyDescent="0.2">
      <c r="A96" s="521"/>
      <c r="B96" s="626"/>
      <c r="C96" s="522">
        <f t="shared" si="59"/>
        <v>0</v>
      </c>
      <c r="D96" s="433"/>
      <c r="E96" s="433"/>
      <c r="F96" s="433"/>
      <c r="G96" s="433"/>
      <c r="H96" s="433"/>
      <c r="I96" s="433"/>
      <c r="J96" s="433"/>
      <c r="K96" s="433"/>
      <c r="L96" s="433"/>
      <c r="M96" s="433"/>
      <c r="N96" s="433"/>
      <c r="O96" s="433"/>
      <c r="P96" s="433"/>
      <c r="Q96" s="433"/>
      <c r="R96" s="433"/>
      <c r="S96" s="433"/>
      <c r="T96" s="433"/>
      <c r="U96" s="433"/>
      <c r="V96" s="433"/>
      <c r="W96" s="433"/>
      <c r="X96" s="433"/>
      <c r="Y96" s="433"/>
      <c r="Z96" s="433"/>
      <c r="AA96" s="433"/>
      <c r="AB96" s="433"/>
      <c r="AC96" s="433"/>
      <c r="AD96" s="433"/>
      <c r="AE96" s="433"/>
      <c r="AF96" s="433"/>
      <c r="AG96" s="433"/>
      <c r="AH96" s="433"/>
      <c r="AI96" s="433"/>
      <c r="AJ96" s="433"/>
      <c r="AK96" s="433"/>
      <c r="AL96" s="433"/>
      <c r="AM96" s="433"/>
      <c r="AN96" s="433"/>
      <c r="AO96" s="433"/>
      <c r="AP96" s="433"/>
      <c r="AQ96" s="433"/>
      <c r="AR96" s="433"/>
      <c r="AS96" s="433"/>
      <c r="AT96" s="433"/>
      <c r="AU96" s="433"/>
      <c r="AV96" s="433"/>
      <c r="AW96" s="433"/>
      <c r="AX96" s="433"/>
      <c r="AY96" s="433"/>
      <c r="AZ96" s="433"/>
      <c r="BA96" s="433"/>
      <c r="BB96" s="433"/>
      <c r="BC96" s="433"/>
      <c r="BD96" s="433"/>
      <c r="BE96" s="433"/>
      <c r="BF96" s="433"/>
      <c r="BG96" s="433"/>
      <c r="BH96" s="433"/>
      <c r="BI96" s="433"/>
      <c r="BJ96" s="433"/>
      <c r="BK96" s="433"/>
      <c r="BL96" s="433"/>
      <c r="BM96" s="433"/>
      <c r="BN96" s="433"/>
      <c r="BO96" s="433"/>
      <c r="BP96" s="433"/>
      <c r="BQ96" s="433"/>
      <c r="BR96" s="433"/>
      <c r="BS96" s="433"/>
      <c r="BT96" s="433"/>
      <c r="BU96" s="433"/>
    </row>
    <row r="97" spans="1:73" s="264" customFormat="1" ht="12" customHeight="1" x14ac:dyDescent="0.25">
      <c r="A97" s="515" t="s">
        <v>599</v>
      </c>
      <c r="B97" s="523">
        <f>B121</f>
        <v>0</v>
      </c>
      <c r="C97" s="523">
        <f t="shared" si="59"/>
        <v>0</v>
      </c>
      <c r="D97" s="525">
        <f>SUM(D92:D96)</f>
        <v>0</v>
      </c>
      <c r="E97" s="525">
        <f t="shared" ref="E97:BO97" si="60">SUM(E92:E96)</f>
        <v>0</v>
      </c>
      <c r="F97" s="525">
        <f t="shared" si="60"/>
        <v>0</v>
      </c>
      <c r="G97" s="525">
        <f t="shared" si="60"/>
        <v>0</v>
      </c>
      <c r="H97" s="525">
        <f t="shared" si="60"/>
        <v>0</v>
      </c>
      <c r="I97" s="525">
        <f t="shared" si="60"/>
        <v>0</v>
      </c>
      <c r="J97" s="525">
        <f t="shared" si="60"/>
        <v>0</v>
      </c>
      <c r="K97" s="525">
        <f t="shared" si="60"/>
        <v>0</v>
      </c>
      <c r="L97" s="525">
        <f t="shared" si="60"/>
        <v>0</v>
      </c>
      <c r="M97" s="525">
        <f t="shared" si="60"/>
        <v>0</v>
      </c>
      <c r="N97" s="525">
        <f t="shared" si="60"/>
        <v>0</v>
      </c>
      <c r="O97" s="525">
        <f t="shared" si="60"/>
        <v>0</v>
      </c>
      <c r="P97" s="525">
        <f t="shared" si="60"/>
        <v>0</v>
      </c>
      <c r="Q97" s="525">
        <f t="shared" si="60"/>
        <v>0</v>
      </c>
      <c r="R97" s="525">
        <f t="shared" si="60"/>
        <v>0</v>
      </c>
      <c r="S97" s="525">
        <f t="shared" si="60"/>
        <v>0</v>
      </c>
      <c r="T97" s="525">
        <f t="shared" si="60"/>
        <v>0</v>
      </c>
      <c r="U97" s="525">
        <f t="shared" si="60"/>
        <v>0</v>
      </c>
      <c r="V97" s="525">
        <f t="shared" si="60"/>
        <v>0</v>
      </c>
      <c r="W97" s="525">
        <f t="shared" si="60"/>
        <v>0</v>
      </c>
      <c r="X97" s="525">
        <f t="shared" si="60"/>
        <v>0</v>
      </c>
      <c r="Y97" s="525">
        <f t="shared" si="60"/>
        <v>0</v>
      </c>
      <c r="Z97" s="525">
        <f t="shared" si="60"/>
        <v>0</v>
      </c>
      <c r="AA97" s="525">
        <f t="shared" si="60"/>
        <v>0</v>
      </c>
      <c r="AB97" s="525">
        <f t="shared" si="60"/>
        <v>0</v>
      </c>
      <c r="AC97" s="525">
        <f t="shared" si="60"/>
        <v>0</v>
      </c>
      <c r="AD97" s="525">
        <f t="shared" si="60"/>
        <v>0</v>
      </c>
      <c r="AE97" s="525">
        <f t="shared" si="60"/>
        <v>0</v>
      </c>
      <c r="AF97" s="525">
        <f t="shared" si="60"/>
        <v>0</v>
      </c>
      <c r="AG97" s="525">
        <f t="shared" si="60"/>
        <v>0</v>
      </c>
      <c r="AH97" s="525">
        <f t="shared" si="60"/>
        <v>0</v>
      </c>
      <c r="AI97" s="525">
        <f t="shared" si="60"/>
        <v>0</v>
      </c>
      <c r="AJ97" s="525">
        <f t="shared" si="60"/>
        <v>0</v>
      </c>
      <c r="AK97" s="525">
        <f t="shared" si="60"/>
        <v>0</v>
      </c>
      <c r="AL97" s="525">
        <f t="shared" si="60"/>
        <v>0</v>
      </c>
      <c r="AM97" s="525">
        <f t="shared" si="60"/>
        <v>0</v>
      </c>
      <c r="AN97" s="525">
        <f t="shared" si="60"/>
        <v>0</v>
      </c>
      <c r="AO97" s="525">
        <f t="shared" si="60"/>
        <v>0</v>
      </c>
      <c r="AP97" s="525">
        <f t="shared" si="60"/>
        <v>0</v>
      </c>
      <c r="AQ97" s="525">
        <f t="shared" si="60"/>
        <v>0</v>
      </c>
      <c r="AR97" s="525">
        <f t="shared" si="60"/>
        <v>0</v>
      </c>
      <c r="AS97" s="525">
        <f t="shared" si="60"/>
        <v>0</v>
      </c>
      <c r="AT97" s="525">
        <f t="shared" si="60"/>
        <v>0</v>
      </c>
      <c r="AU97" s="525">
        <f t="shared" si="60"/>
        <v>0</v>
      </c>
      <c r="AV97" s="525">
        <f t="shared" si="60"/>
        <v>0</v>
      </c>
      <c r="AW97" s="525">
        <f t="shared" si="60"/>
        <v>0</v>
      </c>
      <c r="AX97" s="525">
        <f t="shared" si="60"/>
        <v>0</v>
      </c>
      <c r="AY97" s="525">
        <f t="shared" si="60"/>
        <v>0</v>
      </c>
      <c r="AZ97" s="525">
        <f t="shared" si="60"/>
        <v>0</v>
      </c>
      <c r="BA97" s="525">
        <f t="shared" si="60"/>
        <v>0</v>
      </c>
      <c r="BB97" s="525">
        <f t="shared" si="60"/>
        <v>0</v>
      </c>
      <c r="BC97" s="525">
        <f t="shared" si="60"/>
        <v>0</v>
      </c>
      <c r="BD97" s="525">
        <f t="shared" si="60"/>
        <v>0</v>
      </c>
      <c r="BE97" s="525">
        <f t="shared" si="60"/>
        <v>0</v>
      </c>
      <c r="BF97" s="525">
        <f t="shared" si="60"/>
        <v>0</v>
      </c>
      <c r="BG97" s="525">
        <f t="shared" si="60"/>
        <v>0</v>
      </c>
      <c r="BH97" s="525">
        <f t="shared" si="60"/>
        <v>0</v>
      </c>
      <c r="BI97" s="525">
        <f t="shared" si="60"/>
        <v>0</v>
      </c>
      <c r="BJ97" s="525">
        <f t="shared" si="60"/>
        <v>0</v>
      </c>
      <c r="BK97" s="525">
        <f t="shared" si="60"/>
        <v>0</v>
      </c>
      <c r="BL97" s="525">
        <f t="shared" si="60"/>
        <v>0</v>
      </c>
      <c r="BM97" s="525">
        <f t="shared" si="60"/>
        <v>0</v>
      </c>
      <c r="BN97" s="525">
        <f t="shared" si="60"/>
        <v>0</v>
      </c>
      <c r="BO97" s="525">
        <f t="shared" si="60"/>
        <v>0</v>
      </c>
      <c r="BP97" s="525">
        <f t="shared" ref="BP97:BU97" si="61">SUM(BP92:BP96)</f>
        <v>0</v>
      </c>
      <c r="BQ97" s="525">
        <f t="shared" si="61"/>
        <v>0</v>
      </c>
      <c r="BR97" s="525">
        <f t="shared" si="61"/>
        <v>0</v>
      </c>
      <c r="BS97" s="525">
        <f t="shared" si="61"/>
        <v>0</v>
      </c>
      <c r="BT97" s="525">
        <f t="shared" si="61"/>
        <v>0</v>
      </c>
      <c r="BU97" s="525">
        <f t="shared" si="61"/>
        <v>0</v>
      </c>
    </row>
    <row r="98" spans="1:73" ht="12" customHeight="1" x14ac:dyDescent="0.2">
      <c r="A98" s="3"/>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526"/>
      <c r="BL98" s="526"/>
      <c r="BM98" s="526"/>
      <c r="BN98" s="526"/>
      <c r="BO98" s="526"/>
      <c r="BP98" s="526"/>
    </row>
    <row r="99" spans="1:73" s="24" customFormat="1" ht="12" customHeight="1" x14ac:dyDescent="0.25">
      <c r="A99" s="92" t="s">
        <v>460</v>
      </c>
      <c r="B99" s="278"/>
      <c r="C99" s="279">
        <f>SUM(D99:BU99)</f>
        <v>0</v>
      </c>
      <c r="D99" s="277">
        <f>SUM(D10,D40:D42,D73,D81,D89,-D97)</f>
        <v>0</v>
      </c>
      <c r="E99" s="277">
        <f t="shared" ref="E99:BP99" si="62">SUM(E10,E40:E42,E73,E81,E89,-E97)</f>
        <v>0</v>
      </c>
      <c r="F99" s="277">
        <f t="shared" si="62"/>
        <v>0</v>
      </c>
      <c r="G99" s="277">
        <f t="shared" si="62"/>
        <v>0</v>
      </c>
      <c r="H99" s="277">
        <f t="shared" si="62"/>
        <v>0</v>
      </c>
      <c r="I99" s="277">
        <f t="shared" si="62"/>
        <v>0</v>
      </c>
      <c r="J99" s="277">
        <f t="shared" si="62"/>
        <v>0</v>
      </c>
      <c r="K99" s="277">
        <f t="shared" si="62"/>
        <v>0</v>
      </c>
      <c r="L99" s="277">
        <f t="shared" si="62"/>
        <v>0</v>
      </c>
      <c r="M99" s="277">
        <f t="shared" si="62"/>
        <v>0</v>
      </c>
      <c r="N99" s="277">
        <f t="shared" si="62"/>
        <v>0</v>
      </c>
      <c r="O99" s="277">
        <f t="shared" si="62"/>
        <v>0</v>
      </c>
      <c r="P99" s="277">
        <f t="shared" si="62"/>
        <v>0</v>
      </c>
      <c r="Q99" s="277">
        <f t="shared" si="62"/>
        <v>0</v>
      </c>
      <c r="R99" s="277">
        <f t="shared" si="62"/>
        <v>0</v>
      </c>
      <c r="S99" s="277">
        <f t="shared" si="62"/>
        <v>0</v>
      </c>
      <c r="T99" s="277">
        <f t="shared" si="62"/>
        <v>0</v>
      </c>
      <c r="U99" s="277">
        <f t="shared" si="62"/>
        <v>0</v>
      </c>
      <c r="V99" s="277">
        <f t="shared" si="62"/>
        <v>0</v>
      </c>
      <c r="W99" s="277">
        <f t="shared" si="62"/>
        <v>0</v>
      </c>
      <c r="X99" s="277">
        <f t="shared" si="62"/>
        <v>0</v>
      </c>
      <c r="Y99" s="277">
        <f t="shared" si="62"/>
        <v>0</v>
      </c>
      <c r="Z99" s="277">
        <f t="shared" si="62"/>
        <v>0</v>
      </c>
      <c r="AA99" s="277">
        <f t="shared" si="62"/>
        <v>0</v>
      </c>
      <c r="AB99" s="277">
        <f t="shared" si="62"/>
        <v>0</v>
      </c>
      <c r="AC99" s="277">
        <f t="shared" si="62"/>
        <v>0</v>
      </c>
      <c r="AD99" s="277">
        <f t="shared" si="62"/>
        <v>0</v>
      </c>
      <c r="AE99" s="277">
        <f t="shared" si="62"/>
        <v>0</v>
      </c>
      <c r="AF99" s="277">
        <f t="shared" si="62"/>
        <v>0</v>
      </c>
      <c r="AG99" s="277">
        <f t="shared" si="62"/>
        <v>0</v>
      </c>
      <c r="AH99" s="277">
        <f t="shared" si="62"/>
        <v>0</v>
      </c>
      <c r="AI99" s="277">
        <f t="shared" si="62"/>
        <v>0</v>
      </c>
      <c r="AJ99" s="277">
        <f t="shared" si="62"/>
        <v>0</v>
      </c>
      <c r="AK99" s="277">
        <f t="shared" si="62"/>
        <v>0</v>
      </c>
      <c r="AL99" s="277">
        <f t="shared" si="62"/>
        <v>0</v>
      </c>
      <c r="AM99" s="277">
        <f t="shared" si="62"/>
        <v>0</v>
      </c>
      <c r="AN99" s="277">
        <f t="shared" si="62"/>
        <v>0</v>
      </c>
      <c r="AO99" s="277">
        <f t="shared" si="62"/>
        <v>0</v>
      </c>
      <c r="AP99" s="277">
        <f t="shared" si="62"/>
        <v>0</v>
      </c>
      <c r="AQ99" s="277">
        <f t="shared" si="62"/>
        <v>0</v>
      </c>
      <c r="AR99" s="277">
        <f t="shared" si="62"/>
        <v>0</v>
      </c>
      <c r="AS99" s="277">
        <f t="shared" si="62"/>
        <v>0</v>
      </c>
      <c r="AT99" s="277">
        <f t="shared" si="62"/>
        <v>0</v>
      </c>
      <c r="AU99" s="277">
        <f t="shared" si="62"/>
        <v>0</v>
      </c>
      <c r="AV99" s="277">
        <f t="shared" si="62"/>
        <v>0</v>
      </c>
      <c r="AW99" s="277">
        <f t="shared" si="62"/>
        <v>0</v>
      </c>
      <c r="AX99" s="277">
        <f t="shared" si="62"/>
        <v>0</v>
      </c>
      <c r="AY99" s="277">
        <f t="shared" si="62"/>
        <v>0</v>
      </c>
      <c r="AZ99" s="277">
        <f t="shared" si="62"/>
        <v>0</v>
      </c>
      <c r="BA99" s="277">
        <f t="shared" si="62"/>
        <v>0</v>
      </c>
      <c r="BB99" s="277">
        <f t="shared" si="62"/>
        <v>0</v>
      </c>
      <c r="BC99" s="277">
        <f t="shared" si="62"/>
        <v>0</v>
      </c>
      <c r="BD99" s="277">
        <f t="shared" si="62"/>
        <v>0</v>
      </c>
      <c r="BE99" s="277">
        <f t="shared" si="62"/>
        <v>0</v>
      </c>
      <c r="BF99" s="277">
        <f t="shared" si="62"/>
        <v>0</v>
      </c>
      <c r="BG99" s="277">
        <f t="shared" si="62"/>
        <v>0</v>
      </c>
      <c r="BH99" s="277">
        <f t="shared" si="62"/>
        <v>0</v>
      </c>
      <c r="BI99" s="277">
        <f t="shared" si="62"/>
        <v>0</v>
      </c>
      <c r="BJ99" s="277">
        <f t="shared" si="62"/>
        <v>0</v>
      </c>
      <c r="BK99" s="277">
        <f t="shared" si="62"/>
        <v>0</v>
      </c>
      <c r="BL99" s="277">
        <f t="shared" si="62"/>
        <v>0</v>
      </c>
      <c r="BM99" s="277">
        <f t="shared" si="62"/>
        <v>0</v>
      </c>
      <c r="BN99" s="277">
        <f t="shared" si="62"/>
        <v>0</v>
      </c>
      <c r="BO99" s="277">
        <f t="shared" si="62"/>
        <v>0</v>
      </c>
      <c r="BP99" s="277">
        <f t="shared" si="62"/>
        <v>0</v>
      </c>
      <c r="BQ99" s="277">
        <f t="shared" ref="BQ99:BU99" si="63">SUM(BQ10,BQ40:BQ42,BQ73,BQ81,BQ89,-BQ97)</f>
        <v>0</v>
      </c>
      <c r="BR99" s="277">
        <f t="shared" si="63"/>
        <v>0</v>
      </c>
      <c r="BS99" s="277">
        <f t="shared" si="63"/>
        <v>0</v>
      </c>
      <c r="BT99" s="277">
        <f t="shared" si="63"/>
        <v>0</v>
      </c>
      <c r="BU99" s="277">
        <f t="shared" si="63"/>
        <v>0</v>
      </c>
    </row>
    <row r="100" spans="1:73" s="512" customFormat="1" ht="12" customHeight="1" x14ac:dyDescent="0.25">
      <c r="A100" s="507" t="str">
        <f>Factors!$A$42</f>
        <v>Non-QALY Discount Factors @ 3.5% / 3.0%</v>
      </c>
      <c r="B100" s="508"/>
      <c r="C100" s="509">
        <f>SUM(D100:BU100)</f>
        <v>27.5181200477776</v>
      </c>
      <c r="D100" s="510">
        <f>Factors!C$42</f>
        <v>1</v>
      </c>
      <c r="E100" s="510">
        <f>Factors!D$42</f>
        <v>0.96618357487922713</v>
      </c>
      <c r="F100" s="510">
        <f>Factors!E$42</f>
        <v>0.93351070036640305</v>
      </c>
      <c r="G100" s="510">
        <f>Factors!F$42</f>
        <v>0.90194270566802237</v>
      </c>
      <c r="H100" s="510">
        <f>Factors!G$42</f>
        <v>0.87144222769857238</v>
      </c>
      <c r="I100" s="510">
        <f>Factors!H$42</f>
        <v>0.84197316685852408</v>
      </c>
      <c r="J100" s="510">
        <f>Factors!I$42</f>
        <v>0.81350064430775282</v>
      </c>
      <c r="K100" s="510">
        <f>Factors!J$42</f>
        <v>0.78599096068381924</v>
      </c>
      <c r="L100" s="510">
        <f>Factors!K$42</f>
        <v>0.75941155621625056</v>
      </c>
      <c r="M100" s="510">
        <f>Factors!L$42</f>
        <v>0.73373097218961414</v>
      </c>
      <c r="N100" s="510">
        <f>Factors!M$42</f>
        <v>0.70891881370977217</v>
      </c>
      <c r="O100" s="510">
        <f>Factors!N$42</f>
        <v>0.68494571372924851</v>
      </c>
      <c r="P100" s="510">
        <f>Factors!O$42</f>
        <v>0.66178329828912907</v>
      </c>
      <c r="Q100" s="510">
        <f>Factors!P$42</f>
        <v>0.63940415293635666</v>
      </c>
      <c r="R100" s="510">
        <f>Factors!Q$42</f>
        <v>0.61778179027667313</v>
      </c>
      <c r="S100" s="510">
        <f>Factors!R$42</f>
        <v>0.59689061862480497</v>
      </c>
      <c r="T100" s="510">
        <f>Factors!S$42</f>
        <v>0.57670591171478747</v>
      </c>
      <c r="U100" s="510">
        <f>Factors!T$42</f>
        <v>0.55720377943457733</v>
      </c>
      <c r="V100" s="510">
        <f>Factors!U$42</f>
        <v>0.53836113955031628</v>
      </c>
      <c r="W100" s="510">
        <f>Factors!V$42</f>
        <v>0.520155690386779</v>
      </c>
      <c r="X100" s="510">
        <f>Factors!W$42</f>
        <v>0.50256588443167061</v>
      </c>
      <c r="Y100" s="510">
        <f>Factors!X$42</f>
        <v>0.48557090283253201</v>
      </c>
      <c r="Z100" s="510">
        <f>Factors!Y$42</f>
        <v>0.46915063075606961</v>
      </c>
      <c r="AA100" s="510">
        <f>Factors!Z$42</f>
        <v>0.45328563358074364</v>
      </c>
      <c r="AB100" s="510">
        <f>Factors!AA$42</f>
        <v>0.43795713389443836</v>
      </c>
      <c r="AC100" s="510">
        <f>Factors!AB$42</f>
        <v>0.42314698926998878</v>
      </c>
      <c r="AD100" s="510">
        <f>Factors!AC$42</f>
        <v>0.40883767079225974</v>
      </c>
      <c r="AE100" s="510">
        <f>Factors!AD$42</f>
        <v>0.39501224231136212</v>
      </c>
      <c r="AF100" s="510">
        <f>Factors!AE$42</f>
        <v>0.38165434039745133</v>
      </c>
      <c r="AG100" s="510">
        <f>Factors!AF$42</f>
        <v>0.36874815497338298</v>
      </c>
      <c r="AH100" s="510">
        <f>Factors!AG$42</f>
        <v>0.35627841060230242</v>
      </c>
      <c r="AI100" s="510">
        <f>Factors!AH$42</f>
        <v>0.34590136951679845</v>
      </c>
      <c r="AJ100" s="510">
        <f>Factors!AI$42</f>
        <v>0.33582657234640628</v>
      </c>
      <c r="AK100" s="510">
        <f>Factors!AJ$42</f>
        <v>0.32604521587029733</v>
      </c>
      <c r="AL100" s="510">
        <f>Factors!AK$42</f>
        <v>0.31654875327213333</v>
      </c>
      <c r="AM100" s="510">
        <f>Factors!AL$42</f>
        <v>0.30732888667197411</v>
      </c>
      <c r="AN100" s="510">
        <f>Factors!AM$42</f>
        <v>0.29837755987570302</v>
      </c>
      <c r="AO100" s="510">
        <f>Factors!AN$42</f>
        <v>0.28968695133563399</v>
      </c>
      <c r="AP100" s="510">
        <f>Factors!AO$42</f>
        <v>0.28124946731614953</v>
      </c>
      <c r="AQ100" s="510">
        <f>Factors!AP$42</f>
        <v>0.2730577352583976</v>
      </c>
      <c r="AR100" s="510">
        <f>Factors!AQ$42</f>
        <v>0.26510459733825009</v>
      </c>
      <c r="AS100" s="510">
        <f>Factors!AR$42</f>
        <v>0.25738310421189331</v>
      </c>
      <c r="AT100" s="510">
        <f>Factors!AS$42</f>
        <v>0.24988650894358574</v>
      </c>
      <c r="AU100" s="510">
        <f>Factors!AT$42</f>
        <v>0.24260826111027742</v>
      </c>
      <c r="AV100" s="510">
        <f>Factors!AU$42</f>
        <v>0.23554200107793924</v>
      </c>
      <c r="AW100" s="510">
        <f>Factors!AV$42</f>
        <v>0.2286815544446012</v>
      </c>
      <c r="AX100" s="510">
        <f>Factors!AW$42</f>
        <v>0.22202092664524387</v>
      </c>
      <c r="AY100" s="510">
        <f>Factors!AX$42</f>
        <v>0.215554297713829</v>
      </c>
      <c r="AZ100" s="510">
        <f>Factors!AY$42</f>
        <v>0.20927601719789224</v>
      </c>
      <c r="BA100" s="510">
        <f>Factors!AZ$42</f>
        <v>0.20318059922125459</v>
      </c>
      <c r="BB100" s="510">
        <f>Factors!BA$42</f>
        <v>0.19726271769053844</v>
      </c>
      <c r="BC100" s="510">
        <f>Factors!BB$42</f>
        <v>0.19151720164129946</v>
      </c>
      <c r="BD100" s="510">
        <f>Factors!BC$42</f>
        <v>0.18593903071970821</v>
      </c>
      <c r="BE100" s="510">
        <f>Factors!BD$42</f>
        <v>0.18052333079583321</v>
      </c>
      <c r="BF100" s="510">
        <f>Factors!BE$42</f>
        <v>0.17526536970469245</v>
      </c>
      <c r="BG100" s="510">
        <f>Factors!BF$42</f>
        <v>0.17016055311135189</v>
      </c>
      <c r="BH100" s="510">
        <f>Factors!BG$42</f>
        <v>0.16520442049645814</v>
      </c>
      <c r="BI100" s="510">
        <f>Factors!BH$42</f>
        <v>0.16039264125869723</v>
      </c>
      <c r="BJ100" s="510">
        <f>Factors!BI$42</f>
        <v>0.15572101093077401</v>
      </c>
      <c r="BK100" s="511">
        <f>Factors!BJ$42</f>
        <v>0.15118544750560584</v>
      </c>
      <c r="BL100" s="511">
        <f>Factors!BK$42</f>
        <v>0.14678198786952024</v>
      </c>
      <c r="BM100" s="511">
        <f>Factors!BL$42</f>
        <v>0.14250678433934003</v>
      </c>
      <c r="BN100" s="511">
        <f>Factors!BM$42</f>
        <v>0.13835610130033013</v>
      </c>
      <c r="BO100" s="511">
        <f>Factors!BN$42</f>
        <v>0.13432631194206809</v>
      </c>
      <c r="BP100" s="511">
        <f>Factors!BO$42</f>
        <v>0.1304138950893865</v>
      </c>
      <c r="BQ100" s="511">
        <f>Factors!BP$42</f>
        <v>0.12661543212561796</v>
      </c>
      <c r="BR100" s="511">
        <f>Factors!BQ$42</f>
        <v>0.12292760400545433</v>
      </c>
      <c r="BS100" s="511">
        <f>Factors!BR$42</f>
        <v>0.11934718835481002</v>
      </c>
      <c r="BT100" s="511">
        <f>Factors!BS$42</f>
        <v>0.11587105665515536</v>
      </c>
      <c r="BU100" s="511">
        <f>Factors!BT$42</f>
        <v>0.11249617150985958</v>
      </c>
    </row>
    <row r="101" spans="1:73" s="24" customFormat="1" ht="12" customHeight="1" x14ac:dyDescent="0.25">
      <c r="A101" s="92" t="s">
        <v>355</v>
      </c>
      <c r="B101" s="279">
        <f>IF(C101=0,0,C101/$B$104)</f>
        <v>0</v>
      </c>
      <c r="C101" s="279">
        <f>SUM(D101:BU101)</f>
        <v>0</v>
      </c>
      <c r="D101" s="277">
        <f t="shared" ref="D101:AI101" si="64">D99*D100</f>
        <v>0</v>
      </c>
      <c r="E101" s="277">
        <f t="shared" si="64"/>
        <v>0</v>
      </c>
      <c r="F101" s="277">
        <f t="shared" si="64"/>
        <v>0</v>
      </c>
      <c r="G101" s="277">
        <f t="shared" si="64"/>
        <v>0</v>
      </c>
      <c r="H101" s="277">
        <f t="shared" si="64"/>
        <v>0</v>
      </c>
      <c r="I101" s="277">
        <f t="shared" si="64"/>
        <v>0</v>
      </c>
      <c r="J101" s="277">
        <f t="shared" si="64"/>
        <v>0</v>
      </c>
      <c r="K101" s="277">
        <f t="shared" si="64"/>
        <v>0</v>
      </c>
      <c r="L101" s="277">
        <f t="shared" si="64"/>
        <v>0</v>
      </c>
      <c r="M101" s="277">
        <f t="shared" si="64"/>
        <v>0</v>
      </c>
      <c r="N101" s="277">
        <f t="shared" si="64"/>
        <v>0</v>
      </c>
      <c r="O101" s="277">
        <f t="shared" si="64"/>
        <v>0</v>
      </c>
      <c r="P101" s="277">
        <f t="shared" si="64"/>
        <v>0</v>
      </c>
      <c r="Q101" s="277">
        <f t="shared" si="64"/>
        <v>0</v>
      </c>
      <c r="R101" s="277">
        <f t="shared" si="64"/>
        <v>0</v>
      </c>
      <c r="S101" s="277">
        <f t="shared" si="64"/>
        <v>0</v>
      </c>
      <c r="T101" s="277">
        <f t="shared" si="64"/>
        <v>0</v>
      </c>
      <c r="U101" s="277">
        <f t="shared" si="64"/>
        <v>0</v>
      </c>
      <c r="V101" s="277">
        <f t="shared" si="64"/>
        <v>0</v>
      </c>
      <c r="W101" s="277">
        <f t="shared" si="64"/>
        <v>0</v>
      </c>
      <c r="X101" s="277">
        <f t="shared" si="64"/>
        <v>0</v>
      </c>
      <c r="Y101" s="277">
        <f t="shared" si="64"/>
        <v>0</v>
      </c>
      <c r="Z101" s="277">
        <f t="shared" si="64"/>
        <v>0</v>
      </c>
      <c r="AA101" s="277">
        <f t="shared" si="64"/>
        <v>0</v>
      </c>
      <c r="AB101" s="277">
        <f t="shared" si="64"/>
        <v>0</v>
      </c>
      <c r="AC101" s="277">
        <f t="shared" si="64"/>
        <v>0</v>
      </c>
      <c r="AD101" s="277">
        <f t="shared" si="64"/>
        <v>0</v>
      </c>
      <c r="AE101" s="277">
        <f t="shared" si="64"/>
        <v>0</v>
      </c>
      <c r="AF101" s="277">
        <f t="shared" si="64"/>
        <v>0</v>
      </c>
      <c r="AG101" s="277">
        <f t="shared" si="64"/>
        <v>0</v>
      </c>
      <c r="AH101" s="277">
        <f t="shared" si="64"/>
        <v>0</v>
      </c>
      <c r="AI101" s="277">
        <f t="shared" si="64"/>
        <v>0</v>
      </c>
      <c r="AJ101" s="277">
        <f t="shared" ref="AJ101:BK101" si="65">AJ99*AJ100</f>
        <v>0</v>
      </c>
      <c r="AK101" s="277">
        <f t="shared" si="65"/>
        <v>0</v>
      </c>
      <c r="AL101" s="277">
        <f t="shared" si="65"/>
        <v>0</v>
      </c>
      <c r="AM101" s="277">
        <f t="shared" si="65"/>
        <v>0</v>
      </c>
      <c r="AN101" s="277">
        <f t="shared" si="65"/>
        <v>0</v>
      </c>
      <c r="AO101" s="277">
        <f t="shared" si="65"/>
        <v>0</v>
      </c>
      <c r="AP101" s="277">
        <f t="shared" si="65"/>
        <v>0</v>
      </c>
      <c r="AQ101" s="277">
        <f t="shared" si="65"/>
        <v>0</v>
      </c>
      <c r="AR101" s="277">
        <f t="shared" si="65"/>
        <v>0</v>
      </c>
      <c r="AS101" s="277">
        <f t="shared" si="65"/>
        <v>0</v>
      </c>
      <c r="AT101" s="277">
        <f t="shared" si="65"/>
        <v>0</v>
      </c>
      <c r="AU101" s="277">
        <f t="shared" si="65"/>
        <v>0</v>
      </c>
      <c r="AV101" s="277">
        <f t="shared" si="65"/>
        <v>0</v>
      </c>
      <c r="AW101" s="277">
        <f t="shared" si="65"/>
        <v>0</v>
      </c>
      <c r="AX101" s="277">
        <f t="shared" si="65"/>
        <v>0</v>
      </c>
      <c r="AY101" s="277">
        <f t="shared" si="65"/>
        <v>0</v>
      </c>
      <c r="AZ101" s="277">
        <f t="shared" si="65"/>
        <v>0</v>
      </c>
      <c r="BA101" s="277">
        <f t="shared" si="65"/>
        <v>0</v>
      </c>
      <c r="BB101" s="277">
        <f t="shared" si="65"/>
        <v>0</v>
      </c>
      <c r="BC101" s="277">
        <f t="shared" si="65"/>
        <v>0</v>
      </c>
      <c r="BD101" s="277">
        <f t="shared" si="65"/>
        <v>0</v>
      </c>
      <c r="BE101" s="277">
        <f t="shared" si="65"/>
        <v>0</v>
      </c>
      <c r="BF101" s="277">
        <f t="shared" si="65"/>
        <v>0</v>
      </c>
      <c r="BG101" s="277">
        <f t="shared" si="65"/>
        <v>0</v>
      </c>
      <c r="BH101" s="277">
        <f t="shared" si="65"/>
        <v>0</v>
      </c>
      <c r="BI101" s="277">
        <f t="shared" si="65"/>
        <v>0</v>
      </c>
      <c r="BJ101" s="277">
        <f t="shared" si="65"/>
        <v>0</v>
      </c>
      <c r="BK101" s="282">
        <f t="shared" si="65"/>
        <v>0</v>
      </c>
      <c r="BL101" s="282">
        <f t="shared" ref="BL101:BP101" si="66">BL99*BL100</f>
        <v>0</v>
      </c>
      <c r="BM101" s="282">
        <f t="shared" si="66"/>
        <v>0</v>
      </c>
      <c r="BN101" s="282">
        <f t="shared" si="66"/>
        <v>0</v>
      </c>
      <c r="BO101" s="282">
        <f t="shared" si="66"/>
        <v>0</v>
      </c>
      <c r="BP101" s="282">
        <f t="shared" si="66"/>
        <v>0</v>
      </c>
      <c r="BQ101" s="282">
        <f t="shared" ref="BQ101:BU101" si="67">BQ99*BQ100</f>
        <v>0</v>
      </c>
      <c r="BR101" s="282">
        <f t="shared" si="67"/>
        <v>0</v>
      </c>
      <c r="BS101" s="282">
        <f t="shared" si="67"/>
        <v>0</v>
      </c>
      <c r="BT101" s="282">
        <f t="shared" si="67"/>
        <v>0</v>
      </c>
      <c r="BU101" s="282">
        <f t="shared" si="67"/>
        <v>0</v>
      </c>
    </row>
    <row r="102" spans="1:73" x14ac:dyDescent="0.2">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186"/>
      <c r="BL102" s="186"/>
      <c r="BM102" s="186"/>
      <c r="BN102" s="186"/>
      <c r="BO102" s="186"/>
      <c r="BP102" s="186"/>
    </row>
    <row r="103" spans="1:73" ht="12" customHeight="1" x14ac:dyDescent="0.25">
      <c r="A103" s="6" t="str">
        <f>Factors!H14</f>
        <v>Project life (whole years)</v>
      </c>
      <c r="B103" s="272">
        <f>Factors!H15</f>
        <v>70</v>
      </c>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186"/>
      <c r="BL103" s="186"/>
      <c r="BM103" s="186"/>
      <c r="BN103" s="186"/>
      <c r="BO103" s="186"/>
      <c r="BP103" s="186"/>
    </row>
    <row r="104" spans="1:73" ht="12" customHeight="1" x14ac:dyDescent="0.25">
      <c r="A104" s="6" t="s">
        <v>359</v>
      </c>
      <c r="B104" s="273">
        <f>Factors!$BU$42</f>
        <v>27.5181200477776</v>
      </c>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186"/>
      <c r="BL104" s="186"/>
      <c r="BM104" s="186"/>
      <c r="BN104" s="186"/>
      <c r="BO104" s="186"/>
      <c r="BP104" s="186"/>
    </row>
    <row r="105" spans="1:73" ht="12" customHeight="1" x14ac:dyDescent="0.2">
      <c r="B105" s="38"/>
      <c r="C105" s="37"/>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187"/>
      <c r="BL105" s="187"/>
      <c r="BM105" s="187"/>
      <c r="BN105" s="187"/>
      <c r="BO105" s="187"/>
      <c r="BP105" s="187"/>
    </row>
    <row r="106" spans="1:73" ht="12" customHeight="1" x14ac:dyDescent="0.25">
      <c r="A106" s="129" t="s">
        <v>350</v>
      </c>
      <c r="B106" s="137" t="s">
        <v>424</v>
      </c>
      <c r="C106" s="137" t="s">
        <v>579</v>
      </c>
      <c r="D106" s="74">
        <v>0</v>
      </c>
      <c r="E106" s="74">
        <v>1</v>
      </c>
      <c r="F106" s="74">
        <v>2</v>
      </c>
      <c r="G106" s="74">
        <v>3</v>
      </c>
      <c r="H106" s="74">
        <v>4</v>
      </c>
      <c r="I106" s="74">
        <v>5</v>
      </c>
      <c r="J106" s="74">
        <v>6</v>
      </c>
      <c r="K106" s="74">
        <v>7</v>
      </c>
      <c r="L106" s="74">
        <v>8</v>
      </c>
      <c r="M106" s="74">
        <v>9</v>
      </c>
      <c r="N106" s="74">
        <v>10</v>
      </c>
      <c r="O106" s="74">
        <v>11</v>
      </c>
      <c r="P106" s="74">
        <v>12</v>
      </c>
      <c r="Q106" s="74">
        <v>13</v>
      </c>
      <c r="R106" s="74">
        <v>14</v>
      </c>
      <c r="S106" s="74">
        <v>15</v>
      </c>
      <c r="T106" s="74">
        <v>16</v>
      </c>
      <c r="U106" s="74">
        <v>17</v>
      </c>
      <c r="V106" s="74">
        <v>18</v>
      </c>
      <c r="W106" s="74">
        <v>19</v>
      </c>
      <c r="X106" s="74">
        <v>20</v>
      </c>
      <c r="Y106" s="74">
        <v>21</v>
      </c>
      <c r="Z106" s="74">
        <v>22</v>
      </c>
      <c r="AA106" s="74">
        <v>23</v>
      </c>
      <c r="AB106" s="74">
        <v>24</v>
      </c>
      <c r="AC106" s="74">
        <v>25</v>
      </c>
      <c r="AD106" s="74">
        <v>26</v>
      </c>
      <c r="AE106" s="74">
        <v>27</v>
      </c>
      <c r="AF106" s="74">
        <v>28</v>
      </c>
      <c r="AG106" s="74">
        <v>29</v>
      </c>
      <c r="AH106" s="74">
        <v>30</v>
      </c>
      <c r="AI106" s="74">
        <v>31</v>
      </c>
      <c r="AJ106" s="74">
        <v>32</v>
      </c>
      <c r="AK106" s="74">
        <v>33</v>
      </c>
      <c r="AL106" s="74">
        <v>34</v>
      </c>
      <c r="AM106" s="74">
        <v>35</v>
      </c>
      <c r="AN106" s="74">
        <v>36</v>
      </c>
      <c r="AO106" s="74">
        <v>37</v>
      </c>
      <c r="AP106" s="74">
        <v>38</v>
      </c>
      <c r="AQ106" s="74">
        <v>39</v>
      </c>
      <c r="AR106" s="74">
        <v>40</v>
      </c>
      <c r="AS106" s="74">
        <v>41</v>
      </c>
      <c r="AT106" s="74">
        <v>42</v>
      </c>
      <c r="AU106" s="74">
        <v>43</v>
      </c>
      <c r="AV106" s="74">
        <v>44</v>
      </c>
      <c r="AW106" s="74">
        <v>45</v>
      </c>
      <c r="AX106" s="74">
        <v>46</v>
      </c>
      <c r="AY106" s="74">
        <v>47</v>
      </c>
      <c r="AZ106" s="74">
        <v>48</v>
      </c>
      <c r="BA106" s="74">
        <v>49</v>
      </c>
      <c r="BB106" s="74">
        <v>50</v>
      </c>
      <c r="BC106" s="74">
        <v>51</v>
      </c>
      <c r="BD106" s="74">
        <v>52</v>
      </c>
      <c r="BE106" s="74">
        <v>53</v>
      </c>
      <c r="BF106" s="74">
        <v>54</v>
      </c>
      <c r="BG106" s="74">
        <v>55</v>
      </c>
      <c r="BH106" s="74">
        <v>56</v>
      </c>
      <c r="BI106" s="74">
        <v>57</v>
      </c>
      <c r="BJ106" s="74">
        <v>58</v>
      </c>
      <c r="BK106" s="188">
        <v>59</v>
      </c>
      <c r="BL106" s="188">
        <v>60</v>
      </c>
      <c r="BM106" s="188">
        <v>61</v>
      </c>
      <c r="BN106" s="188">
        <v>62</v>
      </c>
      <c r="BO106" s="188">
        <v>63</v>
      </c>
      <c r="BP106" s="188">
        <v>64</v>
      </c>
      <c r="BQ106" s="188">
        <v>65</v>
      </c>
      <c r="BR106" s="188">
        <v>66</v>
      </c>
      <c r="BS106" s="188">
        <v>67</v>
      </c>
      <c r="BT106" s="188">
        <v>68</v>
      </c>
      <c r="BU106" s="188">
        <v>69</v>
      </c>
    </row>
    <row r="107" spans="1:73" ht="12" customHeight="1" x14ac:dyDescent="0.25">
      <c r="A107" s="6" t="s">
        <v>71</v>
      </c>
      <c r="B107" s="274">
        <f t="shared" ref="B107:B123" si="68">IF(C107=0,0,C107/$B$104)</f>
        <v>0</v>
      </c>
      <c r="C107" s="275">
        <f>SUM(D107:BU107)</f>
        <v>0</v>
      </c>
      <c r="D107" s="275">
        <f>D10</f>
        <v>0</v>
      </c>
      <c r="E107" s="275">
        <f>IF(E$106&gt;($B$103-1),"",E10*E$100)</f>
        <v>0</v>
      </c>
      <c r="F107" s="533">
        <f t="shared" ref="F107:BQ107" si="69">IF(F$106&gt;($B$103-1),"",F10*F$100)</f>
        <v>0</v>
      </c>
      <c r="G107" s="533">
        <f t="shared" si="69"/>
        <v>0</v>
      </c>
      <c r="H107" s="533">
        <f t="shared" si="69"/>
        <v>0</v>
      </c>
      <c r="I107" s="533">
        <f t="shared" si="69"/>
        <v>0</v>
      </c>
      <c r="J107" s="533">
        <f t="shared" si="69"/>
        <v>0</v>
      </c>
      <c r="K107" s="533">
        <f t="shared" si="69"/>
        <v>0</v>
      </c>
      <c r="L107" s="533">
        <f t="shared" si="69"/>
        <v>0</v>
      </c>
      <c r="M107" s="533">
        <f t="shared" si="69"/>
        <v>0</v>
      </c>
      <c r="N107" s="533">
        <f t="shared" si="69"/>
        <v>0</v>
      </c>
      <c r="O107" s="533">
        <f t="shared" si="69"/>
        <v>0</v>
      </c>
      <c r="P107" s="533">
        <f t="shared" si="69"/>
        <v>0</v>
      </c>
      <c r="Q107" s="533">
        <f t="shared" si="69"/>
        <v>0</v>
      </c>
      <c r="R107" s="533">
        <f t="shared" si="69"/>
        <v>0</v>
      </c>
      <c r="S107" s="533">
        <f t="shared" si="69"/>
        <v>0</v>
      </c>
      <c r="T107" s="533">
        <f t="shared" si="69"/>
        <v>0</v>
      </c>
      <c r="U107" s="533">
        <f t="shared" si="69"/>
        <v>0</v>
      </c>
      <c r="V107" s="533">
        <f t="shared" si="69"/>
        <v>0</v>
      </c>
      <c r="W107" s="533">
        <f t="shared" si="69"/>
        <v>0</v>
      </c>
      <c r="X107" s="533">
        <f t="shared" si="69"/>
        <v>0</v>
      </c>
      <c r="Y107" s="533">
        <f t="shared" si="69"/>
        <v>0</v>
      </c>
      <c r="Z107" s="533">
        <f t="shared" si="69"/>
        <v>0</v>
      </c>
      <c r="AA107" s="533">
        <f t="shared" si="69"/>
        <v>0</v>
      </c>
      <c r="AB107" s="533">
        <f t="shared" si="69"/>
        <v>0</v>
      </c>
      <c r="AC107" s="533">
        <f t="shared" si="69"/>
        <v>0</v>
      </c>
      <c r="AD107" s="533">
        <f t="shared" si="69"/>
        <v>0</v>
      </c>
      <c r="AE107" s="533">
        <f t="shared" si="69"/>
        <v>0</v>
      </c>
      <c r="AF107" s="533">
        <f t="shared" si="69"/>
        <v>0</v>
      </c>
      <c r="AG107" s="533">
        <f t="shared" si="69"/>
        <v>0</v>
      </c>
      <c r="AH107" s="533">
        <f t="shared" si="69"/>
        <v>0</v>
      </c>
      <c r="AI107" s="533">
        <f t="shared" si="69"/>
        <v>0</v>
      </c>
      <c r="AJ107" s="533">
        <f t="shared" si="69"/>
        <v>0</v>
      </c>
      <c r="AK107" s="533">
        <f t="shared" si="69"/>
        <v>0</v>
      </c>
      <c r="AL107" s="533">
        <f t="shared" si="69"/>
        <v>0</v>
      </c>
      <c r="AM107" s="533">
        <f t="shared" si="69"/>
        <v>0</v>
      </c>
      <c r="AN107" s="533">
        <f t="shared" si="69"/>
        <v>0</v>
      </c>
      <c r="AO107" s="533">
        <f t="shared" si="69"/>
        <v>0</v>
      </c>
      <c r="AP107" s="533">
        <f t="shared" si="69"/>
        <v>0</v>
      </c>
      <c r="AQ107" s="533">
        <f t="shared" si="69"/>
        <v>0</v>
      </c>
      <c r="AR107" s="533">
        <f t="shared" si="69"/>
        <v>0</v>
      </c>
      <c r="AS107" s="533">
        <f t="shared" si="69"/>
        <v>0</v>
      </c>
      <c r="AT107" s="533">
        <f t="shared" si="69"/>
        <v>0</v>
      </c>
      <c r="AU107" s="533">
        <f t="shared" si="69"/>
        <v>0</v>
      </c>
      <c r="AV107" s="533">
        <f t="shared" si="69"/>
        <v>0</v>
      </c>
      <c r="AW107" s="533">
        <f t="shared" si="69"/>
        <v>0</v>
      </c>
      <c r="AX107" s="533">
        <f t="shared" si="69"/>
        <v>0</v>
      </c>
      <c r="AY107" s="533">
        <f t="shared" si="69"/>
        <v>0</v>
      </c>
      <c r="AZ107" s="533">
        <f t="shared" si="69"/>
        <v>0</v>
      </c>
      <c r="BA107" s="533">
        <f t="shared" si="69"/>
        <v>0</v>
      </c>
      <c r="BB107" s="533">
        <f t="shared" si="69"/>
        <v>0</v>
      </c>
      <c r="BC107" s="533">
        <f t="shared" si="69"/>
        <v>0</v>
      </c>
      <c r="BD107" s="533">
        <f t="shared" si="69"/>
        <v>0</v>
      </c>
      <c r="BE107" s="533">
        <f t="shared" si="69"/>
        <v>0</v>
      </c>
      <c r="BF107" s="533">
        <f t="shared" si="69"/>
        <v>0</v>
      </c>
      <c r="BG107" s="533">
        <f t="shared" si="69"/>
        <v>0</v>
      </c>
      <c r="BH107" s="533">
        <f t="shared" si="69"/>
        <v>0</v>
      </c>
      <c r="BI107" s="533">
        <f t="shared" si="69"/>
        <v>0</v>
      </c>
      <c r="BJ107" s="533">
        <f t="shared" si="69"/>
        <v>0</v>
      </c>
      <c r="BK107" s="533">
        <f t="shared" si="69"/>
        <v>0</v>
      </c>
      <c r="BL107" s="533">
        <f t="shared" si="69"/>
        <v>0</v>
      </c>
      <c r="BM107" s="533">
        <f t="shared" si="69"/>
        <v>0</v>
      </c>
      <c r="BN107" s="533">
        <f t="shared" si="69"/>
        <v>0</v>
      </c>
      <c r="BO107" s="533">
        <f t="shared" si="69"/>
        <v>0</v>
      </c>
      <c r="BP107" s="533">
        <f t="shared" si="69"/>
        <v>0</v>
      </c>
      <c r="BQ107" s="533">
        <f t="shared" si="69"/>
        <v>0</v>
      </c>
      <c r="BR107" s="533">
        <f t="shared" ref="BR107:BU107" si="70">IF(BR$106&gt;($B$103-1),"",BR10*BR$100)</f>
        <v>0</v>
      </c>
      <c r="BS107" s="533">
        <f t="shared" si="70"/>
        <v>0</v>
      </c>
      <c r="BT107" s="533">
        <f t="shared" si="70"/>
        <v>0</v>
      </c>
      <c r="BU107" s="533">
        <f t="shared" si="70"/>
        <v>0</v>
      </c>
    </row>
    <row r="108" spans="1:73" ht="12" customHeight="1" x14ac:dyDescent="0.2">
      <c r="A108" s="103" t="s">
        <v>72</v>
      </c>
      <c r="B108" s="274">
        <f t="shared" si="68"/>
        <v>0</v>
      </c>
      <c r="C108" s="275">
        <f t="shared" ref="C108:C120" si="71">SUM(D108:BU108)</f>
        <v>0</v>
      </c>
      <c r="D108" s="275">
        <f>SUM(D14:D18)</f>
        <v>0</v>
      </c>
      <c r="E108" s="275">
        <f t="shared" ref="E108:E114" si="72">IF(E$106&gt;($B$103-1),"",E36*E$100)</f>
        <v>0</v>
      </c>
      <c r="F108" s="533">
        <f t="shared" ref="F108:BQ108" si="73">IF(F$106&gt;($B$103-1),"",F36*F$100)</f>
        <v>0</v>
      </c>
      <c r="G108" s="533">
        <f t="shared" si="73"/>
        <v>0</v>
      </c>
      <c r="H108" s="533">
        <f t="shared" si="73"/>
        <v>0</v>
      </c>
      <c r="I108" s="533">
        <f t="shared" si="73"/>
        <v>0</v>
      </c>
      <c r="J108" s="533">
        <f t="shared" si="73"/>
        <v>0</v>
      </c>
      <c r="K108" s="533">
        <f t="shared" si="73"/>
        <v>0</v>
      </c>
      <c r="L108" s="533">
        <f t="shared" si="73"/>
        <v>0</v>
      </c>
      <c r="M108" s="533">
        <f t="shared" si="73"/>
        <v>0</v>
      </c>
      <c r="N108" s="533">
        <f t="shared" si="73"/>
        <v>0</v>
      </c>
      <c r="O108" s="533">
        <f t="shared" si="73"/>
        <v>0</v>
      </c>
      <c r="P108" s="533">
        <f t="shared" si="73"/>
        <v>0</v>
      </c>
      <c r="Q108" s="533">
        <f t="shared" si="73"/>
        <v>0</v>
      </c>
      <c r="R108" s="533">
        <f t="shared" si="73"/>
        <v>0</v>
      </c>
      <c r="S108" s="533">
        <f t="shared" si="73"/>
        <v>0</v>
      </c>
      <c r="T108" s="533">
        <f t="shared" si="73"/>
        <v>0</v>
      </c>
      <c r="U108" s="533">
        <f t="shared" si="73"/>
        <v>0</v>
      </c>
      <c r="V108" s="533">
        <f t="shared" si="73"/>
        <v>0</v>
      </c>
      <c r="W108" s="533">
        <f t="shared" si="73"/>
        <v>0</v>
      </c>
      <c r="X108" s="533">
        <f t="shared" si="73"/>
        <v>0</v>
      </c>
      <c r="Y108" s="533">
        <f t="shared" si="73"/>
        <v>0</v>
      </c>
      <c r="Z108" s="533">
        <f t="shared" si="73"/>
        <v>0</v>
      </c>
      <c r="AA108" s="533">
        <f t="shared" si="73"/>
        <v>0</v>
      </c>
      <c r="AB108" s="533">
        <f t="shared" si="73"/>
        <v>0</v>
      </c>
      <c r="AC108" s="533">
        <f t="shared" si="73"/>
        <v>0</v>
      </c>
      <c r="AD108" s="533">
        <f t="shared" si="73"/>
        <v>0</v>
      </c>
      <c r="AE108" s="533">
        <f t="shared" si="73"/>
        <v>0</v>
      </c>
      <c r="AF108" s="533">
        <f t="shared" si="73"/>
        <v>0</v>
      </c>
      <c r="AG108" s="533">
        <f t="shared" si="73"/>
        <v>0</v>
      </c>
      <c r="AH108" s="533">
        <f t="shared" si="73"/>
        <v>0</v>
      </c>
      <c r="AI108" s="533">
        <f t="shared" si="73"/>
        <v>0</v>
      </c>
      <c r="AJ108" s="533">
        <f t="shared" si="73"/>
        <v>0</v>
      </c>
      <c r="AK108" s="533">
        <f t="shared" si="73"/>
        <v>0</v>
      </c>
      <c r="AL108" s="533">
        <f t="shared" si="73"/>
        <v>0</v>
      </c>
      <c r="AM108" s="533">
        <f t="shared" si="73"/>
        <v>0</v>
      </c>
      <c r="AN108" s="533">
        <f t="shared" si="73"/>
        <v>0</v>
      </c>
      <c r="AO108" s="533">
        <f t="shared" si="73"/>
        <v>0</v>
      </c>
      <c r="AP108" s="533">
        <f t="shared" si="73"/>
        <v>0</v>
      </c>
      <c r="AQ108" s="533">
        <f t="shared" si="73"/>
        <v>0</v>
      </c>
      <c r="AR108" s="533">
        <f t="shared" si="73"/>
        <v>0</v>
      </c>
      <c r="AS108" s="533">
        <f t="shared" si="73"/>
        <v>0</v>
      </c>
      <c r="AT108" s="533">
        <f t="shared" si="73"/>
        <v>0</v>
      </c>
      <c r="AU108" s="533">
        <f t="shared" si="73"/>
        <v>0</v>
      </c>
      <c r="AV108" s="533">
        <f t="shared" si="73"/>
        <v>0</v>
      </c>
      <c r="AW108" s="533">
        <f t="shared" si="73"/>
        <v>0</v>
      </c>
      <c r="AX108" s="533">
        <f t="shared" si="73"/>
        <v>0</v>
      </c>
      <c r="AY108" s="533">
        <f t="shared" si="73"/>
        <v>0</v>
      </c>
      <c r="AZ108" s="533">
        <f t="shared" si="73"/>
        <v>0</v>
      </c>
      <c r="BA108" s="533">
        <f t="shared" si="73"/>
        <v>0</v>
      </c>
      <c r="BB108" s="533">
        <f t="shared" si="73"/>
        <v>0</v>
      </c>
      <c r="BC108" s="533">
        <f t="shared" si="73"/>
        <v>0</v>
      </c>
      <c r="BD108" s="533">
        <f t="shared" si="73"/>
        <v>0</v>
      </c>
      <c r="BE108" s="533">
        <f t="shared" si="73"/>
        <v>0</v>
      </c>
      <c r="BF108" s="533">
        <f t="shared" si="73"/>
        <v>0</v>
      </c>
      <c r="BG108" s="533">
        <f t="shared" si="73"/>
        <v>0</v>
      </c>
      <c r="BH108" s="533">
        <f t="shared" si="73"/>
        <v>0</v>
      </c>
      <c r="BI108" s="533">
        <f t="shared" si="73"/>
        <v>0</v>
      </c>
      <c r="BJ108" s="533">
        <f t="shared" si="73"/>
        <v>0</v>
      </c>
      <c r="BK108" s="533">
        <f t="shared" si="73"/>
        <v>0</v>
      </c>
      <c r="BL108" s="533">
        <f t="shared" si="73"/>
        <v>0</v>
      </c>
      <c r="BM108" s="533">
        <f t="shared" si="73"/>
        <v>0</v>
      </c>
      <c r="BN108" s="533">
        <f t="shared" si="73"/>
        <v>0</v>
      </c>
      <c r="BO108" s="533">
        <f t="shared" si="73"/>
        <v>0</v>
      </c>
      <c r="BP108" s="533">
        <f t="shared" si="73"/>
        <v>0</v>
      </c>
      <c r="BQ108" s="533">
        <f t="shared" si="73"/>
        <v>0</v>
      </c>
      <c r="BR108" s="533">
        <f t="shared" ref="BR108:BU108" si="74">IF(BR$106&gt;($B$103-1),"",BR36*BR$100)</f>
        <v>0</v>
      </c>
      <c r="BS108" s="533">
        <f t="shared" si="74"/>
        <v>0</v>
      </c>
      <c r="BT108" s="533">
        <f t="shared" si="74"/>
        <v>0</v>
      </c>
      <c r="BU108" s="533">
        <f t="shared" si="74"/>
        <v>0</v>
      </c>
    </row>
    <row r="109" spans="1:73" ht="12" customHeight="1" x14ac:dyDescent="0.2">
      <c r="A109" s="103" t="s">
        <v>73</v>
      </c>
      <c r="B109" s="274">
        <f t="shared" si="68"/>
        <v>0</v>
      </c>
      <c r="C109" s="275">
        <f t="shared" si="71"/>
        <v>0</v>
      </c>
      <c r="D109" s="275">
        <f t="shared" ref="D109:D114" si="75">D37</f>
        <v>0</v>
      </c>
      <c r="E109" s="275">
        <f t="shared" si="72"/>
        <v>0</v>
      </c>
      <c r="F109" s="533">
        <f t="shared" ref="F109:BQ109" si="76">IF(F$106&gt;($B$103-1),"",F37*F$100)</f>
        <v>0</v>
      </c>
      <c r="G109" s="533">
        <f t="shared" si="76"/>
        <v>0</v>
      </c>
      <c r="H109" s="533">
        <f t="shared" si="76"/>
        <v>0</v>
      </c>
      <c r="I109" s="533">
        <f t="shared" si="76"/>
        <v>0</v>
      </c>
      <c r="J109" s="533">
        <f t="shared" si="76"/>
        <v>0</v>
      </c>
      <c r="K109" s="533">
        <f t="shared" si="76"/>
        <v>0</v>
      </c>
      <c r="L109" s="533">
        <f t="shared" si="76"/>
        <v>0</v>
      </c>
      <c r="M109" s="533">
        <f t="shared" si="76"/>
        <v>0</v>
      </c>
      <c r="N109" s="533">
        <f t="shared" si="76"/>
        <v>0</v>
      </c>
      <c r="O109" s="533">
        <f t="shared" si="76"/>
        <v>0</v>
      </c>
      <c r="P109" s="533">
        <f t="shared" si="76"/>
        <v>0</v>
      </c>
      <c r="Q109" s="533">
        <f t="shared" si="76"/>
        <v>0</v>
      </c>
      <c r="R109" s="533">
        <f t="shared" si="76"/>
        <v>0</v>
      </c>
      <c r="S109" s="533">
        <f t="shared" si="76"/>
        <v>0</v>
      </c>
      <c r="T109" s="533">
        <f t="shared" si="76"/>
        <v>0</v>
      </c>
      <c r="U109" s="533">
        <f t="shared" si="76"/>
        <v>0</v>
      </c>
      <c r="V109" s="533">
        <f t="shared" si="76"/>
        <v>0</v>
      </c>
      <c r="W109" s="533">
        <f t="shared" si="76"/>
        <v>0</v>
      </c>
      <c r="X109" s="533">
        <f t="shared" si="76"/>
        <v>0</v>
      </c>
      <c r="Y109" s="533">
        <f t="shared" si="76"/>
        <v>0</v>
      </c>
      <c r="Z109" s="533">
        <f t="shared" si="76"/>
        <v>0</v>
      </c>
      <c r="AA109" s="533">
        <f t="shared" si="76"/>
        <v>0</v>
      </c>
      <c r="AB109" s="533">
        <f t="shared" si="76"/>
        <v>0</v>
      </c>
      <c r="AC109" s="533">
        <f t="shared" si="76"/>
        <v>0</v>
      </c>
      <c r="AD109" s="533">
        <f t="shared" si="76"/>
        <v>0</v>
      </c>
      <c r="AE109" s="533">
        <f t="shared" si="76"/>
        <v>0</v>
      </c>
      <c r="AF109" s="533">
        <f t="shared" si="76"/>
        <v>0</v>
      </c>
      <c r="AG109" s="533">
        <f t="shared" si="76"/>
        <v>0</v>
      </c>
      <c r="AH109" s="533">
        <f t="shared" si="76"/>
        <v>0</v>
      </c>
      <c r="AI109" s="533">
        <f t="shared" si="76"/>
        <v>0</v>
      </c>
      <c r="AJ109" s="533">
        <f t="shared" si="76"/>
        <v>0</v>
      </c>
      <c r="AK109" s="533">
        <f t="shared" si="76"/>
        <v>0</v>
      </c>
      <c r="AL109" s="533">
        <f t="shared" si="76"/>
        <v>0</v>
      </c>
      <c r="AM109" s="533">
        <f t="shared" si="76"/>
        <v>0</v>
      </c>
      <c r="AN109" s="533">
        <f t="shared" si="76"/>
        <v>0</v>
      </c>
      <c r="AO109" s="533">
        <f t="shared" si="76"/>
        <v>0</v>
      </c>
      <c r="AP109" s="533">
        <f t="shared" si="76"/>
        <v>0</v>
      </c>
      <c r="AQ109" s="533">
        <f t="shared" si="76"/>
        <v>0</v>
      </c>
      <c r="AR109" s="533">
        <f t="shared" si="76"/>
        <v>0</v>
      </c>
      <c r="AS109" s="533">
        <f t="shared" si="76"/>
        <v>0</v>
      </c>
      <c r="AT109" s="533">
        <f t="shared" si="76"/>
        <v>0</v>
      </c>
      <c r="AU109" s="533">
        <f t="shared" si="76"/>
        <v>0</v>
      </c>
      <c r="AV109" s="533">
        <f t="shared" si="76"/>
        <v>0</v>
      </c>
      <c r="AW109" s="533">
        <f t="shared" si="76"/>
        <v>0</v>
      </c>
      <c r="AX109" s="533">
        <f t="shared" si="76"/>
        <v>0</v>
      </c>
      <c r="AY109" s="533">
        <f t="shared" si="76"/>
        <v>0</v>
      </c>
      <c r="AZ109" s="533">
        <f t="shared" si="76"/>
        <v>0</v>
      </c>
      <c r="BA109" s="533">
        <f t="shared" si="76"/>
        <v>0</v>
      </c>
      <c r="BB109" s="533">
        <f t="shared" si="76"/>
        <v>0</v>
      </c>
      <c r="BC109" s="533">
        <f t="shared" si="76"/>
        <v>0</v>
      </c>
      <c r="BD109" s="533">
        <f t="shared" si="76"/>
        <v>0</v>
      </c>
      <c r="BE109" s="533">
        <f t="shared" si="76"/>
        <v>0</v>
      </c>
      <c r="BF109" s="533">
        <f t="shared" si="76"/>
        <v>0</v>
      </c>
      <c r="BG109" s="533">
        <f t="shared" si="76"/>
        <v>0</v>
      </c>
      <c r="BH109" s="533">
        <f t="shared" si="76"/>
        <v>0</v>
      </c>
      <c r="BI109" s="533">
        <f t="shared" si="76"/>
        <v>0</v>
      </c>
      <c r="BJ109" s="533">
        <f t="shared" si="76"/>
        <v>0</v>
      </c>
      <c r="BK109" s="533">
        <f t="shared" si="76"/>
        <v>0</v>
      </c>
      <c r="BL109" s="533">
        <f t="shared" si="76"/>
        <v>0</v>
      </c>
      <c r="BM109" s="533">
        <f t="shared" si="76"/>
        <v>0</v>
      </c>
      <c r="BN109" s="533">
        <f t="shared" si="76"/>
        <v>0</v>
      </c>
      <c r="BO109" s="533">
        <f t="shared" si="76"/>
        <v>0</v>
      </c>
      <c r="BP109" s="533">
        <f t="shared" si="76"/>
        <v>0</v>
      </c>
      <c r="BQ109" s="533">
        <f t="shared" si="76"/>
        <v>0</v>
      </c>
      <c r="BR109" s="533">
        <f t="shared" ref="BR109:BU109" si="77">IF(BR$106&gt;($B$103-1),"",BR37*BR$100)</f>
        <v>0</v>
      </c>
      <c r="BS109" s="533">
        <f t="shared" si="77"/>
        <v>0</v>
      </c>
      <c r="BT109" s="533">
        <f t="shared" si="77"/>
        <v>0</v>
      </c>
      <c r="BU109" s="533">
        <f t="shared" si="77"/>
        <v>0</v>
      </c>
    </row>
    <row r="110" spans="1:73" ht="12" customHeight="1" x14ac:dyDescent="0.2">
      <c r="A110" s="103" t="s">
        <v>74</v>
      </c>
      <c r="B110" s="274">
        <f t="shared" si="68"/>
        <v>0</v>
      </c>
      <c r="C110" s="275">
        <f t="shared" si="71"/>
        <v>0</v>
      </c>
      <c r="D110" s="275">
        <f t="shared" si="75"/>
        <v>0</v>
      </c>
      <c r="E110" s="275">
        <f t="shared" si="72"/>
        <v>0</v>
      </c>
      <c r="F110" s="533">
        <f t="shared" ref="F110:BQ110" si="78">IF(F$106&gt;($B$103-1),"",F38*F$100)</f>
        <v>0</v>
      </c>
      <c r="G110" s="533">
        <f t="shared" si="78"/>
        <v>0</v>
      </c>
      <c r="H110" s="533">
        <f t="shared" si="78"/>
        <v>0</v>
      </c>
      <c r="I110" s="533">
        <f t="shared" si="78"/>
        <v>0</v>
      </c>
      <c r="J110" s="533">
        <f t="shared" si="78"/>
        <v>0</v>
      </c>
      <c r="K110" s="533">
        <f t="shared" si="78"/>
        <v>0</v>
      </c>
      <c r="L110" s="533">
        <f t="shared" si="78"/>
        <v>0</v>
      </c>
      <c r="M110" s="533">
        <f t="shared" si="78"/>
        <v>0</v>
      </c>
      <c r="N110" s="533">
        <f t="shared" si="78"/>
        <v>0</v>
      </c>
      <c r="O110" s="533">
        <f t="shared" si="78"/>
        <v>0</v>
      </c>
      <c r="P110" s="533">
        <f t="shared" si="78"/>
        <v>0</v>
      </c>
      <c r="Q110" s="533">
        <f t="shared" si="78"/>
        <v>0</v>
      </c>
      <c r="R110" s="533">
        <f t="shared" si="78"/>
        <v>0</v>
      </c>
      <c r="S110" s="533">
        <f t="shared" si="78"/>
        <v>0</v>
      </c>
      <c r="T110" s="533">
        <f t="shared" si="78"/>
        <v>0</v>
      </c>
      <c r="U110" s="533">
        <f t="shared" si="78"/>
        <v>0</v>
      </c>
      <c r="V110" s="533">
        <f t="shared" si="78"/>
        <v>0</v>
      </c>
      <c r="W110" s="533">
        <f t="shared" si="78"/>
        <v>0</v>
      </c>
      <c r="X110" s="533">
        <f t="shared" si="78"/>
        <v>0</v>
      </c>
      <c r="Y110" s="533">
        <f t="shared" si="78"/>
        <v>0</v>
      </c>
      <c r="Z110" s="533">
        <f t="shared" si="78"/>
        <v>0</v>
      </c>
      <c r="AA110" s="533">
        <f t="shared" si="78"/>
        <v>0</v>
      </c>
      <c r="AB110" s="533">
        <f t="shared" si="78"/>
        <v>0</v>
      </c>
      <c r="AC110" s="533">
        <f t="shared" si="78"/>
        <v>0</v>
      </c>
      <c r="AD110" s="533">
        <f t="shared" si="78"/>
        <v>0</v>
      </c>
      <c r="AE110" s="533">
        <f t="shared" si="78"/>
        <v>0</v>
      </c>
      <c r="AF110" s="533">
        <f t="shared" si="78"/>
        <v>0</v>
      </c>
      <c r="AG110" s="533">
        <f t="shared" si="78"/>
        <v>0</v>
      </c>
      <c r="AH110" s="533">
        <f t="shared" si="78"/>
        <v>0</v>
      </c>
      <c r="AI110" s="533">
        <f t="shared" si="78"/>
        <v>0</v>
      </c>
      <c r="AJ110" s="533">
        <f t="shared" si="78"/>
        <v>0</v>
      </c>
      <c r="AK110" s="533">
        <f t="shared" si="78"/>
        <v>0</v>
      </c>
      <c r="AL110" s="533">
        <f t="shared" si="78"/>
        <v>0</v>
      </c>
      <c r="AM110" s="533">
        <f t="shared" si="78"/>
        <v>0</v>
      </c>
      <c r="AN110" s="533">
        <f t="shared" si="78"/>
        <v>0</v>
      </c>
      <c r="AO110" s="533">
        <f t="shared" si="78"/>
        <v>0</v>
      </c>
      <c r="AP110" s="533">
        <f t="shared" si="78"/>
        <v>0</v>
      </c>
      <c r="AQ110" s="533">
        <f t="shared" si="78"/>
        <v>0</v>
      </c>
      <c r="AR110" s="533">
        <f t="shared" si="78"/>
        <v>0</v>
      </c>
      <c r="AS110" s="533">
        <f t="shared" si="78"/>
        <v>0</v>
      </c>
      <c r="AT110" s="533">
        <f t="shared" si="78"/>
        <v>0</v>
      </c>
      <c r="AU110" s="533">
        <f t="shared" si="78"/>
        <v>0</v>
      </c>
      <c r="AV110" s="533">
        <f t="shared" si="78"/>
        <v>0</v>
      </c>
      <c r="AW110" s="533">
        <f t="shared" si="78"/>
        <v>0</v>
      </c>
      <c r="AX110" s="533">
        <f t="shared" si="78"/>
        <v>0</v>
      </c>
      <c r="AY110" s="533">
        <f t="shared" si="78"/>
        <v>0</v>
      </c>
      <c r="AZ110" s="533">
        <f t="shared" si="78"/>
        <v>0</v>
      </c>
      <c r="BA110" s="533">
        <f t="shared" si="78"/>
        <v>0</v>
      </c>
      <c r="BB110" s="533">
        <f t="shared" si="78"/>
        <v>0</v>
      </c>
      <c r="BC110" s="533">
        <f t="shared" si="78"/>
        <v>0</v>
      </c>
      <c r="BD110" s="533">
        <f t="shared" si="78"/>
        <v>0</v>
      </c>
      <c r="BE110" s="533">
        <f t="shared" si="78"/>
        <v>0</v>
      </c>
      <c r="BF110" s="533">
        <f t="shared" si="78"/>
        <v>0</v>
      </c>
      <c r="BG110" s="533">
        <f t="shared" si="78"/>
        <v>0</v>
      </c>
      <c r="BH110" s="533">
        <f t="shared" si="78"/>
        <v>0</v>
      </c>
      <c r="BI110" s="533">
        <f t="shared" si="78"/>
        <v>0</v>
      </c>
      <c r="BJ110" s="533">
        <f t="shared" si="78"/>
        <v>0</v>
      </c>
      <c r="BK110" s="533">
        <f t="shared" si="78"/>
        <v>0</v>
      </c>
      <c r="BL110" s="533">
        <f t="shared" si="78"/>
        <v>0</v>
      </c>
      <c r="BM110" s="533">
        <f t="shared" si="78"/>
        <v>0</v>
      </c>
      <c r="BN110" s="533">
        <f t="shared" si="78"/>
        <v>0</v>
      </c>
      <c r="BO110" s="533">
        <f t="shared" si="78"/>
        <v>0</v>
      </c>
      <c r="BP110" s="533">
        <f t="shared" si="78"/>
        <v>0</v>
      </c>
      <c r="BQ110" s="533">
        <f t="shared" si="78"/>
        <v>0</v>
      </c>
      <c r="BR110" s="533">
        <f t="shared" ref="BR110:BU110" si="79">IF(BR$106&gt;($B$103-1),"",BR38*BR$100)</f>
        <v>0</v>
      </c>
      <c r="BS110" s="533">
        <f t="shared" si="79"/>
        <v>0</v>
      </c>
      <c r="BT110" s="533">
        <f t="shared" si="79"/>
        <v>0</v>
      </c>
      <c r="BU110" s="533">
        <f t="shared" si="79"/>
        <v>0</v>
      </c>
    </row>
    <row r="111" spans="1:73" ht="12" customHeight="1" x14ac:dyDescent="0.2">
      <c r="A111" s="123" t="s">
        <v>354</v>
      </c>
      <c r="B111" s="274">
        <f t="shared" si="68"/>
        <v>0</v>
      </c>
      <c r="C111" s="275">
        <f t="shared" si="71"/>
        <v>0</v>
      </c>
      <c r="D111" s="275">
        <f t="shared" si="75"/>
        <v>0</v>
      </c>
      <c r="E111" s="275">
        <f t="shared" si="72"/>
        <v>0</v>
      </c>
      <c r="F111" s="533">
        <f t="shared" ref="F111:BQ111" si="80">IF(F$106&gt;($B$103-1),"",F39*F$100)</f>
        <v>0</v>
      </c>
      <c r="G111" s="533">
        <f t="shared" si="80"/>
        <v>0</v>
      </c>
      <c r="H111" s="533">
        <f t="shared" si="80"/>
        <v>0</v>
      </c>
      <c r="I111" s="533">
        <f t="shared" si="80"/>
        <v>0</v>
      </c>
      <c r="J111" s="533">
        <f t="shared" si="80"/>
        <v>0</v>
      </c>
      <c r="K111" s="533">
        <f t="shared" si="80"/>
        <v>0</v>
      </c>
      <c r="L111" s="533">
        <f t="shared" si="80"/>
        <v>0</v>
      </c>
      <c r="M111" s="533">
        <f t="shared" si="80"/>
        <v>0</v>
      </c>
      <c r="N111" s="533">
        <f t="shared" si="80"/>
        <v>0</v>
      </c>
      <c r="O111" s="533">
        <f t="shared" si="80"/>
        <v>0</v>
      </c>
      <c r="P111" s="533">
        <f t="shared" si="80"/>
        <v>0</v>
      </c>
      <c r="Q111" s="533">
        <f t="shared" si="80"/>
        <v>0</v>
      </c>
      <c r="R111" s="533">
        <f t="shared" si="80"/>
        <v>0</v>
      </c>
      <c r="S111" s="533">
        <f t="shared" si="80"/>
        <v>0</v>
      </c>
      <c r="T111" s="533">
        <f t="shared" si="80"/>
        <v>0</v>
      </c>
      <c r="U111" s="533">
        <f t="shared" si="80"/>
        <v>0</v>
      </c>
      <c r="V111" s="533">
        <f t="shared" si="80"/>
        <v>0</v>
      </c>
      <c r="W111" s="533">
        <f t="shared" si="80"/>
        <v>0</v>
      </c>
      <c r="X111" s="533">
        <f t="shared" si="80"/>
        <v>0</v>
      </c>
      <c r="Y111" s="533">
        <f t="shared" si="80"/>
        <v>0</v>
      </c>
      <c r="Z111" s="533">
        <f t="shared" si="80"/>
        <v>0</v>
      </c>
      <c r="AA111" s="533">
        <f t="shared" si="80"/>
        <v>0</v>
      </c>
      <c r="AB111" s="533">
        <f t="shared" si="80"/>
        <v>0</v>
      </c>
      <c r="AC111" s="533">
        <f t="shared" si="80"/>
        <v>0</v>
      </c>
      <c r="AD111" s="533">
        <f t="shared" si="80"/>
        <v>0</v>
      </c>
      <c r="AE111" s="533">
        <f t="shared" si="80"/>
        <v>0</v>
      </c>
      <c r="AF111" s="533">
        <f t="shared" si="80"/>
        <v>0</v>
      </c>
      <c r="AG111" s="533">
        <f t="shared" si="80"/>
        <v>0</v>
      </c>
      <c r="AH111" s="533">
        <f t="shared" si="80"/>
        <v>0</v>
      </c>
      <c r="AI111" s="533">
        <f t="shared" si="80"/>
        <v>0</v>
      </c>
      <c r="AJ111" s="533">
        <f t="shared" si="80"/>
        <v>0</v>
      </c>
      <c r="AK111" s="533">
        <f t="shared" si="80"/>
        <v>0</v>
      </c>
      <c r="AL111" s="533">
        <f t="shared" si="80"/>
        <v>0</v>
      </c>
      <c r="AM111" s="533">
        <f t="shared" si="80"/>
        <v>0</v>
      </c>
      <c r="AN111" s="533">
        <f t="shared" si="80"/>
        <v>0</v>
      </c>
      <c r="AO111" s="533">
        <f t="shared" si="80"/>
        <v>0</v>
      </c>
      <c r="AP111" s="533">
        <f t="shared" si="80"/>
        <v>0</v>
      </c>
      <c r="AQ111" s="533">
        <f t="shared" si="80"/>
        <v>0</v>
      </c>
      <c r="AR111" s="533">
        <f t="shared" si="80"/>
        <v>0</v>
      </c>
      <c r="AS111" s="533">
        <f t="shared" si="80"/>
        <v>0</v>
      </c>
      <c r="AT111" s="533">
        <f t="shared" si="80"/>
        <v>0</v>
      </c>
      <c r="AU111" s="533">
        <f t="shared" si="80"/>
        <v>0</v>
      </c>
      <c r="AV111" s="533">
        <f t="shared" si="80"/>
        <v>0</v>
      </c>
      <c r="AW111" s="533">
        <f t="shared" si="80"/>
        <v>0</v>
      </c>
      <c r="AX111" s="533">
        <f t="shared" si="80"/>
        <v>0</v>
      </c>
      <c r="AY111" s="533">
        <f t="shared" si="80"/>
        <v>0</v>
      </c>
      <c r="AZ111" s="533">
        <f t="shared" si="80"/>
        <v>0</v>
      </c>
      <c r="BA111" s="533">
        <f t="shared" si="80"/>
        <v>0</v>
      </c>
      <c r="BB111" s="533">
        <f t="shared" si="80"/>
        <v>0</v>
      </c>
      <c r="BC111" s="533">
        <f t="shared" si="80"/>
        <v>0</v>
      </c>
      <c r="BD111" s="533">
        <f t="shared" si="80"/>
        <v>0</v>
      </c>
      <c r="BE111" s="533">
        <f t="shared" si="80"/>
        <v>0</v>
      </c>
      <c r="BF111" s="533">
        <f t="shared" si="80"/>
        <v>0</v>
      </c>
      <c r="BG111" s="533">
        <f t="shared" si="80"/>
        <v>0</v>
      </c>
      <c r="BH111" s="533">
        <f t="shared" si="80"/>
        <v>0</v>
      </c>
      <c r="BI111" s="533">
        <f t="shared" si="80"/>
        <v>0</v>
      </c>
      <c r="BJ111" s="533">
        <f t="shared" si="80"/>
        <v>0</v>
      </c>
      <c r="BK111" s="533">
        <f t="shared" si="80"/>
        <v>0</v>
      </c>
      <c r="BL111" s="533">
        <f t="shared" si="80"/>
        <v>0</v>
      </c>
      <c r="BM111" s="533">
        <f t="shared" si="80"/>
        <v>0</v>
      </c>
      <c r="BN111" s="533">
        <f t="shared" si="80"/>
        <v>0</v>
      </c>
      <c r="BO111" s="533">
        <f t="shared" si="80"/>
        <v>0</v>
      </c>
      <c r="BP111" s="533">
        <f t="shared" si="80"/>
        <v>0</v>
      </c>
      <c r="BQ111" s="533">
        <f t="shared" si="80"/>
        <v>0</v>
      </c>
      <c r="BR111" s="533">
        <f t="shared" ref="BR111:BU111" si="81">IF(BR$106&gt;($B$103-1),"",BR39*BR$100)</f>
        <v>0</v>
      </c>
      <c r="BS111" s="533">
        <f t="shared" si="81"/>
        <v>0</v>
      </c>
      <c r="BT111" s="533">
        <f t="shared" si="81"/>
        <v>0</v>
      </c>
      <c r="BU111" s="533">
        <f t="shared" si="81"/>
        <v>0</v>
      </c>
    </row>
    <row r="112" spans="1:73" ht="11.4" customHeight="1" x14ac:dyDescent="0.25">
      <c r="A112" s="6" t="s">
        <v>75</v>
      </c>
      <c r="B112" s="274">
        <f t="shared" si="68"/>
        <v>0</v>
      </c>
      <c r="C112" s="275">
        <f t="shared" si="71"/>
        <v>0</v>
      </c>
      <c r="D112" s="275">
        <f t="shared" si="75"/>
        <v>0</v>
      </c>
      <c r="E112" s="275">
        <f t="shared" si="72"/>
        <v>0</v>
      </c>
      <c r="F112" s="533">
        <f t="shared" ref="F112:BQ112" si="82">IF(F$106&gt;($B$103-1),"",F40*F$100)</f>
        <v>0</v>
      </c>
      <c r="G112" s="533">
        <f t="shared" si="82"/>
        <v>0</v>
      </c>
      <c r="H112" s="533">
        <f t="shared" si="82"/>
        <v>0</v>
      </c>
      <c r="I112" s="533">
        <f t="shared" si="82"/>
        <v>0</v>
      </c>
      <c r="J112" s="533">
        <f t="shared" si="82"/>
        <v>0</v>
      </c>
      <c r="K112" s="533">
        <f t="shared" si="82"/>
        <v>0</v>
      </c>
      <c r="L112" s="533">
        <f t="shared" si="82"/>
        <v>0</v>
      </c>
      <c r="M112" s="533">
        <f t="shared" si="82"/>
        <v>0</v>
      </c>
      <c r="N112" s="533">
        <f t="shared" si="82"/>
        <v>0</v>
      </c>
      <c r="O112" s="533">
        <f t="shared" si="82"/>
        <v>0</v>
      </c>
      <c r="P112" s="533">
        <f t="shared" si="82"/>
        <v>0</v>
      </c>
      <c r="Q112" s="533">
        <f t="shared" si="82"/>
        <v>0</v>
      </c>
      <c r="R112" s="533">
        <f t="shared" si="82"/>
        <v>0</v>
      </c>
      <c r="S112" s="533">
        <f t="shared" si="82"/>
        <v>0</v>
      </c>
      <c r="T112" s="533">
        <f t="shared" si="82"/>
        <v>0</v>
      </c>
      <c r="U112" s="533">
        <f t="shared" si="82"/>
        <v>0</v>
      </c>
      <c r="V112" s="533">
        <f t="shared" si="82"/>
        <v>0</v>
      </c>
      <c r="W112" s="533">
        <f t="shared" si="82"/>
        <v>0</v>
      </c>
      <c r="X112" s="533">
        <f t="shared" si="82"/>
        <v>0</v>
      </c>
      <c r="Y112" s="533">
        <f t="shared" si="82"/>
        <v>0</v>
      </c>
      <c r="Z112" s="533">
        <f t="shared" si="82"/>
        <v>0</v>
      </c>
      <c r="AA112" s="533">
        <f t="shared" si="82"/>
        <v>0</v>
      </c>
      <c r="AB112" s="533">
        <f t="shared" si="82"/>
        <v>0</v>
      </c>
      <c r="AC112" s="533">
        <f t="shared" si="82"/>
        <v>0</v>
      </c>
      <c r="AD112" s="533">
        <f t="shared" si="82"/>
        <v>0</v>
      </c>
      <c r="AE112" s="533">
        <f t="shared" si="82"/>
        <v>0</v>
      </c>
      <c r="AF112" s="533">
        <f t="shared" si="82"/>
        <v>0</v>
      </c>
      <c r="AG112" s="533">
        <f t="shared" si="82"/>
        <v>0</v>
      </c>
      <c r="AH112" s="533">
        <f t="shared" si="82"/>
        <v>0</v>
      </c>
      <c r="AI112" s="533">
        <f t="shared" si="82"/>
        <v>0</v>
      </c>
      <c r="AJ112" s="533">
        <f t="shared" si="82"/>
        <v>0</v>
      </c>
      <c r="AK112" s="533">
        <f t="shared" si="82"/>
        <v>0</v>
      </c>
      <c r="AL112" s="533">
        <f t="shared" si="82"/>
        <v>0</v>
      </c>
      <c r="AM112" s="533">
        <f t="shared" si="82"/>
        <v>0</v>
      </c>
      <c r="AN112" s="533">
        <f t="shared" si="82"/>
        <v>0</v>
      </c>
      <c r="AO112" s="533">
        <f t="shared" si="82"/>
        <v>0</v>
      </c>
      <c r="AP112" s="533">
        <f t="shared" si="82"/>
        <v>0</v>
      </c>
      <c r="AQ112" s="533">
        <f t="shared" si="82"/>
        <v>0</v>
      </c>
      <c r="AR112" s="533">
        <f t="shared" si="82"/>
        <v>0</v>
      </c>
      <c r="AS112" s="533">
        <f t="shared" si="82"/>
        <v>0</v>
      </c>
      <c r="AT112" s="533">
        <f t="shared" si="82"/>
        <v>0</v>
      </c>
      <c r="AU112" s="533">
        <f t="shared" si="82"/>
        <v>0</v>
      </c>
      <c r="AV112" s="533">
        <f t="shared" si="82"/>
        <v>0</v>
      </c>
      <c r="AW112" s="533">
        <f t="shared" si="82"/>
        <v>0</v>
      </c>
      <c r="AX112" s="533">
        <f t="shared" si="82"/>
        <v>0</v>
      </c>
      <c r="AY112" s="533">
        <f t="shared" si="82"/>
        <v>0</v>
      </c>
      <c r="AZ112" s="533">
        <f t="shared" si="82"/>
        <v>0</v>
      </c>
      <c r="BA112" s="533">
        <f t="shared" si="82"/>
        <v>0</v>
      </c>
      <c r="BB112" s="533">
        <f t="shared" si="82"/>
        <v>0</v>
      </c>
      <c r="BC112" s="533">
        <f t="shared" si="82"/>
        <v>0</v>
      </c>
      <c r="BD112" s="533">
        <f t="shared" si="82"/>
        <v>0</v>
      </c>
      <c r="BE112" s="533">
        <f t="shared" si="82"/>
        <v>0</v>
      </c>
      <c r="BF112" s="533">
        <f t="shared" si="82"/>
        <v>0</v>
      </c>
      <c r="BG112" s="533">
        <f t="shared" si="82"/>
        <v>0</v>
      </c>
      <c r="BH112" s="533">
        <f t="shared" si="82"/>
        <v>0</v>
      </c>
      <c r="BI112" s="533">
        <f t="shared" si="82"/>
        <v>0</v>
      </c>
      <c r="BJ112" s="533">
        <f t="shared" si="82"/>
        <v>0</v>
      </c>
      <c r="BK112" s="533">
        <f t="shared" si="82"/>
        <v>0</v>
      </c>
      <c r="BL112" s="533">
        <f t="shared" si="82"/>
        <v>0</v>
      </c>
      <c r="BM112" s="533">
        <f t="shared" si="82"/>
        <v>0</v>
      </c>
      <c r="BN112" s="533">
        <f t="shared" si="82"/>
        <v>0</v>
      </c>
      <c r="BO112" s="533">
        <f t="shared" si="82"/>
        <v>0</v>
      </c>
      <c r="BP112" s="533">
        <f t="shared" si="82"/>
        <v>0</v>
      </c>
      <c r="BQ112" s="533">
        <f t="shared" si="82"/>
        <v>0</v>
      </c>
      <c r="BR112" s="533">
        <f t="shared" ref="BR112:BU112" si="83">IF(BR$106&gt;($B$103-1),"",BR40*BR$100)</f>
        <v>0</v>
      </c>
      <c r="BS112" s="533">
        <f t="shared" si="83"/>
        <v>0</v>
      </c>
      <c r="BT112" s="533">
        <f t="shared" si="83"/>
        <v>0</v>
      </c>
      <c r="BU112" s="533">
        <f t="shared" si="83"/>
        <v>0</v>
      </c>
    </row>
    <row r="113" spans="1:73" ht="12" customHeight="1" x14ac:dyDescent="0.25">
      <c r="A113" s="113" t="s">
        <v>480</v>
      </c>
      <c r="B113" s="274">
        <f t="shared" si="68"/>
        <v>0</v>
      </c>
      <c r="C113" s="275">
        <f t="shared" si="71"/>
        <v>0</v>
      </c>
      <c r="D113" s="275">
        <f t="shared" si="75"/>
        <v>0</v>
      </c>
      <c r="E113" s="275">
        <f t="shared" si="72"/>
        <v>0</v>
      </c>
      <c r="F113" s="533">
        <f t="shared" ref="F113:BQ113" si="84">IF(F$106&gt;($B$103-1),"",F41*F$100)</f>
        <v>0</v>
      </c>
      <c r="G113" s="533">
        <f t="shared" si="84"/>
        <v>0</v>
      </c>
      <c r="H113" s="533">
        <f t="shared" si="84"/>
        <v>0</v>
      </c>
      <c r="I113" s="533">
        <f t="shared" si="84"/>
        <v>0</v>
      </c>
      <c r="J113" s="533">
        <f t="shared" si="84"/>
        <v>0</v>
      </c>
      <c r="K113" s="533">
        <f t="shared" si="84"/>
        <v>0</v>
      </c>
      <c r="L113" s="533">
        <f t="shared" si="84"/>
        <v>0</v>
      </c>
      <c r="M113" s="533">
        <f t="shared" si="84"/>
        <v>0</v>
      </c>
      <c r="N113" s="533">
        <f t="shared" si="84"/>
        <v>0</v>
      </c>
      <c r="O113" s="533">
        <f t="shared" si="84"/>
        <v>0</v>
      </c>
      <c r="P113" s="533">
        <f t="shared" si="84"/>
        <v>0</v>
      </c>
      <c r="Q113" s="533">
        <f t="shared" si="84"/>
        <v>0</v>
      </c>
      <c r="R113" s="533">
        <f t="shared" si="84"/>
        <v>0</v>
      </c>
      <c r="S113" s="533">
        <f t="shared" si="84"/>
        <v>0</v>
      </c>
      <c r="T113" s="533">
        <f t="shared" si="84"/>
        <v>0</v>
      </c>
      <c r="U113" s="533">
        <f t="shared" si="84"/>
        <v>0</v>
      </c>
      <c r="V113" s="533">
        <f t="shared" si="84"/>
        <v>0</v>
      </c>
      <c r="W113" s="533">
        <f t="shared" si="84"/>
        <v>0</v>
      </c>
      <c r="X113" s="533">
        <f t="shared" si="84"/>
        <v>0</v>
      </c>
      <c r="Y113" s="533">
        <f t="shared" si="84"/>
        <v>0</v>
      </c>
      <c r="Z113" s="533">
        <f t="shared" si="84"/>
        <v>0</v>
      </c>
      <c r="AA113" s="533">
        <f t="shared" si="84"/>
        <v>0</v>
      </c>
      <c r="AB113" s="533">
        <f t="shared" si="84"/>
        <v>0</v>
      </c>
      <c r="AC113" s="533">
        <f t="shared" si="84"/>
        <v>0</v>
      </c>
      <c r="AD113" s="533">
        <f t="shared" si="84"/>
        <v>0</v>
      </c>
      <c r="AE113" s="533">
        <f t="shared" si="84"/>
        <v>0</v>
      </c>
      <c r="AF113" s="533">
        <f t="shared" si="84"/>
        <v>0</v>
      </c>
      <c r="AG113" s="533">
        <f t="shared" si="84"/>
        <v>0</v>
      </c>
      <c r="AH113" s="533">
        <f t="shared" si="84"/>
        <v>0</v>
      </c>
      <c r="AI113" s="533">
        <f t="shared" si="84"/>
        <v>0</v>
      </c>
      <c r="AJ113" s="533">
        <f t="shared" si="84"/>
        <v>0</v>
      </c>
      <c r="AK113" s="533">
        <f t="shared" si="84"/>
        <v>0</v>
      </c>
      <c r="AL113" s="533">
        <f t="shared" si="84"/>
        <v>0</v>
      </c>
      <c r="AM113" s="533">
        <f t="shared" si="84"/>
        <v>0</v>
      </c>
      <c r="AN113" s="533">
        <f t="shared" si="84"/>
        <v>0</v>
      </c>
      <c r="AO113" s="533">
        <f t="shared" si="84"/>
        <v>0</v>
      </c>
      <c r="AP113" s="533">
        <f t="shared" si="84"/>
        <v>0</v>
      </c>
      <c r="AQ113" s="533">
        <f t="shared" si="84"/>
        <v>0</v>
      </c>
      <c r="AR113" s="533">
        <f t="shared" si="84"/>
        <v>0</v>
      </c>
      <c r="AS113" s="533">
        <f t="shared" si="84"/>
        <v>0</v>
      </c>
      <c r="AT113" s="533">
        <f t="shared" si="84"/>
        <v>0</v>
      </c>
      <c r="AU113" s="533">
        <f t="shared" si="84"/>
        <v>0</v>
      </c>
      <c r="AV113" s="533">
        <f t="shared" si="84"/>
        <v>0</v>
      </c>
      <c r="AW113" s="533">
        <f t="shared" si="84"/>
        <v>0</v>
      </c>
      <c r="AX113" s="533">
        <f t="shared" si="84"/>
        <v>0</v>
      </c>
      <c r="AY113" s="533">
        <f t="shared" si="84"/>
        <v>0</v>
      </c>
      <c r="AZ113" s="533">
        <f t="shared" si="84"/>
        <v>0</v>
      </c>
      <c r="BA113" s="533">
        <f t="shared" si="84"/>
        <v>0</v>
      </c>
      <c r="BB113" s="533">
        <f t="shared" si="84"/>
        <v>0</v>
      </c>
      <c r="BC113" s="533">
        <f t="shared" si="84"/>
        <v>0</v>
      </c>
      <c r="BD113" s="533">
        <f t="shared" si="84"/>
        <v>0</v>
      </c>
      <c r="BE113" s="533">
        <f t="shared" si="84"/>
        <v>0</v>
      </c>
      <c r="BF113" s="533">
        <f t="shared" si="84"/>
        <v>0</v>
      </c>
      <c r="BG113" s="533">
        <f t="shared" si="84"/>
        <v>0</v>
      </c>
      <c r="BH113" s="533">
        <f t="shared" si="84"/>
        <v>0</v>
      </c>
      <c r="BI113" s="533">
        <f t="shared" si="84"/>
        <v>0</v>
      </c>
      <c r="BJ113" s="533">
        <f t="shared" si="84"/>
        <v>0</v>
      </c>
      <c r="BK113" s="533">
        <f t="shared" si="84"/>
        <v>0</v>
      </c>
      <c r="BL113" s="533">
        <f t="shared" si="84"/>
        <v>0</v>
      </c>
      <c r="BM113" s="533">
        <f t="shared" si="84"/>
        <v>0</v>
      </c>
      <c r="BN113" s="533">
        <f t="shared" si="84"/>
        <v>0</v>
      </c>
      <c r="BO113" s="533">
        <f t="shared" si="84"/>
        <v>0</v>
      </c>
      <c r="BP113" s="533">
        <f t="shared" si="84"/>
        <v>0</v>
      </c>
      <c r="BQ113" s="533">
        <f t="shared" si="84"/>
        <v>0</v>
      </c>
      <c r="BR113" s="533">
        <f t="shared" ref="BR113:BU113" si="85">IF(BR$106&gt;($B$103-1),"",BR41*BR$100)</f>
        <v>0</v>
      </c>
      <c r="BS113" s="533">
        <f t="shared" si="85"/>
        <v>0</v>
      </c>
      <c r="BT113" s="533">
        <f t="shared" si="85"/>
        <v>0</v>
      </c>
      <c r="BU113" s="533">
        <f t="shared" si="85"/>
        <v>0</v>
      </c>
    </row>
    <row r="114" spans="1:73" ht="12" customHeight="1" x14ac:dyDescent="0.25">
      <c r="A114" s="246" t="s">
        <v>481</v>
      </c>
      <c r="B114" s="274">
        <f t="shared" si="68"/>
        <v>0</v>
      </c>
      <c r="C114" s="275">
        <f t="shared" si="71"/>
        <v>0</v>
      </c>
      <c r="D114" s="275">
        <f t="shared" si="75"/>
        <v>0</v>
      </c>
      <c r="E114" s="275">
        <f t="shared" si="72"/>
        <v>0</v>
      </c>
      <c r="F114" s="533">
        <f t="shared" ref="F114:BQ114" si="86">IF(F$106&gt;($B$103-1),"",F42*F$100)</f>
        <v>0</v>
      </c>
      <c r="G114" s="533">
        <f t="shared" si="86"/>
        <v>0</v>
      </c>
      <c r="H114" s="533">
        <f t="shared" si="86"/>
        <v>0</v>
      </c>
      <c r="I114" s="533">
        <f t="shared" si="86"/>
        <v>0</v>
      </c>
      <c r="J114" s="533">
        <f t="shared" si="86"/>
        <v>0</v>
      </c>
      <c r="K114" s="533">
        <f t="shared" si="86"/>
        <v>0</v>
      </c>
      <c r="L114" s="533">
        <f t="shared" si="86"/>
        <v>0</v>
      </c>
      <c r="M114" s="533">
        <f t="shared" si="86"/>
        <v>0</v>
      </c>
      <c r="N114" s="533">
        <f t="shared" si="86"/>
        <v>0</v>
      </c>
      <c r="O114" s="533">
        <f t="shared" si="86"/>
        <v>0</v>
      </c>
      <c r="P114" s="533">
        <f t="shared" si="86"/>
        <v>0</v>
      </c>
      <c r="Q114" s="533">
        <f t="shared" si="86"/>
        <v>0</v>
      </c>
      <c r="R114" s="533">
        <f t="shared" si="86"/>
        <v>0</v>
      </c>
      <c r="S114" s="533">
        <f t="shared" si="86"/>
        <v>0</v>
      </c>
      <c r="T114" s="533">
        <f t="shared" si="86"/>
        <v>0</v>
      </c>
      <c r="U114" s="533">
        <f t="shared" si="86"/>
        <v>0</v>
      </c>
      <c r="V114" s="533">
        <f t="shared" si="86"/>
        <v>0</v>
      </c>
      <c r="W114" s="533">
        <f t="shared" si="86"/>
        <v>0</v>
      </c>
      <c r="X114" s="533">
        <f t="shared" si="86"/>
        <v>0</v>
      </c>
      <c r="Y114" s="533">
        <f t="shared" si="86"/>
        <v>0</v>
      </c>
      <c r="Z114" s="533">
        <f t="shared" si="86"/>
        <v>0</v>
      </c>
      <c r="AA114" s="533">
        <f t="shared" si="86"/>
        <v>0</v>
      </c>
      <c r="AB114" s="533">
        <f t="shared" si="86"/>
        <v>0</v>
      </c>
      <c r="AC114" s="533">
        <f t="shared" si="86"/>
        <v>0</v>
      </c>
      <c r="AD114" s="533">
        <f t="shared" si="86"/>
        <v>0</v>
      </c>
      <c r="AE114" s="533">
        <f t="shared" si="86"/>
        <v>0</v>
      </c>
      <c r="AF114" s="533">
        <f t="shared" si="86"/>
        <v>0</v>
      </c>
      <c r="AG114" s="533">
        <f t="shared" si="86"/>
        <v>0</v>
      </c>
      <c r="AH114" s="533">
        <f t="shared" si="86"/>
        <v>0</v>
      </c>
      <c r="AI114" s="533">
        <f t="shared" si="86"/>
        <v>0</v>
      </c>
      <c r="AJ114" s="533">
        <f t="shared" si="86"/>
        <v>0</v>
      </c>
      <c r="AK114" s="533">
        <f t="shared" si="86"/>
        <v>0</v>
      </c>
      <c r="AL114" s="533">
        <f t="shared" si="86"/>
        <v>0</v>
      </c>
      <c r="AM114" s="533">
        <f t="shared" si="86"/>
        <v>0</v>
      </c>
      <c r="AN114" s="533">
        <f t="shared" si="86"/>
        <v>0</v>
      </c>
      <c r="AO114" s="533">
        <f t="shared" si="86"/>
        <v>0</v>
      </c>
      <c r="AP114" s="533">
        <f t="shared" si="86"/>
        <v>0</v>
      </c>
      <c r="AQ114" s="533">
        <f t="shared" si="86"/>
        <v>0</v>
      </c>
      <c r="AR114" s="533">
        <f t="shared" si="86"/>
        <v>0</v>
      </c>
      <c r="AS114" s="533">
        <f t="shared" si="86"/>
        <v>0</v>
      </c>
      <c r="AT114" s="533">
        <f t="shared" si="86"/>
        <v>0</v>
      </c>
      <c r="AU114" s="533">
        <f t="shared" si="86"/>
        <v>0</v>
      </c>
      <c r="AV114" s="533">
        <f t="shared" si="86"/>
        <v>0</v>
      </c>
      <c r="AW114" s="533">
        <f t="shared" si="86"/>
        <v>0</v>
      </c>
      <c r="AX114" s="533">
        <f t="shared" si="86"/>
        <v>0</v>
      </c>
      <c r="AY114" s="533">
        <f t="shared" si="86"/>
        <v>0</v>
      </c>
      <c r="AZ114" s="533">
        <f t="shared" si="86"/>
        <v>0</v>
      </c>
      <c r="BA114" s="533">
        <f t="shared" si="86"/>
        <v>0</v>
      </c>
      <c r="BB114" s="533">
        <f t="shared" si="86"/>
        <v>0</v>
      </c>
      <c r="BC114" s="533">
        <f t="shared" si="86"/>
        <v>0</v>
      </c>
      <c r="BD114" s="533">
        <f t="shared" si="86"/>
        <v>0</v>
      </c>
      <c r="BE114" s="533">
        <f t="shared" si="86"/>
        <v>0</v>
      </c>
      <c r="BF114" s="533">
        <f t="shared" si="86"/>
        <v>0</v>
      </c>
      <c r="BG114" s="533">
        <f t="shared" si="86"/>
        <v>0</v>
      </c>
      <c r="BH114" s="533">
        <f t="shared" si="86"/>
        <v>0</v>
      </c>
      <c r="BI114" s="533">
        <f t="shared" si="86"/>
        <v>0</v>
      </c>
      <c r="BJ114" s="533">
        <f t="shared" si="86"/>
        <v>0</v>
      </c>
      <c r="BK114" s="533">
        <f t="shared" si="86"/>
        <v>0</v>
      </c>
      <c r="BL114" s="533">
        <f t="shared" si="86"/>
        <v>0</v>
      </c>
      <c r="BM114" s="533">
        <f t="shared" si="86"/>
        <v>0</v>
      </c>
      <c r="BN114" s="533">
        <f t="shared" si="86"/>
        <v>0</v>
      </c>
      <c r="BO114" s="533">
        <f t="shared" si="86"/>
        <v>0</v>
      </c>
      <c r="BP114" s="533">
        <f t="shared" si="86"/>
        <v>0</v>
      </c>
      <c r="BQ114" s="533">
        <f t="shared" si="86"/>
        <v>0</v>
      </c>
      <c r="BR114" s="533">
        <f t="shared" ref="BR114:BU114" si="87">IF(BR$106&gt;($B$103-1),"",BR42*BR$100)</f>
        <v>0</v>
      </c>
      <c r="BS114" s="533">
        <f t="shared" si="87"/>
        <v>0</v>
      </c>
      <c r="BT114" s="533">
        <f t="shared" si="87"/>
        <v>0</v>
      </c>
      <c r="BU114" s="533">
        <f t="shared" si="87"/>
        <v>0</v>
      </c>
    </row>
    <row r="115" spans="1:73" ht="12" customHeight="1" x14ac:dyDescent="0.2">
      <c r="A115" s="103" t="s">
        <v>76</v>
      </c>
      <c r="B115" s="274">
        <f t="shared" si="68"/>
        <v>0</v>
      </c>
      <c r="C115" s="275">
        <f t="shared" si="71"/>
        <v>0</v>
      </c>
      <c r="D115" s="275">
        <f>D69</f>
        <v>0</v>
      </c>
      <c r="E115" s="275">
        <f>IF(E$106&gt;($B$103-1),"",E69*E$100)</f>
        <v>0</v>
      </c>
      <c r="F115" s="533">
        <f t="shared" ref="F115:BQ115" si="88">IF(F$106&gt;($B$103-1),"",F69*F$100)</f>
        <v>0</v>
      </c>
      <c r="G115" s="533">
        <f t="shared" si="88"/>
        <v>0</v>
      </c>
      <c r="H115" s="533">
        <f t="shared" si="88"/>
        <v>0</v>
      </c>
      <c r="I115" s="533">
        <f t="shared" si="88"/>
        <v>0</v>
      </c>
      <c r="J115" s="533">
        <f t="shared" si="88"/>
        <v>0</v>
      </c>
      <c r="K115" s="533">
        <f t="shared" si="88"/>
        <v>0</v>
      </c>
      <c r="L115" s="533">
        <f t="shared" si="88"/>
        <v>0</v>
      </c>
      <c r="M115" s="533">
        <f t="shared" si="88"/>
        <v>0</v>
      </c>
      <c r="N115" s="533">
        <f t="shared" si="88"/>
        <v>0</v>
      </c>
      <c r="O115" s="533">
        <f t="shared" si="88"/>
        <v>0</v>
      </c>
      <c r="P115" s="533">
        <f t="shared" si="88"/>
        <v>0</v>
      </c>
      <c r="Q115" s="533">
        <f t="shared" si="88"/>
        <v>0</v>
      </c>
      <c r="R115" s="533">
        <f t="shared" si="88"/>
        <v>0</v>
      </c>
      <c r="S115" s="533">
        <f t="shared" si="88"/>
        <v>0</v>
      </c>
      <c r="T115" s="533">
        <f t="shared" si="88"/>
        <v>0</v>
      </c>
      <c r="U115" s="533">
        <f t="shared" si="88"/>
        <v>0</v>
      </c>
      <c r="V115" s="533">
        <f t="shared" si="88"/>
        <v>0</v>
      </c>
      <c r="W115" s="533">
        <f t="shared" si="88"/>
        <v>0</v>
      </c>
      <c r="X115" s="533">
        <f t="shared" si="88"/>
        <v>0</v>
      </c>
      <c r="Y115" s="533">
        <f t="shared" si="88"/>
        <v>0</v>
      </c>
      <c r="Z115" s="533">
        <f t="shared" si="88"/>
        <v>0</v>
      </c>
      <c r="AA115" s="533">
        <f t="shared" si="88"/>
        <v>0</v>
      </c>
      <c r="AB115" s="533">
        <f t="shared" si="88"/>
        <v>0</v>
      </c>
      <c r="AC115" s="533">
        <f t="shared" si="88"/>
        <v>0</v>
      </c>
      <c r="AD115" s="533">
        <f t="shared" si="88"/>
        <v>0</v>
      </c>
      <c r="AE115" s="533">
        <f t="shared" si="88"/>
        <v>0</v>
      </c>
      <c r="AF115" s="533">
        <f t="shared" si="88"/>
        <v>0</v>
      </c>
      <c r="AG115" s="533">
        <f t="shared" si="88"/>
        <v>0</v>
      </c>
      <c r="AH115" s="533">
        <f t="shared" si="88"/>
        <v>0</v>
      </c>
      <c r="AI115" s="533">
        <f t="shared" si="88"/>
        <v>0</v>
      </c>
      <c r="AJ115" s="533">
        <f t="shared" si="88"/>
        <v>0</v>
      </c>
      <c r="AK115" s="533">
        <f t="shared" si="88"/>
        <v>0</v>
      </c>
      <c r="AL115" s="533">
        <f t="shared" si="88"/>
        <v>0</v>
      </c>
      <c r="AM115" s="533">
        <f t="shared" si="88"/>
        <v>0</v>
      </c>
      <c r="AN115" s="533">
        <f t="shared" si="88"/>
        <v>0</v>
      </c>
      <c r="AO115" s="533">
        <f t="shared" si="88"/>
        <v>0</v>
      </c>
      <c r="AP115" s="533">
        <f t="shared" si="88"/>
        <v>0</v>
      </c>
      <c r="AQ115" s="533">
        <f t="shared" si="88"/>
        <v>0</v>
      </c>
      <c r="AR115" s="533">
        <f t="shared" si="88"/>
        <v>0</v>
      </c>
      <c r="AS115" s="533">
        <f t="shared" si="88"/>
        <v>0</v>
      </c>
      <c r="AT115" s="533">
        <f t="shared" si="88"/>
        <v>0</v>
      </c>
      <c r="AU115" s="533">
        <f t="shared" si="88"/>
        <v>0</v>
      </c>
      <c r="AV115" s="533">
        <f t="shared" si="88"/>
        <v>0</v>
      </c>
      <c r="AW115" s="533">
        <f t="shared" si="88"/>
        <v>0</v>
      </c>
      <c r="AX115" s="533">
        <f t="shared" si="88"/>
        <v>0</v>
      </c>
      <c r="AY115" s="533">
        <f t="shared" si="88"/>
        <v>0</v>
      </c>
      <c r="AZ115" s="533">
        <f t="shared" si="88"/>
        <v>0</v>
      </c>
      <c r="BA115" s="533">
        <f t="shared" si="88"/>
        <v>0</v>
      </c>
      <c r="BB115" s="533">
        <f t="shared" si="88"/>
        <v>0</v>
      </c>
      <c r="BC115" s="533">
        <f t="shared" si="88"/>
        <v>0</v>
      </c>
      <c r="BD115" s="533">
        <f t="shared" si="88"/>
        <v>0</v>
      </c>
      <c r="BE115" s="533">
        <f t="shared" si="88"/>
        <v>0</v>
      </c>
      <c r="BF115" s="533">
        <f t="shared" si="88"/>
        <v>0</v>
      </c>
      <c r="BG115" s="533">
        <f t="shared" si="88"/>
        <v>0</v>
      </c>
      <c r="BH115" s="533">
        <f t="shared" si="88"/>
        <v>0</v>
      </c>
      <c r="BI115" s="533">
        <f t="shared" si="88"/>
        <v>0</v>
      </c>
      <c r="BJ115" s="533">
        <f t="shared" si="88"/>
        <v>0</v>
      </c>
      <c r="BK115" s="533">
        <f t="shared" si="88"/>
        <v>0</v>
      </c>
      <c r="BL115" s="533">
        <f t="shared" si="88"/>
        <v>0</v>
      </c>
      <c r="BM115" s="533">
        <f t="shared" si="88"/>
        <v>0</v>
      </c>
      <c r="BN115" s="533">
        <f t="shared" si="88"/>
        <v>0</v>
      </c>
      <c r="BO115" s="533">
        <f t="shared" si="88"/>
        <v>0</v>
      </c>
      <c r="BP115" s="533">
        <f t="shared" si="88"/>
        <v>0</v>
      </c>
      <c r="BQ115" s="533">
        <f t="shared" si="88"/>
        <v>0</v>
      </c>
      <c r="BR115" s="533">
        <f t="shared" ref="BR115:BU115" si="89">IF(BR$106&gt;($B$103-1),"",BR69*BR$100)</f>
        <v>0</v>
      </c>
      <c r="BS115" s="533">
        <f t="shared" si="89"/>
        <v>0</v>
      </c>
      <c r="BT115" s="533">
        <f t="shared" si="89"/>
        <v>0</v>
      </c>
      <c r="BU115" s="533">
        <f t="shared" si="89"/>
        <v>0</v>
      </c>
    </row>
    <row r="116" spans="1:73" ht="12" customHeight="1" x14ac:dyDescent="0.2">
      <c r="A116" s="103" t="s">
        <v>77</v>
      </c>
      <c r="B116" s="274">
        <f t="shared" si="68"/>
        <v>0</v>
      </c>
      <c r="C116" s="275">
        <f t="shared" si="71"/>
        <v>0</v>
      </c>
      <c r="D116" s="275">
        <f>D70</f>
        <v>0</v>
      </c>
      <c r="E116" s="275">
        <f>IF(E$106&gt;($B$103-1),"",E70*E$100)</f>
        <v>0</v>
      </c>
      <c r="F116" s="533">
        <f t="shared" ref="F116:BQ116" si="90">IF(F$106&gt;($B$103-1),"",F70*F$100)</f>
        <v>0</v>
      </c>
      <c r="G116" s="533">
        <f t="shared" si="90"/>
        <v>0</v>
      </c>
      <c r="H116" s="533">
        <f t="shared" si="90"/>
        <v>0</v>
      </c>
      <c r="I116" s="533">
        <f t="shared" si="90"/>
        <v>0</v>
      </c>
      <c r="J116" s="533">
        <f t="shared" si="90"/>
        <v>0</v>
      </c>
      <c r="K116" s="533">
        <f t="shared" si="90"/>
        <v>0</v>
      </c>
      <c r="L116" s="533">
        <f t="shared" si="90"/>
        <v>0</v>
      </c>
      <c r="M116" s="533">
        <f t="shared" si="90"/>
        <v>0</v>
      </c>
      <c r="N116" s="533">
        <f t="shared" si="90"/>
        <v>0</v>
      </c>
      <c r="O116" s="533">
        <f t="shared" si="90"/>
        <v>0</v>
      </c>
      <c r="P116" s="533">
        <f t="shared" si="90"/>
        <v>0</v>
      </c>
      <c r="Q116" s="533">
        <f t="shared" si="90"/>
        <v>0</v>
      </c>
      <c r="R116" s="533">
        <f t="shared" si="90"/>
        <v>0</v>
      </c>
      <c r="S116" s="533">
        <f t="shared" si="90"/>
        <v>0</v>
      </c>
      <c r="T116" s="533">
        <f t="shared" si="90"/>
        <v>0</v>
      </c>
      <c r="U116" s="533">
        <f t="shared" si="90"/>
        <v>0</v>
      </c>
      <c r="V116" s="533">
        <f t="shared" si="90"/>
        <v>0</v>
      </c>
      <c r="W116" s="533">
        <f t="shared" si="90"/>
        <v>0</v>
      </c>
      <c r="X116" s="533">
        <f t="shared" si="90"/>
        <v>0</v>
      </c>
      <c r="Y116" s="533">
        <f t="shared" si="90"/>
        <v>0</v>
      </c>
      <c r="Z116" s="533">
        <f t="shared" si="90"/>
        <v>0</v>
      </c>
      <c r="AA116" s="533">
        <f t="shared" si="90"/>
        <v>0</v>
      </c>
      <c r="AB116" s="533">
        <f t="shared" si="90"/>
        <v>0</v>
      </c>
      <c r="AC116" s="533">
        <f t="shared" si="90"/>
        <v>0</v>
      </c>
      <c r="AD116" s="533">
        <f t="shared" si="90"/>
        <v>0</v>
      </c>
      <c r="AE116" s="533">
        <f t="shared" si="90"/>
        <v>0</v>
      </c>
      <c r="AF116" s="533">
        <f t="shared" si="90"/>
        <v>0</v>
      </c>
      <c r="AG116" s="533">
        <f t="shared" si="90"/>
        <v>0</v>
      </c>
      <c r="AH116" s="533">
        <f t="shared" si="90"/>
        <v>0</v>
      </c>
      <c r="AI116" s="533">
        <f t="shared" si="90"/>
        <v>0</v>
      </c>
      <c r="AJ116" s="533">
        <f t="shared" si="90"/>
        <v>0</v>
      </c>
      <c r="AK116" s="533">
        <f t="shared" si="90"/>
        <v>0</v>
      </c>
      <c r="AL116" s="533">
        <f t="shared" si="90"/>
        <v>0</v>
      </c>
      <c r="AM116" s="533">
        <f t="shared" si="90"/>
        <v>0</v>
      </c>
      <c r="AN116" s="533">
        <f t="shared" si="90"/>
        <v>0</v>
      </c>
      <c r="AO116" s="533">
        <f t="shared" si="90"/>
        <v>0</v>
      </c>
      <c r="AP116" s="533">
        <f t="shared" si="90"/>
        <v>0</v>
      </c>
      <c r="AQ116" s="533">
        <f t="shared" si="90"/>
        <v>0</v>
      </c>
      <c r="AR116" s="533">
        <f t="shared" si="90"/>
        <v>0</v>
      </c>
      <c r="AS116" s="533">
        <f t="shared" si="90"/>
        <v>0</v>
      </c>
      <c r="AT116" s="533">
        <f t="shared" si="90"/>
        <v>0</v>
      </c>
      <c r="AU116" s="533">
        <f t="shared" si="90"/>
        <v>0</v>
      </c>
      <c r="AV116" s="533">
        <f t="shared" si="90"/>
        <v>0</v>
      </c>
      <c r="AW116" s="533">
        <f t="shared" si="90"/>
        <v>0</v>
      </c>
      <c r="AX116" s="533">
        <f t="shared" si="90"/>
        <v>0</v>
      </c>
      <c r="AY116" s="533">
        <f t="shared" si="90"/>
        <v>0</v>
      </c>
      <c r="AZ116" s="533">
        <f t="shared" si="90"/>
        <v>0</v>
      </c>
      <c r="BA116" s="533">
        <f t="shared" si="90"/>
        <v>0</v>
      </c>
      <c r="BB116" s="533">
        <f t="shared" si="90"/>
        <v>0</v>
      </c>
      <c r="BC116" s="533">
        <f t="shared" si="90"/>
        <v>0</v>
      </c>
      <c r="BD116" s="533">
        <f t="shared" si="90"/>
        <v>0</v>
      </c>
      <c r="BE116" s="533">
        <f t="shared" si="90"/>
        <v>0</v>
      </c>
      <c r="BF116" s="533">
        <f t="shared" si="90"/>
        <v>0</v>
      </c>
      <c r="BG116" s="533">
        <f t="shared" si="90"/>
        <v>0</v>
      </c>
      <c r="BH116" s="533">
        <f t="shared" si="90"/>
        <v>0</v>
      </c>
      <c r="BI116" s="533">
        <f t="shared" si="90"/>
        <v>0</v>
      </c>
      <c r="BJ116" s="533">
        <f t="shared" si="90"/>
        <v>0</v>
      </c>
      <c r="BK116" s="533">
        <f t="shared" si="90"/>
        <v>0</v>
      </c>
      <c r="BL116" s="533">
        <f t="shared" si="90"/>
        <v>0</v>
      </c>
      <c r="BM116" s="533">
        <f t="shared" si="90"/>
        <v>0</v>
      </c>
      <c r="BN116" s="533">
        <f t="shared" si="90"/>
        <v>0</v>
      </c>
      <c r="BO116" s="533">
        <f t="shared" si="90"/>
        <v>0</v>
      </c>
      <c r="BP116" s="533">
        <f t="shared" si="90"/>
        <v>0</v>
      </c>
      <c r="BQ116" s="533">
        <f t="shared" si="90"/>
        <v>0</v>
      </c>
      <c r="BR116" s="533">
        <f t="shared" ref="BR116:BU116" si="91">IF(BR$106&gt;($B$103-1),"",BR70*BR$100)</f>
        <v>0</v>
      </c>
      <c r="BS116" s="533">
        <f t="shared" si="91"/>
        <v>0</v>
      </c>
      <c r="BT116" s="533">
        <f t="shared" si="91"/>
        <v>0</v>
      </c>
      <c r="BU116" s="533">
        <f t="shared" si="91"/>
        <v>0</v>
      </c>
    </row>
    <row r="117" spans="1:73" ht="12" customHeight="1" x14ac:dyDescent="0.2">
      <c r="A117" s="103" t="s">
        <v>78</v>
      </c>
      <c r="B117" s="274">
        <f t="shared" si="68"/>
        <v>0</v>
      </c>
      <c r="C117" s="275">
        <f t="shared" si="71"/>
        <v>0</v>
      </c>
      <c r="D117" s="275">
        <f>D71</f>
        <v>0</v>
      </c>
      <c r="E117" s="275">
        <f>IF(E$106&gt;($B$103-1),"",E71*E$100)</f>
        <v>0</v>
      </c>
      <c r="F117" s="533">
        <f t="shared" ref="F117:BQ117" si="92">IF(F$106&gt;($B$103-1),"",F71*F$100)</f>
        <v>0</v>
      </c>
      <c r="G117" s="533">
        <f t="shared" si="92"/>
        <v>0</v>
      </c>
      <c r="H117" s="533">
        <f t="shared" si="92"/>
        <v>0</v>
      </c>
      <c r="I117" s="533">
        <f t="shared" si="92"/>
        <v>0</v>
      </c>
      <c r="J117" s="533">
        <f t="shared" si="92"/>
        <v>0</v>
      </c>
      <c r="K117" s="533">
        <f t="shared" si="92"/>
        <v>0</v>
      </c>
      <c r="L117" s="533">
        <f t="shared" si="92"/>
        <v>0</v>
      </c>
      <c r="M117" s="533">
        <f t="shared" si="92"/>
        <v>0</v>
      </c>
      <c r="N117" s="533">
        <f t="shared" si="92"/>
        <v>0</v>
      </c>
      <c r="O117" s="533">
        <f t="shared" si="92"/>
        <v>0</v>
      </c>
      <c r="P117" s="533">
        <f t="shared" si="92"/>
        <v>0</v>
      </c>
      <c r="Q117" s="533">
        <f t="shared" si="92"/>
        <v>0</v>
      </c>
      <c r="R117" s="533">
        <f t="shared" si="92"/>
        <v>0</v>
      </c>
      <c r="S117" s="533">
        <f t="shared" si="92"/>
        <v>0</v>
      </c>
      <c r="T117" s="533">
        <f t="shared" si="92"/>
        <v>0</v>
      </c>
      <c r="U117" s="533">
        <f t="shared" si="92"/>
        <v>0</v>
      </c>
      <c r="V117" s="533">
        <f t="shared" si="92"/>
        <v>0</v>
      </c>
      <c r="W117" s="533">
        <f t="shared" si="92"/>
        <v>0</v>
      </c>
      <c r="X117" s="533">
        <f t="shared" si="92"/>
        <v>0</v>
      </c>
      <c r="Y117" s="533">
        <f t="shared" si="92"/>
        <v>0</v>
      </c>
      <c r="Z117" s="533">
        <f t="shared" si="92"/>
        <v>0</v>
      </c>
      <c r="AA117" s="533">
        <f t="shared" si="92"/>
        <v>0</v>
      </c>
      <c r="AB117" s="533">
        <f t="shared" si="92"/>
        <v>0</v>
      </c>
      <c r="AC117" s="533">
        <f t="shared" si="92"/>
        <v>0</v>
      </c>
      <c r="AD117" s="533">
        <f t="shared" si="92"/>
        <v>0</v>
      </c>
      <c r="AE117" s="533">
        <f t="shared" si="92"/>
        <v>0</v>
      </c>
      <c r="AF117" s="533">
        <f t="shared" si="92"/>
        <v>0</v>
      </c>
      <c r="AG117" s="533">
        <f t="shared" si="92"/>
        <v>0</v>
      </c>
      <c r="AH117" s="533">
        <f t="shared" si="92"/>
        <v>0</v>
      </c>
      <c r="AI117" s="533">
        <f t="shared" si="92"/>
        <v>0</v>
      </c>
      <c r="AJ117" s="533">
        <f t="shared" si="92"/>
        <v>0</v>
      </c>
      <c r="AK117" s="533">
        <f t="shared" si="92"/>
        <v>0</v>
      </c>
      <c r="AL117" s="533">
        <f t="shared" si="92"/>
        <v>0</v>
      </c>
      <c r="AM117" s="533">
        <f t="shared" si="92"/>
        <v>0</v>
      </c>
      <c r="AN117" s="533">
        <f t="shared" si="92"/>
        <v>0</v>
      </c>
      <c r="AO117" s="533">
        <f t="shared" si="92"/>
        <v>0</v>
      </c>
      <c r="AP117" s="533">
        <f t="shared" si="92"/>
        <v>0</v>
      </c>
      <c r="AQ117" s="533">
        <f t="shared" si="92"/>
        <v>0</v>
      </c>
      <c r="AR117" s="533">
        <f t="shared" si="92"/>
        <v>0</v>
      </c>
      <c r="AS117" s="533">
        <f t="shared" si="92"/>
        <v>0</v>
      </c>
      <c r="AT117" s="533">
        <f t="shared" si="92"/>
        <v>0</v>
      </c>
      <c r="AU117" s="533">
        <f t="shared" si="92"/>
        <v>0</v>
      </c>
      <c r="AV117" s="533">
        <f t="shared" si="92"/>
        <v>0</v>
      </c>
      <c r="AW117" s="533">
        <f t="shared" si="92"/>
        <v>0</v>
      </c>
      <c r="AX117" s="533">
        <f t="shared" si="92"/>
        <v>0</v>
      </c>
      <c r="AY117" s="533">
        <f t="shared" si="92"/>
        <v>0</v>
      </c>
      <c r="AZ117" s="533">
        <f t="shared" si="92"/>
        <v>0</v>
      </c>
      <c r="BA117" s="533">
        <f t="shared" si="92"/>
        <v>0</v>
      </c>
      <c r="BB117" s="533">
        <f t="shared" si="92"/>
        <v>0</v>
      </c>
      <c r="BC117" s="533">
        <f t="shared" si="92"/>
        <v>0</v>
      </c>
      <c r="BD117" s="533">
        <f t="shared" si="92"/>
        <v>0</v>
      </c>
      <c r="BE117" s="533">
        <f t="shared" si="92"/>
        <v>0</v>
      </c>
      <c r="BF117" s="533">
        <f t="shared" si="92"/>
        <v>0</v>
      </c>
      <c r="BG117" s="533">
        <f t="shared" si="92"/>
        <v>0</v>
      </c>
      <c r="BH117" s="533">
        <f t="shared" si="92"/>
        <v>0</v>
      </c>
      <c r="BI117" s="533">
        <f t="shared" si="92"/>
        <v>0</v>
      </c>
      <c r="BJ117" s="533">
        <f t="shared" si="92"/>
        <v>0</v>
      </c>
      <c r="BK117" s="533">
        <f t="shared" si="92"/>
        <v>0</v>
      </c>
      <c r="BL117" s="533">
        <f t="shared" si="92"/>
        <v>0</v>
      </c>
      <c r="BM117" s="533">
        <f t="shared" si="92"/>
        <v>0</v>
      </c>
      <c r="BN117" s="533">
        <f t="shared" si="92"/>
        <v>0</v>
      </c>
      <c r="BO117" s="533">
        <f t="shared" si="92"/>
        <v>0</v>
      </c>
      <c r="BP117" s="533">
        <f t="shared" si="92"/>
        <v>0</v>
      </c>
      <c r="BQ117" s="533">
        <f t="shared" si="92"/>
        <v>0</v>
      </c>
      <c r="BR117" s="533">
        <f t="shared" ref="BR117:BU117" si="93">IF(BR$106&gt;($B$103-1),"",BR71*BR$100)</f>
        <v>0</v>
      </c>
      <c r="BS117" s="533">
        <f t="shared" si="93"/>
        <v>0</v>
      </c>
      <c r="BT117" s="533">
        <f t="shared" si="93"/>
        <v>0</v>
      </c>
      <c r="BU117" s="533">
        <f t="shared" si="93"/>
        <v>0</v>
      </c>
    </row>
    <row r="118" spans="1:73" ht="12" customHeight="1" x14ac:dyDescent="0.2">
      <c r="A118" s="118" t="s">
        <v>349</v>
      </c>
      <c r="B118" s="274">
        <f t="shared" si="68"/>
        <v>0</v>
      </c>
      <c r="C118" s="275">
        <f t="shared" si="71"/>
        <v>0</v>
      </c>
      <c r="D118" s="275">
        <f>D72</f>
        <v>0</v>
      </c>
      <c r="E118" s="275">
        <f>IF(E$106&gt;($B$103-1),"",E72*E$100)</f>
        <v>0</v>
      </c>
      <c r="F118" s="533">
        <f t="shared" ref="F118:BQ118" si="94">IF(F$106&gt;($B$103-1),"",F72*F$100)</f>
        <v>0</v>
      </c>
      <c r="G118" s="533">
        <f t="shared" si="94"/>
        <v>0</v>
      </c>
      <c r="H118" s="533">
        <f t="shared" si="94"/>
        <v>0</v>
      </c>
      <c r="I118" s="533">
        <f t="shared" si="94"/>
        <v>0</v>
      </c>
      <c r="J118" s="533">
        <f t="shared" si="94"/>
        <v>0</v>
      </c>
      <c r="K118" s="533">
        <f t="shared" si="94"/>
        <v>0</v>
      </c>
      <c r="L118" s="533">
        <f t="shared" si="94"/>
        <v>0</v>
      </c>
      <c r="M118" s="533">
        <f t="shared" si="94"/>
        <v>0</v>
      </c>
      <c r="N118" s="533">
        <f t="shared" si="94"/>
        <v>0</v>
      </c>
      <c r="O118" s="533">
        <f t="shared" si="94"/>
        <v>0</v>
      </c>
      <c r="P118" s="533">
        <f t="shared" si="94"/>
        <v>0</v>
      </c>
      <c r="Q118" s="533">
        <f t="shared" si="94"/>
        <v>0</v>
      </c>
      <c r="R118" s="533">
        <f t="shared" si="94"/>
        <v>0</v>
      </c>
      <c r="S118" s="533">
        <f t="shared" si="94"/>
        <v>0</v>
      </c>
      <c r="T118" s="533">
        <f t="shared" si="94"/>
        <v>0</v>
      </c>
      <c r="U118" s="533">
        <f t="shared" si="94"/>
        <v>0</v>
      </c>
      <c r="V118" s="533">
        <f t="shared" si="94"/>
        <v>0</v>
      </c>
      <c r="W118" s="533">
        <f t="shared" si="94"/>
        <v>0</v>
      </c>
      <c r="X118" s="533">
        <f t="shared" si="94"/>
        <v>0</v>
      </c>
      <c r="Y118" s="533">
        <f t="shared" si="94"/>
        <v>0</v>
      </c>
      <c r="Z118" s="533">
        <f t="shared" si="94"/>
        <v>0</v>
      </c>
      <c r="AA118" s="533">
        <f t="shared" si="94"/>
        <v>0</v>
      </c>
      <c r="AB118" s="533">
        <f t="shared" si="94"/>
        <v>0</v>
      </c>
      <c r="AC118" s="533">
        <f t="shared" si="94"/>
        <v>0</v>
      </c>
      <c r="AD118" s="533">
        <f t="shared" si="94"/>
        <v>0</v>
      </c>
      <c r="AE118" s="533">
        <f t="shared" si="94"/>
        <v>0</v>
      </c>
      <c r="AF118" s="533">
        <f t="shared" si="94"/>
        <v>0</v>
      </c>
      <c r="AG118" s="533">
        <f t="shared" si="94"/>
        <v>0</v>
      </c>
      <c r="AH118" s="533">
        <f t="shared" si="94"/>
        <v>0</v>
      </c>
      <c r="AI118" s="533">
        <f t="shared" si="94"/>
        <v>0</v>
      </c>
      <c r="AJ118" s="533">
        <f t="shared" si="94"/>
        <v>0</v>
      </c>
      <c r="AK118" s="533">
        <f t="shared" si="94"/>
        <v>0</v>
      </c>
      <c r="AL118" s="533">
        <f t="shared" si="94"/>
        <v>0</v>
      </c>
      <c r="AM118" s="533">
        <f t="shared" si="94"/>
        <v>0</v>
      </c>
      <c r="AN118" s="533">
        <f t="shared" si="94"/>
        <v>0</v>
      </c>
      <c r="AO118" s="533">
        <f t="shared" si="94"/>
        <v>0</v>
      </c>
      <c r="AP118" s="533">
        <f t="shared" si="94"/>
        <v>0</v>
      </c>
      <c r="AQ118" s="533">
        <f t="shared" si="94"/>
        <v>0</v>
      </c>
      <c r="AR118" s="533">
        <f t="shared" si="94"/>
        <v>0</v>
      </c>
      <c r="AS118" s="533">
        <f t="shared" si="94"/>
        <v>0</v>
      </c>
      <c r="AT118" s="533">
        <f t="shared" si="94"/>
        <v>0</v>
      </c>
      <c r="AU118" s="533">
        <f t="shared" si="94"/>
        <v>0</v>
      </c>
      <c r="AV118" s="533">
        <f t="shared" si="94"/>
        <v>0</v>
      </c>
      <c r="AW118" s="533">
        <f t="shared" si="94"/>
        <v>0</v>
      </c>
      <c r="AX118" s="533">
        <f t="shared" si="94"/>
        <v>0</v>
      </c>
      <c r="AY118" s="533">
        <f t="shared" si="94"/>
        <v>0</v>
      </c>
      <c r="AZ118" s="533">
        <f t="shared" si="94"/>
        <v>0</v>
      </c>
      <c r="BA118" s="533">
        <f t="shared" si="94"/>
        <v>0</v>
      </c>
      <c r="BB118" s="533">
        <f t="shared" si="94"/>
        <v>0</v>
      </c>
      <c r="BC118" s="533">
        <f t="shared" si="94"/>
        <v>0</v>
      </c>
      <c r="BD118" s="533">
        <f t="shared" si="94"/>
        <v>0</v>
      </c>
      <c r="BE118" s="533">
        <f t="shared" si="94"/>
        <v>0</v>
      </c>
      <c r="BF118" s="533">
        <f t="shared" si="94"/>
        <v>0</v>
      </c>
      <c r="BG118" s="533">
        <f t="shared" si="94"/>
        <v>0</v>
      </c>
      <c r="BH118" s="533">
        <f t="shared" si="94"/>
        <v>0</v>
      </c>
      <c r="BI118" s="533">
        <f t="shared" si="94"/>
        <v>0</v>
      </c>
      <c r="BJ118" s="533">
        <f t="shared" si="94"/>
        <v>0</v>
      </c>
      <c r="BK118" s="533">
        <f t="shared" si="94"/>
        <v>0</v>
      </c>
      <c r="BL118" s="533">
        <f t="shared" si="94"/>
        <v>0</v>
      </c>
      <c r="BM118" s="533">
        <f t="shared" si="94"/>
        <v>0</v>
      </c>
      <c r="BN118" s="533">
        <f t="shared" si="94"/>
        <v>0</v>
      </c>
      <c r="BO118" s="533">
        <f t="shared" si="94"/>
        <v>0</v>
      </c>
      <c r="BP118" s="533">
        <f t="shared" si="94"/>
        <v>0</v>
      </c>
      <c r="BQ118" s="533">
        <f t="shared" si="94"/>
        <v>0</v>
      </c>
      <c r="BR118" s="533">
        <f t="shared" ref="BR118:BU118" si="95">IF(BR$106&gt;($B$103-1),"",BR72*BR$100)</f>
        <v>0</v>
      </c>
      <c r="BS118" s="533">
        <f t="shared" si="95"/>
        <v>0</v>
      </c>
      <c r="BT118" s="533">
        <f t="shared" si="95"/>
        <v>0</v>
      </c>
      <c r="BU118" s="533">
        <f t="shared" si="95"/>
        <v>0</v>
      </c>
    </row>
    <row r="119" spans="1:73" ht="12" customHeight="1" x14ac:dyDescent="0.25">
      <c r="A119" s="6" t="s">
        <v>79</v>
      </c>
      <c r="B119" s="274">
        <f t="shared" si="68"/>
        <v>0</v>
      </c>
      <c r="C119" s="275">
        <f t="shared" si="71"/>
        <v>0</v>
      </c>
      <c r="D119" s="275">
        <f>D73</f>
        <v>0</v>
      </c>
      <c r="E119" s="275">
        <f>IF(E$106&gt;($B$103-1),"",E73*E$100)</f>
        <v>0</v>
      </c>
      <c r="F119" s="533">
        <f t="shared" ref="F119:BQ119" si="96">IF(F$106&gt;($B$103-1),"",F73*F$100)</f>
        <v>0</v>
      </c>
      <c r="G119" s="533">
        <f t="shared" si="96"/>
        <v>0</v>
      </c>
      <c r="H119" s="533">
        <f t="shared" si="96"/>
        <v>0</v>
      </c>
      <c r="I119" s="533">
        <f t="shared" si="96"/>
        <v>0</v>
      </c>
      <c r="J119" s="533">
        <f t="shared" si="96"/>
        <v>0</v>
      </c>
      <c r="K119" s="533">
        <f t="shared" si="96"/>
        <v>0</v>
      </c>
      <c r="L119" s="533">
        <f t="shared" si="96"/>
        <v>0</v>
      </c>
      <c r="M119" s="533">
        <f t="shared" si="96"/>
        <v>0</v>
      </c>
      <c r="N119" s="533">
        <f t="shared" si="96"/>
        <v>0</v>
      </c>
      <c r="O119" s="533">
        <f t="shared" si="96"/>
        <v>0</v>
      </c>
      <c r="P119" s="533">
        <f t="shared" si="96"/>
        <v>0</v>
      </c>
      <c r="Q119" s="533">
        <f t="shared" si="96"/>
        <v>0</v>
      </c>
      <c r="R119" s="533">
        <f t="shared" si="96"/>
        <v>0</v>
      </c>
      <c r="S119" s="533">
        <f t="shared" si="96"/>
        <v>0</v>
      </c>
      <c r="T119" s="533">
        <f t="shared" si="96"/>
        <v>0</v>
      </c>
      <c r="U119" s="533">
        <f t="shared" si="96"/>
        <v>0</v>
      </c>
      <c r="V119" s="533">
        <f t="shared" si="96"/>
        <v>0</v>
      </c>
      <c r="W119" s="533">
        <f t="shared" si="96"/>
        <v>0</v>
      </c>
      <c r="X119" s="533">
        <f t="shared" si="96"/>
        <v>0</v>
      </c>
      <c r="Y119" s="533">
        <f t="shared" si="96"/>
        <v>0</v>
      </c>
      <c r="Z119" s="533">
        <f t="shared" si="96"/>
        <v>0</v>
      </c>
      <c r="AA119" s="533">
        <f t="shared" si="96"/>
        <v>0</v>
      </c>
      <c r="AB119" s="533">
        <f t="shared" si="96"/>
        <v>0</v>
      </c>
      <c r="AC119" s="533">
        <f t="shared" si="96"/>
        <v>0</v>
      </c>
      <c r="AD119" s="533">
        <f t="shared" si="96"/>
        <v>0</v>
      </c>
      <c r="AE119" s="533">
        <f t="shared" si="96"/>
        <v>0</v>
      </c>
      <c r="AF119" s="533">
        <f t="shared" si="96"/>
        <v>0</v>
      </c>
      <c r="AG119" s="533">
        <f t="shared" si="96"/>
        <v>0</v>
      </c>
      <c r="AH119" s="533">
        <f t="shared" si="96"/>
        <v>0</v>
      </c>
      <c r="AI119" s="533">
        <f t="shared" si="96"/>
        <v>0</v>
      </c>
      <c r="AJ119" s="533">
        <f t="shared" si="96"/>
        <v>0</v>
      </c>
      <c r="AK119" s="533">
        <f t="shared" si="96"/>
        <v>0</v>
      </c>
      <c r="AL119" s="533">
        <f t="shared" si="96"/>
        <v>0</v>
      </c>
      <c r="AM119" s="533">
        <f t="shared" si="96"/>
        <v>0</v>
      </c>
      <c r="AN119" s="533">
        <f t="shared" si="96"/>
        <v>0</v>
      </c>
      <c r="AO119" s="533">
        <f t="shared" si="96"/>
        <v>0</v>
      </c>
      <c r="AP119" s="533">
        <f t="shared" si="96"/>
        <v>0</v>
      </c>
      <c r="AQ119" s="533">
        <f t="shared" si="96"/>
        <v>0</v>
      </c>
      <c r="AR119" s="533">
        <f t="shared" si="96"/>
        <v>0</v>
      </c>
      <c r="AS119" s="533">
        <f t="shared" si="96"/>
        <v>0</v>
      </c>
      <c r="AT119" s="533">
        <f t="shared" si="96"/>
        <v>0</v>
      </c>
      <c r="AU119" s="533">
        <f t="shared" si="96"/>
        <v>0</v>
      </c>
      <c r="AV119" s="533">
        <f t="shared" si="96"/>
        <v>0</v>
      </c>
      <c r="AW119" s="533">
        <f t="shared" si="96"/>
        <v>0</v>
      </c>
      <c r="AX119" s="533">
        <f t="shared" si="96"/>
        <v>0</v>
      </c>
      <c r="AY119" s="533">
        <f t="shared" si="96"/>
        <v>0</v>
      </c>
      <c r="AZ119" s="533">
        <f t="shared" si="96"/>
        <v>0</v>
      </c>
      <c r="BA119" s="533">
        <f t="shared" si="96"/>
        <v>0</v>
      </c>
      <c r="BB119" s="533">
        <f t="shared" si="96"/>
        <v>0</v>
      </c>
      <c r="BC119" s="533">
        <f t="shared" si="96"/>
        <v>0</v>
      </c>
      <c r="BD119" s="533">
        <f t="shared" si="96"/>
        <v>0</v>
      </c>
      <c r="BE119" s="533">
        <f t="shared" si="96"/>
        <v>0</v>
      </c>
      <c r="BF119" s="533">
        <f t="shared" si="96"/>
        <v>0</v>
      </c>
      <c r="BG119" s="533">
        <f t="shared" si="96"/>
        <v>0</v>
      </c>
      <c r="BH119" s="533">
        <f t="shared" si="96"/>
        <v>0</v>
      </c>
      <c r="BI119" s="533">
        <f t="shared" si="96"/>
        <v>0</v>
      </c>
      <c r="BJ119" s="533">
        <f t="shared" si="96"/>
        <v>0</v>
      </c>
      <c r="BK119" s="533">
        <f t="shared" si="96"/>
        <v>0</v>
      </c>
      <c r="BL119" s="533">
        <f t="shared" si="96"/>
        <v>0</v>
      </c>
      <c r="BM119" s="533">
        <f t="shared" si="96"/>
        <v>0</v>
      </c>
      <c r="BN119" s="533">
        <f t="shared" si="96"/>
        <v>0</v>
      </c>
      <c r="BO119" s="533">
        <f t="shared" si="96"/>
        <v>0</v>
      </c>
      <c r="BP119" s="533">
        <f t="shared" si="96"/>
        <v>0</v>
      </c>
      <c r="BQ119" s="533">
        <f t="shared" si="96"/>
        <v>0</v>
      </c>
      <c r="BR119" s="533">
        <f t="shared" ref="BR119:BU119" si="97">IF(BR$106&gt;($B$103-1),"",BR73*BR$100)</f>
        <v>0</v>
      </c>
      <c r="BS119" s="533">
        <f t="shared" si="97"/>
        <v>0</v>
      </c>
      <c r="BT119" s="533">
        <f t="shared" si="97"/>
        <v>0</v>
      </c>
      <c r="BU119" s="533">
        <f t="shared" si="97"/>
        <v>0</v>
      </c>
    </row>
    <row r="120" spans="1:73" ht="12" customHeight="1" x14ac:dyDescent="0.25">
      <c r="A120" s="6" t="s">
        <v>80</v>
      </c>
      <c r="B120" s="274">
        <f t="shared" si="68"/>
        <v>0</v>
      </c>
      <c r="C120" s="275">
        <f t="shared" si="71"/>
        <v>0</v>
      </c>
      <c r="D120" s="275">
        <f>D81</f>
        <v>0</v>
      </c>
      <c r="E120" s="275">
        <f>IF(E$106&gt;($B$103-1),"",E81*E$100)</f>
        <v>0</v>
      </c>
      <c r="F120" s="533">
        <f t="shared" ref="F120:BQ120" si="98">IF(F$106&gt;($B$103-1),"",F81*F$100)</f>
        <v>0</v>
      </c>
      <c r="G120" s="533">
        <f t="shared" si="98"/>
        <v>0</v>
      </c>
      <c r="H120" s="533">
        <f t="shared" si="98"/>
        <v>0</v>
      </c>
      <c r="I120" s="533">
        <f t="shared" si="98"/>
        <v>0</v>
      </c>
      <c r="J120" s="533">
        <f t="shared" si="98"/>
        <v>0</v>
      </c>
      <c r="K120" s="533">
        <f t="shared" si="98"/>
        <v>0</v>
      </c>
      <c r="L120" s="533">
        <f t="shared" si="98"/>
        <v>0</v>
      </c>
      <c r="M120" s="533">
        <f t="shared" si="98"/>
        <v>0</v>
      </c>
      <c r="N120" s="533">
        <f t="shared" si="98"/>
        <v>0</v>
      </c>
      <c r="O120" s="533">
        <f t="shared" si="98"/>
        <v>0</v>
      </c>
      <c r="P120" s="533">
        <f t="shared" si="98"/>
        <v>0</v>
      </c>
      <c r="Q120" s="533">
        <f t="shared" si="98"/>
        <v>0</v>
      </c>
      <c r="R120" s="533">
        <f t="shared" si="98"/>
        <v>0</v>
      </c>
      <c r="S120" s="533">
        <f t="shared" si="98"/>
        <v>0</v>
      </c>
      <c r="T120" s="533">
        <f t="shared" si="98"/>
        <v>0</v>
      </c>
      <c r="U120" s="533">
        <f t="shared" si="98"/>
        <v>0</v>
      </c>
      <c r="V120" s="533">
        <f t="shared" si="98"/>
        <v>0</v>
      </c>
      <c r="W120" s="533">
        <f t="shared" si="98"/>
        <v>0</v>
      </c>
      <c r="X120" s="533">
        <f t="shared" si="98"/>
        <v>0</v>
      </c>
      <c r="Y120" s="533">
        <f t="shared" si="98"/>
        <v>0</v>
      </c>
      <c r="Z120" s="533">
        <f t="shared" si="98"/>
        <v>0</v>
      </c>
      <c r="AA120" s="533">
        <f t="shared" si="98"/>
        <v>0</v>
      </c>
      <c r="AB120" s="533">
        <f t="shared" si="98"/>
        <v>0</v>
      </c>
      <c r="AC120" s="533">
        <f t="shared" si="98"/>
        <v>0</v>
      </c>
      <c r="AD120" s="533">
        <f t="shared" si="98"/>
        <v>0</v>
      </c>
      <c r="AE120" s="533">
        <f t="shared" si="98"/>
        <v>0</v>
      </c>
      <c r="AF120" s="533">
        <f t="shared" si="98"/>
        <v>0</v>
      </c>
      <c r="AG120" s="533">
        <f t="shared" si="98"/>
        <v>0</v>
      </c>
      <c r="AH120" s="533">
        <f t="shared" si="98"/>
        <v>0</v>
      </c>
      <c r="AI120" s="533">
        <f t="shared" si="98"/>
        <v>0</v>
      </c>
      <c r="AJ120" s="533">
        <f t="shared" si="98"/>
        <v>0</v>
      </c>
      <c r="AK120" s="533">
        <f t="shared" si="98"/>
        <v>0</v>
      </c>
      <c r="AL120" s="533">
        <f t="shared" si="98"/>
        <v>0</v>
      </c>
      <c r="AM120" s="533">
        <f t="shared" si="98"/>
        <v>0</v>
      </c>
      <c r="AN120" s="533">
        <f t="shared" si="98"/>
        <v>0</v>
      </c>
      <c r="AO120" s="533">
        <f t="shared" si="98"/>
        <v>0</v>
      </c>
      <c r="AP120" s="533">
        <f t="shared" si="98"/>
        <v>0</v>
      </c>
      <c r="AQ120" s="533">
        <f t="shared" si="98"/>
        <v>0</v>
      </c>
      <c r="AR120" s="533">
        <f t="shared" si="98"/>
        <v>0</v>
      </c>
      <c r="AS120" s="533">
        <f t="shared" si="98"/>
        <v>0</v>
      </c>
      <c r="AT120" s="533">
        <f t="shared" si="98"/>
        <v>0</v>
      </c>
      <c r="AU120" s="533">
        <f t="shared" si="98"/>
        <v>0</v>
      </c>
      <c r="AV120" s="533">
        <f t="shared" si="98"/>
        <v>0</v>
      </c>
      <c r="AW120" s="533">
        <f t="shared" si="98"/>
        <v>0</v>
      </c>
      <c r="AX120" s="533">
        <f t="shared" si="98"/>
        <v>0</v>
      </c>
      <c r="AY120" s="533">
        <f t="shared" si="98"/>
        <v>0</v>
      </c>
      <c r="AZ120" s="533">
        <f t="shared" si="98"/>
        <v>0</v>
      </c>
      <c r="BA120" s="533">
        <f t="shared" si="98"/>
        <v>0</v>
      </c>
      <c r="BB120" s="533">
        <f t="shared" si="98"/>
        <v>0</v>
      </c>
      <c r="BC120" s="533">
        <f t="shared" si="98"/>
        <v>0</v>
      </c>
      <c r="BD120" s="533">
        <f t="shared" si="98"/>
        <v>0</v>
      </c>
      <c r="BE120" s="533">
        <f t="shared" si="98"/>
        <v>0</v>
      </c>
      <c r="BF120" s="533">
        <f t="shared" si="98"/>
        <v>0</v>
      </c>
      <c r="BG120" s="533">
        <f t="shared" si="98"/>
        <v>0</v>
      </c>
      <c r="BH120" s="533">
        <f t="shared" si="98"/>
        <v>0</v>
      </c>
      <c r="BI120" s="533">
        <f t="shared" si="98"/>
        <v>0</v>
      </c>
      <c r="BJ120" s="533">
        <f t="shared" si="98"/>
        <v>0</v>
      </c>
      <c r="BK120" s="533">
        <f t="shared" si="98"/>
        <v>0</v>
      </c>
      <c r="BL120" s="533">
        <f t="shared" si="98"/>
        <v>0</v>
      </c>
      <c r="BM120" s="533">
        <f t="shared" si="98"/>
        <v>0</v>
      </c>
      <c r="BN120" s="533">
        <f t="shared" si="98"/>
        <v>0</v>
      </c>
      <c r="BO120" s="533">
        <f t="shared" si="98"/>
        <v>0</v>
      </c>
      <c r="BP120" s="533">
        <f t="shared" si="98"/>
        <v>0</v>
      </c>
      <c r="BQ120" s="533">
        <f t="shared" si="98"/>
        <v>0</v>
      </c>
      <c r="BR120" s="533">
        <f t="shared" ref="BR120:BU120" si="99">IF(BR$106&gt;($B$103-1),"",BR81*BR$100)</f>
        <v>0</v>
      </c>
      <c r="BS120" s="533">
        <f t="shared" si="99"/>
        <v>0</v>
      </c>
      <c r="BT120" s="533">
        <f t="shared" si="99"/>
        <v>0</v>
      </c>
      <c r="BU120" s="533">
        <f t="shared" si="99"/>
        <v>0</v>
      </c>
    </row>
    <row r="121" spans="1:73" ht="12" customHeight="1" x14ac:dyDescent="0.25">
      <c r="A121" s="6" t="s">
        <v>81</v>
      </c>
      <c r="B121" s="274">
        <f>IF(C121=0,0,C121/$B$104)</f>
        <v>0</v>
      </c>
      <c r="C121" s="275">
        <f>SUM(D121:BU121)</f>
        <v>0</v>
      </c>
      <c r="D121" s="275">
        <f>D89</f>
        <v>0</v>
      </c>
      <c r="E121" s="275">
        <f>IF(E$106&gt;($B$103-1),"",E89*E$100)</f>
        <v>0</v>
      </c>
      <c r="F121" s="533">
        <f t="shared" ref="F121:BQ121" si="100">IF(F$106&gt;($B$103-1),"",F89*F$100)</f>
        <v>0</v>
      </c>
      <c r="G121" s="533">
        <f t="shared" si="100"/>
        <v>0</v>
      </c>
      <c r="H121" s="533">
        <f t="shared" si="100"/>
        <v>0</v>
      </c>
      <c r="I121" s="533">
        <f t="shared" si="100"/>
        <v>0</v>
      </c>
      <c r="J121" s="533">
        <f t="shared" si="100"/>
        <v>0</v>
      </c>
      <c r="K121" s="533">
        <f t="shared" si="100"/>
        <v>0</v>
      </c>
      <c r="L121" s="533">
        <f t="shared" si="100"/>
        <v>0</v>
      </c>
      <c r="M121" s="533">
        <f t="shared" si="100"/>
        <v>0</v>
      </c>
      <c r="N121" s="533">
        <f t="shared" si="100"/>
        <v>0</v>
      </c>
      <c r="O121" s="533">
        <f t="shared" si="100"/>
        <v>0</v>
      </c>
      <c r="P121" s="533">
        <f t="shared" si="100"/>
        <v>0</v>
      </c>
      <c r="Q121" s="533">
        <f t="shared" si="100"/>
        <v>0</v>
      </c>
      <c r="R121" s="533">
        <f t="shared" si="100"/>
        <v>0</v>
      </c>
      <c r="S121" s="533">
        <f t="shared" si="100"/>
        <v>0</v>
      </c>
      <c r="T121" s="533">
        <f t="shared" si="100"/>
        <v>0</v>
      </c>
      <c r="U121" s="533">
        <f t="shared" si="100"/>
        <v>0</v>
      </c>
      <c r="V121" s="533">
        <f t="shared" si="100"/>
        <v>0</v>
      </c>
      <c r="W121" s="533">
        <f t="shared" si="100"/>
        <v>0</v>
      </c>
      <c r="X121" s="533">
        <f t="shared" si="100"/>
        <v>0</v>
      </c>
      <c r="Y121" s="533">
        <f t="shared" si="100"/>
        <v>0</v>
      </c>
      <c r="Z121" s="533">
        <f t="shared" si="100"/>
        <v>0</v>
      </c>
      <c r="AA121" s="533">
        <f t="shared" si="100"/>
        <v>0</v>
      </c>
      <c r="AB121" s="533">
        <f t="shared" si="100"/>
        <v>0</v>
      </c>
      <c r="AC121" s="533">
        <f t="shared" si="100"/>
        <v>0</v>
      </c>
      <c r="AD121" s="533">
        <f t="shared" si="100"/>
        <v>0</v>
      </c>
      <c r="AE121" s="533">
        <f t="shared" si="100"/>
        <v>0</v>
      </c>
      <c r="AF121" s="533">
        <f t="shared" si="100"/>
        <v>0</v>
      </c>
      <c r="AG121" s="533">
        <f t="shared" si="100"/>
        <v>0</v>
      </c>
      <c r="AH121" s="533">
        <f t="shared" si="100"/>
        <v>0</v>
      </c>
      <c r="AI121" s="533">
        <f t="shared" si="100"/>
        <v>0</v>
      </c>
      <c r="AJ121" s="533">
        <f t="shared" si="100"/>
        <v>0</v>
      </c>
      <c r="AK121" s="533">
        <f t="shared" si="100"/>
        <v>0</v>
      </c>
      <c r="AL121" s="533">
        <f t="shared" si="100"/>
        <v>0</v>
      </c>
      <c r="AM121" s="533">
        <f t="shared" si="100"/>
        <v>0</v>
      </c>
      <c r="AN121" s="533">
        <f t="shared" si="100"/>
        <v>0</v>
      </c>
      <c r="AO121" s="533">
        <f t="shared" si="100"/>
        <v>0</v>
      </c>
      <c r="AP121" s="533">
        <f t="shared" si="100"/>
        <v>0</v>
      </c>
      <c r="AQ121" s="533">
        <f t="shared" si="100"/>
        <v>0</v>
      </c>
      <c r="AR121" s="533">
        <f t="shared" si="100"/>
        <v>0</v>
      </c>
      <c r="AS121" s="533">
        <f t="shared" si="100"/>
        <v>0</v>
      </c>
      <c r="AT121" s="533">
        <f t="shared" si="100"/>
        <v>0</v>
      </c>
      <c r="AU121" s="533">
        <f t="shared" si="100"/>
        <v>0</v>
      </c>
      <c r="AV121" s="533">
        <f t="shared" si="100"/>
        <v>0</v>
      </c>
      <c r="AW121" s="533">
        <f t="shared" si="100"/>
        <v>0</v>
      </c>
      <c r="AX121" s="533">
        <f t="shared" si="100"/>
        <v>0</v>
      </c>
      <c r="AY121" s="533">
        <f t="shared" si="100"/>
        <v>0</v>
      </c>
      <c r="AZ121" s="533">
        <f t="shared" si="100"/>
        <v>0</v>
      </c>
      <c r="BA121" s="533">
        <f t="shared" si="100"/>
        <v>0</v>
      </c>
      <c r="BB121" s="533">
        <f t="shared" si="100"/>
        <v>0</v>
      </c>
      <c r="BC121" s="533">
        <f t="shared" si="100"/>
        <v>0</v>
      </c>
      <c r="BD121" s="533">
        <f t="shared" si="100"/>
        <v>0</v>
      </c>
      <c r="BE121" s="533">
        <f t="shared" si="100"/>
        <v>0</v>
      </c>
      <c r="BF121" s="533">
        <f t="shared" si="100"/>
        <v>0</v>
      </c>
      <c r="BG121" s="533">
        <f t="shared" si="100"/>
        <v>0</v>
      </c>
      <c r="BH121" s="533">
        <f t="shared" si="100"/>
        <v>0</v>
      </c>
      <c r="BI121" s="533">
        <f t="shared" si="100"/>
        <v>0</v>
      </c>
      <c r="BJ121" s="533">
        <f t="shared" si="100"/>
        <v>0</v>
      </c>
      <c r="BK121" s="533">
        <f t="shared" si="100"/>
        <v>0</v>
      </c>
      <c r="BL121" s="533">
        <f t="shared" si="100"/>
        <v>0</v>
      </c>
      <c r="BM121" s="533">
        <f t="shared" si="100"/>
        <v>0</v>
      </c>
      <c r="BN121" s="533">
        <f t="shared" si="100"/>
        <v>0</v>
      </c>
      <c r="BO121" s="533">
        <f t="shared" si="100"/>
        <v>0</v>
      </c>
      <c r="BP121" s="533">
        <f t="shared" si="100"/>
        <v>0</v>
      </c>
      <c r="BQ121" s="533">
        <f t="shared" si="100"/>
        <v>0</v>
      </c>
      <c r="BR121" s="533">
        <f t="shared" ref="BR121:BU121" si="101">IF(BR$106&gt;($B$103-1),"",BR89*BR$100)</f>
        <v>0</v>
      </c>
      <c r="BS121" s="533">
        <f t="shared" si="101"/>
        <v>0</v>
      </c>
      <c r="BT121" s="533">
        <f t="shared" si="101"/>
        <v>0</v>
      </c>
      <c r="BU121" s="533">
        <f t="shared" si="101"/>
        <v>0</v>
      </c>
    </row>
    <row r="122" spans="1:73" ht="12" customHeight="1" x14ac:dyDescent="0.25">
      <c r="A122" s="6" t="s">
        <v>594</v>
      </c>
      <c r="B122" s="274">
        <f>IF(C122=0,0,C122/$B$104)</f>
        <v>0</v>
      </c>
      <c r="C122" s="275">
        <f>SUM(D122:BU122)</f>
        <v>0</v>
      </c>
      <c r="D122" s="275">
        <f>D97</f>
        <v>0</v>
      </c>
      <c r="E122" s="275">
        <f>IF(E$106&gt;($B$103-1),"",E97*E$100)</f>
        <v>0</v>
      </c>
      <c r="F122" s="533">
        <f t="shared" ref="F122:BQ122" si="102">IF(F$106&gt;($B$103-1),"",F97*F$100)</f>
        <v>0</v>
      </c>
      <c r="G122" s="533">
        <f t="shared" si="102"/>
        <v>0</v>
      </c>
      <c r="H122" s="533">
        <f t="shared" si="102"/>
        <v>0</v>
      </c>
      <c r="I122" s="533">
        <f t="shared" si="102"/>
        <v>0</v>
      </c>
      <c r="J122" s="533">
        <f t="shared" si="102"/>
        <v>0</v>
      </c>
      <c r="K122" s="533">
        <f t="shared" si="102"/>
        <v>0</v>
      </c>
      <c r="L122" s="533">
        <f t="shared" si="102"/>
        <v>0</v>
      </c>
      <c r="M122" s="533">
        <f t="shared" si="102"/>
        <v>0</v>
      </c>
      <c r="N122" s="533">
        <f t="shared" si="102"/>
        <v>0</v>
      </c>
      <c r="O122" s="533">
        <f t="shared" si="102"/>
        <v>0</v>
      </c>
      <c r="P122" s="533">
        <f t="shared" si="102"/>
        <v>0</v>
      </c>
      <c r="Q122" s="533">
        <f t="shared" si="102"/>
        <v>0</v>
      </c>
      <c r="R122" s="533">
        <f t="shared" si="102"/>
        <v>0</v>
      </c>
      <c r="S122" s="533">
        <f t="shared" si="102"/>
        <v>0</v>
      </c>
      <c r="T122" s="533">
        <f t="shared" si="102"/>
        <v>0</v>
      </c>
      <c r="U122" s="533">
        <f t="shared" si="102"/>
        <v>0</v>
      </c>
      <c r="V122" s="533">
        <f t="shared" si="102"/>
        <v>0</v>
      </c>
      <c r="W122" s="533">
        <f t="shared" si="102"/>
        <v>0</v>
      </c>
      <c r="X122" s="533">
        <f t="shared" si="102"/>
        <v>0</v>
      </c>
      <c r="Y122" s="533">
        <f t="shared" si="102"/>
        <v>0</v>
      </c>
      <c r="Z122" s="533">
        <f t="shared" si="102"/>
        <v>0</v>
      </c>
      <c r="AA122" s="533">
        <f t="shared" si="102"/>
        <v>0</v>
      </c>
      <c r="AB122" s="533">
        <f t="shared" si="102"/>
        <v>0</v>
      </c>
      <c r="AC122" s="533">
        <f t="shared" si="102"/>
        <v>0</v>
      </c>
      <c r="AD122" s="533">
        <f t="shared" si="102"/>
        <v>0</v>
      </c>
      <c r="AE122" s="533">
        <f t="shared" si="102"/>
        <v>0</v>
      </c>
      <c r="AF122" s="533">
        <f t="shared" si="102"/>
        <v>0</v>
      </c>
      <c r="AG122" s="533">
        <f t="shared" si="102"/>
        <v>0</v>
      </c>
      <c r="AH122" s="533">
        <f t="shared" si="102"/>
        <v>0</v>
      </c>
      <c r="AI122" s="533">
        <f t="shared" si="102"/>
        <v>0</v>
      </c>
      <c r="AJ122" s="533">
        <f t="shared" si="102"/>
        <v>0</v>
      </c>
      <c r="AK122" s="533">
        <f t="shared" si="102"/>
        <v>0</v>
      </c>
      <c r="AL122" s="533">
        <f t="shared" si="102"/>
        <v>0</v>
      </c>
      <c r="AM122" s="533">
        <f t="shared" si="102"/>
        <v>0</v>
      </c>
      <c r="AN122" s="533">
        <f t="shared" si="102"/>
        <v>0</v>
      </c>
      <c r="AO122" s="533">
        <f t="shared" si="102"/>
        <v>0</v>
      </c>
      <c r="AP122" s="533">
        <f t="shared" si="102"/>
        <v>0</v>
      </c>
      <c r="AQ122" s="533">
        <f t="shared" si="102"/>
        <v>0</v>
      </c>
      <c r="AR122" s="533">
        <f t="shared" si="102"/>
        <v>0</v>
      </c>
      <c r="AS122" s="533">
        <f t="shared" si="102"/>
        <v>0</v>
      </c>
      <c r="AT122" s="533">
        <f t="shared" si="102"/>
        <v>0</v>
      </c>
      <c r="AU122" s="533">
        <f t="shared" si="102"/>
        <v>0</v>
      </c>
      <c r="AV122" s="533">
        <f t="shared" si="102"/>
        <v>0</v>
      </c>
      <c r="AW122" s="533">
        <f t="shared" si="102"/>
        <v>0</v>
      </c>
      <c r="AX122" s="533">
        <f t="shared" si="102"/>
        <v>0</v>
      </c>
      <c r="AY122" s="533">
        <f t="shared" si="102"/>
        <v>0</v>
      </c>
      <c r="AZ122" s="533">
        <f t="shared" si="102"/>
        <v>0</v>
      </c>
      <c r="BA122" s="533">
        <f t="shared" si="102"/>
        <v>0</v>
      </c>
      <c r="BB122" s="533">
        <f t="shared" si="102"/>
        <v>0</v>
      </c>
      <c r="BC122" s="533">
        <f t="shared" si="102"/>
        <v>0</v>
      </c>
      <c r="BD122" s="533">
        <f t="shared" si="102"/>
        <v>0</v>
      </c>
      <c r="BE122" s="533">
        <f t="shared" si="102"/>
        <v>0</v>
      </c>
      <c r="BF122" s="533">
        <f t="shared" si="102"/>
        <v>0</v>
      </c>
      <c r="BG122" s="533">
        <f t="shared" si="102"/>
        <v>0</v>
      </c>
      <c r="BH122" s="533">
        <f t="shared" si="102"/>
        <v>0</v>
      </c>
      <c r="BI122" s="533">
        <f t="shared" si="102"/>
        <v>0</v>
      </c>
      <c r="BJ122" s="533">
        <f t="shared" si="102"/>
        <v>0</v>
      </c>
      <c r="BK122" s="533">
        <f t="shared" si="102"/>
        <v>0</v>
      </c>
      <c r="BL122" s="533">
        <f t="shared" si="102"/>
        <v>0</v>
      </c>
      <c r="BM122" s="533">
        <f t="shared" si="102"/>
        <v>0</v>
      </c>
      <c r="BN122" s="533">
        <f t="shared" si="102"/>
        <v>0</v>
      </c>
      <c r="BO122" s="533">
        <f t="shared" si="102"/>
        <v>0</v>
      </c>
      <c r="BP122" s="533">
        <f t="shared" si="102"/>
        <v>0</v>
      </c>
      <c r="BQ122" s="533">
        <f t="shared" si="102"/>
        <v>0</v>
      </c>
      <c r="BR122" s="533">
        <f t="shared" ref="BR122:BU122" si="103">IF(BR$106&gt;($B$103-1),"",BR97*BR$100)</f>
        <v>0</v>
      </c>
      <c r="BS122" s="533">
        <f t="shared" si="103"/>
        <v>0</v>
      </c>
      <c r="BT122" s="533">
        <f t="shared" si="103"/>
        <v>0</v>
      </c>
      <c r="BU122" s="533">
        <f t="shared" si="103"/>
        <v>0</v>
      </c>
    </row>
    <row r="123" spans="1:73" ht="12" customHeight="1" x14ac:dyDescent="0.25">
      <c r="A123" s="75" t="s">
        <v>355</v>
      </c>
      <c r="B123" s="276">
        <f t="shared" si="68"/>
        <v>0</v>
      </c>
      <c r="C123" s="276">
        <f>SUM(D123:BU123)</f>
        <v>0</v>
      </c>
      <c r="D123" s="277">
        <f>D101</f>
        <v>0</v>
      </c>
      <c r="E123" s="277">
        <f t="shared" ref="E123:BP123" si="104">E101</f>
        <v>0</v>
      </c>
      <c r="F123" s="277">
        <f t="shared" si="104"/>
        <v>0</v>
      </c>
      <c r="G123" s="277">
        <f t="shared" si="104"/>
        <v>0</v>
      </c>
      <c r="H123" s="277">
        <f t="shared" si="104"/>
        <v>0</v>
      </c>
      <c r="I123" s="277">
        <f t="shared" si="104"/>
        <v>0</v>
      </c>
      <c r="J123" s="277">
        <f t="shared" si="104"/>
        <v>0</v>
      </c>
      <c r="K123" s="277">
        <f t="shared" si="104"/>
        <v>0</v>
      </c>
      <c r="L123" s="277">
        <f t="shared" si="104"/>
        <v>0</v>
      </c>
      <c r="M123" s="277">
        <f t="shared" si="104"/>
        <v>0</v>
      </c>
      <c r="N123" s="277">
        <f t="shared" si="104"/>
        <v>0</v>
      </c>
      <c r="O123" s="277">
        <f t="shared" si="104"/>
        <v>0</v>
      </c>
      <c r="P123" s="277">
        <f t="shared" si="104"/>
        <v>0</v>
      </c>
      <c r="Q123" s="277">
        <f t="shared" si="104"/>
        <v>0</v>
      </c>
      <c r="R123" s="277">
        <f t="shared" si="104"/>
        <v>0</v>
      </c>
      <c r="S123" s="277">
        <f t="shared" si="104"/>
        <v>0</v>
      </c>
      <c r="T123" s="277">
        <f t="shared" si="104"/>
        <v>0</v>
      </c>
      <c r="U123" s="277">
        <f t="shared" si="104"/>
        <v>0</v>
      </c>
      <c r="V123" s="277">
        <f t="shared" si="104"/>
        <v>0</v>
      </c>
      <c r="W123" s="277">
        <f t="shared" si="104"/>
        <v>0</v>
      </c>
      <c r="X123" s="277">
        <f t="shared" si="104"/>
        <v>0</v>
      </c>
      <c r="Y123" s="277">
        <f t="shared" si="104"/>
        <v>0</v>
      </c>
      <c r="Z123" s="277">
        <f t="shared" si="104"/>
        <v>0</v>
      </c>
      <c r="AA123" s="277">
        <f t="shared" si="104"/>
        <v>0</v>
      </c>
      <c r="AB123" s="277">
        <f t="shared" si="104"/>
        <v>0</v>
      </c>
      <c r="AC123" s="277">
        <f t="shared" si="104"/>
        <v>0</v>
      </c>
      <c r="AD123" s="277">
        <f t="shared" si="104"/>
        <v>0</v>
      </c>
      <c r="AE123" s="277">
        <f t="shared" si="104"/>
        <v>0</v>
      </c>
      <c r="AF123" s="277">
        <f t="shared" si="104"/>
        <v>0</v>
      </c>
      <c r="AG123" s="277">
        <f t="shared" si="104"/>
        <v>0</v>
      </c>
      <c r="AH123" s="277">
        <f t="shared" si="104"/>
        <v>0</v>
      </c>
      <c r="AI123" s="277">
        <f t="shared" si="104"/>
        <v>0</v>
      </c>
      <c r="AJ123" s="277">
        <f t="shared" si="104"/>
        <v>0</v>
      </c>
      <c r="AK123" s="277">
        <f t="shared" si="104"/>
        <v>0</v>
      </c>
      <c r="AL123" s="277">
        <f t="shared" si="104"/>
        <v>0</v>
      </c>
      <c r="AM123" s="277">
        <f t="shared" si="104"/>
        <v>0</v>
      </c>
      <c r="AN123" s="277">
        <f t="shared" si="104"/>
        <v>0</v>
      </c>
      <c r="AO123" s="277">
        <f t="shared" si="104"/>
        <v>0</v>
      </c>
      <c r="AP123" s="277">
        <f t="shared" si="104"/>
        <v>0</v>
      </c>
      <c r="AQ123" s="277">
        <f t="shared" si="104"/>
        <v>0</v>
      </c>
      <c r="AR123" s="277">
        <f t="shared" si="104"/>
        <v>0</v>
      </c>
      <c r="AS123" s="277">
        <f t="shared" si="104"/>
        <v>0</v>
      </c>
      <c r="AT123" s="277">
        <f t="shared" si="104"/>
        <v>0</v>
      </c>
      <c r="AU123" s="277">
        <f t="shared" si="104"/>
        <v>0</v>
      </c>
      <c r="AV123" s="277">
        <f t="shared" si="104"/>
        <v>0</v>
      </c>
      <c r="AW123" s="277">
        <f t="shared" si="104"/>
        <v>0</v>
      </c>
      <c r="AX123" s="277">
        <f t="shared" si="104"/>
        <v>0</v>
      </c>
      <c r="AY123" s="277">
        <f t="shared" si="104"/>
        <v>0</v>
      </c>
      <c r="AZ123" s="277">
        <f t="shared" si="104"/>
        <v>0</v>
      </c>
      <c r="BA123" s="277">
        <f t="shared" si="104"/>
        <v>0</v>
      </c>
      <c r="BB123" s="277">
        <f t="shared" si="104"/>
        <v>0</v>
      </c>
      <c r="BC123" s="277">
        <f t="shared" si="104"/>
        <v>0</v>
      </c>
      <c r="BD123" s="277">
        <f t="shared" si="104"/>
        <v>0</v>
      </c>
      <c r="BE123" s="277">
        <f t="shared" si="104"/>
        <v>0</v>
      </c>
      <c r="BF123" s="277">
        <f t="shared" si="104"/>
        <v>0</v>
      </c>
      <c r="BG123" s="277">
        <f t="shared" si="104"/>
        <v>0</v>
      </c>
      <c r="BH123" s="277">
        <f t="shared" si="104"/>
        <v>0</v>
      </c>
      <c r="BI123" s="277">
        <f t="shared" si="104"/>
        <v>0</v>
      </c>
      <c r="BJ123" s="277">
        <f t="shared" si="104"/>
        <v>0</v>
      </c>
      <c r="BK123" s="277">
        <f t="shared" si="104"/>
        <v>0</v>
      </c>
      <c r="BL123" s="277">
        <f t="shared" si="104"/>
        <v>0</v>
      </c>
      <c r="BM123" s="277">
        <f t="shared" si="104"/>
        <v>0</v>
      </c>
      <c r="BN123" s="277">
        <f t="shared" si="104"/>
        <v>0</v>
      </c>
      <c r="BO123" s="277">
        <f t="shared" si="104"/>
        <v>0</v>
      </c>
      <c r="BP123" s="277">
        <f t="shared" si="104"/>
        <v>0</v>
      </c>
      <c r="BQ123" s="277">
        <f t="shared" ref="BQ123:BU123" si="105">BQ101</f>
        <v>0</v>
      </c>
      <c r="BR123" s="277">
        <f t="shared" si="105"/>
        <v>0</v>
      </c>
      <c r="BS123" s="277">
        <f t="shared" si="105"/>
        <v>0</v>
      </c>
      <c r="BT123" s="277">
        <f t="shared" si="105"/>
        <v>0</v>
      </c>
      <c r="BU123" s="277">
        <f t="shared" si="105"/>
        <v>0</v>
      </c>
    </row>
    <row r="124" spans="1:73" x14ac:dyDescent="0.2">
      <c r="BK124" s="8"/>
    </row>
  </sheetData>
  <sheetProtection algorithmName="SHA-512" hashValue="RDQD+0KWlCxN8SUjvgsNBn01MK4z8i/4fkCRJbvPhkb6oOZuTH4eORSNsG+R6pVVcyUkMgoztcKr1ZvyYMF0aQ==" saltValue="MKBIkiuqG7WdV/4yAYUwKw==" spinCount="100000" sheet="1" objects="1" scenarios="1"/>
  <mergeCells count="22">
    <mergeCell ref="B58:B62"/>
    <mergeCell ref="B51:BU51"/>
    <mergeCell ref="B92:B96"/>
    <mergeCell ref="B64:B68"/>
    <mergeCell ref="B76:B80"/>
    <mergeCell ref="B84:B88"/>
    <mergeCell ref="B63:BU63"/>
    <mergeCell ref="B45:BU45"/>
    <mergeCell ref="B34:BU34"/>
    <mergeCell ref="B57:BU57"/>
    <mergeCell ref="D1:E1"/>
    <mergeCell ref="B14:B18"/>
    <mergeCell ref="B20:B24"/>
    <mergeCell ref="B26:B30"/>
    <mergeCell ref="B32:B33"/>
    <mergeCell ref="B5:B9"/>
    <mergeCell ref="B13:BU13"/>
    <mergeCell ref="B31:BU31"/>
    <mergeCell ref="B25:BU25"/>
    <mergeCell ref="B19:BU19"/>
    <mergeCell ref="B46:B50"/>
    <mergeCell ref="B52:B56"/>
  </mergeCells>
  <conditionalFormatting sqref="D5:BU5">
    <cfRule type="expression" dxfId="596" priority="59">
      <formula>D4="-"</formula>
    </cfRule>
  </conditionalFormatting>
  <conditionalFormatting sqref="D6:BU6">
    <cfRule type="expression" dxfId="595" priority="58">
      <formula>D4="-"</formula>
    </cfRule>
  </conditionalFormatting>
  <conditionalFormatting sqref="D7:BU7">
    <cfRule type="expression" dxfId="594" priority="57">
      <formula>D4="-"</formula>
    </cfRule>
  </conditionalFormatting>
  <conditionalFormatting sqref="D8:BU8">
    <cfRule type="expression" dxfId="593" priority="56">
      <formula>D4="-"</formula>
    </cfRule>
  </conditionalFormatting>
  <conditionalFormatting sqref="D9:BU9">
    <cfRule type="expression" dxfId="592" priority="55">
      <formula>D4="-"</formula>
    </cfRule>
  </conditionalFormatting>
  <conditionalFormatting sqref="D14:BU14">
    <cfRule type="expression" dxfId="591" priority="54">
      <formula>D4="-"</formula>
    </cfRule>
  </conditionalFormatting>
  <conditionalFormatting sqref="D15:BU15">
    <cfRule type="expression" dxfId="590" priority="53">
      <formula>D4="-"</formula>
    </cfRule>
  </conditionalFormatting>
  <conditionalFormatting sqref="D16:BU16">
    <cfRule type="expression" dxfId="589" priority="52">
      <formula>D4="-"</formula>
    </cfRule>
  </conditionalFormatting>
  <conditionalFormatting sqref="D17:BU17">
    <cfRule type="expression" dxfId="588" priority="51">
      <formula>D4="-"</formula>
    </cfRule>
  </conditionalFormatting>
  <conditionalFormatting sqref="D18:BU18">
    <cfRule type="expression" dxfId="587" priority="50">
      <formula>D4="-"</formula>
    </cfRule>
  </conditionalFormatting>
  <conditionalFormatting sqref="D20:BU20">
    <cfRule type="expression" dxfId="586" priority="49">
      <formula>D4="-"</formula>
    </cfRule>
  </conditionalFormatting>
  <conditionalFormatting sqref="D21:BU21">
    <cfRule type="expression" dxfId="585" priority="48">
      <formula>D4="-"</formula>
    </cfRule>
  </conditionalFormatting>
  <conditionalFormatting sqref="D22:BU22">
    <cfRule type="expression" dxfId="584" priority="47">
      <formula>D4="-"</formula>
    </cfRule>
  </conditionalFormatting>
  <conditionalFormatting sqref="D23:BU23">
    <cfRule type="expression" dxfId="583" priority="46">
      <formula>D4="-"</formula>
    </cfRule>
  </conditionalFormatting>
  <conditionalFormatting sqref="D24:BU24">
    <cfRule type="expression" dxfId="582" priority="45">
      <formula>D4="-"</formula>
    </cfRule>
  </conditionalFormatting>
  <conditionalFormatting sqref="D26:BU26">
    <cfRule type="expression" dxfId="581" priority="44">
      <formula>D4="-"</formula>
    </cfRule>
  </conditionalFormatting>
  <conditionalFormatting sqref="D27:BU27">
    <cfRule type="expression" dxfId="580" priority="43">
      <formula>D4="-"</formula>
    </cfRule>
  </conditionalFormatting>
  <conditionalFormatting sqref="D28:BU28">
    <cfRule type="expression" dxfId="579" priority="42">
      <formula>D4="-"</formula>
    </cfRule>
  </conditionalFormatting>
  <conditionalFormatting sqref="D29:BU29">
    <cfRule type="expression" dxfId="578" priority="41">
      <formula>D4="-"</formula>
    </cfRule>
  </conditionalFormatting>
  <conditionalFormatting sqref="D30:BU30">
    <cfRule type="expression" dxfId="577" priority="40">
      <formula>D4="-"</formula>
    </cfRule>
  </conditionalFormatting>
  <conditionalFormatting sqref="D32:BU32">
    <cfRule type="expression" dxfId="576" priority="38">
      <formula>D4="-"</formula>
    </cfRule>
  </conditionalFormatting>
  <conditionalFormatting sqref="D33:BU33">
    <cfRule type="expression" dxfId="575" priority="37">
      <formula>D4="-"</formula>
    </cfRule>
  </conditionalFormatting>
  <conditionalFormatting sqref="D35:BU35">
    <cfRule type="expression" dxfId="574" priority="36">
      <formula>D4="-"</formula>
    </cfRule>
  </conditionalFormatting>
  <conditionalFormatting sqref="D46:BU46">
    <cfRule type="expression" dxfId="573" priority="35">
      <formula>D4="-"</formula>
    </cfRule>
  </conditionalFormatting>
  <conditionalFormatting sqref="D47:BU47">
    <cfRule type="expression" dxfId="572" priority="34">
      <formula>D4="-"</formula>
    </cfRule>
  </conditionalFormatting>
  <conditionalFormatting sqref="D48:BU48">
    <cfRule type="expression" dxfId="571" priority="33">
      <formula>D4="-"</formula>
    </cfRule>
  </conditionalFormatting>
  <conditionalFormatting sqref="D49:BU49">
    <cfRule type="expression" dxfId="570" priority="32">
      <formula>D4="-"</formula>
    </cfRule>
  </conditionalFormatting>
  <conditionalFormatting sqref="D50:BU50">
    <cfRule type="expression" dxfId="569" priority="31">
      <formula>D4="-"</formula>
    </cfRule>
  </conditionalFormatting>
  <conditionalFormatting sqref="D52:BU52">
    <cfRule type="expression" dxfId="568" priority="30">
      <formula>D4="-"</formula>
    </cfRule>
  </conditionalFormatting>
  <conditionalFormatting sqref="D53:BU53">
    <cfRule type="expression" dxfId="567" priority="29">
      <formula>D4="-"</formula>
    </cfRule>
  </conditionalFormatting>
  <conditionalFormatting sqref="D54:BU54">
    <cfRule type="expression" dxfId="566" priority="28">
      <formula>D4="-"</formula>
    </cfRule>
  </conditionalFormatting>
  <conditionalFormatting sqref="D55:BU55">
    <cfRule type="expression" dxfId="565" priority="27">
      <formula>D4="-"</formula>
    </cfRule>
  </conditionalFormatting>
  <conditionalFormatting sqref="D56:BU56">
    <cfRule type="expression" dxfId="564" priority="26">
      <formula>D4="-"</formula>
    </cfRule>
  </conditionalFormatting>
  <conditionalFormatting sqref="D58:BU58">
    <cfRule type="expression" dxfId="563" priority="25">
      <formula>D4="-"</formula>
    </cfRule>
  </conditionalFormatting>
  <conditionalFormatting sqref="D59:BU59">
    <cfRule type="expression" dxfId="562" priority="24">
      <formula>D4="-"</formula>
    </cfRule>
  </conditionalFormatting>
  <conditionalFormatting sqref="D60:BU60">
    <cfRule type="expression" dxfId="561" priority="23">
      <formula>D4="-"</formula>
    </cfRule>
  </conditionalFormatting>
  <conditionalFormatting sqref="D61:BU61">
    <cfRule type="expression" dxfId="560" priority="22">
      <formula>D4="-"</formula>
    </cfRule>
  </conditionalFormatting>
  <conditionalFormatting sqref="D62:BU62">
    <cfRule type="expression" dxfId="559" priority="21">
      <formula>D4="-"</formula>
    </cfRule>
  </conditionalFormatting>
  <conditionalFormatting sqref="D64:BU64">
    <cfRule type="expression" dxfId="558" priority="20">
      <formula>D4="-"</formula>
    </cfRule>
  </conditionalFormatting>
  <conditionalFormatting sqref="D65:BU65">
    <cfRule type="expression" dxfId="557" priority="19">
      <formula>D4="-"</formula>
    </cfRule>
  </conditionalFormatting>
  <conditionalFormatting sqref="D66:BU66">
    <cfRule type="expression" dxfId="556" priority="18">
      <formula>D4="-"</formula>
    </cfRule>
  </conditionalFormatting>
  <conditionalFormatting sqref="D67:BU67">
    <cfRule type="expression" dxfId="555" priority="17">
      <formula>D4="-"</formula>
    </cfRule>
  </conditionalFormatting>
  <conditionalFormatting sqref="D68:BU68">
    <cfRule type="expression" dxfId="554" priority="16">
      <formula>D4="-"</formula>
    </cfRule>
  </conditionalFormatting>
  <conditionalFormatting sqref="D76:BU76">
    <cfRule type="expression" dxfId="553" priority="15">
      <formula>D4="-"</formula>
    </cfRule>
  </conditionalFormatting>
  <conditionalFormatting sqref="D77:BU77">
    <cfRule type="expression" dxfId="552" priority="14">
      <formula>D4="-"</formula>
    </cfRule>
  </conditionalFormatting>
  <conditionalFormatting sqref="D78:BU78">
    <cfRule type="expression" dxfId="551" priority="13">
      <formula>D4="-"</formula>
    </cfRule>
  </conditionalFormatting>
  <conditionalFormatting sqref="D79:BU79">
    <cfRule type="expression" dxfId="550" priority="12">
      <formula>D4="-"</formula>
    </cfRule>
  </conditionalFormatting>
  <conditionalFormatting sqref="D80:BU80">
    <cfRule type="expression" dxfId="549" priority="11">
      <formula>D4="-"</formula>
    </cfRule>
  </conditionalFormatting>
  <conditionalFormatting sqref="D84:BU84">
    <cfRule type="expression" dxfId="548" priority="10">
      <formula>D4="-"</formula>
    </cfRule>
  </conditionalFormatting>
  <conditionalFormatting sqref="D85:BU85">
    <cfRule type="expression" dxfId="547" priority="9">
      <formula>D4="-"</formula>
    </cfRule>
  </conditionalFormatting>
  <conditionalFormatting sqref="D86:BU86">
    <cfRule type="expression" dxfId="546" priority="8">
      <formula>D4="-"</formula>
    </cfRule>
  </conditionalFormatting>
  <conditionalFormatting sqref="D87:BU87">
    <cfRule type="expression" dxfId="545" priority="7">
      <formula>D4="-"</formula>
    </cfRule>
  </conditionalFormatting>
  <conditionalFormatting sqref="D88:BU88">
    <cfRule type="expression" dxfId="544" priority="6">
      <formula>D4="-"</formula>
    </cfRule>
  </conditionalFormatting>
  <conditionalFormatting sqref="D92:BU92">
    <cfRule type="expression" dxfId="543" priority="5">
      <formula>D4="-"</formula>
    </cfRule>
  </conditionalFormatting>
  <conditionalFormatting sqref="D93:BU93">
    <cfRule type="expression" dxfId="542" priority="4">
      <formula>D4="-"</formula>
    </cfRule>
  </conditionalFormatting>
  <conditionalFormatting sqref="D94:BU94">
    <cfRule type="expression" dxfId="541" priority="3">
      <formula>D4="-"</formula>
    </cfRule>
  </conditionalFormatting>
  <conditionalFormatting sqref="D95:BU95">
    <cfRule type="expression" dxfId="540" priority="2">
      <formula>D4="-"</formula>
    </cfRule>
  </conditionalFormatting>
  <conditionalFormatting sqref="D96:BU96">
    <cfRule type="expression" dxfId="539" priority="1">
      <formula>D4="-"</formula>
    </cfRule>
  </conditionalFormatting>
  <dataValidations count="2">
    <dataValidation allowBlank="1" showInputMessage="1" showErrorMessage="1" prompt="Only enter a value in this row if Optimism Bias has been calculated outside the CIA model, rather than the OB tabs within the model" sqref="A35" xr:uid="{00000000-0002-0000-0500-000000000000}"/>
    <dataValidation type="decimal" allowBlank="1" showInputMessage="1" showErrorMessage="1" error="All values should be entered as a positive number." sqref="D5:BU9 D76:BU80 D14:BU18 D20:BU24 D26:BU30 D32:BU33 D35:BU35 D46:BU50 D52:BU56 D58:BU62 D64:BU68 D84:BU88 D92:BU96" xr:uid="{00000000-0002-0000-0500-000001000000}">
      <formula1>0</formula1>
      <formula2>9.99999999999999E+24</formula2>
    </dataValidation>
  </dataValidations>
  <hyperlinks>
    <hyperlink ref="D1" location="'User Instructions'!A1" display="Back to User Instructions" xr:uid="{00000000-0004-0000-0500-000000000000}"/>
    <hyperlink ref="F1" location="'Model Structure'!A1" display="Back to Model Structure" xr:uid="{00000000-0004-0000-0500-000001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theme="5" tint="0.39997558519241921"/>
  </sheetPr>
  <dimension ref="A1:BZ124"/>
  <sheetViews>
    <sheetView zoomScaleNormal="100" workbookViewId="0">
      <pane xSplit="1" ySplit="3" topLeftCell="B4" activePane="bottomRight" state="frozen"/>
      <selection activeCell="D83" sqref="D83"/>
      <selection pane="topRight" activeCell="D83" sqref="D83"/>
      <selection pane="bottomLeft" activeCell="D83" sqref="D83"/>
      <selection pane="bottomRight" activeCell="D83" sqref="D83"/>
    </sheetView>
  </sheetViews>
  <sheetFormatPr defaultColWidth="9.109375" defaultRowHeight="11.4" x14ac:dyDescent="0.2"/>
  <cols>
    <col min="1" max="1" width="95.5546875" style="7" bestFit="1" customWidth="1"/>
    <col min="2" max="2" width="24.6640625" style="7" bestFit="1" customWidth="1"/>
    <col min="3" max="3" width="20" style="7" bestFit="1" customWidth="1"/>
    <col min="4" max="73" width="15.6640625" style="7" customWidth="1"/>
    <col min="74" max="16384" width="9.109375" style="7"/>
  </cols>
  <sheetData>
    <row r="1" spans="1:73" ht="15" customHeight="1" x14ac:dyDescent="0.25">
      <c r="A1" s="129" t="str">
        <f>"COSTS ANALYSIS - " &amp; Factors!$C$10</f>
        <v xml:space="preserve">COSTS ANALYSIS - </v>
      </c>
      <c r="B1" s="130"/>
      <c r="C1" s="130"/>
      <c r="D1" s="624" t="s">
        <v>421</v>
      </c>
      <c r="E1" s="624"/>
      <c r="F1" s="382" t="s">
        <v>573</v>
      </c>
    </row>
    <row r="2" spans="1:73" s="394" customFormat="1" ht="15" customHeight="1" x14ac:dyDescent="0.25">
      <c r="A2" s="390"/>
      <c r="B2" s="391"/>
      <c r="C2" s="392"/>
      <c r="D2" s="393"/>
      <c r="E2" s="393"/>
      <c r="F2" s="389"/>
    </row>
    <row r="3" spans="1:73" s="8" customFormat="1" ht="15" customHeight="1" x14ac:dyDescent="0.25">
      <c r="A3" s="249" t="str">
        <f>"OPTION 1 - " &amp; Factors!$B$16</f>
        <v xml:space="preserve">OPTION 1 - </v>
      </c>
      <c r="B3" s="67"/>
      <c r="C3" s="242"/>
      <c r="D3" s="19">
        <v>0</v>
      </c>
      <c r="E3" s="19">
        <v>1</v>
      </c>
      <c r="F3" s="19">
        <v>2</v>
      </c>
      <c r="G3" s="19">
        <v>3</v>
      </c>
      <c r="H3" s="19">
        <v>4</v>
      </c>
      <c r="I3" s="19">
        <v>5</v>
      </c>
      <c r="J3" s="19">
        <v>6</v>
      </c>
      <c r="K3" s="19">
        <v>7</v>
      </c>
      <c r="L3" s="19">
        <v>8</v>
      </c>
      <c r="M3" s="19">
        <v>9</v>
      </c>
      <c r="N3" s="19">
        <v>10</v>
      </c>
      <c r="O3" s="19">
        <v>11</v>
      </c>
      <c r="P3" s="19">
        <v>12</v>
      </c>
      <c r="Q3" s="19">
        <v>13</v>
      </c>
      <c r="R3" s="19">
        <v>14</v>
      </c>
      <c r="S3" s="19">
        <v>15</v>
      </c>
      <c r="T3" s="19">
        <v>16</v>
      </c>
      <c r="U3" s="19">
        <v>17</v>
      </c>
      <c r="V3" s="19">
        <v>18</v>
      </c>
      <c r="W3" s="19">
        <v>19</v>
      </c>
      <c r="X3" s="19">
        <v>20</v>
      </c>
      <c r="Y3" s="19">
        <v>21</v>
      </c>
      <c r="Z3" s="19">
        <v>22</v>
      </c>
      <c r="AA3" s="19">
        <v>23</v>
      </c>
      <c r="AB3" s="19">
        <v>24</v>
      </c>
      <c r="AC3" s="19">
        <v>25</v>
      </c>
      <c r="AD3" s="19">
        <v>26</v>
      </c>
      <c r="AE3" s="19">
        <v>27</v>
      </c>
      <c r="AF3" s="19">
        <v>28</v>
      </c>
      <c r="AG3" s="19">
        <v>29</v>
      </c>
      <c r="AH3" s="19">
        <v>30</v>
      </c>
      <c r="AI3" s="19">
        <v>31</v>
      </c>
      <c r="AJ3" s="19">
        <v>32</v>
      </c>
      <c r="AK3" s="19">
        <v>33</v>
      </c>
      <c r="AL3" s="19">
        <v>34</v>
      </c>
      <c r="AM3" s="19">
        <v>35</v>
      </c>
      <c r="AN3" s="19">
        <v>36</v>
      </c>
      <c r="AO3" s="19">
        <v>37</v>
      </c>
      <c r="AP3" s="19">
        <v>38</v>
      </c>
      <c r="AQ3" s="19">
        <v>39</v>
      </c>
      <c r="AR3" s="19">
        <v>40</v>
      </c>
      <c r="AS3" s="19">
        <v>41</v>
      </c>
      <c r="AT3" s="19">
        <v>42</v>
      </c>
      <c r="AU3" s="19">
        <v>43</v>
      </c>
      <c r="AV3" s="19">
        <v>44</v>
      </c>
      <c r="AW3" s="19">
        <v>45</v>
      </c>
      <c r="AX3" s="19">
        <v>46</v>
      </c>
      <c r="AY3" s="19">
        <v>47</v>
      </c>
      <c r="AZ3" s="19">
        <v>48</v>
      </c>
      <c r="BA3" s="19">
        <v>49</v>
      </c>
      <c r="BB3" s="19">
        <v>50</v>
      </c>
      <c r="BC3" s="19">
        <v>51</v>
      </c>
      <c r="BD3" s="19">
        <v>52</v>
      </c>
      <c r="BE3" s="19">
        <v>53</v>
      </c>
      <c r="BF3" s="19">
        <v>54</v>
      </c>
      <c r="BG3" s="19">
        <v>55</v>
      </c>
      <c r="BH3" s="19">
        <v>56</v>
      </c>
      <c r="BI3" s="19">
        <v>57</v>
      </c>
      <c r="BJ3" s="19">
        <v>58</v>
      </c>
      <c r="BK3" s="184">
        <v>59</v>
      </c>
      <c r="BL3" s="184">
        <v>60</v>
      </c>
      <c r="BM3" s="184">
        <v>61</v>
      </c>
      <c r="BN3" s="184">
        <v>62</v>
      </c>
      <c r="BO3" s="184">
        <v>63</v>
      </c>
      <c r="BP3" s="184">
        <v>64</v>
      </c>
      <c r="BQ3" s="184">
        <v>65</v>
      </c>
      <c r="BR3" s="184">
        <v>66</v>
      </c>
      <c r="BS3" s="184">
        <v>67</v>
      </c>
      <c r="BT3" s="184">
        <v>68</v>
      </c>
      <c r="BU3" s="184">
        <v>69</v>
      </c>
    </row>
    <row r="4" spans="1:73" ht="14.25" customHeight="1" x14ac:dyDescent="0.25">
      <c r="A4" s="68" t="s">
        <v>605</v>
      </c>
      <c r="B4" s="80" t="s">
        <v>424</v>
      </c>
      <c r="C4" s="242" t="s">
        <v>358</v>
      </c>
      <c r="D4" s="22" t="str">
        <f>Factors!C$49</f>
        <v/>
      </c>
      <c r="E4" s="22" t="str">
        <f>Factors!D$49</f>
        <v/>
      </c>
      <c r="F4" s="22" t="str">
        <f>Factors!E$49</f>
        <v/>
      </c>
      <c r="G4" s="22" t="str">
        <f>Factors!F$49</f>
        <v/>
      </c>
      <c r="H4" s="22" t="str">
        <f>Factors!G$49</f>
        <v/>
      </c>
      <c r="I4" s="22" t="str">
        <f>Factors!H$49</f>
        <v/>
      </c>
      <c r="J4" s="22" t="str">
        <f>Factors!I$49</f>
        <v/>
      </c>
      <c r="K4" s="22" t="str">
        <f>Factors!J$49</f>
        <v/>
      </c>
      <c r="L4" s="22" t="str">
        <f>Factors!K$49</f>
        <v/>
      </c>
      <c r="M4" s="22" t="str">
        <f>Factors!L$49</f>
        <v/>
      </c>
      <c r="N4" s="22" t="str">
        <f>Factors!M$49</f>
        <v/>
      </c>
      <c r="O4" s="22" t="str">
        <f>Factors!N$49</f>
        <v/>
      </c>
      <c r="P4" s="22" t="str">
        <f>Factors!O$49</f>
        <v/>
      </c>
      <c r="Q4" s="22" t="str">
        <f>Factors!P$49</f>
        <v/>
      </c>
      <c r="R4" s="22" t="str">
        <f>Factors!Q$49</f>
        <v/>
      </c>
      <c r="S4" s="22" t="str">
        <f>Factors!R$49</f>
        <v/>
      </c>
      <c r="T4" s="22" t="str">
        <f>Factors!S$49</f>
        <v/>
      </c>
      <c r="U4" s="22" t="str">
        <f>Factors!T$49</f>
        <v/>
      </c>
      <c r="V4" s="22" t="str">
        <f>Factors!U$49</f>
        <v/>
      </c>
      <c r="W4" s="22" t="str">
        <f>Factors!V$49</f>
        <v/>
      </c>
      <c r="X4" s="22" t="str">
        <f>Factors!W$49</f>
        <v/>
      </c>
      <c r="Y4" s="22" t="str">
        <f>Factors!X$49</f>
        <v/>
      </c>
      <c r="Z4" s="22" t="str">
        <f>Factors!Y$49</f>
        <v/>
      </c>
      <c r="AA4" s="22" t="str">
        <f>Factors!Z$49</f>
        <v/>
      </c>
      <c r="AB4" s="22" t="str">
        <f>Factors!AA$49</f>
        <v/>
      </c>
      <c r="AC4" s="22" t="str">
        <f>Factors!AB$49</f>
        <v/>
      </c>
      <c r="AD4" s="22" t="str">
        <f>Factors!AC$49</f>
        <v/>
      </c>
      <c r="AE4" s="22" t="str">
        <f>Factors!AD$49</f>
        <v/>
      </c>
      <c r="AF4" s="22" t="str">
        <f>Factors!AE$49</f>
        <v/>
      </c>
      <c r="AG4" s="22" t="str">
        <f>Factors!AF$49</f>
        <v/>
      </c>
      <c r="AH4" s="22" t="str">
        <f>Factors!AG$49</f>
        <v/>
      </c>
      <c r="AI4" s="22" t="str">
        <f>Factors!AH$49</f>
        <v/>
      </c>
      <c r="AJ4" s="22" t="str">
        <f>Factors!AI$49</f>
        <v/>
      </c>
      <c r="AK4" s="22" t="str">
        <f>Factors!AJ$49</f>
        <v/>
      </c>
      <c r="AL4" s="22" t="str">
        <f>Factors!AK$49</f>
        <v/>
      </c>
      <c r="AM4" s="22" t="str">
        <f>Factors!AL$49</f>
        <v/>
      </c>
      <c r="AN4" s="22" t="str">
        <f>Factors!AM$49</f>
        <v/>
      </c>
      <c r="AO4" s="22" t="str">
        <f>Factors!AN$49</f>
        <v/>
      </c>
      <c r="AP4" s="22" t="str">
        <f>Factors!AO$49</f>
        <v/>
      </c>
      <c r="AQ4" s="22" t="str">
        <f>Factors!AP$49</f>
        <v/>
      </c>
      <c r="AR4" s="22" t="str">
        <f>Factors!AQ$49</f>
        <v/>
      </c>
      <c r="AS4" s="22" t="str">
        <f>Factors!AR$49</f>
        <v/>
      </c>
      <c r="AT4" s="22" t="str">
        <f>Factors!AS$49</f>
        <v/>
      </c>
      <c r="AU4" s="22" t="str">
        <f>Factors!AT$49</f>
        <v/>
      </c>
      <c r="AV4" s="22" t="str">
        <f>Factors!AU$49</f>
        <v/>
      </c>
      <c r="AW4" s="22" t="str">
        <f>Factors!AV$49</f>
        <v/>
      </c>
      <c r="AX4" s="22" t="str">
        <f>Factors!AW$49</f>
        <v/>
      </c>
      <c r="AY4" s="22" t="str">
        <f>Factors!AX$49</f>
        <v/>
      </c>
      <c r="AZ4" s="22" t="str">
        <f>Factors!AY$49</f>
        <v/>
      </c>
      <c r="BA4" s="22" t="str">
        <f>Factors!AZ$49</f>
        <v/>
      </c>
      <c r="BB4" s="22" t="str">
        <f>Factors!BA$49</f>
        <v/>
      </c>
      <c r="BC4" s="22" t="str">
        <f>Factors!BB$49</f>
        <v/>
      </c>
      <c r="BD4" s="22" t="str">
        <f>Factors!BC$49</f>
        <v/>
      </c>
      <c r="BE4" s="22" t="str">
        <f>Factors!BD$49</f>
        <v/>
      </c>
      <c r="BF4" s="22" t="str">
        <f>Factors!BE$49</f>
        <v/>
      </c>
      <c r="BG4" s="22" t="str">
        <f>Factors!BF$49</f>
        <v/>
      </c>
      <c r="BH4" s="22" t="str">
        <f>Factors!BG$49</f>
        <v/>
      </c>
      <c r="BI4" s="22" t="str">
        <f>Factors!BH$49</f>
        <v/>
      </c>
      <c r="BJ4" s="22" t="str">
        <f>Factors!BI$49</f>
        <v/>
      </c>
      <c r="BK4" s="22" t="str">
        <f>Factors!BJ$49</f>
        <v/>
      </c>
      <c r="BL4" s="22" t="str">
        <f>Factors!BK$49</f>
        <v/>
      </c>
      <c r="BM4" s="22" t="str">
        <f>Factors!BL$49</f>
        <v/>
      </c>
      <c r="BN4" s="22" t="str">
        <f>Factors!BM$49</f>
        <v/>
      </c>
      <c r="BO4" s="22" t="str">
        <f>Factors!BN$49</f>
        <v/>
      </c>
      <c r="BP4" s="22" t="str">
        <f>Factors!BO$49</f>
        <v/>
      </c>
      <c r="BQ4" s="22" t="str">
        <f>Factors!BP$49</f>
        <v/>
      </c>
      <c r="BR4" s="22" t="str">
        <f>Factors!BQ$49</f>
        <v/>
      </c>
      <c r="BS4" s="22" t="str">
        <f>Factors!BR$49</f>
        <v/>
      </c>
      <c r="BT4" s="22" t="str">
        <f>Factors!BS$49</f>
        <v/>
      </c>
      <c r="BU4" s="22" t="str">
        <f>Factors!BT$49</f>
        <v/>
      </c>
    </row>
    <row r="5" spans="1:73" s="264" customFormat="1" x14ac:dyDescent="0.2">
      <c r="A5" s="168"/>
      <c r="B5" s="627"/>
      <c r="C5" s="263">
        <f>SUM(D5:BU5)</f>
        <v>0</v>
      </c>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row>
    <row r="6" spans="1:73" s="264" customFormat="1" x14ac:dyDescent="0.2">
      <c r="A6" s="168"/>
      <c r="B6" s="625"/>
      <c r="C6" s="263">
        <f t="shared" ref="C6:C9" si="0">SUM(D6:BU6)</f>
        <v>0</v>
      </c>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row>
    <row r="7" spans="1:73" s="264" customFormat="1" x14ac:dyDescent="0.2">
      <c r="A7" s="168"/>
      <c r="B7" s="625"/>
      <c r="C7" s="263">
        <f t="shared" si="0"/>
        <v>0</v>
      </c>
      <c r="D7" s="433"/>
      <c r="E7" s="433"/>
      <c r="F7" s="433"/>
      <c r="G7" s="433"/>
      <c r="H7" s="433"/>
      <c r="I7" s="433"/>
      <c r="J7" s="433"/>
      <c r="K7" s="433"/>
      <c r="L7" s="433"/>
      <c r="M7" s="433"/>
      <c r="N7" s="433"/>
      <c r="O7" s="433"/>
      <c r="P7" s="433"/>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row>
    <row r="8" spans="1:73" s="264" customFormat="1" x14ac:dyDescent="0.2">
      <c r="A8" s="168"/>
      <c r="B8" s="625"/>
      <c r="C8" s="263">
        <f t="shared" si="0"/>
        <v>0</v>
      </c>
      <c r="D8" s="433"/>
      <c r="E8" s="433"/>
      <c r="F8" s="433"/>
      <c r="G8" s="433"/>
      <c r="H8" s="433"/>
      <c r="I8" s="433"/>
      <c r="J8" s="433"/>
      <c r="K8" s="433"/>
      <c r="L8" s="433"/>
      <c r="M8" s="433"/>
      <c r="N8" s="433"/>
      <c r="O8" s="433"/>
      <c r="P8" s="433"/>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row>
    <row r="9" spans="1:73" s="264" customFormat="1" x14ac:dyDescent="0.2">
      <c r="A9" s="168"/>
      <c r="B9" s="626"/>
      <c r="C9" s="263">
        <f t="shared" si="0"/>
        <v>0</v>
      </c>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row>
    <row r="10" spans="1:73" s="498" customFormat="1" ht="12" customHeight="1" x14ac:dyDescent="0.25">
      <c r="A10" s="6" t="s">
        <v>71</v>
      </c>
      <c r="B10" s="495">
        <f>B107</f>
        <v>0</v>
      </c>
      <c r="C10" s="496">
        <f>SUM(D10:BU10)</f>
        <v>0</v>
      </c>
      <c r="D10" s="497">
        <f>SUM(D5:D9)</f>
        <v>0</v>
      </c>
      <c r="E10" s="497">
        <f t="shared" ref="E10:BO10" si="1">SUM(E5:E9)</f>
        <v>0</v>
      </c>
      <c r="F10" s="497">
        <f t="shared" si="1"/>
        <v>0</v>
      </c>
      <c r="G10" s="497">
        <f t="shared" si="1"/>
        <v>0</v>
      </c>
      <c r="H10" s="497">
        <f t="shared" si="1"/>
        <v>0</v>
      </c>
      <c r="I10" s="497">
        <f t="shared" si="1"/>
        <v>0</v>
      </c>
      <c r="J10" s="497">
        <f t="shared" si="1"/>
        <v>0</v>
      </c>
      <c r="K10" s="497">
        <f t="shared" si="1"/>
        <v>0</v>
      </c>
      <c r="L10" s="497">
        <f t="shared" si="1"/>
        <v>0</v>
      </c>
      <c r="M10" s="497">
        <f t="shared" si="1"/>
        <v>0</v>
      </c>
      <c r="N10" s="497">
        <f t="shared" si="1"/>
        <v>0</v>
      </c>
      <c r="O10" s="497">
        <f t="shared" si="1"/>
        <v>0</v>
      </c>
      <c r="P10" s="497">
        <f t="shared" si="1"/>
        <v>0</v>
      </c>
      <c r="Q10" s="497">
        <f t="shared" si="1"/>
        <v>0</v>
      </c>
      <c r="R10" s="497">
        <f t="shared" si="1"/>
        <v>0</v>
      </c>
      <c r="S10" s="497">
        <f t="shared" si="1"/>
        <v>0</v>
      </c>
      <c r="T10" s="497">
        <f t="shared" si="1"/>
        <v>0</v>
      </c>
      <c r="U10" s="497">
        <f t="shared" si="1"/>
        <v>0</v>
      </c>
      <c r="V10" s="497">
        <f t="shared" si="1"/>
        <v>0</v>
      </c>
      <c r="W10" s="497">
        <f t="shared" si="1"/>
        <v>0</v>
      </c>
      <c r="X10" s="497">
        <f t="shared" si="1"/>
        <v>0</v>
      </c>
      <c r="Y10" s="497">
        <f t="shared" si="1"/>
        <v>0</v>
      </c>
      <c r="Z10" s="497">
        <f t="shared" si="1"/>
        <v>0</v>
      </c>
      <c r="AA10" s="497">
        <f t="shared" si="1"/>
        <v>0</v>
      </c>
      <c r="AB10" s="497">
        <f t="shared" si="1"/>
        <v>0</v>
      </c>
      <c r="AC10" s="497">
        <f t="shared" si="1"/>
        <v>0</v>
      </c>
      <c r="AD10" s="497">
        <f t="shared" si="1"/>
        <v>0</v>
      </c>
      <c r="AE10" s="497">
        <f t="shared" si="1"/>
        <v>0</v>
      </c>
      <c r="AF10" s="497">
        <f t="shared" si="1"/>
        <v>0</v>
      </c>
      <c r="AG10" s="497">
        <f t="shared" si="1"/>
        <v>0</v>
      </c>
      <c r="AH10" s="497">
        <f t="shared" si="1"/>
        <v>0</v>
      </c>
      <c r="AI10" s="497">
        <f t="shared" si="1"/>
        <v>0</v>
      </c>
      <c r="AJ10" s="497">
        <f t="shared" si="1"/>
        <v>0</v>
      </c>
      <c r="AK10" s="497">
        <f t="shared" si="1"/>
        <v>0</v>
      </c>
      <c r="AL10" s="497">
        <f t="shared" si="1"/>
        <v>0</v>
      </c>
      <c r="AM10" s="497">
        <f t="shared" si="1"/>
        <v>0</v>
      </c>
      <c r="AN10" s="497">
        <f t="shared" si="1"/>
        <v>0</v>
      </c>
      <c r="AO10" s="497">
        <f t="shared" si="1"/>
        <v>0</v>
      </c>
      <c r="AP10" s="497">
        <f t="shared" si="1"/>
        <v>0</v>
      </c>
      <c r="AQ10" s="497">
        <f t="shared" si="1"/>
        <v>0</v>
      </c>
      <c r="AR10" s="497">
        <f t="shared" si="1"/>
        <v>0</v>
      </c>
      <c r="AS10" s="497">
        <f t="shared" si="1"/>
        <v>0</v>
      </c>
      <c r="AT10" s="497">
        <f t="shared" si="1"/>
        <v>0</v>
      </c>
      <c r="AU10" s="497">
        <f t="shared" si="1"/>
        <v>0</v>
      </c>
      <c r="AV10" s="497">
        <f t="shared" si="1"/>
        <v>0</v>
      </c>
      <c r="AW10" s="497">
        <f t="shared" si="1"/>
        <v>0</v>
      </c>
      <c r="AX10" s="497">
        <f t="shared" si="1"/>
        <v>0</v>
      </c>
      <c r="AY10" s="497">
        <f t="shared" si="1"/>
        <v>0</v>
      </c>
      <c r="AZ10" s="497">
        <f t="shared" si="1"/>
        <v>0</v>
      </c>
      <c r="BA10" s="497">
        <f t="shared" si="1"/>
        <v>0</v>
      </c>
      <c r="BB10" s="497">
        <f t="shared" si="1"/>
        <v>0</v>
      </c>
      <c r="BC10" s="497">
        <f t="shared" si="1"/>
        <v>0</v>
      </c>
      <c r="BD10" s="497">
        <f t="shared" si="1"/>
        <v>0</v>
      </c>
      <c r="BE10" s="497">
        <f t="shared" si="1"/>
        <v>0</v>
      </c>
      <c r="BF10" s="497">
        <f t="shared" si="1"/>
        <v>0</v>
      </c>
      <c r="BG10" s="497">
        <f t="shared" si="1"/>
        <v>0</v>
      </c>
      <c r="BH10" s="497">
        <f t="shared" si="1"/>
        <v>0</v>
      </c>
      <c r="BI10" s="497">
        <f t="shared" si="1"/>
        <v>0</v>
      </c>
      <c r="BJ10" s="497">
        <f t="shared" si="1"/>
        <v>0</v>
      </c>
      <c r="BK10" s="497">
        <f t="shared" si="1"/>
        <v>0</v>
      </c>
      <c r="BL10" s="497">
        <f t="shared" si="1"/>
        <v>0</v>
      </c>
      <c r="BM10" s="497">
        <f t="shared" si="1"/>
        <v>0</v>
      </c>
      <c r="BN10" s="497">
        <f t="shared" si="1"/>
        <v>0</v>
      </c>
      <c r="BO10" s="497">
        <f t="shared" si="1"/>
        <v>0</v>
      </c>
      <c r="BP10" s="497">
        <f t="shared" ref="BP10:BU10" si="2">SUM(BP5:BP9)</f>
        <v>0</v>
      </c>
      <c r="BQ10" s="497">
        <f t="shared" si="2"/>
        <v>0</v>
      </c>
      <c r="BR10" s="497">
        <f t="shared" si="2"/>
        <v>0</v>
      </c>
      <c r="BS10" s="497">
        <f t="shared" si="2"/>
        <v>0</v>
      </c>
      <c r="BT10" s="497">
        <f t="shared" si="2"/>
        <v>0</v>
      </c>
      <c r="BU10" s="497">
        <f t="shared" si="2"/>
        <v>0</v>
      </c>
    </row>
    <row r="11" spans="1:73" s="66" customFormat="1" ht="12" customHeight="1" x14ac:dyDescent="0.2">
      <c r="A11" s="70"/>
      <c r="B11" s="69"/>
      <c r="C11" s="189"/>
      <c r="D11" s="189"/>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row>
    <row r="12" spans="1:73" s="8" customFormat="1" ht="12" customHeight="1" x14ac:dyDescent="0.25">
      <c r="A12" s="68" t="s">
        <v>600</v>
      </c>
      <c r="B12" s="80" t="s">
        <v>424</v>
      </c>
      <c r="C12" s="242" t="s">
        <v>358</v>
      </c>
      <c r="D12" s="190" t="str">
        <f>D4</f>
        <v/>
      </c>
      <c r="E12" s="190" t="str">
        <f t="shared" ref="E12:BQ12" si="3">E4</f>
        <v/>
      </c>
      <c r="F12" s="190" t="str">
        <f t="shared" si="3"/>
        <v/>
      </c>
      <c r="G12" s="190" t="str">
        <f t="shared" si="3"/>
        <v/>
      </c>
      <c r="H12" s="190" t="str">
        <f t="shared" si="3"/>
        <v/>
      </c>
      <c r="I12" s="190" t="str">
        <f t="shared" si="3"/>
        <v/>
      </c>
      <c r="J12" s="190" t="str">
        <f t="shared" si="3"/>
        <v/>
      </c>
      <c r="K12" s="190" t="str">
        <f t="shared" si="3"/>
        <v/>
      </c>
      <c r="L12" s="190" t="str">
        <f t="shared" si="3"/>
        <v/>
      </c>
      <c r="M12" s="190" t="str">
        <f t="shared" si="3"/>
        <v/>
      </c>
      <c r="N12" s="190" t="str">
        <f t="shared" si="3"/>
        <v/>
      </c>
      <c r="O12" s="190" t="str">
        <f t="shared" si="3"/>
        <v/>
      </c>
      <c r="P12" s="190" t="str">
        <f t="shared" si="3"/>
        <v/>
      </c>
      <c r="Q12" s="190" t="str">
        <f t="shared" si="3"/>
        <v/>
      </c>
      <c r="R12" s="190" t="str">
        <f t="shared" si="3"/>
        <v/>
      </c>
      <c r="S12" s="190" t="str">
        <f t="shared" si="3"/>
        <v/>
      </c>
      <c r="T12" s="190" t="str">
        <f t="shared" si="3"/>
        <v/>
      </c>
      <c r="U12" s="190" t="str">
        <f t="shared" si="3"/>
        <v/>
      </c>
      <c r="V12" s="190" t="str">
        <f t="shared" si="3"/>
        <v/>
      </c>
      <c r="W12" s="190" t="str">
        <f t="shared" si="3"/>
        <v/>
      </c>
      <c r="X12" s="190" t="str">
        <f t="shared" si="3"/>
        <v/>
      </c>
      <c r="Y12" s="190" t="str">
        <f t="shared" si="3"/>
        <v/>
      </c>
      <c r="Z12" s="190" t="str">
        <f t="shared" si="3"/>
        <v/>
      </c>
      <c r="AA12" s="190" t="str">
        <f t="shared" si="3"/>
        <v/>
      </c>
      <c r="AB12" s="190" t="str">
        <f t="shared" si="3"/>
        <v/>
      </c>
      <c r="AC12" s="190" t="str">
        <f t="shared" si="3"/>
        <v/>
      </c>
      <c r="AD12" s="190" t="str">
        <f t="shared" si="3"/>
        <v/>
      </c>
      <c r="AE12" s="190" t="str">
        <f t="shared" si="3"/>
        <v/>
      </c>
      <c r="AF12" s="190" t="str">
        <f t="shared" si="3"/>
        <v/>
      </c>
      <c r="AG12" s="190" t="str">
        <f t="shared" si="3"/>
        <v/>
      </c>
      <c r="AH12" s="190" t="str">
        <f t="shared" si="3"/>
        <v/>
      </c>
      <c r="AI12" s="190" t="str">
        <f t="shared" si="3"/>
        <v/>
      </c>
      <c r="AJ12" s="190" t="str">
        <f t="shared" si="3"/>
        <v/>
      </c>
      <c r="AK12" s="190" t="str">
        <f t="shared" si="3"/>
        <v/>
      </c>
      <c r="AL12" s="190" t="str">
        <f t="shared" si="3"/>
        <v/>
      </c>
      <c r="AM12" s="190" t="str">
        <f t="shared" si="3"/>
        <v/>
      </c>
      <c r="AN12" s="190" t="str">
        <f t="shared" si="3"/>
        <v/>
      </c>
      <c r="AO12" s="190" t="str">
        <f t="shared" si="3"/>
        <v/>
      </c>
      <c r="AP12" s="190" t="str">
        <f t="shared" si="3"/>
        <v/>
      </c>
      <c r="AQ12" s="190" t="str">
        <f t="shared" si="3"/>
        <v/>
      </c>
      <c r="AR12" s="190" t="str">
        <f t="shared" si="3"/>
        <v/>
      </c>
      <c r="AS12" s="190" t="str">
        <f t="shared" si="3"/>
        <v/>
      </c>
      <c r="AT12" s="190" t="str">
        <f t="shared" si="3"/>
        <v/>
      </c>
      <c r="AU12" s="190" t="str">
        <f t="shared" si="3"/>
        <v/>
      </c>
      <c r="AV12" s="190" t="str">
        <f t="shared" si="3"/>
        <v/>
      </c>
      <c r="AW12" s="190" t="str">
        <f t="shared" si="3"/>
        <v/>
      </c>
      <c r="AX12" s="190" t="str">
        <f t="shared" si="3"/>
        <v/>
      </c>
      <c r="AY12" s="190" t="str">
        <f t="shared" si="3"/>
        <v/>
      </c>
      <c r="AZ12" s="190" t="str">
        <f t="shared" si="3"/>
        <v/>
      </c>
      <c r="BA12" s="190" t="str">
        <f t="shared" si="3"/>
        <v/>
      </c>
      <c r="BB12" s="190" t="str">
        <f t="shared" si="3"/>
        <v/>
      </c>
      <c r="BC12" s="190" t="str">
        <f t="shared" si="3"/>
        <v/>
      </c>
      <c r="BD12" s="190" t="str">
        <f t="shared" si="3"/>
        <v/>
      </c>
      <c r="BE12" s="190" t="str">
        <f t="shared" si="3"/>
        <v/>
      </c>
      <c r="BF12" s="190" t="str">
        <f t="shared" si="3"/>
        <v/>
      </c>
      <c r="BG12" s="190" t="str">
        <f t="shared" si="3"/>
        <v/>
      </c>
      <c r="BH12" s="190" t="str">
        <f t="shared" si="3"/>
        <v/>
      </c>
      <c r="BI12" s="190" t="str">
        <f t="shared" si="3"/>
        <v/>
      </c>
      <c r="BJ12" s="190" t="str">
        <f t="shared" si="3"/>
        <v/>
      </c>
      <c r="BK12" s="190" t="str">
        <f t="shared" si="3"/>
        <v/>
      </c>
      <c r="BL12" s="190" t="str">
        <f t="shared" si="3"/>
        <v/>
      </c>
      <c r="BM12" s="190" t="str">
        <f t="shared" si="3"/>
        <v/>
      </c>
      <c r="BN12" s="190" t="str">
        <f t="shared" si="3"/>
        <v/>
      </c>
      <c r="BO12" s="190" t="str">
        <f t="shared" si="3"/>
        <v/>
      </c>
      <c r="BP12" s="190" t="str">
        <f t="shared" si="3"/>
        <v/>
      </c>
      <c r="BQ12" s="190" t="str">
        <f t="shared" si="3"/>
        <v/>
      </c>
      <c r="BR12" s="190" t="str">
        <f t="shared" ref="BR12:BU12" si="4">BR4</f>
        <v/>
      </c>
      <c r="BS12" s="190" t="str">
        <f t="shared" si="4"/>
        <v/>
      </c>
      <c r="BT12" s="190" t="str">
        <f t="shared" si="4"/>
        <v/>
      </c>
      <c r="BU12" s="190" t="str">
        <f t="shared" si="4"/>
        <v/>
      </c>
    </row>
    <row r="13" spans="1:73" s="8" customFormat="1" ht="12" customHeight="1" x14ac:dyDescent="0.25">
      <c r="A13" s="247" t="s">
        <v>456</v>
      </c>
      <c r="B13" s="623"/>
      <c r="C13" s="623"/>
      <c r="D13" s="623"/>
      <c r="E13" s="623"/>
      <c r="F13" s="623"/>
      <c r="G13" s="623"/>
      <c r="H13" s="623"/>
      <c r="I13" s="623"/>
      <c r="J13" s="623"/>
      <c r="K13" s="623"/>
      <c r="L13" s="623"/>
      <c r="M13" s="623"/>
      <c r="N13" s="623"/>
      <c r="O13" s="623"/>
      <c r="P13" s="623"/>
      <c r="Q13" s="623"/>
      <c r="R13" s="623"/>
      <c r="S13" s="623"/>
      <c r="T13" s="623"/>
      <c r="U13" s="623"/>
      <c r="V13" s="623"/>
      <c r="W13" s="623"/>
      <c r="X13" s="623"/>
      <c r="Y13" s="623"/>
      <c r="Z13" s="623"/>
      <c r="AA13" s="623"/>
      <c r="AB13" s="623"/>
      <c r="AC13" s="623"/>
      <c r="AD13" s="623"/>
      <c r="AE13" s="623"/>
      <c r="AF13" s="623"/>
      <c r="AG13" s="623"/>
      <c r="AH13" s="623"/>
      <c r="AI13" s="623"/>
      <c r="AJ13" s="623"/>
      <c r="AK13" s="623"/>
      <c r="AL13" s="623"/>
      <c r="AM13" s="623"/>
      <c r="AN13" s="623"/>
      <c r="AO13" s="623"/>
      <c r="AP13" s="623"/>
      <c r="AQ13" s="623"/>
      <c r="AR13" s="623"/>
      <c r="AS13" s="623"/>
      <c r="AT13" s="623"/>
      <c r="AU13" s="623"/>
      <c r="AV13" s="623"/>
      <c r="AW13" s="623"/>
      <c r="AX13" s="623"/>
      <c r="AY13" s="623"/>
      <c r="AZ13" s="623"/>
      <c r="BA13" s="623"/>
      <c r="BB13" s="623"/>
      <c r="BC13" s="623"/>
      <c r="BD13" s="623"/>
      <c r="BE13" s="623"/>
      <c r="BF13" s="623"/>
      <c r="BG13" s="623"/>
      <c r="BH13" s="623"/>
      <c r="BI13" s="623"/>
      <c r="BJ13" s="623"/>
      <c r="BK13" s="623"/>
      <c r="BL13" s="623"/>
      <c r="BM13" s="623"/>
      <c r="BN13" s="623"/>
      <c r="BO13" s="623"/>
      <c r="BP13" s="623"/>
      <c r="BQ13" s="623"/>
      <c r="BR13" s="623"/>
      <c r="BS13" s="623"/>
      <c r="BT13" s="623"/>
      <c r="BU13" s="623"/>
    </row>
    <row r="14" spans="1:73" s="8" customFormat="1" x14ac:dyDescent="0.2">
      <c r="A14" s="168"/>
      <c r="B14" s="627"/>
      <c r="C14" s="266">
        <f>SUM(D14:BU14)</f>
        <v>0</v>
      </c>
      <c r="D14" s="433"/>
      <c r="E14" s="433"/>
      <c r="F14" s="433"/>
      <c r="G14" s="433"/>
      <c r="H14" s="433"/>
      <c r="I14" s="433"/>
      <c r="J14" s="433"/>
      <c r="K14" s="433"/>
      <c r="L14" s="433"/>
      <c r="M14" s="433"/>
      <c r="N14" s="433"/>
      <c r="O14" s="433"/>
      <c r="P14" s="433"/>
      <c r="Q14" s="433"/>
      <c r="R14" s="433"/>
      <c r="S14" s="433"/>
      <c r="T14" s="433"/>
      <c r="U14" s="433"/>
      <c r="V14" s="433"/>
      <c r="W14" s="433"/>
      <c r="X14" s="433"/>
      <c r="Y14" s="433"/>
      <c r="Z14" s="433"/>
      <c r="AA14" s="433"/>
      <c r="AB14" s="433"/>
      <c r="AC14" s="433"/>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row>
    <row r="15" spans="1:73" s="8" customFormat="1" x14ac:dyDescent="0.2">
      <c r="A15" s="168"/>
      <c r="B15" s="625"/>
      <c r="C15" s="266">
        <f t="shared" ref="C15:C18" si="5">SUM(D15:BU15)</f>
        <v>0</v>
      </c>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row>
    <row r="16" spans="1:73" s="8" customFormat="1" x14ac:dyDescent="0.2">
      <c r="A16" s="168"/>
      <c r="B16" s="625"/>
      <c r="C16" s="266">
        <f t="shared" si="5"/>
        <v>0</v>
      </c>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row>
    <row r="17" spans="1:73" x14ac:dyDescent="0.2">
      <c r="A17" s="168"/>
      <c r="B17" s="625"/>
      <c r="C17" s="266">
        <f t="shared" si="5"/>
        <v>0</v>
      </c>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row>
    <row r="18" spans="1:73" x14ac:dyDescent="0.2">
      <c r="A18" s="168"/>
      <c r="B18" s="626"/>
      <c r="C18" s="266">
        <f t="shared" si="5"/>
        <v>0</v>
      </c>
      <c r="D18" s="433"/>
      <c r="E18" s="433"/>
      <c r="F18" s="433"/>
      <c r="G18" s="433"/>
      <c r="H18" s="433"/>
      <c r="I18" s="433"/>
      <c r="J18" s="433"/>
      <c r="K18" s="433"/>
      <c r="L18" s="433"/>
      <c r="M18" s="433"/>
      <c r="N18" s="433"/>
      <c r="O18" s="433"/>
      <c r="P18" s="433"/>
      <c r="Q18" s="433"/>
      <c r="R18" s="433"/>
      <c r="S18" s="433"/>
      <c r="T18" s="433"/>
      <c r="U18" s="433"/>
      <c r="V18" s="433"/>
      <c r="W18" s="433"/>
      <c r="X18" s="433"/>
      <c r="Y18" s="433"/>
      <c r="Z18" s="433"/>
      <c r="AA18" s="433"/>
      <c r="AB18" s="433"/>
      <c r="AC18" s="433"/>
      <c r="AD18" s="433"/>
      <c r="AE18" s="433"/>
      <c r="AF18" s="433"/>
      <c r="AG18" s="433"/>
      <c r="AH18" s="433"/>
      <c r="AI18" s="433"/>
      <c r="AJ18" s="433"/>
      <c r="AK18" s="433"/>
      <c r="AL18" s="433"/>
      <c r="AM18" s="433"/>
      <c r="AN18" s="433"/>
      <c r="AO18" s="433"/>
      <c r="AP18" s="433"/>
      <c r="AQ18" s="433"/>
      <c r="AR18" s="433"/>
      <c r="AS18" s="433"/>
      <c r="AT18" s="433"/>
      <c r="AU18" s="433"/>
      <c r="AV18" s="433"/>
      <c r="AW18" s="433"/>
      <c r="AX18" s="433"/>
      <c r="AY18" s="433"/>
      <c r="AZ18" s="433"/>
      <c r="BA18" s="433"/>
      <c r="BB18" s="433"/>
      <c r="BC18" s="433"/>
      <c r="BD18" s="433"/>
      <c r="BE18" s="433"/>
      <c r="BF18" s="433"/>
      <c r="BG18" s="433"/>
      <c r="BH18" s="433"/>
      <c r="BI18" s="433"/>
      <c r="BJ18" s="433"/>
      <c r="BK18" s="433"/>
      <c r="BL18" s="433"/>
      <c r="BM18" s="433"/>
      <c r="BN18" s="433"/>
      <c r="BO18" s="433"/>
      <c r="BP18" s="433"/>
      <c r="BQ18" s="433"/>
      <c r="BR18" s="433"/>
      <c r="BS18" s="433"/>
      <c r="BT18" s="433"/>
      <c r="BU18" s="433"/>
    </row>
    <row r="19" spans="1:73" ht="12" customHeight="1" x14ac:dyDescent="0.25">
      <c r="A19" s="247" t="s">
        <v>457</v>
      </c>
      <c r="B19" s="623"/>
      <c r="C19" s="623"/>
      <c r="D19" s="623"/>
      <c r="E19" s="623"/>
      <c r="F19" s="623"/>
      <c r="G19" s="623"/>
      <c r="H19" s="623"/>
      <c r="I19" s="623"/>
      <c r="J19" s="623"/>
      <c r="K19" s="623"/>
      <c r="L19" s="623"/>
      <c r="M19" s="623"/>
      <c r="N19" s="623"/>
      <c r="O19" s="623"/>
      <c r="P19" s="623"/>
      <c r="Q19" s="623"/>
      <c r="R19" s="623"/>
      <c r="S19" s="623"/>
      <c r="T19" s="623"/>
      <c r="U19" s="623"/>
      <c r="V19" s="623"/>
      <c r="W19" s="623"/>
      <c r="X19" s="623"/>
      <c r="Y19" s="623"/>
      <c r="Z19" s="623"/>
      <c r="AA19" s="623"/>
      <c r="AB19" s="623"/>
      <c r="AC19" s="623"/>
      <c r="AD19" s="623"/>
      <c r="AE19" s="623"/>
      <c r="AF19" s="623"/>
      <c r="AG19" s="623"/>
      <c r="AH19" s="623"/>
      <c r="AI19" s="623"/>
      <c r="AJ19" s="623"/>
      <c r="AK19" s="623"/>
      <c r="AL19" s="623"/>
      <c r="AM19" s="623"/>
      <c r="AN19" s="623"/>
      <c r="AO19" s="623"/>
      <c r="AP19" s="623"/>
      <c r="AQ19" s="623"/>
      <c r="AR19" s="623"/>
      <c r="AS19" s="623"/>
      <c r="AT19" s="623"/>
      <c r="AU19" s="623"/>
      <c r="AV19" s="623"/>
      <c r="AW19" s="623"/>
      <c r="AX19" s="623"/>
      <c r="AY19" s="623"/>
      <c r="AZ19" s="623"/>
      <c r="BA19" s="623"/>
      <c r="BB19" s="623"/>
      <c r="BC19" s="623"/>
      <c r="BD19" s="623"/>
      <c r="BE19" s="623"/>
      <c r="BF19" s="623"/>
      <c r="BG19" s="623"/>
      <c r="BH19" s="623"/>
      <c r="BI19" s="623"/>
      <c r="BJ19" s="623"/>
      <c r="BK19" s="623"/>
      <c r="BL19" s="623"/>
      <c r="BM19" s="623"/>
      <c r="BN19" s="623"/>
      <c r="BO19" s="623"/>
      <c r="BP19" s="623"/>
      <c r="BQ19" s="623"/>
      <c r="BR19" s="623"/>
      <c r="BS19" s="623"/>
      <c r="BT19" s="623"/>
      <c r="BU19" s="623"/>
    </row>
    <row r="20" spans="1:73" x14ac:dyDescent="0.2">
      <c r="A20" s="168"/>
      <c r="B20" s="627"/>
      <c r="C20" s="266">
        <f>SUM(D20:BU20)</f>
        <v>0</v>
      </c>
      <c r="D20" s="433"/>
      <c r="E20" s="433"/>
      <c r="F20" s="433"/>
      <c r="G20" s="433"/>
      <c r="H20" s="433"/>
      <c r="I20" s="433"/>
      <c r="J20" s="433"/>
      <c r="K20" s="433"/>
      <c r="L20" s="433"/>
      <c r="M20" s="433"/>
      <c r="N20" s="433"/>
      <c r="O20" s="433"/>
      <c r="P20" s="433"/>
      <c r="Q20" s="433"/>
      <c r="R20" s="433"/>
      <c r="S20" s="433"/>
      <c r="T20" s="433"/>
      <c r="U20" s="433"/>
      <c r="V20" s="433"/>
      <c r="W20" s="433"/>
      <c r="X20" s="433"/>
      <c r="Y20" s="433"/>
      <c r="Z20" s="433"/>
      <c r="AA20" s="433"/>
      <c r="AB20" s="433"/>
      <c r="AC20" s="433"/>
      <c r="AD20" s="433"/>
      <c r="AE20" s="433"/>
      <c r="AF20" s="433"/>
      <c r="AG20" s="433"/>
      <c r="AH20" s="433"/>
      <c r="AI20" s="433"/>
      <c r="AJ20" s="433"/>
      <c r="AK20" s="433"/>
      <c r="AL20" s="433"/>
      <c r="AM20" s="433"/>
      <c r="AN20" s="433"/>
      <c r="AO20" s="433"/>
      <c r="AP20" s="433"/>
      <c r="AQ20" s="433"/>
      <c r="AR20" s="433"/>
      <c r="AS20" s="433"/>
      <c r="AT20" s="433"/>
      <c r="AU20" s="433"/>
      <c r="AV20" s="433"/>
      <c r="AW20" s="433"/>
      <c r="AX20" s="433"/>
      <c r="AY20" s="433"/>
      <c r="AZ20" s="433"/>
      <c r="BA20" s="433"/>
      <c r="BB20" s="433"/>
      <c r="BC20" s="433"/>
      <c r="BD20" s="433"/>
      <c r="BE20" s="433"/>
      <c r="BF20" s="433"/>
      <c r="BG20" s="433"/>
      <c r="BH20" s="433"/>
      <c r="BI20" s="433"/>
      <c r="BJ20" s="433"/>
      <c r="BK20" s="433"/>
      <c r="BL20" s="433"/>
      <c r="BM20" s="433"/>
      <c r="BN20" s="433"/>
      <c r="BO20" s="433"/>
      <c r="BP20" s="433"/>
      <c r="BQ20" s="433"/>
      <c r="BR20" s="433"/>
      <c r="BS20" s="433"/>
      <c r="BT20" s="433"/>
      <c r="BU20" s="433"/>
    </row>
    <row r="21" spans="1:73" x14ac:dyDescent="0.2">
      <c r="A21" s="168"/>
      <c r="B21" s="625"/>
      <c r="C21" s="266">
        <f t="shared" ref="C21:C24" si="6">SUM(D21:BU21)</f>
        <v>0</v>
      </c>
      <c r="D21" s="433"/>
      <c r="E21" s="433"/>
      <c r="F21" s="433"/>
      <c r="G21" s="433"/>
      <c r="H21" s="433"/>
      <c r="I21" s="433"/>
      <c r="J21" s="433"/>
      <c r="K21" s="433"/>
      <c r="L21" s="433"/>
      <c r="M21" s="433"/>
      <c r="N21" s="433"/>
      <c r="O21" s="433"/>
      <c r="P21" s="433"/>
      <c r="Q21" s="433"/>
      <c r="R21" s="433"/>
      <c r="S21" s="433"/>
      <c r="T21" s="433"/>
      <c r="U21" s="433"/>
      <c r="V21" s="433"/>
      <c r="W21" s="433"/>
      <c r="X21" s="433"/>
      <c r="Y21" s="433"/>
      <c r="Z21" s="433"/>
      <c r="AA21" s="433"/>
      <c r="AB21" s="433"/>
      <c r="AC21" s="433"/>
      <c r="AD21" s="433"/>
      <c r="AE21" s="433"/>
      <c r="AF21" s="433"/>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c r="BK21" s="433"/>
      <c r="BL21" s="433"/>
      <c r="BM21" s="433"/>
      <c r="BN21" s="433"/>
      <c r="BO21" s="433"/>
      <c r="BP21" s="433"/>
      <c r="BQ21" s="433"/>
      <c r="BR21" s="433"/>
      <c r="BS21" s="433"/>
      <c r="BT21" s="433"/>
      <c r="BU21" s="433"/>
    </row>
    <row r="22" spans="1:73" x14ac:dyDescent="0.2">
      <c r="A22" s="168"/>
      <c r="B22" s="625"/>
      <c r="C22" s="266">
        <f t="shared" si="6"/>
        <v>0</v>
      </c>
      <c r="D22" s="433"/>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B22" s="433"/>
      <c r="AC22" s="433"/>
      <c r="AD22" s="433"/>
      <c r="AE22" s="433"/>
      <c r="AF22" s="433"/>
      <c r="AG22" s="433"/>
      <c r="AH22" s="43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c r="BF22" s="433"/>
      <c r="BG22" s="433"/>
      <c r="BH22" s="433"/>
      <c r="BI22" s="433"/>
      <c r="BJ22" s="433"/>
      <c r="BK22" s="433"/>
      <c r="BL22" s="433"/>
      <c r="BM22" s="433"/>
      <c r="BN22" s="433"/>
      <c r="BO22" s="433"/>
      <c r="BP22" s="433"/>
      <c r="BQ22" s="433"/>
      <c r="BR22" s="433"/>
      <c r="BS22" s="433"/>
      <c r="BT22" s="433"/>
      <c r="BU22" s="433"/>
    </row>
    <row r="23" spans="1:73" x14ac:dyDescent="0.2">
      <c r="A23" s="168"/>
      <c r="B23" s="625"/>
      <c r="C23" s="266">
        <f t="shared" si="6"/>
        <v>0</v>
      </c>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B23" s="433"/>
      <c r="AC23" s="433"/>
      <c r="AD23" s="433"/>
      <c r="AE23" s="433"/>
      <c r="AF23" s="433"/>
      <c r="AG23" s="433"/>
      <c r="AH23" s="433"/>
      <c r="AI23" s="433"/>
      <c r="AJ23" s="433"/>
      <c r="AK23" s="433"/>
      <c r="AL23" s="433"/>
      <c r="AM23" s="433"/>
      <c r="AN23" s="433"/>
      <c r="AO23" s="433"/>
      <c r="AP23" s="433"/>
      <c r="AQ23" s="433"/>
      <c r="AR23" s="433"/>
      <c r="AS23" s="433"/>
      <c r="AT23" s="433"/>
      <c r="AU23" s="433"/>
      <c r="AV23" s="433"/>
      <c r="AW23" s="433"/>
      <c r="AX23" s="433"/>
      <c r="AY23" s="433"/>
      <c r="AZ23" s="433"/>
      <c r="BA23" s="433"/>
      <c r="BB23" s="433"/>
      <c r="BC23" s="433"/>
      <c r="BD23" s="433"/>
      <c r="BE23" s="433"/>
      <c r="BF23" s="433"/>
      <c r="BG23" s="433"/>
      <c r="BH23" s="433"/>
      <c r="BI23" s="433"/>
      <c r="BJ23" s="433"/>
      <c r="BK23" s="433"/>
      <c r="BL23" s="433"/>
      <c r="BM23" s="433"/>
      <c r="BN23" s="433"/>
      <c r="BO23" s="433"/>
      <c r="BP23" s="433"/>
      <c r="BQ23" s="433"/>
      <c r="BR23" s="433"/>
      <c r="BS23" s="433"/>
      <c r="BT23" s="433"/>
      <c r="BU23" s="433"/>
    </row>
    <row r="24" spans="1:73" x14ac:dyDescent="0.2">
      <c r="A24" s="168"/>
      <c r="B24" s="626"/>
      <c r="C24" s="266">
        <f t="shared" si="6"/>
        <v>0</v>
      </c>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B24" s="433"/>
      <c r="AC24" s="433"/>
      <c r="AD24" s="433"/>
      <c r="AE24" s="433"/>
      <c r="AF24" s="433"/>
      <c r="AG24" s="433"/>
      <c r="AH24" s="433"/>
      <c r="AI24" s="433"/>
      <c r="AJ24" s="433"/>
      <c r="AK24" s="433"/>
      <c r="AL24" s="433"/>
      <c r="AM24" s="433"/>
      <c r="AN24" s="433"/>
      <c r="AO24" s="433"/>
      <c r="AP24" s="433"/>
      <c r="AQ24" s="433"/>
      <c r="AR24" s="433"/>
      <c r="AS24" s="433"/>
      <c r="AT24" s="433"/>
      <c r="AU24" s="433"/>
      <c r="AV24" s="433"/>
      <c r="AW24" s="433"/>
      <c r="AX24" s="433"/>
      <c r="AY24" s="433"/>
      <c r="AZ24" s="433"/>
      <c r="BA24" s="433"/>
      <c r="BB24" s="433"/>
      <c r="BC24" s="433"/>
      <c r="BD24" s="433"/>
      <c r="BE24" s="433"/>
      <c r="BF24" s="433"/>
      <c r="BG24" s="433"/>
      <c r="BH24" s="433"/>
      <c r="BI24" s="433"/>
      <c r="BJ24" s="433"/>
      <c r="BK24" s="433"/>
      <c r="BL24" s="433"/>
      <c r="BM24" s="433"/>
      <c r="BN24" s="433"/>
      <c r="BO24" s="433"/>
      <c r="BP24" s="433"/>
      <c r="BQ24" s="433"/>
      <c r="BR24" s="433"/>
      <c r="BS24" s="433"/>
      <c r="BT24" s="433"/>
      <c r="BU24" s="433"/>
    </row>
    <row r="25" spans="1:73" ht="12" customHeight="1" x14ac:dyDescent="0.25">
      <c r="A25" s="247" t="s">
        <v>458</v>
      </c>
      <c r="B25" s="623"/>
      <c r="C25" s="623"/>
      <c r="D25" s="623"/>
      <c r="E25" s="623"/>
      <c r="F25" s="623"/>
      <c r="G25" s="623"/>
      <c r="H25" s="623"/>
      <c r="I25" s="623"/>
      <c r="J25" s="623"/>
      <c r="K25" s="623"/>
      <c r="L25" s="623"/>
      <c r="M25" s="623"/>
      <c r="N25" s="623"/>
      <c r="O25" s="623"/>
      <c r="P25" s="623"/>
      <c r="Q25" s="623"/>
      <c r="R25" s="623"/>
      <c r="S25" s="623"/>
      <c r="T25" s="623"/>
      <c r="U25" s="623"/>
      <c r="V25" s="623"/>
      <c r="W25" s="623"/>
      <c r="X25" s="623"/>
      <c r="Y25" s="623"/>
      <c r="Z25" s="623"/>
      <c r="AA25" s="623"/>
      <c r="AB25" s="623"/>
      <c r="AC25" s="623"/>
      <c r="AD25" s="623"/>
      <c r="AE25" s="623"/>
      <c r="AF25" s="623"/>
      <c r="AG25" s="623"/>
      <c r="AH25" s="623"/>
      <c r="AI25" s="623"/>
      <c r="AJ25" s="623"/>
      <c r="AK25" s="623"/>
      <c r="AL25" s="623"/>
      <c r="AM25" s="623"/>
      <c r="AN25" s="623"/>
      <c r="AO25" s="623"/>
      <c r="AP25" s="623"/>
      <c r="AQ25" s="623"/>
      <c r="AR25" s="623"/>
      <c r="AS25" s="623"/>
      <c r="AT25" s="623"/>
      <c r="AU25" s="623"/>
      <c r="AV25" s="623"/>
      <c r="AW25" s="623"/>
      <c r="AX25" s="623"/>
      <c r="AY25" s="623"/>
      <c r="AZ25" s="623"/>
      <c r="BA25" s="623"/>
      <c r="BB25" s="623"/>
      <c r="BC25" s="623"/>
      <c r="BD25" s="623"/>
      <c r="BE25" s="623"/>
      <c r="BF25" s="623"/>
      <c r="BG25" s="623"/>
      <c r="BH25" s="623"/>
      <c r="BI25" s="623"/>
      <c r="BJ25" s="623"/>
      <c r="BK25" s="623"/>
      <c r="BL25" s="623"/>
      <c r="BM25" s="623"/>
      <c r="BN25" s="623"/>
      <c r="BO25" s="623"/>
      <c r="BP25" s="623"/>
      <c r="BQ25" s="623"/>
      <c r="BR25" s="623"/>
      <c r="BS25" s="623"/>
      <c r="BT25" s="623"/>
      <c r="BU25" s="623"/>
    </row>
    <row r="26" spans="1:73" x14ac:dyDescent="0.2">
      <c r="A26" s="168"/>
      <c r="B26" s="627"/>
      <c r="C26" s="266">
        <f>SUM(D26:BU26)</f>
        <v>0</v>
      </c>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c r="AG26" s="433"/>
      <c r="AH26" s="433"/>
      <c r="AI26" s="433"/>
      <c r="AJ26" s="433"/>
      <c r="AK26" s="433"/>
      <c r="AL26" s="433"/>
      <c r="AM26" s="433"/>
      <c r="AN26" s="433"/>
      <c r="AO26" s="433"/>
      <c r="AP26" s="433"/>
      <c r="AQ26" s="433"/>
      <c r="AR26" s="433"/>
      <c r="AS26" s="433"/>
      <c r="AT26" s="433"/>
      <c r="AU26" s="433"/>
      <c r="AV26" s="433"/>
      <c r="AW26" s="433"/>
      <c r="AX26" s="433"/>
      <c r="AY26" s="433"/>
      <c r="AZ26" s="433"/>
      <c r="BA26" s="433"/>
      <c r="BB26" s="433"/>
      <c r="BC26" s="433"/>
      <c r="BD26" s="433"/>
      <c r="BE26" s="433"/>
      <c r="BF26" s="433"/>
      <c r="BG26" s="433"/>
      <c r="BH26" s="433"/>
      <c r="BI26" s="433"/>
      <c r="BJ26" s="433"/>
      <c r="BK26" s="433"/>
      <c r="BL26" s="433"/>
      <c r="BM26" s="433"/>
      <c r="BN26" s="433"/>
      <c r="BO26" s="433"/>
      <c r="BP26" s="433"/>
      <c r="BQ26" s="433"/>
      <c r="BR26" s="433"/>
      <c r="BS26" s="433"/>
      <c r="BT26" s="433"/>
      <c r="BU26" s="433"/>
    </row>
    <row r="27" spans="1:73" x14ac:dyDescent="0.2">
      <c r="A27" s="168"/>
      <c r="B27" s="625"/>
      <c r="C27" s="266">
        <f t="shared" ref="C27:C30" si="7">SUM(D27:BU27)</f>
        <v>0</v>
      </c>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c r="BF27" s="433"/>
      <c r="BG27" s="433"/>
      <c r="BH27" s="433"/>
      <c r="BI27" s="433"/>
      <c r="BJ27" s="433"/>
      <c r="BK27" s="433"/>
      <c r="BL27" s="433"/>
      <c r="BM27" s="433"/>
      <c r="BN27" s="433"/>
      <c r="BO27" s="433"/>
      <c r="BP27" s="433"/>
      <c r="BQ27" s="433"/>
      <c r="BR27" s="433"/>
      <c r="BS27" s="433"/>
      <c r="BT27" s="433"/>
      <c r="BU27" s="433"/>
    </row>
    <row r="28" spans="1:73" x14ac:dyDescent="0.2">
      <c r="A28" s="168"/>
      <c r="B28" s="625"/>
      <c r="C28" s="266">
        <f t="shared" si="7"/>
        <v>0</v>
      </c>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c r="AG28" s="433"/>
      <c r="AH28" s="43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c r="BF28" s="433"/>
      <c r="BG28" s="433"/>
      <c r="BH28" s="433"/>
      <c r="BI28" s="433"/>
      <c r="BJ28" s="433"/>
      <c r="BK28" s="433"/>
      <c r="BL28" s="433"/>
      <c r="BM28" s="433"/>
      <c r="BN28" s="433"/>
      <c r="BO28" s="433"/>
      <c r="BP28" s="433"/>
      <c r="BQ28" s="433"/>
      <c r="BR28" s="433"/>
      <c r="BS28" s="433"/>
      <c r="BT28" s="433"/>
      <c r="BU28" s="433"/>
    </row>
    <row r="29" spans="1:73" x14ac:dyDescent="0.2">
      <c r="A29" s="168"/>
      <c r="B29" s="625"/>
      <c r="C29" s="266">
        <f t="shared" si="7"/>
        <v>0</v>
      </c>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c r="AG29" s="433"/>
      <c r="AH29" s="43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433"/>
      <c r="BE29" s="433"/>
      <c r="BF29" s="433"/>
      <c r="BG29" s="433"/>
      <c r="BH29" s="433"/>
      <c r="BI29" s="433"/>
      <c r="BJ29" s="433"/>
      <c r="BK29" s="433"/>
      <c r="BL29" s="433"/>
      <c r="BM29" s="433"/>
      <c r="BN29" s="433"/>
      <c r="BO29" s="433"/>
      <c r="BP29" s="433"/>
      <c r="BQ29" s="433"/>
      <c r="BR29" s="433"/>
      <c r="BS29" s="433"/>
      <c r="BT29" s="433"/>
      <c r="BU29" s="433"/>
    </row>
    <row r="30" spans="1:73" x14ac:dyDescent="0.2">
      <c r="A30" s="168"/>
      <c r="B30" s="626"/>
      <c r="C30" s="266">
        <f t="shared" si="7"/>
        <v>0</v>
      </c>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c r="AG30" s="433"/>
      <c r="AH30" s="433"/>
      <c r="AI30" s="433"/>
      <c r="AJ30" s="433"/>
      <c r="AK30" s="433"/>
      <c r="AL30" s="433"/>
      <c r="AM30" s="433"/>
      <c r="AN30" s="433"/>
      <c r="AO30" s="433"/>
      <c r="AP30" s="433"/>
      <c r="AQ30" s="433"/>
      <c r="AR30" s="433"/>
      <c r="AS30" s="433"/>
      <c r="AT30" s="433"/>
      <c r="AU30" s="433"/>
      <c r="AV30" s="433"/>
      <c r="AW30" s="433"/>
      <c r="AX30" s="433"/>
      <c r="AY30" s="433"/>
      <c r="AZ30" s="433"/>
      <c r="BA30" s="433"/>
      <c r="BB30" s="433"/>
      <c r="BC30" s="433"/>
      <c r="BD30" s="433"/>
      <c r="BE30" s="433"/>
      <c r="BF30" s="433"/>
      <c r="BG30" s="433"/>
      <c r="BH30" s="433"/>
      <c r="BI30" s="433"/>
      <c r="BJ30" s="433"/>
      <c r="BK30" s="433"/>
      <c r="BL30" s="433"/>
      <c r="BM30" s="433"/>
      <c r="BN30" s="433"/>
      <c r="BO30" s="433"/>
      <c r="BP30" s="433"/>
      <c r="BQ30" s="433"/>
      <c r="BR30" s="433"/>
      <c r="BS30" s="433"/>
      <c r="BT30" s="433"/>
      <c r="BU30" s="433"/>
    </row>
    <row r="31" spans="1:73" ht="12" customHeight="1" x14ac:dyDescent="0.25">
      <c r="A31" s="265" t="s">
        <v>507</v>
      </c>
      <c r="B31" s="623"/>
      <c r="C31" s="623"/>
      <c r="D31" s="623"/>
      <c r="E31" s="623"/>
      <c r="F31" s="623"/>
      <c r="G31" s="623"/>
      <c r="H31" s="623"/>
      <c r="I31" s="623"/>
      <c r="J31" s="623"/>
      <c r="K31" s="623"/>
      <c r="L31" s="623"/>
      <c r="M31" s="623"/>
      <c r="N31" s="623"/>
      <c r="O31" s="623"/>
      <c r="P31" s="623"/>
      <c r="Q31" s="623"/>
      <c r="R31" s="623"/>
      <c r="S31" s="623"/>
      <c r="T31" s="623"/>
      <c r="U31" s="623"/>
      <c r="V31" s="623"/>
      <c r="W31" s="623"/>
      <c r="X31" s="623"/>
      <c r="Y31" s="623"/>
      <c r="Z31" s="623"/>
      <c r="AA31" s="623"/>
      <c r="AB31" s="623"/>
      <c r="AC31" s="623"/>
      <c r="AD31" s="623"/>
      <c r="AE31" s="623"/>
      <c r="AF31" s="623"/>
      <c r="AG31" s="623"/>
      <c r="AH31" s="623"/>
      <c r="AI31" s="623"/>
      <c r="AJ31" s="623"/>
      <c r="AK31" s="623"/>
      <c r="AL31" s="623"/>
      <c r="AM31" s="623"/>
      <c r="AN31" s="623"/>
      <c r="AO31" s="623"/>
      <c r="AP31" s="623"/>
      <c r="AQ31" s="623"/>
      <c r="AR31" s="623"/>
      <c r="AS31" s="623"/>
      <c r="AT31" s="623"/>
      <c r="AU31" s="623"/>
      <c r="AV31" s="623"/>
      <c r="AW31" s="623"/>
      <c r="AX31" s="623"/>
      <c r="AY31" s="623"/>
      <c r="AZ31" s="623"/>
      <c r="BA31" s="623"/>
      <c r="BB31" s="623"/>
      <c r="BC31" s="623"/>
      <c r="BD31" s="623"/>
      <c r="BE31" s="623"/>
      <c r="BF31" s="623"/>
      <c r="BG31" s="623"/>
      <c r="BH31" s="623"/>
      <c r="BI31" s="623"/>
      <c r="BJ31" s="623"/>
      <c r="BK31" s="623"/>
      <c r="BL31" s="623"/>
      <c r="BM31" s="623"/>
      <c r="BN31" s="623"/>
      <c r="BO31" s="623"/>
      <c r="BP31" s="623"/>
      <c r="BQ31" s="623"/>
      <c r="BR31" s="623"/>
      <c r="BS31" s="623"/>
      <c r="BT31" s="623"/>
      <c r="BU31" s="623"/>
    </row>
    <row r="32" spans="1:73" x14ac:dyDescent="0.2">
      <c r="A32" s="168"/>
      <c r="B32" s="627"/>
      <c r="C32" s="266">
        <f>SUM(D32:BU32)</f>
        <v>0</v>
      </c>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c r="AN32" s="433"/>
      <c r="AO32" s="433"/>
      <c r="AP32" s="433"/>
      <c r="AQ32" s="433"/>
      <c r="AR32" s="433"/>
      <c r="AS32" s="433"/>
      <c r="AT32" s="433"/>
      <c r="AU32" s="433"/>
      <c r="AV32" s="433"/>
      <c r="AW32" s="433"/>
      <c r="AX32" s="433"/>
      <c r="AY32" s="433"/>
      <c r="AZ32" s="433"/>
      <c r="BA32" s="433"/>
      <c r="BB32" s="433"/>
      <c r="BC32" s="433"/>
      <c r="BD32" s="433"/>
      <c r="BE32" s="433"/>
      <c r="BF32" s="433"/>
      <c r="BG32" s="433"/>
      <c r="BH32" s="433"/>
      <c r="BI32" s="433"/>
      <c r="BJ32" s="433"/>
      <c r="BK32" s="433"/>
      <c r="BL32" s="433"/>
      <c r="BM32" s="433"/>
      <c r="BN32" s="433"/>
      <c r="BO32" s="433"/>
      <c r="BP32" s="433"/>
      <c r="BQ32" s="433"/>
      <c r="BR32" s="433"/>
      <c r="BS32" s="433"/>
      <c r="BT32" s="433"/>
      <c r="BU32" s="433"/>
    </row>
    <row r="33" spans="1:73" x14ac:dyDescent="0.2">
      <c r="A33" s="168"/>
      <c r="B33" s="626"/>
      <c r="C33" s="266">
        <f>SUM(D33:BU33)</f>
        <v>0</v>
      </c>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c r="AG33" s="433"/>
      <c r="AH33" s="433"/>
      <c r="AI33" s="433"/>
      <c r="AJ33" s="433"/>
      <c r="AK33" s="433"/>
      <c r="AL33" s="433"/>
      <c r="AM33" s="433"/>
      <c r="AN33" s="433"/>
      <c r="AO33" s="433"/>
      <c r="AP33" s="433"/>
      <c r="AQ33" s="433"/>
      <c r="AR33" s="433"/>
      <c r="AS33" s="433"/>
      <c r="AT33" s="433"/>
      <c r="AU33" s="433"/>
      <c r="AV33" s="433"/>
      <c r="AW33" s="433"/>
      <c r="AX33" s="433"/>
      <c r="AY33" s="433"/>
      <c r="AZ33" s="433"/>
      <c r="BA33" s="433"/>
      <c r="BB33" s="433"/>
      <c r="BC33" s="433"/>
      <c r="BD33" s="433"/>
      <c r="BE33" s="433"/>
      <c r="BF33" s="433"/>
      <c r="BG33" s="433"/>
      <c r="BH33" s="433"/>
      <c r="BI33" s="433"/>
      <c r="BJ33" s="433"/>
      <c r="BK33" s="433"/>
      <c r="BL33" s="433"/>
      <c r="BM33" s="433"/>
      <c r="BN33" s="433"/>
      <c r="BO33" s="433"/>
      <c r="BP33" s="433"/>
      <c r="BQ33" s="433"/>
      <c r="BR33" s="433"/>
      <c r="BS33" s="433"/>
      <c r="BT33" s="433"/>
      <c r="BU33" s="433"/>
    </row>
    <row r="34" spans="1:73" ht="12" customHeight="1" x14ac:dyDescent="0.25">
      <c r="A34" s="265" t="s">
        <v>570</v>
      </c>
      <c r="B34" s="623"/>
      <c r="C34" s="623"/>
      <c r="D34" s="623"/>
      <c r="E34" s="623"/>
      <c r="F34" s="623"/>
      <c r="G34" s="623"/>
      <c r="H34" s="623"/>
      <c r="I34" s="623"/>
      <c r="J34" s="623"/>
      <c r="K34" s="623"/>
      <c r="L34" s="623"/>
      <c r="M34" s="623"/>
      <c r="N34" s="623"/>
      <c r="O34" s="623"/>
      <c r="P34" s="623"/>
      <c r="Q34" s="623"/>
      <c r="R34" s="623"/>
      <c r="S34" s="623"/>
      <c r="T34" s="623"/>
      <c r="U34" s="623"/>
      <c r="V34" s="623"/>
      <c r="W34" s="623"/>
      <c r="X34" s="623"/>
      <c r="Y34" s="623"/>
      <c r="Z34" s="623"/>
      <c r="AA34" s="623"/>
      <c r="AB34" s="623"/>
      <c r="AC34" s="623"/>
      <c r="AD34" s="623"/>
      <c r="AE34" s="623"/>
      <c r="AF34" s="623"/>
      <c r="AG34" s="623"/>
      <c r="AH34" s="623"/>
      <c r="AI34" s="623"/>
      <c r="AJ34" s="623"/>
      <c r="AK34" s="623"/>
      <c r="AL34" s="623"/>
      <c r="AM34" s="623"/>
      <c r="AN34" s="623"/>
      <c r="AO34" s="623"/>
      <c r="AP34" s="623"/>
      <c r="AQ34" s="623"/>
      <c r="AR34" s="623"/>
      <c r="AS34" s="623"/>
      <c r="AT34" s="623"/>
      <c r="AU34" s="623"/>
      <c r="AV34" s="623"/>
      <c r="AW34" s="623"/>
      <c r="AX34" s="623"/>
      <c r="AY34" s="623"/>
      <c r="AZ34" s="623"/>
      <c r="BA34" s="623"/>
      <c r="BB34" s="623"/>
      <c r="BC34" s="623"/>
      <c r="BD34" s="623"/>
      <c r="BE34" s="623"/>
      <c r="BF34" s="623"/>
      <c r="BG34" s="623"/>
      <c r="BH34" s="623"/>
      <c r="BI34" s="623"/>
      <c r="BJ34" s="623"/>
      <c r="BK34" s="623"/>
      <c r="BL34" s="623"/>
      <c r="BM34" s="623"/>
      <c r="BN34" s="623"/>
      <c r="BO34" s="623"/>
      <c r="BP34" s="623"/>
      <c r="BQ34" s="623"/>
      <c r="BR34" s="623"/>
      <c r="BS34" s="623"/>
      <c r="BT34" s="623"/>
      <c r="BU34" s="623"/>
    </row>
    <row r="35" spans="1:73" x14ac:dyDescent="0.2">
      <c r="A35" s="168"/>
      <c r="B35" s="267"/>
      <c r="C35" s="266">
        <f>SUM(D35:BU35)</f>
        <v>0</v>
      </c>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c r="AG35" s="433"/>
      <c r="AH35" s="433"/>
      <c r="AI35" s="433"/>
      <c r="AJ35" s="433"/>
      <c r="AK35" s="433"/>
      <c r="AL35" s="433"/>
      <c r="AM35" s="433"/>
      <c r="AN35" s="433"/>
      <c r="AO35" s="433"/>
      <c r="AP35" s="433"/>
      <c r="AQ35" s="433"/>
      <c r="AR35" s="433"/>
      <c r="AS35" s="433"/>
      <c r="AT35" s="433"/>
      <c r="AU35" s="433"/>
      <c r="AV35" s="433"/>
      <c r="AW35" s="433"/>
      <c r="AX35" s="433"/>
      <c r="AY35" s="433"/>
      <c r="AZ35" s="433"/>
      <c r="BA35" s="433"/>
      <c r="BB35" s="433"/>
      <c r="BC35" s="433"/>
      <c r="BD35" s="433"/>
      <c r="BE35" s="433"/>
      <c r="BF35" s="433"/>
      <c r="BG35" s="433"/>
      <c r="BH35" s="433"/>
      <c r="BI35" s="433"/>
      <c r="BJ35" s="433"/>
      <c r="BK35" s="433"/>
      <c r="BL35" s="433"/>
      <c r="BM35" s="433"/>
      <c r="BN35" s="433"/>
      <c r="BO35" s="433"/>
      <c r="BP35" s="433"/>
      <c r="BQ35" s="433"/>
      <c r="BR35" s="433"/>
      <c r="BS35" s="433"/>
      <c r="BT35" s="433"/>
      <c r="BU35" s="433"/>
    </row>
    <row r="36" spans="1:73" s="24" customFormat="1" ht="12" customHeight="1" x14ac:dyDescent="0.25">
      <c r="A36" s="430" t="s">
        <v>72</v>
      </c>
      <c r="B36" s="495">
        <f>B108</f>
        <v>0</v>
      </c>
      <c r="C36" s="499">
        <f>SUM(D36:BU36)</f>
        <v>0</v>
      </c>
      <c r="D36" s="500">
        <f>SUM(D14:D18)</f>
        <v>0</v>
      </c>
      <c r="E36" s="500">
        <f t="shared" ref="E36:BO36" si="8">SUM(E14:E18)</f>
        <v>0</v>
      </c>
      <c r="F36" s="500">
        <f t="shared" si="8"/>
        <v>0</v>
      </c>
      <c r="G36" s="500">
        <f t="shared" si="8"/>
        <v>0</v>
      </c>
      <c r="H36" s="500">
        <f t="shared" si="8"/>
        <v>0</v>
      </c>
      <c r="I36" s="500">
        <f t="shared" si="8"/>
        <v>0</v>
      </c>
      <c r="J36" s="500">
        <f t="shared" si="8"/>
        <v>0</v>
      </c>
      <c r="K36" s="500">
        <f t="shared" si="8"/>
        <v>0</v>
      </c>
      <c r="L36" s="500">
        <f t="shared" si="8"/>
        <v>0</v>
      </c>
      <c r="M36" s="500">
        <f t="shared" si="8"/>
        <v>0</v>
      </c>
      <c r="N36" s="500">
        <f t="shared" si="8"/>
        <v>0</v>
      </c>
      <c r="O36" s="500">
        <f t="shared" si="8"/>
        <v>0</v>
      </c>
      <c r="P36" s="500">
        <f t="shared" si="8"/>
        <v>0</v>
      </c>
      <c r="Q36" s="500">
        <f t="shared" si="8"/>
        <v>0</v>
      </c>
      <c r="R36" s="500">
        <f t="shared" si="8"/>
        <v>0</v>
      </c>
      <c r="S36" s="500">
        <f t="shared" si="8"/>
        <v>0</v>
      </c>
      <c r="T36" s="500">
        <f t="shared" si="8"/>
        <v>0</v>
      </c>
      <c r="U36" s="500">
        <f t="shared" si="8"/>
        <v>0</v>
      </c>
      <c r="V36" s="500">
        <f t="shared" si="8"/>
        <v>0</v>
      </c>
      <c r="W36" s="500">
        <f t="shared" si="8"/>
        <v>0</v>
      </c>
      <c r="X36" s="500">
        <f t="shared" si="8"/>
        <v>0</v>
      </c>
      <c r="Y36" s="500">
        <f t="shared" si="8"/>
        <v>0</v>
      </c>
      <c r="Z36" s="500">
        <f t="shared" si="8"/>
        <v>0</v>
      </c>
      <c r="AA36" s="500">
        <f t="shared" si="8"/>
        <v>0</v>
      </c>
      <c r="AB36" s="500">
        <f t="shared" si="8"/>
        <v>0</v>
      </c>
      <c r="AC36" s="500">
        <f t="shared" si="8"/>
        <v>0</v>
      </c>
      <c r="AD36" s="500">
        <f t="shared" si="8"/>
        <v>0</v>
      </c>
      <c r="AE36" s="500">
        <f t="shared" si="8"/>
        <v>0</v>
      </c>
      <c r="AF36" s="500">
        <f t="shared" si="8"/>
        <v>0</v>
      </c>
      <c r="AG36" s="500">
        <f t="shared" si="8"/>
        <v>0</v>
      </c>
      <c r="AH36" s="500">
        <f t="shared" si="8"/>
        <v>0</v>
      </c>
      <c r="AI36" s="500">
        <f t="shared" si="8"/>
        <v>0</v>
      </c>
      <c r="AJ36" s="500">
        <f t="shared" si="8"/>
        <v>0</v>
      </c>
      <c r="AK36" s="500">
        <f t="shared" si="8"/>
        <v>0</v>
      </c>
      <c r="AL36" s="500">
        <f t="shared" si="8"/>
        <v>0</v>
      </c>
      <c r="AM36" s="500">
        <f t="shared" si="8"/>
        <v>0</v>
      </c>
      <c r="AN36" s="500">
        <f t="shared" si="8"/>
        <v>0</v>
      </c>
      <c r="AO36" s="500">
        <f t="shared" si="8"/>
        <v>0</v>
      </c>
      <c r="AP36" s="500">
        <f t="shared" si="8"/>
        <v>0</v>
      </c>
      <c r="AQ36" s="500">
        <f t="shared" si="8"/>
        <v>0</v>
      </c>
      <c r="AR36" s="500">
        <f t="shared" si="8"/>
        <v>0</v>
      </c>
      <c r="AS36" s="500">
        <f t="shared" si="8"/>
        <v>0</v>
      </c>
      <c r="AT36" s="500">
        <f t="shared" si="8"/>
        <v>0</v>
      </c>
      <c r="AU36" s="500">
        <f t="shared" si="8"/>
        <v>0</v>
      </c>
      <c r="AV36" s="500">
        <f t="shared" si="8"/>
        <v>0</v>
      </c>
      <c r="AW36" s="500">
        <f t="shared" si="8"/>
        <v>0</v>
      </c>
      <c r="AX36" s="500">
        <f t="shared" si="8"/>
        <v>0</v>
      </c>
      <c r="AY36" s="500">
        <f t="shared" si="8"/>
        <v>0</v>
      </c>
      <c r="AZ36" s="500">
        <f t="shared" si="8"/>
        <v>0</v>
      </c>
      <c r="BA36" s="500">
        <f t="shared" si="8"/>
        <v>0</v>
      </c>
      <c r="BB36" s="500">
        <f t="shared" si="8"/>
        <v>0</v>
      </c>
      <c r="BC36" s="500">
        <f t="shared" si="8"/>
        <v>0</v>
      </c>
      <c r="BD36" s="500">
        <f t="shared" si="8"/>
        <v>0</v>
      </c>
      <c r="BE36" s="500">
        <f t="shared" si="8"/>
        <v>0</v>
      </c>
      <c r="BF36" s="500">
        <f t="shared" si="8"/>
        <v>0</v>
      </c>
      <c r="BG36" s="500">
        <f t="shared" si="8"/>
        <v>0</v>
      </c>
      <c r="BH36" s="500">
        <f t="shared" si="8"/>
        <v>0</v>
      </c>
      <c r="BI36" s="500">
        <f t="shared" si="8"/>
        <v>0</v>
      </c>
      <c r="BJ36" s="500">
        <f t="shared" si="8"/>
        <v>0</v>
      </c>
      <c r="BK36" s="500">
        <f t="shared" si="8"/>
        <v>0</v>
      </c>
      <c r="BL36" s="500">
        <f t="shared" si="8"/>
        <v>0</v>
      </c>
      <c r="BM36" s="500">
        <f t="shared" si="8"/>
        <v>0</v>
      </c>
      <c r="BN36" s="500">
        <f t="shared" si="8"/>
        <v>0</v>
      </c>
      <c r="BO36" s="500">
        <f t="shared" si="8"/>
        <v>0</v>
      </c>
      <c r="BP36" s="500">
        <f t="shared" ref="BP36:BU36" si="9">SUM(BP14:BP18)</f>
        <v>0</v>
      </c>
      <c r="BQ36" s="500">
        <f t="shared" si="9"/>
        <v>0</v>
      </c>
      <c r="BR36" s="500">
        <f t="shared" si="9"/>
        <v>0</v>
      </c>
      <c r="BS36" s="500">
        <f t="shared" si="9"/>
        <v>0</v>
      </c>
      <c r="BT36" s="500">
        <f t="shared" si="9"/>
        <v>0</v>
      </c>
      <c r="BU36" s="500">
        <f t="shared" si="9"/>
        <v>0</v>
      </c>
    </row>
    <row r="37" spans="1:73" s="24" customFormat="1" ht="12" customHeight="1" x14ac:dyDescent="0.25">
      <c r="A37" s="430" t="s">
        <v>73</v>
      </c>
      <c r="B37" s="495">
        <f>B109</f>
        <v>0</v>
      </c>
      <c r="C37" s="499">
        <f t="shared" ref="C37:C41" si="10">SUM(D37:BU37)</f>
        <v>0</v>
      </c>
      <c r="D37" s="500">
        <f t="shared" ref="D37:BO37" si="11">SUM(D20:D24)</f>
        <v>0</v>
      </c>
      <c r="E37" s="500">
        <f t="shared" si="11"/>
        <v>0</v>
      </c>
      <c r="F37" s="500">
        <f t="shared" si="11"/>
        <v>0</v>
      </c>
      <c r="G37" s="500">
        <f t="shared" si="11"/>
        <v>0</v>
      </c>
      <c r="H37" s="500">
        <f t="shared" si="11"/>
        <v>0</v>
      </c>
      <c r="I37" s="500">
        <f t="shared" si="11"/>
        <v>0</v>
      </c>
      <c r="J37" s="500">
        <f t="shared" si="11"/>
        <v>0</v>
      </c>
      <c r="K37" s="500">
        <f t="shared" si="11"/>
        <v>0</v>
      </c>
      <c r="L37" s="500">
        <f t="shared" si="11"/>
        <v>0</v>
      </c>
      <c r="M37" s="500">
        <f t="shared" si="11"/>
        <v>0</v>
      </c>
      <c r="N37" s="500">
        <f t="shared" si="11"/>
        <v>0</v>
      </c>
      <c r="O37" s="500">
        <f t="shared" si="11"/>
        <v>0</v>
      </c>
      <c r="P37" s="500">
        <f t="shared" si="11"/>
        <v>0</v>
      </c>
      <c r="Q37" s="500">
        <f t="shared" si="11"/>
        <v>0</v>
      </c>
      <c r="R37" s="500">
        <f t="shared" si="11"/>
        <v>0</v>
      </c>
      <c r="S37" s="500">
        <f t="shared" si="11"/>
        <v>0</v>
      </c>
      <c r="T37" s="500">
        <f t="shared" si="11"/>
        <v>0</v>
      </c>
      <c r="U37" s="500">
        <f t="shared" si="11"/>
        <v>0</v>
      </c>
      <c r="V37" s="500">
        <f t="shared" si="11"/>
        <v>0</v>
      </c>
      <c r="W37" s="500">
        <f t="shared" si="11"/>
        <v>0</v>
      </c>
      <c r="X37" s="500">
        <f t="shared" si="11"/>
        <v>0</v>
      </c>
      <c r="Y37" s="500">
        <f t="shared" si="11"/>
        <v>0</v>
      </c>
      <c r="Z37" s="500">
        <f t="shared" si="11"/>
        <v>0</v>
      </c>
      <c r="AA37" s="500">
        <f t="shared" si="11"/>
        <v>0</v>
      </c>
      <c r="AB37" s="500">
        <f t="shared" si="11"/>
        <v>0</v>
      </c>
      <c r="AC37" s="500">
        <f t="shared" si="11"/>
        <v>0</v>
      </c>
      <c r="AD37" s="500">
        <f t="shared" si="11"/>
        <v>0</v>
      </c>
      <c r="AE37" s="500">
        <f t="shared" si="11"/>
        <v>0</v>
      </c>
      <c r="AF37" s="500">
        <f t="shared" si="11"/>
        <v>0</v>
      </c>
      <c r="AG37" s="500">
        <f t="shared" si="11"/>
        <v>0</v>
      </c>
      <c r="AH37" s="500">
        <f t="shared" si="11"/>
        <v>0</v>
      </c>
      <c r="AI37" s="500">
        <f t="shared" si="11"/>
        <v>0</v>
      </c>
      <c r="AJ37" s="500">
        <f t="shared" si="11"/>
        <v>0</v>
      </c>
      <c r="AK37" s="500">
        <f t="shared" si="11"/>
        <v>0</v>
      </c>
      <c r="AL37" s="500">
        <f t="shared" si="11"/>
        <v>0</v>
      </c>
      <c r="AM37" s="500">
        <f t="shared" si="11"/>
        <v>0</v>
      </c>
      <c r="AN37" s="500">
        <f t="shared" si="11"/>
        <v>0</v>
      </c>
      <c r="AO37" s="500">
        <f t="shared" si="11"/>
        <v>0</v>
      </c>
      <c r="AP37" s="500">
        <f t="shared" si="11"/>
        <v>0</v>
      </c>
      <c r="AQ37" s="500">
        <f t="shared" si="11"/>
        <v>0</v>
      </c>
      <c r="AR37" s="500">
        <f t="shared" si="11"/>
        <v>0</v>
      </c>
      <c r="AS37" s="500">
        <f t="shared" si="11"/>
        <v>0</v>
      </c>
      <c r="AT37" s="500">
        <f t="shared" si="11"/>
        <v>0</v>
      </c>
      <c r="AU37" s="500">
        <f t="shared" si="11"/>
        <v>0</v>
      </c>
      <c r="AV37" s="500">
        <f t="shared" si="11"/>
        <v>0</v>
      </c>
      <c r="AW37" s="500">
        <f t="shared" si="11"/>
        <v>0</v>
      </c>
      <c r="AX37" s="500">
        <f t="shared" si="11"/>
        <v>0</v>
      </c>
      <c r="AY37" s="500">
        <f t="shared" si="11"/>
        <v>0</v>
      </c>
      <c r="AZ37" s="500">
        <f t="shared" si="11"/>
        <v>0</v>
      </c>
      <c r="BA37" s="500">
        <f t="shared" si="11"/>
        <v>0</v>
      </c>
      <c r="BB37" s="500">
        <f t="shared" si="11"/>
        <v>0</v>
      </c>
      <c r="BC37" s="500">
        <f t="shared" si="11"/>
        <v>0</v>
      </c>
      <c r="BD37" s="500">
        <f t="shared" si="11"/>
        <v>0</v>
      </c>
      <c r="BE37" s="500">
        <f t="shared" si="11"/>
        <v>0</v>
      </c>
      <c r="BF37" s="500">
        <f t="shared" si="11"/>
        <v>0</v>
      </c>
      <c r="BG37" s="500">
        <f t="shared" si="11"/>
        <v>0</v>
      </c>
      <c r="BH37" s="500">
        <f t="shared" si="11"/>
        <v>0</v>
      </c>
      <c r="BI37" s="500">
        <f t="shared" si="11"/>
        <v>0</v>
      </c>
      <c r="BJ37" s="500">
        <f t="shared" si="11"/>
        <v>0</v>
      </c>
      <c r="BK37" s="500">
        <f t="shared" si="11"/>
        <v>0</v>
      </c>
      <c r="BL37" s="500">
        <f t="shared" si="11"/>
        <v>0</v>
      </c>
      <c r="BM37" s="500">
        <f t="shared" si="11"/>
        <v>0</v>
      </c>
      <c r="BN37" s="500">
        <f t="shared" si="11"/>
        <v>0</v>
      </c>
      <c r="BO37" s="500">
        <f t="shared" si="11"/>
        <v>0</v>
      </c>
      <c r="BP37" s="500">
        <f t="shared" ref="BP37:BU37" si="12">SUM(BP20:BP24)</f>
        <v>0</v>
      </c>
      <c r="BQ37" s="500">
        <f t="shared" si="12"/>
        <v>0</v>
      </c>
      <c r="BR37" s="500">
        <f t="shared" si="12"/>
        <v>0</v>
      </c>
      <c r="BS37" s="500">
        <f t="shared" si="12"/>
        <v>0</v>
      </c>
      <c r="BT37" s="500">
        <f t="shared" si="12"/>
        <v>0</v>
      </c>
      <c r="BU37" s="500">
        <f t="shared" si="12"/>
        <v>0</v>
      </c>
    </row>
    <row r="38" spans="1:73" s="24" customFormat="1" ht="12" customHeight="1" x14ac:dyDescent="0.25">
      <c r="A38" s="430" t="s">
        <v>74</v>
      </c>
      <c r="B38" s="495">
        <f>B110</f>
        <v>0</v>
      </c>
      <c r="C38" s="499">
        <f t="shared" si="10"/>
        <v>0</v>
      </c>
      <c r="D38" s="500">
        <f t="shared" ref="D38:BO38" si="13">SUM(D26:D30)</f>
        <v>0</v>
      </c>
      <c r="E38" s="500">
        <f t="shared" si="13"/>
        <v>0</v>
      </c>
      <c r="F38" s="500">
        <f t="shared" si="13"/>
        <v>0</v>
      </c>
      <c r="G38" s="500">
        <f t="shared" si="13"/>
        <v>0</v>
      </c>
      <c r="H38" s="500">
        <f t="shared" si="13"/>
        <v>0</v>
      </c>
      <c r="I38" s="500">
        <f t="shared" si="13"/>
        <v>0</v>
      </c>
      <c r="J38" s="500">
        <f t="shared" si="13"/>
        <v>0</v>
      </c>
      <c r="K38" s="500">
        <f t="shared" si="13"/>
        <v>0</v>
      </c>
      <c r="L38" s="500">
        <f t="shared" si="13"/>
        <v>0</v>
      </c>
      <c r="M38" s="500">
        <f t="shared" si="13"/>
        <v>0</v>
      </c>
      <c r="N38" s="500">
        <f t="shared" si="13"/>
        <v>0</v>
      </c>
      <c r="O38" s="500">
        <f t="shared" si="13"/>
        <v>0</v>
      </c>
      <c r="P38" s="500">
        <f t="shared" si="13"/>
        <v>0</v>
      </c>
      <c r="Q38" s="500">
        <f t="shared" si="13"/>
        <v>0</v>
      </c>
      <c r="R38" s="500">
        <f t="shared" si="13"/>
        <v>0</v>
      </c>
      <c r="S38" s="500">
        <f t="shared" si="13"/>
        <v>0</v>
      </c>
      <c r="T38" s="500">
        <f t="shared" si="13"/>
        <v>0</v>
      </c>
      <c r="U38" s="500">
        <f t="shared" si="13"/>
        <v>0</v>
      </c>
      <c r="V38" s="500">
        <f t="shared" si="13"/>
        <v>0</v>
      </c>
      <c r="W38" s="500">
        <f t="shared" si="13"/>
        <v>0</v>
      </c>
      <c r="X38" s="500">
        <f t="shared" si="13"/>
        <v>0</v>
      </c>
      <c r="Y38" s="500">
        <f t="shared" si="13"/>
        <v>0</v>
      </c>
      <c r="Z38" s="500">
        <f t="shared" si="13"/>
        <v>0</v>
      </c>
      <c r="AA38" s="500">
        <f t="shared" si="13"/>
        <v>0</v>
      </c>
      <c r="AB38" s="500">
        <f t="shared" si="13"/>
        <v>0</v>
      </c>
      <c r="AC38" s="500">
        <f t="shared" si="13"/>
        <v>0</v>
      </c>
      <c r="AD38" s="500">
        <f t="shared" si="13"/>
        <v>0</v>
      </c>
      <c r="AE38" s="500">
        <f t="shared" si="13"/>
        <v>0</v>
      </c>
      <c r="AF38" s="500">
        <f t="shared" si="13"/>
        <v>0</v>
      </c>
      <c r="AG38" s="500">
        <f t="shared" si="13"/>
        <v>0</v>
      </c>
      <c r="AH38" s="500">
        <f t="shared" si="13"/>
        <v>0</v>
      </c>
      <c r="AI38" s="500">
        <f t="shared" si="13"/>
        <v>0</v>
      </c>
      <c r="AJ38" s="500">
        <f t="shared" si="13"/>
        <v>0</v>
      </c>
      <c r="AK38" s="500">
        <f t="shared" si="13"/>
        <v>0</v>
      </c>
      <c r="AL38" s="500">
        <f t="shared" si="13"/>
        <v>0</v>
      </c>
      <c r="AM38" s="500">
        <f t="shared" si="13"/>
        <v>0</v>
      </c>
      <c r="AN38" s="500">
        <f t="shared" si="13"/>
        <v>0</v>
      </c>
      <c r="AO38" s="500">
        <f t="shared" si="13"/>
        <v>0</v>
      </c>
      <c r="AP38" s="500">
        <f t="shared" si="13"/>
        <v>0</v>
      </c>
      <c r="AQ38" s="500">
        <f t="shared" si="13"/>
        <v>0</v>
      </c>
      <c r="AR38" s="500">
        <f t="shared" si="13"/>
        <v>0</v>
      </c>
      <c r="AS38" s="500">
        <f t="shared" si="13"/>
        <v>0</v>
      </c>
      <c r="AT38" s="500">
        <f t="shared" si="13"/>
        <v>0</v>
      </c>
      <c r="AU38" s="500">
        <f t="shared" si="13"/>
        <v>0</v>
      </c>
      <c r="AV38" s="500">
        <f t="shared" si="13"/>
        <v>0</v>
      </c>
      <c r="AW38" s="500">
        <f t="shared" si="13"/>
        <v>0</v>
      </c>
      <c r="AX38" s="500">
        <f t="shared" si="13"/>
        <v>0</v>
      </c>
      <c r="AY38" s="500">
        <f t="shared" si="13"/>
        <v>0</v>
      </c>
      <c r="AZ38" s="500">
        <f t="shared" si="13"/>
        <v>0</v>
      </c>
      <c r="BA38" s="500">
        <f t="shared" si="13"/>
        <v>0</v>
      </c>
      <c r="BB38" s="500">
        <f t="shared" si="13"/>
        <v>0</v>
      </c>
      <c r="BC38" s="500">
        <f t="shared" si="13"/>
        <v>0</v>
      </c>
      <c r="BD38" s="500">
        <f t="shared" si="13"/>
        <v>0</v>
      </c>
      <c r="BE38" s="500">
        <f t="shared" si="13"/>
        <v>0</v>
      </c>
      <c r="BF38" s="500">
        <f t="shared" si="13"/>
        <v>0</v>
      </c>
      <c r="BG38" s="500">
        <f t="shared" si="13"/>
        <v>0</v>
      </c>
      <c r="BH38" s="500">
        <f t="shared" si="13"/>
        <v>0</v>
      </c>
      <c r="BI38" s="500">
        <f t="shared" si="13"/>
        <v>0</v>
      </c>
      <c r="BJ38" s="500">
        <f t="shared" si="13"/>
        <v>0</v>
      </c>
      <c r="BK38" s="500">
        <f t="shared" si="13"/>
        <v>0</v>
      </c>
      <c r="BL38" s="500">
        <f t="shared" si="13"/>
        <v>0</v>
      </c>
      <c r="BM38" s="500">
        <f t="shared" si="13"/>
        <v>0</v>
      </c>
      <c r="BN38" s="500">
        <f t="shared" si="13"/>
        <v>0</v>
      </c>
      <c r="BO38" s="500">
        <f t="shared" si="13"/>
        <v>0</v>
      </c>
      <c r="BP38" s="500">
        <f t="shared" ref="BP38:BU38" si="14">SUM(BP26:BP30)</f>
        <v>0</v>
      </c>
      <c r="BQ38" s="500">
        <f t="shared" si="14"/>
        <v>0</v>
      </c>
      <c r="BR38" s="500">
        <f t="shared" si="14"/>
        <v>0</v>
      </c>
      <c r="BS38" s="500">
        <f t="shared" si="14"/>
        <v>0</v>
      </c>
      <c r="BT38" s="500">
        <f t="shared" si="14"/>
        <v>0</v>
      </c>
      <c r="BU38" s="500">
        <f t="shared" si="14"/>
        <v>0</v>
      </c>
    </row>
    <row r="39" spans="1:73" s="24" customFormat="1" ht="12" customHeight="1" x14ac:dyDescent="0.25">
      <c r="A39" s="135" t="s">
        <v>354</v>
      </c>
      <c r="B39" s="501">
        <f>B111</f>
        <v>0</v>
      </c>
      <c r="C39" s="499">
        <f t="shared" si="10"/>
        <v>0</v>
      </c>
      <c r="D39" s="500">
        <f t="shared" ref="D39:BO39" si="15">SUM(D32:D33)</f>
        <v>0</v>
      </c>
      <c r="E39" s="500">
        <f t="shared" si="15"/>
        <v>0</v>
      </c>
      <c r="F39" s="500">
        <f t="shared" si="15"/>
        <v>0</v>
      </c>
      <c r="G39" s="500">
        <f t="shared" si="15"/>
        <v>0</v>
      </c>
      <c r="H39" s="500">
        <f t="shared" si="15"/>
        <v>0</v>
      </c>
      <c r="I39" s="500">
        <f t="shared" si="15"/>
        <v>0</v>
      </c>
      <c r="J39" s="500">
        <f t="shared" si="15"/>
        <v>0</v>
      </c>
      <c r="K39" s="500">
        <f t="shared" si="15"/>
        <v>0</v>
      </c>
      <c r="L39" s="500">
        <f t="shared" si="15"/>
        <v>0</v>
      </c>
      <c r="M39" s="500">
        <f t="shared" si="15"/>
        <v>0</v>
      </c>
      <c r="N39" s="500">
        <f t="shared" si="15"/>
        <v>0</v>
      </c>
      <c r="O39" s="500">
        <f t="shared" si="15"/>
        <v>0</v>
      </c>
      <c r="P39" s="500">
        <f t="shared" si="15"/>
        <v>0</v>
      </c>
      <c r="Q39" s="500">
        <f t="shared" si="15"/>
        <v>0</v>
      </c>
      <c r="R39" s="500">
        <f t="shared" si="15"/>
        <v>0</v>
      </c>
      <c r="S39" s="500">
        <f t="shared" si="15"/>
        <v>0</v>
      </c>
      <c r="T39" s="500">
        <f t="shared" si="15"/>
        <v>0</v>
      </c>
      <c r="U39" s="500">
        <f t="shared" si="15"/>
        <v>0</v>
      </c>
      <c r="V39" s="500">
        <f t="shared" si="15"/>
        <v>0</v>
      </c>
      <c r="W39" s="500">
        <f t="shared" si="15"/>
        <v>0</v>
      </c>
      <c r="X39" s="500">
        <f t="shared" si="15"/>
        <v>0</v>
      </c>
      <c r="Y39" s="500">
        <f t="shared" si="15"/>
        <v>0</v>
      </c>
      <c r="Z39" s="500">
        <f t="shared" si="15"/>
        <v>0</v>
      </c>
      <c r="AA39" s="500">
        <f t="shared" si="15"/>
        <v>0</v>
      </c>
      <c r="AB39" s="500">
        <f t="shared" si="15"/>
        <v>0</v>
      </c>
      <c r="AC39" s="500">
        <f t="shared" si="15"/>
        <v>0</v>
      </c>
      <c r="AD39" s="500">
        <f t="shared" si="15"/>
        <v>0</v>
      </c>
      <c r="AE39" s="500">
        <f t="shared" si="15"/>
        <v>0</v>
      </c>
      <c r="AF39" s="500">
        <f t="shared" si="15"/>
        <v>0</v>
      </c>
      <c r="AG39" s="500">
        <f t="shared" si="15"/>
        <v>0</v>
      </c>
      <c r="AH39" s="500">
        <f t="shared" si="15"/>
        <v>0</v>
      </c>
      <c r="AI39" s="500">
        <f t="shared" si="15"/>
        <v>0</v>
      </c>
      <c r="AJ39" s="500">
        <f t="shared" si="15"/>
        <v>0</v>
      </c>
      <c r="AK39" s="500">
        <f t="shared" si="15"/>
        <v>0</v>
      </c>
      <c r="AL39" s="500">
        <f t="shared" si="15"/>
        <v>0</v>
      </c>
      <c r="AM39" s="500">
        <f t="shared" si="15"/>
        <v>0</v>
      </c>
      <c r="AN39" s="500">
        <f t="shared" si="15"/>
        <v>0</v>
      </c>
      <c r="AO39" s="500">
        <f t="shared" si="15"/>
        <v>0</v>
      </c>
      <c r="AP39" s="500">
        <f t="shared" si="15"/>
        <v>0</v>
      </c>
      <c r="AQ39" s="500">
        <f t="shared" si="15"/>
        <v>0</v>
      </c>
      <c r="AR39" s="500">
        <f t="shared" si="15"/>
        <v>0</v>
      </c>
      <c r="AS39" s="500">
        <f t="shared" si="15"/>
        <v>0</v>
      </c>
      <c r="AT39" s="500">
        <f t="shared" si="15"/>
        <v>0</v>
      </c>
      <c r="AU39" s="500">
        <f t="shared" si="15"/>
        <v>0</v>
      </c>
      <c r="AV39" s="500">
        <f t="shared" si="15"/>
        <v>0</v>
      </c>
      <c r="AW39" s="500">
        <f t="shared" si="15"/>
        <v>0</v>
      </c>
      <c r="AX39" s="500">
        <f t="shared" si="15"/>
        <v>0</v>
      </c>
      <c r="AY39" s="500">
        <f t="shared" si="15"/>
        <v>0</v>
      </c>
      <c r="AZ39" s="500">
        <f t="shared" si="15"/>
        <v>0</v>
      </c>
      <c r="BA39" s="500">
        <f t="shared" si="15"/>
        <v>0</v>
      </c>
      <c r="BB39" s="500">
        <f t="shared" si="15"/>
        <v>0</v>
      </c>
      <c r="BC39" s="500">
        <f t="shared" si="15"/>
        <v>0</v>
      </c>
      <c r="BD39" s="500">
        <f t="shared" si="15"/>
        <v>0</v>
      </c>
      <c r="BE39" s="500">
        <f t="shared" si="15"/>
        <v>0</v>
      </c>
      <c r="BF39" s="500">
        <f t="shared" si="15"/>
        <v>0</v>
      </c>
      <c r="BG39" s="500">
        <f t="shared" si="15"/>
        <v>0</v>
      </c>
      <c r="BH39" s="500">
        <f t="shared" si="15"/>
        <v>0</v>
      </c>
      <c r="BI39" s="500">
        <f t="shared" si="15"/>
        <v>0</v>
      </c>
      <c r="BJ39" s="500">
        <f t="shared" si="15"/>
        <v>0</v>
      </c>
      <c r="BK39" s="500">
        <f t="shared" si="15"/>
        <v>0</v>
      </c>
      <c r="BL39" s="500">
        <f t="shared" si="15"/>
        <v>0</v>
      </c>
      <c r="BM39" s="500">
        <f t="shared" si="15"/>
        <v>0</v>
      </c>
      <c r="BN39" s="500">
        <f t="shared" si="15"/>
        <v>0</v>
      </c>
      <c r="BO39" s="500">
        <f t="shared" si="15"/>
        <v>0</v>
      </c>
      <c r="BP39" s="500">
        <f t="shared" ref="BP39:BU39" si="16">SUM(BP32:BP33)</f>
        <v>0</v>
      </c>
      <c r="BQ39" s="500">
        <f t="shared" si="16"/>
        <v>0</v>
      </c>
      <c r="BR39" s="500">
        <f t="shared" si="16"/>
        <v>0</v>
      </c>
      <c r="BS39" s="500">
        <f t="shared" si="16"/>
        <v>0</v>
      </c>
      <c r="BT39" s="500">
        <f t="shared" si="16"/>
        <v>0</v>
      </c>
      <c r="BU39" s="500">
        <f t="shared" si="16"/>
        <v>0</v>
      </c>
    </row>
    <row r="40" spans="1:73" s="24" customFormat="1" ht="12" customHeight="1" x14ac:dyDescent="0.25">
      <c r="A40" s="429" t="s">
        <v>75</v>
      </c>
      <c r="B40" s="501">
        <f t="shared" ref="B40:B41" si="17">B112</f>
        <v>0</v>
      </c>
      <c r="C40" s="499">
        <f t="shared" si="10"/>
        <v>0</v>
      </c>
      <c r="D40" s="500">
        <f>SUM(D36:D38)-D39</f>
        <v>0</v>
      </c>
      <c r="E40" s="500">
        <f t="shared" ref="E40:BP40" si="18">SUM(E36:E38)-E39</f>
        <v>0</v>
      </c>
      <c r="F40" s="500">
        <f t="shared" si="18"/>
        <v>0</v>
      </c>
      <c r="G40" s="500">
        <f t="shared" si="18"/>
        <v>0</v>
      </c>
      <c r="H40" s="500">
        <f t="shared" si="18"/>
        <v>0</v>
      </c>
      <c r="I40" s="500">
        <f t="shared" si="18"/>
        <v>0</v>
      </c>
      <c r="J40" s="500">
        <f t="shared" si="18"/>
        <v>0</v>
      </c>
      <c r="K40" s="500">
        <f t="shared" si="18"/>
        <v>0</v>
      </c>
      <c r="L40" s="500">
        <f t="shared" si="18"/>
        <v>0</v>
      </c>
      <c r="M40" s="500">
        <f t="shared" si="18"/>
        <v>0</v>
      </c>
      <c r="N40" s="500">
        <f t="shared" si="18"/>
        <v>0</v>
      </c>
      <c r="O40" s="500">
        <f t="shared" si="18"/>
        <v>0</v>
      </c>
      <c r="P40" s="500">
        <f t="shared" si="18"/>
        <v>0</v>
      </c>
      <c r="Q40" s="500">
        <f t="shared" si="18"/>
        <v>0</v>
      </c>
      <c r="R40" s="500">
        <f t="shared" si="18"/>
        <v>0</v>
      </c>
      <c r="S40" s="500">
        <f t="shared" si="18"/>
        <v>0</v>
      </c>
      <c r="T40" s="500">
        <f t="shared" si="18"/>
        <v>0</v>
      </c>
      <c r="U40" s="500">
        <f t="shared" si="18"/>
        <v>0</v>
      </c>
      <c r="V40" s="500">
        <f t="shared" si="18"/>
        <v>0</v>
      </c>
      <c r="W40" s="500">
        <f t="shared" si="18"/>
        <v>0</v>
      </c>
      <c r="X40" s="500">
        <f t="shared" si="18"/>
        <v>0</v>
      </c>
      <c r="Y40" s="500">
        <f t="shared" si="18"/>
        <v>0</v>
      </c>
      <c r="Z40" s="500">
        <f t="shared" si="18"/>
        <v>0</v>
      </c>
      <c r="AA40" s="500">
        <f t="shared" si="18"/>
        <v>0</v>
      </c>
      <c r="AB40" s="500">
        <f t="shared" si="18"/>
        <v>0</v>
      </c>
      <c r="AC40" s="500">
        <f t="shared" si="18"/>
        <v>0</v>
      </c>
      <c r="AD40" s="500">
        <f t="shared" si="18"/>
        <v>0</v>
      </c>
      <c r="AE40" s="500">
        <f t="shared" si="18"/>
        <v>0</v>
      </c>
      <c r="AF40" s="500">
        <f t="shared" si="18"/>
        <v>0</v>
      </c>
      <c r="AG40" s="500">
        <f t="shared" si="18"/>
        <v>0</v>
      </c>
      <c r="AH40" s="500">
        <f t="shared" si="18"/>
        <v>0</v>
      </c>
      <c r="AI40" s="500">
        <f t="shared" si="18"/>
        <v>0</v>
      </c>
      <c r="AJ40" s="500">
        <f t="shared" si="18"/>
        <v>0</v>
      </c>
      <c r="AK40" s="500">
        <f t="shared" si="18"/>
        <v>0</v>
      </c>
      <c r="AL40" s="500">
        <f t="shared" si="18"/>
        <v>0</v>
      </c>
      <c r="AM40" s="500">
        <f t="shared" si="18"/>
        <v>0</v>
      </c>
      <c r="AN40" s="500">
        <f t="shared" si="18"/>
        <v>0</v>
      </c>
      <c r="AO40" s="500">
        <f t="shared" si="18"/>
        <v>0</v>
      </c>
      <c r="AP40" s="500">
        <f t="shared" si="18"/>
        <v>0</v>
      </c>
      <c r="AQ40" s="500">
        <f t="shared" si="18"/>
        <v>0</v>
      </c>
      <c r="AR40" s="500">
        <f t="shared" si="18"/>
        <v>0</v>
      </c>
      <c r="AS40" s="500">
        <f t="shared" si="18"/>
        <v>0</v>
      </c>
      <c r="AT40" s="500">
        <f t="shared" si="18"/>
        <v>0</v>
      </c>
      <c r="AU40" s="500">
        <f t="shared" si="18"/>
        <v>0</v>
      </c>
      <c r="AV40" s="500">
        <f t="shared" si="18"/>
        <v>0</v>
      </c>
      <c r="AW40" s="500">
        <f t="shared" si="18"/>
        <v>0</v>
      </c>
      <c r="AX40" s="500">
        <f t="shared" si="18"/>
        <v>0</v>
      </c>
      <c r="AY40" s="500">
        <f t="shared" si="18"/>
        <v>0</v>
      </c>
      <c r="AZ40" s="500">
        <f t="shared" si="18"/>
        <v>0</v>
      </c>
      <c r="BA40" s="500">
        <f t="shared" si="18"/>
        <v>0</v>
      </c>
      <c r="BB40" s="500">
        <f t="shared" si="18"/>
        <v>0</v>
      </c>
      <c r="BC40" s="500">
        <f t="shared" si="18"/>
        <v>0</v>
      </c>
      <c r="BD40" s="500">
        <f t="shared" si="18"/>
        <v>0</v>
      </c>
      <c r="BE40" s="500">
        <f t="shared" si="18"/>
        <v>0</v>
      </c>
      <c r="BF40" s="500">
        <f t="shared" si="18"/>
        <v>0</v>
      </c>
      <c r="BG40" s="500">
        <f t="shared" si="18"/>
        <v>0</v>
      </c>
      <c r="BH40" s="500">
        <f t="shared" si="18"/>
        <v>0</v>
      </c>
      <c r="BI40" s="500">
        <f t="shared" si="18"/>
        <v>0</v>
      </c>
      <c r="BJ40" s="500">
        <f t="shared" si="18"/>
        <v>0</v>
      </c>
      <c r="BK40" s="500">
        <f t="shared" si="18"/>
        <v>0</v>
      </c>
      <c r="BL40" s="500">
        <f t="shared" si="18"/>
        <v>0</v>
      </c>
      <c r="BM40" s="500">
        <f t="shared" si="18"/>
        <v>0</v>
      </c>
      <c r="BN40" s="500">
        <f t="shared" si="18"/>
        <v>0</v>
      </c>
      <c r="BO40" s="500">
        <f t="shared" si="18"/>
        <v>0</v>
      </c>
      <c r="BP40" s="500">
        <f t="shared" si="18"/>
        <v>0</v>
      </c>
      <c r="BQ40" s="500">
        <f t="shared" ref="BQ40:BU40" si="19">SUM(BQ36:BQ38)-BQ39</f>
        <v>0</v>
      </c>
      <c r="BR40" s="500">
        <f t="shared" si="19"/>
        <v>0</v>
      </c>
      <c r="BS40" s="500">
        <f t="shared" si="19"/>
        <v>0</v>
      </c>
      <c r="BT40" s="500">
        <f t="shared" si="19"/>
        <v>0</v>
      </c>
      <c r="BU40" s="500">
        <f t="shared" si="19"/>
        <v>0</v>
      </c>
    </row>
    <row r="41" spans="1:73" s="24" customFormat="1" ht="12" customHeight="1" x14ac:dyDescent="0.25">
      <c r="A41" s="113" t="s">
        <v>480</v>
      </c>
      <c r="B41" s="502">
        <f t="shared" si="17"/>
        <v>0</v>
      </c>
      <c r="C41" s="499">
        <f t="shared" si="10"/>
        <v>0</v>
      </c>
      <c r="D41" s="503">
        <f>(SUM(D36:D38))*'OB Option 1'!$E$9</f>
        <v>0</v>
      </c>
      <c r="E41" s="503">
        <f>(SUM(E36:E38))*'OB Option 1'!$E$9</f>
        <v>0</v>
      </c>
      <c r="F41" s="503">
        <f>(SUM(F36:F38))*'OB Option 1'!$E$9</f>
        <v>0</v>
      </c>
      <c r="G41" s="503">
        <f>(SUM(G36:G38))*'OB Option 1'!$E$9</f>
        <v>0</v>
      </c>
      <c r="H41" s="503">
        <f>(SUM(H36:H38))*'OB Option 1'!$E$9</f>
        <v>0</v>
      </c>
      <c r="I41" s="503">
        <f>(SUM(I36:I38))*'OB Option 1'!$E$9</f>
        <v>0</v>
      </c>
      <c r="J41" s="503">
        <f>(SUM(J36:J38))*'OB Option 1'!$E$9</f>
        <v>0</v>
      </c>
      <c r="K41" s="503">
        <f>(SUM(K36:K38))*'OB Option 1'!$E$9</f>
        <v>0</v>
      </c>
      <c r="L41" s="503">
        <f>(SUM(L36:L38))*'OB Option 1'!$E$9</f>
        <v>0</v>
      </c>
      <c r="M41" s="503">
        <f>(SUM(M36:M38))*'OB Option 1'!$E$9</f>
        <v>0</v>
      </c>
      <c r="N41" s="503">
        <f>(SUM(N36:N38))*'OB Option 1'!$E$9</f>
        <v>0</v>
      </c>
      <c r="O41" s="503">
        <f>(SUM(O36:O38))*'OB Option 1'!$E$9</f>
        <v>0</v>
      </c>
      <c r="P41" s="503">
        <f>(SUM(P36:P38))*'OB Option 1'!$E$9</f>
        <v>0</v>
      </c>
      <c r="Q41" s="503">
        <f>(SUM(Q36:Q38))*'OB Option 1'!$E$9</f>
        <v>0</v>
      </c>
      <c r="R41" s="503">
        <f>(SUM(R36:R38))*'OB Option 1'!$E$9</f>
        <v>0</v>
      </c>
      <c r="S41" s="503">
        <f>(SUM(S36:S38))*'OB Option 1'!$E$9</f>
        <v>0</v>
      </c>
      <c r="T41" s="503">
        <f>(SUM(T36:T38))*'OB Option 1'!$E$9</f>
        <v>0</v>
      </c>
      <c r="U41" s="503">
        <f>(SUM(U36:U38))*'OB Option 1'!$E$9</f>
        <v>0</v>
      </c>
      <c r="V41" s="503">
        <f>(SUM(V36:V38))*'OB Option 1'!$E$9</f>
        <v>0</v>
      </c>
      <c r="W41" s="503">
        <f>(SUM(W36:W38))*'OB Option 1'!$E$9</f>
        <v>0</v>
      </c>
      <c r="X41" s="503">
        <f>(SUM(X36:X38))*'OB Option 1'!$E$9</f>
        <v>0</v>
      </c>
      <c r="Y41" s="503">
        <f>(SUM(Y36:Y38))*'OB Option 1'!$E$9</f>
        <v>0</v>
      </c>
      <c r="Z41" s="503">
        <f>(SUM(Z36:Z38))*'OB Option 1'!$E$9</f>
        <v>0</v>
      </c>
      <c r="AA41" s="503">
        <f>(SUM(AA36:AA38))*'OB Option 1'!$E$9</f>
        <v>0</v>
      </c>
      <c r="AB41" s="503">
        <f>(SUM(AB36:AB38))*'OB Option 1'!$E$9</f>
        <v>0</v>
      </c>
      <c r="AC41" s="503">
        <f>(SUM(AC36:AC38))*'OB Option 1'!$E$9</f>
        <v>0</v>
      </c>
      <c r="AD41" s="503">
        <f>(SUM(AD36:AD38))*'OB Option 1'!$E$9</f>
        <v>0</v>
      </c>
      <c r="AE41" s="503">
        <f>(SUM(AE36:AE38))*'OB Option 1'!$E$9</f>
        <v>0</v>
      </c>
      <c r="AF41" s="503">
        <f>(SUM(AF36:AF38))*'OB Option 1'!$E$9</f>
        <v>0</v>
      </c>
      <c r="AG41" s="503">
        <f>(SUM(AG36:AG38))*'OB Option 1'!$E$9</f>
        <v>0</v>
      </c>
      <c r="AH41" s="503">
        <f>(SUM(AH36:AH38))*'OB Option 1'!$E$9</f>
        <v>0</v>
      </c>
      <c r="AI41" s="503">
        <f>(SUM(AI36:AI38))*'OB Option 1'!$E$9</f>
        <v>0</v>
      </c>
      <c r="AJ41" s="503">
        <f>(SUM(AJ36:AJ38))*'OB Option 1'!$E$9</f>
        <v>0</v>
      </c>
      <c r="AK41" s="503">
        <f>(SUM(AK36:AK38))*'OB Option 1'!$E$9</f>
        <v>0</v>
      </c>
      <c r="AL41" s="503">
        <f>(SUM(AL36:AL38))*'OB Option 1'!$E$9</f>
        <v>0</v>
      </c>
      <c r="AM41" s="503">
        <f>(SUM(AM36:AM38))*'OB Option 1'!$E$9</f>
        <v>0</v>
      </c>
      <c r="AN41" s="503">
        <f>(SUM(AN36:AN38))*'OB Option 1'!$E$9</f>
        <v>0</v>
      </c>
      <c r="AO41" s="503">
        <f>(SUM(AO36:AO38))*'OB Option 1'!$E$9</f>
        <v>0</v>
      </c>
      <c r="AP41" s="503">
        <f>(SUM(AP36:AP38))*'OB Option 1'!$E$9</f>
        <v>0</v>
      </c>
      <c r="AQ41" s="503">
        <f>(SUM(AQ36:AQ38))*'OB Option 1'!$E$9</f>
        <v>0</v>
      </c>
      <c r="AR41" s="503">
        <f>(SUM(AR36:AR38))*'OB Option 1'!$E$9</f>
        <v>0</v>
      </c>
      <c r="AS41" s="503">
        <f>(SUM(AS36:AS38))*'OB Option 1'!$E$9</f>
        <v>0</v>
      </c>
      <c r="AT41" s="503">
        <f>(SUM(AT36:AT38))*'OB Option 1'!$E$9</f>
        <v>0</v>
      </c>
      <c r="AU41" s="503">
        <f>(SUM(AU36:AU38))*'OB Option 1'!$E$9</f>
        <v>0</v>
      </c>
      <c r="AV41" s="503">
        <f>(SUM(AV36:AV38))*'OB Option 1'!$E$9</f>
        <v>0</v>
      </c>
      <c r="AW41" s="503">
        <f>(SUM(AW36:AW38))*'OB Option 1'!$E$9</f>
        <v>0</v>
      </c>
      <c r="AX41" s="503">
        <f>(SUM(AX36:AX38))*'OB Option 1'!$E$9</f>
        <v>0</v>
      </c>
      <c r="AY41" s="503">
        <f>(SUM(AY36:AY38))*'OB Option 1'!$E$9</f>
        <v>0</v>
      </c>
      <c r="AZ41" s="503">
        <f>(SUM(AZ36:AZ38))*'OB Option 1'!$E$9</f>
        <v>0</v>
      </c>
      <c r="BA41" s="503">
        <f>(SUM(BA36:BA38))*'OB Option 1'!$E$9</f>
        <v>0</v>
      </c>
      <c r="BB41" s="503">
        <f>(SUM(BB36:BB38))*'OB Option 1'!$E$9</f>
        <v>0</v>
      </c>
      <c r="BC41" s="503">
        <f>(SUM(BC36:BC38))*'OB Option 1'!$E$9</f>
        <v>0</v>
      </c>
      <c r="BD41" s="503">
        <f>(SUM(BD36:BD38))*'OB Option 1'!$E$9</f>
        <v>0</v>
      </c>
      <c r="BE41" s="503">
        <f>(SUM(BE36:BE38))*'OB Option 1'!$E$9</f>
        <v>0</v>
      </c>
      <c r="BF41" s="503">
        <f>(SUM(BF36:BF38))*'OB Option 1'!$E$9</f>
        <v>0</v>
      </c>
      <c r="BG41" s="503">
        <f>(SUM(BG36:BG38))*'OB Option 1'!$E$9</f>
        <v>0</v>
      </c>
      <c r="BH41" s="503">
        <f>(SUM(BH36:BH38))*'OB Option 1'!$E$9</f>
        <v>0</v>
      </c>
      <c r="BI41" s="503">
        <f>(SUM(BI36:BI38))*'OB Option 1'!$E$9</f>
        <v>0</v>
      </c>
      <c r="BJ41" s="503">
        <f>(SUM(BJ36:BJ38))*'OB Option 1'!$E$9</f>
        <v>0</v>
      </c>
      <c r="BK41" s="503">
        <f>(SUM(BK36:BK38))*'OB Option 1'!$E$9</f>
        <v>0</v>
      </c>
      <c r="BL41" s="503">
        <f>(SUM(BL36:BL38))*'OB Option 1'!$E$9</f>
        <v>0</v>
      </c>
      <c r="BM41" s="503">
        <f>(SUM(BM36:BM38))*'OB Option 1'!$E$9</f>
        <v>0</v>
      </c>
      <c r="BN41" s="503">
        <f>(SUM(BN36:BN38))*'OB Option 1'!$E$9</f>
        <v>0</v>
      </c>
      <c r="BO41" s="503">
        <f>(SUM(BO36:BO38))*'OB Option 1'!$E$9</f>
        <v>0</v>
      </c>
      <c r="BP41" s="503">
        <f>(SUM(BP36:BP38))*'OB Option 1'!$E$9</f>
        <v>0</v>
      </c>
      <c r="BQ41" s="503">
        <f>(SUM(BQ36:BQ38))*'OB Option 1'!$E$9</f>
        <v>0</v>
      </c>
      <c r="BR41" s="503">
        <f>(SUM(BR36:BR38))*'OB Option 1'!$E$9</f>
        <v>0</v>
      </c>
      <c r="BS41" s="503">
        <f>(SUM(BS36:BS38))*'OB Option 1'!$E$9</f>
        <v>0</v>
      </c>
      <c r="BT41" s="503">
        <f>(SUM(BT36:BT38))*'OB Option 1'!$E$9</f>
        <v>0</v>
      </c>
      <c r="BU41" s="503">
        <f>(SUM(BU36:BU38))*'OB Option 1'!$E$9</f>
        <v>0</v>
      </c>
    </row>
    <row r="42" spans="1:73" s="24" customFormat="1" ht="12" customHeight="1" x14ac:dyDescent="0.25">
      <c r="A42" s="428" t="s">
        <v>481</v>
      </c>
      <c r="B42" s="502">
        <f>B114</f>
        <v>0</v>
      </c>
      <c r="C42" s="499">
        <f>SUM(D42:BU42)</f>
        <v>0</v>
      </c>
      <c r="D42" s="503">
        <f t="shared" ref="D42:AI42" si="20">D35</f>
        <v>0</v>
      </c>
      <c r="E42" s="503">
        <f t="shared" si="20"/>
        <v>0</v>
      </c>
      <c r="F42" s="503">
        <f t="shared" si="20"/>
        <v>0</v>
      </c>
      <c r="G42" s="503">
        <f t="shared" si="20"/>
        <v>0</v>
      </c>
      <c r="H42" s="503">
        <f t="shared" si="20"/>
        <v>0</v>
      </c>
      <c r="I42" s="503">
        <f t="shared" si="20"/>
        <v>0</v>
      </c>
      <c r="J42" s="503">
        <f t="shared" si="20"/>
        <v>0</v>
      </c>
      <c r="K42" s="503">
        <f t="shared" si="20"/>
        <v>0</v>
      </c>
      <c r="L42" s="503">
        <f t="shared" si="20"/>
        <v>0</v>
      </c>
      <c r="M42" s="503">
        <f t="shared" si="20"/>
        <v>0</v>
      </c>
      <c r="N42" s="503">
        <f t="shared" si="20"/>
        <v>0</v>
      </c>
      <c r="O42" s="503">
        <f t="shared" si="20"/>
        <v>0</v>
      </c>
      <c r="P42" s="503">
        <f t="shared" si="20"/>
        <v>0</v>
      </c>
      <c r="Q42" s="503">
        <f t="shared" si="20"/>
        <v>0</v>
      </c>
      <c r="R42" s="503">
        <f t="shared" si="20"/>
        <v>0</v>
      </c>
      <c r="S42" s="503">
        <f t="shared" si="20"/>
        <v>0</v>
      </c>
      <c r="T42" s="503">
        <f t="shared" si="20"/>
        <v>0</v>
      </c>
      <c r="U42" s="503">
        <f t="shared" si="20"/>
        <v>0</v>
      </c>
      <c r="V42" s="503">
        <f t="shared" si="20"/>
        <v>0</v>
      </c>
      <c r="W42" s="503">
        <f t="shared" si="20"/>
        <v>0</v>
      </c>
      <c r="X42" s="503">
        <f t="shared" si="20"/>
        <v>0</v>
      </c>
      <c r="Y42" s="503">
        <f t="shared" si="20"/>
        <v>0</v>
      </c>
      <c r="Z42" s="503">
        <f t="shared" si="20"/>
        <v>0</v>
      </c>
      <c r="AA42" s="503">
        <f t="shared" si="20"/>
        <v>0</v>
      </c>
      <c r="AB42" s="503">
        <f t="shared" si="20"/>
        <v>0</v>
      </c>
      <c r="AC42" s="503">
        <f t="shared" si="20"/>
        <v>0</v>
      </c>
      <c r="AD42" s="503">
        <f t="shared" si="20"/>
        <v>0</v>
      </c>
      <c r="AE42" s="503">
        <f t="shared" si="20"/>
        <v>0</v>
      </c>
      <c r="AF42" s="503">
        <f t="shared" si="20"/>
        <v>0</v>
      </c>
      <c r="AG42" s="503">
        <f t="shared" si="20"/>
        <v>0</v>
      </c>
      <c r="AH42" s="503">
        <f t="shared" si="20"/>
        <v>0</v>
      </c>
      <c r="AI42" s="503">
        <f t="shared" si="20"/>
        <v>0</v>
      </c>
      <c r="AJ42" s="503">
        <f t="shared" ref="AJ42:BP42" si="21">AJ35</f>
        <v>0</v>
      </c>
      <c r="AK42" s="503">
        <f t="shared" si="21"/>
        <v>0</v>
      </c>
      <c r="AL42" s="503">
        <f t="shared" si="21"/>
        <v>0</v>
      </c>
      <c r="AM42" s="503">
        <f t="shared" si="21"/>
        <v>0</v>
      </c>
      <c r="AN42" s="503">
        <f t="shared" si="21"/>
        <v>0</v>
      </c>
      <c r="AO42" s="503">
        <f t="shared" si="21"/>
        <v>0</v>
      </c>
      <c r="AP42" s="503">
        <f t="shared" si="21"/>
        <v>0</v>
      </c>
      <c r="AQ42" s="503">
        <f t="shared" si="21"/>
        <v>0</v>
      </c>
      <c r="AR42" s="503">
        <f t="shared" si="21"/>
        <v>0</v>
      </c>
      <c r="AS42" s="503">
        <f t="shared" si="21"/>
        <v>0</v>
      </c>
      <c r="AT42" s="503">
        <f t="shared" si="21"/>
        <v>0</v>
      </c>
      <c r="AU42" s="503">
        <f t="shared" si="21"/>
        <v>0</v>
      </c>
      <c r="AV42" s="503">
        <f t="shared" si="21"/>
        <v>0</v>
      </c>
      <c r="AW42" s="503">
        <f t="shared" si="21"/>
        <v>0</v>
      </c>
      <c r="AX42" s="503">
        <f t="shared" si="21"/>
        <v>0</v>
      </c>
      <c r="AY42" s="503">
        <f t="shared" si="21"/>
        <v>0</v>
      </c>
      <c r="AZ42" s="503">
        <f t="shared" si="21"/>
        <v>0</v>
      </c>
      <c r="BA42" s="503">
        <f t="shared" si="21"/>
        <v>0</v>
      </c>
      <c r="BB42" s="503">
        <f t="shared" si="21"/>
        <v>0</v>
      </c>
      <c r="BC42" s="503">
        <f t="shared" si="21"/>
        <v>0</v>
      </c>
      <c r="BD42" s="503">
        <f t="shared" si="21"/>
        <v>0</v>
      </c>
      <c r="BE42" s="503">
        <f t="shared" si="21"/>
        <v>0</v>
      </c>
      <c r="BF42" s="503">
        <f t="shared" si="21"/>
        <v>0</v>
      </c>
      <c r="BG42" s="503">
        <f t="shared" si="21"/>
        <v>0</v>
      </c>
      <c r="BH42" s="503">
        <f t="shared" si="21"/>
        <v>0</v>
      </c>
      <c r="BI42" s="503">
        <f t="shared" si="21"/>
        <v>0</v>
      </c>
      <c r="BJ42" s="503">
        <f t="shared" si="21"/>
        <v>0</v>
      </c>
      <c r="BK42" s="503">
        <f t="shared" si="21"/>
        <v>0</v>
      </c>
      <c r="BL42" s="503">
        <f t="shared" si="21"/>
        <v>0</v>
      </c>
      <c r="BM42" s="503">
        <f t="shared" si="21"/>
        <v>0</v>
      </c>
      <c r="BN42" s="503">
        <f t="shared" si="21"/>
        <v>0</v>
      </c>
      <c r="BO42" s="503">
        <f t="shared" si="21"/>
        <v>0</v>
      </c>
      <c r="BP42" s="503">
        <f t="shared" si="21"/>
        <v>0</v>
      </c>
      <c r="BQ42" s="503">
        <f t="shared" ref="BQ42:BU42" si="22">BQ35</f>
        <v>0</v>
      </c>
      <c r="BR42" s="503">
        <f t="shared" si="22"/>
        <v>0</v>
      </c>
      <c r="BS42" s="503">
        <f t="shared" si="22"/>
        <v>0</v>
      </c>
      <c r="BT42" s="503">
        <f t="shared" si="22"/>
        <v>0</v>
      </c>
      <c r="BU42" s="503">
        <f t="shared" si="22"/>
        <v>0</v>
      </c>
    </row>
    <row r="43" spans="1:73" s="66" customFormat="1" ht="12" customHeight="1" x14ac:dyDescent="0.2">
      <c r="A43" s="72"/>
      <c r="B43" s="128"/>
      <c r="C43" s="191"/>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M43" s="191"/>
      <c r="BN43" s="191"/>
      <c r="BO43" s="191"/>
      <c r="BP43" s="191"/>
    </row>
    <row r="44" spans="1:73" s="8" customFormat="1" ht="12" customHeight="1" x14ac:dyDescent="0.25">
      <c r="A44" s="68" t="s">
        <v>601</v>
      </c>
      <c r="B44" s="80" t="s">
        <v>424</v>
      </c>
      <c r="C44" s="242" t="s">
        <v>358</v>
      </c>
      <c r="D44" s="190" t="str">
        <f t="shared" ref="D44:AI44" si="23">D4</f>
        <v/>
      </c>
      <c r="E44" s="190" t="str">
        <f t="shared" si="23"/>
        <v/>
      </c>
      <c r="F44" s="190" t="str">
        <f t="shared" si="23"/>
        <v/>
      </c>
      <c r="G44" s="190" t="str">
        <f t="shared" si="23"/>
        <v/>
      </c>
      <c r="H44" s="190" t="str">
        <f t="shared" si="23"/>
        <v/>
      </c>
      <c r="I44" s="190" t="str">
        <f t="shared" si="23"/>
        <v/>
      </c>
      <c r="J44" s="190" t="str">
        <f t="shared" si="23"/>
        <v/>
      </c>
      <c r="K44" s="190" t="str">
        <f t="shared" si="23"/>
        <v/>
      </c>
      <c r="L44" s="190" t="str">
        <f t="shared" si="23"/>
        <v/>
      </c>
      <c r="M44" s="190" t="str">
        <f t="shared" si="23"/>
        <v/>
      </c>
      <c r="N44" s="190" t="str">
        <f t="shared" si="23"/>
        <v/>
      </c>
      <c r="O44" s="190" t="str">
        <f t="shared" si="23"/>
        <v/>
      </c>
      <c r="P44" s="190" t="str">
        <f t="shared" si="23"/>
        <v/>
      </c>
      <c r="Q44" s="190" t="str">
        <f t="shared" si="23"/>
        <v/>
      </c>
      <c r="R44" s="190" t="str">
        <f t="shared" si="23"/>
        <v/>
      </c>
      <c r="S44" s="190" t="str">
        <f t="shared" si="23"/>
        <v/>
      </c>
      <c r="T44" s="190" t="str">
        <f t="shared" si="23"/>
        <v/>
      </c>
      <c r="U44" s="190" t="str">
        <f t="shared" si="23"/>
        <v/>
      </c>
      <c r="V44" s="190" t="str">
        <f t="shared" si="23"/>
        <v/>
      </c>
      <c r="W44" s="190" t="str">
        <f t="shared" si="23"/>
        <v/>
      </c>
      <c r="X44" s="190" t="str">
        <f t="shared" si="23"/>
        <v/>
      </c>
      <c r="Y44" s="190" t="str">
        <f t="shared" si="23"/>
        <v/>
      </c>
      <c r="Z44" s="190" t="str">
        <f t="shared" si="23"/>
        <v/>
      </c>
      <c r="AA44" s="190" t="str">
        <f t="shared" si="23"/>
        <v/>
      </c>
      <c r="AB44" s="190" t="str">
        <f t="shared" si="23"/>
        <v/>
      </c>
      <c r="AC44" s="190" t="str">
        <f t="shared" si="23"/>
        <v/>
      </c>
      <c r="AD44" s="190" t="str">
        <f t="shared" si="23"/>
        <v/>
      </c>
      <c r="AE44" s="190" t="str">
        <f t="shared" si="23"/>
        <v/>
      </c>
      <c r="AF44" s="190" t="str">
        <f t="shared" si="23"/>
        <v/>
      </c>
      <c r="AG44" s="190" t="str">
        <f t="shared" si="23"/>
        <v/>
      </c>
      <c r="AH44" s="190" t="str">
        <f t="shared" si="23"/>
        <v/>
      </c>
      <c r="AI44" s="190" t="str">
        <f t="shared" si="23"/>
        <v/>
      </c>
      <c r="AJ44" s="190" t="str">
        <f t="shared" ref="AJ44:BU44" si="24">AJ4</f>
        <v/>
      </c>
      <c r="AK44" s="190" t="str">
        <f t="shared" si="24"/>
        <v/>
      </c>
      <c r="AL44" s="190" t="str">
        <f t="shared" si="24"/>
        <v/>
      </c>
      <c r="AM44" s="190" t="str">
        <f t="shared" si="24"/>
        <v/>
      </c>
      <c r="AN44" s="190" t="str">
        <f t="shared" si="24"/>
        <v/>
      </c>
      <c r="AO44" s="190" t="str">
        <f t="shared" si="24"/>
        <v/>
      </c>
      <c r="AP44" s="190" t="str">
        <f t="shared" si="24"/>
        <v/>
      </c>
      <c r="AQ44" s="190" t="str">
        <f t="shared" si="24"/>
        <v/>
      </c>
      <c r="AR44" s="190" t="str">
        <f t="shared" si="24"/>
        <v/>
      </c>
      <c r="AS44" s="190" t="str">
        <f t="shared" si="24"/>
        <v/>
      </c>
      <c r="AT44" s="190" t="str">
        <f t="shared" si="24"/>
        <v/>
      </c>
      <c r="AU44" s="190" t="str">
        <f t="shared" si="24"/>
        <v/>
      </c>
      <c r="AV44" s="190" t="str">
        <f t="shared" si="24"/>
        <v/>
      </c>
      <c r="AW44" s="190" t="str">
        <f t="shared" si="24"/>
        <v/>
      </c>
      <c r="AX44" s="190" t="str">
        <f t="shared" si="24"/>
        <v/>
      </c>
      <c r="AY44" s="190" t="str">
        <f t="shared" si="24"/>
        <v/>
      </c>
      <c r="AZ44" s="190" t="str">
        <f t="shared" si="24"/>
        <v/>
      </c>
      <c r="BA44" s="190" t="str">
        <f t="shared" si="24"/>
        <v/>
      </c>
      <c r="BB44" s="190" t="str">
        <f t="shared" si="24"/>
        <v/>
      </c>
      <c r="BC44" s="190" t="str">
        <f t="shared" si="24"/>
        <v/>
      </c>
      <c r="BD44" s="190" t="str">
        <f t="shared" si="24"/>
        <v/>
      </c>
      <c r="BE44" s="190" t="str">
        <f t="shared" si="24"/>
        <v/>
      </c>
      <c r="BF44" s="190" t="str">
        <f t="shared" si="24"/>
        <v/>
      </c>
      <c r="BG44" s="190" t="str">
        <f t="shared" si="24"/>
        <v/>
      </c>
      <c r="BH44" s="190" t="str">
        <f t="shared" si="24"/>
        <v/>
      </c>
      <c r="BI44" s="190" t="str">
        <f t="shared" si="24"/>
        <v/>
      </c>
      <c r="BJ44" s="190" t="str">
        <f t="shared" si="24"/>
        <v/>
      </c>
      <c r="BK44" s="190" t="str">
        <f t="shared" si="24"/>
        <v/>
      </c>
      <c r="BL44" s="190" t="str">
        <f t="shared" si="24"/>
        <v/>
      </c>
      <c r="BM44" s="190" t="str">
        <f t="shared" si="24"/>
        <v/>
      </c>
      <c r="BN44" s="190" t="str">
        <f t="shared" si="24"/>
        <v/>
      </c>
      <c r="BO44" s="190" t="str">
        <f t="shared" si="24"/>
        <v/>
      </c>
      <c r="BP44" s="190" t="str">
        <f t="shared" si="24"/>
        <v/>
      </c>
      <c r="BQ44" s="190" t="str">
        <f t="shared" si="24"/>
        <v/>
      </c>
      <c r="BR44" s="190" t="str">
        <f t="shared" si="24"/>
        <v/>
      </c>
      <c r="BS44" s="190" t="str">
        <f t="shared" si="24"/>
        <v/>
      </c>
      <c r="BT44" s="190" t="str">
        <f t="shared" si="24"/>
        <v/>
      </c>
      <c r="BU44" s="190" t="str">
        <f t="shared" si="24"/>
        <v/>
      </c>
    </row>
    <row r="45" spans="1:73" ht="12" customHeight="1" x14ac:dyDescent="0.25">
      <c r="A45" s="6" t="s">
        <v>459</v>
      </c>
      <c r="B45" s="622"/>
      <c r="C45" s="623"/>
      <c r="D45" s="623"/>
      <c r="E45" s="623"/>
      <c r="F45" s="623"/>
      <c r="G45" s="623"/>
      <c r="H45" s="623"/>
      <c r="I45" s="623"/>
      <c r="J45" s="623"/>
      <c r="K45" s="62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row>
    <row r="46" spans="1:73" x14ac:dyDescent="0.2">
      <c r="A46" s="168"/>
      <c r="B46" s="627"/>
      <c r="C46" s="266">
        <f t="shared" ref="C46:C50" si="25">SUM(D46:BU46)</f>
        <v>0</v>
      </c>
      <c r="D46" s="433"/>
      <c r="E46" s="433"/>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433"/>
      <c r="AF46" s="433"/>
      <c r="AG46" s="433"/>
      <c r="AH46" s="433"/>
      <c r="AI46" s="433"/>
      <c r="AJ46" s="433"/>
      <c r="AK46" s="433"/>
      <c r="AL46" s="433"/>
      <c r="AM46" s="433"/>
      <c r="AN46" s="433"/>
      <c r="AO46" s="433"/>
      <c r="AP46" s="433"/>
      <c r="AQ46" s="433"/>
      <c r="AR46" s="433"/>
      <c r="AS46" s="433"/>
      <c r="AT46" s="433"/>
      <c r="AU46" s="433"/>
      <c r="AV46" s="433"/>
      <c r="AW46" s="433"/>
      <c r="AX46" s="433"/>
      <c r="AY46" s="433"/>
      <c r="AZ46" s="433"/>
      <c r="BA46" s="433"/>
      <c r="BB46" s="433"/>
      <c r="BC46" s="433"/>
      <c r="BD46" s="433"/>
      <c r="BE46" s="433"/>
      <c r="BF46" s="433"/>
      <c r="BG46" s="433"/>
      <c r="BH46" s="433"/>
      <c r="BI46" s="433"/>
      <c r="BJ46" s="433"/>
      <c r="BK46" s="433"/>
      <c r="BL46" s="433"/>
      <c r="BM46" s="433"/>
      <c r="BN46" s="433"/>
      <c r="BO46" s="433"/>
      <c r="BP46" s="433"/>
      <c r="BQ46" s="433"/>
      <c r="BR46" s="433"/>
      <c r="BS46" s="433"/>
      <c r="BT46" s="433"/>
      <c r="BU46" s="433"/>
    </row>
    <row r="47" spans="1:73" x14ac:dyDescent="0.2">
      <c r="A47" s="168"/>
      <c r="B47" s="625"/>
      <c r="C47" s="266">
        <f t="shared" si="25"/>
        <v>0</v>
      </c>
      <c r="D47" s="433"/>
      <c r="E47" s="433"/>
      <c r="F47" s="433"/>
      <c r="G47" s="433"/>
      <c r="H47" s="433"/>
      <c r="I47" s="433"/>
      <c r="J47" s="433"/>
      <c r="K47" s="433"/>
      <c r="L47" s="433"/>
      <c r="M47" s="433"/>
      <c r="N47" s="433"/>
      <c r="O47" s="433"/>
      <c r="P47" s="433"/>
      <c r="Q47" s="433"/>
      <c r="R47" s="433"/>
      <c r="S47" s="433"/>
      <c r="T47" s="433"/>
      <c r="U47" s="433"/>
      <c r="V47" s="433"/>
      <c r="W47" s="433"/>
      <c r="X47" s="433"/>
      <c r="Y47" s="433"/>
      <c r="Z47" s="433"/>
      <c r="AA47" s="433"/>
      <c r="AB47" s="433"/>
      <c r="AC47" s="433"/>
      <c r="AD47" s="433"/>
      <c r="AE47" s="433"/>
      <c r="AF47" s="433"/>
      <c r="AG47" s="433"/>
      <c r="AH47" s="433"/>
      <c r="AI47" s="433"/>
      <c r="AJ47" s="433"/>
      <c r="AK47" s="433"/>
      <c r="AL47" s="433"/>
      <c r="AM47" s="433"/>
      <c r="AN47" s="433"/>
      <c r="AO47" s="433"/>
      <c r="AP47" s="433"/>
      <c r="AQ47" s="433"/>
      <c r="AR47" s="433"/>
      <c r="AS47" s="433"/>
      <c r="AT47" s="433"/>
      <c r="AU47" s="433"/>
      <c r="AV47" s="433"/>
      <c r="AW47" s="433"/>
      <c r="AX47" s="433"/>
      <c r="AY47" s="433"/>
      <c r="AZ47" s="433"/>
      <c r="BA47" s="433"/>
      <c r="BB47" s="433"/>
      <c r="BC47" s="433"/>
      <c r="BD47" s="433"/>
      <c r="BE47" s="433"/>
      <c r="BF47" s="433"/>
      <c r="BG47" s="433"/>
      <c r="BH47" s="433"/>
      <c r="BI47" s="433"/>
      <c r="BJ47" s="433"/>
      <c r="BK47" s="433"/>
      <c r="BL47" s="433"/>
      <c r="BM47" s="433"/>
      <c r="BN47" s="433"/>
      <c r="BO47" s="433"/>
      <c r="BP47" s="433"/>
      <c r="BQ47" s="433"/>
      <c r="BR47" s="433"/>
      <c r="BS47" s="433"/>
      <c r="BT47" s="433"/>
      <c r="BU47" s="433"/>
    </row>
    <row r="48" spans="1:73" x14ac:dyDescent="0.2">
      <c r="A48" s="168"/>
      <c r="B48" s="625"/>
      <c r="C48" s="266">
        <f t="shared" si="25"/>
        <v>0</v>
      </c>
      <c r="D48" s="433"/>
      <c r="E48" s="433"/>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33"/>
      <c r="AE48" s="433"/>
      <c r="AF48" s="433"/>
      <c r="AG48" s="433"/>
      <c r="AH48" s="433"/>
      <c r="AI48" s="433"/>
      <c r="AJ48" s="433"/>
      <c r="AK48" s="433"/>
      <c r="AL48" s="433"/>
      <c r="AM48" s="433"/>
      <c r="AN48" s="433"/>
      <c r="AO48" s="433"/>
      <c r="AP48" s="433"/>
      <c r="AQ48" s="433"/>
      <c r="AR48" s="433"/>
      <c r="AS48" s="433"/>
      <c r="AT48" s="433"/>
      <c r="AU48" s="433"/>
      <c r="AV48" s="433"/>
      <c r="AW48" s="433"/>
      <c r="AX48" s="433"/>
      <c r="AY48" s="433"/>
      <c r="AZ48" s="433"/>
      <c r="BA48" s="433"/>
      <c r="BB48" s="433"/>
      <c r="BC48" s="433"/>
      <c r="BD48" s="433"/>
      <c r="BE48" s="433"/>
      <c r="BF48" s="433"/>
      <c r="BG48" s="433"/>
      <c r="BH48" s="433"/>
      <c r="BI48" s="433"/>
      <c r="BJ48" s="433"/>
      <c r="BK48" s="433"/>
      <c r="BL48" s="433"/>
      <c r="BM48" s="433"/>
      <c r="BN48" s="433"/>
      <c r="BO48" s="433"/>
      <c r="BP48" s="433"/>
      <c r="BQ48" s="433"/>
      <c r="BR48" s="433"/>
      <c r="BS48" s="433"/>
      <c r="BT48" s="433"/>
      <c r="BU48" s="433"/>
    </row>
    <row r="49" spans="1:73" x14ac:dyDescent="0.2">
      <c r="A49" s="168"/>
      <c r="B49" s="625"/>
      <c r="C49" s="266">
        <f t="shared" si="25"/>
        <v>0</v>
      </c>
      <c r="D49" s="433"/>
      <c r="E49" s="433"/>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433"/>
      <c r="AE49" s="433"/>
      <c r="AF49" s="433"/>
      <c r="AG49" s="433"/>
      <c r="AH49" s="433"/>
      <c r="AI49" s="433"/>
      <c r="AJ49" s="433"/>
      <c r="AK49" s="433"/>
      <c r="AL49" s="433"/>
      <c r="AM49" s="433"/>
      <c r="AN49" s="433"/>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3"/>
      <c r="BL49" s="433"/>
      <c r="BM49" s="433"/>
      <c r="BN49" s="433"/>
      <c r="BO49" s="433"/>
      <c r="BP49" s="433"/>
      <c r="BQ49" s="433"/>
      <c r="BR49" s="433"/>
      <c r="BS49" s="433"/>
      <c r="BT49" s="433"/>
      <c r="BU49" s="433"/>
    </row>
    <row r="50" spans="1:73" x14ac:dyDescent="0.2">
      <c r="A50" s="168"/>
      <c r="B50" s="626"/>
      <c r="C50" s="266">
        <f t="shared" si="25"/>
        <v>0</v>
      </c>
      <c r="D50" s="433"/>
      <c r="E50" s="433"/>
      <c r="F50" s="433"/>
      <c r="G50" s="433"/>
      <c r="H50" s="433"/>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3"/>
      <c r="AG50" s="433"/>
      <c r="AH50" s="433"/>
      <c r="AI50" s="433"/>
      <c r="AJ50" s="433"/>
      <c r="AK50" s="433"/>
      <c r="AL50" s="433"/>
      <c r="AM50" s="433"/>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3"/>
      <c r="BL50" s="433"/>
      <c r="BM50" s="433"/>
      <c r="BN50" s="433"/>
      <c r="BO50" s="433"/>
      <c r="BP50" s="433"/>
      <c r="BQ50" s="433"/>
      <c r="BR50" s="433"/>
      <c r="BS50" s="433"/>
      <c r="BT50" s="433"/>
      <c r="BU50" s="433"/>
    </row>
    <row r="51" spans="1:73" ht="12" customHeight="1" x14ac:dyDescent="0.25">
      <c r="A51" s="6" t="s">
        <v>461</v>
      </c>
      <c r="B51" s="622"/>
      <c r="C51" s="623"/>
      <c r="D51" s="623"/>
      <c r="E51" s="623"/>
      <c r="F51" s="623"/>
      <c r="G51" s="623"/>
      <c r="H51" s="623"/>
      <c r="I51" s="623"/>
      <c r="J51" s="623"/>
      <c r="K51" s="62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O51" s="623"/>
      <c r="AP51" s="623"/>
      <c r="AQ51" s="623"/>
      <c r="AR51" s="623"/>
      <c r="AS51" s="623"/>
      <c r="AT51" s="623"/>
      <c r="AU51" s="623"/>
      <c r="AV51" s="623"/>
      <c r="AW51" s="623"/>
      <c r="AX51" s="623"/>
      <c r="AY51" s="623"/>
      <c r="AZ51" s="623"/>
      <c r="BA51" s="623"/>
      <c r="BB51" s="623"/>
      <c r="BC51" s="623"/>
      <c r="BD51" s="623"/>
      <c r="BE51" s="623"/>
      <c r="BF51" s="623"/>
      <c r="BG51" s="623"/>
      <c r="BH51" s="623"/>
      <c r="BI51" s="623"/>
      <c r="BJ51" s="623"/>
      <c r="BK51" s="623"/>
      <c r="BL51" s="623"/>
      <c r="BM51" s="623"/>
      <c r="BN51" s="623"/>
      <c r="BO51" s="623"/>
      <c r="BP51" s="623"/>
      <c r="BQ51" s="623"/>
      <c r="BR51" s="623"/>
      <c r="BS51" s="623"/>
      <c r="BT51" s="623"/>
      <c r="BU51" s="623"/>
    </row>
    <row r="52" spans="1:73" x14ac:dyDescent="0.2">
      <c r="A52" s="168"/>
      <c r="B52" s="627"/>
      <c r="C52" s="266">
        <f t="shared" ref="C52:C56" si="26">SUM(D52:BU52)</f>
        <v>0</v>
      </c>
      <c r="D52" s="433"/>
      <c r="E52" s="433"/>
      <c r="F52" s="433"/>
      <c r="G52" s="433"/>
      <c r="H52" s="433"/>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3"/>
      <c r="AG52" s="433"/>
      <c r="AH52" s="433"/>
      <c r="AI52" s="433"/>
      <c r="AJ52" s="433"/>
      <c r="AK52" s="433"/>
      <c r="AL52" s="433"/>
      <c r="AM52" s="433"/>
      <c r="AN52" s="433"/>
      <c r="AO52" s="433"/>
      <c r="AP52" s="433"/>
      <c r="AQ52" s="433"/>
      <c r="AR52" s="433"/>
      <c r="AS52" s="433"/>
      <c r="AT52" s="433"/>
      <c r="AU52" s="433"/>
      <c r="AV52" s="433"/>
      <c r="AW52" s="433"/>
      <c r="AX52" s="433"/>
      <c r="AY52" s="433"/>
      <c r="AZ52" s="433"/>
      <c r="BA52" s="433"/>
      <c r="BB52" s="433"/>
      <c r="BC52" s="433"/>
      <c r="BD52" s="433"/>
      <c r="BE52" s="433"/>
      <c r="BF52" s="433"/>
      <c r="BG52" s="433"/>
      <c r="BH52" s="433"/>
      <c r="BI52" s="433"/>
      <c r="BJ52" s="433"/>
      <c r="BK52" s="433"/>
      <c r="BL52" s="433"/>
      <c r="BM52" s="433"/>
      <c r="BN52" s="433"/>
      <c r="BO52" s="433"/>
      <c r="BP52" s="433"/>
      <c r="BQ52" s="433"/>
      <c r="BR52" s="433"/>
      <c r="BS52" s="433"/>
      <c r="BT52" s="433"/>
      <c r="BU52" s="433"/>
    </row>
    <row r="53" spans="1:73" x14ac:dyDescent="0.2">
      <c r="A53" s="168"/>
      <c r="B53" s="625"/>
      <c r="C53" s="266">
        <f t="shared" si="26"/>
        <v>0</v>
      </c>
      <c r="D53" s="433"/>
      <c r="E53" s="433"/>
      <c r="F53" s="433"/>
      <c r="G53" s="433"/>
      <c r="H53" s="433"/>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3"/>
      <c r="AG53" s="433"/>
      <c r="AH53" s="433"/>
      <c r="AI53" s="433"/>
      <c r="AJ53" s="433"/>
      <c r="AK53" s="433"/>
      <c r="AL53" s="433"/>
      <c r="AM53" s="433"/>
      <c r="AN53" s="433"/>
      <c r="AO53" s="433"/>
      <c r="AP53" s="433"/>
      <c r="AQ53" s="433"/>
      <c r="AR53" s="433"/>
      <c r="AS53" s="433"/>
      <c r="AT53" s="433"/>
      <c r="AU53" s="433"/>
      <c r="AV53" s="433"/>
      <c r="AW53" s="433"/>
      <c r="AX53" s="433"/>
      <c r="AY53" s="433"/>
      <c r="AZ53" s="433"/>
      <c r="BA53" s="433"/>
      <c r="BB53" s="433"/>
      <c r="BC53" s="433"/>
      <c r="BD53" s="433"/>
      <c r="BE53" s="433"/>
      <c r="BF53" s="433"/>
      <c r="BG53" s="433"/>
      <c r="BH53" s="433"/>
      <c r="BI53" s="433"/>
      <c r="BJ53" s="433"/>
      <c r="BK53" s="433"/>
      <c r="BL53" s="433"/>
      <c r="BM53" s="433"/>
      <c r="BN53" s="433"/>
      <c r="BO53" s="433"/>
      <c r="BP53" s="433"/>
      <c r="BQ53" s="433"/>
      <c r="BR53" s="433"/>
      <c r="BS53" s="433"/>
      <c r="BT53" s="433"/>
      <c r="BU53" s="433"/>
    </row>
    <row r="54" spans="1:73" x14ac:dyDescent="0.2">
      <c r="A54" s="168"/>
      <c r="B54" s="625"/>
      <c r="C54" s="266">
        <f t="shared" si="26"/>
        <v>0</v>
      </c>
      <c r="D54" s="433"/>
      <c r="E54" s="433"/>
      <c r="F54" s="433"/>
      <c r="G54" s="433"/>
      <c r="H54" s="433"/>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3"/>
      <c r="AG54" s="433"/>
      <c r="AH54" s="433"/>
      <c r="AI54" s="433"/>
      <c r="AJ54" s="433"/>
      <c r="AK54" s="433"/>
      <c r="AL54" s="433"/>
      <c r="AM54" s="433"/>
      <c r="AN54" s="433"/>
      <c r="AO54" s="433"/>
      <c r="AP54" s="433"/>
      <c r="AQ54" s="433"/>
      <c r="AR54" s="433"/>
      <c r="AS54" s="433"/>
      <c r="AT54" s="433"/>
      <c r="AU54" s="433"/>
      <c r="AV54" s="433"/>
      <c r="AW54" s="433"/>
      <c r="AX54" s="433"/>
      <c r="AY54" s="433"/>
      <c r="AZ54" s="433"/>
      <c r="BA54" s="433"/>
      <c r="BB54" s="433"/>
      <c r="BC54" s="433"/>
      <c r="BD54" s="433"/>
      <c r="BE54" s="433"/>
      <c r="BF54" s="433"/>
      <c r="BG54" s="433"/>
      <c r="BH54" s="433"/>
      <c r="BI54" s="433"/>
      <c r="BJ54" s="433"/>
      <c r="BK54" s="433"/>
      <c r="BL54" s="433"/>
      <c r="BM54" s="433"/>
      <c r="BN54" s="433"/>
      <c r="BO54" s="433"/>
      <c r="BP54" s="433"/>
      <c r="BQ54" s="433"/>
      <c r="BR54" s="433"/>
      <c r="BS54" s="433"/>
      <c r="BT54" s="433"/>
      <c r="BU54" s="433"/>
    </row>
    <row r="55" spans="1:73" x14ac:dyDescent="0.2">
      <c r="A55" s="168"/>
      <c r="B55" s="625"/>
      <c r="C55" s="266">
        <f t="shared" si="26"/>
        <v>0</v>
      </c>
      <c r="D55" s="433"/>
      <c r="E55" s="433"/>
      <c r="F55" s="433"/>
      <c r="G55" s="433"/>
      <c r="H55" s="433"/>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3"/>
      <c r="AG55" s="433"/>
      <c r="AH55" s="433"/>
      <c r="AI55" s="433"/>
      <c r="AJ55" s="433"/>
      <c r="AK55" s="433"/>
      <c r="AL55" s="433"/>
      <c r="AM55" s="433"/>
      <c r="AN55" s="433"/>
      <c r="AO55" s="433"/>
      <c r="AP55" s="433"/>
      <c r="AQ55" s="433"/>
      <c r="AR55" s="433"/>
      <c r="AS55" s="433"/>
      <c r="AT55" s="433"/>
      <c r="AU55" s="433"/>
      <c r="AV55" s="433"/>
      <c r="AW55" s="433"/>
      <c r="AX55" s="433"/>
      <c r="AY55" s="433"/>
      <c r="AZ55" s="433"/>
      <c r="BA55" s="433"/>
      <c r="BB55" s="433"/>
      <c r="BC55" s="433"/>
      <c r="BD55" s="433"/>
      <c r="BE55" s="433"/>
      <c r="BF55" s="433"/>
      <c r="BG55" s="433"/>
      <c r="BH55" s="433"/>
      <c r="BI55" s="433"/>
      <c r="BJ55" s="433"/>
      <c r="BK55" s="433"/>
      <c r="BL55" s="433"/>
      <c r="BM55" s="433"/>
      <c r="BN55" s="433"/>
      <c r="BO55" s="433"/>
      <c r="BP55" s="433"/>
      <c r="BQ55" s="433"/>
      <c r="BR55" s="433"/>
      <c r="BS55" s="433"/>
      <c r="BT55" s="433"/>
      <c r="BU55" s="433"/>
    </row>
    <row r="56" spans="1:73" x14ac:dyDescent="0.2">
      <c r="A56" s="168"/>
      <c r="B56" s="626"/>
      <c r="C56" s="266">
        <f t="shared" si="26"/>
        <v>0</v>
      </c>
      <c r="D56" s="433"/>
      <c r="E56" s="433"/>
      <c r="F56" s="433"/>
      <c r="G56" s="433"/>
      <c r="H56" s="433"/>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3"/>
      <c r="AG56" s="433"/>
      <c r="AH56" s="433"/>
      <c r="AI56" s="433"/>
      <c r="AJ56" s="433"/>
      <c r="AK56" s="433"/>
      <c r="AL56" s="433"/>
      <c r="AM56" s="433"/>
      <c r="AN56" s="433"/>
      <c r="AO56" s="433"/>
      <c r="AP56" s="433"/>
      <c r="AQ56" s="433"/>
      <c r="AR56" s="433"/>
      <c r="AS56" s="433"/>
      <c r="AT56" s="433"/>
      <c r="AU56" s="433"/>
      <c r="AV56" s="433"/>
      <c r="AW56" s="433"/>
      <c r="AX56" s="433"/>
      <c r="AY56" s="433"/>
      <c r="AZ56" s="433"/>
      <c r="BA56" s="433"/>
      <c r="BB56" s="433"/>
      <c r="BC56" s="433"/>
      <c r="BD56" s="433"/>
      <c r="BE56" s="433"/>
      <c r="BF56" s="433"/>
      <c r="BG56" s="433"/>
      <c r="BH56" s="433"/>
      <c r="BI56" s="433"/>
      <c r="BJ56" s="433"/>
      <c r="BK56" s="433"/>
      <c r="BL56" s="433"/>
      <c r="BM56" s="433"/>
      <c r="BN56" s="433"/>
      <c r="BO56" s="433"/>
      <c r="BP56" s="433"/>
      <c r="BQ56" s="433"/>
      <c r="BR56" s="433"/>
      <c r="BS56" s="433"/>
      <c r="BT56" s="433"/>
      <c r="BU56" s="433"/>
    </row>
    <row r="57" spans="1:73" ht="12" customHeight="1" x14ac:dyDescent="0.25">
      <c r="A57" s="6" t="s">
        <v>462</v>
      </c>
      <c r="B57" s="622"/>
      <c r="C57" s="623"/>
      <c r="D57" s="623"/>
      <c r="E57" s="623"/>
      <c r="F57" s="623"/>
      <c r="G57" s="623"/>
      <c r="H57" s="623"/>
      <c r="I57" s="623"/>
      <c r="J57" s="623"/>
      <c r="K57" s="623"/>
      <c r="L57" s="623"/>
      <c r="M57" s="623"/>
      <c r="N57" s="623"/>
      <c r="O57" s="623"/>
      <c r="P57" s="623"/>
      <c r="Q57" s="623"/>
      <c r="R57" s="623"/>
      <c r="S57" s="623"/>
      <c r="T57" s="623"/>
      <c r="U57" s="623"/>
      <c r="V57" s="623"/>
      <c r="W57" s="623"/>
      <c r="X57" s="623"/>
      <c r="Y57" s="623"/>
      <c r="Z57" s="623"/>
      <c r="AA57" s="623"/>
      <c r="AB57" s="623"/>
      <c r="AC57" s="623"/>
      <c r="AD57" s="623"/>
      <c r="AE57" s="623"/>
      <c r="AF57" s="623"/>
      <c r="AG57" s="623"/>
      <c r="AH57" s="623"/>
      <c r="AI57" s="623"/>
      <c r="AJ57" s="623"/>
      <c r="AK57" s="623"/>
      <c r="AL57" s="623"/>
      <c r="AM57" s="623"/>
      <c r="AN57" s="623"/>
      <c r="AO57" s="623"/>
      <c r="AP57" s="623"/>
      <c r="AQ57" s="623"/>
      <c r="AR57" s="623"/>
      <c r="AS57" s="623"/>
      <c r="AT57" s="623"/>
      <c r="AU57" s="623"/>
      <c r="AV57" s="623"/>
      <c r="AW57" s="623"/>
      <c r="AX57" s="623"/>
      <c r="AY57" s="623"/>
      <c r="AZ57" s="623"/>
      <c r="BA57" s="623"/>
      <c r="BB57" s="623"/>
      <c r="BC57" s="623"/>
      <c r="BD57" s="623"/>
      <c r="BE57" s="623"/>
      <c r="BF57" s="623"/>
      <c r="BG57" s="623"/>
      <c r="BH57" s="623"/>
      <c r="BI57" s="623"/>
      <c r="BJ57" s="623"/>
      <c r="BK57" s="623"/>
      <c r="BL57" s="623"/>
      <c r="BM57" s="623"/>
      <c r="BN57" s="623"/>
      <c r="BO57" s="623"/>
      <c r="BP57" s="623"/>
      <c r="BQ57" s="623"/>
      <c r="BR57" s="623"/>
      <c r="BS57" s="623"/>
      <c r="BT57" s="623"/>
      <c r="BU57" s="623"/>
    </row>
    <row r="58" spans="1:73" x14ac:dyDescent="0.2">
      <c r="A58" s="168"/>
      <c r="B58" s="627"/>
      <c r="C58" s="266">
        <f t="shared" ref="C58:C62" si="27">SUM(D58:BU58)</f>
        <v>0</v>
      </c>
      <c r="D58" s="433"/>
      <c r="E58" s="433"/>
      <c r="F58" s="433"/>
      <c r="G58" s="433"/>
      <c r="H58" s="433"/>
      <c r="I58" s="433"/>
      <c r="J58" s="433"/>
      <c r="K58" s="433"/>
      <c r="L58" s="433"/>
      <c r="M58" s="433"/>
      <c r="N58" s="433"/>
      <c r="O58" s="433"/>
      <c r="P58" s="433"/>
      <c r="Q58" s="433"/>
      <c r="R58" s="433"/>
      <c r="S58" s="433"/>
      <c r="T58" s="433"/>
      <c r="U58" s="433"/>
      <c r="V58" s="433"/>
      <c r="W58" s="433"/>
      <c r="X58" s="433"/>
      <c r="Y58" s="433"/>
      <c r="Z58" s="433"/>
      <c r="AA58" s="433"/>
      <c r="AB58" s="433"/>
      <c r="AC58" s="433"/>
      <c r="AD58" s="433"/>
      <c r="AE58" s="433"/>
      <c r="AF58" s="433"/>
      <c r="AG58" s="433"/>
      <c r="AH58" s="433"/>
      <c r="AI58" s="433"/>
      <c r="AJ58" s="433"/>
      <c r="AK58" s="433"/>
      <c r="AL58" s="433"/>
      <c r="AM58" s="433"/>
      <c r="AN58" s="433"/>
      <c r="AO58" s="433"/>
      <c r="AP58" s="433"/>
      <c r="AQ58" s="433"/>
      <c r="AR58" s="433"/>
      <c r="AS58" s="433"/>
      <c r="AT58" s="433"/>
      <c r="AU58" s="433"/>
      <c r="AV58" s="433"/>
      <c r="AW58" s="433"/>
      <c r="AX58" s="433"/>
      <c r="AY58" s="433"/>
      <c r="AZ58" s="433"/>
      <c r="BA58" s="433"/>
      <c r="BB58" s="433"/>
      <c r="BC58" s="433"/>
      <c r="BD58" s="433"/>
      <c r="BE58" s="433"/>
      <c r="BF58" s="433"/>
      <c r="BG58" s="433"/>
      <c r="BH58" s="433"/>
      <c r="BI58" s="433"/>
      <c r="BJ58" s="433"/>
      <c r="BK58" s="433"/>
      <c r="BL58" s="433"/>
      <c r="BM58" s="433"/>
      <c r="BN58" s="433"/>
      <c r="BO58" s="433"/>
      <c r="BP58" s="433"/>
      <c r="BQ58" s="433"/>
      <c r="BR58" s="433"/>
      <c r="BS58" s="433"/>
      <c r="BT58" s="433"/>
      <c r="BU58" s="433"/>
    </row>
    <row r="59" spans="1:73" x14ac:dyDescent="0.2">
      <c r="A59" s="168"/>
      <c r="B59" s="625"/>
      <c r="C59" s="266">
        <f t="shared" si="27"/>
        <v>0</v>
      </c>
      <c r="D59" s="433"/>
      <c r="E59" s="433"/>
      <c r="F59" s="433"/>
      <c r="G59" s="433"/>
      <c r="H59" s="433"/>
      <c r="I59" s="433"/>
      <c r="J59" s="433"/>
      <c r="K59" s="433"/>
      <c r="L59" s="433"/>
      <c r="M59" s="433"/>
      <c r="N59" s="433"/>
      <c r="O59" s="433"/>
      <c r="P59" s="433"/>
      <c r="Q59" s="433"/>
      <c r="R59" s="433"/>
      <c r="S59" s="433"/>
      <c r="T59" s="433"/>
      <c r="U59" s="433"/>
      <c r="V59" s="433"/>
      <c r="W59" s="433"/>
      <c r="X59" s="433"/>
      <c r="Y59" s="433"/>
      <c r="Z59" s="433"/>
      <c r="AA59" s="433"/>
      <c r="AB59" s="433"/>
      <c r="AC59" s="433"/>
      <c r="AD59" s="433"/>
      <c r="AE59" s="433"/>
      <c r="AF59" s="433"/>
      <c r="AG59" s="433"/>
      <c r="AH59" s="433"/>
      <c r="AI59" s="433"/>
      <c r="AJ59" s="433"/>
      <c r="AK59" s="433"/>
      <c r="AL59" s="433"/>
      <c r="AM59" s="433"/>
      <c r="AN59" s="433"/>
      <c r="AO59" s="433"/>
      <c r="AP59" s="433"/>
      <c r="AQ59" s="433"/>
      <c r="AR59" s="433"/>
      <c r="AS59" s="433"/>
      <c r="AT59" s="433"/>
      <c r="AU59" s="433"/>
      <c r="AV59" s="433"/>
      <c r="AW59" s="433"/>
      <c r="AX59" s="433"/>
      <c r="AY59" s="433"/>
      <c r="AZ59" s="433"/>
      <c r="BA59" s="433"/>
      <c r="BB59" s="433"/>
      <c r="BC59" s="433"/>
      <c r="BD59" s="433"/>
      <c r="BE59" s="433"/>
      <c r="BF59" s="433"/>
      <c r="BG59" s="433"/>
      <c r="BH59" s="433"/>
      <c r="BI59" s="433"/>
      <c r="BJ59" s="433"/>
      <c r="BK59" s="433"/>
      <c r="BL59" s="433"/>
      <c r="BM59" s="433"/>
      <c r="BN59" s="433"/>
      <c r="BO59" s="433"/>
      <c r="BP59" s="433"/>
      <c r="BQ59" s="433"/>
      <c r="BR59" s="433"/>
      <c r="BS59" s="433"/>
      <c r="BT59" s="433"/>
      <c r="BU59" s="433"/>
    </row>
    <row r="60" spans="1:73" x14ac:dyDescent="0.2">
      <c r="A60" s="168"/>
      <c r="B60" s="625"/>
      <c r="C60" s="266">
        <f t="shared" si="27"/>
        <v>0</v>
      </c>
      <c r="D60" s="433"/>
      <c r="E60" s="433"/>
      <c r="F60" s="433"/>
      <c r="G60" s="433"/>
      <c r="H60" s="433"/>
      <c r="I60" s="433"/>
      <c r="J60" s="433"/>
      <c r="K60" s="433"/>
      <c r="L60" s="433"/>
      <c r="M60" s="433"/>
      <c r="N60" s="433"/>
      <c r="O60" s="433"/>
      <c r="P60" s="433"/>
      <c r="Q60" s="433"/>
      <c r="R60" s="433"/>
      <c r="S60" s="433"/>
      <c r="T60" s="433"/>
      <c r="U60" s="433"/>
      <c r="V60" s="433"/>
      <c r="W60" s="433"/>
      <c r="X60" s="433"/>
      <c r="Y60" s="433"/>
      <c r="Z60" s="433"/>
      <c r="AA60" s="433"/>
      <c r="AB60" s="433"/>
      <c r="AC60" s="433"/>
      <c r="AD60" s="433"/>
      <c r="AE60" s="433"/>
      <c r="AF60" s="433"/>
      <c r="AG60" s="433"/>
      <c r="AH60" s="433"/>
      <c r="AI60" s="433"/>
      <c r="AJ60" s="433"/>
      <c r="AK60" s="433"/>
      <c r="AL60" s="433"/>
      <c r="AM60" s="433"/>
      <c r="AN60" s="433"/>
      <c r="AO60" s="433"/>
      <c r="AP60" s="433"/>
      <c r="AQ60" s="433"/>
      <c r="AR60" s="433"/>
      <c r="AS60" s="433"/>
      <c r="AT60" s="433"/>
      <c r="AU60" s="433"/>
      <c r="AV60" s="433"/>
      <c r="AW60" s="433"/>
      <c r="AX60" s="433"/>
      <c r="AY60" s="433"/>
      <c r="AZ60" s="433"/>
      <c r="BA60" s="433"/>
      <c r="BB60" s="433"/>
      <c r="BC60" s="433"/>
      <c r="BD60" s="433"/>
      <c r="BE60" s="433"/>
      <c r="BF60" s="433"/>
      <c r="BG60" s="433"/>
      <c r="BH60" s="433"/>
      <c r="BI60" s="433"/>
      <c r="BJ60" s="433"/>
      <c r="BK60" s="433"/>
      <c r="BL60" s="433"/>
      <c r="BM60" s="433"/>
      <c r="BN60" s="433"/>
      <c r="BO60" s="433"/>
      <c r="BP60" s="433"/>
      <c r="BQ60" s="433"/>
      <c r="BR60" s="433"/>
      <c r="BS60" s="433"/>
      <c r="BT60" s="433"/>
      <c r="BU60" s="433"/>
    </row>
    <row r="61" spans="1:73" x14ac:dyDescent="0.2">
      <c r="A61" s="168"/>
      <c r="B61" s="625"/>
      <c r="C61" s="266">
        <f t="shared" si="27"/>
        <v>0</v>
      </c>
      <c r="D61" s="433"/>
      <c r="E61" s="433"/>
      <c r="F61" s="433"/>
      <c r="G61" s="433"/>
      <c r="H61" s="433"/>
      <c r="I61" s="433"/>
      <c r="J61" s="433"/>
      <c r="K61" s="433"/>
      <c r="L61" s="433"/>
      <c r="M61" s="433"/>
      <c r="N61" s="433"/>
      <c r="O61" s="433"/>
      <c r="P61" s="433"/>
      <c r="Q61" s="433"/>
      <c r="R61" s="433"/>
      <c r="S61" s="433"/>
      <c r="T61" s="433"/>
      <c r="U61" s="433"/>
      <c r="V61" s="433"/>
      <c r="W61" s="433"/>
      <c r="X61" s="433"/>
      <c r="Y61" s="433"/>
      <c r="Z61" s="433"/>
      <c r="AA61" s="433"/>
      <c r="AB61" s="433"/>
      <c r="AC61" s="433"/>
      <c r="AD61" s="433"/>
      <c r="AE61" s="433"/>
      <c r="AF61" s="433"/>
      <c r="AG61" s="433"/>
      <c r="AH61" s="433"/>
      <c r="AI61" s="433"/>
      <c r="AJ61" s="433"/>
      <c r="AK61" s="433"/>
      <c r="AL61" s="433"/>
      <c r="AM61" s="433"/>
      <c r="AN61" s="433"/>
      <c r="AO61" s="433"/>
      <c r="AP61" s="433"/>
      <c r="AQ61" s="433"/>
      <c r="AR61" s="433"/>
      <c r="AS61" s="433"/>
      <c r="AT61" s="433"/>
      <c r="AU61" s="433"/>
      <c r="AV61" s="433"/>
      <c r="AW61" s="433"/>
      <c r="AX61" s="433"/>
      <c r="AY61" s="433"/>
      <c r="AZ61" s="433"/>
      <c r="BA61" s="433"/>
      <c r="BB61" s="433"/>
      <c r="BC61" s="433"/>
      <c r="BD61" s="433"/>
      <c r="BE61" s="433"/>
      <c r="BF61" s="433"/>
      <c r="BG61" s="433"/>
      <c r="BH61" s="433"/>
      <c r="BI61" s="433"/>
      <c r="BJ61" s="433"/>
      <c r="BK61" s="433"/>
      <c r="BL61" s="433"/>
      <c r="BM61" s="433"/>
      <c r="BN61" s="433"/>
      <c r="BO61" s="433"/>
      <c r="BP61" s="433"/>
      <c r="BQ61" s="433"/>
      <c r="BR61" s="433"/>
      <c r="BS61" s="433"/>
      <c r="BT61" s="433"/>
      <c r="BU61" s="433"/>
    </row>
    <row r="62" spans="1:73" x14ac:dyDescent="0.2">
      <c r="A62" s="168"/>
      <c r="B62" s="626"/>
      <c r="C62" s="266">
        <f t="shared" si="27"/>
        <v>0</v>
      </c>
      <c r="D62" s="433"/>
      <c r="E62" s="433"/>
      <c r="F62" s="433"/>
      <c r="G62" s="433"/>
      <c r="H62" s="433"/>
      <c r="I62" s="433"/>
      <c r="J62" s="433"/>
      <c r="K62" s="433"/>
      <c r="L62" s="433"/>
      <c r="M62" s="433"/>
      <c r="N62" s="433"/>
      <c r="O62" s="433"/>
      <c r="P62" s="433"/>
      <c r="Q62" s="433"/>
      <c r="R62" s="433"/>
      <c r="S62" s="433"/>
      <c r="T62" s="433"/>
      <c r="U62" s="433"/>
      <c r="V62" s="433"/>
      <c r="W62" s="433"/>
      <c r="X62" s="433"/>
      <c r="Y62" s="433"/>
      <c r="Z62" s="433"/>
      <c r="AA62" s="433"/>
      <c r="AB62" s="433"/>
      <c r="AC62" s="433"/>
      <c r="AD62" s="433"/>
      <c r="AE62" s="433"/>
      <c r="AF62" s="433"/>
      <c r="AG62" s="433"/>
      <c r="AH62" s="433"/>
      <c r="AI62" s="433"/>
      <c r="AJ62" s="433"/>
      <c r="AK62" s="433"/>
      <c r="AL62" s="433"/>
      <c r="AM62" s="433"/>
      <c r="AN62" s="433"/>
      <c r="AO62" s="433"/>
      <c r="AP62" s="433"/>
      <c r="AQ62" s="433"/>
      <c r="AR62" s="433"/>
      <c r="AS62" s="433"/>
      <c r="AT62" s="433"/>
      <c r="AU62" s="433"/>
      <c r="AV62" s="433"/>
      <c r="AW62" s="433"/>
      <c r="AX62" s="433"/>
      <c r="AY62" s="433"/>
      <c r="AZ62" s="433"/>
      <c r="BA62" s="433"/>
      <c r="BB62" s="433"/>
      <c r="BC62" s="433"/>
      <c r="BD62" s="433"/>
      <c r="BE62" s="433"/>
      <c r="BF62" s="433"/>
      <c r="BG62" s="433"/>
      <c r="BH62" s="433"/>
      <c r="BI62" s="433"/>
      <c r="BJ62" s="433"/>
      <c r="BK62" s="433"/>
      <c r="BL62" s="433"/>
      <c r="BM62" s="433"/>
      <c r="BN62" s="433"/>
      <c r="BO62" s="433"/>
      <c r="BP62" s="433"/>
      <c r="BQ62" s="433"/>
      <c r="BR62" s="433"/>
      <c r="BS62" s="433"/>
      <c r="BT62" s="433"/>
      <c r="BU62" s="433"/>
    </row>
    <row r="63" spans="1:73" ht="12" customHeight="1" x14ac:dyDescent="0.25">
      <c r="A63" s="6" t="s">
        <v>463</v>
      </c>
      <c r="B63" s="622"/>
      <c r="C63" s="623"/>
      <c r="D63" s="623"/>
      <c r="E63" s="623"/>
      <c r="F63" s="623"/>
      <c r="G63" s="623"/>
      <c r="H63" s="623"/>
      <c r="I63" s="623"/>
      <c r="J63" s="623"/>
      <c r="K63" s="623"/>
      <c r="L63" s="623"/>
      <c r="M63" s="623"/>
      <c r="N63" s="623"/>
      <c r="O63" s="623"/>
      <c r="P63" s="623"/>
      <c r="Q63" s="623"/>
      <c r="R63" s="623"/>
      <c r="S63" s="623"/>
      <c r="T63" s="623"/>
      <c r="U63" s="623"/>
      <c r="V63" s="623"/>
      <c r="W63" s="623"/>
      <c r="X63" s="623"/>
      <c r="Y63" s="623"/>
      <c r="Z63" s="623"/>
      <c r="AA63" s="623"/>
      <c r="AB63" s="623"/>
      <c r="AC63" s="623"/>
      <c r="AD63" s="623"/>
      <c r="AE63" s="623"/>
      <c r="AF63" s="623"/>
      <c r="AG63" s="623"/>
      <c r="AH63" s="623"/>
      <c r="AI63" s="623"/>
      <c r="AJ63" s="623"/>
      <c r="AK63" s="623"/>
      <c r="AL63" s="623"/>
      <c r="AM63" s="623"/>
      <c r="AN63" s="623"/>
      <c r="AO63" s="623"/>
      <c r="AP63" s="623"/>
      <c r="AQ63" s="623"/>
      <c r="AR63" s="623"/>
      <c r="AS63" s="623"/>
      <c r="AT63" s="623"/>
      <c r="AU63" s="623"/>
      <c r="AV63" s="623"/>
      <c r="AW63" s="623"/>
      <c r="AX63" s="623"/>
      <c r="AY63" s="623"/>
      <c r="AZ63" s="623"/>
      <c r="BA63" s="623"/>
      <c r="BB63" s="623"/>
      <c r="BC63" s="623"/>
      <c r="BD63" s="623"/>
      <c r="BE63" s="623"/>
      <c r="BF63" s="623"/>
      <c r="BG63" s="623"/>
      <c r="BH63" s="623"/>
      <c r="BI63" s="623"/>
      <c r="BJ63" s="623"/>
      <c r="BK63" s="623"/>
      <c r="BL63" s="623"/>
      <c r="BM63" s="623"/>
      <c r="BN63" s="623"/>
      <c r="BO63" s="623"/>
      <c r="BP63" s="623"/>
      <c r="BQ63" s="623"/>
      <c r="BR63" s="623"/>
      <c r="BS63" s="623"/>
      <c r="BT63" s="623"/>
      <c r="BU63" s="623"/>
    </row>
    <row r="64" spans="1:73" x14ac:dyDescent="0.2">
      <c r="A64" s="168"/>
      <c r="B64" s="627"/>
      <c r="C64" s="266">
        <f t="shared" ref="C64:C68" si="28">SUM(D64:BU64)</f>
        <v>0</v>
      </c>
      <c r="D64" s="433"/>
      <c r="E64" s="433"/>
      <c r="F64" s="433"/>
      <c r="G64" s="433"/>
      <c r="H64" s="433"/>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3"/>
      <c r="AG64" s="433"/>
      <c r="AH64" s="433"/>
      <c r="AI64" s="433"/>
      <c r="AJ64" s="433"/>
      <c r="AK64" s="433"/>
      <c r="AL64" s="433"/>
      <c r="AM64" s="433"/>
      <c r="AN64" s="433"/>
      <c r="AO64" s="433"/>
      <c r="AP64" s="433"/>
      <c r="AQ64" s="433"/>
      <c r="AR64" s="433"/>
      <c r="AS64" s="433"/>
      <c r="AT64" s="433"/>
      <c r="AU64" s="433"/>
      <c r="AV64" s="433"/>
      <c r="AW64" s="433"/>
      <c r="AX64" s="433"/>
      <c r="AY64" s="433"/>
      <c r="AZ64" s="433"/>
      <c r="BA64" s="433"/>
      <c r="BB64" s="433"/>
      <c r="BC64" s="433"/>
      <c r="BD64" s="433"/>
      <c r="BE64" s="433"/>
      <c r="BF64" s="433"/>
      <c r="BG64" s="433"/>
      <c r="BH64" s="433"/>
      <c r="BI64" s="433"/>
      <c r="BJ64" s="433"/>
      <c r="BK64" s="433"/>
      <c r="BL64" s="433"/>
      <c r="BM64" s="433"/>
      <c r="BN64" s="433"/>
      <c r="BO64" s="433"/>
      <c r="BP64" s="433"/>
      <c r="BQ64" s="433"/>
      <c r="BR64" s="433"/>
      <c r="BS64" s="433"/>
      <c r="BT64" s="433"/>
      <c r="BU64" s="433"/>
    </row>
    <row r="65" spans="1:78" x14ac:dyDescent="0.2">
      <c r="A65" s="168"/>
      <c r="B65" s="625"/>
      <c r="C65" s="266">
        <f t="shared" si="28"/>
        <v>0</v>
      </c>
      <c r="D65" s="433"/>
      <c r="E65" s="433"/>
      <c r="F65" s="433"/>
      <c r="G65" s="433"/>
      <c r="H65" s="433"/>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3"/>
      <c r="AG65" s="433"/>
      <c r="AH65" s="433"/>
      <c r="AI65" s="433"/>
      <c r="AJ65" s="433"/>
      <c r="AK65" s="433"/>
      <c r="AL65" s="433"/>
      <c r="AM65" s="433"/>
      <c r="AN65" s="433"/>
      <c r="AO65" s="433"/>
      <c r="AP65" s="433"/>
      <c r="AQ65" s="433"/>
      <c r="AR65" s="433"/>
      <c r="AS65" s="433"/>
      <c r="AT65" s="433"/>
      <c r="AU65" s="433"/>
      <c r="AV65" s="433"/>
      <c r="AW65" s="433"/>
      <c r="AX65" s="433"/>
      <c r="AY65" s="433"/>
      <c r="AZ65" s="433"/>
      <c r="BA65" s="433"/>
      <c r="BB65" s="433"/>
      <c r="BC65" s="433"/>
      <c r="BD65" s="433"/>
      <c r="BE65" s="433"/>
      <c r="BF65" s="433"/>
      <c r="BG65" s="433"/>
      <c r="BH65" s="433"/>
      <c r="BI65" s="433"/>
      <c r="BJ65" s="433"/>
      <c r="BK65" s="433"/>
      <c r="BL65" s="433"/>
      <c r="BM65" s="433"/>
      <c r="BN65" s="433"/>
      <c r="BO65" s="433"/>
      <c r="BP65" s="433"/>
      <c r="BQ65" s="433"/>
      <c r="BR65" s="433"/>
      <c r="BS65" s="433"/>
      <c r="BT65" s="433"/>
      <c r="BU65" s="433"/>
    </row>
    <row r="66" spans="1:78" x14ac:dyDescent="0.2">
      <c r="A66" s="168"/>
      <c r="B66" s="625"/>
      <c r="C66" s="266">
        <f t="shared" si="28"/>
        <v>0</v>
      </c>
      <c r="D66" s="433"/>
      <c r="E66" s="433"/>
      <c r="F66" s="433"/>
      <c r="G66" s="433"/>
      <c r="H66" s="433"/>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3"/>
      <c r="AG66" s="433"/>
      <c r="AH66" s="433"/>
      <c r="AI66" s="433"/>
      <c r="AJ66" s="433"/>
      <c r="AK66" s="433"/>
      <c r="AL66" s="433"/>
      <c r="AM66" s="433"/>
      <c r="AN66" s="433"/>
      <c r="AO66" s="433"/>
      <c r="AP66" s="433"/>
      <c r="AQ66" s="433"/>
      <c r="AR66" s="433"/>
      <c r="AS66" s="433"/>
      <c r="AT66" s="433"/>
      <c r="AU66" s="433"/>
      <c r="AV66" s="433"/>
      <c r="AW66" s="433"/>
      <c r="AX66" s="433"/>
      <c r="AY66" s="433"/>
      <c r="AZ66" s="433"/>
      <c r="BA66" s="433"/>
      <c r="BB66" s="433"/>
      <c r="BC66" s="433"/>
      <c r="BD66" s="433"/>
      <c r="BE66" s="433"/>
      <c r="BF66" s="433"/>
      <c r="BG66" s="433"/>
      <c r="BH66" s="433"/>
      <c r="BI66" s="433"/>
      <c r="BJ66" s="433"/>
      <c r="BK66" s="433"/>
      <c r="BL66" s="433"/>
      <c r="BM66" s="433"/>
      <c r="BN66" s="433"/>
      <c r="BO66" s="433"/>
      <c r="BP66" s="433"/>
      <c r="BQ66" s="433"/>
      <c r="BR66" s="433"/>
      <c r="BS66" s="433"/>
      <c r="BT66" s="433"/>
      <c r="BU66" s="433"/>
    </row>
    <row r="67" spans="1:78" x14ac:dyDescent="0.2">
      <c r="A67" s="168"/>
      <c r="B67" s="625"/>
      <c r="C67" s="266">
        <f t="shared" si="28"/>
        <v>0</v>
      </c>
      <c r="D67" s="433"/>
      <c r="E67" s="433"/>
      <c r="F67" s="433"/>
      <c r="G67" s="433"/>
      <c r="H67" s="433"/>
      <c r="I67" s="433"/>
      <c r="J67" s="433"/>
      <c r="K67" s="433"/>
      <c r="L67" s="433"/>
      <c r="M67" s="433"/>
      <c r="N67" s="433"/>
      <c r="O67" s="433"/>
      <c r="P67" s="433"/>
      <c r="Q67" s="433"/>
      <c r="R67" s="433"/>
      <c r="S67" s="433"/>
      <c r="T67" s="433"/>
      <c r="U67" s="433"/>
      <c r="V67" s="433"/>
      <c r="W67" s="433"/>
      <c r="X67" s="433"/>
      <c r="Y67" s="433"/>
      <c r="Z67" s="433"/>
      <c r="AA67" s="433"/>
      <c r="AB67" s="433"/>
      <c r="AC67" s="433"/>
      <c r="AD67" s="433"/>
      <c r="AE67" s="433"/>
      <c r="AF67" s="433"/>
      <c r="AG67" s="433"/>
      <c r="AH67" s="433"/>
      <c r="AI67" s="433"/>
      <c r="AJ67" s="433"/>
      <c r="AK67" s="433"/>
      <c r="AL67" s="433"/>
      <c r="AM67" s="433"/>
      <c r="AN67" s="433"/>
      <c r="AO67" s="433"/>
      <c r="AP67" s="433"/>
      <c r="AQ67" s="433"/>
      <c r="AR67" s="433"/>
      <c r="AS67" s="433"/>
      <c r="AT67" s="433"/>
      <c r="AU67" s="433"/>
      <c r="AV67" s="433"/>
      <c r="AW67" s="433"/>
      <c r="AX67" s="433"/>
      <c r="AY67" s="433"/>
      <c r="AZ67" s="433"/>
      <c r="BA67" s="433"/>
      <c r="BB67" s="433"/>
      <c r="BC67" s="433"/>
      <c r="BD67" s="433"/>
      <c r="BE67" s="433"/>
      <c r="BF67" s="433"/>
      <c r="BG67" s="433"/>
      <c r="BH67" s="433"/>
      <c r="BI67" s="433"/>
      <c r="BJ67" s="433"/>
      <c r="BK67" s="433"/>
      <c r="BL67" s="433"/>
      <c r="BM67" s="433"/>
      <c r="BN67" s="433"/>
      <c r="BO67" s="433"/>
      <c r="BP67" s="433"/>
      <c r="BQ67" s="433"/>
      <c r="BR67" s="433"/>
      <c r="BS67" s="433"/>
      <c r="BT67" s="433"/>
      <c r="BU67" s="433"/>
    </row>
    <row r="68" spans="1:78" x14ac:dyDescent="0.2">
      <c r="A68" s="168"/>
      <c r="B68" s="626"/>
      <c r="C68" s="266">
        <f t="shared" si="28"/>
        <v>0</v>
      </c>
      <c r="D68" s="433"/>
      <c r="E68" s="433"/>
      <c r="F68" s="433"/>
      <c r="G68" s="433"/>
      <c r="H68" s="433"/>
      <c r="I68" s="433"/>
      <c r="J68" s="433"/>
      <c r="K68" s="433"/>
      <c r="L68" s="433"/>
      <c r="M68" s="433"/>
      <c r="N68" s="433"/>
      <c r="O68" s="433"/>
      <c r="P68" s="433"/>
      <c r="Q68" s="433"/>
      <c r="R68" s="433"/>
      <c r="S68" s="433"/>
      <c r="T68" s="433"/>
      <c r="U68" s="433"/>
      <c r="V68" s="433"/>
      <c r="W68" s="433"/>
      <c r="X68" s="433"/>
      <c r="Y68" s="433"/>
      <c r="Z68" s="433"/>
      <c r="AA68" s="433"/>
      <c r="AB68" s="433"/>
      <c r="AC68" s="433"/>
      <c r="AD68" s="433"/>
      <c r="AE68" s="433"/>
      <c r="AF68" s="433"/>
      <c r="AG68" s="433"/>
      <c r="AH68" s="433"/>
      <c r="AI68" s="433"/>
      <c r="AJ68" s="433"/>
      <c r="AK68" s="433"/>
      <c r="AL68" s="433"/>
      <c r="AM68" s="433"/>
      <c r="AN68" s="433"/>
      <c r="AO68" s="433"/>
      <c r="AP68" s="433"/>
      <c r="AQ68" s="433"/>
      <c r="AR68" s="433"/>
      <c r="AS68" s="433"/>
      <c r="AT68" s="433"/>
      <c r="AU68" s="433"/>
      <c r="AV68" s="433"/>
      <c r="AW68" s="433"/>
      <c r="AX68" s="433"/>
      <c r="AY68" s="433"/>
      <c r="AZ68" s="433"/>
      <c r="BA68" s="433"/>
      <c r="BB68" s="433"/>
      <c r="BC68" s="433"/>
      <c r="BD68" s="433"/>
      <c r="BE68" s="433"/>
      <c r="BF68" s="433"/>
      <c r="BG68" s="433"/>
      <c r="BH68" s="433"/>
      <c r="BI68" s="433"/>
      <c r="BJ68" s="433"/>
      <c r="BK68" s="433"/>
      <c r="BL68" s="433"/>
      <c r="BM68" s="433"/>
      <c r="BN68" s="433"/>
      <c r="BO68" s="433"/>
      <c r="BP68" s="433"/>
      <c r="BQ68" s="433"/>
      <c r="BR68" s="433"/>
      <c r="BS68" s="433"/>
      <c r="BT68" s="433"/>
      <c r="BU68" s="433"/>
    </row>
    <row r="69" spans="1:78" s="24" customFormat="1" ht="12" customHeight="1" x14ac:dyDescent="0.25">
      <c r="A69" s="430" t="s">
        <v>76</v>
      </c>
      <c r="B69" s="495">
        <f t="shared" ref="B69:B73" si="29">B115</f>
        <v>0</v>
      </c>
      <c r="C69" s="499">
        <f>SUM(D69:BU69)</f>
        <v>0</v>
      </c>
      <c r="D69" s="503">
        <f>SUM(D46:D50)</f>
        <v>0</v>
      </c>
      <c r="E69" s="503">
        <f t="shared" ref="E69:BP69" si="30">SUM(E46:E50)</f>
        <v>0</v>
      </c>
      <c r="F69" s="503">
        <f t="shared" si="30"/>
        <v>0</v>
      </c>
      <c r="G69" s="503">
        <f t="shared" si="30"/>
        <v>0</v>
      </c>
      <c r="H69" s="503">
        <f t="shared" si="30"/>
        <v>0</v>
      </c>
      <c r="I69" s="503">
        <f t="shared" si="30"/>
        <v>0</v>
      </c>
      <c r="J69" s="503">
        <f t="shared" si="30"/>
        <v>0</v>
      </c>
      <c r="K69" s="503">
        <f t="shared" si="30"/>
        <v>0</v>
      </c>
      <c r="L69" s="503">
        <f t="shared" si="30"/>
        <v>0</v>
      </c>
      <c r="M69" s="503">
        <f t="shared" si="30"/>
        <v>0</v>
      </c>
      <c r="N69" s="503">
        <f t="shared" si="30"/>
        <v>0</v>
      </c>
      <c r="O69" s="503">
        <f t="shared" si="30"/>
        <v>0</v>
      </c>
      <c r="P69" s="503">
        <f t="shared" si="30"/>
        <v>0</v>
      </c>
      <c r="Q69" s="503">
        <f t="shared" si="30"/>
        <v>0</v>
      </c>
      <c r="R69" s="503">
        <f t="shared" si="30"/>
        <v>0</v>
      </c>
      <c r="S69" s="503">
        <f t="shared" si="30"/>
        <v>0</v>
      </c>
      <c r="T69" s="503">
        <f t="shared" si="30"/>
        <v>0</v>
      </c>
      <c r="U69" s="503">
        <f t="shared" si="30"/>
        <v>0</v>
      </c>
      <c r="V69" s="503">
        <f t="shared" si="30"/>
        <v>0</v>
      </c>
      <c r="W69" s="503">
        <f t="shared" si="30"/>
        <v>0</v>
      </c>
      <c r="X69" s="503">
        <f t="shared" si="30"/>
        <v>0</v>
      </c>
      <c r="Y69" s="503">
        <f t="shared" si="30"/>
        <v>0</v>
      </c>
      <c r="Z69" s="503">
        <f t="shared" si="30"/>
        <v>0</v>
      </c>
      <c r="AA69" s="503">
        <f t="shared" si="30"/>
        <v>0</v>
      </c>
      <c r="AB69" s="503">
        <f t="shared" si="30"/>
        <v>0</v>
      </c>
      <c r="AC69" s="503">
        <f t="shared" si="30"/>
        <v>0</v>
      </c>
      <c r="AD69" s="503">
        <f t="shared" si="30"/>
        <v>0</v>
      </c>
      <c r="AE69" s="503">
        <f t="shared" si="30"/>
        <v>0</v>
      </c>
      <c r="AF69" s="503">
        <f t="shared" si="30"/>
        <v>0</v>
      </c>
      <c r="AG69" s="503">
        <f t="shared" si="30"/>
        <v>0</v>
      </c>
      <c r="AH69" s="503">
        <f t="shared" si="30"/>
        <v>0</v>
      </c>
      <c r="AI69" s="503">
        <f t="shared" si="30"/>
        <v>0</v>
      </c>
      <c r="AJ69" s="503">
        <f t="shared" si="30"/>
        <v>0</v>
      </c>
      <c r="AK69" s="503">
        <f t="shared" si="30"/>
        <v>0</v>
      </c>
      <c r="AL69" s="503">
        <f t="shared" si="30"/>
        <v>0</v>
      </c>
      <c r="AM69" s="503">
        <f t="shared" si="30"/>
        <v>0</v>
      </c>
      <c r="AN69" s="503">
        <f t="shared" si="30"/>
        <v>0</v>
      </c>
      <c r="AO69" s="503">
        <f t="shared" si="30"/>
        <v>0</v>
      </c>
      <c r="AP69" s="503">
        <f t="shared" si="30"/>
        <v>0</v>
      </c>
      <c r="AQ69" s="503">
        <f t="shared" si="30"/>
        <v>0</v>
      </c>
      <c r="AR69" s="503">
        <f t="shared" si="30"/>
        <v>0</v>
      </c>
      <c r="AS69" s="503">
        <f t="shared" si="30"/>
        <v>0</v>
      </c>
      <c r="AT69" s="503">
        <f t="shared" si="30"/>
        <v>0</v>
      </c>
      <c r="AU69" s="503">
        <f t="shared" si="30"/>
        <v>0</v>
      </c>
      <c r="AV69" s="503">
        <f t="shared" si="30"/>
        <v>0</v>
      </c>
      <c r="AW69" s="503">
        <f t="shared" si="30"/>
        <v>0</v>
      </c>
      <c r="AX69" s="503">
        <f t="shared" si="30"/>
        <v>0</v>
      </c>
      <c r="AY69" s="503">
        <f t="shared" si="30"/>
        <v>0</v>
      </c>
      <c r="AZ69" s="503">
        <f t="shared" si="30"/>
        <v>0</v>
      </c>
      <c r="BA69" s="503">
        <f t="shared" si="30"/>
        <v>0</v>
      </c>
      <c r="BB69" s="503">
        <f t="shared" si="30"/>
        <v>0</v>
      </c>
      <c r="BC69" s="503">
        <f t="shared" si="30"/>
        <v>0</v>
      </c>
      <c r="BD69" s="503">
        <f t="shared" si="30"/>
        <v>0</v>
      </c>
      <c r="BE69" s="503">
        <f t="shared" si="30"/>
        <v>0</v>
      </c>
      <c r="BF69" s="503">
        <f t="shared" si="30"/>
        <v>0</v>
      </c>
      <c r="BG69" s="503">
        <f t="shared" si="30"/>
        <v>0</v>
      </c>
      <c r="BH69" s="503">
        <f t="shared" si="30"/>
        <v>0</v>
      </c>
      <c r="BI69" s="503">
        <f t="shared" si="30"/>
        <v>0</v>
      </c>
      <c r="BJ69" s="503">
        <f t="shared" si="30"/>
        <v>0</v>
      </c>
      <c r="BK69" s="503">
        <f t="shared" si="30"/>
        <v>0</v>
      </c>
      <c r="BL69" s="503">
        <f t="shared" si="30"/>
        <v>0</v>
      </c>
      <c r="BM69" s="503">
        <f t="shared" si="30"/>
        <v>0</v>
      </c>
      <c r="BN69" s="503">
        <f t="shared" si="30"/>
        <v>0</v>
      </c>
      <c r="BO69" s="503">
        <f t="shared" si="30"/>
        <v>0</v>
      </c>
      <c r="BP69" s="503">
        <f t="shared" si="30"/>
        <v>0</v>
      </c>
      <c r="BQ69" s="503">
        <f t="shared" ref="BQ69:BU69" si="31">SUM(BQ46:BQ50)</f>
        <v>0</v>
      </c>
      <c r="BR69" s="503">
        <f t="shared" si="31"/>
        <v>0</v>
      </c>
      <c r="BS69" s="503">
        <f t="shared" si="31"/>
        <v>0</v>
      </c>
      <c r="BT69" s="503">
        <f t="shared" si="31"/>
        <v>0</v>
      </c>
      <c r="BU69" s="503">
        <f t="shared" si="31"/>
        <v>0</v>
      </c>
    </row>
    <row r="70" spans="1:78" s="24" customFormat="1" ht="12" customHeight="1" x14ac:dyDescent="0.25">
      <c r="A70" s="430" t="s">
        <v>77</v>
      </c>
      <c r="B70" s="495">
        <f t="shared" si="29"/>
        <v>0</v>
      </c>
      <c r="C70" s="499">
        <f t="shared" ref="C70:C73" si="32">SUM(D70:BU70)</f>
        <v>0</v>
      </c>
      <c r="D70" s="500">
        <f>SUM(D52:D56)</f>
        <v>0</v>
      </c>
      <c r="E70" s="500">
        <f t="shared" ref="E70:BP70" si="33">SUM(E52:E56)</f>
        <v>0</v>
      </c>
      <c r="F70" s="500">
        <f t="shared" si="33"/>
        <v>0</v>
      </c>
      <c r="G70" s="500">
        <f t="shared" si="33"/>
        <v>0</v>
      </c>
      <c r="H70" s="500">
        <f t="shared" si="33"/>
        <v>0</v>
      </c>
      <c r="I70" s="500">
        <f t="shared" si="33"/>
        <v>0</v>
      </c>
      <c r="J70" s="500">
        <f t="shared" si="33"/>
        <v>0</v>
      </c>
      <c r="K70" s="500">
        <f t="shared" si="33"/>
        <v>0</v>
      </c>
      <c r="L70" s="500">
        <f t="shared" si="33"/>
        <v>0</v>
      </c>
      <c r="M70" s="500">
        <f t="shared" si="33"/>
        <v>0</v>
      </c>
      <c r="N70" s="500">
        <f t="shared" si="33"/>
        <v>0</v>
      </c>
      <c r="O70" s="500">
        <f t="shared" si="33"/>
        <v>0</v>
      </c>
      <c r="P70" s="500">
        <f t="shared" si="33"/>
        <v>0</v>
      </c>
      <c r="Q70" s="500">
        <f t="shared" si="33"/>
        <v>0</v>
      </c>
      <c r="R70" s="500">
        <f t="shared" si="33"/>
        <v>0</v>
      </c>
      <c r="S70" s="500">
        <f t="shared" si="33"/>
        <v>0</v>
      </c>
      <c r="T70" s="500">
        <f t="shared" si="33"/>
        <v>0</v>
      </c>
      <c r="U70" s="500">
        <f t="shared" si="33"/>
        <v>0</v>
      </c>
      <c r="V70" s="500">
        <f t="shared" si="33"/>
        <v>0</v>
      </c>
      <c r="W70" s="500">
        <f t="shared" si="33"/>
        <v>0</v>
      </c>
      <c r="X70" s="500">
        <f t="shared" si="33"/>
        <v>0</v>
      </c>
      <c r="Y70" s="500">
        <f t="shared" si="33"/>
        <v>0</v>
      </c>
      <c r="Z70" s="500">
        <f t="shared" si="33"/>
        <v>0</v>
      </c>
      <c r="AA70" s="500">
        <f t="shared" si="33"/>
        <v>0</v>
      </c>
      <c r="AB70" s="500">
        <f t="shared" si="33"/>
        <v>0</v>
      </c>
      <c r="AC70" s="500">
        <f t="shared" si="33"/>
        <v>0</v>
      </c>
      <c r="AD70" s="500">
        <f t="shared" si="33"/>
        <v>0</v>
      </c>
      <c r="AE70" s="500">
        <f t="shared" si="33"/>
        <v>0</v>
      </c>
      <c r="AF70" s="500">
        <f t="shared" si="33"/>
        <v>0</v>
      </c>
      <c r="AG70" s="500">
        <f t="shared" si="33"/>
        <v>0</v>
      </c>
      <c r="AH70" s="500">
        <f t="shared" si="33"/>
        <v>0</v>
      </c>
      <c r="AI70" s="500">
        <f t="shared" si="33"/>
        <v>0</v>
      </c>
      <c r="AJ70" s="500">
        <f t="shared" si="33"/>
        <v>0</v>
      </c>
      <c r="AK70" s="500">
        <f t="shared" si="33"/>
        <v>0</v>
      </c>
      <c r="AL70" s="500">
        <f t="shared" si="33"/>
        <v>0</v>
      </c>
      <c r="AM70" s="500">
        <f t="shared" si="33"/>
        <v>0</v>
      </c>
      <c r="AN70" s="500">
        <f t="shared" si="33"/>
        <v>0</v>
      </c>
      <c r="AO70" s="500">
        <f t="shared" si="33"/>
        <v>0</v>
      </c>
      <c r="AP70" s="500">
        <f t="shared" si="33"/>
        <v>0</v>
      </c>
      <c r="AQ70" s="500">
        <f t="shared" si="33"/>
        <v>0</v>
      </c>
      <c r="AR70" s="500">
        <f t="shared" si="33"/>
        <v>0</v>
      </c>
      <c r="AS70" s="500">
        <f t="shared" si="33"/>
        <v>0</v>
      </c>
      <c r="AT70" s="500">
        <f t="shared" si="33"/>
        <v>0</v>
      </c>
      <c r="AU70" s="500">
        <f t="shared" si="33"/>
        <v>0</v>
      </c>
      <c r="AV70" s="500">
        <f t="shared" si="33"/>
        <v>0</v>
      </c>
      <c r="AW70" s="500">
        <f t="shared" si="33"/>
        <v>0</v>
      </c>
      <c r="AX70" s="500">
        <f t="shared" si="33"/>
        <v>0</v>
      </c>
      <c r="AY70" s="500">
        <f t="shared" si="33"/>
        <v>0</v>
      </c>
      <c r="AZ70" s="500">
        <f t="shared" si="33"/>
        <v>0</v>
      </c>
      <c r="BA70" s="500">
        <f t="shared" si="33"/>
        <v>0</v>
      </c>
      <c r="BB70" s="500">
        <f t="shared" si="33"/>
        <v>0</v>
      </c>
      <c r="BC70" s="500">
        <f t="shared" si="33"/>
        <v>0</v>
      </c>
      <c r="BD70" s="500">
        <f t="shared" si="33"/>
        <v>0</v>
      </c>
      <c r="BE70" s="500">
        <f t="shared" si="33"/>
        <v>0</v>
      </c>
      <c r="BF70" s="500">
        <f t="shared" si="33"/>
        <v>0</v>
      </c>
      <c r="BG70" s="500">
        <f t="shared" si="33"/>
        <v>0</v>
      </c>
      <c r="BH70" s="500">
        <f t="shared" si="33"/>
        <v>0</v>
      </c>
      <c r="BI70" s="500">
        <f t="shared" si="33"/>
        <v>0</v>
      </c>
      <c r="BJ70" s="500">
        <f t="shared" si="33"/>
        <v>0</v>
      </c>
      <c r="BK70" s="500">
        <f t="shared" si="33"/>
        <v>0</v>
      </c>
      <c r="BL70" s="500">
        <f t="shared" si="33"/>
        <v>0</v>
      </c>
      <c r="BM70" s="500">
        <f t="shared" si="33"/>
        <v>0</v>
      </c>
      <c r="BN70" s="500">
        <f t="shared" si="33"/>
        <v>0</v>
      </c>
      <c r="BO70" s="500">
        <f t="shared" si="33"/>
        <v>0</v>
      </c>
      <c r="BP70" s="500">
        <f t="shared" si="33"/>
        <v>0</v>
      </c>
      <c r="BQ70" s="500">
        <f t="shared" ref="BQ70:BU70" si="34">SUM(BQ52:BQ56)</f>
        <v>0</v>
      </c>
      <c r="BR70" s="500">
        <f t="shared" si="34"/>
        <v>0</v>
      </c>
      <c r="BS70" s="500">
        <f t="shared" si="34"/>
        <v>0</v>
      </c>
      <c r="BT70" s="500">
        <f t="shared" si="34"/>
        <v>0</v>
      </c>
      <c r="BU70" s="500">
        <f t="shared" si="34"/>
        <v>0</v>
      </c>
    </row>
    <row r="71" spans="1:78" s="24" customFormat="1" ht="12" customHeight="1" x14ac:dyDescent="0.25">
      <c r="A71" s="430" t="s">
        <v>78</v>
      </c>
      <c r="B71" s="495">
        <f t="shared" si="29"/>
        <v>0</v>
      </c>
      <c r="C71" s="499">
        <f t="shared" si="32"/>
        <v>0</v>
      </c>
      <c r="D71" s="500">
        <f>SUM(D58:D62)</f>
        <v>0</v>
      </c>
      <c r="E71" s="500">
        <f t="shared" ref="E71:BP71" si="35">SUM(E58:E62)</f>
        <v>0</v>
      </c>
      <c r="F71" s="500">
        <f t="shared" si="35"/>
        <v>0</v>
      </c>
      <c r="G71" s="500">
        <f t="shared" si="35"/>
        <v>0</v>
      </c>
      <c r="H71" s="500">
        <f t="shared" si="35"/>
        <v>0</v>
      </c>
      <c r="I71" s="500">
        <f t="shared" si="35"/>
        <v>0</v>
      </c>
      <c r="J71" s="500">
        <f t="shared" si="35"/>
        <v>0</v>
      </c>
      <c r="K71" s="500">
        <f t="shared" si="35"/>
        <v>0</v>
      </c>
      <c r="L71" s="500">
        <f t="shared" si="35"/>
        <v>0</v>
      </c>
      <c r="M71" s="500">
        <f t="shared" si="35"/>
        <v>0</v>
      </c>
      <c r="N71" s="500">
        <f t="shared" si="35"/>
        <v>0</v>
      </c>
      <c r="O71" s="500">
        <f t="shared" si="35"/>
        <v>0</v>
      </c>
      <c r="P71" s="500">
        <f t="shared" si="35"/>
        <v>0</v>
      </c>
      <c r="Q71" s="500">
        <f t="shared" si="35"/>
        <v>0</v>
      </c>
      <c r="R71" s="500">
        <f t="shared" si="35"/>
        <v>0</v>
      </c>
      <c r="S71" s="500">
        <f t="shared" si="35"/>
        <v>0</v>
      </c>
      <c r="T71" s="500">
        <f t="shared" si="35"/>
        <v>0</v>
      </c>
      <c r="U71" s="500">
        <f t="shared" si="35"/>
        <v>0</v>
      </c>
      <c r="V71" s="500">
        <f t="shared" si="35"/>
        <v>0</v>
      </c>
      <c r="W71" s="500">
        <f t="shared" si="35"/>
        <v>0</v>
      </c>
      <c r="X71" s="500">
        <f t="shared" si="35"/>
        <v>0</v>
      </c>
      <c r="Y71" s="500">
        <f t="shared" si="35"/>
        <v>0</v>
      </c>
      <c r="Z71" s="500">
        <f t="shared" si="35"/>
        <v>0</v>
      </c>
      <c r="AA71" s="500">
        <f t="shared" si="35"/>
        <v>0</v>
      </c>
      <c r="AB71" s="500">
        <f t="shared" si="35"/>
        <v>0</v>
      </c>
      <c r="AC71" s="500">
        <f t="shared" si="35"/>
        <v>0</v>
      </c>
      <c r="AD71" s="500">
        <f t="shared" si="35"/>
        <v>0</v>
      </c>
      <c r="AE71" s="500">
        <f t="shared" si="35"/>
        <v>0</v>
      </c>
      <c r="AF71" s="500">
        <f t="shared" si="35"/>
        <v>0</v>
      </c>
      <c r="AG71" s="500">
        <f t="shared" si="35"/>
        <v>0</v>
      </c>
      <c r="AH71" s="500">
        <f t="shared" si="35"/>
        <v>0</v>
      </c>
      <c r="AI71" s="500">
        <f t="shared" si="35"/>
        <v>0</v>
      </c>
      <c r="AJ71" s="500">
        <f t="shared" si="35"/>
        <v>0</v>
      </c>
      <c r="AK71" s="500">
        <f t="shared" si="35"/>
        <v>0</v>
      </c>
      <c r="AL71" s="500">
        <f t="shared" si="35"/>
        <v>0</v>
      </c>
      <c r="AM71" s="500">
        <f t="shared" si="35"/>
        <v>0</v>
      </c>
      <c r="AN71" s="500">
        <f t="shared" si="35"/>
        <v>0</v>
      </c>
      <c r="AO71" s="500">
        <f t="shared" si="35"/>
        <v>0</v>
      </c>
      <c r="AP71" s="500">
        <f t="shared" si="35"/>
        <v>0</v>
      </c>
      <c r="AQ71" s="500">
        <f t="shared" si="35"/>
        <v>0</v>
      </c>
      <c r="AR71" s="500">
        <f t="shared" si="35"/>
        <v>0</v>
      </c>
      <c r="AS71" s="500">
        <f t="shared" si="35"/>
        <v>0</v>
      </c>
      <c r="AT71" s="500">
        <f t="shared" si="35"/>
        <v>0</v>
      </c>
      <c r="AU71" s="500">
        <f t="shared" si="35"/>
        <v>0</v>
      </c>
      <c r="AV71" s="500">
        <f t="shared" si="35"/>
        <v>0</v>
      </c>
      <c r="AW71" s="500">
        <f t="shared" si="35"/>
        <v>0</v>
      </c>
      <c r="AX71" s="500">
        <f t="shared" si="35"/>
        <v>0</v>
      </c>
      <c r="AY71" s="500">
        <f t="shared" si="35"/>
        <v>0</v>
      </c>
      <c r="AZ71" s="500">
        <f t="shared" si="35"/>
        <v>0</v>
      </c>
      <c r="BA71" s="500">
        <f t="shared" si="35"/>
        <v>0</v>
      </c>
      <c r="BB71" s="500">
        <f t="shared" si="35"/>
        <v>0</v>
      </c>
      <c r="BC71" s="500">
        <f t="shared" si="35"/>
        <v>0</v>
      </c>
      <c r="BD71" s="500">
        <f t="shared" si="35"/>
        <v>0</v>
      </c>
      <c r="BE71" s="500">
        <f t="shared" si="35"/>
        <v>0</v>
      </c>
      <c r="BF71" s="500">
        <f t="shared" si="35"/>
        <v>0</v>
      </c>
      <c r="BG71" s="500">
        <f t="shared" si="35"/>
        <v>0</v>
      </c>
      <c r="BH71" s="500">
        <f t="shared" si="35"/>
        <v>0</v>
      </c>
      <c r="BI71" s="500">
        <f t="shared" si="35"/>
        <v>0</v>
      </c>
      <c r="BJ71" s="500">
        <f t="shared" si="35"/>
        <v>0</v>
      </c>
      <c r="BK71" s="500">
        <f t="shared" si="35"/>
        <v>0</v>
      </c>
      <c r="BL71" s="500">
        <f t="shared" si="35"/>
        <v>0</v>
      </c>
      <c r="BM71" s="500">
        <f t="shared" si="35"/>
        <v>0</v>
      </c>
      <c r="BN71" s="500">
        <f t="shared" si="35"/>
        <v>0</v>
      </c>
      <c r="BO71" s="500">
        <f t="shared" si="35"/>
        <v>0</v>
      </c>
      <c r="BP71" s="500">
        <f t="shared" si="35"/>
        <v>0</v>
      </c>
      <c r="BQ71" s="500">
        <f t="shared" ref="BQ71:BU71" si="36">SUM(BQ58:BQ62)</f>
        <v>0</v>
      </c>
      <c r="BR71" s="500">
        <f t="shared" si="36"/>
        <v>0</v>
      </c>
      <c r="BS71" s="500">
        <f t="shared" si="36"/>
        <v>0</v>
      </c>
      <c r="BT71" s="500">
        <f t="shared" si="36"/>
        <v>0</v>
      </c>
      <c r="BU71" s="500">
        <f t="shared" si="36"/>
        <v>0</v>
      </c>
    </row>
    <row r="72" spans="1:78" s="24" customFormat="1" ht="12" customHeight="1" x14ac:dyDescent="0.25">
      <c r="A72" s="430" t="s">
        <v>349</v>
      </c>
      <c r="B72" s="495">
        <f t="shared" si="29"/>
        <v>0</v>
      </c>
      <c r="C72" s="499">
        <f t="shared" si="32"/>
        <v>0</v>
      </c>
      <c r="D72" s="500">
        <f>SUM(D64:D68)</f>
        <v>0</v>
      </c>
      <c r="E72" s="500">
        <f t="shared" ref="E72:BP72" si="37">SUM(E64:E68)</f>
        <v>0</v>
      </c>
      <c r="F72" s="500">
        <f t="shared" si="37"/>
        <v>0</v>
      </c>
      <c r="G72" s="500">
        <f t="shared" si="37"/>
        <v>0</v>
      </c>
      <c r="H72" s="500">
        <f t="shared" si="37"/>
        <v>0</v>
      </c>
      <c r="I72" s="500">
        <f t="shared" si="37"/>
        <v>0</v>
      </c>
      <c r="J72" s="500">
        <f t="shared" si="37"/>
        <v>0</v>
      </c>
      <c r="K72" s="500">
        <f t="shared" si="37"/>
        <v>0</v>
      </c>
      <c r="L72" s="500">
        <f t="shared" si="37"/>
        <v>0</v>
      </c>
      <c r="M72" s="500">
        <f t="shared" si="37"/>
        <v>0</v>
      </c>
      <c r="N72" s="500">
        <f t="shared" si="37"/>
        <v>0</v>
      </c>
      <c r="O72" s="500">
        <f t="shared" si="37"/>
        <v>0</v>
      </c>
      <c r="P72" s="500">
        <f t="shared" si="37"/>
        <v>0</v>
      </c>
      <c r="Q72" s="500">
        <f t="shared" si="37"/>
        <v>0</v>
      </c>
      <c r="R72" s="500">
        <f t="shared" si="37"/>
        <v>0</v>
      </c>
      <c r="S72" s="500">
        <f t="shared" si="37"/>
        <v>0</v>
      </c>
      <c r="T72" s="500">
        <f t="shared" si="37"/>
        <v>0</v>
      </c>
      <c r="U72" s="500">
        <f t="shared" si="37"/>
        <v>0</v>
      </c>
      <c r="V72" s="500">
        <f t="shared" si="37"/>
        <v>0</v>
      </c>
      <c r="W72" s="500">
        <f t="shared" si="37"/>
        <v>0</v>
      </c>
      <c r="X72" s="500">
        <f t="shared" si="37"/>
        <v>0</v>
      </c>
      <c r="Y72" s="500">
        <f t="shared" si="37"/>
        <v>0</v>
      </c>
      <c r="Z72" s="500">
        <f t="shared" si="37"/>
        <v>0</v>
      </c>
      <c r="AA72" s="500">
        <f t="shared" si="37"/>
        <v>0</v>
      </c>
      <c r="AB72" s="500">
        <f t="shared" si="37"/>
        <v>0</v>
      </c>
      <c r="AC72" s="500">
        <f t="shared" si="37"/>
        <v>0</v>
      </c>
      <c r="AD72" s="500">
        <f t="shared" si="37"/>
        <v>0</v>
      </c>
      <c r="AE72" s="500">
        <f t="shared" si="37"/>
        <v>0</v>
      </c>
      <c r="AF72" s="500">
        <f t="shared" si="37"/>
        <v>0</v>
      </c>
      <c r="AG72" s="500">
        <f t="shared" si="37"/>
        <v>0</v>
      </c>
      <c r="AH72" s="500">
        <f t="shared" si="37"/>
        <v>0</v>
      </c>
      <c r="AI72" s="500">
        <f t="shared" si="37"/>
        <v>0</v>
      </c>
      <c r="AJ72" s="500">
        <f t="shared" si="37"/>
        <v>0</v>
      </c>
      <c r="AK72" s="500">
        <f t="shared" si="37"/>
        <v>0</v>
      </c>
      <c r="AL72" s="500">
        <f t="shared" si="37"/>
        <v>0</v>
      </c>
      <c r="AM72" s="500">
        <f t="shared" si="37"/>
        <v>0</v>
      </c>
      <c r="AN72" s="500">
        <f t="shared" si="37"/>
        <v>0</v>
      </c>
      <c r="AO72" s="500">
        <f t="shared" si="37"/>
        <v>0</v>
      </c>
      <c r="AP72" s="500">
        <f t="shared" si="37"/>
        <v>0</v>
      </c>
      <c r="AQ72" s="500">
        <f t="shared" si="37"/>
        <v>0</v>
      </c>
      <c r="AR72" s="500">
        <f t="shared" si="37"/>
        <v>0</v>
      </c>
      <c r="AS72" s="500">
        <f t="shared" si="37"/>
        <v>0</v>
      </c>
      <c r="AT72" s="500">
        <f t="shared" si="37"/>
        <v>0</v>
      </c>
      <c r="AU72" s="500">
        <f t="shared" si="37"/>
        <v>0</v>
      </c>
      <c r="AV72" s="500">
        <f t="shared" si="37"/>
        <v>0</v>
      </c>
      <c r="AW72" s="500">
        <f t="shared" si="37"/>
        <v>0</v>
      </c>
      <c r="AX72" s="500">
        <f t="shared" si="37"/>
        <v>0</v>
      </c>
      <c r="AY72" s="500">
        <f t="shared" si="37"/>
        <v>0</v>
      </c>
      <c r="AZ72" s="500">
        <f t="shared" si="37"/>
        <v>0</v>
      </c>
      <c r="BA72" s="500">
        <f t="shared" si="37"/>
        <v>0</v>
      </c>
      <c r="BB72" s="500">
        <f t="shared" si="37"/>
        <v>0</v>
      </c>
      <c r="BC72" s="500">
        <f t="shared" si="37"/>
        <v>0</v>
      </c>
      <c r="BD72" s="500">
        <f t="shared" si="37"/>
        <v>0</v>
      </c>
      <c r="BE72" s="500">
        <f t="shared" si="37"/>
        <v>0</v>
      </c>
      <c r="BF72" s="500">
        <f t="shared" si="37"/>
        <v>0</v>
      </c>
      <c r="BG72" s="500">
        <f t="shared" si="37"/>
        <v>0</v>
      </c>
      <c r="BH72" s="500">
        <f t="shared" si="37"/>
        <v>0</v>
      </c>
      <c r="BI72" s="500">
        <f t="shared" si="37"/>
        <v>0</v>
      </c>
      <c r="BJ72" s="500">
        <f t="shared" si="37"/>
        <v>0</v>
      </c>
      <c r="BK72" s="500">
        <f t="shared" si="37"/>
        <v>0</v>
      </c>
      <c r="BL72" s="500">
        <f t="shared" si="37"/>
        <v>0</v>
      </c>
      <c r="BM72" s="500">
        <f t="shared" si="37"/>
        <v>0</v>
      </c>
      <c r="BN72" s="500">
        <f t="shared" si="37"/>
        <v>0</v>
      </c>
      <c r="BO72" s="500">
        <f t="shared" si="37"/>
        <v>0</v>
      </c>
      <c r="BP72" s="500">
        <f t="shared" si="37"/>
        <v>0</v>
      </c>
      <c r="BQ72" s="500">
        <f t="shared" ref="BQ72:BU72" si="38">SUM(BQ64:BQ68)</f>
        <v>0</v>
      </c>
      <c r="BR72" s="500">
        <f t="shared" si="38"/>
        <v>0</v>
      </c>
      <c r="BS72" s="500">
        <f t="shared" si="38"/>
        <v>0</v>
      </c>
      <c r="BT72" s="500">
        <f t="shared" si="38"/>
        <v>0</v>
      </c>
      <c r="BU72" s="500">
        <f t="shared" si="38"/>
        <v>0</v>
      </c>
    </row>
    <row r="73" spans="1:78" s="24" customFormat="1" ht="12" customHeight="1" x14ac:dyDescent="0.25">
      <c r="A73" s="6" t="s">
        <v>79</v>
      </c>
      <c r="B73" s="495">
        <f t="shared" si="29"/>
        <v>0</v>
      </c>
      <c r="C73" s="499">
        <f t="shared" si="32"/>
        <v>0</v>
      </c>
      <c r="D73" s="500">
        <f>SUM(D69:D72)</f>
        <v>0</v>
      </c>
      <c r="E73" s="500">
        <f t="shared" ref="E73:BP73" si="39">SUM(E69:E72)</f>
        <v>0</v>
      </c>
      <c r="F73" s="500">
        <f t="shared" si="39"/>
        <v>0</v>
      </c>
      <c r="G73" s="500">
        <f t="shared" si="39"/>
        <v>0</v>
      </c>
      <c r="H73" s="500">
        <f t="shared" si="39"/>
        <v>0</v>
      </c>
      <c r="I73" s="500">
        <f t="shared" si="39"/>
        <v>0</v>
      </c>
      <c r="J73" s="500">
        <f t="shared" si="39"/>
        <v>0</v>
      </c>
      <c r="K73" s="500">
        <f t="shared" si="39"/>
        <v>0</v>
      </c>
      <c r="L73" s="500">
        <f t="shared" si="39"/>
        <v>0</v>
      </c>
      <c r="M73" s="500">
        <f t="shared" si="39"/>
        <v>0</v>
      </c>
      <c r="N73" s="500">
        <f t="shared" si="39"/>
        <v>0</v>
      </c>
      <c r="O73" s="500">
        <f t="shared" si="39"/>
        <v>0</v>
      </c>
      <c r="P73" s="500">
        <f t="shared" si="39"/>
        <v>0</v>
      </c>
      <c r="Q73" s="500">
        <f t="shared" si="39"/>
        <v>0</v>
      </c>
      <c r="R73" s="500">
        <f t="shared" si="39"/>
        <v>0</v>
      </c>
      <c r="S73" s="500">
        <f t="shared" si="39"/>
        <v>0</v>
      </c>
      <c r="T73" s="500">
        <f t="shared" si="39"/>
        <v>0</v>
      </c>
      <c r="U73" s="500">
        <f t="shared" si="39"/>
        <v>0</v>
      </c>
      <c r="V73" s="500">
        <f t="shared" si="39"/>
        <v>0</v>
      </c>
      <c r="W73" s="500">
        <f t="shared" si="39"/>
        <v>0</v>
      </c>
      <c r="X73" s="500">
        <f t="shared" si="39"/>
        <v>0</v>
      </c>
      <c r="Y73" s="500">
        <f t="shared" si="39"/>
        <v>0</v>
      </c>
      <c r="Z73" s="500">
        <f t="shared" si="39"/>
        <v>0</v>
      </c>
      <c r="AA73" s="500">
        <f t="shared" si="39"/>
        <v>0</v>
      </c>
      <c r="AB73" s="500">
        <f t="shared" si="39"/>
        <v>0</v>
      </c>
      <c r="AC73" s="500">
        <f t="shared" si="39"/>
        <v>0</v>
      </c>
      <c r="AD73" s="500">
        <f t="shared" si="39"/>
        <v>0</v>
      </c>
      <c r="AE73" s="500">
        <f t="shared" si="39"/>
        <v>0</v>
      </c>
      <c r="AF73" s="500">
        <f t="shared" si="39"/>
        <v>0</v>
      </c>
      <c r="AG73" s="500">
        <f t="shared" si="39"/>
        <v>0</v>
      </c>
      <c r="AH73" s="500">
        <f t="shared" si="39"/>
        <v>0</v>
      </c>
      <c r="AI73" s="500">
        <f t="shared" si="39"/>
        <v>0</v>
      </c>
      <c r="AJ73" s="500">
        <f t="shared" si="39"/>
        <v>0</v>
      </c>
      <c r="AK73" s="500">
        <f t="shared" si="39"/>
        <v>0</v>
      </c>
      <c r="AL73" s="500">
        <f t="shared" si="39"/>
        <v>0</v>
      </c>
      <c r="AM73" s="500">
        <f t="shared" si="39"/>
        <v>0</v>
      </c>
      <c r="AN73" s="500">
        <f t="shared" si="39"/>
        <v>0</v>
      </c>
      <c r="AO73" s="500">
        <f t="shared" si="39"/>
        <v>0</v>
      </c>
      <c r="AP73" s="500">
        <f t="shared" si="39"/>
        <v>0</v>
      </c>
      <c r="AQ73" s="500">
        <f t="shared" si="39"/>
        <v>0</v>
      </c>
      <c r="AR73" s="500">
        <f t="shared" si="39"/>
        <v>0</v>
      </c>
      <c r="AS73" s="500">
        <f t="shared" si="39"/>
        <v>0</v>
      </c>
      <c r="AT73" s="500">
        <f t="shared" si="39"/>
        <v>0</v>
      </c>
      <c r="AU73" s="500">
        <f t="shared" si="39"/>
        <v>0</v>
      </c>
      <c r="AV73" s="500">
        <f t="shared" si="39"/>
        <v>0</v>
      </c>
      <c r="AW73" s="500">
        <f t="shared" si="39"/>
        <v>0</v>
      </c>
      <c r="AX73" s="500">
        <f t="shared" si="39"/>
        <v>0</v>
      </c>
      <c r="AY73" s="500">
        <f t="shared" si="39"/>
        <v>0</v>
      </c>
      <c r="AZ73" s="500">
        <f t="shared" si="39"/>
        <v>0</v>
      </c>
      <c r="BA73" s="500">
        <f t="shared" si="39"/>
        <v>0</v>
      </c>
      <c r="BB73" s="500">
        <f t="shared" si="39"/>
        <v>0</v>
      </c>
      <c r="BC73" s="500">
        <f t="shared" si="39"/>
        <v>0</v>
      </c>
      <c r="BD73" s="500">
        <f t="shared" si="39"/>
        <v>0</v>
      </c>
      <c r="BE73" s="500">
        <f t="shared" si="39"/>
        <v>0</v>
      </c>
      <c r="BF73" s="500">
        <f t="shared" si="39"/>
        <v>0</v>
      </c>
      <c r="BG73" s="500">
        <f t="shared" si="39"/>
        <v>0</v>
      </c>
      <c r="BH73" s="500">
        <f t="shared" si="39"/>
        <v>0</v>
      </c>
      <c r="BI73" s="500">
        <f t="shared" si="39"/>
        <v>0</v>
      </c>
      <c r="BJ73" s="500">
        <f t="shared" si="39"/>
        <v>0</v>
      </c>
      <c r="BK73" s="500">
        <f t="shared" si="39"/>
        <v>0</v>
      </c>
      <c r="BL73" s="500">
        <f t="shared" si="39"/>
        <v>0</v>
      </c>
      <c r="BM73" s="500">
        <f t="shared" si="39"/>
        <v>0</v>
      </c>
      <c r="BN73" s="500">
        <f t="shared" si="39"/>
        <v>0</v>
      </c>
      <c r="BO73" s="500">
        <f t="shared" si="39"/>
        <v>0</v>
      </c>
      <c r="BP73" s="500">
        <f t="shared" si="39"/>
        <v>0</v>
      </c>
      <c r="BQ73" s="500">
        <f t="shared" ref="BQ73:BU73" si="40">SUM(BQ69:BQ72)</f>
        <v>0</v>
      </c>
      <c r="BR73" s="500">
        <f t="shared" si="40"/>
        <v>0</v>
      </c>
      <c r="BS73" s="500">
        <f t="shared" si="40"/>
        <v>0</v>
      </c>
      <c r="BT73" s="500">
        <f t="shared" si="40"/>
        <v>0</v>
      </c>
      <c r="BU73" s="500">
        <f t="shared" si="40"/>
        <v>0</v>
      </c>
    </row>
    <row r="74" spans="1:78" s="66" customFormat="1" ht="12" customHeight="1" x14ac:dyDescent="0.2">
      <c r="A74" s="72"/>
      <c r="B74" s="7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c r="AV74" s="191"/>
      <c r="AW74" s="191"/>
      <c r="AX74" s="191"/>
      <c r="AY74" s="191"/>
      <c r="AZ74" s="191"/>
      <c r="BA74" s="191"/>
      <c r="BB74" s="191"/>
      <c r="BC74" s="191"/>
      <c r="BD74" s="191"/>
      <c r="BE74" s="191"/>
      <c r="BF74" s="191"/>
      <c r="BG74" s="191"/>
      <c r="BH74" s="191"/>
      <c r="BI74" s="191"/>
      <c r="BJ74" s="191"/>
      <c r="BK74" s="191"/>
      <c r="BL74" s="191"/>
      <c r="BM74" s="191"/>
      <c r="BN74" s="191"/>
      <c r="BO74" s="191"/>
      <c r="BP74" s="191"/>
    </row>
    <row r="75" spans="1:78" s="8" customFormat="1" ht="12" customHeight="1" x14ac:dyDescent="0.25">
      <c r="A75" s="68" t="s">
        <v>602</v>
      </c>
      <c r="B75" s="80" t="s">
        <v>424</v>
      </c>
      <c r="C75" s="242" t="s">
        <v>358</v>
      </c>
      <c r="D75" s="252" t="str">
        <f t="shared" ref="D75:AI75" si="41">D4</f>
        <v/>
      </c>
      <c r="E75" s="252" t="str">
        <f t="shared" si="41"/>
        <v/>
      </c>
      <c r="F75" s="252" t="str">
        <f t="shared" si="41"/>
        <v/>
      </c>
      <c r="G75" s="252" t="str">
        <f t="shared" si="41"/>
        <v/>
      </c>
      <c r="H75" s="252" t="str">
        <f t="shared" si="41"/>
        <v/>
      </c>
      <c r="I75" s="252" t="str">
        <f t="shared" si="41"/>
        <v/>
      </c>
      <c r="J75" s="252" t="str">
        <f t="shared" si="41"/>
        <v/>
      </c>
      <c r="K75" s="252" t="str">
        <f t="shared" si="41"/>
        <v/>
      </c>
      <c r="L75" s="252" t="str">
        <f t="shared" si="41"/>
        <v/>
      </c>
      <c r="M75" s="252" t="str">
        <f t="shared" si="41"/>
        <v/>
      </c>
      <c r="N75" s="252" t="str">
        <f t="shared" si="41"/>
        <v/>
      </c>
      <c r="O75" s="252" t="str">
        <f t="shared" si="41"/>
        <v/>
      </c>
      <c r="P75" s="252" t="str">
        <f t="shared" si="41"/>
        <v/>
      </c>
      <c r="Q75" s="252" t="str">
        <f t="shared" si="41"/>
        <v/>
      </c>
      <c r="R75" s="252" t="str">
        <f t="shared" si="41"/>
        <v/>
      </c>
      <c r="S75" s="252" t="str">
        <f t="shared" si="41"/>
        <v/>
      </c>
      <c r="T75" s="252" t="str">
        <f t="shared" si="41"/>
        <v/>
      </c>
      <c r="U75" s="252" t="str">
        <f t="shared" si="41"/>
        <v/>
      </c>
      <c r="V75" s="252" t="str">
        <f t="shared" si="41"/>
        <v/>
      </c>
      <c r="W75" s="252" t="str">
        <f t="shared" si="41"/>
        <v/>
      </c>
      <c r="X75" s="252" t="str">
        <f t="shared" si="41"/>
        <v/>
      </c>
      <c r="Y75" s="252" t="str">
        <f t="shared" si="41"/>
        <v/>
      </c>
      <c r="Z75" s="252" t="str">
        <f t="shared" si="41"/>
        <v/>
      </c>
      <c r="AA75" s="252" t="str">
        <f t="shared" si="41"/>
        <v/>
      </c>
      <c r="AB75" s="252" t="str">
        <f t="shared" si="41"/>
        <v/>
      </c>
      <c r="AC75" s="252" t="str">
        <f t="shared" si="41"/>
        <v/>
      </c>
      <c r="AD75" s="252" t="str">
        <f t="shared" si="41"/>
        <v/>
      </c>
      <c r="AE75" s="252" t="str">
        <f t="shared" si="41"/>
        <v/>
      </c>
      <c r="AF75" s="252" t="str">
        <f t="shared" si="41"/>
        <v/>
      </c>
      <c r="AG75" s="252" t="str">
        <f t="shared" si="41"/>
        <v/>
      </c>
      <c r="AH75" s="252" t="str">
        <f t="shared" si="41"/>
        <v/>
      </c>
      <c r="AI75" s="252" t="str">
        <f t="shared" si="41"/>
        <v/>
      </c>
      <c r="AJ75" s="252" t="str">
        <f t="shared" ref="AJ75:BU75" si="42">AJ4</f>
        <v/>
      </c>
      <c r="AK75" s="252" t="str">
        <f t="shared" si="42"/>
        <v/>
      </c>
      <c r="AL75" s="252" t="str">
        <f t="shared" si="42"/>
        <v/>
      </c>
      <c r="AM75" s="252" t="str">
        <f t="shared" si="42"/>
        <v/>
      </c>
      <c r="AN75" s="252" t="str">
        <f t="shared" si="42"/>
        <v/>
      </c>
      <c r="AO75" s="252" t="str">
        <f t="shared" si="42"/>
        <v/>
      </c>
      <c r="AP75" s="252" t="str">
        <f t="shared" si="42"/>
        <v/>
      </c>
      <c r="AQ75" s="252" t="str">
        <f t="shared" si="42"/>
        <v/>
      </c>
      <c r="AR75" s="252" t="str">
        <f t="shared" si="42"/>
        <v/>
      </c>
      <c r="AS75" s="252" t="str">
        <f t="shared" si="42"/>
        <v/>
      </c>
      <c r="AT75" s="252" t="str">
        <f t="shared" si="42"/>
        <v/>
      </c>
      <c r="AU75" s="252" t="str">
        <f t="shared" si="42"/>
        <v/>
      </c>
      <c r="AV75" s="252" t="str">
        <f t="shared" si="42"/>
        <v/>
      </c>
      <c r="AW75" s="252" t="str">
        <f t="shared" si="42"/>
        <v/>
      </c>
      <c r="AX75" s="252" t="str">
        <f t="shared" si="42"/>
        <v/>
      </c>
      <c r="AY75" s="252" t="str">
        <f t="shared" si="42"/>
        <v/>
      </c>
      <c r="AZ75" s="252" t="str">
        <f t="shared" si="42"/>
        <v/>
      </c>
      <c r="BA75" s="252" t="str">
        <f t="shared" si="42"/>
        <v/>
      </c>
      <c r="BB75" s="252" t="str">
        <f t="shared" si="42"/>
        <v/>
      </c>
      <c r="BC75" s="252" t="str">
        <f t="shared" si="42"/>
        <v/>
      </c>
      <c r="BD75" s="252" t="str">
        <f t="shared" si="42"/>
        <v/>
      </c>
      <c r="BE75" s="252" t="str">
        <f t="shared" si="42"/>
        <v/>
      </c>
      <c r="BF75" s="252" t="str">
        <f t="shared" si="42"/>
        <v/>
      </c>
      <c r="BG75" s="252" t="str">
        <f t="shared" si="42"/>
        <v/>
      </c>
      <c r="BH75" s="252" t="str">
        <f t="shared" si="42"/>
        <v/>
      </c>
      <c r="BI75" s="252" t="str">
        <f t="shared" si="42"/>
        <v/>
      </c>
      <c r="BJ75" s="252" t="str">
        <f t="shared" si="42"/>
        <v/>
      </c>
      <c r="BK75" s="252" t="str">
        <f t="shared" si="42"/>
        <v/>
      </c>
      <c r="BL75" s="252" t="str">
        <f t="shared" si="42"/>
        <v/>
      </c>
      <c r="BM75" s="252" t="str">
        <f t="shared" si="42"/>
        <v/>
      </c>
      <c r="BN75" s="252" t="str">
        <f t="shared" si="42"/>
        <v/>
      </c>
      <c r="BO75" s="252" t="str">
        <f t="shared" si="42"/>
        <v/>
      </c>
      <c r="BP75" s="252" t="str">
        <f t="shared" si="42"/>
        <v/>
      </c>
      <c r="BQ75" s="252" t="str">
        <f t="shared" si="42"/>
        <v/>
      </c>
      <c r="BR75" s="252" t="str">
        <f t="shared" si="42"/>
        <v/>
      </c>
      <c r="BS75" s="252" t="str">
        <f t="shared" si="42"/>
        <v/>
      </c>
      <c r="BT75" s="252" t="str">
        <f t="shared" si="42"/>
        <v/>
      </c>
      <c r="BU75" s="252" t="str">
        <f t="shared" si="42"/>
        <v/>
      </c>
    </row>
    <row r="76" spans="1:78" s="264" customFormat="1" x14ac:dyDescent="0.2">
      <c r="A76" s="168"/>
      <c r="B76" s="627"/>
      <c r="C76" s="266">
        <f t="shared" ref="C76:C80" si="43">SUM(D76:BU76)</f>
        <v>0</v>
      </c>
      <c r="D76" s="433"/>
      <c r="E76" s="433"/>
      <c r="F76" s="433"/>
      <c r="G76" s="433"/>
      <c r="H76" s="433"/>
      <c r="I76" s="433"/>
      <c r="J76" s="433"/>
      <c r="K76" s="433"/>
      <c r="L76" s="433"/>
      <c r="M76" s="433"/>
      <c r="N76" s="433"/>
      <c r="O76" s="433"/>
      <c r="P76" s="433"/>
      <c r="Q76" s="433"/>
      <c r="R76" s="433"/>
      <c r="S76" s="433"/>
      <c r="T76" s="433"/>
      <c r="U76" s="433"/>
      <c r="V76" s="433"/>
      <c r="W76" s="433"/>
      <c r="X76" s="433"/>
      <c r="Y76" s="433"/>
      <c r="Z76" s="433"/>
      <c r="AA76" s="433"/>
      <c r="AB76" s="433"/>
      <c r="AC76" s="433"/>
      <c r="AD76" s="433"/>
      <c r="AE76" s="433"/>
      <c r="AF76" s="433"/>
      <c r="AG76" s="433"/>
      <c r="AH76" s="433"/>
      <c r="AI76" s="433"/>
      <c r="AJ76" s="433"/>
      <c r="AK76" s="433"/>
      <c r="AL76" s="433"/>
      <c r="AM76" s="433"/>
      <c r="AN76" s="433"/>
      <c r="AO76" s="433"/>
      <c r="AP76" s="433"/>
      <c r="AQ76" s="433"/>
      <c r="AR76" s="433"/>
      <c r="AS76" s="433"/>
      <c r="AT76" s="433"/>
      <c r="AU76" s="433"/>
      <c r="AV76" s="433"/>
      <c r="AW76" s="433"/>
      <c r="AX76" s="433"/>
      <c r="AY76" s="433"/>
      <c r="AZ76" s="433"/>
      <c r="BA76" s="433"/>
      <c r="BB76" s="433"/>
      <c r="BC76" s="433"/>
      <c r="BD76" s="433"/>
      <c r="BE76" s="433"/>
      <c r="BF76" s="433"/>
      <c r="BG76" s="433"/>
      <c r="BH76" s="433"/>
      <c r="BI76" s="433"/>
      <c r="BJ76" s="433"/>
      <c r="BK76" s="433"/>
      <c r="BL76" s="433"/>
      <c r="BM76" s="433"/>
      <c r="BN76" s="433"/>
      <c r="BO76" s="433"/>
      <c r="BP76" s="433"/>
      <c r="BQ76" s="433"/>
      <c r="BR76" s="433"/>
      <c r="BS76" s="433"/>
      <c r="BT76" s="433"/>
      <c r="BU76" s="433"/>
      <c r="BV76" s="433"/>
      <c r="BW76" s="433"/>
      <c r="BX76" s="433"/>
      <c r="BY76" s="433"/>
      <c r="BZ76" s="433"/>
    </row>
    <row r="77" spans="1:78" s="264" customFormat="1" x14ac:dyDescent="0.2">
      <c r="A77" s="168"/>
      <c r="B77" s="625"/>
      <c r="C77" s="266">
        <f t="shared" si="43"/>
        <v>0</v>
      </c>
      <c r="D77" s="433"/>
      <c r="E77" s="433"/>
      <c r="F77" s="433"/>
      <c r="G77" s="433"/>
      <c r="H77" s="433"/>
      <c r="I77" s="433"/>
      <c r="J77" s="433"/>
      <c r="K77" s="433"/>
      <c r="L77" s="433"/>
      <c r="M77" s="433"/>
      <c r="N77" s="433"/>
      <c r="O77" s="433"/>
      <c r="P77" s="433"/>
      <c r="Q77" s="433"/>
      <c r="R77" s="433"/>
      <c r="S77" s="433"/>
      <c r="T77" s="433"/>
      <c r="U77" s="433"/>
      <c r="V77" s="433"/>
      <c r="W77" s="433"/>
      <c r="X77" s="433"/>
      <c r="Y77" s="433"/>
      <c r="Z77" s="433"/>
      <c r="AA77" s="433"/>
      <c r="AB77" s="433"/>
      <c r="AC77" s="433"/>
      <c r="AD77" s="433"/>
      <c r="AE77" s="433"/>
      <c r="AF77" s="433"/>
      <c r="AG77" s="433"/>
      <c r="AH77" s="433"/>
      <c r="AI77" s="433"/>
      <c r="AJ77" s="433"/>
      <c r="AK77" s="433"/>
      <c r="AL77" s="433"/>
      <c r="AM77" s="433"/>
      <c r="AN77" s="433"/>
      <c r="AO77" s="433"/>
      <c r="AP77" s="433"/>
      <c r="AQ77" s="433"/>
      <c r="AR77" s="433"/>
      <c r="AS77" s="433"/>
      <c r="AT77" s="433"/>
      <c r="AU77" s="433"/>
      <c r="AV77" s="433"/>
      <c r="AW77" s="433"/>
      <c r="AX77" s="433"/>
      <c r="AY77" s="433"/>
      <c r="AZ77" s="433"/>
      <c r="BA77" s="433"/>
      <c r="BB77" s="433"/>
      <c r="BC77" s="433"/>
      <c r="BD77" s="433"/>
      <c r="BE77" s="433"/>
      <c r="BF77" s="433"/>
      <c r="BG77" s="433"/>
      <c r="BH77" s="433"/>
      <c r="BI77" s="433"/>
      <c r="BJ77" s="433"/>
      <c r="BK77" s="433"/>
      <c r="BL77" s="433"/>
      <c r="BM77" s="433"/>
      <c r="BN77" s="433"/>
      <c r="BO77" s="433"/>
      <c r="BP77" s="433"/>
      <c r="BQ77" s="433"/>
      <c r="BR77" s="433"/>
      <c r="BS77" s="433"/>
      <c r="BT77" s="433"/>
      <c r="BU77" s="433"/>
      <c r="BV77" s="433"/>
      <c r="BW77" s="433"/>
      <c r="BX77" s="433"/>
      <c r="BY77" s="433"/>
      <c r="BZ77" s="433"/>
    </row>
    <row r="78" spans="1:78" s="264" customFormat="1" x14ac:dyDescent="0.2">
      <c r="A78" s="168"/>
      <c r="B78" s="625"/>
      <c r="C78" s="266">
        <f t="shared" si="43"/>
        <v>0</v>
      </c>
      <c r="D78" s="433"/>
      <c r="E78" s="433"/>
      <c r="F78" s="433"/>
      <c r="G78" s="433"/>
      <c r="H78" s="433"/>
      <c r="I78" s="433"/>
      <c r="J78" s="433"/>
      <c r="K78" s="433"/>
      <c r="L78" s="433"/>
      <c r="M78" s="433"/>
      <c r="N78" s="433"/>
      <c r="O78" s="433"/>
      <c r="P78" s="433"/>
      <c r="Q78" s="433"/>
      <c r="R78" s="433"/>
      <c r="S78" s="433"/>
      <c r="T78" s="433"/>
      <c r="U78" s="433"/>
      <c r="V78" s="433"/>
      <c r="W78" s="433"/>
      <c r="X78" s="433"/>
      <c r="Y78" s="433"/>
      <c r="Z78" s="433"/>
      <c r="AA78" s="433"/>
      <c r="AB78" s="433"/>
      <c r="AC78" s="433"/>
      <c r="AD78" s="433"/>
      <c r="AE78" s="433"/>
      <c r="AF78" s="433"/>
      <c r="AG78" s="433"/>
      <c r="AH78" s="433"/>
      <c r="AI78" s="433"/>
      <c r="AJ78" s="433"/>
      <c r="AK78" s="433"/>
      <c r="AL78" s="433"/>
      <c r="AM78" s="433"/>
      <c r="AN78" s="433"/>
      <c r="AO78" s="433"/>
      <c r="AP78" s="433"/>
      <c r="AQ78" s="433"/>
      <c r="AR78" s="433"/>
      <c r="AS78" s="433"/>
      <c r="AT78" s="433"/>
      <c r="AU78" s="433"/>
      <c r="AV78" s="433"/>
      <c r="AW78" s="433"/>
      <c r="AX78" s="433"/>
      <c r="AY78" s="433"/>
      <c r="AZ78" s="433"/>
      <c r="BA78" s="433"/>
      <c r="BB78" s="433"/>
      <c r="BC78" s="433"/>
      <c r="BD78" s="433"/>
      <c r="BE78" s="433"/>
      <c r="BF78" s="433"/>
      <c r="BG78" s="433"/>
      <c r="BH78" s="433"/>
      <c r="BI78" s="433"/>
      <c r="BJ78" s="433"/>
      <c r="BK78" s="433"/>
      <c r="BL78" s="433"/>
      <c r="BM78" s="433"/>
      <c r="BN78" s="433"/>
      <c r="BO78" s="433"/>
      <c r="BP78" s="433"/>
      <c r="BQ78" s="433"/>
      <c r="BR78" s="433"/>
      <c r="BS78" s="433"/>
      <c r="BT78" s="433"/>
      <c r="BU78" s="433"/>
      <c r="BV78" s="433"/>
      <c r="BW78" s="433"/>
      <c r="BX78" s="433"/>
      <c r="BY78" s="433"/>
      <c r="BZ78" s="433"/>
    </row>
    <row r="79" spans="1:78" s="264" customFormat="1" x14ac:dyDescent="0.2">
      <c r="A79" s="168"/>
      <c r="B79" s="625"/>
      <c r="C79" s="266">
        <f t="shared" si="43"/>
        <v>0</v>
      </c>
      <c r="D79" s="433"/>
      <c r="E79" s="433"/>
      <c r="F79" s="433"/>
      <c r="G79" s="433"/>
      <c r="H79" s="433"/>
      <c r="I79" s="433"/>
      <c r="J79" s="433"/>
      <c r="K79" s="433"/>
      <c r="L79" s="433"/>
      <c r="M79" s="433"/>
      <c r="N79" s="433"/>
      <c r="O79" s="433"/>
      <c r="P79" s="433"/>
      <c r="Q79" s="433"/>
      <c r="R79" s="433"/>
      <c r="S79" s="433"/>
      <c r="T79" s="433"/>
      <c r="U79" s="433"/>
      <c r="V79" s="433"/>
      <c r="W79" s="433"/>
      <c r="X79" s="433"/>
      <c r="Y79" s="433"/>
      <c r="Z79" s="433"/>
      <c r="AA79" s="433"/>
      <c r="AB79" s="433"/>
      <c r="AC79" s="433"/>
      <c r="AD79" s="433"/>
      <c r="AE79" s="433"/>
      <c r="AF79" s="433"/>
      <c r="AG79" s="433"/>
      <c r="AH79" s="433"/>
      <c r="AI79" s="433"/>
      <c r="AJ79" s="433"/>
      <c r="AK79" s="433"/>
      <c r="AL79" s="433"/>
      <c r="AM79" s="433"/>
      <c r="AN79" s="433"/>
      <c r="AO79" s="433"/>
      <c r="AP79" s="433"/>
      <c r="AQ79" s="433"/>
      <c r="AR79" s="433"/>
      <c r="AS79" s="433"/>
      <c r="AT79" s="433"/>
      <c r="AU79" s="433"/>
      <c r="AV79" s="433"/>
      <c r="AW79" s="433"/>
      <c r="AX79" s="433"/>
      <c r="AY79" s="433"/>
      <c r="AZ79" s="433"/>
      <c r="BA79" s="433"/>
      <c r="BB79" s="433"/>
      <c r="BC79" s="433"/>
      <c r="BD79" s="433"/>
      <c r="BE79" s="433"/>
      <c r="BF79" s="433"/>
      <c r="BG79" s="433"/>
      <c r="BH79" s="433"/>
      <c r="BI79" s="433"/>
      <c r="BJ79" s="433"/>
      <c r="BK79" s="433"/>
      <c r="BL79" s="433"/>
      <c r="BM79" s="433"/>
      <c r="BN79" s="433"/>
      <c r="BO79" s="433"/>
      <c r="BP79" s="433"/>
      <c r="BQ79" s="433"/>
      <c r="BR79" s="433"/>
      <c r="BS79" s="433"/>
      <c r="BT79" s="433"/>
      <c r="BU79" s="433"/>
      <c r="BV79" s="433"/>
      <c r="BW79" s="433"/>
      <c r="BX79" s="433"/>
      <c r="BY79" s="433"/>
      <c r="BZ79" s="433"/>
    </row>
    <row r="80" spans="1:78" s="264" customFormat="1" x14ac:dyDescent="0.2">
      <c r="A80" s="168"/>
      <c r="B80" s="626"/>
      <c r="C80" s="266">
        <f t="shared" si="43"/>
        <v>0</v>
      </c>
      <c r="D80" s="433"/>
      <c r="E80" s="433"/>
      <c r="F80" s="433"/>
      <c r="G80" s="433"/>
      <c r="H80" s="433"/>
      <c r="I80" s="433"/>
      <c r="J80" s="433"/>
      <c r="K80" s="433"/>
      <c r="L80" s="433"/>
      <c r="M80" s="433"/>
      <c r="N80" s="433"/>
      <c r="O80" s="433"/>
      <c r="P80" s="433"/>
      <c r="Q80" s="433"/>
      <c r="R80" s="433"/>
      <c r="S80" s="433"/>
      <c r="T80" s="433"/>
      <c r="U80" s="433"/>
      <c r="V80" s="433"/>
      <c r="W80" s="433"/>
      <c r="X80" s="433"/>
      <c r="Y80" s="433"/>
      <c r="Z80" s="433"/>
      <c r="AA80" s="433"/>
      <c r="AB80" s="433"/>
      <c r="AC80" s="433"/>
      <c r="AD80" s="433"/>
      <c r="AE80" s="433"/>
      <c r="AF80" s="433"/>
      <c r="AG80" s="433"/>
      <c r="AH80" s="433"/>
      <c r="AI80" s="433"/>
      <c r="AJ80" s="433"/>
      <c r="AK80" s="433"/>
      <c r="AL80" s="433"/>
      <c r="AM80" s="433"/>
      <c r="AN80" s="433"/>
      <c r="AO80" s="433"/>
      <c r="AP80" s="433"/>
      <c r="AQ80" s="433"/>
      <c r="AR80" s="433"/>
      <c r="AS80" s="433"/>
      <c r="AT80" s="433"/>
      <c r="AU80" s="433"/>
      <c r="AV80" s="433"/>
      <c r="AW80" s="433"/>
      <c r="AX80" s="433"/>
      <c r="AY80" s="433"/>
      <c r="AZ80" s="433"/>
      <c r="BA80" s="433"/>
      <c r="BB80" s="433"/>
      <c r="BC80" s="433"/>
      <c r="BD80" s="433"/>
      <c r="BE80" s="433"/>
      <c r="BF80" s="433"/>
      <c r="BG80" s="433"/>
      <c r="BH80" s="433"/>
      <c r="BI80" s="433"/>
      <c r="BJ80" s="433"/>
      <c r="BK80" s="433"/>
      <c r="BL80" s="433"/>
      <c r="BM80" s="433"/>
      <c r="BN80" s="433"/>
      <c r="BO80" s="433"/>
      <c r="BP80" s="433"/>
      <c r="BQ80" s="433"/>
      <c r="BR80" s="433"/>
      <c r="BS80" s="433"/>
      <c r="BT80" s="433"/>
      <c r="BU80" s="433"/>
      <c r="BV80" s="433"/>
      <c r="BW80" s="433"/>
      <c r="BX80" s="433"/>
      <c r="BY80" s="433"/>
      <c r="BZ80" s="433"/>
    </row>
    <row r="81" spans="1:73" s="505" customFormat="1" ht="12" customHeight="1" x14ac:dyDescent="0.25">
      <c r="A81" s="6" t="s">
        <v>80</v>
      </c>
      <c r="B81" s="495">
        <f>B120</f>
        <v>0</v>
      </c>
      <c r="C81" s="499">
        <f>SUM(D81:BU81)</f>
        <v>0</v>
      </c>
      <c r="D81" s="503">
        <f t="shared" ref="D81:BO81" si="44">SUM(D76:D80)</f>
        <v>0</v>
      </c>
      <c r="E81" s="503">
        <f t="shared" si="44"/>
        <v>0</v>
      </c>
      <c r="F81" s="503">
        <f t="shared" si="44"/>
        <v>0</v>
      </c>
      <c r="G81" s="503">
        <f t="shared" si="44"/>
        <v>0</v>
      </c>
      <c r="H81" s="503">
        <f t="shared" si="44"/>
        <v>0</v>
      </c>
      <c r="I81" s="503">
        <f t="shared" si="44"/>
        <v>0</v>
      </c>
      <c r="J81" s="503">
        <f t="shared" si="44"/>
        <v>0</v>
      </c>
      <c r="K81" s="503">
        <f t="shared" si="44"/>
        <v>0</v>
      </c>
      <c r="L81" s="503">
        <f t="shared" si="44"/>
        <v>0</v>
      </c>
      <c r="M81" s="503">
        <f t="shared" si="44"/>
        <v>0</v>
      </c>
      <c r="N81" s="503">
        <f t="shared" si="44"/>
        <v>0</v>
      </c>
      <c r="O81" s="503">
        <f t="shared" si="44"/>
        <v>0</v>
      </c>
      <c r="P81" s="503">
        <f t="shared" si="44"/>
        <v>0</v>
      </c>
      <c r="Q81" s="503">
        <f t="shared" si="44"/>
        <v>0</v>
      </c>
      <c r="R81" s="503">
        <f t="shared" si="44"/>
        <v>0</v>
      </c>
      <c r="S81" s="503">
        <f t="shared" si="44"/>
        <v>0</v>
      </c>
      <c r="T81" s="503">
        <f t="shared" si="44"/>
        <v>0</v>
      </c>
      <c r="U81" s="503">
        <f t="shared" si="44"/>
        <v>0</v>
      </c>
      <c r="V81" s="503">
        <f t="shared" si="44"/>
        <v>0</v>
      </c>
      <c r="W81" s="503">
        <f t="shared" si="44"/>
        <v>0</v>
      </c>
      <c r="X81" s="503">
        <f t="shared" si="44"/>
        <v>0</v>
      </c>
      <c r="Y81" s="503">
        <f t="shared" si="44"/>
        <v>0</v>
      </c>
      <c r="Z81" s="503">
        <f t="shared" si="44"/>
        <v>0</v>
      </c>
      <c r="AA81" s="503">
        <f t="shared" si="44"/>
        <v>0</v>
      </c>
      <c r="AB81" s="503">
        <f t="shared" si="44"/>
        <v>0</v>
      </c>
      <c r="AC81" s="503">
        <f t="shared" si="44"/>
        <v>0</v>
      </c>
      <c r="AD81" s="503">
        <f t="shared" si="44"/>
        <v>0</v>
      </c>
      <c r="AE81" s="503">
        <f t="shared" si="44"/>
        <v>0</v>
      </c>
      <c r="AF81" s="503">
        <f t="shared" si="44"/>
        <v>0</v>
      </c>
      <c r="AG81" s="503">
        <f t="shared" si="44"/>
        <v>0</v>
      </c>
      <c r="AH81" s="503">
        <f t="shared" si="44"/>
        <v>0</v>
      </c>
      <c r="AI81" s="503">
        <f t="shared" si="44"/>
        <v>0</v>
      </c>
      <c r="AJ81" s="503">
        <f t="shared" si="44"/>
        <v>0</v>
      </c>
      <c r="AK81" s="503">
        <f t="shared" si="44"/>
        <v>0</v>
      </c>
      <c r="AL81" s="503">
        <f t="shared" si="44"/>
        <v>0</v>
      </c>
      <c r="AM81" s="503">
        <f t="shared" si="44"/>
        <v>0</v>
      </c>
      <c r="AN81" s="503">
        <f t="shared" si="44"/>
        <v>0</v>
      </c>
      <c r="AO81" s="503">
        <f t="shared" si="44"/>
        <v>0</v>
      </c>
      <c r="AP81" s="503">
        <f t="shared" si="44"/>
        <v>0</v>
      </c>
      <c r="AQ81" s="503">
        <f t="shared" si="44"/>
        <v>0</v>
      </c>
      <c r="AR81" s="503">
        <f t="shared" si="44"/>
        <v>0</v>
      </c>
      <c r="AS81" s="503">
        <f t="shared" si="44"/>
        <v>0</v>
      </c>
      <c r="AT81" s="503">
        <f t="shared" si="44"/>
        <v>0</v>
      </c>
      <c r="AU81" s="503">
        <f t="shared" si="44"/>
        <v>0</v>
      </c>
      <c r="AV81" s="503">
        <f t="shared" si="44"/>
        <v>0</v>
      </c>
      <c r="AW81" s="503">
        <f t="shared" si="44"/>
        <v>0</v>
      </c>
      <c r="AX81" s="503">
        <f t="shared" si="44"/>
        <v>0</v>
      </c>
      <c r="AY81" s="503">
        <f t="shared" si="44"/>
        <v>0</v>
      </c>
      <c r="AZ81" s="503">
        <f t="shared" si="44"/>
        <v>0</v>
      </c>
      <c r="BA81" s="503">
        <f t="shared" si="44"/>
        <v>0</v>
      </c>
      <c r="BB81" s="503">
        <f t="shared" si="44"/>
        <v>0</v>
      </c>
      <c r="BC81" s="503">
        <f t="shared" si="44"/>
        <v>0</v>
      </c>
      <c r="BD81" s="503">
        <f t="shared" si="44"/>
        <v>0</v>
      </c>
      <c r="BE81" s="503">
        <f t="shared" si="44"/>
        <v>0</v>
      </c>
      <c r="BF81" s="503">
        <f t="shared" si="44"/>
        <v>0</v>
      </c>
      <c r="BG81" s="503">
        <f t="shared" si="44"/>
        <v>0</v>
      </c>
      <c r="BH81" s="503">
        <f t="shared" si="44"/>
        <v>0</v>
      </c>
      <c r="BI81" s="503">
        <f t="shared" si="44"/>
        <v>0</v>
      </c>
      <c r="BJ81" s="503">
        <f t="shared" si="44"/>
        <v>0</v>
      </c>
      <c r="BK81" s="503">
        <f t="shared" si="44"/>
        <v>0</v>
      </c>
      <c r="BL81" s="503">
        <f t="shared" si="44"/>
        <v>0</v>
      </c>
      <c r="BM81" s="503">
        <f t="shared" si="44"/>
        <v>0</v>
      </c>
      <c r="BN81" s="503">
        <f t="shared" si="44"/>
        <v>0</v>
      </c>
      <c r="BO81" s="503">
        <f t="shared" si="44"/>
        <v>0</v>
      </c>
      <c r="BP81" s="503">
        <f t="shared" ref="BP81:BU81" si="45">SUM(BP76:BP80)</f>
        <v>0</v>
      </c>
      <c r="BQ81" s="503">
        <f t="shared" si="45"/>
        <v>0</v>
      </c>
      <c r="BR81" s="503">
        <f t="shared" si="45"/>
        <v>0</v>
      </c>
      <c r="BS81" s="503">
        <f t="shared" si="45"/>
        <v>0</v>
      </c>
      <c r="BT81" s="503">
        <f t="shared" si="45"/>
        <v>0</v>
      </c>
      <c r="BU81" s="503">
        <f t="shared" si="45"/>
        <v>0</v>
      </c>
    </row>
    <row r="82" spans="1:73" s="66" customFormat="1" ht="12" customHeight="1" x14ac:dyDescent="0.2">
      <c r="A82" s="72"/>
      <c r="B82" s="71"/>
      <c r="C82" s="191"/>
      <c r="D82" s="191"/>
      <c r="E82" s="191"/>
      <c r="F82" s="191"/>
      <c r="G82" s="191"/>
      <c r="H82" s="191"/>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1"/>
      <c r="AO82" s="191"/>
      <c r="AP82" s="191"/>
      <c r="AQ82" s="191"/>
      <c r="AR82" s="191"/>
      <c r="AS82" s="191"/>
      <c r="AT82" s="191"/>
      <c r="AU82" s="191"/>
      <c r="AV82" s="191"/>
      <c r="AW82" s="191"/>
      <c r="AX82" s="191"/>
      <c r="AY82" s="191"/>
      <c r="AZ82" s="191"/>
      <c r="BA82" s="191"/>
      <c r="BB82" s="191"/>
      <c r="BC82" s="191"/>
      <c r="BD82" s="191"/>
      <c r="BE82" s="191"/>
      <c r="BF82" s="191"/>
      <c r="BG82" s="191"/>
      <c r="BH82" s="191"/>
      <c r="BI82" s="191"/>
      <c r="BJ82" s="191"/>
      <c r="BK82" s="191"/>
      <c r="BL82" s="191"/>
      <c r="BM82" s="191"/>
      <c r="BN82" s="191"/>
      <c r="BO82" s="191"/>
      <c r="BP82" s="191"/>
    </row>
    <row r="83" spans="1:73" s="8" customFormat="1" ht="12" customHeight="1" x14ac:dyDescent="0.25">
      <c r="A83" s="68" t="s">
        <v>603</v>
      </c>
      <c r="B83" s="80" t="s">
        <v>424</v>
      </c>
      <c r="C83" s="242" t="s">
        <v>358</v>
      </c>
      <c r="D83" s="252" t="str">
        <f t="shared" ref="D83:AI83" si="46">D4</f>
        <v/>
      </c>
      <c r="E83" s="252" t="str">
        <f t="shared" si="46"/>
        <v/>
      </c>
      <c r="F83" s="252" t="str">
        <f t="shared" si="46"/>
        <v/>
      </c>
      <c r="G83" s="252" t="str">
        <f t="shared" si="46"/>
        <v/>
      </c>
      <c r="H83" s="252" t="str">
        <f t="shared" si="46"/>
        <v/>
      </c>
      <c r="I83" s="252" t="str">
        <f t="shared" si="46"/>
        <v/>
      </c>
      <c r="J83" s="252" t="str">
        <f t="shared" si="46"/>
        <v/>
      </c>
      <c r="K83" s="252" t="str">
        <f t="shared" si="46"/>
        <v/>
      </c>
      <c r="L83" s="252" t="str">
        <f t="shared" si="46"/>
        <v/>
      </c>
      <c r="M83" s="252" t="str">
        <f t="shared" si="46"/>
        <v/>
      </c>
      <c r="N83" s="252" t="str">
        <f t="shared" si="46"/>
        <v/>
      </c>
      <c r="O83" s="252" t="str">
        <f t="shared" si="46"/>
        <v/>
      </c>
      <c r="P83" s="252" t="str">
        <f t="shared" si="46"/>
        <v/>
      </c>
      <c r="Q83" s="252" t="str">
        <f t="shared" si="46"/>
        <v/>
      </c>
      <c r="R83" s="252" t="str">
        <f t="shared" si="46"/>
        <v/>
      </c>
      <c r="S83" s="252" t="str">
        <f t="shared" si="46"/>
        <v/>
      </c>
      <c r="T83" s="252" t="str">
        <f t="shared" si="46"/>
        <v/>
      </c>
      <c r="U83" s="252" t="str">
        <f t="shared" si="46"/>
        <v/>
      </c>
      <c r="V83" s="252" t="str">
        <f t="shared" si="46"/>
        <v/>
      </c>
      <c r="W83" s="252" t="str">
        <f t="shared" si="46"/>
        <v/>
      </c>
      <c r="X83" s="252" t="str">
        <f t="shared" si="46"/>
        <v/>
      </c>
      <c r="Y83" s="252" t="str">
        <f t="shared" si="46"/>
        <v/>
      </c>
      <c r="Z83" s="252" t="str">
        <f t="shared" si="46"/>
        <v/>
      </c>
      <c r="AA83" s="252" t="str">
        <f t="shared" si="46"/>
        <v/>
      </c>
      <c r="AB83" s="252" t="str">
        <f t="shared" si="46"/>
        <v/>
      </c>
      <c r="AC83" s="252" t="str">
        <f t="shared" si="46"/>
        <v/>
      </c>
      <c r="AD83" s="252" t="str">
        <f t="shared" si="46"/>
        <v/>
      </c>
      <c r="AE83" s="252" t="str">
        <f t="shared" si="46"/>
        <v/>
      </c>
      <c r="AF83" s="252" t="str">
        <f t="shared" si="46"/>
        <v/>
      </c>
      <c r="AG83" s="252" t="str">
        <f t="shared" si="46"/>
        <v/>
      </c>
      <c r="AH83" s="252" t="str">
        <f t="shared" si="46"/>
        <v/>
      </c>
      <c r="AI83" s="252" t="str">
        <f t="shared" si="46"/>
        <v/>
      </c>
      <c r="AJ83" s="252" t="str">
        <f t="shared" ref="AJ83:BU83" si="47">AJ4</f>
        <v/>
      </c>
      <c r="AK83" s="252" t="str">
        <f t="shared" si="47"/>
        <v/>
      </c>
      <c r="AL83" s="252" t="str">
        <f t="shared" si="47"/>
        <v/>
      </c>
      <c r="AM83" s="252" t="str">
        <f t="shared" si="47"/>
        <v/>
      </c>
      <c r="AN83" s="252" t="str">
        <f t="shared" si="47"/>
        <v/>
      </c>
      <c r="AO83" s="252" t="str">
        <f t="shared" si="47"/>
        <v/>
      </c>
      <c r="AP83" s="252" t="str">
        <f t="shared" si="47"/>
        <v/>
      </c>
      <c r="AQ83" s="252" t="str">
        <f t="shared" si="47"/>
        <v/>
      </c>
      <c r="AR83" s="252" t="str">
        <f t="shared" si="47"/>
        <v/>
      </c>
      <c r="AS83" s="252" t="str">
        <f t="shared" si="47"/>
        <v/>
      </c>
      <c r="AT83" s="252" t="str">
        <f t="shared" si="47"/>
        <v/>
      </c>
      <c r="AU83" s="252" t="str">
        <f t="shared" si="47"/>
        <v/>
      </c>
      <c r="AV83" s="252" t="str">
        <f t="shared" si="47"/>
        <v/>
      </c>
      <c r="AW83" s="252" t="str">
        <f t="shared" si="47"/>
        <v/>
      </c>
      <c r="AX83" s="252" t="str">
        <f t="shared" si="47"/>
        <v/>
      </c>
      <c r="AY83" s="252" t="str">
        <f t="shared" si="47"/>
        <v/>
      </c>
      <c r="AZ83" s="252" t="str">
        <f t="shared" si="47"/>
        <v/>
      </c>
      <c r="BA83" s="252" t="str">
        <f t="shared" si="47"/>
        <v/>
      </c>
      <c r="BB83" s="252" t="str">
        <f t="shared" si="47"/>
        <v/>
      </c>
      <c r="BC83" s="252" t="str">
        <f t="shared" si="47"/>
        <v/>
      </c>
      <c r="BD83" s="252" t="str">
        <f t="shared" si="47"/>
        <v/>
      </c>
      <c r="BE83" s="252" t="str">
        <f t="shared" si="47"/>
        <v/>
      </c>
      <c r="BF83" s="252" t="str">
        <f t="shared" si="47"/>
        <v/>
      </c>
      <c r="BG83" s="252" t="str">
        <f t="shared" si="47"/>
        <v/>
      </c>
      <c r="BH83" s="252" t="str">
        <f t="shared" si="47"/>
        <v/>
      </c>
      <c r="BI83" s="252" t="str">
        <f t="shared" si="47"/>
        <v/>
      </c>
      <c r="BJ83" s="252" t="str">
        <f t="shared" si="47"/>
        <v/>
      </c>
      <c r="BK83" s="252" t="str">
        <f t="shared" si="47"/>
        <v/>
      </c>
      <c r="BL83" s="252" t="str">
        <f t="shared" si="47"/>
        <v/>
      </c>
      <c r="BM83" s="252" t="str">
        <f t="shared" si="47"/>
        <v/>
      </c>
      <c r="BN83" s="252" t="str">
        <f t="shared" si="47"/>
        <v/>
      </c>
      <c r="BO83" s="252" t="str">
        <f t="shared" si="47"/>
        <v/>
      </c>
      <c r="BP83" s="252" t="str">
        <f t="shared" si="47"/>
        <v/>
      </c>
      <c r="BQ83" s="252" t="str">
        <f t="shared" si="47"/>
        <v/>
      </c>
      <c r="BR83" s="252" t="str">
        <f t="shared" si="47"/>
        <v/>
      </c>
      <c r="BS83" s="252" t="str">
        <f t="shared" si="47"/>
        <v/>
      </c>
      <c r="BT83" s="252" t="str">
        <f t="shared" si="47"/>
        <v/>
      </c>
      <c r="BU83" s="252" t="str">
        <f t="shared" si="47"/>
        <v/>
      </c>
    </row>
    <row r="84" spans="1:73" s="264" customFormat="1" x14ac:dyDescent="0.2">
      <c r="A84" s="168"/>
      <c r="B84" s="627"/>
      <c r="C84" s="266">
        <f t="shared" ref="C84:C88" si="48">SUM(D84:BU84)</f>
        <v>0</v>
      </c>
      <c r="D84" s="433"/>
      <c r="E84" s="433"/>
      <c r="F84" s="433"/>
      <c r="G84" s="433"/>
      <c r="H84" s="433"/>
      <c r="I84" s="433"/>
      <c r="J84" s="433"/>
      <c r="K84" s="433"/>
      <c r="L84" s="433"/>
      <c r="M84" s="433"/>
      <c r="N84" s="433"/>
      <c r="O84" s="433"/>
      <c r="P84" s="433"/>
      <c r="Q84" s="433"/>
      <c r="R84" s="433"/>
      <c r="S84" s="433"/>
      <c r="T84" s="433"/>
      <c r="U84" s="433"/>
      <c r="V84" s="433"/>
      <c r="W84" s="433"/>
      <c r="X84" s="433"/>
      <c r="Y84" s="433"/>
      <c r="Z84" s="433"/>
      <c r="AA84" s="433"/>
      <c r="AB84" s="433"/>
      <c r="AC84" s="433"/>
      <c r="AD84" s="433"/>
      <c r="AE84" s="433"/>
      <c r="AF84" s="433"/>
      <c r="AG84" s="433"/>
      <c r="AH84" s="433"/>
      <c r="AI84" s="433"/>
      <c r="AJ84" s="433"/>
      <c r="AK84" s="433"/>
      <c r="AL84" s="433"/>
      <c r="AM84" s="433"/>
      <c r="AN84" s="433"/>
      <c r="AO84" s="433"/>
      <c r="AP84" s="433"/>
      <c r="AQ84" s="433"/>
      <c r="AR84" s="433"/>
      <c r="AS84" s="433"/>
      <c r="AT84" s="433"/>
      <c r="AU84" s="433"/>
      <c r="AV84" s="433"/>
      <c r="AW84" s="433"/>
      <c r="AX84" s="433"/>
      <c r="AY84" s="433"/>
      <c r="AZ84" s="433"/>
      <c r="BA84" s="433"/>
      <c r="BB84" s="433"/>
      <c r="BC84" s="433"/>
      <c r="BD84" s="433"/>
      <c r="BE84" s="433"/>
      <c r="BF84" s="433"/>
      <c r="BG84" s="433"/>
      <c r="BH84" s="433"/>
      <c r="BI84" s="433"/>
      <c r="BJ84" s="433"/>
      <c r="BK84" s="433"/>
      <c r="BL84" s="433"/>
      <c r="BM84" s="433"/>
      <c r="BN84" s="433"/>
      <c r="BO84" s="433"/>
      <c r="BP84" s="433"/>
      <c r="BQ84" s="433"/>
      <c r="BR84" s="433"/>
      <c r="BS84" s="433"/>
      <c r="BT84" s="433"/>
      <c r="BU84" s="433"/>
    </row>
    <row r="85" spans="1:73" s="264" customFormat="1" x14ac:dyDescent="0.2">
      <c r="A85" s="168"/>
      <c r="B85" s="625"/>
      <c r="C85" s="266">
        <f t="shared" si="48"/>
        <v>0</v>
      </c>
      <c r="D85" s="433"/>
      <c r="E85" s="433"/>
      <c r="F85" s="433"/>
      <c r="G85" s="433"/>
      <c r="H85" s="433"/>
      <c r="I85" s="433"/>
      <c r="J85" s="433"/>
      <c r="K85" s="433"/>
      <c r="L85" s="433"/>
      <c r="M85" s="433"/>
      <c r="N85" s="433"/>
      <c r="O85" s="433"/>
      <c r="P85" s="433"/>
      <c r="Q85" s="433"/>
      <c r="R85" s="433"/>
      <c r="S85" s="433"/>
      <c r="T85" s="433"/>
      <c r="U85" s="433"/>
      <c r="V85" s="433"/>
      <c r="W85" s="433"/>
      <c r="X85" s="433"/>
      <c r="Y85" s="433"/>
      <c r="Z85" s="433"/>
      <c r="AA85" s="433"/>
      <c r="AB85" s="433"/>
      <c r="AC85" s="433"/>
      <c r="AD85" s="433"/>
      <c r="AE85" s="433"/>
      <c r="AF85" s="433"/>
      <c r="AG85" s="433"/>
      <c r="AH85" s="433"/>
      <c r="AI85" s="433"/>
      <c r="AJ85" s="433"/>
      <c r="AK85" s="433"/>
      <c r="AL85" s="433"/>
      <c r="AM85" s="433"/>
      <c r="AN85" s="433"/>
      <c r="AO85" s="433"/>
      <c r="AP85" s="433"/>
      <c r="AQ85" s="433"/>
      <c r="AR85" s="433"/>
      <c r="AS85" s="433"/>
      <c r="AT85" s="433"/>
      <c r="AU85" s="433"/>
      <c r="AV85" s="433"/>
      <c r="AW85" s="433"/>
      <c r="AX85" s="433"/>
      <c r="AY85" s="433"/>
      <c r="AZ85" s="433"/>
      <c r="BA85" s="433"/>
      <c r="BB85" s="433"/>
      <c r="BC85" s="433"/>
      <c r="BD85" s="433"/>
      <c r="BE85" s="433"/>
      <c r="BF85" s="433"/>
      <c r="BG85" s="433"/>
      <c r="BH85" s="433"/>
      <c r="BI85" s="433"/>
      <c r="BJ85" s="433"/>
      <c r="BK85" s="433"/>
      <c r="BL85" s="433"/>
      <c r="BM85" s="433"/>
      <c r="BN85" s="433"/>
      <c r="BO85" s="433"/>
      <c r="BP85" s="433"/>
      <c r="BQ85" s="433"/>
      <c r="BR85" s="433"/>
      <c r="BS85" s="433"/>
      <c r="BT85" s="433"/>
      <c r="BU85" s="433"/>
    </row>
    <row r="86" spans="1:73" s="264" customFormat="1" x14ac:dyDescent="0.2">
      <c r="A86" s="168"/>
      <c r="B86" s="625"/>
      <c r="C86" s="266">
        <f t="shared" si="48"/>
        <v>0</v>
      </c>
      <c r="D86" s="433"/>
      <c r="E86" s="433"/>
      <c r="F86" s="433"/>
      <c r="G86" s="433"/>
      <c r="H86" s="433"/>
      <c r="I86" s="433"/>
      <c r="J86" s="433"/>
      <c r="K86" s="433"/>
      <c r="L86" s="433"/>
      <c r="M86" s="433"/>
      <c r="N86" s="433"/>
      <c r="O86" s="433"/>
      <c r="P86" s="433"/>
      <c r="Q86" s="433"/>
      <c r="R86" s="433"/>
      <c r="S86" s="433"/>
      <c r="T86" s="433"/>
      <c r="U86" s="433"/>
      <c r="V86" s="433"/>
      <c r="W86" s="433"/>
      <c r="X86" s="433"/>
      <c r="Y86" s="433"/>
      <c r="Z86" s="433"/>
      <c r="AA86" s="433"/>
      <c r="AB86" s="433"/>
      <c r="AC86" s="433"/>
      <c r="AD86" s="433"/>
      <c r="AE86" s="433"/>
      <c r="AF86" s="433"/>
      <c r="AG86" s="433"/>
      <c r="AH86" s="433"/>
      <c r="AI86" s="433"/>
      <c r="AJ86" s="433"/>
      <c r="AK86" s="433"/>
      <c r="AL86" s="433"/>
      <c r="AM86" s="433"/>
      <c r="AN86" s="433"/>
      <c r="AO86" s="433"/>
      <c r="AP86" s="433"/>
      <c r="AQ86" s="433"/>
      <c r="AR86" s="433"/>
      <c r="AS86" s="433"/>
      <c r="AT86" s="433"/>
      <c r="AU86" s="433"/>
      <c r="AV86" s="433"/>
      <c r="AW86" s="433"/>
      <c r="AX86" s="433"/>
      <c r="AY86" s="433"/>
      <c r="AZ86" s="433"/>
      <c r="BA86" s="433"/>
      <c r="BB86" s="433"/>
      <c r="BC86" s="433"/>
      <c r="BD86" s="433"/>
      <c r="BE86" s="433"/>
      <c r="BF86" s="433"/>
      <c r="BG86" s="433"/>
      <c r="BH86" s="433"/>
      <c r="BI86" s="433"/>
      <c r="BJ86" s="433"/>
      <c r="BK86" s="433"/>
      <c r="BL86" s="433"/>
      <c r="BM86" s="433"/>
      <c r="BN86" s="433"/>
      <c r="BO86" s="433"/>
      <c r="BP86" s="433"/>
      <c r="BQ86" s="433"/>
      <c r="BR86" s="433"/>
      <c r="BS86" s="433"/>
      <c r="BT86" s="433"/>
      <c r="BU86" s="433"/>
    </row>
    <row r="87" spans="1:73" s="264" customFormat="1" x14ac:dyDescent="0.2">
      <c r="A87" s="168"/>
      <c r="B87" s="625"/>
      <c r="C87" s="266">
        <f t="shared" si="48"/>
        <v>0</v>
      </c>
      <c r="D87" s="433"/>
      <c r="E87" s="433"/>
      <c r="F87" s="433"/>
      <c r="G87" s="433"/>
      <c r="H87" s="433"/>
      <c r="I87" s="433"/>
      <c r="J87" s="433"/>
      <c r="K87" s="433"/>
      <c r="L87" s="433"/>
      <c r="M87" s="433"/>
      <c r="N87" s="433"/>
      <c r="O87" s="433"/>
      <c r="P87" s="433"/>
      <c r="Q87" s="433"/>
      <c r="R87" s="433"/>
      <c r="S87" s="433"/>
      <c r="T87" s="433"/>
      <c r="U87" s="433"/>
      <c r="V87" s="433"/>
      <c r="W87" s="433"/>
      <c r="X87" s="433"/>
      <c r="Y87" s="433"/>
      <c r="Z87" s="433"/>
      <c r="AA87" s="433"/>
      <c r="AB87" s="433"/>
      <c r="AC87" s="433"/>
      <c r="AD87" s="433"/>
      <c r="AE87" s="433"/>
      <c r="AF87" s="433"/>
      <c r="AG87" s="433"/>
      <c r="AH87" s="433"/>
      <c r="AI87" s="433"/>
      <c r="AJ87" s="433"/>
      <c r="AK87" s="433"/>
      <c r="AL87" s="433"/>
      <c r="AM87" s="433"/>
      <c r="AN87" s="433"/>
      <c r="AO87" s="433"/>
      <c r="AP87" s="433"/>
      <c r="AQ87" s="433"/>
      <c r="AR87" s="433"/>
      <c r="AS87" s="433"/>
      <c r="AT87" s="433"/>
      <c r="AU87" s="433"/>
      <c r="AV87" s="433"/>
      <c r="AW87" s="433"/>
      <c r="AX87" s="433"/>
      <c r="AY87" s="433"/>
      <c r="AZ87" s="433"/>
      <c r="BA87" s="433"/>
      <c r="BB87" s="433"/>
      <c r="BC87" s="433"/>
      <c r="BD87" s="433"/>
      <c r="BE87" s="433"/>
      <c r="BF87" s="433"/>
      <c r="BG87" s="433"/>
      <c r="BH87" s="433"/>
      <c r="BI87" s="433"/>
      <c r="BJ87" s="433"/>
      <c r="BK87" s="433"/>
      <c r="BL87" s="433"/>
      <c r="BM87" s="433"/>
      <c r="BN87" s="433"/>
      <c r="BO87" s="433"/>
      <c r="BP87" s="433"/>
      <c r="BQ87" s="433"/>
      <c r="BR87" s="433"/>
      <c r="BS87" s="433"/>
      <c r="BT87" s="433"/>
      <c r="BU87" s="433"/>
    </row>
    <row r="88" spans="1:73" s="264" customFormat="1" x14ac:dyDescent="0.2">
      <c r="A88" s="168"/>
      <c r="B88" s="626"/>
      <c r="C88" s="266">
        <f t="shared" si="48"/>
        <v>0</v>
      </c>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3"/>
      <c r="AI88" s="433"/>
      <c r="AJ88" s="433"/>
      <c r="AK88" s="433"/>
      <c r="AL88" s="433"/>
      <c r="AM88" s="433"/>
      <c r="AN88" s="433"/>
      <c r="AO88" s="433"/>
      <c r="AP88" s="433"/>
      <c r="AQ88" s="433"/>
      <c r="AR88" s="433"/>
      <c r="AS88" s="433"/>
      <c r="AT88" s="433"/>
      <c r="AU88" s="433"/>
      <c r="AV88" s="433"/>
      <c r="AW88" s="433"/>
      <c r="AX88" s="433"/>
      <c r="AY88" s="433"/>
      <c r="AZ88" s="433"/>
      <c r="BA88" s="433"/>
      <c r="BB88" s="433"/>
      <c r="BC88" s="433"/>
      <c r="BD88" s="433"/>
      <c r="BE88" s="433"/>
      <c r="BF88" s="433"/>
      <c r="BG88" s="433"/>
      <c r="BH88" s="433"/>
      <c r="BI88" s="433"/>
      <c r="BJ88" s="433"/>
      <c r="BK88" s="433"/>
      <c r="BL88" s="433"/>
      <c r="BM88" s="433"/>
      <c r="BN88" s="433"/>
      <c r="BO88" s="433"/>
      <c r="BP88" s="433"/>
      <c r="BQ88" s="433"/>
      <c r="BR88" s="433"/>
      <c r="BS88" s="433"/>
      <c r="BT88" s="433"/>
      <c r="BU88" s="433"/>
    </row>
    <row r="89" spans="1:73" s="505" customFormat="1" ht="12" customHeight="1" x14ac:dyDescent="0.25">
      <c r="A89" s="6" t="s">
        <v>81</v>
      </c>
      <c r="B89" s="495">
        <f>B121</f>
        <v>0</v>
      </c>
      <c r="C89" s="504">
        <f>SUM(D89:BU89)</f>
        <v>0</v>
      </c>
      <c r="D89" s="503">
        <f t="shared" ref="D89:BO89" si="49">SUM(D84:D88)</f>
        <v>0</v>
      </c>
      <c r="E89" s="503">
        <f t="shared" si="49"/>
        <v>0</v>
      </c>
      <c r="F89" s="503">
        <f t="shared" si="49"/>
        <v>0</v>
      </c>
      <c r="G89" s="503">
        <f t="shared" si="49"/>
        <v>0</v>
      </c>
      <c r="H89" s="503">
        <f t="shared" si="49"/>
        <v>0</v>
      </c>
      <c r="I89" s="503">
        <f t="shared" si="49"/>
        <v>0</v>
      </c>
      <c r="J89" s="503">
        <f t="shared" si="49"/>
        <v>0</v>
      </c>
      <c r="K89" s="503">
        <f t="shared" si="49"/>
        <v>0</v>
      </c>
      <c r="L89" s="503">
        <f t="shared" si="49"/>
        <v>0</v>
      </c>
      <c r="M89" s="503">
        <f t="shared" si="49"/>
        <v>0</v>
      </c>
      <c r="N89" s="503">
        <f t="shared" si="49"/>
        <v>0</v>
      </c>
      <c r="O89" s="503">
        <f t="shared" si="49"/>
        <v>0</v>
      </c>
      <c r="P89" s="503">
        <f t="shared" si="49"/>
        <v>0</v>
      </c>
      <c r="Q89" s="503">
        <f t="shared" si="49"/>
        <v>0</v>
      </c>
      <c r="R89" s="503">
        <f t="shared" si="49"/>
        <v>0</v>
      </c>
      <c r="S89" s="503">
        <f t="shared" si="49"/>
        <v>0</v>
      </c>
      <c r="T89" s="503">
        <f t="shared" si="49"/>
        <v>0</v>
      </c>
      <c r="U89" s="503">
        <f t="shared" si="49"/>
        <v>0</v>
      </c>
      <c r="V89" s="503">
        <f t="shared" si="49"/>
        <v>0</v>
      </c>
      <c r="W89" s="503">
        <f t="shared" si="49"/>
        <v>0</v>
      </c>
      <c r="X89" s="503">
        <f t="shared" si="49"/>
        <v>0</v>
      </c>
      <c r="Y89" s="503">
        <f t="shared" si="49"/>
        <v>0</v>
      </c>
      <c r="Z89" s="503">
        <f t="shared" si="49"/>
        <v>0</v>
      </c>
      <c r="AA89" s="503">
        <f t="shared" si="49"/>
        <v>0</v>
      </c>
      <c r="AB89" s="503">
        <f t="shared" si="49"/>
        <v>0</v>
      </c>
      <c r="AC89" s="503">
        <f t="shared" si="49"/>
        <v>0</v>
      </c>
      <c r="AD89" s="503">
        <f t="shared" si="49"/>
        <v>0</v>
      </c>
      <c r="AE89" s="503">
        <f t="shared" si="49"/>
        <v>0</v>
      </c>
      <c r="AF89" s="503">
        <f t="shared" si="49"/>
        <v>0</v>
      </c>
      <c r="AG89" s="503">
        <f t="shared" si="49"/>
        <v>0</v>
      </c>
      <c r="AH89" s="503">
        <f t="shared" si="49"/>
        <v>0</v>
      </c>
      <c r="AI89" s="503">
        <f t="shared" si="49"/>
        <v>0</v>
      </c>
      <c r="AJ89" s="503">
        <f t="shared" si="49"/>
        <v>0</v>
      </c>
      <c r="AK89" s="503">
        <f t="shared" si="49"/>
        <v>0</v>
      </c>
      <c r="AL89" s="503">
        <f t="shared" si="49"/>
        <v>0</v>
      </c>
      <c r="AM89" s="503">
        <f t="shared" si="49"/>
        <v>0</v>
      </c>
      <c r="AN89" s="503">
        <f t="shared" si="49"/>
        <v>0</v>
      </c>
      <c r="AO89" s="503">
        <f t="shared" si="49"/>
        <v>0</v>
      </c>
      <c r="AP89" s="503">
        <f t="shared" si="49"/>
        <v>0</v>
      </c>
      <c r="AQ89" s="503">
        <f t="shared" si="49"/>
        <v>0</v>
      </c>
      <c r="AR89" s="503">
        <f t="shared" si="49"/>
        <v>0</v>
      </c>
      <c r="AS89" s="503">
        <f t="shared" si="49"/>
        <v>0</v>
      </c>
      <c r="AT89" s="503">
        <f t="shared" si="49"/>
        <v>0</v>
      </c>
      <c r="AU89" s="503">
        <f t="shared" si="49"/>
        <v>0</v>
      </c>
      <c r="AV89" s="503">
        <f t="shared" si="49"/>
        <v>0</v>
      </c>
      <c r="AW89" s="503">
        <f t="shared" si="49"/>
        <v>0</v>
      </c>
      <c r="AX89" s="503">
        <f t="shared" si="49"/>
        <v>0</v>
      </c>
      <c r="AY89" s="503">
        <f t="shared" si="49"/>
        <v>0</v>
      </c>
      <c r="AZ89" s="503">
        <f t="shared" si="49"/>
        <v>0</v>
      </c>
      <c r="BA89" s="503">
        <f t="shared" si="49"/>
        <v>0</v>
      </c>
      <c r="BB89" s="503">
        <f t="shared" si="49"/>
        <v>0</v>
      </c>
      <c r="BC89" s="503">
        <f t="shared" si="49"/>
        <v>0</v>
      </c>
      <c r="BD89" s="503">
        <f t="shared" si="49"/>
        <v>0</v>
      </c>
      <c r="BE89" s="503">
        <f t="shared" si="49"/>
        <v>0</v>
      </c>
      <c r="BF89" s="503">
        <f t="shared" si="49"/>
        <v>0</v>
      </c>
      <c r="BG89" s="503">
        <f t="shared" si="49"/>
        <v>0</v>
      </c>
      <c r="BH89" s="503">
        <f t="shared" si="49"/>
        <v>0</v>
      </c>
      <c r="BI89" s="503">
        <f t="shared" si="49"/>
        <v>0</v>
      </c>
      <c r="BJ89" s="503">
        <f t="shared" si="49"/>
        <v>0</v>
      </c>
      <c r="BK89" s="503">
        <f t="shared" si="49"/>
        <v>0</v>
      </c>
      <c r="BL89" s="503">
        <f t="shared" si="49"/>
        <v>0</v>
      </c>
      <c r="BM89" s="503">
        <f t="shared" si="49"/>
        <v>0</v>
      </c>
      <c r="BN89" s="503">
        <f t="shared" si="49"/>
        <v>0</v>
      </c>
      <c r="BO89" s="503">
        <f t="shared" si="49"/>
        <v>0</v>
      </c>
      <c r="BP89" s="503">
        <f t="shared" ref="BP89:BT89" si="50">SUM(BP84:BP88)</f>
        <v>0</v>
      </c>
      <c r="BQ89" s="503">
        <f t="shared" si="50"/>
        <v>0</v>
      </c>
      <c r="BR89" s="503">
        <f t="shared" si="50"/>
        <v>0</v>
      </c>
      <c r="BS89" s="503">
        <f t="shared" si="50"/>
        <v>0</v>
      </c>
      <c r="BT89" s="503">
        <f t="shared" si="50"/>
        <v>0</v>
      </c>
      <c r="BU89" s="503">
        <f t="shared" ref="BU89" si="51">SUM(BU84:BU88)</f>
        <v>0</v>
      </c>
    </row>
    <row r="90" spans="1:73" ht="12" customHeight="1" x14ac:dyDescent="0.2">
      <c r="B90" s="3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3"/>
      <c r="BL90" s="193"/>
      <c r="BM90" s="193"/>
      <c r="BN90" s="193"/>
      <c r="BO90" s="193"/>
      <c r="BP90" s="193"/>
    </row>
    <row r="91" spans="1:73" s="8" customFormat="1" ht="12" customHeight="1" x14ac:dyDescent="0.25">
      <c r="A91" s="518" t="s">
        <v>604</v>
      </c>
      <c r="B91" s="519" t="s">
        <v>424</v>
      </c>
      <c r="C91" s="242" t="s">
        <v>358</v>
      </c>
      <c r="D91" s="520" t="str">
        <f t="shared" ref="D91:BO91" si="52">D4</f>
        <v/>
      </c>
      <c r="E91" s="520" t="str">
        <f t="shared" si="52"/>
        <v/>
      </c>
      <c r="F91" s="520" t="str">
        <f t="shared" si="52"/>
        <v/>
      </c>
      <c r="G91" s="520" t="str">
        <f t="shared" si="52"/>
        <v/>
      </c>
      <c r="H91" s="520" t="str">
        <f t="shared" si="52"/>
        <v/>
      </c>
      <c r="I91" s="520" t="str">
        <f t="shared" si="52"/>
        <v/>
      </c>
      <c r="J91" s="520" t="str">
        <f t="shared" si="52"/>
        <v/>
      </c>
      <c r="K91" s="520" t="str">
        <f t="shared" si="52"/>
        <v/>
      </c>
      <c r="L91" s="520" t="str">
        <f t="shared" si="52"/>
        <v/>
      </c>
      <c r="M91" s="520" t="str">
        <f t="shared" si="52"/>
        <v/>
      </c>
      <c r="N91" s="520" t="str">
        <f t="shared" si="52"/>
        <v/>
      </c>
      <c r="O91" s="520" t="str">
        <f t="shared" si="52"/>
        <v/>
      </c>
      <c r="P91" s="520" t="str">
        <f t="shared" si="52"/>
        <v/>
      </c>
      <c r="Q91" s="520" t="str">
        <f t="shared" si="52"/>
        <v/>
      </c>
      <c r="R91" s="520" t="str">
        <f t="shared" si="52"/>
        <v/>
      </c>
      <c r="S91" s="520" t="str">
        <f t="shared" si="52"/>
        <v/>
      </c>
      <c r="T91" s="520" t="str">
        <f t="shared" si="52"/>
        <v/>
      </c>
      <c r="U91" s="520" t="str">
        <f t="shared" si="52"/>
        <v/>
      </c>
      <c r="V91" s="520" t="str">
        <f t="shared" si="52"/>
        <v/>
      </c>
      <c r="W91" s="520" t="str">
        <f t="shared" si="52"/>
        <v/>
      </c>
      <c r="X91" s="520" t="str">
        <f t="shared" si="52"/>
        <v/>
      </c>
      <c r="Y91" s="520" t="str">
        <f t="shared" si="52"/>
        <v/>
      </c>
      <c r="Z91" s="520" t="str">
        <f t="shared" si="52"/>
        <v/>
      </c>
      <c r="AA91" s="520" t="str">
        <f t="shared" si="52"/>
        <v/>
      </c>
      <c r="AB91" s="520" t="str">
        <f t="shared" si="52"/>
        <v/>
      </c>
      <c r="AC91" s="520" t="str">
        <f t="shared" si="52"/>
        <v/>
      </c>
      <c r="AD91" s="520" t="str">
        <f t="shared" si="52"/>
        <v/>
      </c>
      <c r="AE91" s="520" t="str">
        <f t="shared" si="52"/>
        <v/>
      </c>
      <c r="AF91" s="520" t="str">
        <f t="shared" si="52"/>
        <v/>
      </c>
      <c r="AG91" s="520" t="str">
        <f t="shared" si="52"/>
        <v/>
      </c>
      <c r="AH91" s="520" t="str">
        <f t="shared" si="52"/>
        <v/>
      </c>
      <c r="AI91" s="520" t="str">
        <f t="shared" si="52"/>
        <v/>
      </c>
      <c r="AJ91" s="520" t="str">
        <f t="shared" si="52"/>
        <v/>
      </c>
      <c r="AK91" s="520" t="str">
        <f t="shared" si="52"/>
        <v/>
      </c>
      <c r="AL91" s="520" t="str">
        <f t="shared" si="52"/>
        <v/>
      </c>
      <c r="AM91" s="520" t="str">
        <f t="shared" si="52"/>
        <v/>
      </c>
      <c r="AN91" s="520" t="str">
        <f t="shared" si="52"/>
        <v/>
      </c>
      <c r="AO91" s="520" t="str">
        <f t="shared" si="52"/>
        <v/>
      </c>
      <c r="AP91" s="520" t="str">
        <f t="shared" si="52"/>
        <v/>
      </c>
      <c r="AQ91" s="520" t="str">
        <f t="shared" si="52"/>
        <v/>
      </c>
      <c r="AR91" s="520" t="str">
        <f t="shared" si="52"/>
        <v/>
      </c>
      <c r="AS91" s="520" t="str">
        <f t="shared" si="52"/>
        <v/>
      </c>
      <c r="AT91" s="520" t="str">
        <f t="shared" si="52"/>
        <v/>
      </c>
      <c r="AU91" s="520" t="str">
        <f t="shared" si="52"/>
        <v/>
      </c>
      <c r="AV91" s="520" t="str">
        <f t="shared" si="52"/>
        <v/>
      </c>
      <c r="AW91" s="520" t="str">
        <f t="shared" si="52"/>
        <v/>
      </c>
      <c r="AX91" s="520" t="str">
        <f t="shared" si="52"/>
        <v/>
      </c>
      <c r="AY91" s="520" t="str">
        <f t="shared" si="52"/>
        <v/>
      </c>
      <c r="AZ91" s="520" t="str">
        <f t="shared" si="52"/>
        <v/>
      </c>
      <c r="BA91" s="520" t="str">
        <f t="shared" si="52"/>
        <v/>
      </c>
      <c r="BB91" s="520" t="str">
        <f t="shared" si="52"/>
        <v/>
      </c>
      <c r="BC91" s="520" t="str">
        <f t="shared" si="52"/>
        <v/>
      </c>
      <c r="BD91" s="520" t="str">
        <f t="shared" si="52"/>
        <v/>
      </c>
      <c r="BE91" s="520" t="str">
        <f t="shared" si="52"/>
        <v/>
      </c>
      <c r="BF91" s="520" t="str">
        <f t="shared" si="52"/>
        <v/>
      </c>
      <c r="BG91" s="520" t="str">
        <f t="shared" si="52"/>
        <v/>
      </c>
      <c r="BH91" s="520" t="str">
        <f t="shared" si="52"/>
        <v/>
      </c>
      <c r="BI91" s="520" t="str">
        <f t="shared" si="52"/>
        <v/>
      </c>
      <c r="BJ91" s="520" t="str">
        <f t="shared" si="52"/>
        <v/>
      </c>
      <c r="BK91" s="520" t="str">
        <f t="shared" si="52"/>
        <v/>
      </c>
      <c r="BL91" s="520" t="str">
        <f t="shared" si="52"/>
        <v/>
      </c>
      <c r="BM91" s="520" t="str">
        <f t="shared" si="52"/>
        <v/>
      </c>
      <c r="BN91" s="520" t="str">
        <f t="shared" si="52"/>
        <v/>
      </c>
      <c r="BO91" s="520" t="str">
        <f t="shared" si="52"/>
        <v/>
      </c>
      <c r="BP91" s="520" t="str">
        <f t="shared" ref="BP91:BU91" si="53">BP4</f>
        <v/>
      </c>
      <c r="BQ91" s="520" t="str">
        <f t="shared" si="53"/>
        <v/>
      </c>
      <c r="BR91" s="520" t="str">
        <f t="shared" si="53"/>
        <v/>
      </c>
      <c r="BS91" s="520" t="str">
        <f t="shared" si="53"/>
        <v/>
      </c>
      <c r="BT91" s="520" t="str">
        <f t="shared" si="53"/>
        <v/>
      </c>
      <c r="BU91" s="520" t="str">
        <f t="shared" si="53"/>
        <v/>
      </c>
    </row>
    <row r="92" spans="1:73" s="264" customFormat="1" x14ac:dyDescent="0.2">
      <c r="A92" s="521"/>
      <c r="B92" s="627"/>
      <c r="C92" s="522">
        <f>SUM(D92:BU92)</f>
        <v>0</v>
      </c>
      <c r="D92" s="433"/>
      <c r="E92" s="433"/>
      <c r="F92" s="433"/>
      <c r="G92" s="433"/>
      <c r="H92" s="433"/>
      <c r="I92" s="433"/>
      <c r="J92" s="433"/>
      <c r="K92" s="433"/>
      <c r="L92" s="433"/>
      <c r="M92" s="433"/>
      <c r="N92" s="433"/>
      <c r="O92" s="433"/>
      <c r="P92" s="433"/>
      <c r="Q92" s="433"/>
      <c r="R92" s="433"/>
      <c r="S92" s="433"/>
      <c r="T92" s="433"/>
      <c r="U92" s="433"/>
      <c r="V92" s="433"/>
      <c r="W92" s="433"/>
      <c r="X92" s="433"/>
      <c r="Y92" s="433"/>
      <c r="Z92" s="433"/>
      <c r="AA92" s="433"/>
      <c r="AB92" s="433"/>
      <c r="AC92" s="433"/>
      <c r="AD92" s="433"/>
      <c r="AE92" s="433"/>
      <c r="AF92" s="433"/>
      <c r="AG92" s="433"/>
      <c r="AH92" s="433"/>
      <c r="AI92" s="433"/>
      <c r="AJ92" s="433"/>
      <c r="AK92" s="433"/>
      <c r="AL92" s="433"/>
      <c r="AM92" s="433"/>
      <c r="AN92" s="433"/>
      <c r="AO92" s="433"/>
      <c r="AP92" s="433"/>
      <c r="AQ92" s="433"/>
      <c r="AR92" s="433"/>
      <c r="AS92" s="433"/>
      <c r="AT92" s="433"/>
      <c r="AU92" s="433"/>
      <c r="AV92" s="433"/>
      <c r="AW92" s="433"/>
      <c r="AX92" s="433"/>
      <c r="AY92" s="433"/>
      <c r="AZ92" s="433"/>
      <c r="BA92" s="433"/>
      <c r="BB92" s="433"/>
      <c r="BC92" s="433"/>
      <c r="BD92" s="433"/>
      <c r="BE92" s="433"/>
      <c r="BF92" s="433"/>
      <c r="BG92" s="433"/>
      <c r="BH92" s="433"/>
      <c r="BI92" s="433"/>
      <c r="BJ92" s="433"/>
      <c r="BK92" s="433"/>
      <c r="BL92" s="433"/>
      <c r="BM92" s="433"/>
      <c r="BN92" s="433"/>
      <c r="BO92" s="433"/>
      <c r="BP92" s="433"/>
      <c r="BQ92" s="433"/>
      <c r="BR92" s="433"/>
      <c r="BS92" s="433"/>
      <c r="BT92" s="433"/>
      <c r="BU92" s="433"/>
    </row>
    <row r="93" spans="1:73" s="264" customFormat="1" x14ac:dyDescent="0.2">
      <c r="A93" s="521"/>
      <c r="B93" s="625"/>
      <c r="C93" s="522">
        <f t="shared" ref="C93:C97" si="54">SUM(D93:BU93)</f>
        <v>0</v>
      </c>
      <c r="D93" s="433"/>
      <c r="E93" s="433"/>
      <c r="F93" s="433"/>
      <c r="G93" s="433"/>
      <c r="H93" s="433"/>
      <c r="I93" s="433"/>
      <c r="J93" s="433"/>
      <c r="K93" s="433"/>
      <c r="L93" s="433"/>
      <c r="M93" s="433"/>
      <c r="N93" s="433"/>
      <c r="O93" s="433"/>
      <c r="P93" s="433"/>
      <c r="Q93" s="433"/>
      <c r="R93" s="433"/>
      <c r="S93" s="433"/>
      <c r="T93" s="433"/>
      <c r="U93" s="433"/>
      <c r="V93" s="433"/>
      <c r="W93" s="433"/>
      <c r="X93" s="433"/>
      <c r="Y93" s="433"/>
      <c r="Z93" s="433"/>
      <c r="AA93" s="433"/>
      <c r="AB93" s="433"/>
      <c r="AC93" s="433"/>
      <c r="AD93" s="433"/>
      <c r="AE93" s="433"/>
      <c r="AF93" s="433"/>
      <c r="AG93" s="433"/>
      <c r="AH93" s="433"/>
      <c r="AI93" s="433"/>
      <c r="AJ93" s="433"/>
      <c r="AK93" s="433"/>
      <c r="AL93" s="433"/>
      <c r="AM93" s="433"/>
      <c r="AN93" s="433"/>
      <c r="AO93" s="433"/>
      <c r="AP93" s="433"/>
      <c r="AQ93" s="433"/>
      <c r="AR93" s="433"/>
      <c r="AS93" s="433"/>
      <c r="AT93" s="433"/>
      <c r="AU93" s="433"/>
      <c r="AV93" s="433"/>
      <c r="AW93" s="433"/>
      <c r="AX93" s="433"/>
      <c r="AY93" s="433"/>
      <c r="AZ93" s="433"/>
      <c r="BA93" s="433"/>
      <c r="BB93" s="433"/>
      <c r="BC93" s="433"/>
      <c r="BD93" s="433"/>
      <c r="BE93" s="433"/>
      <c r="BF93" s="433"/>
      <c r="BG93" s="433"/>
      <c r="BH93" s="433"/>
      <c r="BI93" s="433"/>
      <c r="BJ93" s="433"/>
      <c r="BK93" s="433"/>
      <c r="BL93" s="433"/>
      <c r="BM93" s="433"/>
      <c r="BN93" s="433"/>
      <c r="BO93" s="433"/>
      <c r="BP93" s="433"/>
      <c r="BQ93" s="433"/>
      <c r="BR93" s="433"/>
      <c r="BS93" s="433"/>
      <c r="BT93" s="433"/>
      <c r="BU93" s="433"/>
    </row>
    <row r="94" spans="1:73" s="264" customFormat="1" x14ac:dyDescent="0.2">
      <c r="A94" s="521"/>
      <c r="B94" s="625"/>
      <c r="C94" s="522">
        <f t="shared" si="54"/>
        <v>0</v>
      </c>
      <c r="D94" s="433"/>
      <c r="E94" s="433"/>
      <c r="F94" s="433"/>
      <c r="G94" s="433"/>
      <c r="H94" s="433"/>
      <c r="I94" s="433"/>
      <c r="J94" s="433"/>
      <c r="K94" s="433"/>
      <c r="L94" s="433"/>
      <c r="M94" s="433"/>
      <c r="N94" s="433"/>
      <c r="O94" s="433"/>
      <c r="P94" s="433"/>
      <c r="Q94" s="433"/>
      <c r="R94" s="433"/>
      <c r="S94" s="433"/>
      <c r="T94" s="433"/>
      <c r="U94" s="433"/>
      <c r="V94" s="433"/>
      <c r="W94" s="433"/>
      <c r="X94" s="433"/>
      <c r="Y94" s="433"/>
      <c r="Z94" s="433"/>
      <c r="AA94" s="433"/>
      <c r="AB94" s="433"/>
      <c r="AC94" s="433"/>
      <c r="AD94" s="433"/>
      <c r="AE94" s="433"/>
      <c r="AF94" s="433"/>
      <c r="AG94" s="433"/>
      <c r="AH94" s="433"/>
      <c r="AI94" s="433"/>
      <c r="AJ94" s="433"/>
      <c r="AK94" s="433"/>
      <c r="AL94" s="433"/>
      <c r="AM94" s="433"/>
      <c r="AN94" s="433"/>
      <c r="AO94" s="433"/>
      <c r="AP94" s="433"/>
      <c r="AQ94" s="433"/>
      <c r="AR94" s="433"/>
      <c r="AS94" s="433"/>
      <c r="AT94" s="433"/>
      <c r="AU94" s="433"/>
      <c r="AV94" s="433"/>
      <c r="AW94" s="433"/>
      <c r="AX94" s="433"/>
      <c r="AY94" s="433"/>
      <c r="AZ94" s="433"/>
      <c r="BA94" s="433"/>
      <c r="BB94" s="433"/>
      <c r="BC94" s="433"/>
      <c r="BD94" s="433"/>
      <c r="BE94" s="433"/>
      <c r="BF94" s="433"/>
      <c r="BG94" s="433"/>
      <c r="BH94" s="433"/>
      <c r="BI94" s="433"/>
      <c r="BJ94" s="433"/>
      <c r="BK94" s="433"/>
      <c r="BL94" s="433"/>
      <c r="BM94" s="433"/>
      <c r="BN94" s="433"/>
      <c r="BO94" s="433"/>
      <c r="BP94" s="433"/>
      <c r="BQ94" s="433"/>
      <c r="BR94" s="433"/>
      <c r="BS94" s="433"/>
      <c r="BT94" s="433"/>
      <c r="BU94" s="433"/>
    </row>
    <row r="95" spans="1:73" s="264" customFormat="1" x14ac:dyDescent="0.2">
      <c r="A95" s="521"/>
      <c r="B95" s="625"/>
      <c r="C95" s="522">
        <f t="shared" si="54"/>
        <v>0</v>
      </c>
      <c r="D95" s="433"/>
      <c r="E95" s="433"/>
      <c r="F95" s="433"/>
      <c r="G95" s="433"/>
      <c r="H95" s="433"/>
      <c r="I95" s="433"/>
      <c r="J95" s="433"/>
      <c r="K95" s="433"/>
      <c r="L95" s="433"/>
      <c r="M95" s="433"/>
      <c r="N95" s="433"/>
      <c r="O95" s="433"/>
      <c r="P95" s="433"/>
      <c r="Q95" s="433"/>
      <c r="R95" s="433"/>
      <c r="S95" s="433"/>
      <c r="T95" s="433"/>
      <c r="U95" s="433"/>
      <c r="V95" s="433"/>
      <c r="W95" s="433"/>
      <c r="X95" s="433"/>
      <c r="Y95" s="433"/>
      <c r="Z95" s="433"/>
      <c r="AA95" s="433"/>
      <c r="AB95" s="433"/>
      <c r="AC95" s="433"/>
      <c r="AD95" s="433"/>
      <c r="AE95" s="433"/>
      <c r="AF95" s="433"/>
      <c r="AG95" s="433"/>
      <c r="AH95" s="433"/>
      <c r="AI95" s="433"/>
      <c r="AJ95" s="433"/>
      <c r="AK95" s="433"/>
      <c r="AL95" s="433"/>
      <c r="AM95" s="433"/>
      <c r="AN95" s="433"/>
      <c r="AO95" s="433"/>
      <c r="AP95" s="433"/>
      <c r="AQ95" s="433"/>
      <c r="AR95" s="433"/>
      <c r="AS95" s="433"/>
      <c r="AT95" s="433"/>
      <c r="AU95" s="433"/>
      <c r="AV95" s="433"/>
      <c r="AW95" s="433"/>
      <c r="AX95" s="433"/>
      <c r="AY95" s="433"/>
      <c r="AZ95" s="433"/>
      <c r="BA95" s="433"/>
      <c r="BB95" s="433"/>
      <c r="BC95" s="433"/>
      <c r="BD95" s="433"/>
      <c r="BE95" s="433"/>
      <c r="BF95" s="433"/>
      <c r="BG95" s="433"/>
      <c r="BH95" s="433"/>
      <c r="BI95" s="433"/>
      <c r="BJ95" s="433"/>
      <c r="BK95" s="433"/>
      <c r="BL95" s="433"/>
      <c r="BM95" s="433"/>
      <c r="BN95" s="433"/>
      <c r="BO95" s="433"/>
      <c r="BP95" s="433"/>
      <c r="BQ95" s="433"/>
      <c r="BR95" s="433"/>
      <c r="BS95" s="433"/>
      <c r="BT95" s="433"/>
      <c r="BU95" s="433"/>
    </row>
    <row r="96" spans="1:73" s="264" customFormat="1" x14ac:dyDescent="0.2">
      <c r="A96" s="521"/>
      <c r="B96" s="626"/>
      <c r="C96" s="522">
        <f t="shared" si="54"/>
        <v>0</v>
      </c>
      <c r="D96" s="433"/>
      <c r="E96" s="433"/>
      <c r="F96" s="433"/>
      <c r="G96" s="433"/>
      <c r="H96" s="433"/>
      <c r="I96" s="433"/>
      <c r="J96" s="433"/>
      <c r="K96" s="433"/>
      <c r="L96" s="433"/>
      <c r="M96" s="433"/>
      <c r="N96" s="433"/>
      <c r="O96" s="433"/>
      <c r="P96" s="433"/>
      <c r="Q96" s="433"/>
      <c r="R96" s="433"/>
      <c r="S96" s="433"/>
      <c r="T96" s="433"/>
      <c r="U96" s="433"/>
      <c r="V96" s="433"/>
      <c r="W96" s="433"/>
      <c r="X96" s="433"/>
      <c r="Y96" s="433"/>
      <c r="Z96" s="433"/>
      <c r="AA96" s="433"/>
      <c r="AB96" s="433"/>
      <c r="AC96" s="433"/>
      <c r="AD96" s="433"/>
      <c r="AE96" s="433"/>
      <c r="AF96" s="433"/>
      <c r="AG96" s="433"/>
      <c r="AH96" s="433"/>
      <c r="AI96" s="433"/>
      <c r="AJ96" s="433"/>
      <c r="AK96" s="433"/>
      <c r="AL96" s="433"/>
      <c r="AM96" s="433"/>
      <c r="AN96" s="433"/>
      <c r="AO96" s="433"/>
      <c r="AP96" s="433"/>
      <c r="AQ96" s="433"/>
      <c r="AR96" s="433"/>
      <c r="AS96" s="433"/>
      <c r="AT96" s="433"/>
      <c r="AU96" s="433"/>
      <c r="AV96" s="433"/>
      <c r="AW96" s="433"/>
      <c r="AX96" s="433"/>
      <c r="AY96" s="433"/>
      <c r="AZ96" s="433"/>
      <c r="BA96" s="433"/>
      <c r="BB96" s="433"/>
      <c r="BC96" s="433"/>
      <c r="BD96" s="433"/>
      <c r="BE96" s="433"/>
      <c r="BF96" s="433"/>
      <c r="BG96" s="433"/>
      <c r="BH96" s="433"/>
      <c r="BI96" s="433"/>
      <c r="BJ96" s="433"/>
      <c r="BK96" s="433"/>
      <c r="BL96" s="433"/>
      <c r="BM96" s="433"/>
      <c r="BN96" s="433"/>
      <c r="BO96" s="433"/>
      <c r="BP96" s="433"/>
      <c r="BQ96" s="433"/>
      <c r="BR96" s="433"/>
      <c r="BS96" s="433"/>
      <c r="BT96" s="433"/>
      <c r="BU96" s="433"/>
    </row>
    <row r="97" spans="1:73" s="264" customFormat="1" ht="12" customHeight="1" x14ac:dyDescent="0.25">
      <c r="A97" s="515" t="s">
        <v>594</v>
      </c>
      <c r="B97" s="523">
        <f>B122</f>
        <v>0</v>
      </c>
      <c r="C97" s="523">
        <f t="shared" si="54"/>
        <v>0</v>
      </c>
      <c r="D97" s="525">
        <f>SUM(D92:D96)</f>
        <v>0</v>
      </c>
      <c r="E97" s="525">
        <f t="shared" ref="E97:BP97" si="55">SUM(E92:E96)</f>
        <v>0</v>
      </c>
      <c r="F97" s="525">
        <f t="shared" si="55"/>
        <v>0</v>
      </c>
      <c r="G97" s="525">
        <f t="shared" si="55"/>
        <v>0</v>
      </c>
      <c r="H97" s="525">
        <f t="shared" si="55"/>
        <v>0</v>
      </c>
      <c r="I97" s="525">
        <f t="shared" si="55"/>
        <v>0</v>
      </c>
      <c r="J97" s="525">
        <f t="shared" si="55"/>
        <v>0</v>
      </c>
      <c r="K97" s="525">
        <f t="shared" si="55"/>
        <v>0</v>
      </c>
      <c r="L97" s="525">
        <f t="shared" si="55"/>
        <v>0</v>
      </c>
      <c r="M97" s="525">
        <f t="shared" si="55"/>
        <v>0</v>
      </c>
      <c r="N97" s="525">
        <f t="shared" si="55"/>
        <v>0</v>
      </c>
      <c r="O97" s="525">
        <f t="shared" si="55"/>
        <v>0</v>
      </c>
      <c r="P97" s="525">
        <f t="shared" si="55"/>
        <v>0</v>
      </c>
      <c r="Q97" s="525">
        <f t="shared" si="55"/>
        <v>0</v>
      </c>
      <c r="R97" s="525">
        <f t="shared" si="55"/>
        <v>0</v>
      </c>
      <c r="S97" s="525">
        <f t="shared" si="55"/>
        <v>0</v>
      </c>
      <c r="T97" s="525">
        <f t="shared" si="55"/>
        <v>0</v>
      </c>
      <c r="U97" s="525">
        <f t="shared" si="55"/>
        <v>0</v>
      </c>
      <c r="V97" s="525">
        <f t="shared" si="55"/>
        <v>0</v>
      </c>
      <c r="W97" s="525">
        <f t="shared" si="55"/>
        <v>0</v>
      </c>
      <c r="X97" s="525">
        <f t="shared" si="55"/>
        <v>0</v>
      </c>
      <c r="Y97" s="525">
        <f t="shared" si="55"/>
        <v>0</v>
      </c>
      <c r="Z97" s="525">
        <f t="shared" si="55"/>
        <v>0</v>
      </c>
      <c r="AA97" s="525">
        <f t="shared" si="55"/>
        <v>0</v>
      </c>
      <c r="AB97" s="525">
        <f t="shared" si="55"/>
        <v>0</v>
      </c>
      <c r="AC97" s="525">
        <f t="shared" si="55"/>
        <v>0</v>
      </c>
      <c r="AD97" s="525">
        <f t="shared" si="55"/>
        <v>0</v>
      </c>
      <c r="AE97" s="525">
        <f t="shared" si="55"/>
        <v>0</v>
      </c>
      <c r="AF97" s="525">
        <f t="shared" si="55"/>
        <v>0</v>
      </c>
      <c r="AG97" s="525">
        <f t="shared" si="55"/>
        <v>0</v>
      </c>
      <c r="AH97" s="525">
        <f t="shared" si="55"/>
        <v>0</v>
      </c>
      <c r="AI97" s="525">
        <f t="shared" si="55"/>
        <v>0</v>
      </c>
      <c r="AJ97" s="525">
        <f t="shared" si="55"/>
        <v>0</v>
      </c>
      <c r="AK97" s="525">
        <f t="shared" si="55"/>
        <v>0</v>
      </c>
      <c r="AL97" s="525">
        <f t="shared" si="55"/>
        <v>0</v>
      </c>
      <c r="AM97" s="525">
        <f t="shared" si="55"/>
        <v>0</v>
      </c>
      <c r="AN97" s="525">
        <f t="shared" si="55"/>
        <v>0</v>
      </c>
      <c r="AO97" s="525">
        <f t="shared" si="55"/>
        <v>0</v>
      </c>
      <c r="AP97" s="525">
        <f t="shared" si="55"/>
        <v>0</v>
      </c>
      <c r="AQ97" s="525">
        <f t="shared" si="55"/>
        <v>0</v>
      </c>
      <c r="AR97" s="525">
        <f t="shared" si="55"/>
        <v>0</v>
      </c>
      <c r="AS97" s="525">
        <f t="shared" si="55"/>
        <v>0</v>
      </c>
      <c r="AT97" s="525">
        <f t="shared" si="55"/>
        <v>0</v>
      </c>
      <c r="AU97" s="525">
        <f t="shared" si="55"/>
        <v>0</v>
      </c>
      <c r="AV97" s="525">
        <f t="shared" si="55"/>
        <v>0</v>
      </c>
      <c r="AW97" s="525">
        <f t="shared" si="55"/>
        <v>0</v>
      </c>
      <c r="AX97" s="525">
        <f t="shared" si="55"/>
        <v>0</v>
      </c>
      <c r="AY97" s="525">
        <f t="shared" si="55"/>
        <v>0</v>
      </c>
      <c r="AZ97" s="525">
        <f t="shared" si="55"/>
        <v>0</v>
      </c>
      <c r="BA97" s="525">
        <f t="shared" si="55"/>
        <v>0</v>
      </c>
      <c r="BB97" s="525">
        <f t="shared" si="55"/>
        <v>0</v>
      </c>
      <c r="BC97" s="525">
        <f t="shared" si="55"/>
        <v>0</v>
      </c>
      <c r="BD97" s="525">
        <f t="shared" si="55"/>
        <v>0</v>
      </c>
      <c r="BE97" s="525">
        <f t="shared" si="55"/>
        <v>0</v>
      </c>
      <c r="BF97" s="525">
        <f t="shared" si="55"/>
        <v>0</v>
      </c>
      <c r="BG97" s="525">
        <f t="shared" si="55"/>
        <v>0</v>
      </c>
      <c r="BH97" s="525">
        <f t="shared" si="55"/>
        <v>0</v>
      </c>
      <c r="BI97" s="525">
        <f t="shared" si="55"/>
        <v>0</v>
      </c>
      <c r="BJ97" s="525">
        <f t="shared" si="55"/>
        <v>0</v>
      </c>
      <c r="BK97" s="525">
        <f t="shared" si="55"/>
        <v>0</v>
      </c>
      <c r="BL97" s="525">
        <f t="shared" si="55"/>
        <v>0</v>
      </c>
      <c r="BM97" s="525">
        <f t="shared" si="55"/>
        <v>0</v>
      </c>
      <c r="BN97" s="525">
        <f t="shared" si="55"/>
        <v>0</v>
      </c>
      <c r="BO97" s="525">
        <f t="shared" si="55"/>
        <v>0</v>
      </c>
      <c r="BP97" s="525">
        <f t="shared" si="55"/>
        <v>0</v>
      </c>
      <c r="BQ97" s="525">
        <f t="shared" ref="BQ97:BU97" si="56">SUM(BQ92:BQ96)</f>
        <v>0</v>
      </c>
      <c r="BR97" s="525">
        <f t="shared" si="56"/>
        <v>0</v>
      </c>
      <c r="BS97" s="525">
        <f t="shared" si="56"/>
        <v>0</v>
      </c>
      <c r="BT97" s="525">
        <f t="shared" si="56"/>
        <v>0</v>
      </c>
      <c r="BU97" s="525">
        <f t="shared" si="56"/>
        <v>0</v>
      </c>
    </row>
    <row r="98" spans="1:73" ht="12" customHeight="1" x14ac:dyDescent="0.2">
      <c r="B98" s="3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3"/>
      <c r="BL98" s="193"/>
      <c r="BM98" s="193"/>
      <c r="BN98" s="193"/>
      <c r="BO98" s="193"/>
      <c r="BP98" s="193"/>
    </row>
    <row r="99" spans="1:73" s="24" customFormat="1" ht="12" customHeight="1" x14ac:dyDescent="0.25">
      <c r="A99" s="92" t="s">
        <v>460</v>
      </c>
      <c r="B99" s="278"/>
      <c r="C99" s="279">
        <f>SUM(D99:BU99)</f>
        <v>0</v>
      </c>
      <c r="D99" s="277">
        <f>SUM(D10,D40:D42,D73,D81,D89,-D97)</f>
        <v>0</v>
      </c>
      <c r="E99" s="277">
        <f t="shared" ref="E99:BP99" si="57">SUM(E10,E40:E42,E73,E81,E89,-E97)</f>
        <v>0</v>
      </c>
      <c r="F99" s="277">
        <f t="shared" si="57"/>
        <v>0</v>
      </c>
      <c r="G99" s="277">
        <f t="shared" si="57"/>
        <v>0</v>
      </c>
      <c r="H99" s="277">
        <f t="shared" si="57"/>
        <v>0</v>
      </c>
      <c r="I99" s="277">
        <f t="shared" si="57"/>
        <v>0</v>
      </c>
      <c r="J99" s="277">
        <f t="shared" si="57"/>
        <v>0</v>
      </c>
      <c r="K99" s="277">
        <f t="shared" si="57"/>
        <v>0</v>
      </c>
      <c r="L99" s="277">
        <f t="shared" si="57"/>
        <v>0</v>
      </c>
      <c r="M99" s="277">
        <f t="shared" si="57"/>
        <v>0</v>
      </c>
      <c r="N99" s="277">
        <f t="shared" si="57"/>
        <v>0</v>
      </c>
      <c r="O99" s="277">
        <f t="shared" si="57"/>
        <v>0</v>
      </c>
      <c r="P99" s="277">
        <f t="shared" si="57"/>
        <v>0</v>
      </c>
      <c r="Q99" s="277">
        <f t="shared" si="57"/>
        <v>0</v>
      </c>
      <c r="R99" s="277">
        <f t="shared" si="57"/>
        <v>0</v>
      </c>
      <c r="S99" s="277">
        <f t="shared" si="57"/>
        <v>0</v>
      </c>
      <c r="T99" s="277">
        <f t="shared" si="57"/>
        <v>0</v>
      </c>
      <c r="U99" s="277">
        <f t="shared" si="57"/>
        <v>0</v>
      </c>
      <c r="V99" s="277">
        <f t="shared" si="57"/>
        <v>0</v>
      </c>
      <c r="W99" s="277">
        <f t="shared" si="57"/>
        <v>0</v>
      </c>
      <c r="X99" s="277">
        <f t="shared" si="57"/>
        <v>0</v>
      </c>
      <c r="Y99" s="277">
        <f t="shared" si="57"/>
        <v>0</v>
      </c>
      <c r="Z99" s="277">
        <f t="shared" si="57"/>
        <v>0</v>
      </c>
      <c r="AA99" s="277">
        <f t="shared" si="57"/>
        <v>0</v>
      </c>
      <c r="AB99" s="277">
        <f t="shared" si="57"/>
        <v>0</v>
      </c>
      <c r="AC99" s="277">
        <f t="shared" si="57"/>
        <v>0</v>
      </c>
      <c r="AD99" s="277">
        <f t="shared" si="57"/>
        <v>0</v>
      </c>
      <c r="AE99" s="277">
        <f t="shared" si="57"/>
        <v>0</v>
      </c>
      <c r="AF99" s="277">
        <f t="shared" si="57"/>
        <v>0</v>
      </c>
      <c r="AG99" s="277">
        <f t="shared" si="57"/>
        <v>0</v>
      </c>
      <c r="AH99" s="277">
        <f t="shared" si="57"/>
        <v>0</v>
      </c>
      <c r="AI99" s="277">
        <f t="shared" si="57"/>
        <v>0</v>
      </c>
      <c r="AJ99" s="277">
        <f t="shared" si="57"/>
        <v>0</v>
      </c>
      <c r="AK99" s="277">
        <f t="shared" si="57"/>
        <v>0</v>
      </c>
      <c r="AL99" s="277">
        <f t="shared" si="57"/>
        <v>0</v>
      </c>
      <c r="AM99" s="277">
        <f t="shared" si="57"/>
        <v>0</v>
      </c>
      <c r="AN99" s="277">
        <f t="shared" si="57"/>
        <v>0</v>
      </c>
      <c r="AO99" s="277">
        <f t="shared" si="57"/>
        <v>0</v>
      </c>
      <c r="AP99" s="277">
        <f t="shared" si="57"/>
        <v>0</v>
      </c>
      <c r="AQ99" s="277">
        <f t="shared" si="57"/>
        <v>0</v>
      </c>
      <c r="AR99" s="277">
        <f t="shared" si="57"/>
        <v>0</v>
      </c>
      <c r="AS99" s="277">
        <f t="shared" si="57"/>
        <v>0</v>
      </c>
      <c r="AT99" s="277">
        <f t="shared" si="57"/>
        <v>0</v>
      </c>
      <c r="AU99" s="277">
        <f t="shared" si="57"/>
        <v>0</v>
      </c>
      <c r="AV99" s="277">
        <f t="shared" si="57"/>
        <v>0</v>
      </c>
      <c r="AW99" s="277">
        <f t="shared" si="57"/>
        <v>0</v>
      </c>
      <c r="AX99" s="277">
        <f t="shared" si="57"/>
        <v>0</v>
      </c>
      <c r="AY99" s="277">
        <f t="shared" si="57"/>
        <v>0</v>
      </c>
      <c r="AZ99" s="277">
        <f t="shared" si="57"/>
        <v>0</v>
      </c>
      <c r="BA99" s="277">
        <f t="shared" si="57"/>
        <v>0</v>
      </c>
      <c r="BB99" s="277">
        <f t="shared" si="57"/>
        <v>0</v>
      </c>
      <c r="BC99" s="277">
        <f t="shared" si="57"/>
        <v>0</v>
      </c>
      <c r="BD99" s="277">
        <f t="shared" si="57"/>
        <v>0</v>
      </c>
      <c r="BE99" s="277">
        <f t="shared" si="57"/>
        <v>0</v>
      </c>
      <c r="BF99" s="277">
        <f t="shared" si="57"/>
        <v>0</v>
      </c>
      <c r="BG99" s="277">
        <f t="shared" si="57"/>
        <v>0</v>
      </c>
      <c r="BH99" s="277">
        <f t="shared" si="57"/>
        <v>0</v>
      </c>
      <c r="BI99" s="277">
        <f t="shared" si="57"/>
        <v>0</v>
      </c>
      <c r="BJ99" s="277">
        <f t="shared" si="57"/>
        <v>0</v>
      </c>
      <c r="BK99" s="277">
        <f t="shared" si="57"/>
        <v>0</v>
      </c>
      <c r="BL99" s="277">
        <f t="shared" si="57"/>
        <v>0</v>
      </c>
      <c r="BM99" s="277">
        <f t="shared" si="57"/>
        <v>0</v>
      </c>
      <c r="BN99" s="277">
        <f t="shared" si="57"/>
        <v>0</v>
      </c>
      <c r="BO99" s="277">
        <f t="shared" si="57"/>
        <v>0</v>
      </c>
      <c r="BP99" s="277">
        <f t="shared" si="57"/>
        <v>0</v>
      </c>
      <c r="BQ99" s="277">
        <f t="shared" ref="BQ99:BU99" si="58">SUM(BQ10,BQ40:BQ42,BQ73,BQ81,BQ89,-BQ97)</f>
        <v>0</v>
      </c>
      <c r="BR99" s="277">
        <f t="shared" si="58"/>
        <v>0</v>
      </c>
      <c r="BS99" s="277">
        <f t="shared" si="58"/>
        <v>0</v>
      </c>
      <c r="BT99" s="277">
        <f t="shared" si="58"/>
        <v>0</v>
      </c>
      <c r="BU99" s="277">
        <f t="shared" si="58"/>
        <v>0</v>
      </c>
    </row>
    <row r="100" spans="1:73" s="512" customFormat="1" ht="12" customHeight="1" x14ac:dyDescent="0.25">
      <c r="A100" s="507" t="str">
        <f>Factors!$A$42</f>
        <v>Non-QALY Discount Factors @ 3.5% / 3.0%</v>
      </c>
      <c r="B100" s="508"/>
      <c r="C100" s="509">
        <f>SUM(D100:BU100)</f>
        <v>27.5181200477776</v>
      </c>
      <c r="D100" s="510">
        <f>Factors!C$50</f>
        <v>1</v>
      </c>
      <c r="E100" s="510">
        <f>Factors!D$50</f>
        <v>0.96618357487922713</v>
      </c>
      <c r="F100" s="510">
        <f>Factors!E$50</f>
        <v>0.93351070036640305</v>
      </c>
      <c r="G100" s="510">
        <f>Factors!F$50</f>
        <v>0.90194270566802237</v>
      </c>
      <c r="H100" s="510">
        <f>Factors!G$50</f>
        <v>0.87144222769857238</v>
      </c>
      <c r="I100" s="510">
        <f>Factors!H$50</f>
        <v>0.84197316685852408</v>
      </c>
      <c r="J100" s="510">
        <f>Factors!I$50</f>
        <v>0.81350064430775282</v>
      </c>
      <c r="K100" s="510">
        <f>Factors!J$50</f>
        <v>0.78599096068381924</v>
      </c>
      <c r="L100" s="510">
        <f>Factors!K$50</f>
        <v>0.75941155621625056</v>
      </c>
      <c r="M100" s="510">
        <f>Factors!L$50</f>
        <v>0.73373097218961414</v>
      </c>
      <c r="N100" s="510">
        <f>Factors!M$50</f>
        <v>0.70891881370977217</v>
      </c>
      <c r="O100" s="510">
        <f>Factors!N$50</f>
        <v>0.68494571372924851</v>
      </c>
      <c r="P100" s="510">
        <f>Factors!O$50</f>
        <v>0.66178329828912907</v>
      </c>
      <c r="Q100" s="510">
        <f>Factors!P$50</f>
        <v>0.63940415293635666</v>
      </c>
      <c r="R100" s="510">
        <f>Factors!Q$50</f>
        <v>0.61778179027667313</v>
      </c>
      <c r="S100" s="510">
        <f>Factors!R$50</f>
        <v>0.59689061862480497</v>
      </c>
      <c r="T100" s="510">
        <f>Factors!S$50</f>
        <v>0.57670591171478747</v>
      </c>
      <c r="U100" s="510">
        <f>Factors!T$50</f>
        <v>0.55720377943457733</v>
      </c>
      <c r="V100" s="510">
        <f>Factors!U$50</f>
        <v>0.53836113955031628</v>
      </c>
      <c r="W100" s="510">
        <f>Factors!V$50</f>
        <v>0.520155690386779</v>
      </c>
      <c r="X100" s="510">
        <f>Factors!W$50</f>
        <v>0.50256588443167061</v>
      </c>
      <c r="Y100" s="510">
        <f>Factors!X$50</f>
        <v>0.48557090283253201</v>
      </c>
      <c r="Z100" s="510">
        <f>Factors!Y$50</f>
        <v>0.46915063075606961</v>
      </c>
      <c r="AA100" s="510">
        <f>Factors!Z$50</f>
        <v>0.45328563358074364</v>
      </c>
      <c r="AB100" s="510">
        <f>Factors!AA$50</f>
        <v>0.43795713389443836</v>
      </c>
      <c r="AC100" s="510">
        <f>Factors!AB$50</f>
        <v>0.42314698926998878</v>
      </c>
      <c r="AD100" s="510">
        <f>Factors!AC$50</f>
        <v>0.40883767079225974</v>
      </c>
      <c r="AE100" s="510">
        <f>Factors!AD$50</f>
        <v>0.39501224231136212</v>
      </c>
      <c r="AF100" s="510">
        <f>Factors!AE$50</f>
        <v>0.38165434039745133</v>
      </c>
      <c r="AG100" s="510">
        <f>Factors!AF$50</f>
        <v>0.36874815497338298</v>
      </c>
      <c r="AH100" s="510">
        <f>Factors!AG$50</f>
        <v>0.35627841060230242</v>
      </c>
      <c r="AI100" s="510">
        <f>Factors!AH$50</f>
        <v>0.34590136951679845</v>
      </c>
      <c r="AJ100" s="510">
        <f>Factors!AI$50</f>
        <v>0.33582657234640628</v>
      </c>
      <c r="AK100" s="510">
        <f>Factors!AJ$50</f>
        <v>0.32604521587029733</v>
      </c>
      <c r="AL100" s="510">
        <f>Factors!AK$50</f>
        <v>0.31654875327213333</v>
      </c>
      <c r="AM100" s="510">
        <f>Factors!AL$50</f>
        <v>0.30732888667197411</v>
      </c>
      <c r="AN100" s="510">
        <f>Factors!AM$50</f>
        <v>0.29837755987570302</v>
      </c>
      <c r="AO100" s="510">
        <f>Factors!AN$50</f>
        <v>0.28968695133563399</v>
      </c>
      <c r="AP100" s="510">
        <f>Factors!AO$50</f>
        <v>0.28124946731614953</v>
      </c>
      <c r="AQ100" s="510">
        <f>Factors!AP$50</f>
        <v>0.2730577352583976</v>
      </c>
      <c r="AR100" s="510">
        <f>Factors!AQ$50</f>
        <v>0.26510459733825009</v>
      </c>
      <c r="AS100" s="510">
        <f>Factors!AR$50</f>
        <v>0.25738310421189331</v>
      </c>
      <c r="AT100" s="510">
        <f>Factors!AS$50</f>
        <v>0.24988650894358574</v>
      </c>
      <c r="AU100" s="510">
        <f>Factors!AT$50</f>
        <v>0.24260826111027742</v>
      </c>
      <c r="AV100" s="510">
        <f>Factors!AU$50</f>
        <v>0.23554200107793924</v>
      </c>
      <c r="AW100" s="510">
        <f>Factors!AV$50</f>
        <v>0.2286815544446012</v>
      </c>
      <c r="AX100" s="510">
        <f>Factors!AW$50</f>
        <v>0.22202092664524387</v>
      </c>
      <c r="AY100" s="510">
        <f>Factors!AX$50</f>
        <v>0.215554297713829</v>
      </c>
      <c r="AZ100" s="510">
        <f>Factors!AY$50</f>
        <v>0.20927601719789224</v>
      </c>
      <c r="BA100" s="510">
        <f>Factors!AZ$50</f>
        <v>0.20318059922125459</v>
      </c>
      <c r="BB100" s="510">
        <f>Factors!BA$50</f>
        <v>0.19726271769053844</v>
      </c>
      <c r="BC100" s="510">
        <f>Factors!BB$50</f>
        <v>0.19151720164129946</v>
      </c>
      <c r="BD100" s="510">
        <f>Factors!BC$50</f>
        <v>0.18593903071970821</v>
      </c>
      <c r="BE100" s="510">
        <f>Factors!BD$50</f>
        <v>0.18052333079583321</v>
      </c>
      <c r="BF100" s="510">
        <f>Factors!BE$50</f>
        <v>0.17526536970469245</v>
      </c>
      <c r="BG100" s="510">
        <f>Factors!BF$50</f>
        <v>0.17016055311135189</v>
      </c>
      <c r="BH100" s="510">
        <f>Factors!BG$50</f>
        <v>0.16520442049645814</v>
      </c>
      <c r="BI100" s="510">
        <f>Factors!BH$50</f>
        <v>0.16039264125869723</v>
      </c>
      <c r="BJ100" s="510">
        <f>Factors!BI$50</f>
        <v>0.15572101093077401</v>
      </c>
      <c r="BK100" s="510">
        <f>Factors!BJ$50</f>
        <v>0.15118544750560584</v>
      </c>
      <c r="BL100" s="510">
        <f>Factors!BK$50</f>
        <v>0.14678198786952024</v>
      </c>
      <c r="BM100" s="510">
        <f>Factors!BL$50</f>
        <v>0.14250678433934003</v>
      </c>
      <c r="BN100" s="510">
        <f>Factors!BM$50</f>
        <v>0.13835610130033013</v>
      </c>
      <c r="BO100" s="510">
        <f>Factors!BN$50</f>
        <v>0.13432631194206809</v>
      </c>
      <c r="BP100" s="510">
        <f>Factors!BO$50</f>
        <v>0.1304138950893865</v>
      </c>
      <c r="BQ100" s="510">
        <f>Factors!BP$50</f>
        <v>0.12661543212561796</v>
      </c>
      <c r="BR100" s="510">
        <f>Factors!BQ$50</f>
        <v>0.12292760400545433</v>
      </c>
      <c r="BS100" s="510">
        <f>Factors!BR$50</f>
        <v>0.11934718835481002</v>
      </c>
      <c r="BT100" s="510">
        <f>Factors!BS$50</f>
        <v>0.11587105665515536</v>
      </c>
      <c r="BU100" s="510">
        <f>Factors!BT$50</f>
        <v>0.11249617150985958</v>
      </c>
    </row>
    <row r="101" spans="1:73" s="24" customFormat="1" ht="12" customHeight="1" x14ac:dyDescent="0.25">
      <c r="A101" s="92" t="s">
        <v>355</v>
      </c>
      <c r="B101" s="279">
        <f>IF(C101=0,0,C101/$B$104)</f>
        <v>0</v>
      </c>
      <c r="C101" s="279">
        <f>SUM(D101:BU101)</f>
        <v>0</v>
      </c>
      <c r="D101" s="277">
        <f t="shared" ref="D101:BO101" si="59">D99*D100</f>
        <v>0</v>
      </c>
      <c r="E101" s="277">
        <f t="shared" si="59"/>
        <v>0</v>
      </c>
      <c r="F101" s="277">
        <f t="shared" si="59"/>
        <v>0</v>
      </c>
      <c r="G101" s="277">
        <f t="shared" si="59"/>
        <v>0</v>
      </c>
      <c r="H101" s="277">
        <f t="shared" si="59"/>
        <v>0</v>
      </c>
      <c r="I101" s="277">
        <f t="shared" si="59"/>
        <v>0</v>
      </c>
      <c r="J101" s="277">
        <f t="shared" si="59"/>
        <v>0</v>
      </c>
      <c r="K101" s="277">
        <f t="shared" si="59"/>
        <v>0</v>
      </c>
      <c r="L101" s="277">
        <f t="shared" si="59"/>
        <v>0</v>
      </c>
      <c r="M101" s="277">
        <f t="shared" si="59"/>
        <v>0</v>
      </c>
      <c r="N101" s="277">
        <f t="shared" si="59"/>
        <v>0</v>
      </c>
      <c r="O101" s="277">
        <f t="shared" si="59"/>
        <v>0</v>
      </c>
      <c r="P101" s="277">
        <f t="shared" si="59"/>
        <v>0</v>
      </c>
      <c r="Q101" s="277">
        <f t="shared" si="59"/>
        <v>0</v>
      </c>
      <c r="R101" s="277">
        <f t="shared" si="59"/>
        <v>0</v>
      </c>
      <c r="S101" s="277">
        <f t="shared" si="59"/>
        <v>0</v>
      </c>
      <c r="T101" s="277">
        <f t="shared" si="59"/>
        <v>0</v>
      </c>
      <c r="U101" s="277">
        <f t="shared" si="59"/>
        <v>0</v>
      </c>
      <c r="V101" s="277">
        <f t="shared" si="59"/>
        <v>0</v>
      </c>
      <c r="W101" s="277">
        <f t="shared" si="59"/>
        <v>0</v>
      </c>
      <c r="X101" s="277">
        <f t="shared" si="59"/>
        <v>0</v>
      </c>
      <c r="Y101" s="277">
        <f t="shared" si="59"/>
        <v>0</v>
      </c>
      <c r="Z101" s="277">
        <f t="shared" si="59"/>
        <v>0</v>
      </c>
      <c r="AA101" s="277">
        <f t="shared" si="59"/>
        <v>0</v>
      </c>
      <c r="AB101" s="277">
        <f t="shared" si="59"/>
        <v>0</v>
      </c>
      <c r="AC101" s="277">
        <f t="shared" si="59"/>
        <v>0</v>
      </c>
      <c r="AD101" s="277">
        <f t="shared" si="59"/>
        <v>0</v>
      </c>
      <c r="AE101" s="277">
        <f t="shared" si="59"/>
        <v>0</v>
      </c>
      <c r="AF101" s="277">
        <f t="shared" si="59"/>
        <v>0</v>
      </c>
      <c r="AG101" s="277">
        <f t="shared" si="59"/>
        <v>0</v>
      </c>
      <c r="AH101" s="277">
        <f t="shared" si="59"/>
        <v>0</v>
      </c>
      <c r="AI101" s="277">
        <f t="shared" si="59"/>
        <v>0</v>
      </c>
      <c r="AJ101" s="277">
        <f t="shared" si="59"/>
        <v>0</v>
      </c>
      <c r="AK101" s="277">
        <f t="shared" si="59"/>
        <v>0</v>
      </c>
      <c r="AL101" s="277">
        <f t="shared" si="59"/>
        <v>0</v>
      </c>
      <c r="AM101" s="277">
        <f t="shared" si="59"/>
        <v>0</v>
      </c>
      <c r="AN101" s="277">
        <f t="shared" si="59"/>
        <v>0</v>
      </c>
      <c r="AO101" s="277">
        <f t="shared" si="59"/>
        <v>0</v>
      </c>
      <c r="AP101" s="277">
        <f t="shared" si="59"/>
        <v>0</v>
      </c>
      <c r="AQ101" s="277">
        <f t="shared" si="59"/>
        <v>0</v>
      </c>
      <c r="AR101" s="277">
        <f t="shared" si="59"/>
        <v>0</v>
      </c>
      <c r="AS101" s="277">
        <f t="shared" si="59"/>
        <v>0</v>
      </c>
      <c r="AT101" s="277">
        <f t="shared" si="59"/>
        <v>0</v>
      </c>
      <c r="AU101" s="277">
        <f t="shared" si="59"/>
        <v>0</v>
      </c>
      <c r="AV101" s="277">
        <f t="shared" si="59"/>
        <v>0</v>
      </c>
      <c r="AW101" s="277">
        <f t="shared" si="59"/>
        <v>0</v>
      </c>
      <c r="AX101" s="277">
        <f t="shared" si="59"/>
        <v>0</v>
      </c>
      <c r="AY101" s="277">
        <f t="shared" si="59"/>
        <v>0</v>
      </c>
      <c r="AZ101" s="277">
        <f t="shared" si="59"/>
        <v>0</v>
      </c>
      <c r="BA101" s="277">
        <f t="shared" si="59"/>
        <v>0</v>
      </c>
      <c r="BB101" s="277">
        <f t="shared" si="59"/>
        <v>0</v>
      </c>
      <c r="BC101" s="277">
        <f t="shared" si="59"/>
        <v>0</v>
      </c>
      <c r="BD101" s="277">
        <f t="shared" si="59"/>
        <v>0</v>
      </c>
      <c r="BE101" s="277">
        <f t="shared" si="59"/>
        <v>0</v>
      </c>
      <c r="BF101" s="277">
        <f t="shared" si="59"/>
        <v>0</v>
      </c>
      <c r="BG101" s="277">
        <f t="shared" si="59"/>
        <v>0</v>
      </c>
      <c r="BH101" s="277">
        <f t="shared" si="59"/>
        <v>0</v>
      </c>
      <c r="BI101" s="277">
        <f t="shared" si="59"/>
        <v>0</v>
      </c>
      <c r="BJ101" s="277">
        <f t="shared" si="59"/>
        <v>0</v>
      </c>
      <c r="BK101" s="282">
        <f t="shared" si="59"/>
        <v>0</v>
      </c>
      <c r="BL101" s="282">
        <f t="shared" si="59"/>
        <v>0</v>
      </c>
      <c r="BM101" s="282">
        <f t="shared" si="59"/>
        <v>0</v>
      </c>
      <c r="BN101" s="282">
        <f t="shared" si="59"/>
        <v>0</v>
      </c>
      <c r="BO101" s="282">
        <f t="shared" si="59"/>
        <v>0</v>
      </c>
      <c r="BP101" s="282">
        <f t="shared" ref="BP101:BU101" si="60">BP99*BP100</f>
        <v>0</v>
      </c>
      <c r="BQ101" s="282">
        <f t="shared" si="60"/>
        <v>0</v>
      </c>
      <c r="BR101" s="282">
        <f t="shared" si="60"/>
        <v>0</v>
      </c>
      <c r="BS101" s="282">
        <f t="shared" si="60"/>
        <v>0</v>
      </c>
      <c r="BT101" s="282">
        <f t="shared" si="60"/>
        <v>0</v>
      </c>
      <c r="BU101" s="282">
        <f t="shared" si="60"/>
        <v>0</v>
      </c>
    </row>
    <row r="102" spans="1:73" ht="12" customHeight="1" x14ac:dyDescent="0.2">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186"/>
      <c r="BL102" s="186"/>
      <c r="BM102" s="186"/>
      <c r="BN102" s="186"/>
      <c r="BO102" s="186"/>
      <c r="BP102" s="186"/>
    </row>
    <row r="103" spans="1:73" ht="12" customHeight="1" x14ac:dyDescent="0.25">
      <c r="A103" s="6" t="str">
        <f>Factors!H14</f>
        <v>Project life (whole years)</v>
      </c>
      <c r="B103" s="272">
        <f>Factors!H16</f>
        <v>70</v>
      </c>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186"/>
      <c r="BL103" s="186"/>
      <c r="BM103" s="186"/>
      <c r="BN103" s="186"/>
      <c r="BO103" s="186"/>
      <c r="BP103" s="186"/>
    </row>
    <row r="104" spans="1:73" ht="12" customHeight="1" x14ac:dyDescent="0.25">
      <c r="A104" s="6" t="s">
        <v>359</v>
      </c>
      <c r="B104" s="273">
        <f>Factors!$BU$50</f>
        <v>27.5181200477776</v>
      </c>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186"/>
      <c r="BL104" s="186"/>
      <c r="BM104" s="186"/>
      <c r="BN104" s="186"/>
      <c r="BO104" s="186"/>
      <c r="BP104" s="186"/>
    </row>
    <row r="105" spans="1:73" ht="12" customHeight="1" x14ac:dyDescent="0.2">
      <c r="B105" s="38"/>
      <c r="C105" s="37"/>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187"/>
      <c r="BL105" s="187"/>
      <c r="BM105" s="187"/>
      <c r="BN105" s="187"/>
      <c r="BO105" s="187"/>
      <c r="BP105" s="187"/>
    </row>
    <row r="106" spans="1:73" ht="12" customHeight="1" x14ac:dyDescent="0.25">
      <c r="A106" s="129" t="s">
        <v>350</v>
      </c>
      <c r="B106" s="137" t="s">
        <v>424</v>
      </c>
      <c r="C106" s="137" t="s">
        <v>579</v>
      </c>
      <c r="D106" s="74">
        <f t="shared" ref="D106:AI106" si="61">D3</f>
        <v>0</v>
      </c>
      <c r="E106" s="74">
        <f t="shared" si="61"/>
        <v>1</v>
      </c>
      <c r="F106" s="74">
        <f t="shared" si="61"/>
        <v>2</v>
      </c>
      <c r="G106" s="74">
        <f t="shared" si="61"/>
        <v>3</v>
      </c>
      <c r="H106" s="74">
        <f t="shared" si="61"/>
        <v>4</v>
      </c>
      <c r="I106" s="74">
        <f t="shared" si="61"/>
        <v>5</v>
      </c>
      <c r="J106" s="74">
        <f t="shared" si="61"/>
        <v>6</v>
      </c>
      <c r="K106" s="74">
        <f t="shared" si="61"/>
        <v>7</v>
      </c>
      <c r="L106" s="74">
        <f t="shared" si="61"/>
        <v>8</v>
      </c>
      <c r="M106" s="74">
        <f t="shared" si="61"/>
        <v>9</v>
      </c>
      <c r="N106" s="74">
        <f t="shared" si="61"/>
        <v>10</v>
      </c>
      <c r="O106" s="74">
        <f t="shared" si="61"/>
        <v>11</v>
      </c>
      <c r="P106" s="74">
        <f t="shared" si="61"/>
        <v>12</v>
      </c>
      <c r="Q106" s="74">
        <f t="shared" si="61"/>
        <v>13</v>
      </c>
      <c r="R106" s="74">
        <f t="shared" si="61"/>
        <v>14</v>
      </c>
      <c r="S106" s="74">
        <f t="shared" si="61"/>
        <v>15</v>
      </c>
      <c r="T106" s="74">
        <f t="shared" si="61"/>
        <v>16</v>
      </c>
      <c r="U106" s="74">
        <f t="shared" si="61"/>
        <v>17</v>
      </c>
      <c r="V106" s="74">
        <f t="shared" si="61"/>
        <v>18</v>
      </c>
      <c r="W106" s="74">
        <f t="shared" si="61"/>
        <v>19</v>
      </c>
      <c r="X106" s="74">
        <f t="shared" si="61"/>
        <v>20</v>
      </c>
      <c r="Y106" s="74">
        <f t="shared" si="61"/>
        <v>21</v>
      </c>
      <c r="Z106" s="74">
        <f t="shared" si="61"/>
        <v>22</v>
      </c>
      <c r="AA106" s="74">
        <f t="shared" si="61"/>
        <v>23</v>
      </c>
      <c r="AB106" s="74">
        <f t="shared" si="61"/>
        <v>24</v>
      </c>
      <c r="AC106" s="74">
        <f t="shared" si="61"/>
        <v>25</v>
      </c>
      <c r="AD106" s="74">
        <f t="shared" si="61"/>
        <v>26</v>
      </c>
      <c r="AE106" s="74">
        <f t="shared" si="61"/>
        <v>27</v>
      </c>
      <c r="AF106" s="74">
        <f t="shared" si="61"/>
        <v>28</v>
      </c>
      <c r="AG106" s="74">
        <f t="shared" si="61"/>
        <v>29</v>
      </c>
      <c r="AH106" s="74">
        <f t="shared" si="61"/>
        <v>30</v>
      </c>
      <c r="AI106" s="74">
        <f t="shared" si="61"/>
        <v>31</v>
      </c>
      <c r="AJ106" s="74">
        <f t="shared" ref="AJ106:BO106" si="62">AJ3</f>
        <v>32</v>
      </c>
      <c r="AK106" s="74">
        <f t="shared" si="62"/>
        <v>33</v>
      </c>
      <c r="AL106" s="74">
        <f t="shared" si="62"/>
        <v>34</v>
      </c>
      <c r="AM106" s="74">
        <f t="shared" si="62"/>
        <v>35</v>
      </c>
      <c r="AN106" s="74">
        <f t="shared" si="62"/>
        <v>36</v>
      </c>
      <c r="AO106" s="74">
        <f t="shared" si="62"/>
        <v>37</v>
      </c>
      <c r="AP106" s="74">
        <f t="shared" si="62"/>
        <v>38</v>
      </c>
      <c r="AQ106" s="74">
        <f t="shared" si="62"/>
        <v>39</v>
      </c>
      <c r="AR106" s="74">
        <f t="shared" si="62"/>
        <v>40</v>
      </c>
      <c r="AS106" s="74">
        <f t="shared" si="62"/>
        <v>41</v>
      </c>
      <c r="AT106" s="74">
        <f t="shared" si="62"/>
        <v>42</v>
      </c>
      <c r="AU106" s="74">
        <f t="shared" si="62"/>
        <v>43</v>
      </c>
      <c r="AV106" s="74">
        <f t="shared" si="62"/>
        <v>44</v>
      </c>
      <c r="AW106" s="74">
        <f t="shared" si="62"/>
        <v>45</v>
      </c>
      <c r="AX106" s="74">
        <f t="shared" si="62"/>
        <v>46</v>
      </c>
      <c r="AY106" s="74">
        <f t="shared" si="62"/>
        <v>47</v>
      </c>
      <c r="AZ106" s="74">
        <f t="shared" si="62"/>
        <v>48</v>
      </c>
      <c r="BA106" s="74">
        <f t="shared" si="62"/>
        <v>49</v>
      </c>
      <c r="BB106" s="74">
        <f t="shared" si="62"/>
        <v>50</v>
      </c>
      <c r="BC106" s="74">
        <f t="shared" si="62"/>
        <v>51</v>
      </c>
      <c r="BD106" s="74">
        <f t="shared" si="62"/>
        <v>52</v>
      </c>
      <c r="BE106" s="74">
        <f t="shared" si="62"/>
        <v>53</v>
      </c>
      <c r="BF106" s="74">
        <f t="shared" si="62"/>
        <v>54</v>
      </c>
      <c r="BG106" s="74">
        <f t="shared" si="62"/>
        <v>55</v>
      </c>
      <c r="BH106" s="74">
        <f t="shared" si="62"/>
        <v>56</v>
      </c>
      <c r="BI106" s="74">
        <f t="shared" si="62"/>
        <v>57</v>
      </c>
      <c r="BJ106" s="74">
        <f t="shared" si="62"/>
        <v>58</v>
      </c>
      <c r="BK106" s="74">
        <f t="shared" si="62"/>
        <v>59</v>
      </c>
      <c r="BL106" s="74">
        <f t="shared" si="62"/>
        <v>60</v>
      </c>
      <c r="BM106" s="74">
        <f t="shared" si="62"/>
        <v>61</v>
      </c>
      <c r="BN106" s="74">
        <f t="shared" si="62"/>
        <v>62</v>
      </c>
      <c r="BO106" s="74">
        <f t="shared" si="62"/>
        <v>63</v>
      </c>
      <c r="BP106" s="74">
        <f t="shared" ref="BP106:BU106" si="63">BP3</f>
        <v>64</v>
      </c>
      <c r="BQ106" s="74">
        <f t="shared" si="63"/>
        <v>65</v>
      </c>
      <c r="BR106" s="74">
        <f t="shared" si="63"/>
        <v>66</v>
      </c>
      <c r="BS106" s="74">
        <f t="shared" si="63"/>
        <v>67</v>
      </c>
      <c r="BT106" s="74">
        <f t="shared" si="63"/>
        <v>68</v>
      </c>
      <c r="BU106" s="74">
        <f t="shared" si="63"/>
        <v>69</v>
      </c>
    </row>
    <row r="107" spans="1:73" ht="12" customHeight="1" x14ac:dyDescent="0.25">
      <c r="A107" s="6" t="s">
        <v>71</v>
      </c>
      <c r="B107" s="274">
        <f t="shared" ref="B107:B123" si="64">IF(C107=0,0,C107/$B$104)</f>
        <v>0</v>
      </c>
      <c r="C107" s="275">
        <f>SUM(D107:BU107)</f>
        <v>0</v>
      </c>
      <c r="D107" s="275">
        <f>D10</f>
        <v>0</v>
      </c>
      <c r="E107" s="275">
        <f>IF(E$106&gt;($B$103-1),"",E10*E$100)</f>
        <v>0</v>
      </c>
      <c r="F107" s="533">
        <f>IF(F$106&gt;($B$103-1),"",F10*F$100)</f>
        <v>0</v>
      </c>
      <c r="G107" s="533">
        <f t="shared" ref="G107:BR107" si="65">IF(G$106&gt;($B$103-1),"",G10*G$100)</f>
        <v>0</v>
      </c>
      <c r="H107" s="533">
        <f t="shared" si="65"/>
        <v>0</v>
      </c>
      <c r="I107" s="533">
        <f t="shared" si="65"/>
        <v>0</v>
      </c>
      <c r="J107" s="533">
        <f t="shared" si="65"/>
        <v>0</v>
      </c>
      <c r="K107" s="533">
        <f t="shared" si="65"/>
        <v>0</v>
      </c>
      <c r="L107" s="533">
        <f t="shared" si="65"/>
        <v>0</v>
      </c>
      <c r="M107" s="533">
        <f t="shared" si="65"/>
        <v>0</v>
      </c>
      <c r="N107" s="533">
        <f t="shared" si="65"/>
        <v>0</v>
      </c>
      <c r="O107" s="533">
        <f t="shared" si="65"/>
        <v>0</v>
      </c>
      <c r="P107" s="533">
        <f t="shared" si="65"/>
        <v>0</v>
      </c>
      <c r="Q107" s="533">
        <f t="shared" si="65"/>
        <v>0</v>
      </c>
      <c r="R107" s="533">
        <f t="shared" si="65"/>
        <v>0</v>
      </c>
      <c r="S107" s="533">
        <f t="shared" si="65"/>
        <v>0</v>
      </c>
      <c r="T107" s="533">
        <f t="shared" si="65"/>
        <v>0</v>
      </c>
      <c r="U107" s="533">
        <f t="shared" si="65"/>
        <v>0</v>
      </c>
      <c r="V107" s="533">
        <f t="shared" si="65"/>
        <v>0</v>
      </c>
      <c r="W107" s="533">
        <f t="shared" si="65"/>
        <v>0</v>
      </c>
      <c r="X107" s="533">
        <f t="shared" si="65"/>
        <v>0</v>
      </c>
      <c r="Y107" s="533">
        <f t="shared" si="65"/>
        <v>0</v>
      </c>
      <c r="Z107" s="533">
        <f t="shared" si="65"/>
        <v>0</v>
      </c>
      <c r="AA107" s="533">
        <f t="shared" si="65"/>
        <v>0</v>
      </c>
      <c r="AB107" s="533">
        <f t="shared" si="65"/>
        <v>0</v>
      </c>
      <c r="AC107" s="533">
        <f t="shared" si="65"/>
        <v>0</v>
      </c>
      <c r="AD107" s="533">
        <f t="shared" si="65"/>
        <v>0</v>
      </c>
      <c r="AE107" s="533">
        <f t="shared" si="65"/>
        <v>0</v>
      </c>
      <c r="AF107" s="533">
        <f t="shared" si="65"/>
        <v>0</v>
      </c>
      <c r="AG107" s="533">
        <f t="shared" si="65"/>
        <v>0</v>
      </c>
      <c r="AH107" s="533">
        <f t="shared" si="65"/>
        <v>0</v>
      </c>
      <c r="AI107" s="533">
        <f t="shared" si="65"/>
        <v>0</v>
      </c>
      <c r="AJ107" s="533">
        <f t="shared" si="65"/>
        <v>0</v>
      </c>
      <c r="AK107" s="533">
        <f t="shared" si="65"/>
        <v>0</v>
      </c>
      <c r="AL107" s="533">
        <f t="shared" si="65"/>
        <v>0</v>
      </c>
      <c r="AM107" s="533">
        <f t="shared" si="65"/>
        <v>0</v>
      </c>
      <c r="AN107" s="533">
        <f t="shared" si="65"/>
        <v>0</v>
      </c>
      <c r="AO107" s="533">
        <f t="shared" si="65"/>
        <v>0</v>
      </c>
      <c r="AP107" s="533">
        <f t="shared" si="65"/>
        <v>0</v>
      </c>
      <c r="AQ107" s="533">
        <f t="shared" si="65"/>
        <v>0</v>
      </c>
      <c r="AR107" s="533">
        <f t="shared" si="65"/>
        <v>0</v>
      </c>
      <c r="AS107" s="533">
        <f t="shared" si="65"/>
        <v>0</v>
      </c>
      <c r="AT107" s="533">
        <f t="shared" si="65"/>
        <v>0</v>
      </c>
      <c r="AU107" s="533">
        <f t="shared" si="65"/>
        <v>0</v>
      </c>
      <c r="AV107" s="533">
        <f t="shared" si="65"/>
        <v>0</v>
      </c>
      <c r="AW107" s="533">
        <f t="shared" si="65"/>
        <v>0</v>
      </c>
      <c r="AX107" s="533">
        <f t="shared" si="65"/>
        <v>0</v>
      </c>
      <c r="AY107" s="533">
        <f t="shared" si="65"/>
        <v>0</v>
      </c>
      <c r="AZ107" s="533">
        <f t="shared" si="65"/>
        <v>0</v>
      </c>
      <c r="BA107" s="533">
        <f t="shared" si="65"/>
        <v>0</v>
      </c>
      <c r="BB107" s="533">
        <f t="shared" si="65"/>
        <v>0</v>
      </c>
      <c r="BC107" s="533">
        <f t="shared" si="65"/>
        <v>0</v>
      </c>
      <c r="BD107" s="533">
        <f t="shared" si="65"/>
        <v>0</v>
      </c>
      <c r="BE107" s="533">
        <f t="shared" si="65"/>
        <v>0</v>
      </c>
      <c r="BF107" s="533">
        <f t="shared" si="65"/>
        <v>0</v>
      </c>
      <c r="BG107" s="533">
        <f t="shared" si="65"/>
        <v>0</v>
      </c>
      <c r="BH107" s="533">
        <f t="shared" si="65"/>
        <v>0</v>
      </c>
      <c r="BI107" s="533">
        <f t="shared" si="65"/>
        <v>0</v>
      </c>
      <c r="BJ107" s="533">
        <f t="shared" si="65"/>
        <v>0</v>
      </c>
      <c r="BK107" s="533">
        <f t="shared" si="65"/>
        <v>0</v>
      </c>
      <c r="BL107" s="533">
        <f t="shared" si="65"/>
        <v>0</v>
      </c>
      <c r="BM107" s="533">
        <f t="shared" si="65"/>
        <v>0</v>
      </c>
      <c r="BN107" s="533">
        <f t="shared" si="65"/>
        <v>0</v>
      </c>
      <c r="BO107" s="533">
        <f t="shared" si="65"/>
        <v>0</v>
      </c>
      <c r="BP107" s="533">
        <f t="shared" si="65"/>
        <v>0</v>
      </c>
      <c r="BQ107" s="533">
        <f t="shared" si="65"/>
        <v>0</v>
      </c>
      <c r="BR107" s="533">
        <f t="shared" si="65"/>
        <v>0</v>
      </c>
      <c r="BS107" s="533">
        <f t="shared" ref="BS107:BU107" si="66">IF(BS$106&gt;($B$103-1),"",BS10*BS$100)</f>
        <v>0</v>
      </c>
      <c r="BT107" s="533">
        <f t="shared" si="66"/>
        <v>0</v>
      </c>
      <c r="BU107" s="533">
        <f t="shared" si="66"/>
        <v>0</v>
      </c>
    </row>
    <row r="108" spans="1:73" ht="12" customHeight="1" x14ac:dyDescent="0.2">
      <c r="A108" s="250" t="s">
        <v>72</v>
      </c>
      <c r="B108" s="274">
        <f t="shared" si="64"/>
        <v>0</v>
      </c>
      <c r="C108" s="275">
        <f t="shared" ref="C108:C120" si="67">SUM(D108:BU108)</f>
        <v>0</v>
      </c>
      <c r="D108" s="275">
        <f>SUM(D14:D18)</f>
        <v>0</v>
      </c>
      <c r="E108" s="275">
        <f t="shared" ref="E108:F114" si="68">IF(E$106&gt;($B$103-1),"",E36*E$100)</f>
        <v>0</v>
      </c>
      <c r="F108" s="533">
        <f t="shared" si="68"/>
        <v>0</v>
      </c>
      <c r="G108" s="533">
        <f t="shared" ref="G108:BR108" si="69">IF(G$106&gt;($B$103-1),"",G36*G$100)</f>
        <v>0</v>
      </c>
      <c r="H108" s="533">
        <f t="shared" si="69"/>
        <v>0</v>
      </c>
      <c r="I108" s="533">
        <f t="shared" si="69"/>
        <v>0</v>
      </c>
      <c r="J108" s="533">
        <f t="shared" si="69"/>
        <v>0</v>
      </c>
      <c r="K108" s="533">
        <f t="shared" si="69"/>
        <v>0</v>
      </c>
      <c r="L108" s="533">
        <f t="shared" si="69"/>
        <v>0</v>
      </c>
      <c r="M108" s="533">
        <f t="shared" si="69"/>
        <v>0</v>
      </c>
      <c r="N108" s="533">
        <f t="shared" si="69"/>
        <v>0</v>
      </c>
      <c r="O108" s="533">
        <f t="shared" si="69"/>
        <v>0</v>
      </c>
      <c r="P108" s="533">
        <f t="shared" si="69"/>
        <v>0</v>
      </c>
      <c r="Q108" s="533">
        <f t="shared" si="69"/>
        <v>0</v>
      </c>
      <c r="R108" s="533">
        <f t="shared" si="69"/>
        <v>0</v>
      </c>
      <c r="S108" s="533">
        <f t="shared" si="69"/>
        <v>0</v>
      </c>
      <c r="T108" s="533">
        <f t="shared" si="69"/>
        <v>0</v>
      </c>
      <c r="U108" s="533">
        <f t="shared" si="69"/>
        <v>0</v>
      </c>
      <c r="V108" s="533">
        <f t="shared" si="69"/>
        <v>0</v>
      </c>
      <c r="W108" s="533">
        <f t="shared" si="69"/>
        <v>0</v>
      </c>
      <c r="X108" s="533">
        <f t="shared" si="69"/>
        <v>0</v>
      </c>
      <c r="Y108" s="533">
        <f t="shared" si="69"/>
        <v>0</v>
      </c>
      <c r="Z108" s="533">
        <f t="shared" si="69"/>
        <v>0</v>
      </c>
      <c r="AA108" s="533">
        <f t="shared" si="69"/>
        <v>0</v>
      </c>
      <c r="AB108" s="533">
        <f t="shared" si="69"/>
        <v>0</v>
      </c>
      <c r="AC108" s="533">
        <f t="shared" si="69"/>
        <v>0</v>
      </c>
      <c r="AD108" s="533">
        <f t="shared" si="69"/>
        <v>0</v>
      </c>
      <c r="AE108" s="533">
        <f t="shared" si="69"/>
        <v>0</v>
      </c>
      <c r="AF108" s="533">
        <f t="shared" si="69"/>
        <v>0</v>
      </c>
      <c r="AG108" s="533">
        <f t="shared" si="69"/>
        <v>0</v>
      </c>
      <c r="AH108" s="533">
        <f t="shared" si="69"/>
        <v>0</v>
      </c>
      <c r="AI108" s="533">
        <f t="shared" si="69"/>
        <v>0</v>
      </c>
      <c r="AJ108" s="533">
        <f t="shared" si="69"/>
        <v>0</v>
      </c>
      <c r="AK108" s="533">
        <f t="shared" si="69"/>
        <v>0</v>
      </c>
      <c r="AL108" s="533">
        <f t="shared" si="69"/>
        <v>0</v>
      </c>
      <c r="AM108" s="533">
        <f t="shared" si="69"/>
        <v>0</v>
      </c>
      <c r="AN108" s="533">
        <f t="shared" si="69"/>
        <v>0</v>
      </c>
      <c r="AO108" s="533">
        <f t="shared" si="69"/>
        <v>0</v>
      </c>
      <c r="AP108" s="533">
        <f t="shared" si="69"/>
        <v>0</v>
      </c>
      <c r="AQ108" s="533">
        <f t="shared" si="69"/>
        <v>0</v>
      </c>
      <c r="AR108" s="533">
        <f t="shared" si="69"/>
        <v>0</v>
      </c>
      <c r="AS108" s="533">
        <f t="shared" si="69"/>
        <v>0</v>
      </c>
      <c r="AT108" s="533">
        <f t="shared" si="69"/>
        <v>0</v>
      </c>
      <c r="AU108" s="533">
        <f t="shared" si="69"/>
        <v>0</v>
      </c>
      <c r="AV108" s="533">
        <f t="shared" si="69"/>
        <v>0</v>
      </c>
      <c r="AW108" s="533">
        <f t="shared" si="69"/>
        <v>0</v>
      </c>
      <c r="AX108" s="533">
        <f t="shared" si="69"/>
        <v>0</v>
      </c>
      <c r="AY108" s="533">
        <f t="shared" si="69"/>
        <v>0</v>
      </c>
      <c r="AZ108" s="533">
        <f t="shared" si="69"/>
        <v>0</v>
      </c>
      <c r="BA108" s="533">
        <f t="shared" si="69"/>
        <v>0</v>
      </c>
      <c r="BB108" s="533">
        <f t="shared" si="69"/>
        <v>0</v>
      </c>
      <c r="BC108" s="533">
        <f t="shared" si="69"/>
        <v>0</v>
      </c>
      <c r="BD108" s="533">
        <f t="shared" si="69"/>
        <v>0</v>
      </c>
      <c r="BE108" s="533">
        <f t="shared" si="69"/>
        <v>0</v>
      </c>
      <c r="BF108" s="533">
        <f t="shared" si="69"/>
        <v>0</v>
      </c>
      <c r="BG108" s="533">
        <f t="shared" si="69"/>
        <v>0</v>
      </c>
      <c r="BH108" s="533">
        <f t="shared" si="69"/>
        <v>0</v>
      </c>
      <c r="BI108" s="533">
        <f t="shared" si="69"/>
        <v>0</v>
      </c>
      <c r="BJ108" s="533">
        <f t="shared" si="69"/>
        <v>0</v>
      </c>
      <c r="BK108" s="533">
        <f t="shared" si="69"/>
        <v>0</v>
      </c>
      <c r="BL108" s="533">
        <f t="shared" si="69"/>
        <v>0</v>
      </c>
      <c r="BM108" s="533">
        <f t="shared" si="69"/>
        <v>0</v>
      </c>
      <c r="BN108" s="533">
        <f t="shared" si="69"/>
        <v>0</v>
      </c>
      <c r="BO108" s="533">
        <f t="shared" si="69"/>
        <v>0</v>
      </c>
      <c r="BP108" s="533">
        <f t="shared" si="69"/>
        <v>0</v>
      </c>
      <c r="BQ108" s="533">
        <f t="shared" si="69"/>
        <v>0</v>
      </c>
      <c r="BR108" s="533">
        <f t="shared" si="69"/>
        <v>0</v>
      </c>
      <c r="BS108" s="533">
        <f t="shared" ref="BS108:BU108" si="70">IF(BS$106&gt;($B$103-1),"",BS36*BS$100)</f>
        <v>0</v>
      </c>
      <c r="BT108" s="533">
        <f t="shared" si="70"/>
        <v>0</v>
      </c>
      <c r="BU108" s="533">
        <f t="shared" si="70"/>
        <v>0</v>
      </c>
    </row>
    <row r="109" spans="1:73" ht="12" customHeight="1" x14ac:dyDescent="0.2">
      <c r="A109" s="250" t="s">
        <v>73</v>
      </c>
      <c r="B109" s="274">
        <f t="shared" si="64"/>
        <v>0</v>
      </c>
      <c r="C109" s="275">
        <f t="shared" si="67"/>
        <v>0</v>
      </c>
      <c r="D109" s="275">
        <f t="shared" ref="D109:D114" si="71">D37</f>
        <v>0</v>
      </c>
      <c r="E109" s="275">
        <f t="shared" si="68"/>
        <v>0</v>
      </c>
      <c r="F109" s="533">
        <f t="shared" si="68"/>
        <v>0</v>
      </c>
      <c r="G109" s="533">
        <f t="shared" ref="G109:BR109" si="72">IF(G$106&gt;($B$103-1),"",G37*G$100)</f>
        <v>0</v>
      </c>
      <c r="H109" s="533">
        <f t="shared" si="72"/>
        <v>0</v>
      </c>
      <c r="I109" s="533">
        <f t="shared" si="72"/>
        <v>0</v>
      </c>
      <c r="J109" s="533">
        <f t="shared" si="72"/>
        <v>0</v>
      </c>
      <c r="K109" s="533">
        <f t="shared" si="72"/>
        <v>0</v>
      </c>
      <c r="L109" s="533">
        <f t="shared" si="72"/>
        <v>0</v>
      </c>
      <c r="M109" s="533">
        <f t="shared" si="72"/>
        <v>0</v>
      </c>
      <c r="N109" s="533">
        <f t="shared" si="72"/>
        <v>0</v>
      </c>
      <c r="O109" s="533">
        <f t="shared" si="72"/>
        <v>0</v>
      </c>
      <c r="P109" s="533">
        <f t="shared" si="72"/>
        <v>0</v>
      </c>
      <c r="Q109" s="533">
        <f t="shared" si="72"/>
        <v>0</v>
      </c>
      <c r="R109" s="533">
        <f t="shared" si="72"/>
        <v>0</v>
      </c>
      <c r="S109" s="533">
        <f t="shared" si="72"/>
        <v>0</v>
      </c>
      <c r="T109" s="533">
        <f t="shared" si="72"/>
        <v>0</v>
      </c>
      <c r="U109" s="533">
        <f t="shared" si="72"/>
        <v>0</v>
      </c>
      <c r="V109" s="533">
        <f t="shared" si="72"/>
        <v>0</v>
      </c>
      <c r="W109" s="533">
        <f t="shared" si="72"/>
        <v>0</v>
      </c>
      <c r="X109" s="533">
        <f t="shared" si="72"/>
        <v>0</v>
      </c>
      <c r="Y109" s="533">
        <f t="shared" si="72"/>
        <v>0</v>
      </c>
      <c r="Z109" s="533">
        <f t="shared" si="72"/>
        <v>0</v>
      </c>
      <c r="AA109" s="533">
        <f t="shared" si="72"/>
        <v>0</v>
      </c>
      <c r="AB109" s="533">
        <f t="shared" si="72"/>
        <v>0</v>
      </c>
      <c r="AC109" s="533">
        <f t="shared" si="72"/>
        <v>0</v>
      </c>
      <c r="AD109" s="533">
        <f t="shared" si="72"/>
        <v>0</v>
      </c>
      <c r="AE109" s="533">
        <f t="shared" si="72"/>
        <v>0</v>
      </c>
      <c r="AF109" s="533">
        <f t="shared" si="72"/>
        <v>0</v>
      </c>
      <c r="AG109" s="533">
        <f t="shared" si="72"/>
        <v>0</v>
      </c>
      <c r="AH109" s="533">
        <f t="shared" si="72"/>
        <v>0</v>
      </c>
      <c r="AI109" s="533">
        <f t="shared" si="72"/>
        <v>0</v>
      </c>
      <c r="AJ109" s="533">
        <f t="shared" si="72"/>
        <v>0</v>
      </c>
      <c r="AK109" s="533">
        <f t="shared" si="72"/>
        <v>0</v>
      </c>
      <c r="AL109" s="533">
        <f t="shared" si="72"/>
        <v>0</v>
      </c>
      <c r="AM109" s="533">
        <f t="shared" si="72"/>
        <v>0</v>
      </c>
      <c r="AN109" s="533">
        <f t="shared" si="72"/>
        <v>0</v>
      </c>
      <c r="AO109" s="533">
        <f t="shared" si="72"/>
        <v>0</v>
      </c>
      <c r="AP109" s="533">
        <f t="shared" si="72"/>
        <v>0</v>
      </c>
      <c r="AQ109" s="533">
        <f t="shared" si="72"/>
        <v>0</v>
      </c>
      <c r="AR109" s="533">
        <f t="shared" si="72"/>
        <v>0</v>
      </c>
      <c r="AS109" s="533">
        <f t="shared" si="72"/>
        <v>0</v>
      </c>
      <c r="AT109" s="533">
        <f t="shared" si="72"/>
        <v>0</v>
      </c>
      <c r="AU109" s="533">
        <f t="shared" si="72"/>
        <v>0</v>
      </c>
      <c r="AV109" s="533">
        <f t="shared" si="72"/>
        <v>0</v>
      </c>
      <c r="AW109" s="533">
        <f t="shared" si="72"/>
        <v>0</v>
      </c>
      <c r="AX109" s="533">
        <f t="shared" si="72"/>
        <v>0</v>
      </c>
      <c r="AY109" s="533">
        <f t="shared" si="72"/>
        <v>0</v>
      </c>
      <c r="AZ109" s="533">
        <f t="shared" si="72"/>
        <v>0</v>
      </c>
      <c r="BA109" s="533">
        <f t="shared" si="72"/>
        <v>0</v>
      </c>
      <c r="BB109" s="533">
        <f t="shared" si="72"/>
        <v>0</v>
      </c>
      <c r="BC109" s="533">
        <f t="shared" si="72"/>
        <v>0</v>
      </c>
      <c r="BD109" s="533">
        <f t="shared" si="72"/>
        <v>0</v>
      </c>
      <c r="BE109" s="533">
        <f t="shared" si="72"/>
        <v>0</v>
      </c>
      <c r="BF109" s="533">
        <f t="shared" si="72"/>
        <v>0</v>
      </c>
      <c r="BG109" s="533">
        <f t="shared" si="72"/>
        <v>0</v>
      </c>
      <c r="BH109" s="533">
        <f t="shared" si="72"/>
        <v>0</v>
      </c>
      <c r="BI109" s="533">
        <f t="shared" si="72"/>
        <v>0</v>
      </c>
      <c r="BJ109" s="533">
        <f t="shared" si="72"/>
        <v>0</v>
      </c>
      <c r="BK109" s="533">
        <f t="shared" si="72"/>
        <v>0</v>
      </c>
      <c r="BL109" s="533">
        <f t="shared" si="72"/>
        <v>0</v>
      </c>
      <c r="BM109" s="533">
        <f t="shared" si="72"/>
        <v>0</v>
      </c>
      <c r="BN109" s="533">
        <f t="shared" si="72"/>
        <v>0</v>
      </c>
      <c r="BO109" s="533">
        <f t="shared" si="72"/>
        <v>0</v>
      </c>
      <c r="BP109" s="533">
        <f t="shared" si="72"/>
        <v>0</v>
      </c>
      <c r="BQ109" s="533">
        <f t="shared" si="72"/>
        <v>0</v>
      </c>
      <c r="BR109" s="533">
        <f t="shared" si="72"/>
        <v>0</v>
      </c>
      <c r="BS109" s="533">
        <f t="shared" ref="BS109:BU109" si="73">IF(BS$106&gt;($B$103-1),"",BS37*BS$100)</f>
        <v>0</v>
      </c>
      <c r="BT109" s="533">
        <f t="shared" si="73"/>
        <v>0</v>
      </c>
      <c r="BU109" s="533">
        <f t="shared" si="73"/>
        <v>0</v>
      </c>
    </row>
    <row r="110" spans="1:73" ht="12" customHeight="1" x14ac:dyDescent="0.2">
      <c r="A110" s="250" t="s">
        <v>74</v>
      </c>
      <c r="B110" s="274">
        <f t="shared" si="64"/>
        <v>0</v>
      </c>
      <c r="C110" s="275">
        <f t="shared" si="67"/>
        <v>0</v>
      </c>
      <c r="D110" s="275">
        <f t="shared" si="71"/>
        <v>0</v>
      </c>
      <c r="E110" s="275">
        <f t="shared" si="68"/>
        <v>0</v>
      </c>
      <c r="F110" s="533">
        <f t="shared" si="68"/>
        <v>0</v>
      </c>
      <c r="G110" s="533">
        <f t="shared" ref="G110:BR110" si="74">IF(G$106&gt;($B$103-1),"",G38*G$100)</f>
        <v>0</v>
      </c>
      <c r="H110" s="533">
        <f t="shared" si="74"/>
        <v>0</v>
      </c>
      <c r="I110" s="533">
        <f t="shared" si="74"/>
        <v>0</v>
      </c>
      <c r="J110" s="533">
        <f t="shared" si="74"/>
        <v>0</v>
      </c>
      <c r="K110" s="533">
        <f t="shared" si="74"/>
        <v>0</v>
      </c>
      <c r="L110" s="533">
        <f t="shared" si="74"/>
        <v>0</v>
      </c>
      <c r="M110" s="533">
        <f t="shared" si="74"/>
        <v>0</v>
      </c>
      <c r="N110" s="533">
        <f t="shared" si="74"/>
        <v>0</v>
      </c>
      <c r="O110" s="533">
        <f t="shared" si="74"/>
        <v>0</v>
      </c>
      <c r="P110" s="533">
        <f t="shared" si="74"/>
        <v>0</v>
      </c>
      <c r="Q110" s="533">
        <f t="shared" si="74"/>
        <v>0</v>
      </c>
      <c r="R110" s="533">
        <f t="shared" si="74"/>
        <v>0</v>
      </c>
      <c r="S110" s="533">
        <f t="shared" si="74"/>
        <v>0</v>
      </c>
      <c r="T110" s="533">
        <f t="shared" si="74"/>
        <v>0</v>
      </c>
      <c r="U110" s="533">
        <f t="shared" si="74"/>
        <v>0</v>
      </c>
      <c r="V110" s="533">
        <f t="shared" si="74"/>
        <v>0</v>
      </c>
      <c r="W110" s="533">
        <f t="shared" si="74"/>
        <v>0</v>
      </c>
      <c r="X110" s="533">
        <f t="shared" si="74"/>
        <v>0</v>
      </c>
      <c r="Y110" s="533">
        <f t="shared" si="74"/>
        <v>0</v>
      </c>
      <c r="Z110" s="533">
        <f t="shared" si="74"/>
        <v>0</v>
      </c>
      <c r="AA110" s="533">
        <f t="shared" si="74"/>
        <v>0</v>
      </c>
      <c r="AB110" s="533">
        <f t="shared" si="74"/>
        <v>0</v>
      </c>
      <c r="AC110" s="533">
        <f t="shared" si="74"/>
        <v>0</v>
      </c>
      <c r="AD110" s="533">
        <f t="shared" si="74"/>
        <v>0</v>
      </c>
      <c r="AE110" s="533">
        <f t="shared" si="74"/>
        <v>0</v>
      </c>
      <c r="AF110" s="533">
        <f t="shared" si="74"/>
        <v>0</v>
      </c>
      <c r="AG110" s="533">
        <f t="shared" si="74"/>
        <v>0</v>
      </c>
      <c r="AH110" s="533">
        <f t="shared" si="74"/>
        <v>0</v>
      </c>
      <c r="AI110" s="533">
        <f t="shared" si="74"/>
        <v>0</v>
      </c>
      <c r="AJ110" s="533">
        <f t="shared" si="74"/>
        <v>0</v>
      </c>
      <c r="AK110" s="533">
        <f t="shared" si="74"/>
        <v>0</v>
      </c>
      <c r="AL110" s="533">
        <f t="shared" si="74"/>
        <v>0</v>
      </c>
      <c r="AM110" s="533">
        <f t="shared" si="74"/>
        <v>0</v>
      </c>
      <c r="AN110" s="533">
        <f t="shared" si="74"/>
        <v>0</v>
      </c>
      <c r="AO110" s="533">
        <f t="shared" si="74"/>
        <v>0</v>
      </c>
      <c r="AP110" s="533">
        <f t="shared" si="74"/>
        <v>0</v>
      </c>
      <c r="AQ110" s="533">
        <f t="shared" si="74"/>
        <v>0</v>
      </c>
      <c r="AR110" s="533">
        <f t="shared" si="74"/>
        <v>0</v>
      </c>
      <c r="AS110" s="533">
        <f t="shared" si="74"/>
        <v>0</v>
      </c>
      <c r="AT110" s="533">
        <f t="shared" si="74"/>
        <v>0</v>
      </c>
      <c r="AU110" s="533">
        <f t="shared" si="74"/>
        <v>0</v>
      </c>
      <c r="AV110" s="533">
        <f t="shared" si="74"/>
        <v>0</v>
      </c>
      <c r="AW110" s="533">
        <f t="shared" si="74"/>
        <v>0</v>
      </c>
      <c r="AX110" s="533">
        <f t="shared" si="74"/>
        <v>0</v>
      </c>
      <c r="AY110" s="533">
        <f t="shared" si="74"/>
        <v>0</v>
      </c>
      <c r="AZ110" s="533">
        <f t="shared" si="74"/>
        <v>0</v>
      </c>
      <c r="BA110" s="533">
        <f t="shared" si="74"/>
        <v>0</v>
      </c>
      <c r="BB110" s="533">
        <f t="shared" si="74"/>
        <v>0</v>
      </c>
      <c r="BC110" s="533">
        <f t="shared" si="74"/>
        <v>0</v>
      </c>
      <c r="BD110" s="533">
        <f t="shared" si="74"/>
        <v>0</v>
      </c>
      <c r="BE110" s="533">
        <f t="shared" si="74"/>
        <v>0</v>
      </c>
      <c r="BF110" s="533">
        <f t="shared" si="74"/>
        <v>0</v>
      </c>
      <c r="BG110" s="533">
        <f t="shared" si="74"/>
        <v>0</v>
      </c>
      <c r="BH110" s="533">
        <f t="shared" si="74"/>
        <v>0</v>
      </c>
      <c r="BI110" s="533">
        <f t="shared" si="74"/>
        <v>0</v>
      </c>
      <c r="BJ110" s="533">
        <f t="shared" si="74"/>
        <v>0</v>
      </c>
      <c r="BK110" s="533">
        <f t="shared" si="74"/>
        <v>0</v>
      </c>
      <c r="BL110" s="533">
        <f t="shared" si="74"/>
        <v>0</v>
      </c>
      <c r="BM110" s="533">
        <f t="shared" si="74"/>
        <v>0</v>
      </c>
      <c r="BN110" s="533">
        <f t="shared" si="74"/>
        <v>0</v>
      </c>
      <c r="BO110" s="533">
        <f t="shared" si="74"/>
        <v>0</v>
      </c>
      <c r="BP110" s="533">
        <f t="shared" si="74"/>
        <v>0</v>
      </c>
      <c r="BQ110" s="533">
        <f t="shared" si="74"/>
        <v>0</v>
      </c>
      <c r="BR110" s="533">
        <f t="shared" si="74"/>
        <v>0</v>
      </c>
      <c r="BS110" s="533">
        <f t="shared" ref="BS110:BU110" si="75">IF(BS$106&gt;($B$103-1),"",BS38*BS$100)</f>
        <v>0</v>
      </c>
      <c r="BT110" s="533">
        <f t="shared" si="75"/>
        <v>0</v>
      </c>
      <c r="BU110" s="533">
        <f t="shared" si="75"/>
        <v>0</v>
      </c>
    </row>
    <row r="111" spans="1:73" ht="12" customHeight="1" x14ac:dyDescent="0.2">
      <c r="A111" s="250" t="s">
        <v>354</v>
      </c>
      <c r="B111" s="274">
        <f t="shared" si="64"/>
        <v>0</v>
      </c>
      <c r="C111" s="275">
        <f t="shared" si="67"/>
        <v>0</v>
      </c>
      <c r="D111" s="275">
        <f t="shared" si="71"/>
        <v>0</v>
      </c>
      <c r="E111" s="275">
        <f t="shared" si="68"/>
        <v>0</v>
      </c>
      <c r="F111" s="533">
        <f t="shared" si="68"/>
        <v>0</v>
      </c>
      <c r="G111" s="533">
        <f t="shared" ref="G111:BR111" si="76">IF(G$106&gt;($B$103-1),"",G39*G$100)</f>
        <v>0</v>
      </c>
      <c r="H111" s="533">
        <f t="shared" si="76"/>
        <v>0</v>
      </c>
      <c r="I111" s="533">
        <f t="shared" si="76"/>
        <v>0</v>
      </c>
      <c r="J111" s="533">
        <f t="shared" si="76"/>
        <v>0</v>
      </c>
      <c r="K111" s="533">
        <f t="shared" si="76"/>
        <v>0</v>
      </c>
      <c r="L111" s="533">
        <f t="shared" si="76"/>
        <v>0</v>
      </c>
      <c r="M111" s="533">
        <f t="shared" si="76"/>
        <v>0</v>
      </c>
      <c r="N111" s="533">
        <f t="shared" si="76"/>
        <v>0</v>
      </c>
      <c r="O111" s="533">
        <f t="shared" si="76"/>
        <v>0</v>
      </c>
      <c r="P111" s="533">
        <f t="shared" si="76"/>
        <v>0</v>
      </c>
      <c r="Q111" s="533">
        <f t="shared" si="76"/>
        <v>0</v>
      </c>
      <c r="R111" s="533">
        <f t="shared" si="76"/>
        <v>0</v>
      </c>
      <c r="S111" s="533">
        <f t="shared" si="76"/>
        <v>0</v>
      </c>
      <c r="T111" s="533">
        <f t="shared" si="76"/>
        <v>0</v>
      </c>
      <c r="U111" s="533">
        <f t="shared" si="76"/>
        <v>0</v>
      </c>
      <c r="V111" s="533">
        <f t="shared" si="76"/>
        <v>0</v>
      </c>
      <c r="W111" s="533">
        <f t="shared" si="76"/>
        <v>0</v>
      </c>
      <c r="X111" s="533">
        <f t="shared" si="76"/>
        <v>0</v>
      </c>
      <c r="Y111" s="533">
        <f t="shared" si="76"/>
        <v>0</v>
      </c>
      <c r="Z111" s="533">
        <f t="shared" si="76"/>
        <v>0</v>
      </c>
      <c r="AA111" s="533">
        <f t="shared" si="76"/>
        <v>0</v>
      </c>
      <c r="AB111" s="533">
        <f t="shared" si="76"/>
        <v>0</v>
      </c>
      <c r="AC111" s="533">
        <f t="shared" si="76"/>
        <v>0</v>
      </c>
      <c r="AD111" s="533">
        <f t="shared" si="76"/>
        <v>0</v>
      </c>
      <c r="AE111" s="533">
        <f t="shared" si="76"/>
        <v>0</v>
      </c>
      <c r="AF111" s="533">
        <f t="shared" si="76"/>
        <v>0</v>
      </c>
      <c r="AG111" s="533">
        <f t="shared" si="76"/>
        <v>0</v>
      </c>
      <c r="AH111" s="533">
        <f t="shared" si="76"/>
        <v>0</v>
      </c>
      <c r="AI111" s="533">
        <f t="shared" si="76"/>
        <v>0</v>
      </c>
      <c r="AJ111" s="533">
        <f t="shared" si="76"/>
        <v>0</v>
      </c>
      <c r="AK111" s="533">
        <f t="shared" si="76"/>
        <v>0</v>
      </c>
      <c r="AL111" s="533">
        <f t="shared" si="76"/>
        <v>0</v>
      </c>
      <c r="AM111" s="533">
        <f t="shared" si="76"/>
        <v>0</v>
      </c>
      <c r="AN111" s="533">
        <f t="shared" si="76"/>
        <v>0</v>
      </c>
      <c r="AO111" s="533">
        <f t="shared" si="76"/>
        <v>0</v>
      </c>
      <c r="AP111" s="533">
        <f t="shared" si="76"/>
        <v>0</v>
      </c>
      <c r="AQ111" s="533">
        <f t="shared" si="76"/>
        <v>0</v>
      </c>
      <c r="AR111" s="533">
        <f t="shared" si="76"/>
        <v>0</v>
      </c>
      <c r="AS111" s="533">
        <f t="shared" si="76"/>
        <v>0</v>
      </c>
      <c r="AT111" s="533">
        <f t="shared" si="76"/>
        <v>0</v>
      </c>
      <c r="AU111" s="533">
        <f t="shared" si="76"/>
        <v>0</v>
      </c>
      <c r="AV111" s="533">
        <f t="shared" si="76"/>
        <v>0</v>
      </c>
      <c r="AW111" s="533">
        <f t="shared" si="76"/>
        <v>0</v>
      </c>
      <c r="AX111" s="533">
        <f t="shared" si="76"/>
        <v>0</v>
      </c>
      <c r="AY111" s="533">
        <f t="shared" si="76"/>
        <v>0</v>
      </c>
      <c r="AZ111" s="533">
        <f t="shared" si="76"/>
        <v>0</v>
      </c>
      <c r="BA111" s="533">
        <f t="shared" si="76"/>
        <v>0</v>
      </c>
      <c r="BB111" s="533">
        <f t="shared" si="76"/>
        <v>0</v>
      </c>
      <c r="BC111" s="533">
        <f t="shared" si="76"/>
        <v>0</v>
      </c>
      <c r="BD111" s="533">
        <f t="shared" si="76"/>
        <v>0</v>
      </c>
      <c r="BE111" s="533">
        <f t="shared" si="76"/>
        <v>0</v>
      </c>
      <c r="BF111" s="533">
        <f t="shared" si="76"/>
        <v>0</v>
      </c>
      <c r="BG111" s="533">
        <f t="shared" si="76"/>
        <v>0</v>
      </c>
      <c r="BH111" s="533">
        <f t="shared" si="76"/>
        <v>0</v>
      </c>
      <c r="BI111" s="533">
        <f t="shared" si="76"/>
        <v>0</v>
      </c>
      <c r="BJ111" s="533">
        <f t="shared" si="76"/>
        <v>0</v>
      </c>
      <c r="BK111" s="533">
        <f t="shared" si="76"/>
        <v>0</v>
      </c>
      <c r="BL111" s="533">
        <f t="shared" si="76"/>
        <v>0</v>
      </c>
      <c r="BM111" s="533">
        <f t="shared" si="76"/>
        <v>0</v>
      </c>
      <c r="BN111" s="533">
        <f t="shared" si="76"/>
        <v>0</v>
      </c>
      <c r="BO111" s="533">
        <f t="shared" si="76"/>
        <v>0</v>
      </c>
      <c r="BP111" s="533">
        <f t="shared" si="76"/>
        <v>0</v>
      </c>
      <c r="BQ111" s="533">
        <f t="shared" si="76"/>
        <v>0</v>
      </c>
      <c r="BR111" s="533">
        <f t="shared" si="76"/>
        <v>0</v>
      </c>
      <c r="BS111" s="533">
        <f t="shared" ref="BS111:BU111" si="77">IF(BS$106&gt;($B$103-1),"",BS39*BS$100)</f>
        <v>0</v>
      </c>
      <c r="BT111" s="533">
        <f t="shared" si="77"/>
        <v>0</v>
      </c>
      <c r="BU111" s="533">
        <f t="shared" si="77"/>
        <v>0</v>
      </c>
    </row>
    <row r="112" spans="1:73" ht="12" customHeight="1" x14ac:dyDescent="0.25">
      <c r="A112" s="6" t="s">
        <v>75</v>
      </c>
      <c r="B112" s="274">
        <f t="shared" si="64"/>
        <v>0</v>
      </c>
      <c r="C112" s="275">
        <f t="shared" si="67"/>
        <v>0</v>
      </c>
      <c r="D112" s="275">
        <f t="shared" si="71"/>
        <v>0</v>
      </c>
      <c r="E112" s="275">
        <f t="shared" si="68"/>
        <v>0</v>
      </c>
      <c r="F112" s="533">
        <f t="shared" si="68"/>
        <v>0</v>
      </c>
      <c r="G112" s="533">
        <f t="shared" ref="G112:BR112" si="78">IF(G$106&gt;($B$103-1),"",G40*G$100)</f>
        <v>0</v>
      </c>
      <c r="H112" s="533">
        <f t="shared" si="78"/>
        <v>0</v>
      </c>
      <c r="I112" s="533">
        <f t="shared" si="78"/>
        <v>0</v>
      </c>
      <c r="J112" s="533">
        <f t="shared" si="78"/>
        <v>0</v>
      </c>
      <c r="K112" s="533">
        <f t="shared" si="78"/>
        <v>0</v>
      </c>
      <c r="L112" s="533">
        <f t="shared" si="78"/>
        <v>0</v>
      </c>
      <c r="M112" s="533">
        <f t="shared" si="78"/>
        <v>0</v>
      </c>
      <c r="N112" s="533">
        <f t="shared" si="78"/>
        <v>0</v>
      </c>
      <c r="O112" s="533">
        <f t="shared" si="78"/>
        <v>0</v>
      </c>
      <c r="P112" s="533">
        <f t="shared" si="78"/>
        <v>0</v>
      </c>
      <c r="Q112" s="533">
        <f t="shared" si="78"/>
        <v>0</v>
      </c>
      <c r="R112" s="533">
        <f t="shared" si="78"/>
        <v>0</v>
      </c>
      <c r="S112" s="533">
        <f t="shared" si="78"/>
        <v>0</v>
      </c>
      <c r="T112" s="533">
        <f t="shared" si="78"/>
        <v>0</v>
      </c>
      <c r="U112" s="533">
        <f t="shared" si="78"/>
        <v>0</v>
      </c>
      <c r="V112" s="533">
        <f t="shared" si="78"/>
        <v>0</v>
      </c>
      <c r="W112" s="533">
        <f t="shared" si="78"/>
        <v>0</v>
      </c>
      <c r="X112" s="533">
        <f t="shared" si="78"/>
        <v>0</v>
      </c>
      <c r="Y112" s="533">
        <f t="shared" si="78"/>
        <v>0</v>
      </c>
      <c r="Z112" s="533">
        <f t="shared" si="78"/>
        <v>0</v>
      </c>
      <c r="AA112" s="533">
        <f t="shared" si="78"/>
        <v>0</v>
      </c>
      <c r="AB112" s="533">
        <f t="shared" si="78"/>
        <v>0</v>
      </c>
      <c r="AC112" s="533">
        <f t="shared" si="78"/>
        <v>0</v>
      </c>
      <c r="AD112" s="533">
        <f t="shared" si="78"/>
        <v>0</v>
      </c>
      <c r="AE112" s="533">
        <f t="shared" si="78"/>
        <v>0</v>
      </c>
      <c r="AF112" s="533">
        <f t="shared" si="78"/>
        <v>0</v>
      </c>
      <c r="AG112" s="533">
        <f t="shared" si="78"/>
        <v>0</v>
      </c>
      <c r="AH112" s="533">
        <f t="shared" si="78"/>
        <v>0</v>
      </c>
      <c r="AI112" s="533">
        <f t="shared" si="78"/>
        <v>0</v>
      </c>
      <c r="AJ112" s="533">
        <f t="shared" si="78"/>
        <v>0</v>
      </c>
      <c r="AK112" s="533">
        <f t="shared" si="78"/>
        <v>0</v>
      </c>
      <c r="AL112" s="533">
        <f t="shared" si="78"/>
        <v>0</v>
      </c>
      <c r="AM112" s="533">
        <f t="shared" si="78"/>
        <v>0</v>
      </c>
      <c r="AN112" s="533">
        <f t="shared" si="78"/>
        <v>0</v>
      </c>
      <c r="AO112" s="533">
        <f t="shared" si="78"/>
        <v>0</v>
      </c>
      <c r="AP112" s="533">
        <f t="shared" si="78"/>
        <v>0</v>
      </c>
      <c r="AQ112" s="533">
        <f t="shared" si="78"/>
        <v>0</v>
      </c>
      <c r="AR112" s="533">
        <f t="shared" si="78"/>
        <v>0</v>
      </c>
      <c r="AS112" s="533">
        <f t="shared" si="78"/>
        <v>0</v>
      </c>
      <c r="AT112" s="533">
        <f t="shared" si="78"/>
        <v>0</v>
      </c>
      <c r="AU112" s="533">
        <f t="shared" si="78"/>
        <v>0</v>
      </c>
      <c r="AV112" s="533">
        <f t="shared" si="78"/>
        <v>0</v>
      </c>
      <c r="AW112" s="533">
        <f t="shared" si="78"/>
        <v>0</v>
      </c>
      <c r="AX112" s="533">
        <f t="shared" si="78"/>
        <v>0</v>
      </c>
      <c r="AY112" s="533">
        <f t="shared" si="78"/>
        <v>0</v>
      </c>
      <c r="AZ112" s="533">
        <f t="shared" si="78"/>
        <v>0</v>
      </c>
      <c r="BA112" s="533">
        <f t="shared" si="78"/>
        <v>0</v>
      </c>
      <c r="BB112" s="533">
        <f t="shared" si="78"/>
        <v>0</v>
      </c>
      <c r="BC112" s="533">
        <f t="shared" si="78"/>
        <v>0</v>
      </c>
      <c r="BD112" s="533">
        <f t="shared" si="78"/>
        <v>0</v>
      </c>
      <c r="BE112" s="533">
        <f t="shared" si="78"/>
        <v>0</v>
      </c>
      <c r="BF112" s="533">
        <f t="shared" si="78"/>
        <v>0</v>
      </c>
      <c r="BG112" s="533">
        <f t="shared" si="78"/>
        <v>0</v>
      </c>
      <c r="BH112" s="533">
        <f t="shared" si="78"/>
        <v>0</v>
      </c>
      <c r="BI112" s="533">
        <f t="shared" si="78"/>
        <v>0</v>
      </c>
      <c r="BJ112" s="533">
        <f t="shared" si="78"/>
        <v>0</v>
      </c>
      <c r="BK112" s="533">
        <f t="shared" si="78"/>
        <v>0</v>
      </c>
      <c r="BL112" s="533">
        <f t="shared" si="78"/>
        <v>0</v>
      </c>
      <c r="BM112" s="533">
        <f t="shared" si="78"/>
        <v>0</v>
      </c>
      <c r="BN112" s="533">
        <f t="shared" si="78"/>
        <v>0</v>
      </c>
      <c r="BO112" s="533">
        <f t="shared" si="78"/>
        <v>0</v>
      </c>
      <c r="BP112" s="533">
        <f t="shared" si="78"/>
        <v>0</v>
      </c>
      <c r="BQ112" s="533">
        <f t="shared" si="78"/>
        <v>0</v>
      </c>
      <c r="BR112" s="533">
        <f t="shared" si="78"/>
        <v>0</v>
      </c>
      <c r="BS112" s="533">
        <f t="shared" ref="BS112:BU112" si="79">IF(BS$106&gt;($B$103-1),"",BS40*BS$100)</f>
        <v>0</v>
      </c>
      <c r="BT112" s="533">
        <f t="shared" si="79"/>
        <v>0</v>
      </c>
      <c r="BU112" s="533">
        <f t="shared" si="79"/>
        <v>0</v>
      </c>
    </row>
    <row r="113" spans="1:73" ht="12" customHeight="1" x14ac:dyDescent="0.25">
      <c r="A113" s="113" t="s">
        <v>480</v>
      </c>
      <c r="B113" s="274">
        <f t="shared" si="64"/>
        <v>0</v>
      </c>
      <c r="C113" s="275">
        <f t="shared" si="67"/>
        <v>0</v>
      </c>
      <c r="D113" s="275">
        <f t="shared" si="71"/>
        <v>0</v>
      </c>
      <c r="E113" s="275">
        <f t="shared" si="68"/>
        <v>0</v>
      </c>
      <c r="F113" s="533">
        <f t="shared" si="68"/>
        <v>0</v>
      </c>
      <c r="G113" s="533">
        <f t="shared" ref="G113:BR113" si="80">IF(G$106&gt;($B$103-1),"",G41*G$100)</f>
        <v>0</v>
      </c>
      <c r="H113" s="533">
        <f t="shared" si="80"/>
        <v>0</v>
      </c>
      <c r="I113" s="533">
        <f t="shared" si="80"/>
        <v>0</v>
      </c>
      <c r="J113" s="533">
        <f t="shared" si="80"/>
        <v>0</v>
      </c>
      <c r="K113" s="533">
        <f t="shared" si="80"/>
        <v>0</v>
      </c>
      <c r="L113" s="533">
        <f t="shared" si="80"/>
        <v>0</v>
      </c>
      <c r="M113" s="533">
        <f t="shared" si="80"/>
        <v>0</v>
      </c>
      <c r="N113" s="533">
        <f t="shared" si="80"/>
        <v>0</v>
      </c>
      <c r="O113" s="533">
        <f t="shared" si="80"/>
        <v>0</v>
      </c>
      <c r="P113" s="533">
        <f t="shared" si="80"/>
        <v>0</v>
      </c>
      <c r="Q113" s="533">
        <f t="shared" si="80"/>
        <v>0</v>
      </c>
      <c r="R113" s="533">
        <f t="shared" si="80"/>
        <v>0</v>
      </c>
      <c r="S113" s="533">
        <f t="shared" si="80"/>
        <v>0</v>
      </c>
      <c r="T113" s="533">
        <f t="shared" si="80"/>
        <v>0</v>
      </c>
      <c r="U113" s="533">
        <f t="shared" si="80"/>
        <v>0</v>
      </c>
      <c r="V113" s="533">
        <f t="shared" si="80"/>
        <v>0</v>
      </c>
      <c r="W113" s="533">
        <f t="shared" si="80"/>
        <v>0</v>
      </c>
      <c r="X113" s="533">
        <f t="shared" si="80"/>
        <v>0</v>
      </c>
      <c r="Y113" s="533">
        <f t="shared" si="80"/>
        <v>0</v>
      </c>
      <c r="Z113" s="533">
        <f t="shared" si="80"/>
        <v>0</v>
      </c>
      <c r="AA113" s="533">
        <f t="shared" si="80"/>
        <v>0</v>
      </c>
      <c r="AB113" s="533">
        <f t="shared" si="80"/>
        <v>0</v>
      </c>
      <c r="AC113" s="533">
        <f t="shared" si="80"/>
        <v>0</v>
      </c>
      <c r="AD113" s="533">
        <f t="shared" si="80"/>
        <v>0</v>
      </c>
      <c r="AE113" s="533">
        <f t="shared" si="80"/>
        <v>0</v>
      </c>
      <c r="AF113" s="533">
        <f t="shared" si="80"/>
        <v>0</v>
      </c>
      <c r="AG113" s="533">
        <f t="shared" si="80"/>
        <v>0</v>
      </c>
      <c r="AH113" s="533">
        <f t="shared" si="80"/>
        <v>0</v>
      </c>
      <c r="AI113" s="533">
        <f t="shared" si="80"/>
        <v>0</v>
      </c>
      <c r="AJ113" s="533">
        <f t="shared" si="80"/>
        <v>0</v>
      </c>
      <c r="AK113" s="533">
        <f t="shared" si="80"/>
        <v>0</v>
      </c>
      <c r="AL113" s="533">
        <f t="shared" si="80"/>
        <v>0</v>
      </c>
      <c r="AM113" s="533">
        <f t="shared" si="80"/>
        <v>0</v>
      </c>
      <c r="AN113" s="533">
        <f t="shared" si="80"/>
        <v>0</v>
      </c>
      <c r="AO113" s="533">
        <f t="shared" si="80"/>
        <v>0</v>
      </c>
      <c r="AP113" s="533">
        <f t="shared" si="80"/>
        <v>0</v>
      </c>
      <c r="AQ113" s="533">
        <f t="shared" si="80"/>
        <v>0</v>
      </c>
      <c r="AR113" s="533">
        <f t="shared" si="80"/>
        <v>0</v>
      </c>
      <c r="AS113" s="533">
        <f t="shared" si="80"/>
        <v>0</v>
      </c>
      <c r="AT113" s="533">
        <f t="shared" si="80"/>
        <v>0</v>
      </c>
      <c r="AU113" s="533">
        <f t="shared" si="80"/>
        <v>0</v>
      </c>
      <c r="AV113" s="533">
        <f t="shared" si="80"/>
        <v>0</v>
      </c>
      <c r="AW113" s="533">
        <f t="shared" si="80"/>
        <v>0</v>
      </c>
      <c r="AX113" s="533">
        <f t="shared" si="80"/>
        <v>0</v>
      </c>
      <c r="AY113" s="533">
        <f t="shared" si="80"/>
        <v>0</v>
      </c>
      <c r="AZ113" s="533">
        <f t="shared" si="80"/>
        <v>0</v>
      </c>
      <c r="BA113" s="533">
        <f t="shared" si="80"/>
        <v>0</v>
      </c>
      <c r="BB113" s="533">
        <f t="shared" si="80"/>
        <v>0</v>
      </c>
      <c r="BC113" s="533">
        <f t="shared" si="80"/>
        <v>0</v>
      </c>
      <c r="BD113" s="533">
        <f t="shared" si="80"/>
        <v>0</v>
      </c>
      <c r="BE113" s="533">
        <f t="shared" si="80"/>
        <v>0</v>
      </c>
      <c r="BF113" s="533">
        <f t="shared" si="80"/>
        <v>0</v>
      </c>
      <c r="BG113" s="533">
        <f t="shared" si="80"/>
        <v>0</v>
      </c>
      <c r="BH113" s="533">
        <f t="shared" si="80"/>
        <v>0</v>
      </c>
      <c r="BI113" s="533">
        <f t="shared" si="80"/>
        <v>0</v>
      </c>
      <c r="BJ113" s="533">
        <f t="shared" si="80"/>
        <v>0</v>
      </c>
      <c r="BK113" s="533">
        <f t="shared" si="80"/>
        <v>0</v>
      </c>
      <c r="BL113" s="533">
        <f t="shared" si="80"/>
        <v>0</v>
      </c>
      <c r="BM113" s="533">
        <f t="shared" si="80"/>
        <v>0</v>
      </c>
      <c r="BN113" s="533">
        <f t="shared" si="80"/>
        <v>0</v>
      </c>
      <c r="BO113" s="533">
        <f t="shared" si="80"/>
        <v>0</v>
      </c>
      <c r="BP113" s="533">
        <f t="shared" si="80"/>
        <v>0</v>
      </c>
      <c r="BQ113" s="533">
        <f t="shared" si="80"/>
        <v>0</v>
      </c>
      <c r="BR113" s="533">
        <f t="shared" si="80"/>
        <v>0</v>
      </c>
      <c r="BS113" s="533">
        <f t="shared" ref="BS113:BU113" si="81">IF(BS$106&gt;($B$103-1),"",BS41*BS$100)</f>
        <v>0</v>
      </c>
      <c r="BT113" s="533">
        <f t="shared" si="81"/>
        <v>0</v>
      </c>
      <c r="BU113" s="533">
        <f t="shared" si="81"/>
        <v>0</v>
      </c>
    </row>
    <row r="114" spans="1:73" ht="12" customHeight="1" x14ac:dyDescent="0.25">
      <c r="A114" s="248" t="s">
        <v>481</v>
      </c>
      <c r="B114" s="274">
        <f t="shared" si="64"/>
        <v>0</v>
      </c>
      <c r="C114" s="275">
        <f t="shared" si="67"/>
        <v>0</v>
      </c>
      <c r="D114" s="275">
        <f t="shared" si="71"/>
        <v>0</v>
      </c>
      <c r="E114" s="275">
        <f t="shared" si="68"/>
        <v>0</v>
      </c>
      <c r="F114" s="533">
        <f t="shared" si="68"/>
        <v>0</v>
      </c>
      <c r="G114" s="533">
        <f t="shared" ref="G114:BR114" si="82">IF(G$106&gt;($B$103-1),"",G42*G$100)</f>
        <v>0</v>
      </c>
      <c r="H114" s="533">
        <f t="shared" si="82"/>
        <v>0</v>
      </c>
      <c r="I114" s="533">
        <f t="shared" si="82"/>
        <v>0</v>
      </c>
      <c r="J114" s="533">
        <f t="shared" si="82"/>
        <v>0</v>
      </c>
      <c r="K114" s="533">
        <f t="shared" si="82"/>
        <v>0</v>
      </c>
      <c r="L114" s="533">
        <f t="shared" si="82"/>
        <v>0</v>
      </c>
      <c r="M114" s="533">
        <f t="shared" si="82"/>
        <v>0</v>
      </c>
      <c r="N114" s="533">
        <f t="shared" si="82"/>
        <v>0</v>
      </c>
      <c r="O114" s="533">
        <f t="shared" si="82"/>
        <v>0</v>
      </c>
      <c r="P114" s="533">
        <f t="shared" si="82"/>
        <v>0</v>
      </c>
      <c r="Q114" s="533">
        <f t="shared" si="82"/>
        <v>0</v>
      </c>
      <c r="R114" s="533">
        <f t="shared" si="82"/>
        <v>0</v>
      </c>
      <c r="S114" s="533">
        <f t="shared" si="82"/>
        <v>0</v>
      </c>
      <c r="T114" s="533">
        <f t="shared" si="82"/>
        <v>0</v>
      </c>
      <c r="U114" s="533">
        <f t="shared" si="82"/>
        <v>0</v>
      </c>
      <c r="V114" s="533">
        <f t="shared" si="82"/>
        <v>0</v>
      </c>
      <c r="W114" s="533">
        <f t="shared" si="82"/>
        <v>0</v>
      </c>
      <c r="X114" s="533">
        <f t="shared" si="82"/>
        <v>0</v>
      </c>
      <c r="Y114" s="533">
        <f t="shared" si="82"/>
        <v>0</v>
      </c>
      <c r="Z114" s="533">
        <f t="shared" si="82"/>
        <v>0</v>
      </c>
      <c r="AA114" s="533">
        <f t="shared" si="82"/>
        <v>0</v>
      </c>
      <c r="AB114" s="533">
        <f t="shared" si="82"/>
        <v>0</v>
      </c>
      <c r="AC114" s="533">
        <f t="shared" si="82"/>
        <v>0</v>
      </c>
      <c r="AD114" s="533">
        <f t="shared" si="82"/>
        <v>0</v>
      </c>
      <c r="AE114" s="533">
        <f t="shared" si="82"/>
        <v>0</v>
      </c>
      <c r="AF114" s="533">
        <f t="shared" si="82"/>
        <v>0</v>
      </c>
      <c r="AG114" s="533">
        <f t="shared" si="82"/>
        <v>0</v>
      </c>
      <c r="AH114" s="533">
        <f t="shared" si="82"/>
        <v>0</v>
      </c>
      <c r="AI114" s="533">
        <f t="shared" si="82"/>
        <v>0</v>
      </c>
      <c r="AJ114" s="533">
        <f t="shared" si="82"/>
        <v>0</v>
      </c>
      <c r="AK114" s="533">
        <f t="shared" si="82"/>
        <v>0</v>
      </c>
      <c r="AL114" s="533">
        <f t="shared" si="82"/>
        <v>0</v>
      </c>
      <c r="AM114" s="533">
        <f t="shared" si="82"/>
        <v>0</v>
      </c>
      <c r="AN114" s="533">
        <f t="shared" si="82"/>
        <v>0</v>
      </c>
      <c r="AO114" s="533">
        <f t="shared" si="82"/>
        <v>0</v>
      </c>
      <c r="AP114" s="533">
        <f t="shared" si="82"/>
        <v>0</v>
      </c>
      <c r="AQ114" s="533">
        <f t="shared" si="82"/>
        <v>0</v>
      </c>
      <c r="AR114" s="533">
        <f t="shared" si="82"/>
        <v>0</v>
      </c>
      <c r="AS114" s="533">
        <f t="shared" si="82"/>
        <v>0</v>
      </c>
      <c r="AT114" s="533">
        <f t="shared" si="82"/>
        <v>0</v>
      </c>
      <c r="AU114" s="533">
        <f t="shared" si="82"/>
        <v>0</v>
      </c>
      <c r="AV114" s="533">
        <f t="shared" si="82"/>
        <v>0</v>
      </c>
      <c r="AW114" s="533">
        <f t="shared" si="82"/>
        <v>0</v>
      </c>
      <c r="AX114" s="533">
        <f t="shared" si="82"/>
        <v>0</v>
      </c>
      <c r="AY114" s="533">
        <f t="shared" si="82"/>
        <v>0</v>
      </c>
      <c r="AZ114" s="533">
        <f t="shared" si="82"/>
        <v>0</v>
      </c>
      <c r="BA114" s="533">
        <f t="shared" si="82"/>
        <v>0</v>
      </c>
      <c r="BB114" s="533">
        <f t="shared" si="82"/>
        <v>0</v>
      </c>
      <c r="BC114" s="533">
        <f t="shared" si="82"/>
        <v>0</v>
      </c>
      <c r="BD114" s="533">
        <f t="shared" si="82"/>
        <v>0</v>
      </c>
      <c r="BE114" s="533">
        <f t="shared" si="82"/>
        <v>0</v>
      </c>
      <c r="BF114" s="533">
        <f t="shared" si="82"/>
        <v>0</v>
      </c>
      <c r="BG114" s="533">
        <f t="shared" si="82"/>
        <v>0</v>
      </c>
      <c r="BH114" s="533">
        <f t="shared" si="82"/>
        <v>0</v>
      </c>
      <c r="BI114" s="533">
        <f t="shared" si="82"/>
        <v>0</v>
      </c>
      <c r="BJ114" s="533">
        <f t="shared" si="82"/>
        <v>0</v>
      </c>
      <c r="BK114" s="533">
        <f t="shared" si="82"/>
        <v>0</v>
      </c>
      <c r="BL114" s="533">
        <f t="shared" si="82"/>
        <v>0</v>
      </c>
      <c r="BM114" s="533">
        <f t="shared" si="82"/>
        <v>0</v>
      </c>
      <c r="BN114" s="533">
        <f t="shared" si="82"/>
        <v>0</v>
      </c>
      <c r="BO114" s="533">
        <f t="shared" si="82"/>
        <v>0</v>
      </c>
      <c r="BP114" s="533">
        <f t="shared" si="82"/>
        <v>0</v>
      </c>
      <c r="BQ114" s="533">
        <f t="shared" si="82"/>
        <v>0</v>
      </c>
      <c r="BR114" s="533">
        <f t="shared" si="82"/>
        <v>0</v>
      </c>
      <c r="BS114" s="533">
        <f t="shared" ref="BS114:BU114" si="83">IF(BS$106&gt;($B$103-1),"",BS42*BS$100)</f>
        <v>0</v>
      </c>
      <c r="BT114" s="533">
        <f t="shared" si="83"/>
        <v>0</v>
      </c>
      <c r="BU114" s="533">
        <f t="shared" si="83"/>
        <v>0</v>
      </c>
    </row>
    <row r="115" spans="1:73" ht="12" customHeight="1" x14ac:dyDescent="0.2">
      <c r="A115" s="250" t="s">
        <v>76</v>
      </c>
      <c r="B115" s="274">
        <f t="shared" si="64"/>
        <v>0</v>
      </c>
      <c r="C115" s="275">
        <f t="shared" si="67"/>
        <v>0</v>
      </c>
      <c r="D115" s="275">
        <f>D69</f>
        <v>0</v>
      </c>
      <c r="E115" s="275">
        <f t="shared" ref="E115:F119" si="84">IF(E$106&gt;($B$103-1),"",E69*E$100)</f>
        <v>0</v>
      </c>
      <c r="F115" s="533">
        <f t="shared" si="84"/>
        <v>0</v>
      </c>
      <c r="G115" s="533">
        <f t="shared" ref="G115:BR115" si="85">IF(G$106&gt;($B$103-1),"",G69*G$100)</f>
        <v>0</v>
      </c>
      <c r="H115" s="533">
        <f t="shared" si="85"/>
        <v>0</v>
      </c>
      <c r="I115" s="533">
        <f t="shared" si="85"/>
        <v>0</v>
      </c>
      <c r="J115" s="533">
        <f t="shared" si="85"/>
        <v>0</v>
      </c>
      <c r="K115" s="533">
        <f t="shared" si="85"/>
        <v>0</v>
      </c>
      <c r="L115" s="533">
        <f t="shared" si="85"/>
        <v>0</v>
      </c>
      <c r="M115" s="533">
        <f t="shared" si="85"/>
        <v>0</v>
      </c>
      <c r="N115" s="533">
        <f t="shared" si="85"/>
        <v>0</v>
      </c>
      <c r="O115" s="533">
        <f t="shared" si="85"/>
        <v>0</v>
      </c>
      <c r="P115" s="533">
        <f t="shared" si="85"/>
        <v>0</v>
      </c>
      <c r="Q115" s="533">
        <f t="shared" si="85"/>
        <v>0</v>
      </c>
      <c r="R115" s="533">
        <f t="shared" si="85"/>
        <v>0</v>
      </c>
      <c r="S115" s="533">
        <f t="shared" si="85"/>
        <v>0</v>
      </c>
      <c r="T115" s="533">
        <f t="shared" si="85"/>
        <v>0</v>
      </c>
      <c r="U115" s="533">
        <f t="shared" si="85"/>
        <v>0</v>
      </c>
      <c r="V115" s="533">
        <f t="shared" si="85"/>
        <v>0</v>
      </c>
      <c r="W115" s="533">
        <f t="shared" si="85"/>
        <v>0</v>
      </c>
      <c r="X115" s="533">
        <f t="shared" si="85"/>
        <v>0</v>
      </c>
      <c r="Y115" s="533">
        <f t="shared" si="85"/>
        <v>0</v>
      </c>
      <c r="Z115" s="533">
        <f t="shared" si="85"/>
        <v>0</v>
      </c>
      <c r="AA115" s="533">
        <f t="shared" si="85"/>
        <v>0</v>
      </c>
      <c r="AB115" s="533">
        <f t="shared" si="85"/>
        <v>0</v>
      </c>
      <c r="AC115" s="533">
        <f t="shared" si="85"/>
        <v>0</v>
      </c>
      <c r="AD115" s="533">
        <f t="shared" si="85"/>
        <v>0</v>
      </c>
      <c r="AE115" s="533">
        <f t="shared" si="85"/>
        <v>0</v>
      </c>
      <c r="AF115" s="533">
        <f t="shared" si="85"/>
        <v>0</v>
      </c>
      <c r="AG115" s="533">
        <f t="shared" si="85"/>
        <v>0</v>
      </c>
      <c r="AH115" s="533">
        <f t="shared" si="85"/>
        <v>0</v>
      </c>
      <c r="AI115" s="533">
        <f t="shared" si="85"/>
        <v>0</v>
      </c>
      <c r="AJ115" s="533">
        <f t="shared" si="85"/>
        <v>0</v>
      </c>
      <c r="AK115" s="533">
        <f t="shared" si="85"/>
        <v>0</v>
      </c>
      <c r="AL115" s="533">
        <f t="shared" si="85"/>
        <v>0</v>
      </c>
      <c r="AM115" s="533">
        <f t="shared" si="85"/>
        <v>0</v>
      </c>
      <c r="AN115" s="533">
        <f t="shared" si="85"/>
        <v>0</v>
      </c>
      <c r="AO115" s="533">
        <f t="shared" si="85"/>
        <v>0</v>
      </c>
      <c r="AP115" s="533">
        <f t="shared" si="85"/>
        <v>0</v>
      </c>
      <c r="AQ115" s="533">
        <f t="shared" si="85"/>
        <v>0</v>
      </c>
      <c r="AR115" s="533">
        <f t="shared" si="85"/>
        <v>0</v>
      </c>
      <c r="AS115" s="533">
        <f t="shared" si="85"/>
        <v>0</v>
      </c>
      <c r="AT115" s="533">
        <f t="shared" si="85"/>
        <v>0</v>
      </c>
      <c r="AU115" s="533">
        <f t="shared" si="85"/>
        <v>0</v>
      </c>
      <c r="AV115" s="533">
        <f t="shared" si="85"/>
        <v>0</v>
      </c>
      <c r="AW115" s="533">
        <f t="shared" si="85"/>
        <v>0</v>
      </c>
      <c r="AX115" s="533">
        <f t="shared" si="85"/>
        <v>0</v>
      </c>
      <c r="AY115" s="533">
        <f t="shared" si="85"/>
        <v>0</v>
      </c>
      <c r="AZ115" s="533">
        <f t="shared" si="85"/>
        <v>0</v>
      </c>
      <c r="BA115" s="533">
        <f t="shared" si="85"/>
        <v>0</v>
      </c>
      <c r="BB115" s="533">
        <f t="shared" si="85"/>
        <v>0</v>
      </c>
      <c r="BC115" s="533">
        <f t="shared" si="85"/>
        <v>0</v>
      </c>
      <c r="BD115" s="533">
        <f t="shared" si="85"/>
        <v>0</v>
      </c>
      <c r="BE115" s="533">
        <f t="shared" si="85"/>
        <v>0</v>
      </c>
      <c r="BF115" s="533">
        <f t="shared" si="85"/>
        <v>0</v>
      </c>
      <c r="BG115" s="533">
        <f t="shared" si="85"/>
        <v>0</v>
      </c>
      <c r="BH115" s="533">
        <f t="shared" si="85"/>
        <v>0</v>
      </c>
      <c r="BI115" s="533">
        <f t="shared" si="85"/>
        <v>0</v>
      </c>
      <c r="BJ115" s="533">
        <f t="shared" si="85"/>
        <v>0</v>
      </c>
      <c r="BK115" s="533">
        <f t="shared" si="85"/>
        <v>0</v>
      </c>
      <c r="BL115" s="533">
        <f t="shared" si="85"/>
        <v>0</v>
      </c>
      <c r="BM115" s="533">
        <f t="shared" si="85"/>
        <v>0</v>
      </c>
      <c r="BN115" s="533">
        <f t="shared" si="85"/>
        <v>0</v>
      </c>
      <c r="BO115" s="533">
        <f t="shared" si="85"/>
        <v>0</v>
      </c>
      <c r="BP115" s="533">
        <f t="shared" si="85"/>
        <v>0</v>
      </c>
      <c r="BQ115" s="533">
        <f t="shared" si="85"/>
        <v>0</v>
      </c>
      <c r="BR115" s="533">
        <f t="shared" si="85"/>
        <v>0</v>
      </c>
      <c r="BS115" s="533">
        <f t="shared" ref="BS115:BU115" si="86">IF(BS$106&gt;($B$103-1),"",BS69*BS$100)</f>
        <v>0</v>
      </c>
      <c r="BT115" s="533">
        <f t="shared" si="86"/>
        <v>0</v>
      </c>
      <c r="BU115" s="533">
        <f t="shared" si="86"/>
        <v>0</v>
      </c>
    </row>
    <row r="116" spans="1:73" ht="12" customHeight="1" x14ac:dyDescent="0.2">
      <c r="A116" s="250" t="s">
        <v>77</v>
      </c>
      <c r="B116" s="274">
        <f t="shared" si="64"/>
        <v>0</v>
      </c>
      <c r="C116" s="275">
        <f t="shared" si="67"/>
        <v>0</v>
      </c>
      <c r="D116" s="275">
        <f>D70</f>
        <v>0</v>
      </c>
      <c r="E116" s="275">
        <f t="shared" si="84"/>
        <v>0</v>
      </c>
      <c r="F116" s="533">
        <f t="shared" si="84"/>
        <v>0</v>
      </c>
      <c r="G116" s="533">
        <f t="shared" ref="G116:BR116" si="87">IF(G$106&gt;($B$103-1),"",G70*G$100)</f>
        <v>0</v>
      </c>
      <c r="H116" s="533">
        <f t="shared" si="87"/>
        <v>0</v>
      </c>
      <c r="I116" s="533">
        <f t="shared" si="87"/>
        <v>0</v>
      </c>
      <c r="J116" s="533">
        <f t="shared" si="87"/>
        <v>0</v>
      </c>
      <c r="K116" s="533">
        <f t="shared" si="87"/>
        <v>0</v>
      </c>
      <c r="L116" s="533">
        <f t="shared" si="87"/>
        <v>0</v>
      </c>
      <c r="M116" s="533">
        <f t="shared" si="87"/>
        <v>0</v>
      </c>
      <c r="N116" s="533">
        <f t="shared" si="87"/>
        <v>0</v>
      </c>
      <c r="O116" s="533">
        <f t="shared" si="87"/>
        <v>0</v>
      </c>
      <c r="P116" s="533">
        <f t="shared" si="87"/>
        <v>0</v>
      </c>
      <c r="Q116" s="533">
        <f t="shared" si="87"/>
        <v>0</v>
      </c>
      <c r="R116" s="533">
        <f t="shared" si="87"/>
        <v>0</v>
      </c>
      <c r="S116" s="533">
        <f t="shared" si="87"/>
        <v>0</v>
      </c>
      <c r="T116" s="533">
        <f t="shared" si="87"/>
        <v>0</v>
      </c>
      <c r="U116" s="533">
        <f t="shared" si="87"/>
        <v>0</v>
      </c>
      <c r="V116" s="533">
        <f t="shared" si="87"/>
        <v>0</v>
      </c>
      <c r="W116" s="533">
        <f t="shared" si="87"/>
        <v>0</v>
      </c>
      <c r="X116" s="533">
        <f t="shared" si="87"/>
        <v>0</v>
      </c>
      <c r="Y116" s="533">
        <f t="shared" si="87"/>
        <v>0</v>
      </c>
      <c r="Z116" s="533">
        <f t="shared" si="87"/>
        <v>0</v>
      </c>
      <c r="AA116" s="533">
        <f t="shared" si="87"/>
        <v>0</v>
      </c>
      <c r="AB116" s="533">
        <f t="shared" si="87"/>
        <v>0</v>
      </c>
      <c r="AC116" s="533">
        <f t="shared" si="87"/>
        <v>0</v>
      </c>
      <c r="AD116" s="533">
        <f t="shared" si="87"/>
        <v>0</v>
      </c>
      <c r="AE116" s="533">
        <f t="shared" si="87"/>
        <v>0</v>
      </c>
      <c r="AF116" s="533">
        <f t="shared" si="87"/>
        <v>0</v>
      </c>
      <c r="AG116" s="533">
        <f t="shared" si="87"/>
        <v>0</v>
      </c>
      <c r="AH116" s="533">
        <f t="shared" si="87"/>
        <v>0</v>
      </c>
      <c r="AI116" s="533">
        <f t="shared" si="87"/>
        <v>0</v>
      </c>
      <c r="AJ116" s="533">
        <f t="shared" si="87"/>
        <v>0</v>
      </c>
      <c r="AK116" s="533">
        <f t="shared" si="87"/>
        <v>0</v>
      </c>
      <c r="AL116" s="533">
        <f t="shared" si="87"/>
        <v>0</v>
      </c>
      <c r="AM116" s="533">
        <f t="shared" si="87"/>
        <v>0</v>
      </c>
      <c r="AN116" s="533">
        <f t="shared" si="87"/>
        <v>0</v>
      </c>
      <c r="AO116" s="533">
        <f t="shared" si="87"/>
        <v>0</v>
      </c>
      <c r="AP116" s="533">
        <f t="shared" si="87"/>
        <v>0</v>
      </c>
      <c r="AQ116" s="533">
        <f t="shared" si="87"/>
        <v>0</v>
      </c>
      <c r="AR116" s="533">
        <f t="shared" si="87"/>
        <v>0</v>
      </c>
      <c r="AS116" s="533">
        <f t="shared" si="87"/>
        <v>0</v>
      </c>
      <c r="AT116" s="533">
        <f t="shared" si="87"/>
        <v>0</v>
      </c>
      <c r="AU116" s="533">
        <f t="shared" si="87"/>
        <v>0</v>
      </c>
      <c r="AV116" s="533">
        <f t="shared" si="87"/>
        <v>0</v>
      </c>
      <c r="AW116" s="533">
        <f t="shared" si="87"/>
        <v>0</v>
      </c>
      <c r="AX116" s="533">
        <f t="shared" si="87"/>
        <v>0</v>
      </c>
      <c r="AY116" s="533">
        <f t="shared" si="87"/>
        <v>0</v>
      </c>
      <c r="AZ116" s="533">
        <f t="shared" si="87"/>
        <v>0</v>
      </c>
      <c r="BA116" s="533">
        <f t="shared" si="87"/>
        <v>0</v>
      </c>
      <c r="BB116" s="533">
        <f t="shared" si="87"/>
        <v>0</v>
      </c>
      <c r="BC116" s="533">
        <f t="shared" si="87"/>
        <v>0</v>
      </c>
      <c r="BD116" s="533">
        <f t="shared" si="87"/>
        <v>0</v>
      </c>
      <c r="BE116" s="533">
        <f t="shared" si="87"/>
        <v>0</v>
      </c>
      <c r="BF116" s="533">
        <f t="shared" si="87"/>
        <v>0</v>
      </c>
      <c r="BG116" s="533">
        <f t="shared" si="87"/>
        <v>0</v>
      </c>
      <c r="BH116" s="533">
        <f t="shared" si="87"/>
        <v>0</v>
      </c>
      <c r="BI116" s="533">
        <f t="shared" si="87"/>
        <v>0</v>
      </c>
      <c r="BJ116" s="533">
        <f t="shared" si="87"/>
        <v>0</v>
      </c>
      <c r="BK116" s="533">
        <f t="shared" si="87"/>
        <v>0</v>
      </c>
      <c r="BL116" s="533">
        <f t="shared" si="87"/>
        <v>0</v>
      </c>
      <c r="BM116" s="533">
        <f t="shared" si="87"/>
        <v>0</v>
      </c>
      <c r="BN116" s="533">
        <f t="shared" si="87"/>
        <v>0</v>
      </c>
      <c r="BO116" s="533">
        <f t="shared" si="87"/>
        <v>0</v>
      </c>
      <c r="BP116" s="533">
        <f t="shared" si="87"/>
        <v>0</v>
      </c>
      <c r="BQ116" s="533">
        <f t="shared" si="87"/>
        <v>0</v>
      </c>
      <c r="BR116" s="533">
        <f t="shared" si="87"/>
        <v>0</v>
      </c>
      <c r="BS116" s="533">
        <f t="shared" ref="BS116:BU116" si="88">IF(BS$106&gt;($B$103-1),"",BS70*BS$100)</f>
        <v>0</v>
      </c>
      <c r="BT116" s="533">
        <f t="shared" si="88"/>
        <v>0</v>
      </c>
      <c r="BU116" s="533">
        <f t="shared" si="88"/>
        <v>0</v>
      </c>
    </row>
    <row r="117" spans="1:73" ht="12" customHeight="1" x14ac:dyDescent="0.2">
      <c r="A117" s="250" t="s">
        <v>78</v>
      </c>
      <c r="B117" s="274">
        <f t="shared" si="64"/>
        <v>0</v>
      </c>
      <c r="C117" s="275">
        <f t="shared" si="67"/>
        <v>0</v>
      </c>
      <c r="D117" s="275">
        <f>D71</f>
        <v>0</v>
      </c>
      <c r="E117" s="275">
        <f t="shared" si="84"/>
        <v>0</v>
      </c>
      <c r="F117" s="533">
        <f t="shared" si="84"/>
        <v>0</v>
      </c>
      <c r="G117" s="533">
        <f t="shared" ref="G117:BR117" si="89">IF(G$106&gt;($B$103-1),"",G71*G$100)</f>
        <v>0</v>
      </c>
      <c r="H117" s="533">
        <f t="shared" si="89"/>
        <v>0</v>
      </c>
      <c r="I117" s="533">
        <f t="shared" si="89"/>
        <v>0</v>
      </c>
      <c r="J117" s="533">
        <f t="shared" si="89"/>
        <v>0</v>
      </c>
      <c r="K117" s="533">
        <f t="shared" si="89"/>
        <v>0</v>
      </c>
      <c r="L117" s="533">
        <f t="shared" si="89"/>
        <v>0</v>
      </c>
      <c r="M117" s="533">
        <f t="shared" si="89"/>
        <v>0</v>
      </c>
      <c r="N117" s="533">
        <f t="shared" si="89"/>
        <v>0</v>
      </c>
      <c r="O117" s="533">
        <f t="shared" si="89"/>
        <v>0</v>
      </c>
      <c r="P117" s="533">
        <f t="shared" si="89"/>
        <v>0</v>
      </c>
      <c r="Q117" s="533">
        <f t="shared" si="89"/>
        <v>0</v>
      </c>
      <c r="R117" s="533">
        <f t="shared" si="89"/>
        <v>0</v>
      </c>
      <c r="S117" s="533">
        <f t="shared" si="89"/>
        <v>0</v>
      </c>
      <c r="T117" s="533">
        <f t="shared" si="89"/>
        <v>0</v>
      </c>
      <c r="U117" s="533">
        <f t="shared" si="89"/>
        <v>0</v>
      </c>
      <c r="V117" s="533">
        <f t="shared" si="89"/>
        <v>0</v>
      </c>
      <c r="W117" s="533">
        <f t="shared" si="89"/>
        <v>0</v>
      </c>
      <c r="X117" s="533">
        <f t="shared" si="89"/>
        <v>0</v>
      </c>
      <c r="Y117" s="533">
        <f t="shared" si="89"/>
        <v>0</v>
      </c>
      <c r="Z117" s="533">
        <f t="shared" si="89"/>
        <v>0</v>
      </c>
      <c r="AA117" s="533">
        <f t="shared" si="89"/>
        <v>0</v>
      </c>
      <c r="AB117" s="533">
        <f t="shared" si="89"/>
        <v>0</v>
      </c>
      <c r="AC117" s="533">
        <f t="shared" si="89"/>
        <v>0</v>
      </c>
      <c r="AD117" s="533">
        <f t="shared" si="89"/>
        <v>0</v>
      </c>
      <c r="AE117" s="533">
        <f t="shared" si="89"/>
        <v>0</v>
      </c>
      <c r="AF117" s="533">
        <f t="shared" si="89"/>
        <v>0</v>
      </c>
      <c r="AG117" s="533">
        <f t="shared" si="89"/>
        <v>0</v>
      </c>
      <c r="AH117" s="533">
        <f t="shared" si="89"/>
        <v>0</v>
      </c>
      <c r="AI117" s="533">
        <f t="shared" si="89"/>
        <v>0</v>
      </c>
      <c r="AJ117" s="533">
        <f t="shared" si="89"/>
        <v>0</v>
      </c>
      <c r="AK117" s="533">
        <f t="shared" si="89"/>
        <v>0</v>
      </c>
      <c r="AL117" s="533">
        <f t="shared" si="89"/>
        <v>0</v>
      </c>
      <c r="AM117" s="533">
        <f t="shared" si="89"/>
        <v>0</v>
      </c>
      <c r="AN117" s="533">
        <f t="shared" si="89"/>
        <v>0</v>
      </c>
      <c r="AO117" s="533">
        <f t="shared" si="89"/>
        <v>0</v>
      </c>
      <c r="AP117" s="533">
        <f t="shared" si="89"/>
        <v>0</v>
      </c>
      <c r="AQ117" s="533">
        <f t="shared" si="89"/>
        <v>0</v>
      </c>
      <c r="AR117" s="533">
        <f t="shared" si="89"/>
        <v>0</v>
      </c>
      <c r="AS117" s="533">
        <f t="shared" si="89"/>
        <v>0</v>
      </c>
      <c r="AT117" s="533">
        <f t="shared" si="89"/>
        <v>0</v>
      </c>
      <c r="AU117" s="533">
        <f t="shared" si="89"/>
        <v>0</v>
      </c>
      <c r="AV117" s="533">
        <f t="shared" si="89"/>
        <v>0</v>
      </c>
      <c r="AW117" s="533">
        <f t="shared" si="89"/>
        <v>0</v>
      </c>
      <c r="AX117" s="533">
        <f t="shared" si="89"/>
        <v>0</v>
      </c>
      <c r="AY117" s="533">
        <f t="shared" si="89"/>
        <v>0</v>
      </c>
      <c r="AZ117" s="533">
        <f t="shared" si="89"/>
        <v>0</v>
      </c>
      <c r="BA117" s="533">
        <f t="shared" si="89"/>
        <v>0</v>
      </c>
      <c r="BB117" s="533">
        <f t="shared" si="89"/>
        <v>0</v>
      </c>
      <c r="BC117" s="533">
        <f t="shared" si="89"/>
        <v>0</v>
      </c>
      <c r="BD117" s="533">
        <f t="shared" si="89"/>
        <v>0</v>
      </c>
      <c r="BE117" s="533">
        <f t="shared" si="89"/>
        <v>0</v>
      </c>
      <c r="BF117" s="533">
        <f t="shared" si="89"/>
        <v>0</v>
      </c>
      <c r="BG117" s="533">
        <f t="shared" si="89"/>
        <v>0</v>
      </c>
      <c r="BH117" s="533">
        <f t="shared" si="89"/>
        <v>0</v>
      </c>
      <c r="BI117" s="533">
        <f t="shared" si="89"/>
        <v>0</v>
      </c>
      <c r="BJ117" s="533">
        <f t="shared" si="89"/>
        <v>0</v>
      </c>
      <c r="BK117" s="533">
        <f t="shared" si="89"/>
        <v>0</v>
      </c>
      <c r="BL117" s="533">
        <f t="shared" si="89"/>
        <v>0</v>
      </c>
      <c r="BM117" s="533">
        <f t="shared" si="89"/>
        <v>0</v>
      </c>
      <c r="BN117" s="533">
        <f t="shared" si="89"/>
        <v>0</v>
      </c>
      <c r="BO117" s="533">
        <f t="shared" si="89"/>
        <v>0</v>
      </c>
      <c r="BP117" s="533">
        <f t="shared" si="89"/>
        <v>0</v>
      </c>
      <c r="BQ117" s="533">
        <f t="shared" si="89"/>
        <v>0</v>
      </c>
      <c r="BR117" s="533">
        <f t="shared" si="89"/>
        <v>0</v>
      </c>
      <c r="BS117" s="533">
        <f t="shared" ref="BS117:BU117" si="90">IF(BS$106&gt;($B$103-1),"",BS71*BS$100)</f>
        <v>0</v>
      </c>
      <c r="BT117" s="533">
        <f t="shared" si="90"/>
        <v>0</v>
      </c>
      <c r="BU117" s="533">
        <f t="shared" si="90"/>
        <v>0</v>
      </c>
    </row>
    <row r="118" spans="1:73" ht="12" customHeight="1" x14ac:dyDescent="0.2">
      <c r="A118" s="250" t="s">
        <v>349</v>
      </c>
      <c r="B118" s="274">
        <f t="shared" si="64"/>
        <v>0</v>
      </c>
      <c r="C118" s="275">
        <f t="shared" si="67"/>
        <v>0</v>
      </c>
      <c r="D118" s="275">
        <f>D72</f>
        <v>0</v>
      </c>
      <c r="E118" s="275">
        <f t="shared" si="84"/>
        <v>0</v>
      </c>
      <c r="F118" s="533">
        <f t="shared" si="84"/>
        <v>0</v>
      </c>
      <c r="G118" s="533">
        <f t="shared" ref="G118:BR118" si="91">IF(G$106&gt;($B$103-1),"",G72*G$100)</f>
        <v>0</v>
      </c>
      <c r="H118" s="533">
        <f t="shared" si="91"/>
        <v>0</v>
      </c>
      <c r="I118" s="533">
        <f t="shared" si="91"/>
        <v>0</v>
      </c>
      <c r="J118" s="533">
        <f t="shared" si="91"/>
        <v>0</v>
      </c>
      <c r="K118" s="533">
        <f t="shared" si="91"/>
        <v>0</v>
      </c>
      <c r="L118" s="533">
        <f t="shared" si="91"/>
        <v>0</v>
      </c>
      <c r="M118" s="533">
        <f t="shared" si="91"/>
        <v>0</v>
      </c>
      <c r="N118" s="533">
        <f t="shared" si="91"/>
        <v>0</v>
      </c>
      <c r="O118" s="533">
        <f t="shared" si="91"/>
        <v>0</v>
      </c>
      <c r="P118" s="533">
        <f t="shared" si="91"/>
        <v>0</v>
      </c>
      <c r="Q118" s="533">
        <f t="shared" si="91"/>
        <v>0</v>
      </c>
      <c r="R118" s="533">
        <f t="shared" si="91"/>
        <v>0</v>
      </c>
      <c r="S118" s="533">
        <f t="shared" si="91"/>
        <v>0</v>
      </c>
      <c r="T118" s="533">
        <f t="shared" si="91"/>
        <v>0</v>
      </c>
      <c r="U118" s="533">
        <f t="shared" si="91"/>
        <v>0</v>
      </c>
      <c r="V118" s="533">
        <f t="shared" si="91"/>
        <v>0</v>
      </c>
      <c r="W118" s="533">
        <f t="shared" si="91"/>
        <v>0</v>
      </c>
      <c r="X118" s="533">
        <f t="shared" si="91"/>
        <v>0</v>
      </c>
      <c r="Y118" s="533">
        <f t="shared" si="91"/>
        <v>0</v>
      </c>
      <c r="Z118" s="533">
        <f t="shared" si="91"/>
        <v>0</v>
      </c>
      <c r="AA118" s="533">
        <f t="shared" si="91"/>
        <v>0</v>
      </c>
      <c r="AB118" s="533">
        <f t="shared" si="91"/>
        <v>0</v>
      </c>
      <c r="AC118" s="533">
        <f t="shared" si="91"/>
        <v>0</v>
      </c>
      <c r="AD118" s="533">
        <f t="shared" si="91"/>
        <v>0</v>
      </c>
      <c r="AE118" s="533">
        <f t="shared" si="91"/>
        <v>0</v>
      </c>
      <c r="AF118" s="533">
        <f t="shared" si="91"/>
        <v>0</v>
      </c>
      <c r="AG118" s="533">
        <f t="shared" si="91"/>
        <v>0</v>
      </c>
      <c r="AH118" s="533">
        <f t="shared" si="91"/>
        <v>0</v>
      </c>
      <c r="AI118" s="533">
        <f t="shared" si="91"/>
        <v>0</v>
      </c>
      <c r="AJ118" s="533">
        <f t="shared" si="91"/>
        <v>0</v>
      </c>
      <c r="AK118" s="533">
        <f t="shared" si="91"/>
        <v>0</v>
      </c>
      <c r="AL118" s="533">
        <f t="shared" si="91"/>
        <v>0</v>
      </c>
      <c r="AM118" s="533">
        <f t="shared" si="91"/>
        <v>0</v>
      </c>
      <c r="AN118" s="533">
        <f t="shared" si="91"/>
        <v>0</v>
      </c>
      <c r="AO118" s="533">
        <f t="shared" si="91"/>
        <v>0</v>
      </c>
      <c r="AP118" s="533">
        <f t="shared" si="91"/>
        <v>0</v>
      </c>
      <c r="AQ118" s="533">
        <f t="shared" si="91"/>
        <v>0</v>
      </c>
      <c r="AR118" s="533">
        <f t="shared" si="91"/>
        <v>0</v>
      </c>
      <c r="AS118" s="533">
        <f t="shared" si="91"/>
        <v>0</v>
      </c>
      <c r="AT118" s="533">
        <f t="shared" si="91"/>
        <v>0</v>
      </c>
      <c r="AU118" s="533">
        <f t="shared" si="91"/>
        <v>0</v>
      </c>
      <c r="AV118" s="533">
        <f t="shared" si="91"/>
        <v>0</v>
      </c>
      <c r="AW118" s="533">
        <f t="shared" si="91"/>
        <v>0</v>
      </c>
      <c r="AX118" s="533">
        <f t="shared" si="91"/>
        <v>0</v>
      </c>
      <c r="AY118" s="533">
        <f t="shared" si="91"/>
        <v>0</v>
      </c>
      <c r="AZ118" s="533">
        <f t="shared" si="91"/>
        <v>0</v>
      </c>
      <c r="BA118" s="533">
        <f t="shared" si="91"/>
        <v>0</v>
      </c>
      <c r="BB118" s="533">
        <f t="shared" si="91"/>
        <v>0</v>
      </c>
      <c r="BC118" s="533">
        <f t="shared" si="91"/>
        <v>0</v>
      </c>
      <c r="BD118" s="533">
        <f t="shared" si="91"/>
        <v>0</v>
      </c>
      <c r="BE118" s="533">
        <f t="shared" si="91"/>
        <v>0</v>
      </c>
      <c r="BF118" s="533">
        <f t="shared" si="91"/>
        <v>0</v>
      </c>
      <c r="BG118" s="533">
        <f t="shared" si="91"/>
        <v>0</v>
      </c>
      <c r="BH118" s="533">
        <f t="shared" si="91"/>
        <v>0</v>
      </c>
      <c r="BI118" s="533">
        <f t="shared" si="91"/>
        <v>0</v>
      </c>
      <c r="BJ118" s="533">
        <f t="shared" si="91"/>
        <v>0</v>
      </c>
      <c r="BK118" s="533">
        <f t="shared" si="91"/>
        <v>0</v>
      </c>
      <c r="BL118" s="533">
        <f t="shared" si="91"/>
        <v>0</v>
      </c>
      <c r="BM118" s="533">
        <f t="shared" si="91"/>
        <v>0</v>
      </c>
      <c r="BN118" s="533">
        <f t="shared" si="91"/>
        <v>0</v>
      </c>
      <c r="BO118" s="533">
        <f t="shared" si="91"/>
        <v>0</v>
      </c>
      <c r="BP118" s="533">
        <f t="shared" si="91"/>
        <v>0</v>
      </c>
      <c r="BQ118" s="533">
        <f t="shared" si="91"/>
        <v>0</v>
      </c>
      <c r="BR118" s="533">
        <f t="shared" si="91"/>
        <v>0</v>
      </c>
      <c r="BS118" s="533">
        <f t="shared" ref="BS118:BU118" si="92">IF(BS$106&gt;($B$103-1),"",BS72*BS$100)</f>
        <v>0</v>
      </c>
      <c r="BT118" s="533">
        <f t="shared" si="92"/>
        <v>0</v>
      </c>
      <c r="BU118" s="533">
        <f t="shared" si="92"/>
        <v>0</v>
      </c>
    </row>
    <row r="119" spans="1:73" ht="12" customHeight="1" x14ac:dyDescent="0.25">
      <c r="A119" s="6" t="s">
        <v>79</v>
      </c>
      <c r="B119" s="274">
        <f t="shared" si="64"/>
        <v>0</v>
      </c>
      <c r="C119" s="275">
        <f t="shared" si="67"/>
        <v>0</v>
      </c>
      <c r="D119" s="275">
        <f>D73</f>
        <v>0</v>
      </c>
      <c r="E119" s="275">
        <f t="shared" si="84"/>
        <v>0</v>
      </c>
      <c r="F119" s="533">
        <f t="shared" si="84"/>
        <v>0</v>
      </c>
      <c r="G119" s="533">
        <f t="shared" ref="G119:BR119" si="93">IF(G$106&gt;($B$103-1),"",G73*G$100)</f>
        <v>0</v>
      </c>
      <c r="H119" s="533">
        <f t="shared" si="93"/>
        <v>0</v>
      </c>
      <c r="I119" s="533">
        <f t="shared" si="93"/>
        <v>0</v>
      </c>
      <c r="J119" s="533">
        <f t="shared" si="93"/>
        <v>0</v>
      </c>
      <c r="K119" s="533">
        <f t="shared" si="93"/>
        <v>0</v>
      </c>
      <c r="L119" s="533">
        <f t="shared" si="93"/>
        <v>0</v>
      </c>
      <c r="M119" s="533">
        <f t="shared" si="93"/>
        <v>0</v>
      </c>
      <c r="N119" s="533">
        <f t="shared" si="93"/>
        <v>0</v>
      </c>
      <c r="O119" s="533">
        <f t="shared" si="93"/>
        <v>0</v>
      </c>
      <c r="P119" s="533">
        <f t="shared" si="93"/>
        <v>0</v>
      </c>
      <c r="Q119" s="533">
        <f t="shared" si="93"/>
        <v>0</v>
      </c>
      <c r="R119" s="533">
        <f t="shared" si="93"/>
        <v>0</v>
      </c>
      <c r="S119" s="533">
        <f t="shared" si="93"/>
        <v>0</v>
      </c>
      <c r="T119" s="533">
        <f t="shared" si="93"/>
        <v>0</v>
      </c>
      <c r="U119" s="533">
        <f t="shared" si="93"/>
        <v>0</v>
      </c>
      <c r="V119" s="533">
        <f t="shared" si="93"/>
        <v>0</v>
      </c>
      <c r="W119" s="533">
        <f t="shared" si="93"/>
        <v>0</v>
      </c>
      <c r="X119" s="533">
        <f t="shared" si="93"/>
        <v>0</v>
      </c>
      <c r="Y119" s="533">
        <f t="shared" si="93"/>
        <v>0</v>
      </c>
      <c r="Z119" s="533">
        <f t="shared" si="93"/>
        <v>0</v>
      </c>
      <c r="AA119" s="533">
        <f t="shared" si="93"/>
        <v>0</v>
      </c>
      <c r="AB119" s="533">
        <f t="shared" si="93"/>
        <v>0</v>
      </c>
      <c r="AC119" s="533">
        <f t="shared" si="93"/>
        <v>0</v>
      </c>
      <c r="AD119" s="533">
        <f t="shared" si="93"/>
        <v>0</v>
      </c>
      <c r="AE119" s="533">
        <f t="shared" si="93"/>
        <v>0</v>
      </c>
      <c r="AF119" s="533">
        <f t="shared" si="93"/>
        <v>0</v>
      </c>
      <c r="AG119" s="533">
        <f t="shared" si="93"/>
        <v>0</v>
      </c>
      <c r="AH119" s="533">
        <f t="shared" si="93"/>
        <v>0</v>
      </c>
      <c r="AI119" s="533">
        <f t="shared" si="93"/>
        <v>0</v>
      </c>
      <c r="AJ119" s="533">
        <f t="shared" si="93"/>
        <v>0</v>
      </c>
      <c r="AK119" s="533">
        <f t="shared" si="93"/>
        <v>0</v>
      </c>
      <c r="AL119" s="533">
        <f t="shared" si="93"/>
        <v>0</v>
      </c>
      <c r="AM119" s="533">
        <f t="shared" si="93"/>
        <v>0</v>
      </c>
      <c r="AN119" s="533">
        <f t="shared" si="93"/>
        <v>0</v>
      </c>
      <c r="AO119" s="533">
        <f t="shared" si="93"/>
        <v>0</v>
      </c>
      <c r="AP119" s="533">
        <f t="shared" si="93"/>
        <v>0</v>
      </c>
      <c r="AQ119" s="533">
        <f t="shared" si="93"/>
        <v>0</v>
      </c>
      <c r="AR119" s="533">
        <f t="shared" si="93"/>
        <v>0</v>
      </c>
      <c r="AS119" s="533">
        <f t="shared" si="93"/>
        <v>0</v>
      </c>
      <c r="AT119" s="533">
        <f t="shared" si="93"/>
        <v>0</v>
      </c>
      <c r="AU119" s="533">
        <f t="shared" si="93"/>
        <v>0</v>
      </c>
      <c r="AV119" s="533">
        <f t="shared" si="93"/>
        <v>0</v>
      </c>
      <c r="AW119" s="533">
        <f t="shared" si="93"/>
        <v>0</v>
      </c>
      <c r="AX119" s="533">
        <f t="shared" si="93"/>
        <v>0</v>
      </c>
      <c r="AY119" s="533">
        <f t="shared" si="93"/>
        <v>0</v>
      </c>
      <c r="AZ119" s="533">
        <f t="shared" si="93"/>
        <v>0</v>
      </c>
      <c r="BA119" s="533">
        <f t="shared" si="93"/>
        <v>0</v>
      </c>
      <c r="BB119" s="533">
        <f t="shared" si="93"/>
        <v>0</v>
      </c>
      <c r="BC119" s="533">
        <f t="shared" si="93"/>
        <v>0</v>
      </c>
      <c r="BD119" s="533">
        <f t="shared" si="93"/>
        <v>0</v>
      </c>
      <c r="BE119" s="533">
        <f t="shared" si="93"/>
        <v>0</v>
      </c>
      <c r="BF119" s="533">
        <f t="shared" si="93"/>
        <v>0</v>
      </c>
      <c r="BG119" s="533">
        <f t="shared" si="93"/>
        <v>0</v>
      </c>
      <c r="BH119" s="533">
        <f t="shared" si="93"/>
        <v>0</v>
      </c>
      <c r="BI119" s="533">
        <f t="shared" si="93"/>
        <v>0</v>
      </c>
      <c r="BJ119" s="533">
        <f t="shared" si="93"/>
        <v>0</v>
      </c>
      <c r="BK119" s="533">
        <f t="shared" si="93"/>
        <v>0</v>
      </c>
      <c r="BL119" s="533">
        <f t="shared" si="93"/>
        <v>0</v>
      </c>
      <c r="BM119" s="533">
        <f t="shared" si="93"/>
        <v>0</v>
      </c>
      <c r="BN119" s="533">
        <f t="shared" si="93"/>
        <v>0</v>
      </c>
      <c r="BO119" s="533">
        <f t="shared" si="93"/>
        <v>0</v>
      </c>
      <c r="BP119" s="533">
        <f t="shared" si="93"/>
        <v>0</v>
      </c>
      <c r="BQ119" s="533">
        <f t="shared" si="93"/>
        <v>0</v>
      </c>
      <c r="BR119" s="533">
        <f t="shared" si="93"/>
        <v>0</v>
      </c>
      <c r="BS119" s="533">
        <f t="shared" ref="BS119:BU119" si="94">IF(BS$106&gt;($B$103-1),"",BS73*BS$100)</f>
        <v>0</v>
      </c>
      <c r="BT119" s="533">
        <f t="shared" si="94"/>
        <v>0</v>
      </c>
      <c r="BU119" s="533">
        <f t="shared" si="94"/>
        <v>0</v>
      </c>
    </row>
    <row r="120" spans="1:73" ht="12" customHeight="1" x14ac:dyDescent="0.25">
      <c r="A120" s="6" t="s">
        <v>80</v>
      </c>
      <c r="B120" s="274">
        <f t="shared" si="64"/>
        <v>0</v>
      </c>
      <c r="C120" s="275">
        <f t="shared" si="67"/>
        <v>0</v>
      </c>
      <c r="D120" s="275">
        <f>D81</f>
        <v>0</v>
      </c>
      <c r="E120" s="275">
        <f>IF(E$106&gt;($B$103-1),"",E81*E$100)</f>
        <v>0</v>
      </c>
      <c r="F120" s="533">
        <f>IF(F$106&gt;($B$103-1),"",F81*F$100)</f>
        <v>0</v>
      </c>
      <c r="G120" s="533">
        <f t="shared" ref="G120:BR120" si="95">IF(G$106&gt;($B$103-1),"",G81*G$100)</f>
        <v>0</v>
      </c>
      <c r="H120" s="533">
        <f t="shared" si="95"/>
        <v>0</v>
      </c>
      <c r="I120" s="533">
        <f t="shared" si="95"/>
        <v>0</v>
      </c>
      <c r="J120" s="533">
        <f t="shared" si="95"/>
        <v>0</v>
      </c>
      <c r="K120" s="533">
        <f t="shared" si="95"/>
        <v>0</v>
      </c>
      <c r="L120" s="533">
        <f t="shared" si="95"/>
        <v>0</v>
      </c>
      <c r="M120" s="533">
        <f t="shared" si="95"/>
        <v>0</v>
      </c>
      <c r="N120" s="533">
        <f t="shared" si="95"/>
        <v>0</v>
      </c>
      <c r="O120" s="533">
        <f t="shared" si="95"/>
        <v>0</v>
      </c>
      <c r="P120" s="533">
        <f t="shared" si="95"/>
        <v>0</v>
      </c>
      <c r="Q120" s="533">
        <f t="shared" si="95"/>
        <v>0</v>
      </c>
      <c r="R120" s="533">
        <f t="shared" si="95"/>
        <v>0</v>
      </c>
      <c r="S120" s="533">
        <f t="shared" si="95"/>
        <v>0</v>
      </c>
      <c r="T120" s="533">
        <f t="shared" si="95"/>
        <v>0</v>
      </c>
      <c r="U120" s="533">
        <f t="shared" si="95"/>
        <v>0</v>
      </c>
      <c r="V120" s="533">
        <f t="shared" si="95"/>
        <v>0</v>
      </c>
      <c r="W120" s="533">
        <f t="shared" si="95"/>
        <v>0</v>
      </c>
      <c r="X120" s="533">
        <f t="shared" si="95"/>
        <v>0</v>
      </c>
      <c r="Y120" s="533">
        <f t="shared" si="95"/>
        <v>0</v>
      </c>
      <c r="Z120" s="533">
        <f t="shared" si="95"/>
        <v>0</v>
      </c>
      <c r="AA120" s="533">
        <f t="shared" si="95"/>
        <v>0</v>
      </c>
      <c r="AB120" s="533">
        <f t="shared" si="95"/>
        <v>0</v>
      </c>
      <c r="AC120" s="533">
        <f t="shared" si="95"/>
        <v>0</v>
      </c>
      <c r="AD120" s="533">
        <f t="shared" si="95"/>
        <v>0</v>
      </c>
      <c r="AE120" s="533">
        <f t="shared" si="95"/>
        <v>0</v>
      </c>
      <c r="AF120" s="533">
        <f t="shared" si="95"/>
        <v>0</v>
      </c>
      <c r="AG120" s="533">
        <f t="shared" si="95"/>
        <v>0</v>
      </c>
      <c r="AH120" s="533">
        <f t="shared" si="95"/>
        <v>0</v>
      </c>
      <c r="AI120" s="533">
        <f t="shared" si="95"/>
        <v>0</v>
      </c>
      <c r="AJ120" s="533">
        <f t="shared" si="95"/>
        <v>0</v>
      </c>
      <c r="AK120" s="533">
        <f t="shared" si="95"/>
        <v>0</v>
      </c>
      <c r="AL120" s="533">
        <f t="shared" si="95"/>
        <v>0</v>
      </c>
      <c r="AM120" s="533">
        <f t="shared" si="95"/>
        <v>0</v>
      </c>
      <c r="AN120" s="533">
        <f t="shared" si="95"/>
        <v>0</v>
      </c>
      <c r="AO120" s="533">
        <f t="shared" si="95"/>
        <v>0</v>
      </c>
      <c r="AP120" s="533">
        <f t="shared" si="95"/>
        <v>0</v>
      </c>
      <c r="AQ120" s="533">
        <f t="shared" si="95"/>
        <v>0</v>
      </c>
      <c r="AR120" s="533">
        <f t="shared" si="95"/>
        <v>0</v>
      </c>
      <c r="AS120" s="533">
        <f t="shared" si="95"/>
        <v>0</v>
      </c>
      <c r="AT120" s="533">
        <f t="shared" si="95"/>
        <v>0</v>
      </c>
      <c r="AU120" s="533">
        <f t="shared" si="95"/>
        <v>0</v>
      </c>
      <c r="AV120" s="533">
        <f t="shared" si="95"/>
        <v>0</v>
      </c>
      <c r="AW120" s="533">
        <f t="shared" si="95"/>
        <v>0</v>
      </c>
      <c r="AX120" s="533">
        <f t="shared" si="95"/>
        <v>0</v>
      </c>
      <c r="AY120" s="533">
        <f t="shared" si="95"/>
        <v>0</v>
      </c>
      <c r="AZ120" s="533">
        <f t="shared" si="95"/>
        <v>0</v>
      </c>
      <c r="BA120" s="533">
        <f t="shared" si="95"/>
        <v>0</v>
      </c>
      <c r="BB120" s="533">
        <f t="shared" si="95"/>
        <v>0</v>
      </c>
      <c r="BC120" s="533">
        <f t="shared" si="95"/>
        <v>0</v>
      </c>
      <c r="BD120" s="533">
        <f t="shared" si="95"/>
        <v>0</v>
      </c>
      <c r="BE120" s="533">
        <f t="shared" si="95"/>
        <v>0</v>
      </c>
      <c r="BF120" s="533">
        <f t="shared" si="95"/>
        <v>0</v>
      </c>
      <c r="BG120" s="533">
        <f t="shared" si="95"/>
        <v>0</v>
      </c>
      <c r="BH120" s="533">
        <f t="shared" si="95"/>
        <v>0</v>
      </c>
      <c r="BI120" s="533">
        <f t="shared" si="95"/>
        <v>0</v>
      </c>
      <c r="BJ120" s="533">
        <f t="shared" si="95"/>
        <v>0</v>
      </c>
      <c r="BK120" s="533">
        <f t="shared" si="95"/>
        <v>0</v>
      </c>
      <c r="BL120" s="533">
        <f t="shared" si="95"/>
        <v>0</v>
      </c>
      <c r="BM120" s="533">
        <f t="shared" si="95"/>
        <v>0</v>
      </c>
      <c r="BN120" s="533">
        <f t="shared" si="95"/>
        <v>0</v>
      </c>
      <c r="BO120" s="533">
        <f t="shared" si="95"/>
        <v>0</v>
      </c>
      <c r="BP120" s="533">
        <f t="shared" si="95"/>
        <v>0</v>
      </c>
      <c r="BQ120" s="533">
        <f t="shared" si="95"/>
        <v>0</v>
      </c>
      <c r="BR120" s="533">
        <f t="shared" si="95"/>
        <v>0</v>
      </c>
      <c r="BS120" s="533">
        <f t="shared" ref="BS120:BU120" si="96">IF(BS$106&gt;($B$103-1),"",BS81*BS$100)</f>
        <v>0</v>
      </c>
      <c r="BT120" s="533">
        <f t="shared" si="96"/>
        <v>0</v>
      </c>
      <c r="BU120" s="533">
        <f t="shared" si="96"/>
        <v>0</v>
      </c>
    </row>
    <row r="121" spans="1:73" ht="12.6" customHeight="1" x14ac:dyDescent="0.25">
      <c r="A121" s="6" t="s">
        <v>81</v>
      </c>
      <c r="B121" s="274">
        <f>IF(C121=0,0,C121/$B$104)</f>
        <v>0</v>
      </c>
      <c r="C121" s="275">
        <f>SUM(D121:BU121)</f>
        <v>0</v>
      </c>
      <c r="D121" s="275">
        <f>D89</f>
        <v>0</v>
      </c>
      <c r="E121" s="275">
        <f>IF(E$106&gt;($B$103-1),"",E89*E$100)</f>
        <v>0</v>
      </c>
      <c r="F121" s="533">
        <f>IF(F$106&gt;($B$103-1),"",F89*F$100)</f>
        <v>0</v>
      </c>
      <c r="G121" s="533">
        <f t="shared" ref="G121:BR121" si="97">IF(G$106&gt;($B$103-1),"",G89*G$100)</f>
        <v>0</v>
      </c>
      <c r="H121" s="533">
        <f t="shared" si="97"/>
        <v>0</v>
      </c>
      <c r="I121" s="533">
        <f t="shared" si="97"/>
        <v>0</v>
      </c>
      <c r="J121" s="533">
        <f t="shared" si="97"/>
        <v>0</v>
      </c>
      <c r="K121" s="533">
        <f t="shared" si="97"/>
        <v>0</v>
      </c>
      <c r="L121" s="533">
        <f t="shared" si="97"/>
        <v>0</v>
      </c>
      <c r="M121" s="533">
        <f t="shared" si="97"/>
        <v>0</v>
      </c>
      <c r="N121" s="533">
        <f t="shared" si="97"/>
        <v>0</v>
      </c>
      <c r="O121" s="533">
        <f t="shared" si="97"/>
        <v>0</v>
      </c>
      <c r="P121" s="533">
        <f t="shared" si="97"/>
        <v>0</v>
      </c>
      <c r="Q121" s="533">
        <f t="shared" si="97"/>
        <v>0</v>
      </c>
      <c r="R121" s="533">
        <f t="shared" si="97"/>
        <v>0</v>
      </c>
      <c r="S121" s="533">
        <f t="shared" si="97"/>
        <v>0</v>
      </c>
      <c r="T121" s="533">
        <f t="shared" si="97"/>
        <v>0</v>
      </c>
      <c r="U121" s="533">
        <f t="shared" si="97"/>
        <v>0</v>
      </c>
      <c r="V121" s="533">
        <f t="shared" si="97"/>
        <v>0</v>
      </c>
      <c r="W121" s="533">
        <f t="shared" si="97"/>
        <v>0</v>
      </c>
      <c r="X121" s="533">
        <f t="shared" si="97"/>
        <v>0</v>
      </c>
      <c r="Y121" s="533">
        <f t="shared" si="97"/>
        <v>0</v>
      </c>
      <c r="Z121" s="533">
        <f t="shared" si="97"/>
        <v>0</v>
      </c>
      <c r="AA121" s="533">
        <f t="shared" si="97"/>
        <v>0</v>
      </c>
      <c r="AB121" s="533">
        <f t="shared" si="97"/>
        <v>0</v>
      </c>
      <c r="AC121" s="533">
        <f t="shared" si="97"/>
        <v>0</v>
      </c>
      <c r="AD121" s="533">
        <f t="shared" si="97"/>
        <v>0</v>
      </c>
      <c r="AE121" s="533">
        <f t="shared" si="97"/>
        <v>0</v>
      </c>
      <c r="AF121" s="533">
        <f t="shared" si="97"/>
        <v>0</v>
      </c>
      <c r="AG121" s="533">
        <f t="shared" si="97"/>
        <v>0</v>
      </c>
      <c r="AH121" s="533">
        <f t="shared" si="97"/>
        <v>0</v>
      </c>
      <c r="AI121" s="533">
        <f t="shared" si="97"/>
        <v>0</v>
      </c>
      <c r="AJ121" s="533">
        <f t="shared" si="97"/>
        <v>0</v>
      </c>
      <c r="AK121" s="533">
        <f t="shared" si="97"/>
        <v>0</v>
      </c>
      <c r="AL121" s="533">
        <f t="shared" si="97"/>
        <v>0</v>
      </c>
      <c r="AM121" s="533">
        <f t="shared" si="97"/>
        <v>0</v>
      </c>
      <c r="AN121" s="533">
        <f t="shared" si="97"/>
        <v>0</v>
      </c>
      <c r="AO121" s="533">
        <f t="shared" si="97"/>
        <v>0</v>
      </c>
      <c r="AP121" s="533">
        <f t="shared" si="97"/>
        <v>0</v>
      </c>
      <c r="AQ121" s="533">
        <f t="shared" si="97"/>
        <v>0</v>
      </c>
      <c r="AR121" s="533">
        <f t="shared" si="97"/>
        <v>0</v>
      </c>
      <c r="AS121" s="533">
        <f t="shared" si="97"/>
        <v>0</v>
      </c>
      <c r="AT121" s="533">
        <f t="shared" si="97"/>
        <v>0</v>
      </c>
      <c r="AU121" s="533">
        <f t="shared" si="97"/>
        <v>0</v>
      </c>
      <c r="AV121" s="533">
        <f t="shared" si="97"/>
        <v>0</v>
      </c>
      <c r="AW121" s="533">
        <f t="shared" si="97"/>
        <v>0</v>
      </c>
      <c r="AX121" s="533">
        <f t="shared" si="97"/>
        <v>0</v>
      </c>
      <c r="AY121" s="533">
        <f t="shared" si="97"/>
        <v>0</v>
      </c>
      <c r="AZ121" s="533">
        <f t="shared" si="97"/>
        <v>0</v>
      </c>
      <c r="BA121" s="533">
        <f t="shared" si="97"/>
        <v>0</v>
      </c>
      <c r="BB121" s="533">
        <f t="shared" si="97"/>
        <v>0</v>
      </c>
      <c r="BC121" s="533">
        <f t="shared" si="97"/>
        <v>0</v>
      </c>
      <c r="BD121" s="533">
        <f t="shared" si="97"/>
        <v>0</v>
      </c>
      <c r="BE121" s="533">
        <f t="shared" si="97"/>
        <v>0</v>
      </c>
      <c r="BF121" s="533">
        <f t="shared" si="97"/>
        <v>0</v>
      </c>
      <c r="BG121" s="533">
        <f t="shared" si="97"/>
        <v>0</v>
      </c>
      <c r="BH121" s="533">
        <f t="shared" si="97"/>
        <v>0</v>
      </c>
      <c r="BI121" s="533">
        <f t="shared" si="97"/>
        <v>0</v>
      </c>
      <c r="BJ121" s="533">
        <f t="shared" si="97"/>
        <v>0</v>
      </c>
      <c r="BK121" s="533">
        <f t="shared" si="97"/>
        <v>0</v>
      </c>
      <c r="BL121" s="533">
        <f t="shared" si="97"/>
        <v>0</v>
      </c>
      <c r="BM121" s="533">
        <f t="shared" si="97"/>
        <v>0</v>
      </c>
      <c r="BN121" s="533">
        <f t="shared" si="97"/>
        <v>0</v>
      </c>
      <c r="BO121" s="533">
        <f t="shared" si="97"/>
        <v>0</v>
      </c>
      <c r="BP121" s="533">
        <f t="shared" si="97"/>
        <v>0</v>
      </c>
      <c r="BQ121" s="533">
        <f t="shared" si="97"/>
        <v>0</v>
      </c>
      <c r="BR121" s="533">
        <f t="shared" si="97"/>
        <v>0</v>
      </c>
      <c r="BS121" s="533">
        <f t="shared" ref="BS121:BU121" si="98">IF(BS$106&gt;($B$103-1),"",BS89*BS$100)</f>
        <v>0</v>
      </c>
      <c r="BT121" s="533">
        <f t="shared" si="98"/>
        <v>0</v>
      </c>
      <c r="BU121" s="533">
        <f t="shared" si="98"/>
        <v>0</v>
      </c>
    </row>
    <row r="122" spans="1:73" ht="12.6" customHeight="1" x14ac:dyDescent="0.25">
      <c r="A122" s="6" t="s">
        <v>594</v>
      </c>
      <c r="B122" s="274">
        <f>IF(C122=0,0,C122/$B$104)</f>
        <v>0</v>
      </c>
      <c r="C122" s="275">
        <f>SUM(D122:BU122)</f>
        <v>0</v>
      </c>
      <c r="D122" s="275">
        <f>D97</f>
        <v>0</v>
      </c>
      <c r="E122" s="275">
        <f>IF(E$106&gt;($B$103-1),"",E97*E$100)</f>
        <v>0</v>
      </c>
      <c r="F122" s="533">
        <f>IF(F$106&gt;($B$103-1),"",F97*F$100)</f>
        <v>0</v>
      </c>
      <c r="G122" s="533">
        <f t="shared" ref="G122:BR122" si="99">IF(G$106&gt;($B$103-1),"",G97*G$100)</f>
        <v>0</v>
      </c>
      <c r="H122" s="533">
        <f t="shared" si="99"/>
        <v>0</v>
      </c>
      <c r="I122" s="533">
        <f t="shared" si="99"/>
        <v>0</v>
      </c>
      <c r="J122" s="533">
        <f t="shared" si="99"/>
        <v>0</v>
      </c>
      <c r="K122" s="533">
        <f t="shared" si="99"/>
        <v>0</v>
      </c>
      <c r="L122" s="533">
        <f t="shared" si="99"/>
        <v>0</v>
      </c>
      <c r="M122" s="533">
        <f t="shared" si="99"/>
        <v>0</v>
      </c>
      <c r="N122" s="533">
        <f t="shared" si="99"/>
        <v>0</v>
      </c>
      <c r="O122" s="533">
        <f t="shared" si="99"/>
        <v>0</v>
      </c>
      <c r="P122" s="533">
        <f t="shared" si="99"/>
        <v>0</v>
      </c>
      <c r="Q122" s="533">
        <f t="shared" si="99"/>
        <v>0</v>
      </c>
      <c r="R122" s="533">
        <f t="shared" si="99"/>
        <v>0</v>
      </c>
      <c r="S122" s="533">
        <f t="shared" si="99"/>
        <v>0</v>
      </c>
      <c r="T122" s="533">
        <f t="shared" si="99"/>
        <v>0</v>
      </c>
      <c r="U122" s="533">
        <f t="shared" si="99"/>
        <v>0</v>
      </c>
      <c r="V122" s="533">
        <f t="shared" si="99"/>
        <v>0</v>
      </c>
      <c r="W122" s="533">
        <f t="shared" si="99"/>
        <v>0</v>
      </c>
      <c r="X122" s="533">
        <f t="shared" si="99"/>
        <v>0</v>
      </c>
      <c r="Y122" s="533">
        <f t="shared" si="99"/>
        <v>0</v>
      </c>
      <c r="Z122" s="533">
        <f t="shared" si="99"/>
        <v>0</v>
      </c>
      <c r="AA122" s="533">
        <f t="shared" si="99"/>
        <v>0</v>
      </c>
      <c r="AB122" s="533">
        <f t="shared" si="99"/>
        <v>0</v>
      </c>
      <c r="AC122" s="533">
        <f t="shared" si="99"/>
        <v>0</v>
      </c>
      <c r="AD122" s="533">
        <f t="shared" si="99"/>
        <v>0</v>
      </c>
      <c r="AE122" s="533">
        <f t="shared" si="99"/>
        <v>0</v>
      </c>
      <c r="AF122" s="533">
        <f t="shared" si="99"/>
        <v>0</v>
      </c>
      <c r="AG122" s="533">
        <f t="shared" si="99"/>
        <v>0</v>
      </c>
      <c r="AH122" s="533">
        <f t="shared" si="99"/>
        <v>0</v>
      </c>
      <c r="AI122" s="533">
        <f t="shared" si="99"/>
        <v>0</v>
      </c>
      <c r="AJ122" s="533">
        <f t="shared" si="99"/>
        <v>0</v>
      </c>
      <c r="AK122" s="533">
        <f t="shared" si="99"/>
        <v>0</v>
      </c>
      <c r="AL122" s="533">
        <f t="shared" si="99"/>
        <v>0</v>
      </c>
      <c r="AM122" s="533">
        <f t="shared" si="99"/>
        <v>0</v>
      </c>
      <c r="AN122" s="533">
        <f t="shared" si="99"/>
        <v>0</v>
      </c>
      <c r="AO122" s="533">
        <f t="shared" si="99"/>
        <v>0</v>
      </c>
      <c r="AP122" s="533">
        <f t="shared" si="99"/>
        <v>0</v>
      </c>
      <c r="AQ122" s="533">
        <f t="shared" si="99"/>
        <v>0</v>
      </c>
      <c r="AR122" s="533">
        <f t="shared" si="99"/>
        <v>0</v>
      </c>
      <c r="AS122" s="533">
        <f t="shared" si="99"/>
        <v>0</v>
      </c>
      <c r="AT122" s="533">
        <f t="shared" si="99"/>
        <v>0</v>
      </c>
      <c r="AU122" s="533">
        <f t="shared" si="99"/>
        <v>0</v>
      </c>
      <c r="AV122" s="533">
        <f t="shared" si="99"/>
        <v>0</v>
      </c>
      <c r="AW122" s="533">
        <f t="shared" si="99"/>
        <v>0</v>
      </c>
      <c r="AX122" s="533">
        <f t="shared" si="99"/>
        <v>0</v>
      </c>
      <c r="AY122" s="533">
        <f t="shared" si="99"/>
        <v>0</v>
      </c>
      <c r="AZ122" s="533">
        <f t="shared" si="99"/>
        <v>0</v>
      </c>
      <c r="BA122" s="533">
        <f t="shared" si="99"/>
        <v>0</v>
      </c>
      <c r="BB122" s="533">
        <f t="shared" si="99"/>
        <v>0</v>
      </c>
      <c r="BC122" s="533">
        <f t="shared" si="99"/>
        <v>0</v>
      </c>
      <c r="BD122" s="533">
        <f t="shared" si="99"/>
        <v>0</v>
      </c>
      <c r="BE122" s="533">
        <f t="shared" si="99"/>
        <v>0</v>
      </c>
      <c r="BF122" s="533">
        <f t="shared" si="99"/>
        <v>0</v>
      </c>
      <c r="BG122" s="533">
        <f t="shared" si="99"/>
        <v>0</v>
      </c>
      <c r="BH122" s="533">
        <f t="shared" si="99"/>
        <v>0</v>
      </c>
      <c r="BI122" s="533">
        <f t="shared" si="99"/>
        <v>0</v>
      </c>
      <c r="BJ122" s="533">
        <f t="shared" si="99"/>
        <v>0</v>
      </c>
      <c r="BK122" s="533">
        <f t="shared" si="99"/>
        <v>0</v>
      </c>
      <c r="BL122" s="533">
        <f t="shared" si="99"/>
        <v>0</v>
      </c>
      <c r="BM122" s="533">
        <f t="shared" si="99"/>
        <v>0</v>
      </c>
      <c r="BN122" s="533">
        <f t="shared" si="99"/>
        <v>0</v>
      </c>
      <c r="BO122" s="533">
        <f t="shared" si="99"/>
        <v>0</v>
      </c>
      <c r="BP122" s="533">
        <f t="shared" si="99"/>
        <v>0</v>
      </c>
      <c r="BQ122" s="533">
        <f t="shared" si="99"/>
        <v>0</v>
      </c>
      <c r="BR122" s="533">
        <f t="shared" si="99"/>
        <v>0</v>
      </c>
      <c r="BS122" s="533">
        <f t="shared" ref="BS122:BU122" si="100">IF(BS$106&gt;($B$103-1),"",BS97*BS$100)</f>
        <v>0</v>
      </c>
      <c r="BT122" s="533">
        <f t="shared" si="100"/>
        <v>0</v>
      </c>
      <c r="BU122" s="533">
        <f t="shared" si="100"/>
        <v>0</v>
      </c>
    </row>
    <row r="123" spans="1:73" ht="12" customHeight="1" x14ac:dyDescent="0.25">
      <c r="A123" s="75" t="s">
        <v>355</v>
      </c>
      <c r="B123" s="276">
        <f t="shared" si="64"/>
        <v>0</v>
      </c>
      <c r="C123" s="276">
        <f>SUM(D123:BU123)</f>
        <v>0</v>
      </c>
      <c r="D123" s="277">
        <f>D101</f>
        <v>0</v>
      </c>
      <c r="E123" s="277">
        <f t="shared" ref="E123:BP123" si="101">E101</f>
        <v>0</v>
      </c>
      <c r="F123" s="277">
        <f t="shared" si="101"/>
        <v>0</v>
      </c>
      <c r="G123" s="277">
        <f t="shared" si="101"/>
        <v>0</v>
      </c>
      <c r="H123" s="277">
        <f t="shared" si="101"/>
        <v>0</v>
      </c>
      <c r="I123" s="277">
        <f t="shared" si="101"/>
        <v>0</v>
      </c>
      <c r="J123" s="277">
        <f t="shared" si="101"/>
        <v>0</v>
      </c>
      <c r="K123" s="277">
        <f t="shared" si="101"/>
        <v>0</v>
      </c>
      <c r="L123" s="277">
        <f t="shared" si="101"/>
        <v>0</v>
      </c>
      <c r="M123" s="277">
        <f t="shared" si="101"/>
        <v>0</v>
      </c>
      <c r="N123" s="277">
        <f t="shared" si="101"/>
        <v>0</v>
      </c>
      <c r="O123" s="277">
        <f t="shared" si="101"/>
        <v>0</v>
      </c>
      <c r="P123" s="277">
        <f t="shared" si="101"/>
        <v>0</v>
      </c>
      <c r="Q123" s="277">
        <f t="shared" si="101"/>
        <v>0</v>
      </c>
      <c r="R123" s="277">
        <f t="shared" si="101"/>
        <v>0</v>
      </c>
      <c r="S123" s="277">
        <f t="shared" si="101"/>
        <v>0</v>
      </c>
      <c r="T123" s="277">
        <f t="shared" si="101"/>
        <v>0</v>
      </c>
      <c r="U123" s="277">
        <f t="shared" si="101"/>
        <v>0</v>
      </c>
      <c r="V123" s="277">
        <f t="shared" si="101"/>
        <v>0</v>
      </c>
      <c r="W123" s="277">
        <f t="shared" si="101"/>
        <v>0</v>
      </c>
      <c r="X123" s="277">
        <f t="shared" si="101"/>
        <v>0</v>
      </c>
      <c r="Y123" s="277">
        <f t="shared" si="101"/>
        <v>0</v>
      </c>
      <c r="Z123" s="277">
        <f t="shared" si="101"/>
        <v>0</v>
      </c>
      <c r="AA123" s="277">
        <f t="shared" si="101"/>
        <v>0</v>
      </c>
      <c r="AB123" s="277">
        <f t="shared" si="101"/>
        <v>0</v>
      </c>
      <c r="AC123" s="277">
        <f t="shared" si="101"/>
        <v>0</v>
      </c>
      <c r="AD123" s="277">
        <f t="shared" si="101"/>
        <v>0</v>
      </c>
      <c r="AE123" s="277">
        <f t="shared" si="101"/>
        <v>0</v>
      </c>
      <c r="AF123" s="277">
        <f t="shared" si="101"/>
        <v>0</v>
      </c>
      <c r="AG123" s="277">
        <f t="shared" si="101"/>
        <v>0</v>
      </c>
      <c r="AH123" s="277">
        <f t="shared" si="101"/>
        <v>0</v>
      </c>
      <c r="AI123" s="277">
        <f t="shared" si="101"/>
        <v>0</v>
      </c>
      <c r="AJ123" s="277">
        <f t="shared" si="101"/>
        <v>0</v>
      </c>
      <c r="AK123" s="277">
        <f t="shared" si="101"/>
        <v>0</v>
      </c>
      <c r="AL123" s="277">
        <f t="shared" si="101"/>
        <v>0</v>
      </c>
      <c r="AM123" s="277">
        <f t="shared" si="101"/>
        <v>0</v>
      </c>
      <c r="AN123" s="277">
        <f t="shared" si="101"/>
        <v>0</v>
      </c>
      <c r="AO123" s="277">
        <f t="shared" si="101"/>
        <v>0</v>
      </c>
      <c r="AP123" s="277">
        <f t="shared" si="101"/>
        <v>0</v>
      </c>
      <c r="AQ123" s="277">
        <f t="shared" si="101"/>
        <v>0</v>
      </c>
      <c r="AR123" s="277">
        <f t="shared" si="101"/>
        <v>0</v>
      </c>
      <c r="AS123" s="277">
        <f t="shared" si="101"/>
        <v>0</v>
      </c>
      <c r="AT123" s="277">
        <f t="shared" si="101"/>
        <v>0</v>
      </c>
      <c r="AU123" s="277">
        <f t="shared" si="101"/>
        <v>0</v>
      </c>
      <c r="AV123" s="277">
        <f t="shared" si="101"/>
        <v>0</v>
      </c>
      <c r="AW123" s="277">
        <f t="shared" si="101"/>
        <v>0</v>
      </c>
      <c r="AX123" s="277">
        <f t="shared" si="101"/>
        <v>0</v>
      </c>
      <c r="AY123" s="277">
        <f t="shared" si="101"/>
        <v>0</v>
      </c>
      <c r="AZ123" s="277">
        <f t="shared" si="101"/>
        <v>0</v>
      </c>
      <c r="BA123" s="277">
        <f t="shared" si="101"/>
        <v>0</v>
      </c>
      <c r="BB123" s="277">
        <f t="shared" si="101"/>
        <v>0</v>
      </c>
      <c r="BC123" s="277">
        <f t="shared" si="101"/>
        <v>0</v>
      </c>
      <c r="BD123" s="277">
        <f t="shared" si="101"/>
        <v>0</v>
      </c>
      <c r="BE123" s="277">
        <f t="shared" si="101"/>
        <v>0</v>
      </c>
      <c r="BF123" s="277">
        <f t="shared" si="101"/>
        <v>0</v>
      </c>
      <c r="BG123" s="277">
        <f t="shared" si="101"/>
        <v>0</v>
      </c>
      <c r="BH123" s="277">
        <f t="shared" si="101"/>
        <v>0</v>
      </c>
      <c r="BI123" s="277">
        <f t="shared" si="101"/>
        <v>0</v>
      </c>
      <c r="BJ123" s="277">
        <f t="shared" si="101"/>
        <v>0</v>
      </c>
      <c r="BK123" s="277">
        <f t="shared" si="101"/>
        <v>0</v>
      </c>
      <c r="BL123" s="277">
        <f t="shared" si="101"/>
        <v>0</v>
      </c>
      <c r="BM123" s="277">
        <f t="shared" si="101"/>
        <v>0</v>
      </c>
      <c r="BN123" s="277">
        <f t="shared" si="101"/>
        <v>0</v>
      </c>
      <c r="BO123" s="277">
        <f t="shared" si="101"/>
        <v>0</v>
      </c>
      <c r="BP123" s="277">
        <f t="shared" si="101"/>
        <v>0</v>
      </c>
      <c r="BQ123" s="277">
        <f t="shared" ref="BQ123:BU123" si="102">BQ101</f>
        <v>0</v>
      </c>
      <c r="BR123" s="277">
        <f t="shared" si="102"/>
        <v>0</v>
      </c>
      <c r="BS123" s="277">
        <f t="shared" si="102"/>
        <v>0</v>
      </c>
      <c r="BT123" s="277">
        <f t="shared" si="102"/>
        <v>0</v>
      </c>
      <c r="BU123" s="277">
        <f t="shared" si="102"/>
        <v>0</v>
      </c>
    </row>
    <row r="124" spans="1:73" x14ac:dyDescent="0.2">
      <c r="BK124" s="8"/>
    </row>
  </sheetData>
  <sheetProtection algorithmName="SHA-512" hashValue="s9tcbJtbUex7ft7bty6QSjoW8xzXdMHAc9pvusf3Qkc30hUSnAoQ+ALVX1N2OmxNQkAX3CvI+2H/8hWz3vz2gw==" saltValue="lALy+JIlP7LQ0ycKxMJraA==" spinCount="100000" sheet="1" objects="1" scenarios="1"/>
  <mergeCells count="22">
    <mergeCell ref="B31:BU31"/>
    <mergeCell ref="B92:B96"/>
    <mergeCell ref="D1:E1"/>
    <mergeCell ref="B5:B9"/>
    <mergeCell ref="B14:B18"/>
    <mergeCell ref="B20:B24"/>
    <mergeCell ref="B26:B30"/>
    <mergeCell ref="B25:BU25"/>
    <mergeCell ref="B19:BU19"/>
    <mergeCell ref="B13:BU13"/>
    <mergeCell ref="B76:B80"/>
    <mergeCell ref="B84:B88"/>
    <mergeCell ref="B46:B50"/>
    <mergeCell ref="B52:B56"/>
    <mergeCell ref="B58:B62"/>
    <mergeCell ref="B63:BU63"/>
    <mergeCell ref="B64:B68"/>
    <mergeCell ref="B51:BU51"/>
    <mergeCell ref="B32:B33"/>
    <mergeCell ref="B45:BU45"/>
    <mergeCell ref="B34:BU34"/>
    <mergeCell ref="B57:BU57"/>
  </mergeCells>
  <conditionalFormatting sqref="D76:H76">
    <cfRule type="expression" dxfId="538" priority="58">
      <formula>D75="-"</formula>
    </cfRule>
  </conditionalFormatting>
  <conditionalFormatting sqref="D77:H77">
    <cfRule type="expression" dxfId="537" priority="57">
      <formula>D75="-"</formula>
    </cfRule>
  </conditionalFormatting>
  <conditionalFormatting sqref="D78:H78">
    <cfRule type="expression" dxfId="536" priority="56">
      <formula>D75="-"</formula>
    </cfRule>
  </conditionalFormatting>
  <conditionalFormatting sqref="D79:H79">
    <cfRule type="expression" dxfId="535" priority="55">
      <formula>D75="-"</formula>
    </cfRule>
  </conditionalFormatting>
  <conditionalFormatting sqref="D80:H80">
    <cfRule type="expression" dxfId="534" priority="54">
      <formula>D75="-"</formula>
    </cfRule>
  </conditionalFormatting>
  <conditionalFormatting sqref="D5:BU5 I76:BZ76">
    <cfRule type="expression" dxfId="533" priority="53">
      <formula>D4="-"</formula>
    </cfRule>
  </conditionalFormatting>
  <conditionalFormatting sqref="D6:BU6 I77:BZ77">
    <cfRule type="expression" dxfId="532" priority="52">
      <formula>D4="-"</formula>
    </cfRule>
  </conditionalFormatting>
  <conditionalFormatting sqref="D7:BU7 I78:BZ78">
    <cfRule type="expression" dxfId="531" priority="51">
      <formula>D4="-"</formula>
    </cfRule>
  </conditionalFormatting>
  <conditionalFormatting sqref="D8:BU8 I79:BZ79">
    <cfRule type="expression" dxfId="530" priority="50">
      <formula>D4="-"</formula>
    </cfRule>
  </conditionalFormatting>
  <conditionalFormatting sqref="D9:BU9 I80:BZ80">
    <cfRule type="expression" dxfId="529" priority="49">
      <formula>D4="-"</formula>
    </cfRule>
  </conditionalFormatting>
  <conditionalFormatting sqref="D14:BU14">
    <cfRule type="expression" dxfId="528" priority="48">
      <formula>D4="-"</formula>
    </cfRule>
  </conditionalFormatting>
  <conditionalFormatting sqref="D15:BU15">
    <cfRule type="expression" dxfId="527" priority="47">
      <formula>D4="-"</formula>
    </cfRule>
  </conditionalFormatting>
  <conditionalFormatting sqref="D16:BU16">
    <cfRule type="expression" dxfId="526" priority="46">
      <formula>D4="-"</formula>
    </cfRule>
  </conditionalFormatting>
  <conditionalFormatting sqref="D17:BU17">
    <cfRule type="expression" dxfId="525" priority="45">
      <formula>D4="-"</formula>
    </cfRule>
  </conditionalFormatting>
  <conditionalFormatting sqref="D18:BU18">
    <cfRule type="expression" dxfId="524" priority="44">
      <formula>D4="-"</formula>
    </cfRule>
  </conditionalFormatting>
  <conditionalFormatting sqref="D20:BU20">
    <cfRule type="expression" dxfId="523" priority="43">
      <formula>D4="-"</formula>
    </cfRule>
  </conditionalFormatting>
  <conditionalFormatting sqref="D21:BU21">
    <cfRule type="expression" dxfId="522" priority="42">
      <formula>D4="-"</formula>
    </cfRule>
  </conditionalFormatting>
  <conditionalFormatting sqref="D22:BU22">
    <cfRule type="expression" dxfId="521" priority="41">
      <formula>D4="-"</formula>
    </cfRule>
  </conditionalFormatting>
  <conditionalFormatting sqref="D23:BU23">
    <cfRule type="expression" dxfId="520" priority="40">
      <formula>D4="-"</formula>
    </cfRule>
  </conditionalFormatting>
  <conditionalFormatting sqref="D24:BU24">
    <cfRule type="expression" dxfId="519" priority="39">
      <formula>D4="-"</formula>
    </cfRule>
  </conditionalFormatting>
  <conditionalFormatting sqref="D26:BU26">
    <cfRule type="expression" dxfId="518" priority="38">
      <formula>D4="-"</formula>
    </cfRule>
  </conditionalFormatting>
  <conditionalFormatting sqref="D27:BU27">
    <cfRule type="expression" dxfId="517" priority="37">
      <formula>D4="-"</formula>
    </cfRule>
  </conditionalFormatting>
  <conditionalFormatting sqref="D28:BU28">
    <cfRule type="expression" dxfId="516" priority="36">
      <formula>D4="-"</formula>
    </cfRule>
  </conditionalFormatting>
  <conditionalFormatting sqref="D29:BU29">
    <cfRule type="expression" dxfId="515" priority="35">
      <formula>D4="-"</formula>
    </cfRule>
  </conditionalFormatting>
  <conditionalFormatting sqref="D30:BU30">
    <cfRule type="expression" dxfId="514" priority="34">
      <formula>D4="-"</formula>
    </cfRule>
  </conditionalFormatting>
  <conditionalFormatting sqref="D46:BU46">
    <cfRule type="expression" dxfId="513" priority="33">
      <formula>D4="-"</formula>
    </cfRule>
  </conditionalFormatting>
  <conditionalFormatting sqref="D47:BU47">
    <cfRule type="expression" dxfId="512" priority="32">
      <formula>D4="-"</formula>
    </cfRule>
  </conditionalFormatting>
  <conditionalFormatting sqref="D48:BU48">
    <cfRule type="expression" dxfId="511" priority="31">
      <formula>D4="-"</formula>
    </cfRule>
  </conditionalFormatting>
  <conditionalFormatting sqref="D49:BU49">
    <cfRule type="expression" dxfId="510" priority="30">
      <formula>D4="-"</formula>
    </cfRule>
  </conditionalFormatting>
  <conditionalFormatting sqref="D50:BU50">
    <cfRule type="expression" dxfId="509" priority="29">
      <formula>D4="-"</formula>
    </cfRule>
  </conditionalFormatting>
  <conditionalFormatting sqref="D52:BU52">
    <cfRule type="expression" dxfId="508" priority="28">
      <formula>D4="-"</formula>
    </cfRule>
  </conditionalFormatting>
  <conditionalFormatting sqref="D53:BU53">
    <cfRule type="expression" dxfId="507" priority="27">
      <formula>D4="-"</formula>
    </cfRule>
  </conditionalFormatting>
  <conditionalFormatting sqref="D54:BU54">
    <cfRule type="expression" dxfId="506" priority="26">
      <formula>D4="-"</formula>
    </cfRule>
  </conditionalFormatting>
  <conditionalFormatting sqref="D55:BU55">
    <cfRule type="expression" dxfId="505" priority="25">
      <formula>D4="-"</formula>
    </cfRule>
  </conditionalFormatting>
  <conditionalFormatting sqref="D56:BU56">
    <cfRule type="expression" dxfId="504" priority="24">
      <formula>D4="-"</formula>
    </cfRule>
  </conditionalFormatting>
  <conditionalFormatting sqref="D58:BU58">
    <cfRule type="expression" dxfId="503" priority="23">
      <formula>D4="-"</formula>
    </cfRule>
  </conditionalFormatting>
  <conditionalFormatting sqref="D59:BU59">
    <cfRule type="expression" dxfId="502" priority="22">
      <formula>D4="-"</formula>
    </cfRule>
  </conditionalFormatting>
  <conditionalFormatting sqref="D60:BU60">
    <cfRule type="expression" dxfId="501" priority="21">
      <formula>D4="-"</formula>
    </cfRule>
  </conditionalFormatting>
  <conditionalFormatting sqref="D61:BU61">
    <cfRule type="expression" dxfId="500" priority="20">
      <formula>D4="-"</formula>
    </cfRule>
  </conditionalFormatting>
  <conditionalFormatting sqref="D62:BU62">
    <cfRule type="expression" dxfId="499" priority="19">
      <formula>D4="-"</formula>
    </cfRule>
  </conditionalFormatting>
  <conditionalFormatting sqref="D64:BU64">
    <cfRule type="expression" dxfId="498" priority="18">
      <formula>D4="-"</formula>
    </cfRule>
  </conditionalFormatting>
  <conditionalFormatting sqref="D65:BU65">
    <cfRule type="expression" dxfId="497" priority="17">
      <formula>D4="-"</formula>
    </cfRule>
  </conditionalFormatting>
  <conditionalFormatting sqref="D66:BU66">
    <cfRule type="expression" dxfId="496" priority="16">
      <formula>D4="-"</formula>
    </cfRule>
  </conditionalFormatting>
  <conditionalFormatting sqref="D67:BU67">
    <cfRule type="expression" dxfId="495" priority="15">
      <formula>D4="-"</formula>
    </cfRule>
  </conditionalFormatting>
  <conditionalFormatting sqref="D68:BU68">
    <cfRule type="expression" dxfId="494" priority="14">
      <formula>D4="-"</formula>
    </cfRule>
  </conditionalFormatting>
  <conditionalFormatting sqref="D84:BU84">
    <cfRule type="expression" dxfId="493" priority="13">
      <formula>D4="-"</formula>
    </cfRule>
  </conditionalFormatting>
  <conditionalFormatting sqref="D85:BU85">
    <cfRule type="expression" dxfId="492" priority="12">
      <formula>D4="-"</formula>
    </cfRule>
  </conditionalFormatting>
  <conditionalFormatting sqref="D86:BU86">
    <cfRule type="expression" dxfId="491" priority="11">
      <formula>D4="-"</formula>
    </cfRule>
  </conditionalFormatting>
  <conditionalFormatting sqref="D87:BU87">
    <cfRule type="expression" dxfId="490" priority="10">
      <formula>D4="-"</formula>
    </cfRule>
  </conditionalFormatting>
  <conditionalFormatting sqref="D88:BU88">
    <cfRule type="expression" dxfId="489" priority="9">
      <formula>D4="-"</formula>
    </cfRule>
  </conditionalFormatting>
  <conditionalFormatting sqref="D92:BU92">
    <cfRule type="expression" dxfId="488" priority="8">
      <formula>D4="-"</formula>
    </cfRule>
  </conditionalFormatting>
  <conditionalFormatting sqref="D93:BU93">
    <cfRule type="expression" dxfId="487" priority="7">
      <formula>D4="-"</formula>
    </cfRule>
  </conditionalFormatting>
  <conditionalFormatting sqref="D94:BU94">
    <cfRule type="expression" dxfId="486" priority="6">
      <formula>D4="-"</formula>
    </cfRule>
  </conditionalFormatting>
  <conditionalFormatting sqref="D95:BU95">
    <cfRule type="expression" dxfId="485" priority="5">
      <formula>D4="-"</formula>
    </cfRule>
  </conditionalFormatting>
  <conditionalFormatting sqref="D96:BU96">
    <cfRule type="expression" dxfId="484" priority="4">
      <formula>D4="-"</formula>
    </cfRule>
  </conditionalFormatting>
  <conditionalFormatting sqref="D32:BU32">
    <cfRule type="expression" dxfId="483" priority="3">
      <formula>D4="-"</formula>
    </cfRule>
  </conditionalFormatting>
  <conditionalFormatting sqref="D33:BU33">
    <cfRule type="expression" dxfId="482" priority="2">
      <formula>D4="-"</formula>
    </cfRule>
  </conditionalFormatting>
  <conditionalFormatting sqref="D35:BU35">
    <cfRule type="expression" dxfId="481" priority="1">
      <formula>D4="-"</formula>
    </cfRule>
  </conditionalFormatting>
  <dataValidations count="1">
    <dataValidation type="decimal" allowBlank="1" showInputMessage="1" showErrorMessage="1" error="All values should be entered as a positive number." sqref="D64:BU68 D5:BU9 D20:BU24 D14:BU18 D92:BU96 D32:BU33 D26:BU30 D46:BU50 D52:BU56 D58:BU62 D76:BU80 D84:BU88 D35:BU35" xr:uid="{00000000-0002-0000-0600-000000000000}">
      <formula1>0</formula1>
      <formula2>9.99999999999999E+24</formula2>
    </dataValidation>
  </dataValidations>
  <hyperlinks>
    <hyperlink ref="D1" location="'User Instructions'!A1" display="Back to User Instructions" xr:uid="{00000000-0004-0000-0600-000000000000}"/>
    <hyperlink ref="F1" location="'Model Structure'!A1" display="Back to Model Structure" xr:uid="{00000000-0004-0000-0600-000001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tabColor theme="5" tint="0.39997558519241921"/>
  </sheetPr>
  <dimension ref="A1:BU124"/>
  <sheetViews>
    <sheetView zoomScaleNormal="100" zoomScaleSheetLayoutView="110" workbookViewId="0">
      <pane xSplit="1" ySplit="3" topLeftCell="B4" activePane="bottomRight" state="frozen"/>
      <selection activeCell="D83" sqref="D83"/>
      <selection pane="topRight" activeCell="D83" sqref="D83"/>
      <selection pane="bottomLeft" activeCell="D83" sqref="D83"/>
      <selection pane="bottomRight" activeCell="D83" sqref="D83"/>
    </sheetView>
  </sheetViews>
  <sheetFormatPr defaultColWidth="9.109375" defaultRowHeight="11.4" x14ac:dyDescent="0.2"/>
  <cols>
    <col min="1" max="1" width="95.5546875" style="7" bestFit="1" customWidth="1"/>
    <col min="2" max="2" width="24.6640625" style="7" bestFit="1" customWidth="1"/>
    <col min="3" max="3" width="20" style="7" bestFit="1" customWidth="1"/>
    <col min="4" max="73" width="15.6640625" style="7" customWidth="1"/>
    <col min="74" max="16384" width="9.109375" style="7"/>
  </cols>
  <sheetData>
    <row r="1" spans="1:73" ht="15" customHeight="1" x14ac:dyDescent="0.25">
      <c r="A1" s="129" t="str">
        <f>"COSTS ANALYSIS - " &amp; Factors!$C$10</f>
        <v xml:space="preserve">COSTS ANALYSIS - </v>
      </c>
      <c r="B1" s="130"/>
      <c r="C1" s="130"/>
      <c r="D1" s="624" t="s">
        <v>421</v>
      </c>
      <c r="E1" s="624"/>
      <c r="F1" s="382" t="s">
        <v>573</v>
      </c>
    </row>
    <row r="2" spans="1:73" s="394" customFormat="1" ht="15" customHeight="1" x14ac:dyDescent="0.25">
      <c r="A2" s="390"/>
      <c r="B2" s="391"/>
      <c r="C2" s="392"/>
      <c r="D2" s="393"/>
      <c r="E2" s="393"/>
      <c r="F2" s="389"/>
    </row>
    <row r="3" spans="1:73" s="8" customFormat="1" ht="15" customHeight="1" x14ac:dyDescent="0.25">
      <c r="A3" s="249" t="str">
        <f>"OPTION 2 - " &amp; Factors!$B$17</f>
        <v xml:space="preserve">OPTION 2 - </v>
      </c>
      <c r="B3" s="67"/>
      <c r="C3" s="242"/>
      <c r="D3" s="19">
        <v>0</v>
      </c>
      <c r="E3" s="19">
        <v>1</v>
      </c>
      <c r="F3" s="19">
        <v>2</v>
      </c>
      <c r="G3" s="19">
        <v>3</v>
      </c>
      <c r="H3" s="19">
        <v>4</v>
      </c>
      <c r="I3" s="19">
        <v>5</v>
      </c>
      <c r="J3" s="19">
        <v>6</v>
      </c>
      <c r="K3" s="19">
        <v>7</v>
      </c>
      <c r="L3" s="19">
        <v>8</v>
      </c>
      <c r="M3" s="19">
        <v>9</v>
      </c>
      <c r="N3" s="19">
        <v>10</v>
      </c>
      <c r="O3" s="19">
        <v>11</v>
      </c>
      <c r="P3" s="19">
        <v>12</v>
      </c>
      <c r="Q3" s="19">
        <v>13</v>
      </c>
      <c r="R3" s="19">
        <v>14</v>
      </c>
      <c r="S3" s="19">
        <v>15</v>
      </c>
      <c r="T3" s="19">
        <v>16</v>
      </c>
      <c r="U3" s="19">
        <v>17</v>
      </c>
      <c r="V3" s="19">
        <v>18</v>
      </c>
      <c r="W3" s="19">
        <v>19</v>
      </c>
      <c r="X3" s="19">
        <v>20</v>
      </c>
      <c r="Y3" s="19">
        <v>21</v>
      </c>
      <c r="Z3" s="19">
        <v>22</v>
      </c>
      <c r="AA3" s="19">
        <v>23</v>
      </c>
      <c r="AB3" s="19">
        <v>24</v>
      </c>
      <c r="AC3" s="19">
        <v>25</v>
      </c>
      <c r="AD3" s="19">
        <v>26</v>
      </c>
      <c r="AE3" s="19">
        <v>27</v>
      </c>
      <c r="AF3" s="19">
        <v>28</v>
      </c>
      <c r="AG3" s="19">
        <v>29</v>
      </c>
      <c r="AH3" s="19">
        <v>30</v>
      </c>
      <c r="AI3" s="19">
        <v>31</v>
      </c>
      <c r="AJ3" s="19">
        <v>32</v>
      </c>
      <c r="AK3" s="19">
        <v>33</v>
      </c>
      <c r="AL3" s="19">
        <v>34</v>
      </c>
      <c r="AM3" s="19">
        <v>35</v>
      </c>
      <c r="AN3" s="19">
        <v>36</v>
      </c>
      <c r="AO3" s="19">
        <v>37</v>
      </c>
      <c r="AP3" s="19">
        <v>38</v>
      </c>
      <c r="AQ3" s="19">
        <v>39</v>
      </c>
      <c r="AR3" s="19">
        <v>40</v>
      </c>
      <c r="AS3" s="19">
        <v>41</v>
      </c>
      <c r="AT3" s="19">
        <v>42</v>
      </c>
      <c r="AU3" s="19">
        <v>43</v>
      </c>
      <c r="AV3" s="19">
        <v>44</v>
      </c>
      <c r="AW3" s="19">
        <v>45</v>
      </c>
      <c r="AX3" s="19">
        <v>46</v>
      </c>
      <c r="AY3" s="19">
        <v>47</v>
      </c>
      <c r="AZ3" s="19">
        <v>48</v>
      </c>
      <c r="BA3" s="19">
        <v>49</v>
      </c>
      <c r="BB3" s="19">
        <v>50</v>
      </c>
      <c r="BC3" s="19">
        <v>51</v>
      </c>
      <c r="BD3" s="19">
        <v>52</v>
      </c>
      <c r="BE3" s="19">
        <v>53</v>
      </c>
      <c r="BF3" s="19">
        <v>54</v>
      </c>
      <c r="BG3" s="19">
        <v>55</v>
      </c>
      <c r="BH3" s="19">
        <v>56</v>
      </c>
      <c r="BI3" s="19">
        <v>57</v>
      </c>
      <c r="BJ3" s="19">
        <v>58</v>
      </c>
      <c r="BK3" s="184">
        <v>59</v>
      </c>
      <c r="BL3" s="184">
        <v>60</v>
      </c>
      <c r="BM3" s="184">
        <v>61</v>
      </c>
      <c r="BN3" s="184">
        <v>62</v>
      </c>
      <c r="BO3" s="184">
        <v>63</v>
      </c>
      <c r="BP3" s="184">
        <v>64</v>
      </c>
      <c r="BQ3" s="184">
        <v>65</v>
      </c>
      <c r="BR3" s="184">
        <v>66</v>
      </c>
      <c r="BS3" s="184">
        <v>67</v>
      </c>
      <c r="BT3" s="184">
        <v>68</v>
      </c>
      <c r="BU3" s="184">
        <v>69</v>
      </c>
    </row>
    <row r="4" spans="1:73" ht="14.25" customHeight="1" x14ac:dyDescent="0.25">
      <c r="A4" s="68" t="s">
        <v>605</v>
      </c>
      <c r="B4" s="80" t="s">
        <v>424</v>
      </c>
      <c r="C4" s="242" t="s">
        <v>358</v>
      </c>
      <c r="D4" s="22" t="str">
        <f>Factors!C$57</f>
        <v/>
      </c>
      <c r="E4" s="22" t="str">
        <f>Factors!D$57</f>
        <v/>
      </c>
      <c r="F4" s="22" t="str">
        <f>Factors!E$57</f>
        <v/>
      </c>
      <c r="G4" s="22" t="str">
        <f>Factors!F$57</f>
        <v/>
      </c>
      <c r="H4" s="22" t="str">
        <f>Factors!G$57</f>
        <v/>
      </c>
      <c r="I4" s="22" t="str">
        <f>Factors!H$57</f>
        <v/>
      </c>
      <c r="J4" s="22" t="str">
        <f>Factors!I$57</f>
        <v/>
      </c>
      <c r="K4" s="22" t="str">
        <f>Factors!J$57</f>
        <v/>
      </c>
      <c r="L4" s="22" t="str">
        <f>Factors!K$57</f>
        <v/>
      </c>
      <c r="M4" s="22" t="str">
        <f>Factors!L$57</f>
        <v/>
      </c>
      <c r="N4" s="22" t="str">
        <f>Factors!M$57</f>
        <v/>
      </c>
      <c r="O4" s="22" t="str">
        <f>Factors!N$57</f>
        <v/>
      </c>
      <c r="P4" s="22" t="str">
        <f>Factors!O$57</f>
        <v/>
      </c>
      <c r="Q4" s="22" t="str">
        <f>Factors!P$57</f>
        <v/>
      </c>
      <c r="R4" s="22" t="str">
        <f>Factors!Q$57</f>
        <v/>
      </c>
      <c r="S4" s="22" t="str">
        <f>Factors!R$57</f>
        <v/>
      </c>
      <c r="T4" s="22" t="str">
        <f>Factors!S$57</f>
        <v/>
      </c>
      <c r="U4" s="22" t="str">
        <f>Factors!T$57</f>
        <v/>
      </c>
      <c r="V4" s="22" t="str">
        <f>Factors!U$57</f>
        <v/>
      </c>
      <c r="W4" s="22" t="str">
        <f>Factors!V$57</f>
        <v/>
      </c>
      <c r="X4" s="22" t="str">
        <f>Factors!W$57</f>
        <v/>
      </c>
      <c r="Y4" s="22" t="str">
        <f>Factors!X$57</f>
        <v/>
      </c>
      <c r="Z4" s="22" t="str">
        <f>Factors!Y$57</f>
        <v/>
      </c>
      <c r="AA4" s="22" t="str">
        <f>Factors!Z$57</f>
        <v/>
      </c>
      <c r="AB4" s="22" t="str">
        <f>Factors!AA$57</f>
        <v/>
      </c>
      <c r="AC4" s="22" t="str">
        <f>Factors!AB$57</f>
        <v/>
      </c>
      <c r="AD4" s="22" t="str">
        <f>Factors!AC$57</f>
        <v/>
      </c>
      <c r="AE4" s="22" t="str">
        <f>Factors!AD$57</f>
        <v/>
      </c>
      <c r="AF4" s="22" t="str">
        <f>Factors!AE$57</f>
        <v/>
      </c>
      <c r="AG4" s="22" t="str">
        <f>Factors!AF$57</f>
        <v/>
      </c>
      <c r="AH4" s="22" t="str">
        <f>Factors!AG$57</f>
        <v/>
      </c>
      <c r="AI4" s="22" t="str">
        <f>Factors!AH$57</f>
        <v/>
      </c>
      <c r="AJ4" s="22" t="str">
        <f>Factors!AI$57</f>
        <v/>
      </c>
      <c r="AK4" s="22" t="str">
        <f>Factors!AJ$57</f>
        <v/>
      </c>
      <c r="AL4" s="22" t="str">
        <f>Factors!AK$57</f>
        <v/>
      </c>
      <c r="AM4" s="22" t="str">
        <f>Factors!AL$57</f>
        <v/>
      </c>
      <c r="AN4" s="22" t="str">
        <f>Factors!AM$57</f>
        <v/>
      </c>
      <c r="AO4" s="22" t="str">
        <f>Factors!AN$57</f>
        <v/>
      </c>
      <c r="AP4" s="22" t="str">
        <f>Factors!AO$57</f>
        <v/>
      </c>
      <c r="AQ4" s="22" t="str">
        <f>Factors!AP$57</f>
        <v/>
      </c>
      <c r="AR4" s="22" t="str">
        <f>Factors!AQ$57</f>
        <v/>
      </c>
      <c r="AS4" s="22" t="str">
        <f>Factors!AR$57</f>
        <v/>
      </c>
      <c r="AT4" s="22" t="str">
        <f>Factors!AS$57</f>
        <v/>
      </c>
      <c r="AU4" s="22" t="str">
        <f>Factors!AT$57</f>
        <v/>
      </c>
      <c r="AV4" s="22" t="str">
        <f>Factors!AU$57</f>
        <v/>
      </c>
      <c r="AW4" s="22" t="str">
        <f>Factors!AV$57</f>
        <v/>
      </c>
      <c r="AX4" s="22" t="str">
        <f>Factors!AW$57</f>
        <v/>
      </c>
      <c r="AY4" s="22" t="str">
        <f>Factors!AX$57</f>
        <v/>
      </c>
      <c r="AZ4" s="22" t="str">
        <f>Factors!AY$57</f>
        <v/>
      </c>
      <c r="BA4" s="22" t="str">
        <f>Factors!AZ$57</f>
        <v/>
      </c>
      <c r="BB4" s="22" t="str">
        <f>Factors!BA$57</f>
        <v/>
      </c>
      <c r="BC4" s="22" t="str">
        <f>Factors!BB$57</f>
        <v/>
      </c>
      <c r="BD4" s="22" t="str">
        <f>Factors!BC$57</f>
        <v/>
      </c>
      <c r="BE4" s="22" t="str">
        <f>Factors!BD$57</f>
        <v/>
      </c>
      <c r="BF4" s="22" t="str">
        <f>Factors!BE$57</f>
        <v/>
      </c>
      <c r="BG4" s="22" t="str">
        <f>Factors!BF$57</f>
        <v/>
      </c>
      <c r="BH4" s="22" t="str">
        <f>Factors!BG$57</f>
        <v/>
      </c>
      <c r="BI4" s="22" t="str">
        <f>Factors!BH$57</f>
        <v/>
      </c>
      <c r="BJ4" s="22" t="str">
        <f>Factors!BI$57</f>
        <v/>
      </c>
      <c r="BK4" s="22" t="str">
        <f>Factors!BJ$57</f>
        <v/>
      </c>
      <c r="BL4" s="22" t="str">
        <f>Factors!BK$57</f>
        <v/>
      </c>
      <c r="BM4" s="22" t="str">
        <f>Factors!BL$57</f>
        <v/>
      </c>
      <c r="BN4" s="22" t="str">
        <f>Factors!BM$57</f>
        <v/>
      </c>
      <c r="BO4" s="22" t="str">
        <f>Factors!BN$57</f>
        <v/>
      </c>
      <c r="BP4" s="22" t="str">
        <f>Factors!BO$57</f>
        <v/>
      </c>
      <c r="BQ4" s="22" t="str">
        <f>Factors!BP$57</f>
        <v/>
      </c>
      <c r="BR4" s="22" t="str">
        <f>Factors!BQ$57</f>
        <v/>
      </c>
      <c r="BS4" s="22" t="str">
        <f>Factors!BR$57</f>
        <v/>
      </c>
      <c r="BT4" s="22" t="str">
        <f>Factors!BS$57</f>
        <v/>
      </c>
      <c r="BU4" s="22" t="str">
        <f>Factors!BT$57</f>
        <v/>
      </c>
    </row>
    <row r="5" spans="1:73" s="264" customFormat="1" x14ac:dyDescent="0.2">
      <c r="A5" s="168"/>
      <c r="B5" s="627"/>
      <c r="C5" s="263">
        <f>SUM(D5:BU5)</f>
        <v>0</v>
      </c>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row>
    <row r="6" spans="1:73" s="264" customFormat="1" x14ac:dyDescent="0.2">
      <c r="A6" s="168"/>
      <c r="B6" s="625"/>
      <c r="C6" s="263">
        <f t="shared" ref="C6:C9" si="0">SUM(D6:BU6)</f>
        <v>0</v>
      </c>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row>
    <row r="7" spans="1:73" s="264" customFormat="1" x14ac:dyDescent="0.2">
      <c r="A7" s="168"/>
      <c r="B7" s="625"/>
      <c r="C7" s="263">
        <f t="shared" si="0"/>
        <v>0</v>
      </c>
      <c r="D7" s="433"/>
      <c r="E7" s="433"/>
      <c r="F7" s="433"/>
      <c r="G7" s="433"/>
      <c r="H7" s="433"/>
      <c r="I7" s="433"/>
      <c r="J7" s="433"/>
      <c r="K7" s="433"/>
      <c r="L7" s="433"/>
      <c r="M7" s="433"/>
      <c r="N7" s="433"/>
      <c r="O7" s="433"/>
      <c r="P7" s="433"/>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row>
    <row r="8" spans="1:73" s="264" customFormat="1" x14ac:dyDescent="0.2">
      <c r="A8" s="168"/>
      <c r="B8" s="625"/>
      <c r="C8" s="263">
        <f t="shared" si="0"/>
        <v>0</v>
      </c>
      <c r="D8" s="433"/>
      <c r="E8" s="433"/>
      <c r="F8" s="433"/>
      <c r="G8" s="433"/>
      <c r="H8" s="433"/>
      <c r="I8" s="433"/>
      <c r="J8" s="433"/>
      <c r="K8" s="433"/>
      <c r="L8" s="433"/>
      <c r="M8" s="433"/>
      <c r="N8" s="433"/>
      <c r="O8" s="433"/>
      <c r="P8" s="433"/>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row>
    <row r="9" spans="1:73" s="264" customFormat="1" x14ac:dyDescent="0.2">
      <c r="A9" s="168"/>
      <c r="B9" s="626"/>
      <c r="C9" s="263">
        <f t="shared" si="0"/>
        <v>0</v>
      </c>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row>
    <row r="10" spans="1:73" s="498" customFormat="1" ht="12" customHeight="1" x14ac:dyDescent="0.25">
      <c r="A10" s="6" t="s">
        <v>71</v>
      </c>
      <c r="B10" s="495">
        <f>B107</f>
        <v>0</v>
      </c>
      <c r="C10" s="496">
        <f>SUM(D10:BU10)</f>
        <v>0</v>
      </c>
      <c r="D10" s="497">
        <f t="shared" ref="D10:BO10" si="1">SUM(D5:D9)</f>
        <v>0</v>
      </c>
      <c r="E10" s="497">
        <f t="shared" si="1"/>
        <v>0</v>
      </c>
      <c r="F10" s="497">
        <f t="shared" si="1"/>
        <v>0</v>
      </c>
      <c r="G10" s="497">
        <f t="shared" si="1"/>
        <v>0</v>
      </c>
      <c r="H10" s="497">
        <f t="shared" si="1"/>
        <v>0</v>
      </c>
      <c r="I10" s="497">
        <f t="shared" si="1"/>
        <v>0</v>
      </c>
      <c r="J10" s="497">
        <f t="shared" si="1"/>
        <v>0</v>
      </c>
      <c r="K10" s="497">
        <f t="shared" si="1"/>
        <v>0</v>
      </c>
      <c r="L10" s="497">
        <f t="shared" si="1"/>
        <v>0</v>
      </c>
      <c r="M10" s="497">
        <f t="shared" si="1"/>
        <v>0</v>
      </c>
      <c r="N10" s="497">
        <f t="shared" si="1"/>
        <v>0</v>
      </c>
      <c r="O10" s="497">
        <f t="shared" si="1"/>
        <v>0</v>
      </c>
      <c r="P10" s="497">
        <f t="shared" si="1"/>
        <v>0</v>
      </c>
      <c r="Q10" s="497">
        <f t="shared" si="1"/>
        <v>0</v>
      </c>
      <c r="R10" s="497">
        <f t="shared" si="1"/>
        <v>0</v>
      </c>
      <c r="S10" s="497">
        <f t="shared" si="1"/>
        <v>0</v>
      </c>
      <c r="T10" s="497">
        <f t="shared" si="1"/>
        <v>0</v>
      </c>
      <c r="U10" s="497">
        <f t="shared" si="1"/>
        <v>0</v>
      </c>
      <c r="V10" s="497">
        <f t="shared" si="1"/>
        <v>0</v>
      </c>
      <c r="W10" s="497">
        <f t="shared" si="1"/>
        <v>0</v>
      </c>
      <c r="X10" s="497">
        <f t="shared" si="1"/>
        <v>0</v>
      </c>
      <c r="Y10" s="497">
        <f t="shared" si="1"/>
        <v>0</v>
      </c>
      <c r="Z10" s="497">
        <f t="shared" si="1"/>
        <v>0</v>
      </c>
      <c r="AA10" s="497">
        <f t="shared" si="1"/>
        <v>0</v>
      </c>
      <c r="AB10" s="497">
        <f t="shared" si="1"/>
        <v>0</v>
      </c>
      <c r="AC10" s="497">
        <f t="shared" si="1"/>
        <v>0</v>
      </c>
      <c r="AD10" s="497">
        <f t="shared" si="1"/>
        <v>0</v>
      </c>
      <c r="AE10" s="497">
        <f t="shared" si="1"/>
        <v>0</v>
      </c>
      <c r="AF10" s="497">
        <f t="shared" si="1"/>
        <v>0</v>
      </c>
      <c r="AG10" s="497">
        <f t="shared" si="1"/>
        <v>0</v>
      </c>
      <c r="AH10" s="497">
        <f t="shared" si="1"/>
        <v>0</v>
      </c>
      <c r="AI10" s="497">
        <f t="shared" si="1"/>
        <v>0</v>
      </c>
      <c r="AJ10" s="497">
        <f t="shared" si="1"/>
        <v>0</v>
      </c>
      <c r="AK10" s="497">
        <f t="shared" si="1"/>
        <v>0</v>
      </c>
      <c r="AL10" s="497">
        <f t="shared" si="1"/>
        <v>0</v>
      </c>
      <c r="AM10" s="497">
        <f t="shared" si="1"/>
        <v>0</v>
      </c>
      <c r="AN10" s="497">
        <f t="shared" si="1"/>
        <v>0</v>
      </c>
      <c r="AO10" s="497">
        <f t="shared" si="1"/>
        <v>0</v>
      </c>
      <c r="AP10" s="497">
        <f t="shared" si="1"/>
        <v>0</v>
      </c>
      <c r="AQ10" s="497">
        <f t="shared" si="1"/>
        <v>0</v>
      </c>
      <c r="AR10" s="497">
        <f t="shared" si="1"/>
        <v>0</v>
      </c>
      <c r="AS10" s="497">
        <f t="shared" si="1"/>
        <v>0</v>
      </c>
      <c r="AT10" s="497">
        <f t="shared" si="1"/>
        <v>0</v>
      </c>
      <c r="AU10" s="497">
        <f t="shared" si="1"/>
        <v>0</v>
      </c>
      <c r="AV10" s="497">
        <f t="shared" si="1"/>
        <v>0</v>
      </c>
      <c r="AW10" s="497">
        <f t="shared" si="1"/>
        <v>0</v>
      </c>
      <c r="AX10" s="497">
        <f t="shared" si="1"/>
        <v>0</v>
      </c>
      <c r="AY10" s="497">
        <f t="shared" si="1"/>
        <v>0</v>
      </c>
      <c r="AZ10" s="497">
        <f t="shared" si="1"/>
        <v>0</v>
      </c>
      <c r="BA10" s="497">
        <f t="shared" si="1"/>
        <v>0</v>
      </c>
      <c r="BB10" s="497">
        <f t="shared" si="1"/>
        <v>0</v>
      </c>
      <c r="BC10" s="497">
        <f t="shared" si="1"/>
        <v>0</v>
      </c>
      <c r="BD10" s="497">
        <f t="shared" si="1"/>
        <v>0</v>
      </c>
      <c r="BE10" s="497">
        <f t="shared" si="1"/>
        <v>0</v>
      </c>
      <c r="BF10" s="497">
        <f t="shared" si="1"/>
        <v>0</v>
      </c>
      <c r="BG10" s="497">
        <f t="shared" si="1"/>
        <v>0</v>
      </c>
      <c r="BH10" s="497">
        <f t="shared" si="1"/>
        <v>0</v>
      </c>
      <c r="BI10" s="497">
        <f t="shared" si="1"/>
        <v>0</v>
      </c>
      <c r="BJ10" s="497">
        <f t="shared" si="1"/>
        <v>0</v>
      </c>
      <c r="BK10" s="497">
        <f t="shared" si="1"/>
        <v>0</v>
      </c>
      <c r="BL10" s="497">
        <f t="shared" si="1"/>
        <v>0</v>
      </c>
      <c r="BM10" s="497">
        <f t="shared" si="1"/>
        <v>0</v>
      </c>
      <c r="BN10" s="497">
        <f t="shared" si="1"/>
        <v>0</v>
      </c>
      <c r="BO10" s="497">
        <f t="shared" si="1"/>
        <v>0</v>
      </c>
      <c r="BP10" s="497">
        <f t="shared" ref="BP10:BU10" si="2">SUM(BP5:BP9)</f>
        <v>0</v>
      </c>
      <c r="BQ10" s="497">
        <f t="shared" si="2"/>
        <v>0</v>
      </c>
      <c r="BR10" s="497">
        <f t="shared" si="2"/>
        <v>0</v>
      </c>
      <c r="BS10" s="497">
        <f t="shared" si="2"/>
        <v>0</v>
      </c>
      <c r="BT10" s="497">
        <f t="shared" si="2"/>
        <v>0</v>
      </c>
      <c r="BU10" s="497">
        <f t="shared" si="2"/>
        <v>0</v>
      </c>
    </row>
    <row r="11" spans="1:73" s="66" customFormat="1" ht="12" customHeight="1" x14ac:dyDescent="0.2">
      <c r="A11" s="70"/>
      <c r="B11" s="69"/>
      <c r="C11" s="189"/>
      <c r="D11" s="189"/>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row>
    <row r="12" spans="1:73" s="8" customFormat="1" ht="12" customHeight="1" x14ac:dyDescent="0.25">
      <c r="A12" s="68" t="s">
        <v>600</v>
      </c>
      <c r="B12" s="80" t="s">
        <v>424</v>
      </c>
      <c r="C12" s="242" t="s">
        <v>358</v>
      </c>
      <c r="D12" s="190" t="str">
        <f>D4</f>
        <v/>
      </c>
      <c r="E12" s="190" t="str">
        <f t="shared" ref="E12:BQ12" si="3">E4</f>
        <v/>
      </c>
      <c r="F12" s="190" t="str">
        <f t="shared" si="3"/>
        <v/>
      </c>
      <c r="G12" s="190" t="str">
        <f t="shared" si="3"/>
        <v/>
      </c>
      <c r="H12" s="190" t="str">
        <f t="shared" si="3"/>
        <v/>
      </c>
      <c r="I12" s="190" t="str">
        <f t="shared" si="3"/>
        <v/>
      </c>
      <c r="J12" s="190" t="str">
        <f t="shared" si="3"/>
        <v/>
      </c>
      <c r="K12" s="190" t="str">
        <f t="shared" si="3"/>
        <v/>
      </c>
      <c r="L12" s="190" t="str">
        <f t="shared" si="3"/>
        <v/>
      </c>
      <c r="M12" s="190" t="str">
        <f t="shared" si="3"/>
        <v/>
      </c>
      <c r="N12" s="190" t="str">
        <f t="shared" si="3"/>
        <v/>
      </c>
      <c r="O12" s="190" t="str">
        <f t="shared" si="3"/>
        <v/>
      </c>
      <c r="P12" s="190" t="str">
        <f t="shared" si="3"/>
        <v/>
      </c>
      <c r="Q12" s="190" t="str">
        <f t="shared" si="3"/>
        <v/>
      </c>
      <c r="R12" s="190" t="str">
        <f t="shared" si="3"/>
        <v/>
      </c>
      <c r="S12" s="190" t="str">
        <f t="shared" si="3"/>
        <v/>
      </c>
      <c r="T12" s="190" t="str">
        <f t="shared" si="3"/>
        <v/>
      </c>
      <c r="U12" s="190" t="str">
        <f t="shared" si="3"/>
        <v/>
      </c>
      <c r="V12" s="190" t="str">
        <f t="shared" si="3"/>
        <v/>
      </c>
      <c r="W12" s="190" t="str">
        <f t="shared" si="3"/>
        <v/>
      </c>
      <c r="X12" s="190" t="str">
        <f t="shared" si="3"/>
        <v/>
      </c>
      <c r="Y12" s="190" t="str">
        <f t="shared" si="3"/>
        <v/>
      </c>
      <c r="Z12" s="190" t="str">
        <f t="shared" si="3"/>
        <v/>
      </c>
      <c r="AA12" s="190" t="str">
        <f t="shared" si="3"/>
        <v/>
      </c>
      <c r="AB12" s="190" t="str">
        <f t="shared" si="3"/>
        <v/>
      </c>
      <c r="AC12" s="190" t="str">
        <f t="shared" si="3"/>
        <v/>
      </c>
      <c r="AD12" s="190" t="str">
        <f t="shared" si="3"/>
        <v/>
      </c>
      <c r="AE12" s="190" t="str">
        <f t="shared" si="3"/>
        <v/>
      </c>
      <c r="AF12" s="190" t="str">
        <f t="shared" si="3"/>
        <v/>
      </c>
      <c r="AG12" s="190" t="str">
        <f t="shared" si="3"/>
        <v/>
      </c>
      <c r="AH12" s="190" t="str">
        <f t="shared" si="3"/>
        <v/>
      </c>
      <c r="AI12" s="190" t="str">
        <f t="shared" si="3"/>
        <v/>
      </c>
      <c r="AJ12" s="190" t="str">
        <f t="shared" si="3"/>
        <v/>
      </c>
      <c r="AK12" s="190" t="str">
        <f t="shared" si="3"/>
        <v/>
      </c>
      <c r="AL12" s="190" t="str">
        <f t="shared" si="3"/>
        <v/>
      </c>
      <c r="AM12" s="190" t="str">
        <f t="shared" si="3"/>
        <v/>
      </c>
      <c r="AN12" s="190" t="str">
        <f t="shared" si="3"/>
        <v/>
      </c>
      <c r="AO12" s="190" t="str">
        <f t="shared" si="3"/>
        <v/>
      </c>
      <c r="AP12" s="190" t="str">
        <f t="shared" si="3"/>
        <v/>
      </c>
      <c r="AQ12" s="190" t="str">
        <f t="shared" si="3"/>
        <v/>
      </c>
      <c r="AR12" s="190" t="str">
        <f t="shared" si="3"/>
        <v/>
      </c>
      <c r="AS12" s="190" t="str">
        <f t="shared" si="3"/>
        <v/>
      </c>
      <c r="AT12" s="190" t="str">
        <f t="shared" si="3"/>
        <v/>
      </c>
      <c r="AU12" s="190" t="str">
        <f t="shared" si="3"/>
        <v/>
      </c>
      <c r="AV12" s="190" t="str">
        <f t="shared" si="3"/>
        <v/>
      </c>
      <c r="AW12" s="190" t="str">
        <f t="shared" si="3"/>
        <v/>
      </c>
      <c r="AX12" s="190" t="str">
        <f t="shared" si="3"/>
        <v/>
      </c>
      <c r="AY12" s="190" t="str">
        <f t="shared" si="3"/>
        <v/>
      </c>
      <c r="AZ12" s="190" t="str">
        <f t="shared" si="3"/>
        <v/>
      </c>
      <c r="BA12" s="190" t="str">
        <f t="shared" si="3"/>
        <v/>
      </c>
      <c r="BB12" s="190" t="str">
        <f t="shared" si="3"/>
        <v/>
      </c>
      <c r="BC12" s="190" t="str">
        <f t="shared" si="3"/>
        <v/>
      </c>
      <c r="BD12" s="190" t="str">
        <f t="shared" si="3"/>
        <v/>
      </c>
      <c r="BE12" s="190" t="str">
        <f t="shared" si="3"/>
        <v/>
      </c>
      <c r="BF12" s="190" t="str">
        <f t="shared" si="3"/>
        <v/>
      </c>
      <c r="BG12" s="190" t="str">
        <f t="shared" si="3"/>
        <v/>
      </c>
      <c r="BH12" s="190" t="str">
        <f t="shared" si="3"/>
        <v/>
      </c>
      <c r="BI12" s="190" t="str">
        <f t="shared" si="3"/>
        <v/>
      </c>
      <c r="BJ12" s="190" t="str">
        <f t="shared" si="3"/>
        <v/>
      </c>
      <c r="BK12" s="190" t="str">
        <f t="shared" si="3"/>
        <v/>
      </c>
      <c r="BL12" s="190" t="str">
        <f t="shared" si="3"/>
        <v/>
      </c>
      <c r="BM12" s="190" t="str">
        <f t="shared" si="3"/>
        <v/>
      </c>
      <c r="BN12" s="190" t="str">
        <f t="shared" si="3"/>
        <v/>
      </c>
      <c r="BO12" s="190" t="str">
        <f t="shared" si="3"/>
        <v/>
      </c>
      <c r="BP12" s="190" t="str">
        <f t="shared" si="3"/>
        <v/>
      </c>
      <c r="BQ12" s="190" t="str">
        <f t="shared" si="3"/>
        <v/>
      </c>
      <c r="BR12" s="190" t="str">
        <f t="shared" ref="BR12:BU12" si="4">BR4</f>
        <v/>
      </c>
      <c r="BS12" s="190" t="str">
        <f t="shared" si="4"/>
        <v/>
      </c>
      <c r="BT12" s="190" t="str">
        <f t="shared" si="4"/>
        <v/>
      </c>
      <c r="BU12" s="190" t="str">
        <f t="shared" si="4"/>
        <v/>
      </c>
    </row>
    <row r="13" spans="1:73" s="8" customFormat="1" ht="12" customHeight="1" x14ac:dyDescent="0.25">
      <c r="A13" s="247" t="s">
        <v>456</v>
      </c>
      <c r="B13" s="623"/>
      <c r="C13" s="623"/>
      <c r="D13" s="623"/>
      <c r="E13" s="623"/>
      <c r="F13" s="623"/>
      <c r="G13" s="623"/>
      <c r="H13" s="623"/>
      <c r="I13" s="623"/>
      <c r="J13" s="623"/>
      <c r="K13" s="623"/>
      <c r="L13" s="623"/>
      <c r="M13" s="623"/>
      <c r="N13" s="623"/>
      <c r="O13" s="623"/>
      <c r="P13" s="623"/>
      <c r="Q13" s="623"/>
      <c r="R13" s="623"/>
      <c r="S13" s="623"/>
      <c r="T13" s="623"/>
      <c r="U13" s="623"/>
      <c r="V13" s="623"/>
      <c r="W13" s="623"/>
      <c r="X13" s="623"/>
      <c r="Y13" s="623"/>
      <c r="Z13" s="623"/>
      <c r="AA13" s="623"/>
      <c r="AB13" s="623"/>
      <c r="AC13" s="623"/>
      <c r="AD13" s="623"/>
      <c r="AE13" s="623"/>
      <c r="AF13" s="623"/>
      <c r="AG13" s="623"/>
      <c r="AH13" s="623"/>
      <c r="AI13" s="623"/>
      <c r="AJ13" s="623"/>
      <c r="AK13" s="623"/>
      <c r="AL13" s="623"/>
      <c r="AM13" s="623"/>
      <c r="AN13" s="623"/>
      <c r="AO13" s="623"/>
      <c r="AP13" s="623"/>
      <c r="AQ13" s="623"/>
      <c r="AR13" s="623"/>
      <c r="AS13" s="623"/>
      <c r="AT13" s="623"/>
      <c r="AU13" s="623"/>
      <c r="AV13" s="623"/>
      <c r="AW13" s="623"/>
      <c r="AX13" s="623"/>
      <c r="AY13" s="623"/>
      <c r="AZ13" s="623"/>
      <c r="BA13" s="623"/>
      <c r="BB13" s="623"/>
      <c r="BC13" s="623"/>
      <c r="BD13" s="623"/>
      <c r="BE13" s="623"/>
      <c r="BF13" s="623"/>
      <c r="BG13" s="623"/>
      <c r="BH13" s="623"/>
      <c r="BI13" s="623"/>
      <c r="BJ13" s="623"/>
      <c r="BK13" s="623"/>
      <c r="BL13" s="623"/>
      <c r="BM13" s="623"/>
      <c r="BN13" s="623"/>
      <c r="BO13" s="623"/>
      <c r="BP13" s="623"/>
      <c r="BQ13" s="623"/>
      <c r="BR13" s="623"/>
      <c r="BS13" s="623"/>
      <c r="BT13" s="623"/>
      <c r="BU13" s="623"/>
    </row>
    <row r="14" spans="1:73" s="8" customFormat="1" x14ac:dyDescent="0.2">
      <c r="A14" s="168"/>
      <c r="B14" s="627"/>
      <c r="C14" s="263">
        <f t="shared" ref="C14:C18" si="5">SUM(D14:BU14)</f>
        <v>0</v>
      </c>
      <c r="D14" s="433"/>
      <c r="E14" s="433"/>
      <c r="F14" s="433"/>
      <c r="G14" s="433"/>
      <c r="H14" s="433"/>
      <c r="I14" s="433"/>
      <c r="J14" s="433"/>
      <c r="K14" s="433"/>
      <c r="L14" s="433"/>
      <c r="M14" s="433"/>
      <c r="N14" s="433"/>
      <c r="O14" s="433"/>
      <c r="P14" s="433"/>
      <c r="Q14" s="433"/>
      <c r="R14" s="433"/>
      <c r="S14" s="433"/>
      <c r="T14" s="433"/>
      <c r="U14" s="433"/>
      <c r="V14" s="433"/>
      <c r="W14" s="433"/>
      <c r="X14" s="433"/>
      <c r="Y14" s="433"/>
      <c r="Z14" s="433"/>
      <c r="AA14" s="433"/>
      <c r="AB14" s="433"/>
      <c r="AC14" s="433"/>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row>
    <row r="15" spans="1:73" s="8" customFormat="1" x14ac:dyDescent="0.2">
      <c r="A15" s="168"/>
      <c r="B15" s="625"/>
      <c r="C15" s="263">
        <f t="shared" si="5"/>
        <v>0</v>
      </c>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row>
    <row r="16" spans="1:73" s="8" customFormat="1" x14ac:dyDescent="0.2">
      <c r="A16" s="168"/>
      <c r="B16" s="625"/>
      <c r="C16" s="263">
        <f t="shared" si="5"/>
        <v>0</v>
      </c>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row>
    <row r="17" spans="1:73" x14ac:dyDescent="0.2">
      <c r="A17" s="168"/>
      <c r="B17" s="625"/>
      <c r="C17" s="263">
        <f t="shared" si="5"/>
        <v>0</v>
      </c>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row>
    <row r="18" spans="1:73" x14ac:dyDescent="0.2">
      <c r="A18" s="168"/>
      <c r="B18" s="626"/>
      <c r="C18" s="263">
        <f t="shared" si="5"/>
        <v>0</v>
      </c>
      <c r="D18" s="433"/>
      <c r="E18" s="433"/>
      <c r="F18" s="433"/>
      <c r="G18" s="433"/>
      <c r="H18" s="433"/>
      <c r="I18" s="433"/>
      <c r="J18" s="433"/>
      <c r="K18" s="433"/>
      <c r="L18" s="433"/>
      <c r="M18" s="433"/>
      <c r="N18" s="433"/>
      <c r="O18" s="433"/>
      <c r="P18" s="433"/>
      <c r="Q18" s="433"/>
      <c r="R18" s="433"/>
      <c r="S18" s="433"/>
      <c r="T18" s="433"/>
      <c r="U18" s="433"/>
      <c r="V18" s="433"/>
      <c r="W18" s="433"/>
      <c r="X18" s="433"/>
      <c r="Y18" s="433"/>
      <c r="Z18" s="433"/>
      <c r="AA18" s="433"/>
      <c r="AB18" s="433"/>
      <c r="AC18" s="433"/>
      <c r="AD18" s="433"/>
      <c r="AE18" s="433"/>
      <c r="AF18" s="433"/>
      <c r="AG18" s="433"/>
      <c r="AH18" s="433"/>
      <c r="AI18" s="433"/>
      <c r="AJ18" s="433"/>
      <c r="AK18" s="433"/>
      <c r="AL18" s="433"/>
      <c r="AM18" s="433"/>
      <c r="AN18" s="433"/>
      <c r="AO18" s="433"/>
      <c r="AP18" s="433"/>
      <c r="AQ18" s="433"/>
      <c r="AR18" s="433"/>
      <c r="AS18" s="433"/>
      <c r="AT18" s="433"/>
      <c r="AU18" s="433"/>
      <c r="AV18" s="433"/>
      <c r="AW18" s="433"/>
      <c r="AX18" s="433"/>
      <c r="AY18" s="433"/>
      <c r="AZ18" s="433"/>
      <c r="BA18" s="433"/>
      <c r="BB18" s="433"/>
      <c r="BC18" s="433"/>
      <c r="BD18" s="433"/>
      <c r="BE18" s="433"/>
      <c r="BF18" s="433"/>
      <c r="BG18" s="433"/>
      <c r="BH18" s="433"/>
      <c r="BI18" s="433"/>
      <c r="BJ18" s="433"/>
      <c r="BK18" s="433"/>
      <c r="BL18" s="433"/>
      <c r="BM18" s="433"/>
      <c r="BN18" s="433"/>
      <c r="BO18" s="433"/>
      <c r="BP18" s="433"/>
      <c r="BQ18" s="433"/>
      <c r="BR18" s="433"/>
      <c r="BS18" s="433"/>
      <c r="BT18" s="433"/>
      <c r="BU18" s="433"/>
    </row>
    <row r="19" spans="1:73" ht="12" customHeight="1" x14ac:dyDescent="0.25">
      <c r="A19" s="247" t="s">
        <v>457</v>
      </c>
      <c r="B19" s="623"/>
      <c r="C19" s="623"/>
      <c r="D19" s="623"/>
      <c r="E19" s="623"/>
      <c r="F19" s="623"/>
      <c r="G19" s="623"/>
      <c r="H19" s="623"/>
      <c r="I19" s="623"/>
      <c r="J19" s="623"/>
      <c r="K19" s="623"/>
      <c r="L19" s="623"/>
      <c r="M19" s="623"/>
      <c r="N19" s="623"/>
      <c r="O19" s="623"/>
      <c r="P19" s="623"/>
      <c r="Q19" s="623"/>
      <c r="R19" s="623"/>
      <c r="S19" s="623"/>
      <c r="T19" s="623"/>
      <c r="U19" s="623"/>
      <c r="V19" s="623"/>
      <c r="W19" s="623"/>
      <c r="X19" s="623"/>
      <c r="Y19" s="623"/>
      <c r="Z19" s="623"/>
      <c r="AA19" s="623"/>
      <c r="AB19" s="623"/>
      <c r="AC19" s="623"/>
      <c r="AD19" s="623"/>
      <c r="AE19" s="623"/>
      <c r="AF19" s="623"/>
      <c r="AG19" s="623"/>
      <c r="AH19" s="623"/>
      <c r="AI19" s="623"/>
      <c r="AJ19" s="623"/>
      <c r="AK19" s="623"/>
      <c r="AL19" s="623"/>
      <c r="AM19" s="623"/>
      <c r="AN19" s="623"/>
      <c r="AO19" s="623"/>
      <c r="AP19" s="623"/>
      <c r="AQ19" s="623"/>
      <c r="AR19" s="623"/>
      <c r="AS19" s="623"/>
      <c r="AT19" s="623"/>
      <c r="AU19" s="623"/>
      <c r="AV19" s="623"/>
      <c r="AW19" s="623"/>
      <c r="AX19" s="623"/>
      <c r="AY19" s="623"/>
      <c r="AZ19" s="623"/>
      <c r="BA19" s="623"/>
      <c r="BB19" s="623"/>
      <c r="BC19" s="623"/>
      <c r="BD19" s="623"/>
      <c r="BE19" s="623"/>
      <c r="BF19" s="623"/>
      <c r="BG19" s="623"/>
      <c r="BH19" s="623"/>
      <c r="BI19" s="623"/>
      <c r="BJ19" s="623"/>
      <c r="BK19" s="623"/>
      <c r="BL19" s="623"/>
      <c r="BM19" s="623"/>
      <c r="BN19" s="623"/>
      <c r="BO19" s="623"/>
      <c r="BP19" s="623"/>
      <c r="BQ19" s="623"/>
      <c r="BR19" s="623"/>
      <c r="BS19" s="623"/>
      <c r="BT19" s="623"/>
      <c r="BU19" s="623"/>
    </row>
    <row r="20" spans="1:73" x14ac:dyDescent="0.2">
      <c r="A20" s="168"/>
      <c r="B20" s="627"/>
      <c r="C20" s="263">
        <f t="shared" ref="C20:C24" si="6">SUM(D20:BU20)</f>
        <v>0</v>
      </c>
      <c r="D20" s="433"/>
      <c r="E20" s="433"/>
      <c r="F20" s="433"/>
      <c r="G20" s="433"/>
      <c r="H20" s="433"/>
      <c r="I20" s="433"/>
      <c r="J20" s="433"/>
      <c r="K20" s="433"/>
      <c r="L20" s="433"/>
      <c r="M20" s="433"/>
      <c r="N20" s="433"/>
      <c r="O20" s="433"/>
      <c r="P20" s="433"/>
      <c r="Q20" s="433"/>
      <c r="R20" s="433"/>
      <c r="S20" s="433"/>
      <c r="T20" s="433"/>
      <c r="U20" s="433"/>
      <c r="V20" s="433"/>
      <c r="W20" s="433"/>
      <c r="X20" s="433"/>
      <c r="Y20" s="433"/>
      <c r="Z20" s="433"/>
      <c r="AA20" s="433"/>
      <c r="AB20" s="433"/>
      <c r="AC20" s="433"/>
      <c r="AD20" s="433"/>
      <c r="AE20" s="433"/>
      <c r="AF20" s="433"/>
      <c r="AG20" s="433"/>
      <c r="AH20" s="433"/>
      <c r="AI20" s="433"/>
      <c r="AJ20" s="433"/>
      <c r="AK20" s="433"/>
      <c r="AL20" s="433"/>
      <c r="AM20" s="433"/>
      <c r="AN20" s="433"/>
      <c r="AO20" s="433"/>
      <c r="AP20" s="433"/>
      <c r="AQ20" s="433"/>
      <c r="AR20" s="433"/>
      <c r="AS20" s="433"/>
      <c r="AT20" s="433"/>
      <c r="AU20" s="433"/>
      <c r="AV20" s="433"/>
      <c r="AW20" s="433"/>
      <c r="AX20" s="433"/>
      <c r="AY20" s="433"/>
      <c r="AZ20" s="433"/>
      <c r="BA20" s="433"/>
      <c r="BB20" s="433"/>
      <c r="BC20" s="433"/>
      <c r="BD20" s="433"/>
      <c r="BE20" s="433"/>
      <c r="BF20" s="433"/>
      <c r="BG20" s="433"/>
      <c r="BH20" s="433"/>
      <c r="BI20" s="433"/>
      <c r="BJ20" s="433"/>
      <c r="BK20" s="433"/>
      <c r="BL20" s="433"/>
      <c r="BM20" s="433"/>
      <c r="BN20" s="433"/>
      <c r="BO20" s="433"/>
      <c r="BP20" s="433"/>
      <c r="BQ20" s="433"/>
      <c r="BR20" s="433"/>
      <c r="BS20" s="433"/>
      <c r="BT20" s="433"/>
      <c r="BU20" s="433"/>
    </row>
    <row r="21" spans="1:73" x14ac:dyDescent="0.2">
      <c r="A21" s="168"/>
      <c r="B21" s="625"/>
      <c r="C21" s="263">
        <f t="shared" si="6"/>
        <v>0</v>
      </c>
      <c r="D21" s="433"/>
      <c r="E21" s="433"/>
      <c r="F21" s="433"/>
      <c r="G21" s="433"/>
      <c r="H21" s="433"/>
      <c r="I21" s="433"/>
      <c r="J21" s="433"/>
      <c r="K21" s="433"/>
      <c r="L21" s="433"/>
      <c r="M21" s="433"/>
      <c r="N21" s="433"/>
      <c r="O21" s="433"/>
      <c r="P21" s="433"/>
      <c r="Q21" s="433"/>
      <c r="R21" s="433"/>
      <c r="S21" s="433"/>
      <c r="T21" s="433"/>
      <c r="U21" s="433"/>
      <c r="V21" s="433"/>
      <c r="W21" s="433"/>
      <c r="X21" s="433"/>
      <c r="Y21" s="433"/>
      <c r="Z21" s="433"/>
      <c r="AA21" s="433"/>
      <c r="AB21" s="433"/>
      <c r="AC21" s="433"/>
      <c r="AD21" s="433"/>
      <c r="AE21" s="433"/>
      <c r="AF21" s="433"/>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c r="BK21" s="433"/>
      <c r="BL21" s="433"/>
      <c r="BM21" s="433"/>
      <c r="BN21" s="433"/>
      <c r="BO21" s="433"/>
      <c r="BP21" s="433"/>
      <c r="BQ21" s="433"/>
      <c r="BR21" s="433"/>
      <c r="BS21" s="433"/>
      <c r="BT21" s="433"/>
      <c r="BU21" s="433"/>
    </row>
    <row r="22" spans="1:73" x14ac:dyDescent="0.2">
      <c r="A22" s="168"/>
      <c r="B22" s="625"/>
      <c r="C22" s="263">
        <f t="shared" si="6"/>
        <v>0</v>
      </c>
      <c r="D22" s="433"/>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B22" s="433"/>
      <c r="AC22" s="433"/>
      <c r="AD22" s="433"/>
      <c r="AE22" s="433"/>
      <c r="AF22" s="433"/>
      <c r="AG22" s="433"/>
      <c r="AH22" s="43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c r="BF22" s="433"/>
      <c r="BG22" s="433"/>
      <c r="BH22" s="433"/>
      <c r="BI22" s="433"/>
      <c r="BJ22" s="433"/>
      <c r="BK22" s="433"/>
      <c r="BL22" s="433"/>
      <c r="BM22" s="433"/>
      <c r="BN22" s="433"/>
      <c r="BO22" s="433"/>
      <c r="BP22" s="433"/>
      <c r="BQ22" s="433"/>
      <c r="BR22" s="433"/>
      <c r="BS22" s="433"/>
      <c r="BT22" s="433"/>
      <c r="BU22" s="433"/>
    </row>
    <row r="23" spans="1:73" x14ac:dyDescent="0.2">
      <c r="A23" s="168"/>
      <c r="B23" s="625"/>
      <c r="C23" s="263">
        <f t="shared" si="6"/>
        <v>0</v>
      </c>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B23" s="433"/>
      <c r="AC23" s="433"/>
      <c r="AD23" s="433"/>
      <c r="AE23" s="433"/>
      <c r="AF23" s="433"/>
      <c r="AG23" s="433"/>
      <c r="AH23" s="433"/>
      <c r="AI23" s="433"/>
      <c r="AJ23" s="433"/>
      <c r="AK23" s="433"/>
      <c r="AL23" s="433"/>
      <c r="AM23" s="433"/>
      <c r="AN23" s="433"/>
      <c r="AO23" s="433"/>
      <c r="AP23" s="433"/>
      <c r="AQ23" s="433"/>
      <c r="AR23" s="433"/>
      <c r="AS23" s="433"/>
      <c r="AT23" s="433"/>
      <c r="AU23" s="433"/>
      <c r="AV23" s="433"/>
      <c r="AW23" s="433"/>
      <c r="AX23" s="433"/>
      <c r="AY23" s="433"/>
      <c r="AZ23" s="433"/>
      <c r="BA23" s="433"/>
      <c r="BB23" s="433"/>
      <c r="BC23" s="433"/>
      <c r="BD23" s="433"/>
      <c r="BE23" s="433"/>
      <c r="BF23" s="433"/>
      <c r="BG23" s="433"/>
      <c r="BH23" s="433"/>
      <c r="BI23" s="433"/>
      <c r="BJ23" s="433"/>
      <c r="BK23" s="433"/>
      <c r="BL23" s="433"/>
      <c r="BM23" s="433"/>
      <c r="BN23" s="433"/>
      <c r="BO23" s="433"/>
      <c r="BP23" s="433"/>
      <c r="BQ23" s="433"/>
      <c r="BR23" s="433"/>
      <c r="BS23" s="433"/>
      <c r="BT23" s="433"/>
      <c r="BU23" s="433"/>
    </row>
    <row r="24" spans="1:73" x14ac:dyDescent="0.2">
      <c r="A24" s="168"/>
      <c r="B24" s="626"/>
      <c r="C24" s="263">
        <f t="shared" si="6"/>
        <v>0</v>
      </c>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B24" s="433"/>
      <c r="AC24" s="433"/>
      <c r="AD24" s="433"/>
      <c r="AE24" s="433"/>
      <c r="AF24" s="433"/>
      <c r="AG24" s="433"/>
      <c r="AH24" s="433"/>
      <c r="AI24" s="433"/>
      <c r="AJ24" s="433"/>
      <c r="AK24" s="433"/>
      <c r="AL24" s="433"/>
      <c r="AM24" s="433"/>
      <c r="AN24" s="433"/>
      <c r="AO24" s="433"/>
      <c r="AP24" s="433"/>
      <c r="AQ24" s="433"/>
      <c r="AR24" s="433"/>
      <c r="AS24" s="433"/>
      <c r="AT24" s="433"/>
      <c r="AU24" s="433"/>
      <c r="AV24" s="433"/>
      <c r="AW24" s="433"/>
      <c r="AX24" s="433"/>
      <c r="AY24" s="433"/>
      <c r="AZ24" s="433"/>
      <c r="BA24" s="433"/>
      <c r="BB24" s="433"/>
      <c r="BC24" s="433"/>
      <c r="BD24" s="433"/>
      <c r="BE24" s="433"/>
      <c r="BF24" s="433"/>
      <c r="BG24" s="433"/>
      <c r="BH24" s="433"/>
      <c r="BI24" s="433"/>
      <c r="BJ24" s="433"/>
      <c r="BK24" s="433"/>
      <c r="BL24" s="433"/>
      <c r="BM24" s="433"/>
      <c r="BN24" s="433"/>
      <c r="BO24" s="433"/>
      <c r="BP24" s="433"/>
      <c r="BQ24" s="433"/>
      <c r="BR24" s="433"/>
      <c r="BS24" s="433"/>
      <c r="BT24" s="433"/>
      <c r="BU24" s="433"/>
    </row>
    <row r="25" spans="1:73" ht="12" customHeight="1" x14ac:dyDescent="0.25">
      <c r="A25" s="247" t="s">
        <v>458</v>
      </c>
      <c r="B25" s="623"/>
      <c r="C25" s="623"/>
      <c r="D25" s="623"/>
      <c r="E25" s="623"/>
      <c r="F25" s="623"/>
      <c r="G25" s="623"/>
      <c r="H25" s="623"/>
      <c r="I25" s="623"/>
      <c r="J25" s="623"/>
      <c r="K25" s="623"/>
      <c r="L25" s="623"/>
      <c r="M25" s="623"/>
      <c r="N25" s="623"/>
      <c r="O25" s="623"/>
      <c r="P25" s="623"/>
      <c r="Q25" s="623"/>
      <c r="R25" s="623"/>
      <c r="S25" s="623"/>
      <c r="T25" s="623"/>
      <c r="U25" s="623"/>
      <c r="V25" s="623"/>
      <c r="W25" s="623"/>
      <c r="X25" s="623"/>
      <c r="Y25" s="623"/>
      <c r="Z25" s="623"/>
      <c r="AA25" s="623"/>
      <c r="AB25" s="623"/>
      <c r="AC25" s="623"/>
      <c r="AD25" s="623"/>
      <c r="AE25" s="623"/>
      <c r="AF25" s="623"/>
      <c r="AG25" s="623"/>
      <c r="AH25" s="623"/>
      <c r="AI25" s="623"/>
      <c r="AJ25" s="623"/>
      <c r="AK25" s="623"/>
      <c r="AL25" s="623"/>
      <c r="AM25" s="623"/>
      <c r="AN25" s="623"/>
      <c r="AO25" s="623"/>
      <c r="AP25" s="623"/>
      <c r="AQ25" s="623"/>
      <c r="AR25" s="623"/>
      <c r="AS25" s="623"/>
      <c r="AT25" s="623"/>
      <c r="AU25" s="623"/>
      <c r="AV25" s="623"/>
      <c r="AW25" s="623"/>
      <c r="AX25" s="623"/>
      <c r="AY25" s="623"/>
      <c r="AZ25" s="623"/>
      <c r="BA25" s="623"/>
      <c r="BB25" s="623"/>
      <c r="BC25" s="623"/>
      <c r="BD25" s="623"/>
      <c r="BE25" s="623"/>
      <c r="BF25" s="623"/>
      <c r="BG25" s="623"/>
      <c r="BH25" s="623"/>
      <c r="BI25" s="623"/>
      <c r="BJ25" s="623"/>
      <c r="BK25" s="623"/>
      <c r="BL25" s="623"/>
      <c r="BM25" s="623"/>
      <c r="BN25" s="623"/>
      <c r="BO25" s="623"/>
      <c r="BP25" s="623"/>
      <c r="BQ25" s="623"/>
      <c r="BR25" s="623"/>
      <c r="BS25" s="623"/>
      <c r="BT25" s="623"/>
      <c r="BU25" s="623"/>
    </row>
    <row r="26" spans="1:73" x14ac:dyDescent="0.2">
      <c r="A26" s="168"/>
      <c r="B26" s="627"/>
      <c r="C26" s="263">
        <f t="shared" ref="C26:C30" si="7">SUM(D26:BU26)</f>
        <v>0</v>
      </c>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c r="AG26" s="433"/>
      <c r="AH26" s="433"/>
      <c r="AI26" s="433"/>
      <c r="AJ26" s="433"/>
      <c r="AK26" s="433"/>
      <c r="AL26" s="433"/>
      <c r="AM26" s="433"/>
      <c r="AN26" s="433"/>
      <c r="AO26" s="433"/>
      <c r="AP26" s="433"/>
      <c r="AQ26" s="433"/>
      <c r="AR26" s="433"/>
      <c r="AS26" s="433"/>
      <c r="AT26" s="433"/>
      <c r="AU26" s="433"/>
      <c r="AV26" s="433"/>
      <c r="AW26" s="433"/>
      <c r="AX26" s="433"/>
      <c r="AY26" s="433"/>
      <c r="AZ26" s="433"/>
      <c r="BA26" s="433"/>
      <c r="BB26" s="433"/>
      <c r="BC26" s="433"/>
      <c r="BD26" s="433"/>
      <c r="BE26" s="433"/>
      <c r="BF26" s="433"/>
      <c r="BG26" s="433"/>
      <c r="BH26" s="433"/>
      <c r="BI26" s="433"/>
      <c r="BJ26" s="433"/>
      <c r="BK26" s="433"/>
      <c r="BL26" s="433"/>
      <c r="BM26" s="433"/>
      <c r="BN26" s="433"/>
      <c r="BO26" s="433"/>
      <c r="BP26" s="433"/>
      <c r="BQ26" s="433"/>
      <c r="BR26" s="433"/>
      <c r="BS26" s="433"/>
      <c r="BT26" s="433"/>
      <c r="BU26" s="433"/>
    </row>
    <row r="27" spans="1:73" x14ac:dyDescent="0.2">
      <c r="A27" s="168"/>
      <c r="B27" s="625"/>
      <c r="C27" s="263">
        <f t="shared" si="7"/>
        <v>0</v>
      </c>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c r="BF27" s="433"/>
      <c r="BG27" s="433"/>
      <c r="BH27" s="433"/>
      <c r="BI27" s="433"/>
      <c r="BJ27" s="433"/>
      <c r="BK27" s="433"/>
      <c r="BL27" s="433"/>
      <c r="BM27" s="433"/>
      <c r="BN27" s="433"/>
      <c r="BO27" s="433"/>
      <c r="BP27" s="433"/>
      <c r="BQ27" s="433"/>
      <c r="BR27" s="433"/>
      <c r="BS27" s="433"/>
      <c r="BT27" s="433"/>
      <c r="BU27" s="433"/>
    </row>
    <row r="28" spans="1:73" x14ac:dyDescent="0.2">
      <c r="A28" s="168"/>
      <c r="B28" s="625"/>
      <c r="C28" s="263">
        <f t="shared" si="7"/>
        <v>0</v>
      </c>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c r="AG28" s="433"/>
      <c r="AH28" s="43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c r="BF28" s="433"/>
      <c r="BG28" s="433"/>
      <c r="BH28" s="433"/>
      <c r="BI28" s="433"/>
      <c r="BJ28" s="433"/>
      <c r="BK28" s="433"/>
      <c r="BL28" s="433"/>
      <c r="BM28" s="433"/>
      <c r="BN28" s="433"/>
      <c r="BO28" s="433"/>
      <c r="BP28" s="433"/>
      <c r="BQ28" s="433"/>
      <c r="BR28" s="433"/>
      <c r="BS28" s="433"/>
      <c r="BT28" s="433"/>
      <c r="BU28" s="433"/>
    </row>
    <row r="29" spans="1:73" x14ac:dyDescent="0.2">
      <c r="A29" s="168"/>
      <c r="B29" s="625"/>
      <c r="C29" s="263">
        <f t="shared" si="7"/>
        <v>0</v>
      </c>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c r="AG29" s="433"/>
      <c r="AH29" s="43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433"/>
      <c r="BE29" s="433"/>
      <c r="BF29" s="433"/>
      <c r="BG29" s="433"/>
      <c r="BH29" s="433"/>
      <c r="BI29" s="433"/>
      <c r="BJ29" s="433"/>
      <c r="BK29" s="433"/>
      <c r="BL29" s="433"/>
      <c r="BM29" s="433"/>
      <c r="BN29" s="433"/>
      <c r="BO29" s="433"/>
      <c r="BP29" s="433"/>
      <c r="BQ29" s="433"/>
      <c r="BR29" s="433"/>
      <c r="BS29" s="433"/>
      <c r="BT29" s="433"/>
      <c r="BU29" s="433"/>
    </row>
    <row r="30" spans="1:73" x14ac:dyDescent="0.2">
      <c r="A30" s="168"/>
      <c r="B30" s="626"/>
      <c r="C30" s="263">
        <f t="shared" si="7"/>
        <v>0</v>
      </c>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c r="AG30" s="433"/>
      <c r="AH30" s="433"/>
      <c r="AI30" s="433"/>
      <c r="AJ30" s="433"/>
      <c r="AK30" s="433"/>
      <c r="AL30" s="433"/>
      <c r="AM30" s="433"/>
      <c r="AN30" s="433"/>
      <c r="AO30" s="433"/>
      <c r="AP30" s="433"/>
      <c r="AQ30" s="433"/>
      <c r="AR30" s="433"/>
      <c r="AS30" s="433"/>
      <c r="AT30" s="433"/>
      <c r="AU30" s="433"/>
      <c r="AV30" s="433"/>
      <c r="AW30" s="433"/>
      <c r="AX30" s="433"/>
      <c r="AY30" s="433"/>
      <c r="AZ30" s="433"/>
      <c r="BA30" s="433"/>
      <c r="BB30" s="433"/>
      <c r="BC30" s="433"/>
      <c r="BD30" s="433"/>
      <c r="BE30" s="433"/>
      <c r="BF30" s="433"/>
      <c r="BG30" s="433"/>
      <c r="BH30" s="433"/>
      <c r="BI30" s="433"/>
      <c r="BJ30" s="433"/>
      <c r="BK30" s="433"/>
      <c r="BL30" s="433"/>
      <c r="BM30" s="433"/>
      <c r="BN30" s="433"/>
      <c r="BO30" s="433"/>
      <c r="BP30" s="433"/>
      <c r="BQ30" s="433"/>
      <c r="BR30" s="433"/>
      <c r="BS30" s="433"/>
      <c r="BT30" s="433"/>
      <c r="BU30" s="433"/>
    </row>
    <row r="31" spans="1:73" ht="12" customHeight="1" x14ac:dyDescent="0.25">
      <c r="A31" s="265" t="s">
        <v>507</v>
      </c>
      <c r="B31" s="623"/>
      <c r="C31" s="623"/>
      <c r="D31" s="623"/>
      <c r="E31" s="623"/>
      <c r="F31" s="623"/>
      <c r="G31" s="623"/>
      <c r="H31" s="623"/>
      <c r="I31" s="623"/>
      <c r="J31" s="623"/>
      <c r="K31" s="623"/>
      <c r="L31" s="623"/>
      <c r="M31" s="623"/>
      <c r="N31" s="623"/>
      <c r="O31" s="623"/>
      <c r="P31" s="623"/>
      <c r="Q31" s="623"/>
      <c r="R31" s="623"/>
      <c r="S31" s="623"/>
      <c r="T31" s="623"/>
      <c r="U31" s="623"/>
      <c r="V31" s="623"/>
      <c r="W31" s="623"/>
      <c r="X31" s="623"/>
      <c r="Y31" s="623"/>
      <c r="Z31" s="623"/>
      <c r="AA31" s="623"/>
      <c r="AB31" s="623"/>
      <c r="AC31" s="623"/>
      <c r="AD31" s="623"/>
      <c r="AE31" s="623"/>
      <c r="AF31" s="623"/>
      <c r="AG31" s="623"/>
      <c r="AH31" s="623"/>
      <c r="AI31" s="623"/>
      <c r="AJ31" s="623"/>
      <c r="AK31" s="623"/>
      <c r="AL31" s="623"/>
      <c r="AM31" s="623"/>
      <c r="AN31" s="623"/>
      <c r="AO31" s="623"/>
      <c r="AP31" s="623"/>
      <c r="AQ31" s="623"/>
      <c r="AR31" s="623"/>
      <c r="AS31" s="623"/>
      <c r="AT31" s="623"/>
      <c r="AU31" s="623"/>
      <c r="AV31" s="623"/>
      <c r="AW31" s="623"/>
      <c r="AX31" s="623"/>
      <c r="AY31" s="623"/>
      <c r="AZ31" s="623"/>
      <c r="BA31" s="623"/>
      <c r="BB31" s="623"/>
      <c r="BC31" s="623"/>
      <c r="BD31" s="623"/>
      <c r="BE31" s="623"/>
      <c r="BF31" s="623"/>
      <c r="BG31" s="623"/>
      <c r="BH31" s="623"/>
      <c r="BI31" s="623"/>
      <c r="BJ31" s="623"/>
      <c r="BK31" s="623"/>
      <c r="BL31" s="623"/>
      <c r="BM31" s="623"/>
      <c r="BN31" s="623"/>
      <c r="BO31" s="623"/>
      <c r="BP31" s="623"/>
      <c r="BQ31" s="623"/>
      <c r="BR31" s="623"/>
      <c r="BS31" s="623"/>
      <c r="BT31" s="623"/>
      <c r="BU31" s="623"/>
    </row>
    <row r="32" spans="1:73" x14ac:dyDescent="0.2">
      <c r="A32" s="168"/>
      <c r="B32" s="627"/>
      <c r="C32" s="263">
        <f t="shared" ref="C32:C33" si="8">SUM(D32:BU32)</f>
        <v>0</v>
      </c>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c r="AN32" s="433"/>
      <c r="AO32" s="433"/>
      <c r="AP32" s="433"/>
      <c r="AQ32" s="433"/>
      <c r="AR32" s="433"/>
      <c r="AS32" s="433"/>
      <c r="AT32" s="433"/>
      <c r="AU32" s="433"/>
      <c r="AV32" s="433"/>
      <c r="AW32" s="433"/>
      <c r="AX32" s="433"/>
      <c r="AY32" s="433"/>
      <c r="AZ32" s="433"/>
      <c r="BA32" s="433"/>
      <c r="BB32" s="433"/>
      <c r="BC32" s="433"/>
      <c r="BD32" s="433"/>
      <c r="BE32" s="433"/>
      <c r="BF32" s="433"/>
      <c r="BG32" s="433"/>
      <c r="BH32" s="433"/>
      <c r="BI32" s="433"/>
      <c r="BJ32" s="433"/>
      <c r="BK32" s="433"/>
      <c r="BL32" s="433"/>
      <c r="BM32" s="433"/>
      <c r="BN32" s="433"/>
      <c r="BO32" s="433"/>
      <c r="BP32" s="433"/>
      <c r="BQ32" s="433"/>
      <c r="BR32" s="433"/>
      <c r="BS32" s="433"/>
      <c r="BT32" s="433"/>
      <c r="BU32" s="433"/>
    </row>
    <row r="33" spans="1:73" x14ac:dyDescent="0.2">
      <c r="A33" s="168"/>
      <c r="B33" s="626"/>
      <c r="C33" s="263">
        <f t="shared" si="8"/>
        <v>0</v>
      </c>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c r="AG33" s="433"/>
      <c r="AH33" s="433"/>
      <c r="AI33" s="433"/>
      <c r="AJ33" s="433"/>
      <c r="AK33" s="433"/>
      <c r="AL33" s="433"/>
      <c r="AM33" s="433"/>
      <c r="AN33" s="433"/>
      <c r="AO33" s="433"/>
      <c r="AP33" s="433"/>
      <c r="AQ33" s="433"/>
      <c r="AR33" s="433"/>
      <c r="AS33" s="433"/>
      <c r="AT33" s="433"/>
      <c r="AU33" s="433"/>
      <c r="AV33" s="433"/>
      <c r="AW33" s="433"/>
      <c r="AX33" s="433"/>
      <c r="AY33" s="433"/>
      <c r="AZ33" s="433"/>
      <c r="BA33" s="433"/>
      <c r="BB33" s="433"/>
      <c r="BC33" s="433"/>
      <c r="BD33" s="433"/>
      <c r="BE33" s="433"/>
      <c r="BF33" s="433"/>
      <c r="BG33" s="433"/>
      <c r="BH33" s="433"/>
      <c r="BI33" s="433"/>
      <c r="BJ33" s="433"/>
      <c r="BK33" s="433"/>
      <c r="BL33" s="433"/>
      <c r="BM33" s="433"/>
      <c r="BN33" s="433"/>
      <c r="BO33" s="433"/>
      <c r="BP33" s="433"/>
      <c r="BQ33" s="433"/>
      <c r="BR33" s="433"/>
      <c r="BS33" s="433"/>
      <c r="BT33" s="433"/>
      <c r="BU33" s="433"/>
    </row>
    <row r="34" spans="1:73" ht="12" customHeight="1" x14ac:dyDescent="0.25">
      <c r="A34" s="265" t="s">
        <v>570</v>
      </c>
      <c r="B34" s="623"/>
      <c r="C34" s="623"/>
      <c r="D34" s="623"/>
      <c r="E34" s="623"/>
      <c r="F34" s="623"/>
      <c r="G34" s="623"/>
      <c r="H34" s="623"/>
      <c r="I34" s="623"/>
      <c r="J34" s="623"/>
      <c r="K34" s="623"/>
      <c r="L34" s="623"/>
      <c r="M34" s="623"/>
      <c r="N34" s="623"/>
      <c r="O34" s="623"/>
      <c r="P34" s="623"/>
      <c r="Q34" s="623"/>
      <c r="R34" s="623"/>
      <c r="S34" s="623"/>
      <c r="T34" s="623"/>
      <c r="U34" s="623"/>
      <c r="V34" s="623"/>
      <c r="W34" s="623"/>
      <c r="X34" s="623"/>
      <c r="Y34" s="623"/>
      <c r="Z34" s="623"/>
      <c r="AA34" s="623"/>
      <c r="AB34" s="623"/>
      <c r="AC34" s="623"/>
      <c r="AD34" s="623"/>
      <c r="AE34" s="623"/>
      <c r="AF34" s="623"/>
      <c r="AG34" s="623"/>
      <c r="AH34" s="623"/>
      <c r="AI34" s="623"/>
      <c r="AJ34" s="623"/>
      <c r="AK34" s="623"/>
      <c r="AL34" s="623"/>
      <c r="AM34" s="623"/>
      <c r="AN34" s="623"/>
      <c r="AO34" s="623"/>
      <c r="AP34" s="623"/>
      <c r="AQ34" s="623"/>
      <c r="AR34" s="623"/>
      <c r="AS34" s="623"/>
      <c r="AT34" s="623"/>
      <c r="AU34" s="623"/>
      <c r="AV34" s="623"/>
      <c r="AW34" s="623"/>
      <c r="AX34" s="623"/>
      <c r="AY34" s="623"/>
      <c r="AZ34" s="623"/>
      <c r="BA34" s="623"/>
      <c r="BB34" s="623"/>
      <c r="BC34" s="623"/>
      <c r="BD34" s="623"/>
      <c r="BE34" s="623"/>
      <c r="BF34" s="623"/>
      <c r="BG34" s="623"/>
      <c r="BH34" s="623"/>
      <c r="BI34" s="623"/>
      <c r="BJ34" s="623"/>
      <c r="BK34" s="623"/>
      <c r="BL34" s="623"/>
      <c r="BM34" s="623"/>
      <c r="BN34" s="623"/>
      <c r="BO34" s="623"/>
      <c r="BP34" s="623"/>
      <c r="BQ34" s="623"/>
      <c r="BR34" s="623"/>
      <c r="BS34" s="623"/>
      <c r="BT34" s="623"/>
      <c r="BU34" s="623"/>
    </row>
    <row r="35" spans="1:73" x14ac:dyDescent="0.2">
      <c r="A35" s="168"/>
      <c r="B35" s="267"/>
      <c r="C35" s="263">
        <f>SUM(D35:BU35)</f>
        <v>0</v>
      </c>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c r="AG35" s="433"/>
      <c r="AH35" s="433"/>
      <c r="AI35" s="433"/>
      <c r="AJ35" s="433"/>
      <c r="AK35" s="433"/>
      <c r="AL35" s="433"/>
      <c r="AM35" s="433"/>
      <c r="AN35" s="433"/>
      <c r="AO35" s="433"/>
      <c r="AP35" s="433"/>
      <c r="AQ35" s="433"/>
      <c r="AR35" s="433"/>
      <c r="AS35" s="433"/>
      <c r="AT35" s="433"/>
      <c r="AU35" s="433"/>
      <c r="AV35" s="433"/>
      <c r="AW35" s="433"/>
      <c r="AX35" s="433"/>
      <c r="AY35" s="433"/>
      <c r="AZ35" s="433"/>
      <c r="BA35" s="433"/>
      <c r="BB35" s="433"/>
      <c r="BC35" s="433"/>
      <c r="BD35" s="433"/>
      <c r="BE35" s="433"/>
      <c r="BF35" s="433"/>
      <c r="BG35" s="433"/>
      <c r="BH35" s="433"/>
      <c r="BI35" s="433"/>
      <c r="BJ35" s="433"/>
      <c r="BK35" s="433"/>
      <c r="BL35" s="433"/>
      <c r="BM35" s="433"/>
      <c r="BN35" s="433"/>
      <c r="BO35" s="433"/>
      <c r="BP35" s="433"/>
      <c r="BQ35" s="433"/>
      <c r="BR35" s="433"/>
      <c r="BS35" s="433"/>
      <c r="BT35" s="433"/>
      <c r="BU35" s="433"/>
    </row>
    <row r="36" spans="1:73" s="24" customFormat="1" ht="12" customHeight="1" x14ac:dyDescent="0.25">
      <c r="A36" s="430" t="s">
        <v>72</v>
      </c>
      <c r="B36" s="495">
        <f>B108</f>
        <v>0</v>
      </c>
      <c r="C36" s="499">
        <f>SUM(D36:BU36)</f>
        <v>0</v>
      </c>
      <c r="D36" s="500">
        <f t="shared" ref="D36:BO36" si="9">SUM(D14:D18)</f>
        <v>0</v>
      </c>
      <c r="E36" s="500">
        <f t="shared" si="9"/>
        <v>0</v>
      </c>
      <c r="F36" s="500">
        <f t="shared" si="9"/>
        <v>0</v>
      </c>
      <c r="G36" s="500">
        <f t="shared" si="9"/>
        <v>0</v>
      </c>
      <c r="H36" s="500">
        <f t="shared" si="9"/>
        <v>0</v>
      </c>
      <c r="I36" s="500">
        <f t="shared" si="9"/>
        <v>0</v>
      </c>
      <c r="J36" s="500">
        <f t="shared" si="9"/>
        <v>0</v>
      </c>
      <c r="K36" s="500">
        <f t="shared" si="9"/>
        <v>0</v>
      </c>
      <c r="L36" s="500">
        <f t="shared" si="9"/>
        <v>0</v>
      </c>
      <c r="M36" s="500">
        <f t="shared" si="9"/>
        <v>0</v>
      </c>
      <c r="N36" s="500">
        <f t="shared" si="9"/>
        <v>0</v>
      </c>
      <c r="O36" s="500">
        <f t="shared" si="9"/>
        <v>0</v>
      </c>
      <c r="P36" s="500">
        <f t="shared" si="9"/>
        <v>0</v>
      </c>
      <c r="Q36" s="500">
        <f t="shared" si="9"/>
        <v>0</v>
      </c>
      <c r="R36" s="500">
        <f t="shared" si="9"/>
        <v>0</v>
      </c>
      <c r="S36" s="500">
        <f t="shared" si="9"/>
        <v>0</v>
      </c>
      <c r="T36" s="500">
        <f t="shared" si="9"/>
        <v>0</v>
      </c>
      <c r="U36" s="500">
        <f t="shared" si="9"/>
        <v>0</v>
      </c>
      <c r="V36" s="500">
        <f t="shared" si="9"/>
        <v>0</v>
      </c>
      <c r="W36" s="500">
        <f t="shared" si="9"/>
        <v>0</v>
      </c>
      <c r="X36" s="500">
        <f t="shared" si="9"/>
        <v>0</v>
      </c>
      <c r="Y36" s="500">
        <f t="shared" si="9"/>
        <v>0</v>
      </c>
      <c r="Z36" s="500">
        <f t="shared" si="9"/>
        <v>0</v>
      </c>
      <c r="AA36" s="500">
        <f t="shared" si="9"/>
        <v>0</v>
      </c>
      <c r="AB36" s="500">
        <f t="shared" si="9"/>
        <v>0</v>
      </c>
      <c r="AC36" s="500">
        <f t="shared" si="9"/>
        <v>0</v>
      </c>
      <c r="AD36" s="500">
        <f t="shared" si="9"/>
        <v>0</v>
      </c>
      <c r="AE36" s="500">
        <f t="shared" si="9"/>
        <v>0</v>
      </c>
      <c r="AF36" s="500">
        <f t="shared" si="9"/>
        <v>0</v>
      </c>
      <c r="AG36" s="500">
        <f t="shared" si="9"/>
        <v>0</v>
      </c>
      <c r="AH36" s="500">
        <f t="shared" si="9"/>
        <v>0</v>
      </c>
      <c r="AI36" s="500">
        <f t="shared" si="9"/>
        <v>0</v>
      </c>
      <c r="AJ36" s="500">
        <f t="shared" si="9"/>
        <v>0</v>
      </c>
      <c r="AK36" s="500">
        <f t="shared" si="9"/>
        <v>0</v>
      </c>
      <c r="AL36" s="500">
        <f t="shared" si="9"/>
        <v>0</v>
      </c>
      <c r="AM36" s="500">
        <f t="shared" si="9"/>
        <v>0</v>
      </c>
      <c r="AN36" s="500">
        <f t="shared" si="9"/>
        <v>0</v>
      </c>
      <c r="AO36" s="500">
        <f t="shared" si="9"/>
        <v>0</v>
      </c>
      <c r="AP36" s="500">
        <f t="shared" si="9"/>
        <v>0</v>
      </c>
      <c r="AQ36" s="500">
        <f t="shared" si="9"/>
        <v>0</v>
      </c>
      <c r="AR36" s="500">
        <f t="shared" si="9"/>
        <v>0</v>
      </c>
      <c r="AS36" s="500">
        <f t="shared" si="9"/>
        <v>0</v>
      </c>
      <c r="AT36" s="500">
        <f t="shared" si="9"/>
        <v>0</v>
      </c>
      <c r="AU36" s="500">
        <f t="shared" si="9"/>
        <v>0</v>
      </c>
      <c r="AV36" s="500">
        <f t="shared" si="9"/>
        <v>0</v>
      </c>
      <c r="AW36" s="500">
        <f t="shared" si="9"/>
        <v>0</v>
      </c>
      <c r="AX36" s="500">
        <f t="shared" si="9"/>
        <v>0</v>
      </c>
      <c r="AY36" s="500">
        <f t="shared" si="9"/>
        <v>0</v>
      </c>
      <c r="AZ36" s="500">
        <f t="shared" si="9"/>
        <v>0</v>
      </c>
      <c r="BA36" s="500">
        <f t="shared" si="9"/>
        <v>0</v>
      </c>
      <c r="BB36" s="500">
        <f t="shared" si="9"/>
        <v>0</v>
      </c>
      <c r="BC36" s="500">
        <f t="shared" si="9"/>
        <v>0</v>
      </c>
      <c r="BD36" s="500">
        <f t="shared" si="9"/>
        <v>0</v>
      </c>
      <c r="BE36" s="500">
        <f t="shared" si="9"/>
        <v>0</v>
      </c>
      <c r="BF36" s="500">
        <f t="shared" si="9"/>
        <v>0</v>
      </c>
      <c r="BG36" s="500">
        <f t="shared" si="9"/>
        <v>0</v>
      </c>
      <c r="BH36" s="500">
        <f t="shared" si="9"/>
        <v>0</v>
      </c>
      <c r="BI36" s="500">
        <f t="shared" si="9"/>
        <v>0</v>
      </c>
      <c r="BJ36" s="500">
        <f t="shared" si="9"/>
        <v>0</v>
      </c>
      <c r="BK36" s="500">
        <f t="shared" si="9"/>
        <v>0</v>
      </c>
      <c r="BL36" s="500">
        <f t="shared" si="9"/>
        <v>0</v>
      </c>
      <c r="BM36" s="500">
        <f t="shared" si="9"/>
        <v>0</v>
      </c>
      <c r="BN36" s="500">
        <f t="shared" si="9"/>
        <v>0</v>
      </c>
      <c r="BO36" s="500">
        <f t="shared" si="9"/>
        <v>0</v>
      </c>
      <c r="BP36" s="500">
        <f t="shared" ref="BP36:BU36" si="10">SUM(BP14:BP18)</f>
        <v>0</v>
      </c>
      <c r="BQ36" s="500">
        <f t="shared" si="10"/>
        <v>0</v>
      </c>
      <c r="BR36" s="500">
        <f t="shared" si="10"/>
        <v>0</v>
      </c>
      <c r="BS36" s="500">
        <f t="shared" si="10"/>
        <v>0</v>
      </c>
      <c r="BT36" s="500">
        <f t="shared" si="10"/>
        <v>0</v>
      </c>
      <c r="BU36" s="500">
        <f t="shared" si="10"/>
        <v>0</v>
      </c>
    </row>
    <row r="37" spans="1:73" s="24" customFormat="1" ht="12" customHeight="1" x14ac:dyDescent="0.25">
      <c r="A37" s="430" t="s">
        <v>73</v>
      </c>
      <c r="B37" s="495">
        <f>B109</f>
        <v>0</v>
      </c>
      <c r="C37" s="499">
        <f t="shared" ref="C37:C41" si="11">SUM(D37:BU37)</f>
        <v>0</v>
      </c>
      <c r="D37" s="500">
        <f t="shared" ref="D37:BO37" si="12">SUM(D20:D24)</f>
        <v>0</v>
      </c>
      <c r="E37" s="500">
        <f t="shared" si="12"/>
        <v>0</v>
      </c>
      <c r="F37" s="500">
        <f t="shared" si="12"/>
        <v>0</v>
      </c>
      <c r="G37" s="500">
        <f t="shared" si="12"/>
        <v>0</v>
      </c>
      <c r="H37" s="500">
        <f t="shared" si="12"/>
        <v>0</v>
      </c>
      <c r="I37" s="500">
        <f t="shared" si="12"/>
        <v>0</v>
      </c>
      <c r="J37" s="500">
        <f t="shared" si="12"/>
        <v>0</v>
      </c>
      <c r="K37" s="500">
        <f t="shared" si="12"/>
        <v>0</v>
      </c>
      <c r="L37" s="500">
        <f t="shared" si="12"/>
        <v>0</v>
      </c>
      <c r="M37" s="500">
        <f t="shared" si="12"/>
        <v>0</v>
      </c>
      <c r="N37" s="500">
        <f t="shared" si="12"/>
        <v>0</v>
      </c>
      <c r="O37" s="500">
        <f t="shared" si="12"/>
        <v>0</v>
      </c>
      <c r="P37" s="500">
        <f t="shared" si="12"/>
        <v>0</v>
      </c>
      <c r="Q37" s="500">
        <f t="shared" si="12"/>
        <v>0</v>
      </c>
      <c r="R37" s="500">
        <f t="shared" si="12"/>
        <v>0</v>
      </c>
      <c r="S37" s="500">
        <f t="shared" si="12"/>
        <v>0</v>
      </c>
      <c r="T37" s="500">
        <f t="shared" si="12"/>
        <v>0</v>
      </c>
      <c r="U37" s="500">
        <f t="shared" si="12"/>
        <v>0</v>
      </c>
      <c r="V37" s="500">
        <f t="shared" si="12"/>
        <v>0</v>
      </c>
      <c r="W37" s="500">
        <f t="shared" si="12"/>
        <v>0</v>
      </c>
      <c r="X37" s="500">
        <f t="shared" si="12"/>
        <v>0</v>
      </c>
      <c r="Y37" s="500">
        <f t="shared" si="12"/>
        <v>0</v>
      </c>
      <c r="Z37" s="500">
        <f t="shared" si="12"/>
        <v>0</v>
      </c>
      <c r="AA37" s="500">
        <f t="shared" si="12"/>
        <v>0</v>
      </c>
      <c r="AB37" s="500">
        <f t="shared" si="12"/>
        <v>0</v>
      </c>
      <c r="AC37" s="500">
        <f t="shared" si="12"/>
        <v>0</v>
      </c>
      <c r="AD37" s="500">
        <f t="shared" si="12"/>
        <v>0</v>
      </c>
      <c r="AE37" s="500">
        <f t="shared" si="12"/>
        <v>0</v>
      </c>
      <c r="AF37" s="500">
        <f t="shared" si="12"/>
        <v>0</v>
      </c>
      <c r="AG37" s="500">
        <f t="shared" si="12"/>
        <v>0</v>
      </c>
      <c r="AH37" s="500">
        <f t="shared" si="12"/>
        <v>0</v>
      </c>
      <c r="AI37" s="500">
        <f t="shared" si="12"/>
        <v>0</v>
      </c>
      <c r="AJ37" s="500">
        <f t="shared" si="12"/>
        <v>0</v>
      </c>
      <c r="AK37" s="500">
        <f t="shared" si="12"/>
        <v>0</v>
      </c>
      <c r="AL37" s="500">
        <f t="shared" si="12"/>
        <v>0</v>
      </c>
      <c r="AM37" s="500">
        <f t="shared" si="12"/>
        <v>0</v>
      </c>
      <c r="AN37" s="500">
        <f t="shared" si="12"/>
        <v>0</v>
      </c>
      <c r="AO37" s="500">
        <f t="shared" si="12"/>
        <v>0</v>
      </c>
      <c r="AP37" s="500">
        <f t="shared" si="12"/>
        <v>0</v>
      </c>
      <c r="AQ37" s="500">
        <f t="shared" si="12"/>
        <v>0</v>
      </c>
      <c r="AR37" s="500">
        <f t="shared" si="12"/>
        <v>0</v>
      </c>
      <c r="AS37" s="500">
        <f t="shared" si="12"/>
        <v>0</v>
      </c>
      <c r="AT37" s="500">
        <f t="shared" si="12"/>
        <v>0</v>
      </c>
      <c r="AU37" s="500">
        <f t="shared" si="12"/>
        <v>0</v>
      </c>
      <c r="AV37" s="500">
        <f t="shared" si="12"/>
        <v>0</v>
      </c>
      <c r="AW37" s="500">
        <f t="shared" si="12"/>
        <v>0</v>
      </c>
      <c r="AX37" s="500">
        <f t="shared" si="12"/>
        <v>0</v>
      </c>
      <c r="AY37" s="500">
        <f t="shared" si="12"/>
        <v>0</v>
      </c>
      <c r="AZ37" s="500">
        <f t="shared" si="12"/>
        <v>0</v>
      </c>
      <c r="BA37" s="500">
        <f t="shared" si="12"/>
        <v>0</v>
      </c>
      <c r="BB37" s="500">
        <f t="shared" si="12"/>
        <v>0</v>
      </c>
      <c r="BC37" s="500">
        <f t="shared" si="12"/>
        <v>0</v>
      </c>
      <c r="BD37" s="500">
        <f t="shared" si="12"/>
        <v>0</v>
      </c>
      <c r="BE37" s="500">
        <f t="shared" si="12"/>
        <v>0</v>
      </c>
      <c r="BF37" s="500">
        <f t="shared" si="12"/>
        <v>0</v>
      </c>
      <c r="BG37" s="500">
        <f t="shared" si="12"/>
        <v>0</v>
      </c>
      <c r="BH37" s="500">
        <f t="shared" si="12"/>
        <v>0</v>
      </c>
      <c r="BI37" s="500">
        <f t="shared" si="12"/>
        <v>0</v>
      </c>
      <c r="BJ37" s="500">
        <f t="shared" si="12"/>
        <v>0</v>
      </c>
      <c r="BK37" s="500">
        <f t="shared" si="12"/>
        <v>0</v>
      </c>
      <c r="BL37" s="500">
        <f t="shared" si="12"/>
        <v>0</v>
      </c>
      <c r="BM37" s="500">
        <f t="shared" si="12"/>
        <v>0</v>
      </c>
      <c r="BN37" s="500">
        <f t="shared" si="12"/>
        <v>0</v>
      </c>
      <c r="BO37" s="500">
        <f t="shared" si="12"/>
        <v>0</v>
      </c>
      <c r="BP37" s="500">
        <f t="shared" ref="BP37:BU37" si="13">SUM(BP20:BP24)</f>
        <v>0</v>
      </c>
      <c r="BQ37" s="500">
        <f t="shared" si="13"/>
        <v>0</v>
      </c>
      <c r="BR37" s="500">
        <f t="shared" si="13"/>
        <v>0</v>
      </c>
      <c r="BS37" s="500">
        <f t="shared" si="13"/>
        <v>0</v>
      </c>
      <c r="BT37" s="500">
        <f t="shared" si="13"/>
        <v>0</v>
      </c>
      <c r="BU37" s="500">
        <f t="shared" si="13"/>
        <v>0</v>
      </c>
    </row>
    <row r="38" spans="1:73" s="24" customFormat="1" ht="12" customHeight="1" x14ac:dyDescent="0.25">
      <c r="A38" s="430" t="s">
        <v>74</v>
      </c>
      <c r="B38" s="495">
        <f>B110</f>
        <v>0</v>
      </c>
      <c r="C38" s="499">
        <f t="shared" si="11"/>
        <v>0</v>
      </c>
      <c r="D38" s="500">
        <f t="shared" ref="D38:BO38" si="14">SUM(D26:D30)</f>
        <v>0</v>
      </c>
      <c r="E38" s="500">
        <f t="shared" si="14"/>
        <v>0</v>
      </c>
      <c r="F38" s="500">
        <f t="shared" si="14"/>
        <v>0</v>
      </c>
      <c r="G38" s="500">
        <f t="shared" si="14"/>
        <v>0</v>
      </c>
      <c r="H38" s="500">
        <f t="shared" si="14"/>
        <v>0</v>
      </c>
      <c r="I38" s="500">
        <f t="shared" si="14"/>
        <v>0</v>
      </c>
      <c r="J38" s="500">
        <f t="shared" si="14"/>
        <v>0</v>
      </c>
      <c r="K38" s="500">
        <f t="shared" si="14"/>
        <v>0</v>
      </c>
      <c r="L38" s="500">
        <f t="shared" si="14"/>
        <v>0</v>
      </c>
      <c r="M38" s="500">
        <f t="shared" si="14"/>
        <v>0</v>
      </c>
      <c r="N38" s="500">
        <f t="shared" si="14"/>
        <v>0</v>
      </c>
      <c r="O38" s="500">
        <f t="shared" si="14"/>
        <v>0</v>
      </c>
      <c r="P38" s="500">
        <f t="shared" si="14"/>
        <v>0</v>
      </c>
      <c r="Q38" s="500">
        <f t="shared" si="14"/>
        <v>0</v>
      </c>
      <c r="R38" s="500">
        <f t="shared" si="14"/>
        <v>0</v>
      </c>
      <c r="S38" s="500">
        <f t="shared" si="14"/>
        <v>0</v>
      </c>
      <c r="T38" s="500">
        <f t="shared" si="14"/>
        <v>0</v>
      </c>
      <c r="U38" s="500">
        <f t="shared" si="14"/>
        <v>0</v>
      </c>
      <c r="V38" s="500">
        <f t="shared" si="14"/>
        <v>0</v>
      </c>
      <c r="W38" s="500">
        <f t="shared" si="14"/>
        <v>0</v>
      </c>
      <c r="X38" s="500">
        <f t="shared" si="14"/>
        <v>0</v>
      </c>
      <c r="Y38" s="500">
        <f t="shared" si="14"/>
        <v>0</v>
      </c>
      <c r="Z38" s="500">
        <f t="shared" si="14"/>
        <v>0</v>
      </c>
      <c r="AA38" s="500">
        <f t="shared" si="14"/>
        <v>0</v>
      </c>
      <c r="AB38" s="500">
        <f t="shared" si="14"/>
        <v>0</v>
      </c>
      <c r="AC38" s="500">
        <f t="shared" si="14"/>
        <v>0</v>
      </c>
      <c r="AD38" s="500">
        <f t="shared" si="14"/>
        <v>0</v>
      </c>
      <c r="AE38" s="500">
        <f t="shared" si="14"/>
        <v>0</v>
      </c>
      <c r="AF38" s="500">
        <f t="shared" si="14"/>
        <v>0</v>
      </c>
      <c r="AG38" s="500">
        <f t="shared" si="14"/>
        <v>0</v>
      </c>
      <c r="AH38" s="500">
        <f t="shared" si="14"/>
        <v>0</v>
      </c>
      <c r="AI38" s="500">
        <f t="shared" si="14"/>
        <v>0</v>
      </c>
      <c r="AJ38" s="500">
        <f t="shared" si="14"/>
        <v>0</v>
      </c>
      <c r="AK38" s="500">
        <f t="shared" si="14"/>
        <v>0</v>
      </c>
      <c r="AL38" s="500">
        <f t="shared" si="14"/>
        <v>0</v>
      </c>
      <c r="AM38" s="500">
        <f t="shared" si="14"/>
        <v>0</v>
      </c>
      <c r="AN38" s="500">
        <f t="shared" si="14"/>
        <v>0</v>
      </c>
      <c r="AO38" s="500">
        <f t="shared" si="14"/>
        <v>0</v>
      </c>
      <c r="AP38" s="500">
        <f t="shared" si="14"/>
        <v>0</v>
      </c>
      <c r="AQ38" s="500">
        <f t="shared" si="14"/>
        <v>0</v>
      </c>
      <c r="AR38" s="500">
        <f t="shared" si="14"/>
        <v>0</v>
      </c>
      <c r="AS38" s="500">
        <f t="shared" si="14"/>
        <v>0</v>
      </c>
      <c r="AT38" s="500">
        <f t="shared" si="14"/>
        <v>0</v>
      </c>
      <c r="AU38" s="500">
        <f t="shared" si="14"/>
        <v>0</v>
      </c>
      <c r="AV38" s="500">
        <f t="shared" si="14"/>
        <v>0</v>
      </c>
      <c r="AW38" s="500">
        <f t="shared" si="14"/>
        <v>0</v>
      </c>
      <c r="AX38" s="500">
        <f t="shared" si="14"/>
        <v>0</v>
      </c>
      <c r="AY38" s="500">
        <f t="shared" si="14"/>
        <v>0</v>
      </c>
      <c r="AZ38" s="500">
        <f t="shared" si="14"/>
        <v>0</v>
      </c>
      <c r="BA38" s="500">
        <f t="shared" si="14"/>
        <v>0</v>
      </c>
      <c r="BB38" s="500">
        <f t="shared" si="14"/>
        <v>0</v>
      </c>
      <c r="BC38" s="500">
        <f t="shared" si="14"/>
        <v>0</v>
      </c>
      <c r="BD38" s="500">
        <f t="shared" si="14"/>
        <v>0</v>
      </c>
      <c r="BE38" s="500">
        <f t="shared" si="14"/>
        <v>0</v>
      </c>
      <c r="BF38" s="500">
        <f t="shared" si="14"/>
        <v>0</v>
      </c>
      <c r="BG38" s="500">
        <f t="shared" si="14"/>
        <v>0</v>
      </c>
      <c r="BH38" s="500">
        <f t="shared" si="14"/>
        <v>0</v>
      </c>
      <c r="BI38" s="500">
        <f t="shared" si="14"/>
        <v>0</v>
      </c>
      <c r="BJ38" s="500">
        <f t="shared" si="14"/>
        <v>0</v>
      </c>
      <c r="BK38" s="500">
        <f t="shared" si="14"/>
        <v>0</v>
      </c>
      <c r="BL38" s="500">
        <f t="shared" si="14"/>
        <v>0</v>
      </c>
      <c r="BM38" s="500">
        <f t="shared" si="14"/>
        <v>0</v>
      </c>
      <c r="BN38" s="500">
        <f t="shared" si="14"/>
        <v>0</v>
      </c>
      <c r="BO38" s="500">
        <f t="shared" si="14"/>
        <v>0</v>
      </c>
      <c r="BP38" s="500">
        <f t="shared" ref="BP38:BU38" si="15">SUM(BP26:BP30)</f>
        <v>0</v>
      </c>
      <c r="BQ38" s="500">
        <f t="shared" si="15"/>
        <v>0</v>
      </c>
      <c r="BR38" s="500">
        <f t="shared" si="15"/>
        <v>0</v>
      </c>
      <c r="BS38" s="500">
        <f t="shared" si="15"/>
        <v>0</v>
      </c>
      <c r="BT38" s="500">
        <f t="shared" si="15"/>
        <v>0</v>
      </c>
      <c r="BU38" s="500">
        <f t="shared" si="15"/>
        <v>0</v>
      </c>
    </row>
    <row r="39" spans="1:73" s="24" customFormat="1" ht="12" customHeight="1" x14ac:dyDescent="0.25">
      <c r="A39" s="135" t="s">
        <v>354</v>
      </c>
      <c r="B39" s="501">
        <f>B111</f>
        <v>0</v>
      </c>
      <c r="C39" s="499">
        <f t="shared" si="11"/>
        <v>0</v>
      </c>
      <c r="D39" s="500">
        <f t="shared" ref="D39:BO39" si="16">SUM(D32:D33)</f>
        <v>0</v>
      </c>
      <c r="E39" s="500">
        <f t="shared" si="16"/>
        <v>0</v>
      </c>
      <c r="F39" s="500">
        <f t="shared" si="16"/>
        <v>0</v>
      </c>
      <c r="G39" s="500">
        <f t="shared" si="16"/>
        <v>0</v>
      </c>
      <c r="H39" s="500">
        <f t="shared" si="16"/>
        <v>0</v>
      </c>
      <c r="I39" s="500">
        <f t="shared" si="16"/>
        <v>0</v>
      </c>
      <c r="J39" s="500">
        <f t="shared" si="16"/>
        <v>0</v>
      </c>
      <c r="K39" s="500">
        <f t="shared" si="16"/>
        <v>0</v>
      </c>
      <c r="L39" s="500">
        <f t="shared" si="16"/>
        <v>0</v>
      </c>
      <c r="M39" s="500">
        <f t="shared" si="16"/>
        <v>0</v>
      </c>
      <c r="N39" s="500">
        <f t="shared" si="16"/>
        <v>0</v>
      </c>
      <c r="O39" s="500">
        <f t="shared" si="16"/>
        <v>0</v>
      </c>
      <c r="P39" s="500">
        <f t="shared" si="16"/>
        <v>0</v>
      </c>
      <c r="Q39" s="500">
        <f t="shared" si="16"/>
        <v>0</v>
      </c>
      <c r="R39" s="500">
        <f t="shared" si="16"/>
        <v>0</v>
      </c>
      <c r="S39" s="500">
        <f t="shared" si="16"/>
        <v>0</v>
      </c>
      <c r="T39" s="500">
        <f t="shared" si="16"/>
        <v>0</v>
      </c>
      <c r="U39" s="500">
        <f t="shared" si="16"/>
        <v>0</v>
      </c>
      <c r="V39" s="500">
        <f t="shared" si="16"/>
        <v>0</v>
      </c>
      <c r="W39" s="500">
        <f t="shared" si="16"/>
        <v>0</v>
      </c>
      <c r="X39" s="500">
        <f t="shared" si="16"/>
        <v>0</v>
      </c>
      <c r="Y39" s="500">
        <f t="shared" si="16"/>
        <v>0</v>
      </c>
      <c r="Z39" s="500">
        <f t="shared" si="16"/>
        <v>0</v>
      </c>
      <c r="AA39" s="500">
        <f t="shared" si="16"/>
        <v>0</v>
      </c>
      <c r="AB39" s="500">
        <f t="shared" si="16"/>
        <v>0</v>
      </c>
      <c r="AC39" s="500">
        <f t="shared" si="16"/>
        <v>0</v>
      </c>
      <c r="AD39" s="500">
        <f t="shared" si="16"/>
        <v>0</v>
      </c>
      <c r="AE39" s="500">
        <f t="shared" si="16"/>
        <v>0</v>
      </c>
      <c r="AF39" s="500">
        <f t="shared" si="16"/>
        <v>0</v>
      </c>
      <c r="AG39" s="500">
        <f t="shared" si="16"/>
        <v>0</v>
      </c>
      <c r="AH39" s="500">
        <f t="shared" si="16"/>
        <v>0</v>
      </c>
      <c r="AI39" s="500">
        <f t="shared" si="16"/>
        <v>0</v>
      </c>
      <c r="AJ39" s="500">
        <f t="shared" si="16"/>
        <v>0</v>
      </c>
      <c r="AK39" s="500">
        <f t="shared" si="16"/>
        <v>0</v>
      </c>
      <c r="AL39" s="500">
        <f t="shared" si="16"/>
        <v>0</v>
      </c>
      <c r="AM39" s="500">
        <f t="shared" si="16"/>
        <v>0</v>
      </c>
      <c r="AN39" s="500">
        <f t="shared" si="16"/>
        <v>0</v>
      </c>
      <c r="AO39" s="500">
        <f t="shared" si="16"/>
        <v>0</v>
      </c>
      <c r="AP39" s="500">
        <f t="shared" si="16"/>
        <v>0</v>
      </c>
      <c r="AQ39" s="500">
        <f t="shared" si="16"/>
        <v>0</v>
      </c>
      <c r="AR39" s="500">
        <f t="shared" si="16"/>
        <v>0</v>
      </c>
      <c r="AS39" s="500">
        <f t="shared" si="16"/>
        <v>0</v>
      </c>
      <c r="AT39" s="500">
        <f t="shared" si="16"/>
        <v>0</v>
      </c>
      <c r="AU39" s="500">
        <f t="shared" si="16"/>
        <v>0</v>
      </c>
      <c r="AV39" s="500">
        <f t="shared" si="16"/>
        <v>0</v>
      </c>
      <c r="AW39" s="500">
        <f t="shared" si="16"/>
        <v>0</v>
      </c>
      <c r="AX39" s="500">
        <f t="shared" si="16"/>
        <v>0</v>
      </c>
      <c r="AY39" s="500">
        <f t="shared" si="16"/>
        <v>0</v>
      </c>
      <c r="AZ39" s="500">
        <f t="shared" si="16"/>
        <v>0</v>
      </c>
      <c r="BA39" s="500">
        <f t="shared" si="16"/>
        <v>0</v>
      </c>
      <c r="BB39" s="500">
        <f t="shared" si="16"/>
        <v>0</v>
      </c>
      <c r="BC39" s="500">
        <f t="shared" si="16"/>
        <v>0</v>
      </c>
      <c r="BD39" s="500">
        <f t="shared" si="16"/>
        <v>0</v>
      </c>
      <c r="BE39" s="500">
        <f t="shared" si="16"/>
        <v>0</v>
      </c>
      <c r="BF39" s="500">
        <f t="shared" si="16"/>
        <v>0</v>
      </c>
      <c r="BG39" s="500">
        <f t="shared" si="16"/>
        <v>0</v>
      </c>
      <c r="BH39" s="500">
        <f t="shared" si="16"/>
        <v>0</v>
      </c>
      <c r="BI39" s="500">
        <f t="shared" si="16"/>
        <v>0</v>
      </c>
      <c r="BJ39" s="500">
        <f t="shared" si="16"/>
        <v>0</v>
      </c>
      <c r="BK39" s="500">
        <f t="shared" si="16"/>
        <v>0</v>
      </c>
      <c r="BL39" s="500">
        <f t="shared" si="16"/>
        <v>0</v>
      </c>
      <c r="BM39" s="500">
        <f t="shared" si="16"/>
        <v>0</v>
      </c>
      <c r="BN39" s="500">
        <f t="shared" si="16"/>
        <v>0</v>
      </c>
      <c r="BO39" s="500">
        <f t="shared" si="16"/>
        <v>0</v>
      </c>
      <c r="BP39" s="500">
        <f t="shared" ref="BP39:BU39" si="17">SUM(BP32:BP33)</f>
        <v>0</v>
      </c>
      <c r="BQ39" s="500">
        <f t="shared" si="17"/>
        <v>0</v>
      </c>
      <c r="BR39" s="500">
        <f t="shared" si="17"/>
        <v>0</v>
      </c>
      <c r="BS39" s="500">
        <f t="shared" si="17"/>
        <v>0</v>
      </c>
      <c r="BT39" s="500">
        <f t="shared" si="17"/>
        <v>0</v>
      </c>
      <c r="BU39" s="500">
        <f t="shared" si="17"/>
        <v>0</v>
      </c>
    </row>
    <row r="40" spans="1:73" s="24" customFormat="1" ht="12" customHeight="1" x14ac:dyDescent="0.25">
      <c r="A40" s="429" t="s">
        <v>75</v>
      </c>
      <c r="B40" s="501">
        <f t="shared" ref="B40:B41" si="18">B112</f>
        <v>0</v>
      </c>
      <c r="C40" s="499">
        <f t="shared" si="11"/>
        <v>0</v>
      </c>
      <c r="D40" s="500">
        <f>SUM(D36:D38)-D39</f>
        <v>0</v>
      </c>
      <c r="E40" s="500">
        <f t="shared" ref="E40:BP40" si="19">SUM(E36:E38)-E39</f>
        <v>0</v>
      </c>
      <c r="F40" s="500">
        <f t="shared" si="19"/>
        <v>0</v>
      </c>
      <c r="G40" s="500">
        <f t="shared" si="19"/>
        <v>0</v>
      </c>
      <c r="H40" s="500">
        <f t="shared" si="19"/>
        <v>0</v>
      </c>
      <c r="I40" s="500">
        <f t="shared" si="19"/>
        <v>0</v>
      </c>
      <c r="J40" s="500">
        <f t="shared" si="19"/>
        <v>0</v>
      </c>
      <c r="K40" s="500">
        <f t="shared" si="19"/>
        <v>0</v>
      </c>
      <c r="L40" s="500">
        <f t="shared" si="19"/>
        <v>0</v>
      </c>
      <c r="M40" s="500">
        <f t="shared" si="19"/>
        <v>0</v>
      </c>
      <c r="N40" s="500">
        <f t="shared" si="19"/>
        <v>0</v>
      </c>
      <c r="O40" s="500">
        <f t="shared" si="19"/>
        <v>0</v>
      </c>
      <c r="P40" s="500">
        <f t="shared" si="19"/>
        <v>0</v>
      </c>
      <c r="Q40" s="500">
        <f t="shared" si="19"/>
        <v>0</v>
      </c>
      <c r="R40" s="500">
        <f t="shared" si="19"/>
        <v>0</v>
      </c>
      <c r="S40" s="500">
        <f t="shared" si="19"/>
        <v>0</v>
      </c>
      <c r="T40" s="500">
        <f t="shared" si="19"/>
        <v>0</v>
      </c>
      <c r="U40" s="500">
        <f t="shared" si="19"/>
        <v>0</v>
      </c>
      <c r="V40" s="500">
        <f t="shared" si="19"/>
        <v>0</v>
      </c>
      <c r="W40" s="500">
        <f t="shared" si="19"/>
        <v>0</v>
      </c>
      <c r="X40" s="500">
        <f t="shared" si="19"/>
        <v>0</v>
      </c>
      <c r="Y40" s="500">
        <f t="shared" si="19"/>
        <v>0</v>
      </c>
      <c r="Z40" s="500">
        <f t="shared" si="19"/>
        <v>0</v>
      </c>
      <c r="AA40" s="500">
        <f t="shared" si="19"/>
        <v>0</v>
      </c>
      <c r="AB40" s="500">
        <f t="shared" si="19"/>
        <v>0</v>
      </c>
      <c r="AC40" s="500">
        <f t="shared" si="19"/>
        <v>0</v>
      </c>
      <c r="AD40" s="500">
        <f t="shared" si="19"/>
        <v>0</v>
      </c>
      <c r="AE40" s="500">
        <f t="shared" si="19"/>
        <v>0</v>
      </c>
      <c r="AF40" s="500">
        <f t="shared" si="19"/>
        <v>0</v>
      </c>
      <c r="AG40" s="500">
        <f t="shared" si="19"/>
        <v>0</v>
      </c>
      <c r="AH40" s="500">
        <f t="shared" si="19"/>
        <v>0</v>
      </c>
      <c r="AI40" s="500">
        <f t="shared" si="19"/>
        <v>0</v>
      </c>
      <c r="AJ40" s="500">
        <f t="shared" si="19"/>
        <v>0</v>
      </c>
      <c r="AK40" s="500">
        <f t="shared" si="19"/>
        <v>0</v>
      </c>
      <c r="AL40" s="500">
        <f t="shared" si="19"/>
        <v>0</v>
      </c>
      <c r="AM40" s="500">
        <f t="shared" si="19"/>
        <v>0</v>
      </c>
      <c r="AN40" s="500">
        <f t="shared" si="19"/>
        <v>0</v>
      </c>
      <c r="AO40" s="500">
        <f t="shared" si="19"/>
        <v>0</v>
      </c>
      <c r="AP40" s="500">
        <f t="shared" si="19"/>
        <v>0</v>
      </c>
      <c r="AQ40" s="500">
        <f t="shared" si="19"/>
        <v>0</v>
      </c>
      <c r="AR40" s="500">
        <f t="shared" si="19"/>
        <v>0</v>
      </c>
      <c r="AS40" s="500">
        <f t="shared" si="19"/>
        <v>0</v>
      </c>
      <c r="AT40" s="500">
        <f t="shared" si="19"/>
        <v>0</v>
      </c>
      <c r="AU40" s="500">
        <f t="shared" si="19"/>
        <v>0</v>
      </c>
      <c r="AV40" s="500">
        <f t="shared" si="19"/>
        <v>0</v>
      </c>
      <c r="AW40" s="500">
        <f t="shared" si="19"/>
        <v>0</v>
      </c>
      <c r="AX40" s="500">
        <f t="shared" si="19"/>
        <v>0</v>
      </c>
      <c r="AY40" s="500">
        <f t="shared" si="19"/>
        <v>0</v>
      </c>
      <c r="AZ40" s="500">
        <f t="shared" si="19"/>
        <v>0</v>
      </c>
      <c r="BA40" s="500">
        <f t="shared" si="19"/>
        <v>0</v>
      </c>
      <c r="BB40" s="500">
        <f t="shared" si="19"/>
        <v>0</v>
      </c>
      <c r="BC40" s="500">
        <f t="shared" si="19"/>
        <v>0</v>
      </c>
      <c r="BD40" s="500">
        <f t="shared" si="19"/>
        <v>0</v>
      </c>
      <c r="BE40" s="500">
        <f t="shared" si="19"/>
        <v>0</v>
      </c>
      <c r="BF40" s="500">
        <f t="shared" si="19"/>
        <v>0</v>
      </c>
      <c r="BG40" s="500">
        <f t="shared" si="19"/>
        <v>0</v>
      </c>
      <c r="BH40" s="500">
        <f t="shared" si="19"/>
        <v>0</v>
      </c>
      <c r="BI40" s="500">
        <f t="shared" si="19"/>
        <v>0</v>
      </c>
      <c r="BJ40" s="500">
        <f t="shared" si="19"/>
        <v>0</v>
      </c>
      <c r="BK40" s="500">
        <f t="shared" si="19"/>
        <v>0</v>
      </c>
      <c r="BL40" s="500">
        <f t="shared" si="19"/>
        <v>0</v>
      </c>
      <c r="BM40" s="500">
        <f t="shared" si="19"/>
        <v>0</v>
      </c>
      <c r="BN40" s="500">
        <f t="shared" si="19"/>
        <v>0</v>
      </c>
      <c r="BO40" s="500">
        <f t="shared" si="19"/>
        <v>0</v>
      </c>
      <c r="BP40" s="500">
        <f t="shared" si="19"/>
        <v>0</v>
      </c>
      <c r="BQ40" s="500">
        <f t="shared" ref="BQ40:BU40" si="20">SUM(BQ36:BQ38)-BQ39</f>
        <v>0</v>
      </c>
      <c r="BR40" s="500">
        <f t="shared" si="20"/>
        <v>0</v>
      </c>
      <c r="BS40" s="500">
        <f t="shared" si="20"/>
        <v>0</v>
      </c>
      <c r="BT40" s="500">
        <f t="shared" si="20"/>
        <v>0</v>
      </c>
      <c r="BU40" s="500">
        <f t="shared" si="20"/>
        <v>0</v>
      </c>
    </row>
    <row r="41" spans="1:73" s="24" customFormat="1" ht="12" customHeight="1" x14ac:dyDescent="0.25">
      <c r="A41" s="113" t="s">
        <v>480</v>
      </c>
      <c r="B41" s="502">
        <f t="shared" si="18"/>
        <v>0</v>
      </c>
      <c r="C41" s="499">
        <f t="shared" si="11"/>
        <v>0</v>
      </c>
      <c r="D41" s="503">
        <f>(SUM(D36:D38))*'OB Option 2'!$E$9</f>
        <v>0</v>
      </c>
      <c r="E41" s="503">
        <f>(SUM(E36:E38))*'OB Option 2'!$E$9</f>
        <v>0</v>
      </c>
      <c r="F41" s="503">
        <f>(SUM(F36:F38))*'OB Option 2'!$E$9</f>
        <v>0</v>
      </c>
      <c r="G41" s="503">
        <f>(SUM(G36:G38))*'OB Option 2'!$E$9</f>
        <v>0</v>
      </c>
      <c r="H41" s="503">
        <f>(SUM(H36:H38))*'OB Option 2'!$E$9</f>
        <v>0</v>
      </c>
      <c r="I41" s="503">
        <f>(SUM(I36:I38))*'OB Option 2'!$E$9</f>
        <v>0</v>
      </c>
      <c r="J41" s="503">
        <f>(SUM(J36:J38))*'OB Option 2'!$E$9</f>
        <v>0</v>
      </c>
      <c r="K41" s="503">
        <f>(SUM(K36:K38))*'OB Option 2'!$E$9</f>
        <v>0</v>
      </c>
      <c r="L41" s="503">
        <f>(SUM(L36:L38))*'OB Option 2'!$E$9</f>
        <v>0</v>
      </c>
      <c r="M41" s="503">
        <f>(SUM(M36:M38))*'OB Option 2'!$E$9</f>
        <v>0</v>
      </c>
      <c r="N41" s="503">
        <f>(SUM(N36:N38))*'OB Option 2'!$E$9</f>
        <v>0</v>
      </c>
      <c r="O41" s="503">
        <f>(SUM(O36:O38))*'OB Option 2'!$E$9</f>
        <v>0</v>
      </c>
      <c r="P41" s="503">
        <f>(SUM(P36:P38))*'OB Option 2'!$E$9</f>
        <v>0</v>
      </c>
      <c r="Q41" s="503">
        <f>(SUM(Q36:Q38))*'OB Option 2'!$E$9</f>
        <v>0</v>
      </c>
      <c r="R41" s="503">
        <f>(SUM(R36:R38))*'OB Option 2'!$E$9</f>
        <v>0</v>
      </c>
      <c r="S41" s="503">
        <f>(SUM(S36:S38))*'OB Option 2'!$E$9</f>
        <v>0</v>
      </c>
      <c r="T41" s="503">
        <f>(SUM(T36:T38))*'OB Option 2'!$E$9</f>
        <v>0</v>
      </c>
      <c r="U41" s="503">
        <f>(SUM(U36:U38))*'OB Option 2'!$E$9</f>
        <v>0</v>
      </c>
      <c r="V41" s="503">
        <f>(SUM(V36:V38))*'OB Option 2'!$E$9</f>
        <v>0</v>
      </c>
      <c r="W41" s="503">
        <f>(SUM(W36:W38))*'OB Option 2'!$E$9</f>
        <v>0</v>
      </c>
      <c r="X41" s="503">
        <f>(SUM(X36:X38))*'OB Option 2'!$E$9</f>
        <v>0</v>
      </c>
      <c r="Y41" s="503">
        <f>(SUM(Y36:Y38))*'OB Option 2'!$E$9</f>
        <v>0</v>
      </c>
      <c r="Z41" s="503">
        <f>(SUM(Z36:Z38))*'OB Option 2'!$E$9</f>
        <v>0</v>
      </c>
      <c r="AA41" s="503">
        <f>(SUM(AA36:AA38))*'OB Option 2'!$E$9</f>
        <v>0</v>
      </c>
      <c r="AB41" s="503">
        <f>(SUM(AB36:AB38))*'OB Option 2'!$E$9</f>
        <v>0</v>
      </c>
      <c r="AC41" s="503">
        <f>(SUM(AC36:AC38))*'OB Option 2'!$E$9</f>
        <v>0</v>
      </c>
      <c r="AD41" s="503">
        <f>(SUM(AD36:AD38))*'OB Option 2'!$E$9</f>
        <v>0</v>
      </c>
      <c r="AE41" s="503">
        <f>(SUM(AE36:AE38))*'OB Option 2'!$E$9</f>
        <v>0</v>
      </c>
      <c r="AF41" s="503">
        <f>(SUM(AF36:AF38))*'OB Option 2'!$E$9</f>
        <v>0</v>
      </c>
      <c r="AG41" s="503">
        <f>(SUM(AG36:AG38))*'OB Option 2'!$E$9</f>
        <v>0</v>
      </c>
      <c r="AH41" s="503">
        <f>(SUM(AH36:AH38))*'OB Option 2'!$E$9</f>
        <v>0</v>
      </c>
      <c r="AI41" s="503">
        <f>(SUM(AI36:AI38))*'OB Option 2'!$E$9</f>
        <v>0</v>
      </c>
      <c r="AJ41" s="503">
        <f>(SUM(AJ36:AJ38))*'OB Option 2'!$E$9</f>
        <v>0</v>
      </c>
      <c r="AK41" s="503">
        <f>(SUM(AK36:AK38))*'OB Option 2'!$E$9</f>
        <v>0</v>
      </c>
      <c r="AL41" s="503">
        <f>(SUM(AL36:AL38))*'OB Option 2'!$E$9</f>
        <v>0</v>
      </c>
      <c r="AM41" s="503">
        <f>(SUM(AM36:AM38))*'OB Option 2'!$E$9</f>
        <v>0</v>
      </c>
      <c r="AN41" s="503">
        <f>(SUM(AN36:AN38))*'OB Option 2'!$E$9</f>
        <v>0</v>
      </c>
      <c r="AO41" s="503">
        <f>(SUM(AO36:AO38))*'OB Option 2'!$E$9</f>
        <v>0</v>
      </c>
      <c r="AP41" s="503">
        <f>(SUM(AP36:AP38))*'OB Option 2'!$E$9</f>
        <v>0</v>
      </c>
      <c r="AQ41" s="503">
        <f>(SUM(AQ36:AQ38))*'OB Option 2'!$E$9</f>
        <v>0</v>
      </c>
      <c r="AR41" s="503">
        <f>(SUM(AR36:AR38))*'OB Option 2'!$E$9</f>
        <v>0</v>
      </c>
      <c r="AS41" s="503">
        <f>(SUM(AS36:AS38))*'OB Option 2'!$E$9</f>
        <v>0</v>
      </c>
      <c r="AT41" s="503">
        <f>(SUM(AT36:AT38))*'OB Option 2'!$E$9</f>
        <v>0</v>
      </c>
      <c r="AU41" s="503">
        <f>(SUM(AU36:AU38))*'OB Option 2'!$E$9</f>
        <v>0</v>
      </c>
      <c r="AV41" s="503">
        <f>(SUM(AV36:AV38))*'OB Option 2'!$E$9</f>
        <v>0</v>
      </c>
      <c r="AW41" s="503">
        <f>(SUM(AW36:AW38))*'OB Option 2'!$E$9</f>
        <v>0</v>
      </c>
      <c r="AX41" s="503">
        <f>(SUM(AX36:AX38))*'OB Option 2'!$E$9</f>
        <v>0</v>
      </c>
      <c r="AY41" s="503">
        <f>(SUM(AY36:AY38))*'OB Option 2'!$E$9</f>
        <v>0</v>
      </c>
      <c r="AZ41" s="503">
        <f>(SUM(AZ36:AZ38))*'OB Option 2'!$E$9</f>
        <v>0</v>
      </c>
      <c r="BA41" s="503">
        <f>(SUM(BA36:BA38))*'OB Option 2'!$E$9</f>
        <v>0</v>
      </c>
      <c r="BB41" s="503">
        <f>(SUM(BB36:BB38))*'OB Option 2'!$E$9</f>
        <v>0</v>
      </c>
      <c r="BC41" s="503">
        <f>(SUM(BC36:BC38))*'OB Option 2'!$E$9</f>
        <v>0</v>
      </c>
      <c r="BD41" s="503">
        <f>(SUM(BD36:BD38))*'OB Option 2'!$E$9</f>
        <v>0</v>
      </c>
      <c r="BE41" s="503">
        <f>(SUM(BE36:BE38))*'OB Option 2'!$E$9</f>
        <v>0</v>
      </c>
      <c r="BF41" s="503">
        <f>(SUM(BF36:BF38))*'OB Option 2'!$E$9</f>
        <v>0</v>
      </c>
      <c r="BG41" s="503">
        <f>(SUM(BG36:BG38))*'OB Option 2'!$E$9</f>
        <v>0</v>
      </c>
      <c r="BH41" s="503">
        <f>(SUM(BH36:BH38))*'OB Option 2'!$E$9</f>
        <v>0</v>
      </c>
      <c r="BI41" s="503">
        <f>(SUM(BI36:BI38))*'OB Option 2'!$E$9</f>
        <v>0</v>
      </c>
      <c r="BJ41" s="503">
        <f>(SUM(BJ36:BJ38))*'OB Option 2'!$E$9</f>
        <v>0</v>
      </c>
      <c r="BK41" s="503">
        <f>(SUM(BK36:BK38))*'OB Option 2'!$E$9</f>
        <v>0</v>
      </c>
      <c r="BL41" s="503">
        <f>(SUM(BL36:BL38))*'OB Option 2'!$E$9</f>
        <v>0</v>
      </c>
      <c r="BM41" s="503">
        <f>(SUM(BM36:BM38))*'OB Option 2'!$E$9</f>
        <v>0</v>
      </c>
      <c r="BN41" s="503">
        <f>(SUM(BN36:BN38))*'OB Option 2'!$E$9</f>
        <v>0</v>
      </c>
      <c r="BO41" s="503">
        <f>(SUM(BO36:BO38))*'OB Option 2'!$E$9</f>
        <v>0</v>
      </c>
      <c r="BP41" s="503">
        <f>(SUM(BP36:BP38))*'OB Option 2'!$E$9</f>
        <v>0</v>
      </c>
      <c r="BQ41" s="503">
        <f>(SUM(BQ36:BQ38))*'OB Option 2'!$E$9</f>
        <v>0</v>
      </c>
      <c r="BR41" s="503">
        <f>(SUM(BR36:BR38))*'OB Option 2'!$E$9</f>
        <v>0</v>
      </c>
      <c r="BS41" s="503">
        <f>(SUM(BS36:BS38))*'OB Option 2'!$E$9</f>
        <v>0</v>
      </c>
      <c r="BT41" s="503">
        <f>(SUM(BT36:BT38))*'OB Option 2'!$E$9</f>
        <v>0</v>
      </c>
      <c r="BU41" s="503">
        <f>(SUM(BU36:BU38))*'OB Option 2'!$E$9</f>
        <v>0</v>
      </c>
    </row>
    <row r="42" spans="1:73" s="24" customFormat="1" ht="12" customHeight="1" x14ac:dyDescent="0.25">
      <c r="A42" s="428" t="s">
        <v>481</v>
      </c>
      <c r="B42" s="502">
        <f>B114</f>
        <v>0</v>
      </c>
      <c r="C42" s="499">
        <f>SUM(D42:BU42)</f>
        <v>0</v>
      </c>
      <c r="D42" s="503">
        <f t="shared" ref="D42:AI42" si="21">D35</f>
        <v>0</v>
      </c>
      <c r="E42" s="503">
        <f t="shared" si="21"/>
        <v>0</v>
      </c>
      <c r="F42" s="503">
        <f t="shared" si="21"/>
        <v>0</v>
      </c>
      <c r="G42" s="503">
        <f t="shared" si="21"/>
        <v>0</v>
      </c>
      <c r="H42" s="503">
        <f t="shared" si="21"/>
        <v>0</v>
      </c>
      <c r="I42" s="503">
        <f t="shared" si="21"/>
        <v>0</v>
      </c>
      <c r="J42" s="503">
        <f t="shared" si="21"/>
        <v>0</v>
      </c>
      <c r="K42" s="503">
        <f t="shared" si="21"/>
        <v>0</v>
      </c>
      <c r="L42" s="503">
        <f t="shared" si="21"/>
        <v>0</v>
      </c>
      <c r="M42" s="503">
        <f t="shared" si="21"/>
        <v>0</v>
      </c>
      <c r="N42" s="503">
        <f t="shared" si="21"/>
        <v>0</v>
      </c>
      <c r="O42" s="503">
        <f t="shared" si="21"/>
        <v>0</v>
      </c>
      <c r="P42" s="503">
        <f t="shared" si="21"/>
        <v>0</v>
      </c>
      <c r="Q42" s="503">
        <f t="shared" si="21"/>
        <v>0</v>
      </c>
      <c r="R42" s="503">
        <f t="shared" si="21"/>
        <v>0</v>
      </c>
      <c r="S42" s="503">
        <f t="shared" si="21"/>
        <v>0</v>
      </c>
      <c r="T42" s="503">
        <f t="shared" si="21"/>
        <v>0</v>
      </c>
      <c r="U42" s="503">
        <f t="shared" si="21"/>
        <v>0</v>
      </c>
      <c r="V42" s="503">
        <f t="shared" si="21"/>
        <v>0</v>
      </c>
      <c r="W42" s="503">
        <f t="shared" si="21"/>
        <v>0</v>
      </c>
      <c r="X42" s="503">
        <f t="shared" si="21"/>
        <v>0</v>
      </c>
      <c r="Y42" s="503">
        <f t="shared" si="21"/>
        <v>0</v>
      </c>
      <c r="Z42" s="503">
        <f t="shared" si="21"/>
        <v>0</v>
      </c>
      <c r="AA42" s="503">
        <f t="shared" si="21"/>
        <v>0</v>
      </c>
      <c r="AB42" s="503">
        <f t="shared" si="21"/>
        <v>0</v>
      </c>
      <c r="AC42" s="503">
        <f t="shared" si="21"/>
        <v>0</v>
      </c>
      <c r="AD42" s="503">
        <f t="shared" si="21"/>
        <v>0</v>
      </c>
      <c r="AE42" s="503">
        <f t="shared" si="21"/>
        <v>0</v>
      </c>
      <c r="AF42" s="503">
        <f t="shared" si="21"/>
        <v>0</v>
      </c>
      <c r="AG42" s="503">
        <f t="shared" si="21"/>
        <v>0</v>
      </c>
      <c r="AH42" s="503">
        <f t="shared" si="21"/>
        <v>0</v>
      </c>
      <c r="AI42" s="503">
        <f t="shared" si="21"/>
        <v>0</v>
      </c>
      <c r="AJ42" s="503">
        <f t="shared" ref="AJ42:BP42" si="22">AJ35</f>
        <v>0</v>
      </c>
      <c r="AK42" s="503">
        <f t="shared" si="22"/>
        <v>0</v>
      </c>
      <c r="AL42" s="503">
        <f t="shared" si="22"/>
        <v>0</v>
      </c>
      <c r="AM42" s="503">
        <f t="shared" si="22"/>
        <v>0</v>
      </c>
      <c r="AN42" s="503">
        <f t="shared" si="22"/>
        <v>0</v>
      </c>
      <c r="AO42" s="503">
        <f t="shared" si="22"/>
        <v>0</v>
      </c>
      <c r="AP42" s="503">
        <f t="shared" si="22"/>
        <v>0</v>
      </c>
      <c r="AQ42" s="503">
        <f t="shared" si="22"/>
        <v>0</v>
      </c>
      <c r="AR42" s="503">
        <f t="shared" si="22"/>
        <v>0</v>
      </c>
      <c r="AS42" s="503">
        <f t="shared" si="22"/>
        <v>0</v>
      </c>
      <c r="AT42" s="503">
        <f t="shared" si="22"/>
        <v>0</v>
      </c>
      <c r="AU42" s="503">
        <f t="shared" si="22"/>
        <v>0</v>
      </c>
      <c r="AV42" s="503">
        <f t="shared" si="22"/>
        <v>0</v>
      </c>
      <c r="AW42" s="503">
        <f t="shared" si="22"/>
        <v>0</v>
      </c>
      <c r="AX42" s="503">
        <f t="shared" si="22"/>
        <v>0</v>
      </c>
      <c r="AY42" s="503">
        <f t="shared" si="22"/>
        <v>0</v>
      </c>
      <c r="AZ42" s="503">
        <f t="shared" si="22"/>
        <v>0</v>
      </c>
      <c r="BA42" s="503">
        <f t="shared" si="22"/>
        <v>0</v>
      </c>
      <c r="BB42" s="503">
        <f t="shared" si="22"/>
        <v>0</v>
      </c>
      <c r="BC42" s="503">
        <f t="shared" si="22"/>
        <v>0</v>
      </c>
      <c r="BD42" s="503">
        <f t="shared" si="22"/>
        <v>0</v>
      </c>
      <c r="BE42" s="503">
        <f t="shared" si="22"/>
        <v>0</v>
      </c>
      <c r="BF42" s="503">
        <f t="shared" si="22"/>
        <v>0</v>
      </c>
      <c r="BG42" s="503">
        <f t="shared" si="22"/>
        <v>0</v>
      </c>
      <c r="BH42" s="503">
        <f t="shared" si="22"/>
        <v>0</v>
      </c>
      <c r="BI42" s="503">
        <f t="shared" si="22"/>
        <v>0</v>
      </c>
      <c r="BJ42" s="503">
        <f t="shared" si="22"/>
        <v>0</v>
      </c>
      <c r="BK42" s="503">
        <f t="shared" si="22"/>
        <v>0</v>
      </c>
      <c r="BL42" s="503">
        <f t="shared" si="22"/>
        <v>0</v>
      </c>
      <c r="BM42" s="503">
        <f t="shared" si="22"/>
        <v>0</v>
      </c>
      <c r="BN42" s="503">
        <f t="shared" si="22"/>
        <v>0</v>
      </c>
      <c r="BO42" s="503">
        <f t="shared" si="22"/>
        <v>0</v>
      </c>
      <c r="BP42" s="503">
        <f t="shared" si="22"/>
        <v>0</v>
      </c>
      <c r="BQ42" s="503">
        <f t="shared" ref="BQ42:BU42" si="23">BQ35</f>
        <v>0</v>
      </c>
      <c r="BR42" s="503">
        <f t="shared" si="23"/>
        <v>0</v>
      </c>
      <c r="BS42" s="503">
        <f t="shared" si="23"/>
        <v>0</v>
      </c>
      <c r="BT42" s="503">
        <f t="shared" si="23"/>
        <v>0</v>
      </c>
      <c r="BU42" s="503">
        <f t="shared" si="23"/>
        <v>0</v>
      </c>
    </row>
    <row r="43" spans="1:73" s="66" customFormat="1" ht="12" customHeight="1" x14ac:dyDescent="0.2">
      <c r="A43" s="72"/>
      <c r="B43" s="128"/>
      <c r="C43" s="191"/>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M43" s="191"/>
      <c r="BN43" s="191"/>
      <c r="BO43" s="191"/>
      <c r="BP43" s="191"/>
    </row>
    <row r="44" spans="1:73" s="8" customFormat="1" ht="12" customHeight="1" x14ac:dyDescent="0.25">
      <c r="A44" s="68" t="s">
        <v>601</v>
      </c>
      <c r="B44" s="80" t="s">
        <v>424</v>
      </c>
      <c r="C44" s="242" t="s">
        <v>358</v>
      </c>
      <c r="D44" s="190" t="str">
        <f t="shared" ref="D44:AI44" si="24">D4</f>
        <v/>
      </c>
      <c r="E44" s="190" t="str">
        <f t="shared" si="24"/>
        <v/>
      </c>
      <c r="F44" s="190" t="str">
        <f t="shared" si="24"/>
        <v/>
      </c>
      <c r="G44" s="190" t="str">
        <f t="shared" si="24"/>
        <v/>
      </c>
      <c r="H44" s="190" t="str">
        <f t="shared" si="24"/>
        <v/>
      </c>
      <c r="I44" s="190" t="str">
        <f t="shared" si="24"/>
        <v/>
      </c>
      <c r="J44" s="190" t="str">
        <f t="shared" si="24"/>
        <v/>
      </c>
      <c r="K44" s="190" t="str">
        <f t="shared" si="24"/>
        <v/>
      </c>
      <c r="L44" s="190" t="str">
        <f t="shared" si="24"/>
        <v/>
      </c>
      <c r="M44" s="190" t="str">
        <f t="shared" si="24"/>
        <v/>
      </c>
      <c r="N44" s="190" t="str">
        <f t="shared" si="24"/>
        <v/>
      </c>
      <c r="O44" s="190" t="str">
        <f t="shared" si="24"/>
        <v/>
      </c>
      <c r="P44" s="190" t="str">
        <f t="shared" si="24"/>
        <v/>
      </c>
      <c r="Q44" s="190" t="str">
        <f t="shared" si="24"/>
        <v/>
      </c>
      <c r="R44" s="190" t="str">
        <f t="shared" si="24"/>
        <v/>
      </c>
      <c r="S44" s="190" t="str">
        <f t="shared" si="24"/>
        <v/>
      </c>
      <c r="T44" s="190" t="str">
        <f t="shared" si="24"/>
        <v/>
      </c>
      <c r="U44" s="190" t="str">
        <f t="shared" si="24"/>
        <v/>
      </c>
      <c r="V44" s="190" t="str">
        <f t="shared" si="24"/>
        <v/>
      </c>
      <c r="W44" s="190" t="str">
        <f t="shared" si="24"/>
        <v/>
      </c>
      <c r="X44" s="190" t="str">
        <f t="shared" si="24"/>
        <v/>
      </c>
      <c r="Y44" s="190" t="str">
        <f t="shared" si="24"/>
        <v/>
      </c>
      <c r="Z44" s="190" t="str">
        <f t="shared" si="24"/>
        <v/>
      </c>
      <c r="AA44" s="190" t="str">
        <f t="shared" si="24"/>
        <v/>
      </c>
      <c r="AB44" s="190" t="str">
        <f t="shared" si="24"/>
        <v/>
      </c>
      <c r="AC44" s="190" t="str">
        <f t="shared" si="24"/>
        <v/>
      </c>
      <c r="AD44" s="190" t="str">
        <f t="shared" si="24"/>
        <v/>
      </c>
      <c r="AE44" s="190" t="str">
        <f t="shared" si="24"/>
        <v/>
      </c>
      <c r="AF44" s="190" t="str">
        <f t="shared" si="24"/>
        <v/>
      </c>
      <c r="AG44" s="190" t="str">
        <f t="shared" si="24"/>
        <v/>
      </c>
      <c r="AH44" s="190" t="str">
        <f t="shared" si="24"/>
        <v/>
      </c>
      <c r="AI44" s="190" t="str">
        <f t="shared" si="24"/>
        <v/>
      </c>
      <c r="AJ44" s="190" t="str">
        <f t="shared" ref="AJ44:BU44" si="25">AJ4</f>
        <v/>
      </c>
      <c r="AK44" s="190" t="str">
        <f t="shared" si="25"/>
        <v/>
      </c>
      <c r="AL44" s="190" t="str">
        <f t="shared" si="25"/>
        <v/>
      </c>
      <c r="AM44" s="190" t="str">
        <f t="shared" si="25"/>
        <v/>
      </c>
      <c r="AN44" s="190" t="str">
        <f t="shared" si="25"/>
        <v/>
      </c>
      <c r="AO44" s="190" t="str">
        <f t="shared" si="25"/>
        <v/>
      </c>
      <c r="AP44" s="190" t="str">
        <f t="shared" si="25"/>
        <v/>
      </c>
      <c r="AQ44" s="190" t="str">
        <f t="shared" si="25"/>
        <v/>
      </c>
      <c r="AR44" s="190" t="str">
        <f t="shared" si="25"/>
        <v/>
      </c>
      <c r="AS44" s="190" t="str">
        <f t="shared" si="25"/>
        <v/>
      </c>
      <c r="AT44" s="190" t="str">
        <f t="shared" si="25"/>
        <v/>
      </c>
      <c r="AU44" s="190" t="str">
        <f t="shared" si="25"/>
        <v/>
      </c>
      <c r="AV44" s="190" t="str">
        <f t="shared" si="25"/>
        <v/>
      </c>
      <c r="AW44" s="190" t="str">
        <f t="shared" si="25"/>
        <v/>
      </c>
      <c r="AX44" s="190" t="str">
        <f t="shared" si="25"/>
        <v/>
      </c>
      <c r="AY44" s="190" t="str">
        <f t="shared" si="25"/>
        <v/>
      </c>
      <c r="AZ44" s="190" t="str">
        <f t="shared" si="25"/>
        <v/>
      </c>
      <c r="BA44" s="190" t="str">
        <f t="shared" si="25"/>
        <v/>
      </c>
      <c r="BB44" s="190" t="str">
        <f t="shared" si="25"/>
        <v/>
      </c>
      <c r="BC44" s="190" t="str">
        <f t="shared" si="25"/>
        <v/>
      </c>
      <c r="BD44" s="190" t="str">
        <f t="shared" si="25"/>
        <v/>
      </c>
      <c r="BE44" s="190" t="str">
        <f t="shared" si="25"/>
        <v/>
      </c>
      <c r="BF44" s="190" t="str">
        <f t="shared" si="25"/>
        <v/>
      </c>
      <c r="BG44" s="190" t="str">
        <f t="shared" si="25"/>
        <v/>
      </c>
      <c r="BH44" s="190" t="str">
        <f t="shared" si="25"/>
        <v/>
      </c>
      <c r="BI44" s="190" t="str">
        <f t="shared" si="25"/>
        <v/>
      </c>
      <c r="BJ44" s="190" t="str">
        <f t="shared" si="25"/>
        <v/>
      </c>
      <c r="BK44" s="190" t="str">
        <f t="shared" si="25"/>
        <v/>
      </c>
      <c r="BL44" s="190" t="str">
        <f t="shared" si="25"/>
        <v/>
      </c>
      <c r="BM44" s="190" t="str">
        <f t="shared" si="25"/>
        <v/>
      </c>
      <c r="BN44" s="190" t="str">
        <f t="shared" si="25"/>
        <v/>
      </c>
      <c r="BO44" s="190" t="str">
        <f t="shared" si="25"/>
        <v/>
      </c>
      <c r="BP44" s="190" t="str">
        <f t="shared" si="25"/>
        <v/>
      </c>
      <c r="BQ44" s="190" t="str">
        <f t="shared" si="25"/>
        <v/>
      </c>
      <c r="BR44" s="190" t="str">
        <f t="shared" si="25"/>
        <v/>
      </c>
      <c r="BS44" s="190" t="str">
        <f t="shared" si="25"/>
        <v/>
      </c>
      <c r="BT44" s="190" t="str">
        <f t="shared" si="25"/>
        <v/>
      </c>
      <c r="BU44" s="190" t="str">
        <f t="shared" si="25"/>
        <v/>
      </c>
    </row>
    <row r="45" spans="1:73" ht="12" customHeight="1" x14ac:dyDescent="0.25">
      <c r="A45" s="6" t="s">
        <v>459</v>
      </c>
      <c r="B45" s="622"/>
      <c r="C45" s="623"/>
      <c r="D45" s="623"/>
      <c r="E45" s="623"/>
      <c r="F45" s="623"/>
      <c r="G45" s="623"/>
      <c r="H45" s="623"/>
      <c r="I45" s="623"/>
      <c r="J45" s="623"/>
      <c r="K45" s="62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row>
    <row r="46" spans="1:73" x14ac:dyDescent="0.2">
      <c r="A46" s="168"/>
      <c r="B46" s="627"/>
      <c r="C46" s="263">
        <f t="shared" ref="C46:C50" si="26">SUM(D46:BU46)</f>
        <v>0</v>
      </c>
      <c r="D46" s="433"/>
      <c r="E46" s="433"/>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433"/>
      <c r="AF46" s="433"/>
      <c r="AG46" s="433"/>
      <c r="AH46" s="433"/>
      <c r="AI46" s="433"/>
      <c r="AJ46" s="433"/>
      <c r="AK46" s="433"/>
      <c r="AL46" s="433"/>
      <c r="AM46" s="433"/>
      <c r="AN46" s="433"/>
      <c r="AO46" s="433"/>
      <c r="AP46" s="433"/>
      <c r="AQ46" s="433"/>
      <c r="AR46" s="433"/>
      <c r="AS46" s="433"/>
      <c r="AT46" s="433"/>
      <c r="AU46" s="433"/>
      <c r="AV46" s="433"/>
      <c r="AW46" s="433"/>
      <c r="AX46" s="433"/>
      <c r="AY46" s="433"/>
      <c r="AZ46" s="433"/>
      <c r="BA46" s="433"/>
      <c r="BB46" s="433"/>
      <c r="BC46" s="433"/>
      <c r="BD46" s="433"/>
      <c r="BE46" s="433"/>
      <c r="BF46" s="433"/>
      <c r="BG46" s="433"/>
      <c r="BH46" s="433"/>
      <c r="BI46" s="433"/>
      <c r="BJ46" s="433"/>
      <c r="BK46" s="433"/>
      <c r="BL46" s="433"/>
      <c r="BM46" s="433"/>
      <c r="BN46" s="433"/>
      <c r="BO46" s="433"/>
      <c r="BP46" s="433"/>
      <c r="BQ46" s="433"/>
      <c r="BR46" s="433"/>
      <c r="BS46" s="433"/>
      <c r="BT46" s="433"/>
      <c r="BU46" s="433"/>
    </row>
    <row r="47" spans="1:73" x14ac:dyDescent="0.2">
      <c r="A47" s="168"/>
      <c r="B47" s="625"/>
      <c r="C47" s="263">
        <f t="shared" si="26"/>
        <v>0</v>
      </c>
      <c r="D47" s="433"/>
      <c r="E47" s="433"/>
      <c r="F47" s="433"/>
      <c r="G47" s="433"/>
      <c r="H47" s="433"/>
      <c r="I47" s="433"/>
      <c r="J47" s="433"/>
      <c r="K47" s="433"/>
      <c r="L47" s="433"/>
      <c r="M47" s="433"/>
      <c r="N47" s="433"/>
      <c r="O47" s="433"/>
      <c r="P47" s="433"/>
      <c r="Q47" s="433"/>
      <c r="R47" s="433"/>
      <c r="S47" s="433"/>
      <c r="T47" s="433"/>
      <c r="U47" s="433"/>
      <c r="V47" s="433"/>
      <c r="W47" s="433"/>
      <c r="X47" s="433"/>
      <c r="Y47" s="433"/>
      <c r="Z47" s="433"/>
      <c r="AA47" s="433"/>
      <c r="AB47" s="433"/>
      <c r="AC47" s="433"/>
      <c r="AD47" s="433"/>
      <c r="AE47" s="433"/>
      <c r="AF47" s="433"/>
      <c r="AG47" s="433"/>
      <c r="AH47" s="433"/>
      <c r="AI47" s="433"/>
      <c r="AJ47" s="433"/>
      <c r="AK47" s="433"/>
      <c r="AL47" s="433"/>
      <c r="AM47" s="433"/>
      <c r="AN47" s="433"/>
      <c r="AO47" s="433"/>
      <c r="AP47" s="433"/>
      <c r="AQ47" s="433"/>
      <c r="AR47" s="433"/>
      <c r="AS47" s="433"/>
      <c r="AT47" s="433"/>
      <c r="AU47" s="433"/>
      <c r="AV47" s="433"/>
      <c r="AW47" s="433"/>
      <c r="AX47" s="433"/>
      <c r="AY47" s="433"/>
      <c r="AZ47" s="433"/>
      <c r="BA47" s="433"/>
      <c r="BB47" s="433"/>
      <c r="BC47" s="433"/>
      <c r="BD47" s="433"/>
      <c r="BE47" s="433"/>
      <c r="BF47" s="433"/>
      <c r="BG47" s="433"/>
      <c r="BH47" s="433"/>
      <c r="BI47" s="433"/>
      <c r="BJ47" s="433"/>
      <c r="BK47" s="433"/>
      <c r="BL47" s="433"/>
      <c r="BM47" s="433"/>
      <c r="BN47" s="433"/>
      <c r="BO47" s="433"/>
      <c r="BP47" s="433"/>
      <c r="BQ47" s="433"/>
      <c r="BR47" s="433"/>
      <c r="BS47" s="433"/>
      <c r="BT47" s="433"/>
      <c r="BU47" s="433"/>
    </row>
    <row r="48" spans="1:73" x14ac:dyDescent="0.2">
      <c r="A48" s="168"/>
      <c r="B48" s="625"/>
      <c r="C48" s="263">
        <f t="shared" si="26"/>
        <v>0</v>
      </c>
      <c r="D48" s="433"/>
      <c r="E48" s="433"/>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33"/>
      <c r="AE48" s="433"/>
      <c r="AF48" s="433"/>
      <c r="AG48" s="433"/>
      <c r="AH48" s="433"/>
      <c r="AI48" s="433"/>
      <c r="AJ48" s="433"/>
      <c r="AK48" s="433"/>
      <c r="AL48" s="433"/>
      <c r="AM48" s="433"/>
      <c r="AN48" s="433"/>
      <c r="AO48" s="433"/>
      <c r="AP48" s="433"/>
      <c r="AQ48" s="433"/>
      <c r="AR48" s="433"/>
      <c r="AS48" s="433"/>
      <c r="AT48" s="433"/>
      <c r="AU48" s="433"/>
      <c r="AV48" s="433"/>
      <c r="AW48" s="433"/>
      <c r="AX48" s="433"/>
      <c r="AY48" s="433"/>
      <c r="AZ48" s="433"/>
      <c r="BA48" s="433"/>
      <c r="BB48" s="433"/>
      <c r="BC48" s="433"/>
      <c r="BD48" s="433"/>
      <c r="BE48" s="433"/>
      <c r="BF48" s="433"/>
      <c r="BG48" s="433"/>
      <c r="BH48" s="433"/>
      <c r="BI48" s="433"/>
      <c r="BJ48" s="433"/>
      <c r="BK48" s="433"/>
      <c r="BL48" s="433"/>
      <c r="BM48" s="433"/>
      <c r="BN48" s="433"/>
      <c r="BO48" s="433"/>
      <c r="BP48" s="433"/>
      <c r="BQ48" s="433"/>
      <c r="BR48" s="433"/>
      <c r="BS48" s="433"/>
      <c r="BT48" s="433"/>
      <c r="BU48" s="433"/>
    </row>
    <row r="49" spans="1:73" x14ac:dyDescent="0.2">
      <c r="A49" s="168"/>
      <c r="B49" s="625"/>
      <c r="C49" s="263">
        <f t="shared" si="26"/>
        <v>0</v>
      </c>
      <c r="D49" s="433"/>
      <c r="E49" s="433"/>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433"/>
      <c r="AE49" s="433"/>
      <c r="AF49" s="433"/>
      <c r="AG49" s="433"/>
      <c r="AH49" s="433"/>
      <c r="AI49" s="433"/>
      <c r="AJ49" s="433"/>
      <c r="AK49" s="433"/>
      <c r="AL49" s="433"/>
      <c r="AM49" s="433"/>
      <c r="AN49" s="433"/>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3"/>
      <c r="BL49" s="433"/>
      <c r="BM49" s="433"/>
      <c r="BN49" s="433"/>
      <c r="BO49" s="433"/>
      <c r="BP49" s="433"/>
      <c r="BQ49" s="433"/>
      <c r="BR49" s="433"/>
      <c r="BS49" s="433"/>
      <c r="BT49" s="433"/>
      <c r="BU49" s="433"/>
    </row>
    <row r="50" spans="1:73" x14ac:dyDescent="0.2">
      <c r="A50" s="168"/>
      <c r="B50" s="626"/>
      <c r="C50" s="263">
        <f t="shared" si="26"/>
        <v>0</v>
      </c>
      <c r="D50" s="433"/>
      <c r="E50" s="433"/>
      <c r="F50" s="433"/>
      <c r="G50" s="433"/>
      <c r="H50" s="433"/>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3"/>
      <c r="AG50" s="433"/>
      <c r="AH50" s="433"/>
      <c r="AI50" s="433"/>
      <c r="AJ50" s="433"/>
      <c r="AK50" s="433"/>
      <c r="AL50" s="433"/>
      <c r="AM50" s="433"/>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3"/>
      <c r="BL50" s="433"/>
      <c r="BM50" s="433"/>
      <c r="BN50" s="433"/>
      <c r="BO50" s="433"/>
      <c r="BP50" s="433"/>
      <c r="BQ50" s="433"/>
      <c r="BR50" s="433"/>
      <c r="BS50" s="433"/>
      <c r="BT50" s="433"/>
      <c r="BU50" s="433"/>
    </row>
    <row r="51" spans="1:73" ht="12" customHeight="1" x14ac:dyDescent="0.25">
      <c r="A51" s="6" t="s">
        <v>461</v>
      </c>
      <c r="B51" s="622"/>
      <c r="C51" s="623"/>
      <c r="D51" s="623"/>
      <c r="E51" s="623"/>
      <c r="F51" s="623"/>
      <c r="G51" s="623"/>
      <c r="H51" s="623"/>
      <c r="I51" s="623"/>
      <c r="J51" s="623"/>
      <c r="K51" s="62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O51" s="623"/>
      <c r="AP51" s="623"/>
      <c r="AQ51" s="623"/>
      <c r="AR51" s="623"/>
      <c r="AS51" s="623"/>
      <c r="AT51" s="623"/>
      <c r="AU51" s="623"/>
      <c r="AV51" s="623"/>
      <c r="AW51" s="623"/>
      <c r="AX51" s="623"/>
      <c r="AY51" s="623"/>
      <c r="AZ51" s="623"/>
      <c r="BA51" s="623"/>
      <c r="BB51" s="623"/>
      <c r="BC51" s="623"/>
      <c r="BD51" s="623"/>
      <c r="BE51" s="623"/>
      <c r="BF51" s="623"/>
      <c r="BG51" s="623"/>
      <c r="BH51" s="623"/>
      <c r="BI51" s="623"/>
      <c r="BJ51" s="623"/>
      <c r="BK51" s="623"/>
      <c r="BL51" s="623"/>
      <c r="BM51" s="623"/>
      <c r="BN51" s="623"/>
      <c r="BO51" s="623"/>
      <c r="BP51" s="623"/>
      <c r="BQ51" s="623"/>
      <c r="BR51" s="623"/>
      <c r="BS51" s="623"/>
      <c r="BT51" s="623"/>
      <c r="BU51" s="623"/>
    </row>
    <row r="52" spans="1:73" x14ac:dyDescent="0.2">
      <c r="A52" s="168"/>
      <c r="B52" s="627"/>
      <c r="C52" s="263">
        <f t="shared" ref="C52:C56" si="27">SUM(D52:BU52)</f>
        <v>0</v>
      </c>
      <c r="D52" s="433"/>
      <c r="E52" s="433"/>
      <c r="F52" s="433"/>
      <c r="G52" s="433"/>
      <c r="H52" s="433"/>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3"/>
      <c r="AG52" s="433"/>
      <c r="AH52" s="433"/>
      <c r="AI52" s="433"/>
      <c r="AJ52" s="433"/>
      <c r="AK52" s="433"/>
      <c r="AL52" s="433"/>
      <c r="AM52" s="433"/>
      <c r="AN52" s="433"/>
      <c r="AO52" s="433"/>
      <c r="AP52" s="433"/>
      <c r="AQ52" s="433"/>
      <c r="AR52" s="433"/>
      <c r="AS52" s="433"/>
      <c r="AT52" s="433"/>
      <c r="AU52" s="433"/>
      <c r="AV52" s="433"/>
      <c r="AW52" s="433"/>
      <c r="AX52" s="433"/>
      <c r="AY52" s="433"/>
      <c r="AZ52" s="433"/>
      <c r="BA52" s="433"/>
      <c r="BB52" s="433"/>
      <c r="BC52" s="433"/>
      <c r="BD52" s="433"/>
      <c r="BE52" s="433"/>
      <c r="BF52" s="433"/>
      <c r="BG52" s="433"/>
      <c r="BH52" s="433"/>
      <c r="BI52" s="433"/>
      <c r="BJ52" s="433"/>
      <c r="BK52" s="433"/>
      <c r="BL52" s="433"/>
      <c r="BM52" s="433"/>
      <c r="BN52" s="433"/>
      <c r="BO52" s="433"/>
      <c r="BP52" s="433"/>
      <c r="BQ52" s="433"/>
      <c r="BR52" s="433"/>
      <c r="BS52" s="433"/>
      <c r="BT52" s="433"/>
      <c r="BU52" s="433"/>
    </row>
    <row r="53" spans="1:73" x14ac:dyDescent="0.2">
      <c r="A53" s="168"/>
      <c r="B53" s="625"/>
      <c r="C53" s="263">
        <f t="shared" si="27"/>
        <v>0</v>
      </c>
      <c r="D53" s="433"/>
      <c r="E53" s="433"/>
      <c r="F53" s="433"/>
      <c r="G53" s="433"/>
      <c r="H53" s="433"/>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3"/>
      <c r="AG53" s="433"/>
      <c r="AH53" s="433"/>
      <c r="AI53" s="433"/>
      <c r="AJ53" s="433"/>
      <c r="AK53" s="433"/>
      <c r="AL53" s="433"/>
      <c r="AM53" s="433"/>
      <c r="AN53" s="433"/>
      <c r="AO53" s="433"/>
      <c r="AP53" s="433"/>
      <c r="AQ53" s="433"/>
      <c r="AR53" s="433"/>
      <c r="AS53" s="433"/>
      <c r="AT53" s="433"/>
      <c r="AU53" s="433"/>
      <c r="AV53" s="433"/>
      <c r="AW53" s="433"/>
      <c r="AX53" s="433"/>
      <c r="AY53" s="433"/>
      <c r="AZ53" s="433"/>
      <c r="BA53" s="433"/>
      <c r="BB53" s="433"/>
      <c r="BC53" s="433"/>
      <c r="BD53" s="433"/>
      <c r="BE53" s="433"/>
      <c r="BF53" s="433"/>
      <c r="BG53" s="433"/>
      <c r="BH53" s="433"/>
      <c r="BI53" s="433"/>
      <c r="BJ53" s="433"/>
      <c r="BK53" s="433"/>
      <c r="BL53" s="433"/>
      <c r="BM53" s="433"/>
      <c r="BN53" s="433"/>
      <c r="BO53" s="433"/>
      <c r="BP53" s="433"/>
      <c r="BQ53" s="433"/>
      <c r="BR53" s="433"/>
      <c r="BS53" s="433"/>
      <c r="BT53" s="433"/>
      <c r="BU53" s="433"/>
    </row>
    <row r="54" spans="1:73" x14ac:dyDescent="0.2">
      <c r="A54" s="168"/>
      <c r="B54" s="625"/>
      <c r="C54" s="263">
        <f t="shared" si="27"/>
        <v>0</v>
      </c>
      <c r="D54" s="433"/>
      <c r="E54" s="433"/>
      <c r="F54" s="433"/>
      <c r="G54" s="433"/>
      <c r="H54" s="433"/>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3"/>
      <c r="AG54" s="433"/>
      <c r="AH54" s="433"/>
      <c r="AI54" s="433"/>
      <c r="AJ54" s="433"/>
      <c r="AK54" s="433"/>
      <c r="AL54" s="433"/>
      <c r="AM54" s="433"/>
      <c r="AN54" s="433"/>
      <c r="AO54" s="433"/>
      <c r="AP54" s="433"/>
      <c r="AQ54" s="433"/>
      <c r="AR54" s="433"/>
      <c r="AS54" s="433"/>
      <c r="AT54" s="433"/>
      <c r="AU54" s="433"/>
      <c r="AV54" s="433"/>
      <c r="AW54" s="433"/>
      <c r="AX54" s="433"/>
      <c r="AY54" s="433"/>
      <c r="AZ54" s="433"/>
      <c r="BA54" s="433"/>
      <c r="BB54" s="433"/>
      <c r="BC54" s="433"/>
      <c r="BD54" s="433"/>
      <c r="BE54" s="433"/>
      <c r="BF54" s="433"/>
      <c r="BG54" s="433"/>
      <c r="BH54" s="433"/>
      <c r="BI54" s="433"/>
      <c r="BJ54" s="433"/>
      <c r="BK54" s="433"/>
      <c r="BL54" s="433"/>
      <c r="BM54" s="433"/>
      <c r="BN54" s="433"/>
      <c r="BO54" s="433"/>
      <c r="BP54" s="433"/>
      <c r="BQ54" s="433"/>
      <c r="BR54" s="433"/>
      <c r="BS54" s="433"/>
      <c r="BT54" s="433"/>
      <c r="BU54" s="433"/>
    </row>
    <row r="55" spans="1:73" x14ac:dyDescent="0.2">
      <c r="A55" s="168"/>
      <c r="B55" s="625"/>
      <c r="C55" s="263">
        <f t="shared" si="27"/>
        <v>0</v>
      </c>
      <c r="D55" s="433"/>
      <c r="E55" s="433"/>
      <c r="F55" s="433"/>
      <c r="G55" s="433"/>
      <c r="H55" s="433"/>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3"/>
      <c r="AG55" s="433"/>
      <c r="AH55" s="433"/>
      <c r="AI55" s="433"/>
      <c r="AJ55" s="433"/>
      <c r="AK55" s="433"/>
      <c r="AL55" s="433"/>
      <c r="AM55" s="433"/>
      <c r="AN55" s="433"/>
      <c r="AO55" s="433"/>
      <c r="AP55" s="433"/>
      <c r="AQ55" s="433"/>
      <c r="AR55" s="433"/>
      <c r="AS55" s="433"/>
      <c r="AT55" s="433"/>
      <c r="AU55" s="433"/>
      <c r="AV55" s="433"/>
      <c r="AW55" s="433"/>
      <c r="AX55" s="433"/>
      <c r="AY55" s="433"/>
      <c r="AZ55" s="433"/>
      <c r="BA55" s="433"/>
      <c r="BB55" s="433"/>
      <c r="BC55" s="433"/>
      <c r="BD55" s="433"/>
      <c r="BE55" s="433"/>
      <c r="BF55" s="433"/>
      <c r="BG55" s="433"/>
      <c r="BH55" s="433"/>
      <c r="BI55" s="433"/>
      <c r="BJ55" s="433"/>
      <c r="BK55" s="433"/>
      <c r="BL55" s="433"/>
      <c r="BM55" s="433"/>
      <c r="BN55" s="433"/>
      <c r="BO55" s="433"/>
      <c r="BP55" s="433"/>
      <c r="BQ55" s="433"/>
      <c r="BR55" s="433"/>
      <c r="BS55" s="433"/>
      <c r="BT55" s="433"/>
      <c r="BU55" s="433"/>
    </row>
    <row r="56" spans="1:73" x14ac:dyDescent="0.2">
      <c r="A56" s="168"/>
      <c r="B56" s="626"/>
      <c r="C56" s="263">
        <f t="shared" si="27"/>
        <v>0</v>
      </c>
      <c r="D56" s="433"/>
      <c r="E56" s="433"/>
      <c r="F56" s="433"/>
      <c r="G56" s="433"/>
      <c r="H56" s="433"/>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3"/>
      <c r="AG56" s="433"/>
      <c r="AH56" s="433"/>
      <c r="AI56" s="433"/>
      <c r="AJ56" s="433"/>
      <c r="AK56" s="433"/>
      <c r="AL56" s="433"/>
      <c r="AM56" s="433"/>
      <c r="AN56" s="433"/>
      <c r="AO56" s="433"/>
      <c r="AP56" s="433"/>
      <c r="AQ56" s="433"/>
      <c r="AR56" s="433"/>
      <c r="AS56" s="433"/>
      <c r="AT56" s="433"/>
      <c r="AU56" s="433"/>
      <c r="AV56" s="433"/>
      <c r="AW56" s="433"/>
      <c r="AX56" s="433"/>
      <c r="AY56" s="433"/>
      <c r="AZ56" s="433"/>
      <c r="BA56" s="433"/>
      <c r="BB56" s="433"/>
      <c r="BC56" s="433"/>
      <c r="BD56" s="433"/>
      <c r="BE56" s="433"/>
      <c r="BF56" s="433"/>
      <c r="BG56" s="433"/>
      <c r="BH56" s="433"/>
      <c r="BI56" s="433"/>
      <c r="BJ56" s="433"/>
      <c r="BK56" s="433"/>
      <c r="BL56" s="433"/>
      <c r="BM56" s="433"/>
      <c r="BN56" s="433"/>
      <c r="BO56" s="433"/>
      <c r="BP56" s="433"/>
      <c r="BQ56" s="433"/>
      <c r="BR56" s="433"/>
      <c r="BS56" s="433"/>
      <c r="BT56" s="433"/>
      <c r="BU56" s="433"/>
    </row>
    <row r="57" spans="1:73" ht="12" customHeight="1" x14ac:dyDescent="0.25">
      <c r="A57" s="6" t="s">
        <v>462</v>
      </c>
      <c r="B57" s="622"/>
      <c r="C57" s="623"/>
      <c r="D57" s="623"/>
      <c r="E57" s="623"/>
      <c r="F57" s="623"/>
      <c r="G57" s="623"/>
      <c r="H57" s="623"/>
      <c r="I57" s="623"/>
      <c r="J57" s="623"/>
      <c r="K57" s="623"/>
      <c r="L57" s="623"/>
      <c r="M57" s="623"/>
      <c r="N57" s="623"/>
      <c r="O57" s="623"/>
      <c r="P57" s="623"/>
      <c r="Q57" s="623"/>
      <c r="R57" s="623"/>
      <c r="S57" s="623"/>
      <c r="T57" s="623"/>
      <c r="U57" s="623"/>
      <c r="V57" s="623"/>
      <c r="W57" s="623"/>
      <c r="X57" s="623"/>
      <c r="Y57" s="623"/>
      <c r="Z57" s="623"/>
      <c r="AA57" s="623"/>
      <c r="AB57" s="623"/>
      <c r="AC57" s="623"/>
      <c r="AD57" s="623"/>
      <c r="AE57" s="623"/>
      <c r="AF57" s="623"/>
      <c r="AG57" s="623"/>
      <c r="AH57" s="623"/>
      <c r="AI57" s="623"/>
      <c r="AJ57" s="623"/>
      <c r="AK57" s="623"/>
      <c r="AL57" s="623"/>
      <c r="AM57" s="623"/>
      <c r="AN57" s="623"/>
      <c r="AO57" s="623"/>
      <c r="AP57" s="623"/>
      <c r="AQ57" s="623"/>
      <c r="AR57" s="623"/>
      <c r="AS57" s="623"/>
      <c r="AT57" s="623"/>
      <c r="AU57" s="623"/>
      <c r="AV57" s="623"/>
      <c r="AW57" s="623"/>
      <c r="AX57" s="623"/>
      <c r="AY57" s="623"/>
      <c r="AZ57" s="623"/>
      <c r="BA57" s="623"/>
      <c r="BB57" s="623"/>
      <c r="BC57" s="623"/>
      <c r="BD57" s="623"/>
      <c r="BE57" s="623"/>
      <c r="BF57" s="623"/>
      <c r="BG57" s="623"/>
      <c r="BH57" s="623"/>
      <c r="BI57" s="623"/>
      <c r="BJ57" s="623"/>
      <c r="BK57" s="623"/>
      <c r="BL57" s="623"/>
      <c r="BM57" s="623"/>
      <c r="BN57" s="623"/>
      <c r="BO57" s="623"/>
      <c r="BP57" s="623"/>
      <c r="BQ57" s="623"/>
      <c r="BR57" s="623"/>
      <c r="BS57" s="623"/>
      <c r="BT57" s="623"/>
      <c r="BU57" s="623"/>
    </row>
    <row r="58" spans="1:73" x14ac:dyDescent="0.2">
      <c r="A58" s="168"/>
      <c r="B58" s="627"/>
      <c r="C58" s="263">
        <f t="shared" ref="C58:C62" si="28">SUM(D58:BU58)</f>
        <v>0</v>
      </c>
      <c r="D58" s="433"/>
      <c r="E58" s="433"/>
      <c r="F58" s="433"/>
      <c r="G58" s="433"/>
      <c r="H58" s="433"/>
      <c r="I58" s="433"/>
      <c r="J58" s="433"/>
      <c r="K58" s="433"/>
      <c r="L58" s="433"/>
      <c r="M58" s="433"/>
      <c r="N58" s="433"/>
      <c r="O58" s="433"/>
      <c r="P58" s="433"/>
      <c r="Q58" s="433"/>
      <c r="R58" s="433"/>
      <c r="S58" s="433"/>
      <c r="T58" s="433"/>
      <c r="U58" s="433"/>
      <c r="V58" s="433"/>
      <c r="W58" s="433"/>
      <c r="X58" s="433"/>
      <c r="Y58" s="433"/>
      <c r="Z58" s="433"/>
      <c r="AA58" s="433"/>
      <c r="AB58" s="433"/>
      <c r="AC58" s="433"/>
      <c r="AD58" s="433"/>
      <c r="AE58" s="433"/>
      <c r="AF58" s="433"/>
      <c r="AG58" s="433"/>
      <c r="AH58" s="433"/>
      <c r="AI58" s="433"/>
      <c r="AJ58" s="433"/>
      <c r="AK58" s="433"/>
      <c r="AL58" s="433"/>
      <c r="AM58" s="433"/>
      <c r="AN58" s="433"/>
      <c r="AO58" s="433"/>
      <c r="AP58" s="433"/>
      <c r="AQ58" s="433"/>
      <c r="AR58" s="433"/>
      <c r="AS58" s="433"/>
      <c r="AT58" s="433"/>
      <c r="AU58" s="433"/>
      <c r="AV58" s="433"/>
      <c r="AW58" s="433"/>
      <c r="AX58" s="433"/>
      <c r="AY58" s="433"/>
      <c r="AZ58" s="433"/>
      <c r="BA58" s="433"/>
      <c r="BB58" s="433"/>
      <c r="BC58" s="433"/>
      <c r="BD58" s="433"/>
      <c r="BE58" s="433"/>
      <c r="BF58" s="433"/>
      <c r="BG58" s="433"/>
      <c r="BH58" s="433"/>
      <c r="BI58" s="433"/>
      <c r="BJ58" s="433"/>
      <c r="BK58" s="433"/>
      <c r="BL58" s="433"/>
      <c r="BM58" s="433"/>
      <c r="BN58" s="433"/>
      <c r="BO58" s="433"/>
      <c r="BP58" s="433"/>
      <c r="BQ58" s="433"/>
      <c r="BR58" s="433"/>
      <c r="BS58" s="433"/>
      <c r="BT58" s="433"/>
      <c r="BU58" s="433"/>
    </row>
    <row r="59" spans="1:73" x14ac:dyDescent="0.2">
      <c r="A59" s="168"/>
      <c r="B59" s="625"/>
      <c r="C59" s="263">
        <f t="shared" si="28"/>
        <v>0</v>
      </c>
      <c r="D59" s="433"/>
      <c r="E59" s="433"/>
      <c r="F59" s="433"/>
      <c r="G59" s="433"/>
      <c r="H59" s="433"/>
      <c r="I59" s="433"/>
      <c r="J59" s="433"/>
      <c r="K59" s="433"/>
      <c r="L59" s="433"/>
      <c r="M59" s="433"/>
      <c r="N59" s="433"/>
      <c r="O59" s="433"/>
      <c r="P59" s="433"/>
      <c r="Q59" s="433"/>
      <c r="R59" s="433"/>
      <c r="S59" s="433"/>
      <c r="T59" s="433"/>
      <c r="U59" s="433"/>
      <c r="V59" s="433"/>
      <c r="W59" s="433"/>
      <c r="X59" s="433"/>
      <c r="Y59" s="433"/>
      <c r="Z59" s="433"/>
      <c r="AA59" s="433"/>
      <c r="AB59" s="433"/>
      <c r="AC59" s="433"/>
      <c r="AD59" s="433"/>
      <c r="AE59" s="433"/>
      <c r="AF59" s="433"/>
      <c r="AG59" s="433"/>
      <c r="AH59" s="433"/>
      <c r="AI59" s="433"/>
      <c r="AJ59" s="433"/>
      <c r="AK59" s="433"/>
      <c r="AL59" s="433"/>
      <c r="AM59" s="433"/>
      <c r="AN59" s="433"/>
      <c r="AO59" s="433"/>
      <c r="AP59" s="433"/>
      <c r="AQ59" s="433"/>
      <c r="AR59" s="433"/>
      <c r="AS59" s="433"/>
      <c r="AT59" s="433"/>
      <c r="AU59" s="433"/>
      <c r="AV59" s="433"/>
      <c r="AW59" s="433"/>
      <c r="AX59" s="433"/>
      <c r="AY59" s="433"/>
      <c r="AZ59" s="433"/>
      <c r="BA59" s="433"/>
      <c r="BB59" s="433"/>
      <c r="BC59" s="433"/>
      <c r="BD59" s="433"/>
      <c r="BE59" s="433"/>
      <c r="BF59" s="433"/>
      <c r="BG59" s="433"/>
      <c r="BH59" s="433"/>
      <c r="BI59" s="433"/>
      <c r="BJ59" s="433"/>
      <c r="BK59" s="433"/>
      <c r="BL59" s="433"/>
      <c r="BM59" s="433"/>
      <c r="BN59" s="433"/>
      <c r="BO59" s="433"/>
      <c r="BP59" s="433"/>
      <c r="BQ59" s="433"/>
      <c r="BR59" s="433"/>
      <c r="BS59" s="433"/>
      <c r="BT59" s="433"/>
      <c r="BU59" s="433"/>
    </row>
    <row r="60" spans="1:73" x14ac:dyDescent="0.2">
      <c r="A60" s="168"/>
      <c r="B60" s="625"/>
      <c r="C60" s="263">
        <f t="shared" si="28"/>
        <v>0</v>
      </c>
      <c r="D60" s="433"/>
      <c r="E60" s="433"/>
      <c r="F60" s="433"/>
      <c r="G60" s="433"/>
      <c r="H60" s="433"/>
      <c r="I60" s="433"/>
      <c r="J60" s="433"/>
      <c r="K60" s="433"/>
      <c r="L60" s="433"/>
      <c r="M60" s="433"/>
      <c r="N60" s="433"/>
      <c r="O60" s="433"/>
      <c r="P60" s="433"/>
      <c r="Q60" s="433"/>
      <c r="R60" s="433"/>
      <c r="S60" s="433"/>
      <c r="T60" s="433"/>
      <c r="U60" s="433"/>
      <c r="V60" s="433"/>
      <c r="W60" s="433"/>
      <c r="X60" s="433"/>
      <c r="Y60" s="433"/>
      <c r="Z60" s="433"/>
      <c r="AA60" s="433"/>
      <c r="AB60" s="433"/>
      <c r="AC60" s="433"/>
      <c r="AD60" s="433"/>
      <c r="AE60" s="433"/>
      <c r="AF60" s="433"/>
      <c r="AG60" s="433"/>
      <c r="AH60" s="433"/>
      <c r="AI60" s="433"/>
      <c r="AJ60" s="433"/>
      <c r="AK60" s="433"/>
      <c r="AL60" s="433"/>
      <c r="AM60" s="433"/>
      <c r="AN60" s="433"/>
      <c r="AO60" s="433"/>
      <c r="AP60" s="433"/>
      <c r="AQ60" s="433"/>
      <c r="AR60" s="433"/>
      <c r="AS60" s="433"/>
      <c r="AT60" s="433"/>
      <c r="AU60" s="433"/>
      <c r="AV60" s="433"/>
      <c r="AW60" s="433"/>
      <c r="AX60" s="433"/>
      <c r="AY60" s="433"/>
      <c r="AZ60" s="433"/>
      <c r="BA60" s="433"/>
      <c r="BB60" s="433"/>
      <c r="BC60" s="433"/>
      <c r="BD60" s="433"/>
      <c r="BE60" s="433"/>
      <c r="BF60" s="433"/>
      <c r="BG60" s="433"/>
      <c r="BH60" s="433"/>
      <c r="BI60" s="433"/>
      <c r="BJ60" s="433"/>
      <c r="BK60" s="433"/>
      <c r="BL60" s="433"/>
      <c r="BM60" s="433"/>
      <c r="BN60" s="433"/>
      <c r="BO60" s="433"/>
      <c r="BP60" s="433"/>
      <c r="BQ60" s="433"/>
      <c r="BR60" s="433"/>
      <c r="BS60" s="433"/>
      <c r="BT60" s="433"/>
      <c r="BU60" s="433"/>
    </row>
    <row r="61" spans="1:73" x14ac:dyDescent="0.2">
      <c r="A61" s="168"/>
      <c r="B61" s="625"/>
      <c r="C61" s="263">
        <f t="shared" si="28"/>
        <v>0</v>
      </c>
      <c r="D61" s="433"/>
      <c r="E61" s="433"/>
      <c r="F61" s="433"/>
      <c r="G61" s="433"/>
      <c r="H61" s="433"/>
      <c r="I61" s="433"/>
      <c r="J61" s="433"/>
      <c r="K61" s="433"/>
      <c r="L61" s="433"/>
      <c r="M61" s="433"/>
      <c r="N61" s="433"/>
      <c r="O61" s="433"/>
      <c r="P61" s="433"/>
      <c r="Q61" s="433"/>
      <c r="R61" s="433"/>
      <c r="S61" s="433"/>
      <c r="T61" s="433"/>
      <c r="U61" s="433"/>
      <c r="V61" s="433"/>
      <c r="W61" s="433"/>
      <c r="X61" s="433"/>
      <c r="Y61" s="433"/>
      <c r="Z61" s="433"/>
      <c r="AA61" s="433"/>
      <c r="AB61" s="433"/>
      <c r="AC61" s="433"/>
      <c r="AD61" s="433"/>
      <c r="AE61" s="433"/>
      <c r="AF61" s="433"/>
      <c r="AG61" s="433"/>
      <c r="AH61" s="433"/>
      <c r="AI61" s="433"/>
      <c r="AJ61" s="433"/>
      <c r="AK61" s="433"/>
      <c r="AL61" s="433"/>
      <c r="AM61" s="433"/>
      <c r="AN61" s="433"/>
      <c r="AO61" s="433"/>
      <c r="AP61" s="433"/>
      <c r="AQ61" s="433"/>
      <c r="AR61" s="433"/>
      <c r="AS61" s="433"/>
      <c r="AT61" s="433"/>
      <c r="AU61" s="433"/>
      <c r="AV61" s="433"/>
      <c r="AW61" s="433"/>
      <c r="AX61" s="433"/>
      <c r="AY61" s="433"/>
      <c r="AZ61" s="433"/>
      <c r="BA61" s="433"/>
      <c r="BB61" s="433"/>
      <c r="BC61" s="433"/>
      <c r="BD61" s="433"/>
      <c r="BE61" s="433"/>
      <c r="BF61" s="433"/>
      <c r="BG61" s="433"/>
      <c r="BH61" s="433"/>
      <c r="BI61" s="433"/>
      <c r="BJ61" s="433"/>
      <c r="BK61" s="433"/>
      <c r="BL61" s="433"/>
      <c r="BM61" s="433"/>
      <c r="BN61" s="433"/>
      <c r="BO61" s="433"/>
      <c r="BP61" s="433"/>
      <c r="BQ61" s="433"/>
      <c r="BR61" s="433"/>
      <c r="BS61" s="433"/>
      <c r="BT61" s="433"/>
      <c r="BU61" s="433"/>
    </row>
    <row r="62" spans="1:73" x14ac:dyDescent="0.2">
      <c r="A62" s="168"/>
      <c r="B62" s="626"/>
      <c r="C62" s="263">
        <f t="shared" si="28"/>
        <v>0</v>
      </c>
      <c r="D62" s="433"/>
      <c r="E62" s="433"/>
      <c r="F62" s="433"/>
      <c r="G62" s="433"/>
      <c r="H62" s="433"/>
      <c r="I62" s="433"/>
      <c r="J62" s="433"/>
      <c r="K62" s="433"/>
      <c r="L62" s="433"/>
      <c r="M62" s="433"/>
      <c r="N62" s="433"/>
      <c r="O62" s="433"/>
      <c r="P62" s="433"/>
      <c r="Q62" s="433"/>
      <c r="R62" s="433"/>
      <c r="S62" s="433"/>
      <c r="T62" s="433"/>
      <c r="U62" s="433"/>
      <c r="V62" s="433"/>
      <c r="W62" s="433"/>
      <c r="X62" s="433"/>
      <c r="Y62" s="433"/>
      <c r="Z62" s="433"/>
      <c r="AA62" s="433"/>
      <c r="AB62" s="433"/>
      <c r="AC62" s="433"/>
      <c r="AD62" s="433"/>
      <c r="AE62" s="433"/>
      <c r="AF62" s="433"/>
      <c r="AG62" s="433"/>
      <c r="AH62" s="433"/>
      <c r="AI62" s="433"/>
      <c r="AJ62" s="433"/>
      <c r="AK62" s="433"/>
      <c r="AL62" s="433"/>
      <c r="AM62" s="433"/>
      <c r="AN62" s="433"/>
      <c r="AO62" s="433"/>
      <c r="AP62" s="433"/>
      <c r="AQ62" s="433"/>
      <c r="AR62" s="433"/>
      <c r="AS62" s="433"/>
      <c r="AT62" s="433"/>
      <c r="AU62" s="433"/>
      <c r="AV62" s="433"/>
      <c r="AW62" s="433"/>
      <c r="AX62" s="433"/>
      <c r="AY62" s="433"/>
      <c r="AZ62" s="433"/>
      <c r="BA62" s="433"/>
      <c r="BB62" s="433"/>
      <c r="BC62" s="433"/>
      <c r="BD62" s="433"/>
      <c r="BE62" s="433"/>
      <c r="BF62" s="433"/>
      <c r="BG62" s="433"/>
      <c r="BH62" s="433"/>
      <c r="BI62" s="433"/>
      <c r="BJ62" s="433"/>
      <c r="BK62" s="433"/>
      <c r="BL62" s="433"/>
      <c r="BM62" s="433"/>
      <c r="BN62" s="433"/>
      <c r="BO62" s="433"/>
      <c r="BP62" s="433"/>
      <c r="BQ62" s="433"/>
      <c r="BR62" s="433"/>
      <c r="BS62" s="433"/>
      <c r="BT62" s="433"/>
      <c r="BU62" s="433"/>
    </row>
    <row r="63" spans="1:73" ht="12" customHeight="1" x14ac:dyDescent="0.25">
      <c r="A63" s="6" t="s">
        <v>463</v>
      </c>
      <c r="B63" s="622"/>
      <c r="C63" s="623"/>
      <c r="D63" s="623"/>
      <c r="E63" s="623"/>
      <c r="F63" s="623"/>
      <c r="G63" s="623"/>
      <c r="H63" s="623"/>
      <c r="I63" s="623"/>
      <c r="J63" s="623"/>
      <c r="K63" s="623"/>
      <c r="L63" s="623"/>
      <c r="M63" s="623"/>
      <c r="N63" s="623"/>
      <c r="O63" s="623"/>
      <c r="P63" s="623"/>
      <c r="Q63" s="623"/>
      <c r="R63" s="623"/>
      <c r="S63" s="623"/>
      <c r="T63" s="623"/>
      <c r="U63" s="623"/>
      <c r="V63" s="623"/>
      <c r="W63" s="623"/>
      <c r="X63" s="623"/>
      <c r="Y63" s="623"/>
      <c r="Z63" s="623"/>
      <c r="AA63" s="623"/>
      <c r="AB63" s="623"/>
      <c r="AC63" s="623"/>
      <c r="AD63" s="623"/>
      <c r="AE63" s="623"/>
      <c r="AF63" s="623"/>
      <c r="AG63" s="623"/>
      <c r="AH63" s="623"/>
      <c r="AI63" s="623"/>
      <c r="AJ63" s="623"/>
      <c r="AK63" s="623"/>
      <c r="AL63" s="623"/>
      <c r="AM63" s="623"/>
      <c r="AN63" s="623"/>
      <c r="AO63" s="623"/>
      <c r="AP63" s="623"/>
      <c r="AQ63" s="623"/>
      <c r="AR63" s="623"/>
      <c r="AS63" s="623"/>
      <c r="AT63" s="623"/>
      <c r="AU63" s="623"/>
      <c r="AV63" s="623"/>
      <c r="AW63" s="623"/>
      <c r="AX63" s="623"/>
      <c r="AY63" s="623"/>
      <c r="AZ63" s="623"/>
      <c r="BA63" s="623"/>
      <c r="BB63" s="623"/>
      <c r="BC63" s="623"/>
      <c r="BD63" s="623"/>
      <c r="BE63" s="623"/>
      <c r="BF63" s="623"/>
      <c r="BG63" s="623"/>
      <c r="BH63" s="623"/>
      <c r="BI63" s="623"/>
      <c r="BJ63" s="623"/>
      <c r="BK63" s="623"/>
      <c r="BL63" s="623"/>
      <c r="BM63" s="623"/>
      <c r="BN63" s="623"/>
      <c r="BO63" s="623"/>
      <c r="BP63" s="623"/>
      <c r="BQ63" s="623"/>
      <c r="BR63" s="623"/>
      <c r="BS63" s="623"/>
      <c r="BT63" s="623"/>
      <c r="BU63" s="623"/>
    </row>
    <row r="64" spans="1:73" x14ac:dyDescent="0.2">
      <c r="A64" s="168"/>
      <c r="B64" s="627"/>
      <c r="C64" s="263">
        <f t="shared" ref="C64:C68" si="29">SUM(D64:BU64)</f>
        <v>0</v>
      </c>
      <c r="D64" s="433"/>
      <c r="E64" s="433"/>
      <c r="F64" s="433"/>
      <c r="G64" s="433"/>
      <c r="H64" s="433"/>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3"/>
      <c r="AG64" s="433"/>
      <c r="AH64" s="433"/>
      <c r="AI64" s="433"/>
      <c r="AJ64" s="433"/>
      <c r="AK64" s="433"/>
      <c r="AL64" s="433"/>
      <c r="AM64" s="433"/>
      <c r="AN64" s="433"/>
      <c r="AO64" s="433"/>
      <c r="AP64" s="433"/>
      <c r="AQ64" s="433"/>
      <c r="AR64" s="433"/>
      <c r="AS64" s="433"/>
      <c r="AT64" s="433"/>
      <c r="AU64" s="433"/>
      <c r="AV64" s="433"/>
      <c r="AW64" s="433"/>
      <c r="AX64" s="433"/>
      <c r="AY64" s="433"/>
      <c r="AZ64" s="433"/>
      <c r="BA64" s="433"/>
      <c r="BB64" s="433"/>
      <c r="BC64" s="433"/>
      <c r="BD64" s="433"/>
      <c r="BE64" s="433"/>
      <c r="BF64" s="433"/>
      <c r="BG64" s="433"/>
      <c r="BH64" s="433"/>
      <c r="BI64" s="433"/>
      <c r="BJ64" s="433"/>
      <c r="BK64" s="433"/>
      <c r="BL64" s="433"/>
      <c r="BM64" s="433"/>
      <c r="BN64" s="433"/>
      <c r="BO64" s="433"/>
      <c r="BP64" s="433"/>
      <c r="BQ64" s="433"/>
      <c r="BR64" s="433"/>
      <c r="BS64" s="433"/>
      <c r="BT64" s="433"/>
      <c r="BU64" s="433"/>
    </row>
    <row r="65" spans="1:73" x14ac:dyDescent="0.2">
      <c r="A65" s="168"/>
      <c r="B65" s="625"/>
      <c r="C65" s="263">
        <f t="shared" si="29"/>
        <v>0</v>
      </c>
      <c r="D65" s="433"/>
      <c r="E65" s="433"/>
      <c r="F65" s="433"/>
      <c r="G65" s="433"/>
      <c r="H65" s="433"/>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3"/>
      <c r="AG65" s="433"/>
      <c r="AH65" s="433"/>
      <c r="AI65" s="433"/>
      <c r="AJ65" s="433"/>
      <c r="AK65" s="433"/>
      <c r="AL65" s="433"/>
      <c r="AM65" s="433"/>
      <c r="AN65" s="433"/>
      <c r="AO65" s="433"/>
      <c r="AP65" s="433"/>
      <c r="AQ65" s="433"/>
      <c r="AR65" s="433"/>
      <c r="AS65" s="433"/>
      <c r="AT65" s="433"/>
      <c r="AU65" s="433"/>
      <c r="AV65" s="433"/>
      <c r="AW65" s="433"/>
      <c r="AX65" s="433"/>
      <c r="AY65" s="433"/>
      <c r="AZ65" s="433"/>
      <c r="BA65" s="433"/>
      <c r="BB65" s="433"/>
      <c r="BC65" s="433"/>
      <c r="BD65" s="433"/>
      <c r="BE65" s="433"/>
      <c r="BF65" s="433"/>
      <c r="BG65" s="433"/>
      <c r="BH65" s="433"/>
      <c r="BI65" s="433"/>
      <c r="BJ65" s="433"/>
      <c r="BK65" s="433"/>
      <c r="BL65" s="433"/>
      <c r="BM65" s="433"/>
      <c r="BN65" s="433"/>
      <c r="BO65" s="433"/>
      <c r="BP65" s="433"/>
      <c r="BQ65" s="433"/>
      <c r="BR65" s="433"/>
      <c r="BS65" s="433"/>
      <c r="BT65" s="433"/>
      <c r="BU65" s="433"/>
    </row>
    <row r="66" spans="1:73" x14ac:dyDescent="0.2">
      <c r="A66" s="168"/>
      <c r="B66" s="625"/>
      <c r="C66" s="263">
        <f t="shared" si="29"/>
        <v>0</v>
      </c>
      <c r="D66" s="433"/>
      <c r="E66" s="433"/>
      <c r="F66" s="433"/>
      <c r="G66" s="433"/>
      <c r="H66" s="433"/>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3"/>
      <c r="AG66" s="433"/>
      <c r="AH66" s="433"/>
      <c r="AI66" s="433"/>
      <c r="AJ66" s="433"/>
      <c r="AK66" s="433"/>
      <c r="AL66" s="433"/>
      <c r="AM66" s="433"/>
      <c r="AN66" s="433"/>
      <c r="AO66" s="433"/>
      <c r="AP66" s="433"/>
      <c r="AQ66" s="433"/>
      <c r="AR66" s="433"/>
      <c r="AS66" s="433"/>
      <c r="AT66" s="433"/>
      <c r="AU66" s="433"/>
      <c r="AV66" s="433"/>
      <c r="AW66" s="433"/>
      <c r="AX66" s="433"/>
      <c r="AY66" s="433"/>
      <c r="AZ66" s="433"/>
      <c r="BA66" s="433"/>
      <c r="BB66" s="433"/>
      <c r="BC66" s="433"/>
      <c r="BD66" s="433"/>
      <c r="BE66" s="433"/>
      <c r="BF66" s="433"/>
      <c r="BG66" s="433"/>
      <c r="BH66" s="433"/>
      <c r="BI66" s="433"/>
      <c r="BJ66" s="433"/>
      <c r="BK66" s="433"/>
      <c r="BL66" s="433"/>
      <c r="BM66" s="433"/>
      <c r="BN66" s="433"/>
      <c r="BO66" s="433"/>
      <c r="BP66" s="433"/>
      <c r="BQ66" s="433"/>
      <c r="BR66" s="433"/>
      <c r="BS66" s="433"/>
      <c r="BT66" s="433"/>
      <c r="BU66" s="433"/>
    </row>
    <row r="67" spans="1:73" x14ac:dyDescent="0.2">
      <c r="A67" s="168"/>
      <c r="B67" s="625"/>
      <c r="C67" s="263">
        <f t="shared" si="29"/>
        <v>0</v>
      </c>
      <c r="D67" s="433"/>
      <c r="E67" s="433"/>
      <c r="F67" s="433"/>
      <c r="G67" s="433"/>
      <c r="H67" s="433"/>
      <c r="I67" s="433"/>
      <c r="J67" s="433"/>
      <c r="K67" s="433"/>
      <c r="L67" s="433"/>
      <c r="M67" s="433"/>
      <c r="N67" s="433"/>
      <c r="O67" s="433"/>
      <c r="P67" s="433"/>
      <c r="Q67" s="433"/>
      <c r="R67" s="433"/>
      <c r="S67" s="433"/>
      <c r="T67" s="433"/>
      <c r="U67" s="433"/>
      <c r="V67" s="433"/>
      <c r="W67" s="433"/>
      <c r="X67" s="433"/>
      <c r="Y67" s="433"/>
      <c r="Z67" s="433"/>
      <c r="AA67" s="433"/>
      <c r="AB67" s="433"/>
      <c r="AC67" s="433"/>
      <c r="AD67" s="433"/>
      <c r="AE67" s="433"/>
      <c r="AF67" s="433"/>
      <c r="AG67" s="433"/>
      <c r="AH67" s="433"/>
      <c r="AI67" s="433"/>
      <c r="AJ67" s="433"/>
      <c r="AK67" s="433"/>
      <c r="AL67" s="433"/>
      <c r="AM67" s="433"/>
      <c r="AN67" s="433"/>
      <c r="AO67" s="433"/>
      <c r="AP67" s="433"/>
      <c r="AQ67" s="433"/>
      <c r="AR67" s="433"/>
      <c r="AS67" s="433"/>
      <c r="AT67" s="433"/>
      <c r="AU67" s="433"/>
      <c r="AV67" s="433"/>
      <c r="AW67" s="433"/>
      <c r="AX67" s="433"/>
      <c r="AY67" s="433"/>
      <c r="AZ67" s="433"/>
      <c r="BA67" s="433"/>
      <c r="BB67" s="433"/>
      <c r="BC67" s="433"/>
      <c r="BD67" s="433"/>
      <c r="BE67" s="433"/>
      <c r="BF67" s="433"/>
      <c r="BG67" s="433"/>
      <c r="BH67" s="433"/>
      <c r="BI67" s="433"/>
      <c r="BJ67" s="433"/>
      <c r="BK67" s="433"/>
      <c r="BL67" s="433"/>
      <c r="BM67" s="433"/>
      <c r="BN67" s="433"/>
      <c r="BO67" s="433"/>
      <c r="BP67" s="433"/>
      <c r="BQ67" s="433"/>
      <c r="BR67" s="433"/>
      <c r="BS67" s="433"/>
      <c r="BT67" s="433"/>
      <c r="BU67" s="433"/>
    </row>
    <row r="68" spans="1:73" x14ac:dyDescent="0.2">
      <c r="A68" s="168"/>
      <c r="B68" s="626"/>
      <c r="C68" s="263">
        <f t="shared" si="29"/>
        <v>0</v>
      </c>
      <c r="D68" s="433"/>
      <c r="E68" s="433"/>
      <c r="F68" s="433"/>
      <c r="G68" s="433"/>
      <c r="H68" s="433"/>
      <c r="I68" s="433"/>
      <c r="J68" s="433"/>
      <c r="K68" s="433"/>
      <c r="L68" s="433"/>
      <c r="M68" s="433"/>
      <c r="N68" s="433"/>
      <c r="O68" s="433"/>
      <c r="P68" s="433"/>
      <c r="Q68" s="433"/>
      <c r="R68" s="433"/>
      <c r="S68" s="433"/>
      <c r="T68" s="433"/>
      <c r="U68" s="433"/>
      <c r="V68" s="433"/>
      <c r="W68" s="433"/>
      <c r="X68" s="433"/>
      <c r="Y68" s="433"/>
      <c r="Z68" s="433"/>
      <c r="AA68" s="433"/>
      <c r="AB68" s="433"/>
      <c r="AC68" s="433"/>
      <c r="AD68" s="433"/>
      <c r="AE68" s="433"/>
      <c r="AF68" s="433"/>
      <c r="AG68" s="433"/>
      <c r="AH68" s="433"/>
      <c r="AI68" s="433"/>
      <c r="AJ68" s="433"/>
      <c r="AK68" s="433"/>
      <c r="AL68" s="433"/>
      <c r="AM68" s="433"/>
      <c r="AN68" s="433"/>
      <c r="AO68" s="433"/>
      <c r="AP68" s="433"/>
      <c r="AQ68" s="433"/>
      <c r="AR68" s="433"/>
      <c r="AS68" s="433"/>
      <c r="AT68" s="433"/>
      <c r="AU68" s="433"/>
      <c r="AV68" s="433"/>
      <c r="AW68" s="433"/>
      <c r="AX68" s="433"/>
      <c r="AY68" s="433"/>
      <c r="AZ68" s="433"/>
      <c r="BA68" s="433"/>
      <c r="BB68" s="433"/>
      <c r="BC68" s="433"/>
      <c r="BD68" s="433"/>
      <c r="BE68" s="433"/>
      <c r="BF68" s="433"/>
      <c r="BG68" s="433"/>
      <c r="BH68" s="433"/>
      <c r="BI68" s="433"/>
      <c r="BJ68" s="433"/>
      <c r="BK68" s="433"/>
      <c r="BL68" s="433"/>
      <c r="BM68" s="433"/>
      <c r="BN68" s="433"/>
      <c r="BO68" s="433"/>
      <c r="BP68" s="433"/>
      <c r="BQ68" s="433"/>
      <c r="BR68" s="433"/>
      <c r="BS68" s="433"/>
      <c r="BT68" s="433"/>
      <c r="BU68" s="433"/>
    </row>
    <row r="69" spans="1:73" s="24" customFormat="1" ht="12" customHeight="1" x14ac:dyDescent="0.25">
      <c r="A69" s="430" t="s">
        <v>76</v>
      </c>
      <c r="B69" s="495">
        <f t="shared" ref="B69:B73" si="30">B115</f>
        <v>0</v>
      </c>
      <c r="C69" s="499">
        <f>SUM(D69:BU69)</f>
        <v>0</v>
      </c>
      <c r="D69" s="503">
        <f>SUM(D46:D50)</f>
        <v>0</v>
      </c>
      <c r="E69" s="503">
        <f t="shared" ref="E69:BP69" si="31">SUM(E46:E50)</f>
        <v>0</v>
      </c>
      <c r="F69" s="503">
        <f t="shared" si="31"/>
        <v>0</v>
      </c>
      <c r="G69" s="503">
        <f t="shared" si="31"/>
        <v>0</v>
      </c>
      <c r="H69" s="503">
        <f t="shared" si="31"/>
        <v>0</v>
      </c>
      <c r="I69" s="503">
        <f t="shared" si="31"/>
        <v>0</v>
      </c>
      <c r="J69" s="503">
        <f t="shared" si="31"/>
        <v>0</v>
      </c>
      <c r="K69" s="503">
        <f t="shared" si="31"/>
        <v>0</v>
      </c>
      <c r="L69" s="503">
        <f t="shared" si="31"/>
        <v>0</v>
      </c>
      <c r="M69" s="503">
        <f t="shared" si="31"/>
        <v>0</v>
      </c>
      <c r="N69" s="503">
        <f t="shared" si="31"/>
        <v>0</v>
      </c>
      <c r="O69" s="503">
        <f t="shared" si="31"/>
        <v>0</v>
      </c>
      <c r="P69" s="503">
        <f t="shared" si="31"/>
        <v>0</v>
      </c>
      <c r="Q69" s="503">
        <f t="shared" si="31"/>
        <v>0</v>
      </c>
      <c r="R69" s="503">
        <f t="shared" si="31"/>
        <v>0</v>
      </c>
      <c r="S69" s="503">
        <f t="shared" si="31"/>
        <v>0</v>
      </c>
      <c r="T69" s="503">
        <f t="shared" si="31"/>
        <v>0</v>
      </c>
      <c r="U69" s="503">
        <f t="shared" si="31"/>
        <v>0</v>
      </c>
      <c r="V69" s="503">
        <f t="shared" si="31"/>
        <v>0</v>
      </c>
      <c r="W69" s="503">
        <f t="shared" si="31"/>
        <v>0</v>
      </c>
      <c r="X69" s="503">
        <f t="shared" si="31"/>
        <v>0</v>
      </c>
      <c r="Y69" s="503">
        <f t="shared" si="31"/>
        <v>0</v>
      </c>
      <c r="Z69" s="503">
        <f t="shared" si="31"/>
        <v>0</v>
      </c>
      <c r="AA69" s="503">
        <f t="shared" si="31"/>
        <v>0</v>
      </c>
      <c r="AB69" s="503">
        <f t="shared" si="31"/>
        <v>0</v>
      </c>
      <c r="AC69" s="503">
        <f t="shared" si="31"/>
        <v>0</v>
      </c>
      <c r="AD69" s="503">
        <f t="shared" si="31"/>
        <v>0</v>
      </c>
      <c r="AE69" s="503">
        <f t="shared" si="31"/>
        <v>0</v>
      </c>
      <c r="AF69" s="503">
        <f t="shared" si="31"/>
        <v>0</v>
      </c>
      <c r="AG69" s="503">
        <f t="shared" si="31"/>
        <v>0</v>
      </c>
      <c r="AH69" s="503">
        <f t="shared" si="31"/>
        <v>0</v>
      </c>
      <c r="AI69" s="503">
        <f t="shared" si="31"/>
        <v>0</v>
      </c>
      <c r="AJ69" s="503">
        <f t="shared" si="31"/>
        <v>0</v>
      </c>
      <c r="AK69" s="503">
        <f t="shared" si="31"/>
        <v>0</v>
      </c>
      <c r="AL69" s="503">
        <f t="shared" si="31"/>
        <v>0</v>
      </c>
      <c r="AM69" s="503">
        <f t="shared" si="31"/>
        <v>0</v>
      </c>
      <c r="AN69" s="503">
        <f t="shared" si="31"/>
        <v>0</v>
      </c>
      <c r="AO69" s="503">
        <f t="shared" si="31"/>
        <v>0</v>
      </c>
      <c r="AP69" s="503">
        <f t="shared" si="31"/>
        <v>0</v>
      </c>
      <c r="AQ69" s="503">
        <f t="shared" si="31"/>
        <v>0</v>
      </c>
      <c r="AR69" s="503">
        <f t="shared" si="31"/>
        <v>0</v>
      </c>
      <c r="AS69" s="503">
        <f t="shared" si="31"/>
        <v>0</v>
      </c>
      <c r="AT69" s="503">
        <f t="shared" si="31"/>
        <v>0</v>
      </c>
      <c r="AU69" s="503">
        <f t="shared" si="31"/>
        <v>0</v>
      </c>
      <c r="AV69" s="503">
        <f t="shared" si="31"/>
        <v>0</v>
      </c>
      <c r="AW69" s="503">
        <f t="shared" si="31"/>
        <v>0</v>
      </c>
      <c r="AX69" s="503">
        <f t="shared" si="31"/>
        <v>0</v>
      </c>
      <c r="AY69" s="503">
        <f t="shared" si="31"/>
        <v>0</v>
      </c>
      <c r="AZ69" s="503">
        <f t="shared" si="31"/>
        <v>0</v>
      </c>
      <c r="BA69" s="503">
        <f t="shared" si="31"/>
        <v>0</v>
      </c>
      <c r="BB69" s="503">
        <f t="shared" si="31"/>
        <v>0</v>
      </c>
      <c r="BC69" s="503">
        <f t="shared" si="31"/>
        <v>0</v>
      </c>
      <c r="BD69" s="503">
        <f t="shared" si="31"/>
        <v>0</v>
      </c>
      <c r="BE69" s="503">
        <f t="shared" si="31"/>
        <v>0</v>
      </c>
      <c r="BF69" s="503">
        <f t="shared" si="31"/>
        <v>0</v>
      </c>
      <c r="BG69" s="503">
        <f t="shared" si="31"/>
        <v>0</v>
      </c>
      <c r="BH69" s="503">
        <f t="shared" si="31"/>
        <v>0</v>
      </c>
      <c r="BI69" s="503">
        <f t="shared" si="31"/>
        <v>0</v>
      </c>
      <c r="BJ69" s="503">
        <f t="shared" si="31"/>
        <v>0</v>
      </c>
      <c r="BK69" s="503">
        <f t="shared" si="31"/>
        <v>0</v>
      </c>
      <c r="BL69" s="503">
        <f t="shared" si="31"/>
        <v>0</v>
      </c>
      <c r="BM69" s="503">
        <f t="shared" si="31"/>
        <v>0</v>
      </c>
      <c r="BN69" s="503">
        <f t="shared" si="31"/>
        <v>0</v>
      </c>
      <c r="BO69" s="503">
        <f t="shared" si="31"/>
        <v>0</v>
      </c>
      <c r="BP69" s="503">
        <f t="shared" si="31"/>
        <v>0</v>
      </c>
      <c r="BQ69" s="503">
        <f t="shared" ref="BQ69:BU69" si="32">SUM(BQ46:BQ50)</f>
        <v>0</v>
      </c>
      <c r="BR69" s="503">
        <f t="shared" si="32"/>
        <v>0</v>
      </c>
      <c r="BS69" s="503">
        <f t="shared" si="32"/>
        <v>0</v>
      </c>
      <c r="BT69" s="503">
        <f t="shared" si="32"/>
        <v>0</v>
      </c>
      <c r="BU69" s="503">
        <f t="shared" si="32"/>
        <v>0</v>
      </c>
    </row>
    <row r="70" spans="1:73" s="24" customFormat="1" ht="12" customHeight="1" x14ac:dyDescent="0.25">
      <c r="A70" s="430" t="s">
        <v>77</v>
      </c>
      <c r="B70" s="495">
        <f t="shared" si="30"/>
        <v>0</v>
      </c>
      <c r="C70" s="499">
        <f t="shared" ref="C70:C72" si="33">SUM(D70:BU70)</f>
        <v>0</v>
      </c>
      <c r="D70" s="500">
        <f>SUM(D52:D56)</f>
        <v>0</v>
      </c>
      <c r="E70" s="500">
        <f t="shared" ref="E70:BP70" si="34">SUM(E52:E56)</f>
        <v>0</v>
      </c>
      <c r="F70" s="500">
        <f t="shared" si="34"/>
        <v>0</v>
      </c>
      <c r="G70" s="500">
        <f t="shared" si="34"/>
        <v>0</v>
      </c>
      <c r="H70" s="500">
        <f t="shared" si="34"/>
        <v>0</v>
      </c>
      <c r="I70" s="500">
        <f t="shared" si="34"/>
        <v>0</v>
      </c>
      <c r="J70" s="500">
        <f t="shared" si="34"/>
        <v>0</v>
      </c>
      <c r="K70" s="500">
        <f t="shared" si="34"/>
        <v>0</v>
      </c>
      <c r="L70" s="500">
        <f t="shared" si="34"/>
        <v>0</v>
      </c>
      <c r="M70" s="500">
        <f t="shared" si="34"/>
        <v>0</v>
      </c>
      <c r="N70" s="500">
        <f t="shared" si="34"/>
        <v>0</v>
      </c>
      <c r="O70" s="500">
        <f t="shared" si="34"/>
        <v>0</v>
      </c>
      <c r="P70" s="500">
        <f t="shared" si="34"/>
        <v>0</v>
      </c>
      <c r="Q70" s="500">
        <f t="shared" si="34"/>
        <v>0</v>
      </c>
      <c r="R70" s="500">
        <f t="shared" si="34"/>
        <v>0</v>
      </c>
      <c r="S70" s="500">
        <f t="shared" si="34"/>
        <v>0</v>
      </c>
      <c r="T70" s="500">
        <f t="shared" si="34"/>
        <v>0</v>
      </c>
      <c r="U70" s="500">
        <f t="shared" si="34"/>
        <v>0</v>
      </c>
      <c r="V70" s="500">
        <f t="shared" si="34"/>
        <v>0</v>
      </c>
      <c r="W70" s="500">
        <f t="shared" si="34"/>
        <v>0</v>
      </c>
      <c r="X70" s="500">
        <f t="shared" si="34"/>
        <v>0</v>
      </c>
      <c r="Y70" s="500">
        <f t="shared" si="34"/>
        <v>0</v>
      </c>
      <c r="Z70" s="500">
        <f t="shared" si="34"/>
        <v>0</v>
      </c>
      <c r="AA70" s="500">
        <f t="shared" si="34"/>
        <v>0</v>
      </c>
      <c r="AB70" s="500">
        <f t="shared" si="34"/>
        <v>0</v>
      </c>
      <c r="AC70" s="500">
        <f t="shared" si="34"/>
        <v>0</v>
      </c>
      <c r="AD70" s="500">
        <f t="shared" si="34"/>
        <v>0</v>
      </c>
      <c r="AE70" s="500">
        <f t="shared" si="34"/>
        <v>0</v>
      </c>
      <c r="AF70" s="500">
        <f t="shared" si="34"/>
        <v>0</v>
      </c>
      <c r="AG70" s="500">
        <f t="shared" si="34"/>
        <v>0</v>
      </c>
      <c r="AH70" s="500">
        <f t="shared" si="34"/>
        <v>0</v>
      </c>
      <c r="AI70" s="500">
        <f t="shared" si="34"/>
        <v>0</v>
      </c>
      <c r="AJ70" s="500">
        <f t="shared" si="34"/>
        <v>0</v>
      </c>
      <c r="AK70" s="500">
        <f t="shared" si="34"/>
        <v>0</v>
      </c>
      <c r="AL70" s="500">
        <f t="shared" si="34"/>
        <v>0</v>
      </c>
      <c r="AM70" s="500">
        <f t="shared" si="34"/>
        <v>0</v>
      </c>
      <c r="AN70" s="500">
        <f t="shared" si="34"/>
        <v>0</v>
      </c>
      <c r="AO70" s="500">
        <f t="shared" si="34"/>
        <v>0</v>
      </c>
      <c r="AP70" s="500">
        <f t="shared" si="34"/>
        <v>0</v>
      </c>
      <c r="AQ70" s="500">
        <f t="shared" si="34"/>
        <v>0</v>
      </c>
      <c r="AR70" s="500">
        <f t="shared" si="34"/>
        <v>0</v>
      </c>
      <c r="AS70" s="500">
        <f t="shared" si="34"/>
        <v>0</v>
      </c>
      <c r="AT70" s="500">
        <f t="shared" si="34"/>
        <v>0</v>
      </c>
      <c r="AU70" s="500">
        <f t="shared" si="34"/>
        <v>0</v>
      </c>
      <c r="AV70" s="500">
        <f t="shared" si="34"/>
        <v>0</v>
      </c>
      <c r="AW70" s="500">
        <f t="shared" si="34"/>
        <v>0</v>
      </c>
      <c r="AX70" s="500">
        <f t="shared" si="34"/>
        <v>0</v>
      </c>
      <c r="AY70" s="500">
        <f t="shared" si="34"/>
        <v>0</v>
      </c>
      <c r="AZ70" s="500">
        <f t="shared" si="34"/>
        <v>0</v>
      </c>
      <c r="BA70" s="500">
        <f t="shared" si="34"/>
        <v>0</v>
      </c>
      <c r="BB70" s="500">
        <f t="shared" si="34"/>
        <v>0</v>
      </c>
      <c r="BC70" s="500">
        <f t="shared" si="34"/>
        <v>0</v>
      </c>
      <c r="BD70" s="500">
        <f t="shared" si="34"/>
        <v>0</v>
      </c>
      <c r="BE70" s="500">
        <f t="shared" si="34"/>
        <v>0</v>
      </c>
      <c r="BF70" s="500">
        <f t="shared" si="34"/>
        <v>0</v>
      </c>
      <c r="BG70" s="500">
        <f t="shared" si="34"/>
        <v>0</v>
      </c>
      <c r="BH70" s="500">
        <f t="shared" si="34"/>
        <v>0</v>
      </c>
      <c r="BI70" s="500">
        <f t="shared" si="34"/>
        <v>0</v>
      </c>
      <c r="BJ70" s="500">
        <f t="shared" si="34"/>
        <v>0</v>
      </c>
      <c r="BK70" s="500">
        <f t="shared" si="34"/>
        <v>0</v>
      </c>
      <c r="BL70" s="500">
        <f t="shared" si="34"/>
        <v>0</v>
      </c>
      <c r="BM70" s="500">
        <f t="shared" si="34"/>
        <v>0</v>
      </c>
      <c r="BN70" s="500">
        <f t="shared" si="34"/>
        <v>0</v>
      </c>
      <c r="BO70" s="500">
        <f t="shared" si="34"/>
        <v>0</v>
      </c>
      <c r="BP70" s="500">
        <f t="shared" si="34"/>
        <v>0</v>
      </c>
      <c r="BQ70" s="500">
        <f t="shared" ref="BQ70:BU70" si="35">SUM(BQ52:BQ56)</f>
        <v>0</v>
      </c>
      <c r="BR70" s="500">
        <f t="shared" si="35"/>
        <v>0</v>
      </c>
      <c r="BS70" s="500">
        <f t="shared" si="35"/>
        <v>0</v>
      </c>
      <c r="BT70" s="500">
        <f t="shared" si="35"/>
        <v>0</v>
      </c>
      <c r="BU70" s="500">
        <f t="shared" si="35"/>
        <v>0</v>
      </c>
    </row>
    <row r="71" spans="1:73" s="24" customFormat="1" ht="12" customHeight="1" x14ac:dyDescent="0.25">
      <c r="A71" s="430" t="s">
        <v>78</v>
      </c>
      <c r="B71" s="495">
        <f t="shared" si="30"/>
        <v>0</v>
      </c>
      <c r="C71" s="499">
        <f t="shared" si="33"/>
        <v>0</v>
      </c>
      <c r="D71" s="500">
        <f>SUM(D58:D62)</f>
        <v>0</v>
      </c>
      <c r="E71" s="500">
        <f t="shared" ref="E71:BP71" si="36">SUM(E58:E62)</f>
        <v>0</v>
      </c>
      <c r="F71" s="500">
        <f t="shared" si="36"/>
        <v>0</v>
      </c>
      <c r="G71" s="500">
        <f t="shared" si="36"/>
        <v>0</v>
      </c>
      <c r="H71" s="500">
        <f t="shared" si="36"/>
        <v>0</v>
      </c>
      <c r="I71" s="500">
        <f t="shared" si="36"/>
        <v>0</v>
      </c>
      <c r="J71" s="500">
        <f t="shared" si="36"/>
        <v>0</v>
      </c>
      <c r="K71" s="500">
        <f t="shared" si="36"/>
        <v>0</v>
      </c>
      <c r="L71" s="500">
        <f t="shared" si="36"/>
        <v>0</v>
      </c>
      <c r="M71" s="500">
        <f t="shared" si="36"/>
        <v>0</v>
      </c>
      <c r="N71" s="500">
        <f t="shared" si="36"/>
        <v>0</v>
      </c>
      <c r="O71" s="500">
        <f t="shared" si="36"/>
        <v>0</v>
      </c>
      <c r="P71" s="500">
        <f t="shared" si="36"/>
        <v>0</v>
      </c>
      <c r="Q71" s="500">
        <f t="shared" si="36"/>
        <v>0</v>
      </c>
      <c r="R71" s="500">
        <f t="shared" si="36"/>
        <v>0</v>
      </c>
      <c r="S71" s="500">
        <f t="shared" si="36"/>
        <v>0</v>
      </c>
      <c r="T71" s="500">
        <f t="shared" si="36"/>
        <v>0</v>
      </c>
      <c r="U71" s="500">
        <f t="shared" si="36"/>
        <v>0</v>
      </c>
      <c r="V71" s="500">
        <f t="shared" si="36"/>
        <v>0</v>
      </c>
      <c r="W71" s="500">
        <f t="shared" si="36"/>
        <v>0</v>
      </c>
      <c r="X71" s="500">
        <f t="shared" si="36"/>
        <v>0</v>
      </c>
      <c r="Y71" s="500">
        <f t="shared" si="36"/>
        <v>0</v>
      </c>
      <c r="Z71" s="500">
        <f t="shared" si="36"/>
        <v>0</v>
      </c>
      <c r="AA71" s="500">
        <f t="shared" si="36"/>
        <v>0</v>
      </c>
      <c r="AB71" s="500">
        <f t="shared" si="36"/>
        <v>0</v>
      </c>
      <c r="AC71" s="500">
        <f t="shared" si="36"/>
        <v>0</v>
      </c>
      <c r="AD71" s="500">
        <f t="shared" si="36"/>
        <v>0</v>
      </c>
      <c r="AE71" s="500">
        <f t="shared" si="36"/>
        <v>0</v>
      </c>
      <c r="AF71" s="500">
        <f t="shared" si="36"/>
        <v>0</v>
      </c>
      <c r="AG71" s="500">
        <f t="shared" si="36"/>
        <v>0</v>
      </c>
      <c r="AH71" s="500">
        <f t="shared" si="36"/>
        <v>0</v>
      </c>
      <c r="AI71" s="500">
        <f t="shared" si="36"/>
        <v>0</v>
      </c>
      <c r="AJ71" s="500">
        <f t="shared" si="36"/>
        <v>0</v>
      </c>
      <c r="AK71" s="500">
        <f t="shared" si="36"/>
        <v>0</v>
      </c>
      <c r="AL71" s="500">
        <f t="shared" si="36"/>
        <v>0</v>
      </c>
      <c r="AM71" s="500">
        <f t="shared" si="36"/>
        <v>0</v>
      </c>
      <c r="AN71" s="500">
        <f t="shared" si="36"/>
        <v>0</v>
      </c>
      <c r="AO71" s="500">
        <f t="shared" si="36"/>
        <v>0</v>
      </c>
      <c r="AP71" s="500">
        <f t="shared" si="36"/>
        <v>0</v>
      </c>
      <c r="AQ71" s="500">
        <f t="shared" si="36"/>
        <v>0</v>
      </c>
      <c r="AR71" s="500">
        <f t="shared" si="36"/>
        <v>0</v>
      </c>
      <c r="AS71" s="500">
        <f t="shared" si="36"/>
        <v>0</v>
      </c>
      <c r="AT71" s="500">
        <f t="shared" si="36"/>
        <v>0</v>
      </c>
      <c r="AU71" s="500">
        <f t="shared" si="36"/>
        <v>0</v>
      </c>
      <c r="AV71" s="500">
        <f t="shared" si="36"/>
        <v>0</v>
      </c>
      <c r="AW71" s="500">
        <f t="shared" si="36"/>
        <v>0</v>
      </c>
      <c r="AX71" s="500">
        <f t="shared" si="36"/>
        <v>0</v>
      </c>
      <c r="AY71" s="500">
        <f t="shared" si="36"/>
        <v>0</v>
      </c>
      <c r="AZ71" s="500">
        <f t="shared" si="36"/>
        <v>0</v>
      </c>
      <c r="BA71" s="500">
        <f t="shared" si="36"/>
        <v>0</v>
      </c>
      <c r="BB71" s="500">
        <f t="shared" si="36"/>
        <v>0</v>
      </c>
      <c r="BC71" s="500">
        <f t="shared" si="36"/>
        <v>0</v>
      </c>
      <c r="BD71" s="500">
        <f t="shared" si="36"/>
        <v>0</v>
      </c>
      <c r="BE71" s="500">
        <f t="shared" si="36"/>
        <v>0</v>
      </c>
      <c r="BF71" s="500">
        <f t="shared" si="36"/>
        <v>0</v>
      </c>
      <c r="BG71" s="500">
        <f t="shared" si="36"/>
        <v>0</v>
      </c>
      <c r="BH71" s="500">
        <f t="shared" si="36"/>
        <v>0</v>
      </c>
      <c r="BI71" s="500">
        <f t="shared" si="36"/>
        <v>0</v>
      </c>
      <c r="BJ71" s="500">
        <f t="shared" si="36"/>
        <v>0</v>
      </c>
      <c r="BK71" s="500">
        <f t="shared" si="36"/>
        <v>0</v>
      </c>
      <c r="BL71" s="500">
        <f t="shared" si="36"/>
        <v>0</v>
      </c>
      <c r="BM71" s="500">
        <f t="shared" si="36"/>
        <v>0</v>
      </c>
      <c r="BN71" s="500">
        <f t="shared" si="36"/>
        <v>0</v>
      </c>
      <c r="BO71" s="500">
        <f t="shared" si="36"/>
        <v>0</v>
      </c>
      <c r="BP71" s="500">
        <f t="shared" si="36"/>
        <v>0</v>
      </c>
      <c r="BQ71" s="500">
        <f t="shared" ref="BQ71:BU71" si="37">SUM(BQ58:BQ62)</f>
        <v>0</v>
      </c>
      <c r="BR71" s="500">
        <f t="shared" si="37"/>
        <v>0</v>
      </c>
      <c r="BS71" s="500">
        <f t="shared" si="37"/>
        <v>0</v>
      </c>
      <c r="BT71" s="500">
        <f t="shared" si="37"/>
        <v>0</v>
      </c>
      <c r="BU71" s="500">
        <f t="shared" si="37"/>
        <v>0</v>
      </c>
    </row>
    <row r="72" spans="1:73" s="24" customFormat="1" ht="12" customHeight="1" x14ac:dyDescent="0.25">
      <c r="A72" s="430" t="s">
        <v>349</v>
      </c>
      <c r="B72" s="495">
        <f t="shared" si="30"/>
        <v>0</v>
      </c>
      <c r="C72" s="499">
        <f t="shared" si="33"/>
        <v>0</v>
      </c>
      <c r="D72" s="500">
        <f>SUM(D64:D68)</f>
        <v>0</v>
      </c>
      <c r="E72" s="500">
        <f t="shared" ref="E72:BP72" si="38">SUM(E64:E68)</f>
        <v>0</v>
      </c>
      <c r="F72" s="500">
        <f t="shared" si="38"/>
        <v>0</v>
      </c>
      <c r="G72" s="500">
        <f t="shared" si="38"/>
        <v>0</v>
      </c>
      <c r="H72" s="500">
        <f t="shared" si="38"/>
        <v>0</v>
      </c>
      <c r="I72" s="500">
        <f t="shared" si="38"/>
        <v>0</v>
      </c>
      <c r="J72" s="500">
        <f t="shared" si="38"/>
        <v>0</v>
      </c>
      <c r="K72" s="500">
        <f t="shared" si="38"/>
        <v>0</v>
      </c>
      <c r="L72" s="500">
        <f t="shared" si="38"/>
        <v>0</v>
      </c>
      <c r="M72" s="500">
        <f t="shared" si="38"/>
        <v>0</v>
      </c>
      <c r="N72" s="500">
        <f t="shared" si="38"/>
        <v>0</v>
      </c>
      <c r="O72" s="500">
        <f t="shared" si="38"/>
        <v>0</v>
      </c>
      <c r="P72" s="500">
        <f t="shared" si="38"/>
        <v>0</v>
      </c>
      <c r="Q72" s="500">
        <f t="shared" si="38"/>
        <v>0</v>
      </c>
      <c r="R72" s="500">
        <f t="shared" si="38"/>
        <v>0</v>
      </c>
      <c r="S72" s="500">
        <f t="shared" si="38"/>
        <v>0</v>
      </c>
      <c r="T72" s="500">
        <f t="shared" si="38"/>
        <v>0</v>
      </c>
      <c r="U72" s="500">
        <f t="shared" si="38"/>
        <v>0</v>
      </c>
      <c r="V72" s="500">
        <f t="shared" si="38"/>
        <v>0</v>
      </c>
      <c r="W72" s="500">
        <f t="shared" si="38"/>
        <v>0</v>
      </c>
      <c r="X72" s="500">
        <f t="shared" si="38"/>
        <v>0</v>
      </c>
      <c r="Y72" s="500">
        <f t="shared" si="38"/>
        <v>0</v>
      </c>
      <c r="Z72" s="500">
        <f t="shared" si="38"/>
        <v>0</v>
      </c>
      <c r="AA72" s="500">
        <f t="shared" si="38"/>
        <v>0</v>
      </c>
      <c r="AB72" s="500">
        <f t="shared" si="38"/>
        <v>0</v>
      </c>
      <c r="AC72" s="500">
        <f t="shared" si="38"/>
        <v>0</v>
      </c>
      <c r="AD72" s="500">
        <f t="shared" si="38"/>
        <v>0</v>
      </c>
      <c r="AE72" s="500">
        <f t="shared" si="38"/>
        <v>0</v>
      </c>
      <c r="AF72" s="500">
        <f t="shared" si="38"/>
        <v>0</v>
      </c>
      <c r="AG72" s="500">
        <f t="shared" si="38"/>
        <v>0</v>
      </c>
      <c r="AH72" s="500">
        <f t="shared" si="38"/>
        <v>0</v>
      </c>
      <c r="AI72" s="500">
        <f t="shared" si="38"/>
        <v>0</v>
      </c>
      <c r="AJ72" s="500">
        <f t="shared" si="38"/>
        <v>0</v>
      </c>
      <c r="AK72" s="500">
        <f t="shared" si="38"/>
        <v>0</v>
      </c>
      <c r="AL72" s="500">
        <f t="shared" si="38"/>
        <v>0</v>
      </c>
      <c r="AM72" s="500">
        <f t="shared" si="38"/>
        <v>0</v>
      </c>
      <c r="AN72" s="500">
        <f t="shared" si="38"/>
        <v>0</v>
      </c>
      <c r="AO72" s="500">
        <f t="shared" si="38"/>
        <v>0</v>
      </c>
      <c r="AP72" s="500">
        <f t="shared" si="38"/>
        <v>0</v>
      </c>
      <c r="AQ72" s="500">
        <f t="shared" si="38"/>
        <v>0</v>
      </c>
      <c r="AR72" s="500">
        <f t="shared" si="38"/>
        <v>0</v>
      </c>
      <c r="AS72" s="500">
        <f t="shared" si="38"/>
        <v>0</v>
      </c>
      <c r="AT72" s="500">
        <f t="shared" si="38"/>
        <v>0</v>
      </c>
      <c r="AU72" s="500">
        <f t="shared" si="38"/>
        <v>0</v>
      </c>
      <c r="AV72" s="500">
        <f t="shared" si="38"/>
        <v>0</v>
      </c>
      <c r="AW72" s="500">
        <f t="shared" si="38"/>
        <v>0</v>
      </c>
      <c r="AX72" s="500">
        <f t="shared" si="38"/>
        <v>0</v>
      </c>
      <c r="AY72" s="500">
        <f t="shared" si="38"/>
        <v>0</v>
      </c>
      <c r="AZ72" s="500">
        <f t="shared" si="38"/>
        <v>0</v>
      </c>
      <c r="BA72" s="500">
        <f t="shared" si="38"/>
        <v>0</v>
      </c>
      <c r="BB72" s="500">
        <f t="shared" si="38"/>
        <v>0</v>
      </c>
      <c r="BC72" s="500">
        <f t="shared" si="38"/>
        <v>0</v>
      </c>
      <c r="BD72" s="500">
        <f t="shared" si="38"/>
        <v>0</v>
      </c>
      <c r="BE72" s="500">
        <f t="shared" si="38"/>
        <v>0</v>
      </c>
      <c r="BF72" s="500">
        <f t="shared" si="38"/>
        <v>0</v>
      </c>
      <c r="BG72" s="500">
        <f t="shared" si="38"/>
        <v>0</v>
      </c>
      <c r="BH72" s="500">
        <f t="shared" si="38"/>
        <v>0</v>
      </c>
      <c r="BI72" s="500">
        <f t="shared" si="38"/>
        <v>0</v>
      </c>
      <c r="BJ72" s="500">
        <f t="shared" si="38"/>
        <v>0</v>
      </c>
      <c r="BK72" s="500">
        <f t="shared" si="38"/>
        <v>0</v>
      </c>
      <c r="BL72" s="500">
        <f t="shared" si="38"/>
        <v>0</v>
      </c>
      <c r="BM72" s="500">
        <f t="shared" si="38"/>
        <v>0</v>
      </c>
      <c r="BN72" s="500">
        <f t="shared" si="38"/>
        <v>0</v>
      </c>
      <c r="BO72" s="500">
        <f t="shared" si="38"/>
        <v>0</v>
      </c>
      <c r="BP72" s="500">
        <f t="shared" si="38"/>
        <v>0</v>
      </c>
      <c r="BQ72" s="500">
        <f t="shared" ref="BQ72:BU72" si="39">SUM(BQ64:BQ68)</f>
        <v>0</v>
      </c>
      <c r="BR72" s="500">
        <f t="shared" si="39"/>
        <v>0</v>
      </c>
      <c r="BS72" s="500">
        <f t="shared" si="39"/>
        <v>0</v>
      </c>
      <c r="BT72" s="500">
        <f t="shared" si="39"/>
        <v>0</v>
      </c>
      <c r="BU72" s="500">
        <f t="shared" si="39"/>
        <v>0</v>
      </c>
    </row>
    <row r="73" spans="1:73" s="24" customFormat="1" ht="12" customHeight="1" x14ac:dyDescent="0.25">
      <c r="A73" s="6" t="s">
        <v>79</v>
      </c>
      <c r="B73" s="495">
        <f t="shared" si="30"/>
        <v>0</v>
      </c>
      <c r="C73" s="499">
        <f>SUM(D73:BU73)</f>
        <v>0</v>
      </c>
      <c r="D73" s="500">
        <f>SUM(D69:D72)</f>
        <v>0</v>
      </c>
      <c r="E73" s="500">
        <f t="shared" ref="E73:BP73" si="40">SUM(E69:E72)</f>
        <v>0</v>
      </c>
      <c r="F73" s="500">
        <f t="shared" si="40"/>
        <v>0</v>
      </c>
      <c r="G73" s="500">
        <f t="shared" si="40"/>
        <v>0</v>
      </c>
      <c r="H73" s="500">
        <f t="shared" si="40"/>
        <v>0</v>
      </c>
      <c r="I73" s="500">
        <f t="shared" si="40"/>
        <v>0</v>
      </c>
      <c r="J73" s="500">
        <f t="shared" si="40"/>
        <v>0</v>
      </c>
      <c r="K73" s="500">
        <f t="shared" si="40"/>
        <v>0</v>
      </c>
      <c r="L73" s="500">
        <f t="shared" si="40"/>
        <v>0</v>
      </c>
      <c r="M73" s="500">
        <f t="shared" si="40"/>
        <v>0</v>
      </c>
      <c r="N73" s="500">
        <f t="shared" si="40"/>
        <v>0</v>
      </c>
      <c r="O73" s="500">
        <f t="shared" si="40"/>
        <v>0</v>
      </c>
      <c r="P73" s="500">
        <f t="shared" si="40"/>
        <v>0</v>
      </c>
      <c r="Q73" s="500">
        <f t="shared" si="40"/>
        <v>0</v>
      </c>
      <c r="R73" s="500">
        <f t="shared" si="40"/>
        <v>0</v>
      </c>
      <c r="S73" s="500">
        <f t="shared" si="40"/>
        <v>0</v>
      </c>
      <c r="T73" s="500">
        <f t="shared" si="40"/>
        <v>0</v>
      </c>
      <c r="U73" s="500">
        <f t="shared" si="40"/>
        <v>0</v>
      </c>
      <c r="V73" s="500">
        <f t="shared" si="40"/>
        <v>0</v>
      </c>
      <c r="W73" s="500">
        <f t="shared" si="40"/>
        <v>0</v>
      </c>
      <c r="X73" s="500">
        <f t="shared" si="40"/>
        <v>0</v>
      </c>
      <c r="Y73" s="500">
        <f t="shared" si="40"/>
        <v>0</v>
      </c>
      <c r="Z73" s="500">
        <f t="shared" si="40"/>
        <v>0</v>
      </c>
      <c r="AA73" s="500">
        <f t="shared" si="40"/>
        <v>0</v>
      </c>
      <c r="AB73" s="500">
        <f t="shared" si="40"/>
        <v>0</v>
      </c>
      <c r="AC73" s="500">
        <f t="shared" si="40"/>
        <v>0</v>
      </c>
      <c r="AD73" s="500">
        <f t="shared" si="40"/>
        <v>0</v>
      </c>
      <c r="AE73" s="500">
        <f t="shared" si="40"/>
        <v>0</v>
      </c>
      <c r="AF73" s="500">
        <f t="shared" si="40"/>
        <v>0</v>
      </c>
      <c r="AG73" s="500">
        <f t="shared" si="40"/>
        <v>0</v>
      </c>
      <c r="AH73" s="500">
        <f t="shared" si="40"/>
        <v>0</v>
      </c>
      <c r="AI73" s="500">
        <f t="shared" si="40"/>
        <v>0</v>
      </c>
      <c r="AJ73" s="500">
        <f t="shared" si="40"/>
        <v>0</v>
      </c>
      <c r="AK73" s="500">
        <f t="shared" si="40"/>
        <v>0</v>
      </c>
      <c r="AL73" s="500">
        <f t="shared" si="40"/>
        <v>0</v>
      </c>
      <c r="AM73" s="500">
        <f t="shared" si="40"/>
        <v>0</v>
      </c>
      <c r="AN73" s="500">
        <f t="shared" si="40"/>
        <v>0</v>
      </c>
      <c r="AO73" s="500">
        <f t="shared" si="40"/>
        <v>0</v>
      </c>
      <c r="AP73" s="500">
        <f t="shared" si="40"/>
        <v>0</v>
      </c>
      <c r="AQ73" s="500">
        <f t="shared" si="40"/>
        <v>0</v>
      </c>
      <c r="AR73" s="500">
        <f t="shared" si="40"/>
        <v>0</v>
      </c>
      <c r="AS73" s="500">
        <f t="shared" si="40"/>
        <v>0</v>
      </c>
      <c r="AT73" s="500">
        <f t="shared" si="40"/>
        <v>0</v>
      </c>
      <c r="AU73" s="500">
        <f t="shared" si="40"/>
        <v>0</v>
      </c>
      <c r="AV73" s="500">
        <f t="shared" si="40"/>
        <v>0</v>
      </c>
      <c r="AW73" s="500">
        <f t="shared" si="40"/>
        <v>0</v>
      </c>
      <c r="AX73" s="500">
        <f t="shared" si="40"/>
        <v>0</v>
      </c>
      <c r="AY73" s="500">
        <f t="shared" si="40"/>
        <v>0</v>
      </c>
      <c r="AZ73" s="500">
        <f t="shared" si="40"/>
        <v>0</v>
      </c>
      <c r="BA73" s="500">
        <f t="shared" si="40"/>
        <v>0</v>
      </c>
      <c r="BB73" s="500">
        <f t="shared" si="40"/>
        <v>0</v>
      </c>
      <c r="BC73" s="500">
        <f t="shared" si="40"/>
        <v>0</v>
      </c>
      <c r="BD73" s="500">
        <f t="shared" si="40"/>
        <v>0</v>
      </c>
      <c r="BE73" s="500">
        <f t="shared" si="40"/>
        <v>0</v>
      </c>
      <c r="BF73" s="500">
        <f t="shared" si="40"/>
        <v>0</v>
      </c>
      <c r="BG73" s="500">
        <f t="shared" si="40"/>
        <v>0</v>
      </c>
      <c r="BH73" s="500">
        <f t="shared" si="40"/>
        <v>0</v>
      </c>
      <c r="BI73" s="500">
        <f t="shared" si="40"/>
        <v>0</v>
      </c>
      <c r="BJ73" s="500">
        <f t="shared" si="40"/>
        <v>0</v>
      </c>
      <c r="BK73" s="500">
        <f t="shared" si="40"/>
        <v>0</v>
      </c>
      <c r="BL73" s="500">
        <f t="shared" si="40"/>
        <v>0</v>
      </c>
      <c r="BM73" s="500">
        <f t="shared" si="40"/>
        <v>0</v>
      </c>
      <c r="BN73" s="500">
        <f t="shared" si="40"/>
        <v>0</v>
      </c>
      <c r="BO73" s="500">
        <f t="shared" si="40"/>
        <v>0</v>
      </c>
      <c r="BP73" s="500">
        <f t="shared" si="40"/>
        <v>0</v>
      </c>
      <c r="BQ73" s="500">
        <f t="shared" ref="BQ73:BU73" si="41">SUM(BQ69:BQ72)</f>
        <v>0</v>
      </c>
      <c r="BR73" s="500">
        <f t="shared" si="41"/>
        <v>0</v>
      </c>
      <c r="BS73" s="500">
        <f t="shared" si="41"/>
        <v>0</v>
      </c>
      <c r="BT73" s="500">
        <f t="shared" si="41"/>
        <v>0</v>
      </c>
      <c r="BU73" s="500">
        <f t="shared" si="41"/>
        <v>0</v>
      </c>
    </row>
    <row r="74" spans="1:73" s="66" customFormat="1" ht="12" customHeight="1" x14ac:dyDescent="0.2">
      <c r="A74" s="72"/>
      <c r="B74" s="7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c r="AV74" s="191"/>
      <c r="AW74" s="191"/>
      <c r="AX74" s="191"/>
      <c r="AY74" s="191"/>
      <c r="AZ74" s="191"/>
      <c r="BA74" s="191"/>
      <c r="BB74" s="191"/>
      <c r="BC74" s="191"/>
      <c r="BD74" s="191"/>
      <c r="BE74" s="191"/>
      <c r="BF74" s="191"/>
      <c r="BG74" s="191"/>
      <c r="BH74" s="191"/>
      <c r="BI74" s="191"/>
      <c r="BJ74" s="191"/>
      <c r="BK74" s="191"/>
      <c r="BL74" s="191"/>
      <c r="BM74" s="191"/>
      <c r="BN74" s="191"/>
      <c r="BO74" s="191"/>
      <c r="BP74" s="191"/>
    </row>
    <row r="75" spans="1:73" s="8" customFormat="1" ht="12" customHeight="1" x14ac:dyDescent="0.25">
      <c r="A75" s="68" t="s">
        <v>602</v>
      </c>
      <c r="B75" s="80" t="s">
        <v>424</v>
      </c>
      <c r="C75" s="242" t="s">
        <v>358</v>
      </c>
      <c r="D75" s="252" t="str">
        <f t="shared" ref="D75:AI75" si="42">D4</f>
        <v/>
      </c>
      <c r="E75" s="252" t="str">
        <f t="shared" si="42"/>
        <v/>
      </c>
      <c r="F75" s="252" t="str">
        <f t="shared" si="42"/>
        <v/>
      </c>
      <c r="G75" s="252" t="str">
        <f t="shared" si="42"/>
        <v/>
      </c>
      <c r="H75" s="252" t="str">
        <f t="shared" si="42"/>
        <v/>
      </c>
      <c r="I75" s="252" t="str">
        <f t="shared" si="42"/>
        <v/>
      </c>
      <c r="J75" s="252" t="str">
        <f t="shared" si="42"/>
        <v/>
      </c>
      <c r="K75" s="252" t="str">
        <f t="shared" si="42"/>
        <v/>
      </c>
      <c r="L75" s="252" t="str">
        <f t="shared" si="42"/>
        <v/>
      </c>
      <c r="M75" s="252" t="str">
        <f t="shared" si="42"/>
        <v/>
      </c>
      <c r="N75" s="252" t="str">
        <f t="shared" si="42"/>
        <v/>
      </c>
      <c r="O75" s="252" t="str">
        <f t="shared" si="42"/>
        <v/>
      </c>
      <c r="P75" s="252" t="str">
        <f t="shared" si="42"/>
        <v/>
      </c>
      <c r="Q75" s="252" t="str">
        <f t="shared" si="42"/>
        <v/>
      </c>
      <c r="R75" s="252" t="str">
        <f t="shared" si="42"/>
        <v/>
      </c>
      <c r="S75" s="252" t="str">
        <f t="shared" si="42"/>
        <v/>
      </c>
      <c r="T75" s="252" t="str">
        <f t="shared" si="42"/>
        <v/>
      </c>
      <c r="U75" s="252" t="str">
        <f t="shared" si="42"/>
        <v/>
      </c>
      <c r="V75" s="252" t="str">
        <f t="shared" si="42"/>
        <v/>
      </c>
      <c r="W75" s="252" t="str">
        <f t="shared" si="42"/>
        <v/>
      </c>
      <c r="X75" s="252" t="str">
        <f t="shared" si="42"/>
        <v/>
      </c>
      <c r="Y75" s="252" t="str">
        <f t="shared" si="42"/>
        <v/>
      </c>
      <c r="Z75" s="252" t="str">
        <f t="shared" si="42"/>
        <v/>
      </c>
      <c r="AA75" s="252" t="str">
        <f t="shared" si="42"/>
        <v/>
      </c>
      <c r="AB75" s="252" t="str">
        <f t="shared" si="42"/>
        <v/>
      </c>
      <c r="AC75" s="252" t="str">
        <f t="shared" si="42"/>
        <v/>
      </c>
      <c r="AD75" s="252" t="str">
        <f t="shared" si="42"/>
        <v/>
      </c>
      <c r="AE75" s="252" t="str">
        <f t="shared" si="42"/>
        <v/>
      </c>
      <c r="AF75" s="252" t="str">
        <f t="shared" si="42"/>
        <v/>
      </c>
      <c r="AG75" s="252" t="str">
        <f t="shared" si="42"/>
        <v/>
      </c>
      <c r="AH75" s="252" t="str">
        <f t="shared" si="42"/>
        <v/>
      </c>
      <c r="AI75" s="252" t="str">
        <f t="shared" si="42"/>
        <v/>
      </c>
      <c r="AJ75" s="252" t="str">
        <f t="shared" ref="AJ75:BP75" si="43">AJ4</f>
        <v/>
      </c>
      <c r="AK75" s="252" t="str">
        <f t="shared" si="43"/>
        <v/>
      </c>
      <c r="AL75" s="252" t="str">
        <f t="shared" si="43"/>
        <v/>
      </c>
      <c r="AM75" s="252" t="str">
        <f t="shared" si="43"/>
        <v/>
      </c>
      <c r="AN75" s="252" t="str">
        <f t="shared" si="43"/>
        <v/>
      </c>
      <c r="AO75" s="252" t="str">
        <f t="shared" si="43"/>
        <v/>
      </c>
      <c r="AP75" s="252" t="str">
        <f t="shared" si="43"/>
        <v/>
      </c>
      <c r="AQ75" s="252" t="str">
        <f t="shared" si="43"/>
        <v/>
      </c>
      <c r="AR75" s="252" t="str">
        <f t="shared" si="43"/>
        <v/>
      </c>
      <c r="AS75" s="252" t="str">
        <f t="shared" si="43"/>
        <v/>
      </c>
      <c r="AT75" s="252" t="str">
        <f t="shared" si="43"/>
        <v/>
      </c>
      <c r="AU75" s="252" t="str">
        <f t="shared" si="43"/>
        <v/>
      </c>
      <c r="AV75" s="252" t="str">
        <f t="shared" si="43"/>
        <v/>
      </c>
      <c r="AW75" s="252" t="str">
        <f t="shared" si="43"/>
        <v/>
      </c>
      <c r="AX75" s="252" t="str">
        <f t="shared" si="43"/>
        <v/>
      </c>
      <c r="AY75" s="252" t="str">
        <f t="shared" si="43"/>
        <v/>
      </c>
      <c r="AZ75" s="252" t="str">
        <f t="shared" si="43"/>
        <v/>
      </c>
      <c r="BA75" s="252" t="str">
        <f t="shared" si="43"/>
        <v/>
      </c>
      <c r="BB75" s="252" t="str">
        <f t="shared" si="43"/>
        <v/>
      </c>
      <c r="BC75" s="252" t="str">
        <f t="shared" si="43"/>
        <v/>
      </c>
      <c r="BD75" s="252" t="str">
        <f t="shared" si="43"/>
        <v/>
      </c>
      <c r="BE75" s="252" t="str">
        <f t="shared" si="43"/>
        <v/>
      </c>
      <c r="BF75" s="252" t="str">
        <f t="shared" si="43"/>
        <v/>
      </c>
      <c r="BG75" s="252" t="str">
        <f t="shared" si="43"/>
        <v/>
      </c>
      <c r="BH75" s="252" t="str">
        <f t="shared" si="43"/>
        <v/>
      </c>
      <c r="BI75" s="252" t="str">
        <f t="shared" si="43"/>
        <v/>
      </c>
      <c r="BJ75" s="252" t="str">
        <f t="shared" si="43"/>
        <v/>
      </c>
      <c r="BK75" s="252" t="str">
        <f t="shared" si="43"/>
        <v/>
      </c>
      <c r="BL75" s="252" t="str">
        <f t="shared" si="43"/>
        <v/>
      </c>
      <c r="BM75" s="252" t="str">
        <f t="shared" si="43"/>
        <v/>
      </c>
      <c r="BN75" s="252" t="str">
        <f t="shared" si="43"/>
        <v/>
      </c>
      <c r="BO75" s="252" t="str">
        <f t="shared" si="43"/>
        <v/>
      </c>
      <c r="BP75" s="252" t="str">
        <f t="shared" si="43"/>
        <v/>
      </c>
      <c r="BQ75" s="252" t="str">
        <f t="shared" ref="BQ75:BU75" si="44">BQ4</f>
        <v/>
      </c>
      <c r="BR75" s="252" t="str">
        <f t="shared" si="44"/>
        <v/>
      </c>
      <c r="BS75" s="252" t="str">
        <f t="shared" si="44"/>
        <v/>
      </c>
      <c r="BT75" s="252" t="str">
        <f t="shared" si="44"/>
        <v/>
      </c>
      <c r="BU75" s="252" t="str">
        <f t="shared" si="44"/>
        <v/>
      </c>
    </row>
    <row r="76" spans="1:73" s="264" customFormat="1" x14ac:dyDescent="0.2">
      <c r="A76" s="168"/>
      <c r="B76" s="627"/>
      <c r="C76" s="263">
        <f t="shared" ref="C76:C80" si="45">SUM(D76:BU76)</f>
        <v>0</v>
      </c>
      <c r="D76" s="433"/>
      <c r="E76" s="433"/>
      <c r="F76" s="433"/>
      <c r="G76" s="433"/>
      <c r="H76" s="433"/>
      <c r="I76" s="433"/>
      <c r="J76" s="433"/>
      <c r="K76" s="433"/>
      <c r="L76" s="433"/>
      <c r="M76" s="433"/>
      <c r="N76" s="433"/>
      <c r="O76" s="433"/>
      <c r="P76" s="433"/>
      <c r="Q76" s="433"/>
      <c r="R76" s="433"/>
      <c r="S76" s="433"/>
      <c r="T76" s="433"/>
      <c r="U76" s="433"/>
      <c r="V76" s="433"/>
      <c r="W76" s="433"/>
      <c r="X76" s="433"/>
      <c r="Y76" s="433"/>
      <c r="Z76" s="433"/>
      <c r="AA76" s="433"/>
      <c r="AB76" s="433"/>
      <c r="AC76" s="433"/>
      <c r="AD76" s="433"/>
      <c r="AE76" s="433"/>
      <c r="AF76" s="433"/>
      <c r="AG76" s="433"/>
      <c r="AH76" s="433"/>
      <c r="AI76" s="433"/>
      <c r="AJ76" s="433"/>
      <c r="AK76" s="433"/>
      <c r="AL76" s="433"/>
      <c r="AM76" s="433"/>
      <c r="AN76" s="433"/>
      <c r="AO76" s="433"/>
      <c r="AP76" s="433"/>
      <c r="AQ76" s="433"/>
      <c r="AR76" s="433"/>
      <c r="AS76" s="433"/>
      <c r="AT76" s="433"/>
      <c r="AU76" s="433"/>
      <c r="AV76" s="433"/>
      <c r="AW76" s="433"/>
      <c r="AX76" s="433"/>
      <c r="AY76" s="433"/>
      <c r="AZ76" s="433"/>
      <c r="BA76" s="433"/>
      <c r="BB76" s="433"/>
      <c r="BC76" s="433"/>
      <c r="BD76" s="433"/>
      <c r="BE76" s="433"/>
      <c r="BF76" s="433"/>
      <c r="BG76" s="433"/>
      <c r="BH76" s="433"/>
      <c r="BI76" s="433"/>
      <c r="BJ76" s="433"/>
      <c r="BK76" s="433"/>
      <c r="BL76" s="433"/>
      <c r="BM76" s="433"/>
      <c r="BN76" s="433"/>
      <c r="BO76" s="433"/>
      <c r="BP76" s="433"/>
      <c r="BQ76" s="433"/>
      <c r="BR76" s="433"/>
      <c r="BS76" s="433"/>
      <c r="BT76" s="433"/>
      <c r="BU76" s="433"/>
    </row>
    <row r="77" spans="1:73" s="264" customFormat="1" x14ac:dyDescent="0.2">
      <c r="A77" s="168"/>
      <c r="B77" s="625"/>
      <c r="C77" s="263">
        <f t="shared" si="45"/>
        <v>0</v>
      </c>
      <c r="D77" s="433"/>
      <c r="E77" s="433"/>
      <c r="F77" s="433"/>
      <c r="G77" s="433"/>
      <c r="H77" s="433"/>
      <c r="I77" s="433"/>
      <c r="J77" s="433"/>
      <c r="K77" s="433"/>
      <c r="L77" s="433"/>
      <c r="M77" s="433"/>
      <c r="N77" s="433"/>
      <c r="O77" s="433"/>
      <c r="P77" s="433"/>
      <c r="Q77" s="433"/>
      <c r="R77" s="433"/>
      <c r="S77" s="433"/>
      <c r="T77" s="433"/>
      <c r="U77" s="433"/>
      <c r="V77" s="433"/>
      <c r="W77" s="433"/>
      <c r="X77" s="433"/>
      <c r="Y77" s="433"/>
      <c r="Z77" s="433"/>
      <c r="AA77" s="433"/>
      <c r="AB77" s="433"/>
      <c r="AC77" s="433"/>
      <c r="AD77" s="433"/>
      <c r="AE77" s="433"/>
      <c r="AF77" s="433"/>
      <c r="AG77" s="433"/>
      <c r="AH77" s="433"/>
      <c r="AI77" s="433"/>
      <c r="AJ77" s="433"/>
      <c r="AK77" s="433"/>
      <c r="AL77" s="433"/>
      <c r="AM77" s="433"/>
      <c r="AN77" s="433"/>
      <c r="AO77" s="433"/>
      <c r="AP77" s="433"/>
      <c r="AQ77" s="433"/>
      <c r="AR77" s="433"/>
      <c r="AS77" s="433"/>
      <c r="AT77" s="433"/>
      <c r="AU77" s="433"/>
      <c r="AV77" s="433"/>
      <c r="AW77" s="433"/>
      <c r="AX77" s="433"/>
      <c r="AY77" s="433"/>
      <c r="AZ77" s="433"/>
      <c r="BA77" s="433"/>
      <c r="BB77" s="433"/>
      <c r="BC77" s="433"/>
      <c r="BD77" s="433"/>
      <c r="BE77" s="433"/>
      <c r="BF77" s="433"/>
      <c r="BG77" s="433"/>
      <c r="BH77" s="433"/>
      <c r="BI77" s="433"/>
      <c r="BJ77" s="433"/>
      <c r="BK77" s="433"/>
      <c r="BL77" s="433"/>
      <c r="BM77" s="433"/>
      <c r="BN77" s="433"/>
      <c r="BO77" s="433"/>
      <c r="BP77" s="433"/>
      <c r="BQ77" s="433"/>
      <c r="BR77" s="433"/>
      <c r="BS77" s="433"/>
      <c r="BT77" s="433"/>
      <c r="BU77" s="433"/>
    </row>
    <row r="78" spans="1:73" s="264" customFormat="1" x14ac:dyDescent="0.2">
      <c r="A78" s="168"/>
      <c r="B78" s="625"/>
      <c r="C78" s="263">
        <f t="shared" si="45"/>
        <v>0</v>
      </c>
      <c r="D78" s="433"/>
      <c r="E78" s="433"/>
      <c r="F78" s="433"/>
      <c r="G78" s="433"/>
      <c r="H78" s="433"/>
      <c r="I78" s="433"/>
      <c r="J78" s="433"/>
      <c r="K78" s="433"/>
      <c r="L78" s="433"/>
      <c r="M78" s="433"/>
      <c r="N78" s="433"/>
      <c r="O78" s="433"/>
      <c r="P78" s="433"/>
      <c r="Q78" s="433"/>
      <c r="R78" s="433"/>
      <c r="S78" s="433"/>
      <c r="T78" s="433"/>
      <c r="U78" s="433"/>
      <c r="V78" s="433"/>
      <c r="W78" s="433"/>
      <c r="X78" s="433"/>
      <c r="Y78" s="433"/>
      <c r="Z78" s="433"/>
      <c r="AA78" s="433"/>
      <c r="AB78" s="433"/>
      <c r="AC78" s="433"/>
      <c r="AD78" s="433"/>
      <c r="AE78" s="433"/>
      <c r="AF78" s="433"/>
      <c r="AG78" s="433"/>
      <c r="AH78" s="433"/>
      <c r="AI78" s="433"/>
      <c r="AJ78" s="433"/>
      <c r="AK78" s="433"/>
      <c r="AL78" s="433"/>
      <c r="AM78" s="433"/>
      <c r="AN78" s="433"/>
      <c r="AO78" s="433"/>
      <c r="AP78" s="433"/>
      <c r="AQ78" s="433"/>
      <c r="AR78" s="433"/>
      <c r="AS78" s="433"/>
      <c r="AT78" s="433"/>
      <c r="AU78" s="433"/>
      <c r="AV78" s="433"/>
      <c r="AW78" s="433"/>
      <c r="AX78" s="433"/>
      <c r="AY78" s="433"/>
      <c r="AZ78" s="433"/>
      <c r="BA78" s="433"/>
      <c r="BB78" s="433"/>
      <c r="BC78" s="433"/>
      <c r="BD78" s="433"/>
      <c r="BE78" s="433"/>
      <c r="BF78" s="433"/>
      <c r="BG78" s="433"/>
      <c r="BH78" s="433"/>
      <c r="BI78" s="433"/>
      <c r="BJ78" s="433"/>
      <c r="BK78" s="433"/>
      <c r="BL78" s="433"/>
      <c r="BM78" s="433"/>
      <c r="BN78" s="433"/>
      <c r="BO78" s="433"/>
      <c r="BP78" s="433"/>
      <c r="BQ78" s="433"/>
      <c r="BR78" s="433"/>
      <c r="BS78" s="433"/>
      <c r="BT78" s="433"/>
      <c r="BU78" s="433"/>
    </row>
    <row r="79" spans="1:73" s="264" customFormat="1" x14ac:dyDescent="0.2">
      <c r="A79" s="168"/>
      <c r="B79" s="625"/>
      <c r="C79" s="263">
        <f t="shared" si="45"/>
        <v>0</v>
      </c>
      <c r="D79" s="433"/>
      <c r="E79" s="433"/>
      <c r="F79" s="433"/>
      <c r="G79" s="433"/>
      <c r="H79" s="433"/>
      <c r="I79" s="433"/>
      <c r="J79" s="433"/>
      <c r="K79" s="433"/>
      <c r="L79" s="433"/>
      <c r="M79" s="433"/>
      <c r="N79" s="433"/>
      <c r="O79" s="433"/>
      <c r="P79" s="433"/>
      <c r="Q79" s="433"/>
      <c r="R79" s="433"/>
      <c r="S79" s="433"/>
      <c r="T79" s="433"/>
      <c r="U79" s="433"/>
      <c r="V79" s="433"/>
      <c r="W79" s="433"/>
      <c r="X79" s="433"/>
      <c r="Y79" s="433"/>
      <c r="Z79" s="433"/>
      <c r="AA79" s="433"/>
      <c r="AB79" s="433"/>
      <c r="AC79" s="433"/>
      <c r="AD79" s="433"/>
      <c r="AE79" s="433"/>
      <c r="AF79" s="433"/>
      <c r="AG79" s="433"/>
      <c r="AH79" s="433"/>
      <c r="AI79" s="433"/>
      <c r="AJ79" s="433"/>
      <c r="AK79" s="433"/>
      <c r="AL79" s="433"/>
      <c r="AM79" s="433"/>
      <c r="AN79" s="433"/>
      <c r="AO79" s="433"/>
      <c r="AP79" s="433"/>
      <c r="AQ79" s="433"/>
      <c r="AR79" s="433"/>
      <c r="AS79" s="433"/>
      <c r="AT79" s="433"/>
      <c r="AU79" s="433"/>
      <c r="AV79" s="433"/>
      <c r="AW79" s="433"/>
      <c r="AX79" s="433"/>
      <c r="AY79" s="433"/>
      <c r="AZ79" s="433"/>
      <c r="BA79" s="433"/>
      <c r="BB79" s="433"/>
      <c r="BC79" s="433"/>
      <c r="BD79" s="433"/>
      <c r="BE79" s="433"/>
      <c r="BF79" s="433"/>
      <c r="BG79" s="433"/>
      <c r="BH79" s="433"/>
      <c r="BI79" s="433"/>
      <c r="BJ79" s="433"/>
      <c r="BK79" s="433"/>
      <c r="BL79" s="433"/>
      <c r="BM79" s="433"/>
      <c r="BN79" s="433"/>
      <c r="BO79" s="433"/>
      <c r="BP79" s="433"/>
      <c r="BQ79" s="433"/>
      <c r="BR79" s="433"/>
      <c r="BS79" s="433"/>
      <c r="BT79" s="433"/>
      <c r="BU79" s="433"/>
    </row>
    <row r="80" spans="1:73" s="264" customFormat="1" x14ac:dyDescent="0.2">
      <c r="A80" s="168"/>
      <c r="B80" s="626"/>
      <c r="C80" s="263">
        <f t="shared" si="45"/>
        <v>0</v>
      </c>
      <c r="D80" s="433"/>
      <c r="E80" s="433"/>
      <c r="F80" s="433"/>
      <c r="G80" s="433"/>
      <c r="H80" s="433"/>
      <c r="I80" s="433"/>
      <c r="J80" s="433"/>
      <c r="K80" s="433"/>
      <c r="L80" s="433"/>
      <c r="M80" s="433"/>
      <c r="N80" s="433"/>
      <c r="O80" s="433"/>
      <c r="P80" s="433"/>
      <c r="Q80" s="433"/>
      <c r="R80" s="433"/>
      <c r="S80" s="433"/>
      <c r="T80" s="433"/>
      <c r="U80" s="433"/>
      <c r="V80" s="433"/>
      <c r="W80" s="433"/>
      <c r="X80" s="433"/>
      <c r="Y80" s="433"/>
      <c r="Z80" s="433"/>
      <c r="AA80" s="433"/>
      <c r="AB80" s="433"/>
      <c r="AC80" s="433"/>
      <c r="AD80" s="433"/>
      <c r="AE80" s="433"/>
      <c r="AF80" s="433"/>
      <c r="AG80" s="433"/>
      <c r="AH80" s="433"/>
      <c r="AI80" s="433"/>
      <c r="AJ80" s="433"/>
      <c r="AK80" s="433"/>
      <c r="AL80" s="433"/>
      <c r="AM80" s="433"/>
      <c r="AN80" s="433"/>
      <c r="AO80" s="433"/>
      <c r="AP80" s="433"/>
      <c r="AQ80" s="433"/>
      <c r="AR80" s="433"/>
      <c r="AS80" s="433"/>
      <c r="AT80" s="433"/>
      <c r="AU80" s="433"/>
      <c r="AV80" s="433"/>
      <c r="AW80" s="433"/>
      <c r="AX80" s="433"/>
      <c r="AY80" s="433"/>
      <c r="AZ80" s="433"/>
      <c r="BA80" s="433"/>
      <c r="BB80" s="433"/>
      <c r="BC80" s="433"/>
      <c r="BD80" s="433"/>
      <c r="BE80" s="433"/>
      <c r="BF80" s="433"/>
      <c r="BG80" s="433"/>
      <c r="BH80" s="433"/>
      <c r="BI80" s="433"/>
      <c r="BJ80" s="433"/>
      <c r="BK80" s="433"/>
      <c r="BL80" s="433"/>
      <c r="BM80" s="433"/>
      <c r="BN80" s="433"/>
      <c r="BO80" s="433"/>
      <c r="BP80" s="433"/>
      <c r="BQ80" s="433"/>
      <c r="BR80" s="433"/>
      <c r="BS80" s="433"/>
      <c r="BT80" s="433"/>
      <c r="BU80" s="433"/>
    </row>
    <row r="81" spans="1:73" s="505" customFormat="1" ht="12" customHeight="1" x14ac:dyDescent="0.25">
      <c r="A81" s="6" t="s">
        <v>80</v>
      </c>
      <c r="B81" s="495">
        <f>B120</f>
        <v>0</v>
      </c>
      <c r="C81" s="499">
        <f>SUM(D81:BU81)</f>
        <v>0</v>
      </c>
      <c r="D81" s="503">
        <f t="shared" ref="D81:BO81" si="46">SUM(D76:D80)</f>
        <v>0</v>
      </c>
      <c r="E81" s="503">
        <f t="shared" si="46"/>
        <v>0</v>
      </c>
      <c r="F81" s="503">
        <f t="shared" si="46"/>
        <v>0</v>
      </c>
      <c r="G81" s="503">
        <f t="shared" si="46"/>
        <v>0</v>
      </c>
      <c r="H81" s="503">
        <f t="shared" si="46"/>
        <v>0</v>
      </c>
      <c r="I81" s="503">
        <f t="shared" si="46"/>
        <v>0</v>
      </c>
      <c r="J81" s="503">
        <f t="shared" si="46"/>
        <v>0</v>
      </c>
      <c r="K81" s="503">
        <f t="shared" si="46"/>
        <v>0</v>
      </c>
      <c r="L81" s="503">
        <f t="shared" si="46"/>
        <v>0</v>
      </c>
      <c r="M81" s="503">
        <f t="shared" si="46"/>
        <v>0</v>
      </c>
      <c r="N81" s="503">
        <f t="shared" si="46"/>
        <v>0</v>
      </c>
      <c r="O81" s="503">
        <f t="shared" si="46"/>
        <v>0</v>
      </c>
      <c r="P81" s="503">
        <f t="shared" si="46"/>
        <v>0</v>
      </c>
      <c r="Q81" s="503">
        <f t="shared" si="46"/>
        <v>0</v>
      </c>
      <c r="R81" s="503">
        <f t="shared" si="46"/>
        <v>0</v>
      </c>
      <c r="S81" s="503">
        <f t="shared" si="46"/>
        <v>0</v>
      </c>
      <c r="T81" s="503">
        <f t="shared" si="46"/>
        <v>0</v>
      </c>
      <c r="U81" s="503">
        <f t="shared" si="46"/>
        <v>0</v>
      </c>
      <c r="V81" s="503">
        <f t="shared" si="46"/>
        <v>0</v>
      </c>
      <c r="W81" s="503">
        <f t="shared" si="46"/>
        <v>0</v>
      </c>
      <c r="X81" s="503">
        <f t="shared" si="46"/>
        <v>0</v>
      </c>
      <c r="Y81" s="503">
        <f t="shared" si="46"/>
        <v>0</v>
      </c>
      <c r="Z81" s="503">
        <f t="shared" si="46"/>
        <v>0</v>
      </c>
      <c r="AA81" s="503">
        <f t="shared" si="46"/>
        <v>0</v>
      </c>
      <c r="AB81" s="503">
        <f t="shared" si="46"/>
        <v>0</v>
      </c>
      <c r="AC81" s="503">
        <f t="shared" si="46"/>
        <v>0</v>
      </c>
      <c r="AD81" s="503">
        <f t="shared" si="46"/>
        <v>0</v>
      </c>
      <c r="AE81" s="503">
        <f t="shared" si="46"/>
        <v>0</v>
      </c>
      <c r="AF81" s="503">
        <f t="shared" si="46"/>
        <v>0</v>
      </c>
      <c r="AG81" s="503">
        <f t="shared" si="46"/>
        <v>0</v>
      </c>
      <c r="AH81" s="503">
        <f t="shared" si="46"/>
        <v>0</v>
      </c>
      <c r="AI81" s="503">
        <f t="shared" si="46"/>
        <v>0</v>
      </c>
      <c r="AJ81" s="503">
        <f t="shared" si="46"/>
        <v>0</v>
      </c>
      <c r="AK81" s="503">
        <f t="shared" si="46"/>
        <v>0</v>
      </c>
      <c r="AL81" s="503">
        <f t="shared" si="46"/>
        <v>0</v>
      </c>
      <c r="AM81" s="503">
        <f t="shared" si="46"/>
        <v>0</v>
      </c>
      <c r="AN81" s="503">
        <f t="shared" si="46"/>
        <v>0</v>
      </c>
      <c r="AO81" s="503">
        <f t="shared" si="46"/>
        <v>0</v>
      </c>
      <c r="AP81" s="503">
        <f t="shared" si="46"/>
        <v>0</v>
      </c>
      <c r="AQ81" s="503">
        <f t="shared" si="46"/>
        <v>0</v>
      </c>
      <c r="AR81" s="503">
        <f t="shared" si="46"/>
        <v>0</v>
      </c>
      <c r="AS81" s="503">
        <f t="shared" si="46"/>
        <v>0</v>
      </c>
      <c r="AT81" s="503">
        <f t="shared" si="46"/>
        <v>0</v>
      </c>
      <c r="AU81" s="503">
        <f t="shared" si="46"/>
        <v>0</v>
      </c>
      <c r="AV81" s="503">
        <f t="shared" si="46"/>
        <v>0</v>
      </c>
      <c r="AW81" s="503">
        <f t="shared" si="46"/>
        <v>0</v>
      </c>
      <c r="AX81" s="503">
        <f t="shared" si="46"/>
        <v>0</v>
      </c>
      <c r="AY81" s="503">
        <f t="shared" si="46"/>
        <v>0</v>
      </c>
      <c r="AZ81" s="503">
        <f t="shared" si="46"/>
        <v>0</v>
      </c>
      <c r="BA81" s="503">
        <f t="shared" si="46"/>
        <v>0</v>
      </c>
      <c r="BB81" s="503">
        <f t="shared" si="46"/>
        <v>0</v>
      </c>
      <c r="BC81" s="503">
        <f t="shared" si="46"/>
        <v>0</v>
      </c>
      <c r="BD81" s="503">
        <f t="shared" si="46"/>
        <v>0</v>
      </c>
      <c r="BE81" s="503">
        <f t="shared" si="46"/>
        <v>0</v>
      </c>
      <c r="BF81" s="503">
        <f t="shared" si="46"/>
        <v>0</v>
      </c>
      <c r="BG81" s="503">
        <f t="shared" si="46"/>
        <v>0</v>
      </c>
      <c r="BH81" s="503">
        <f t="shared" si="46"/>
        <v>0</v>
      </c>
      <c r="BI81" s="503">
        <f t="shared" si="46"/>
        <v>0</v>
      </c>
      <c r="BJ81" s="503">
        <f t="shared" si="46"/>
        <v>0</v>
      </c>
      <c r="BK81" s="503">
        <f t="shared" si="46"/>
        <v>0</v>
      </c>
      <c r="BL81" s="503">
        <f t="shared" si="46"/>
        <v>0</v>
      </c>
      <c r="BM81" s="503">
        <f t="shared" si="46"/>
        <v>0</v>
      </c>
      <c r="BN81" s="503">
        <f t="shared" si="46"/>
        <v>0</v>
      </c>
      <c r="BO81" s="503">
        <f t="shared" si="46"/>
        <v>0</v>
      </c>
      <c r="BP81" s="503">
        <f t="shared" ref="BP81:BU81" si="47">SUM(BP76:BP80)</f>
        <v>0</v>
      </c>
      <c r="BQ81" s="503">
        <f t="shared" si="47"/>
        <v>0</v>
      </c>
      <c r="BR81" s="503">
        <f t="shared" si="47"/>
        <v>0</v>
      </c>
      <c r="BS81" s="503">
        <f t="shared" si="47"/>
        <v>0</v>
      </c>
      <c r="BT81" s="503">
        <f t="shared" si="47"/>
        <v>0</v>
      </c>
      <c r="BU81" s="503">
        <f t="shared" si="47"/>
        <v>0</v>
      </c>
    </row>
    <row r="82" spans="1:73" s="66" customFormat="1" ht="12" customHeight="1" x14ac:dyDescent="0.2">
      <c r="A82" s="72"/>
      <c r="B82" s="71"/>
      <c r="C82" s="191"/>
      <c r="D82" s="191"/>
      <c r="E82" s="191"/>
      <c r="F82" s="191"/>
      <c r="G82" s="191"/>
      <c r="H82" s="191"/>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1"/>
      <c r="AO82" s="191"/>
      <c r="AP82" s="191"/>
      <c r="AQ82" s="191"/>
      <c r="AR82" s="191"/>
      <c r="AS82" s="191"/>
      <c r="AT82" s="191"/>
      <c r="AU82" s="191"/>
      <c r="AV82" s="191"/>
      <c r="AW82" s="191"/>
      <c r="AX82" s="191"/>
      <c r="AY82" s="191"/>
      <c r="AZ82" s="191"/>
      <c r="BA82" s="191"/>
      <c r="BB82" s="191"/>
      <c r="BC82" s="191"/>
      <c r="BD82" s="191"/>
      <c r="BE82" s="191"/>
      <c r="BF82" s="191"/>
      <c r="BG82" s="191"/>
      <c r="BH82" s="191"/>
      <c r="BI82" s="191"/>
      <c r="BJ82" s="191"/>
      <c r="BK82" s="191"/>
      <c r="BL82" s="191"/>
      <c r="BM82" s="191"/>
      <c r="BN82" s="191"/>
      <c r="BO82" s="191"/>
      <c r="BP82" s="191"/>
    </row>
    <row r="83" spans="1:73" s="8" customFormat="1" ht="12" customHeight="1" x14ac:dyDescent="0.25">
      <c r="A83" s="68" t="s">
        <v>603</v>
      </c>
      <c r="B83" s="80" t="s">
        <v>424</v>
      </c>
      <c r="C83" s="242" t="s">
        <v>358</v>
      </c>
      <c r="D83" s="252" t="str">
        <f t="shared" ref="D83:AI83" si="48">D4</f>
        <v/>
      </c>
      <c r="E83" s="252" t="str">
        <f t="shared" si="48"/>
        <v/>
      </c>
      <c r="F83" s="252" t="str">
        <f t="shared" si="48"/>
        <v/>
      </c>
      <c r="G83" s="252" t="str">
        <f t="shared" si="48"/>
        <v/>
      </c>
      <c r="H83" s="252" t="str">
        <f t="shared" si="48"/>
        <v/>
      </c>
      <c r="I83" s="252" t="str">
        <f t="shared" si="48"/>
        <v/>
      </c>
      <c r="J83" s="252" t="str">
        <f t="shared" si="48"/>
        <v/>
      </c>
      <c r="K83" s="252" t="str">
        <f t="shared" si="48"/>
        <v/>
      </c>
      <c r="L83" s="252" t="str">
        <f t="shared" si="48"/>
        <v/>
      </c>
      <c r="M83" s="252" t="str">
        <f t="shared" si="48"/>
        <v/>
      </c>
      <c r="N83" s="252" t="str">
        <f t="shared" si="48"/>
        <v/>
      </c>
      <c r="O83" s="252" t="str">
        <f t="shared" si="48"/>
        <v/>
      </c>
      <c r="P83" s="252" t="str">
        <f t="shared" si="48"/>
        <v/>
      </c>
      <c r="Q83" s="252" t="str">
        <f t="shared" si="48"/>
        <v/>
      </c>
      <c r="R83" s="252" t="str">
        <f t="shared" si="48"/>
        <v/>
      </c>
      <c r="S83" s="252" t="str">
        <f t="shared" si="48"/>
        <v/>
      </c>
      <c r="T83" s="252" t="str">
        <f t="shared" si="48"/>
        <v/>
      </c>
      <c r="U83" s="252" t="str">
        <f t="shared" si="48"/>
        <v/>
      </c>
      <c r="V83" s="252" t="str">
        <f t="shared" si="48"/>
        <v/>
      </c>
      <c r="W83" s="252" t="str">
        <f t="shared" si="48"/>
        <v/>
      </c>
      <c r="X83" s="252" t="str">
        <f t="shared" si="48"/>
        <v/>
      </c>
      <c r="Y83" s="252" t="str">
        <f t="shared" si="48"/>
        <v/>
      </c>
      <c r="Z83" s="252" t="str">
        <f t="shared" si="48"/>
        <v/>
      </c>
      <c r="AA83" s="252" t="str">
        <f t="shared" si="48"/>
        <v/>
      </c>
      <c r="AB83" s="252" t="str">
        <f t="shared" si="48"/>
        <v/>
      </c>
      <c r="AC83" s="252" t="str">
        <f t="shared" si="48"/>
        <v/>
      </c>
      <c r="AD83" s="252" t="str">
        <f t="shared" si="48"/>
        <v/>
      </c>
      <c r="AE83" s="252" t="str">
        <f t="shared" si="48"/>
        <v/>
      </c>
      <c r="AF83" s="252" t="str">
        <f t="shared" si="48"/>
        <v/>
      </c>
      <c r="AG83" s="252" t="str">
        <f t="shared" si="48"/>
        <v/>
      </c>
      <c r="AH83" s="252" t="str">
        <f t="shared" si="48"/>
        <v/>
      </c>
      <c r="AI83" s="252" t="str">
        <f t="shared" si="48"/>
        <v/>
      </c>
      <c r="AJ83" s="252" t="str">
        <f t="shared" ref="AJ83:BP83" si="49">AJ4</f>
        <v/>
      </c>
      <c r="AK83" s="252" t="str">
        <f t="shared" si="49"/>
        <v/>
      </c>
      <c r="AL83" s="252" t="str">
        <f t="shared" si="49"/>
        <v/>
      </c>
      <c r="AM83" s="252" t="str">
        <f t="shared" si="49"/>
        <v/>
      </c>
      <c r="AN83" s="252" t="str">
        <f t="shared" si="49"/>
        <v/>
      </c>
      <c r="AO83" s="252" t="str">
        <f t="shared" si="49"/>
        <v/>
      </c>
      <c r="AP83" s="252" t="str">
        <f t="shared" si="49"/>
        <v/>
      </c>
      <c r="AQ83" s="252" t="str">
        <f t="shared" si="49"/>
        <v/>
      </c>
      <c r="AR83" s="252" t="str">
        <f t="shared" si="49"/>
        <v/>
      </c>
      <c r="AS83" s="252" t="str">
        <f t="shared" si="49"/>
        <v/>
      </c>
      <c r="AT83" s="252" t="str">
        <f t="shared" si="49"/>
        <v/>
      </c>
      <c r="AU83" s="252" t="str">
        <f t="shared" si="49"/>
        <v/>
      </c>
      <c r="AV83" s="252" t="str">
        <f t="shared" si="49"/>
        <v/>
      </c>
      <c r="AW83" s="252" t="str">
        <f t="shared" si="49"/>
        <v/>
      </c>
      <c r="AX83" s="252" t="str">
        <f t="shared" si="49"/>
        <v/>
      </c>
      <c r="AY83" s="252" t="str">
        <f t="shared" si="49"/>
        <v/>
      </c>
      <c r="AZ83" s="252" t="str">
        <f t="shared" si="49"/>
        <v/>
      </c>
      <c r="BA83" s="252" t="str">
        <f t="shared" si="49"/>
        <v/>
      </c>
      <c r="BB83" s="252" t="str">
        <f t="shared" si="49"/>
        <v/>
      </c>
      <c r="BC83" s="252" t="str">
        <f t="shared" si="49"/>
        <v/>
      </c>
      <c r="BD83" s="252" t="str">
        <f t="shared" si="49"/>
        <v/>
      </c>
      <c r="BE83" s="252" t="str">
        <f t="shared" si="49"/>
        <v/>
      </c>
      <c r="BF83" s="252" t="str">
        <f t="shared" si="49"/>
        <v/>
      </c>
      <c r="BG83" s="252" t="str">
        <f t="shared" si="49"/>
        <v/>
      </c>
      <c r="BH83" s="252" t="str">
        <f t="shared" si="49"/>
        <v/>
      </c>
      <c r="BI83" s="252" t="str">
        <f t="shared" si="49"/>
        <v/>
      </c>
      <c r="BJ83" s="252" t="str">
        <f t="shared" si="49"/>
        <v/>
      </c>
      <c r="BK83" s="252" t="str">
        <f t="shared" si="49"/>
        <v/>
      </c>
      <c r="BL83" s="252" t="str">
        <f t="shared" si="49"/>
        <v/>
      </c>
      <c r="BM83" s="252" t="str">
        <f t="shared" si="49"/>
        <v/>
      </c>
      <c r="BN83" s="252" t="str">
        <f t="shared" si="49"/>
        <v/>
      </c>
      <c r="BO83" s="252" t="str">
        <f t="shared" si="49"/>
        <v/>
      </c>
      <c r="BP83" s="252" t="str">
        <f t="shared" si="49"/>
        <v/>
      </c>
      <c r="BQ83" s="252" t="str">
        <f t="shared" ref="BQ83:BU83" si="50">BQ4</f>
        <v/>
      </c>
      <c r="BR83" s="252" t="str">
        <f t="shared" si="50"/>
        <v/>
      </c>
      <c r="BS83" s="252" t="str">
        <f t="shared" si="50"/>
        <v/>
      </c>
      <c r="BT83" s="252" t="str">
        <f t="shared" si="50"/>
        <v/>
      </c>
      <c r="BU83" s="252" t="str">
        <f t="shared" si="50"/>
        <v/>
      </c>
    </row>
    <row r="84" spans="1:73" s="264" customFormat="1" x14ac:dyDescent="0.2">
      <c r="A84" s="168"/>
      <c r="B84" s="627"/>
      <c r="C84" s="263">
        <f t="shared" ref="C84:C88" si="51">SUM(D84:BU84)</f>
        <v>0</v>
      </c>
      <c r="D84" s="433"/>
      <c r="E84" s="433"/>
      <c r="F84" s="433"/>
      <c r="G84" s="433"/>
      <c r="H84" s="433"/>
      <c r="I84" s="433"/>
      <c r="J84" s="433"/>
      <c r="K84" s="433"/>
      <c r="L84" s="433"/>
      <c r="M84" s="433"/>
      <c r="N84" s="433"/>
      <c r="O84" s="433"/>
      <c r="P84" s="433"/>
      <c r="Q84" s="433"/>
      <c r="R84" s="433"/>
      <c r="S84" s="433"/>
      <c r="T84" s="433"/>
      <c r="U84" s="433"/>
      <c r="V84" s="433"/>
      <c r="W84" s="433"/>
      <c r="X84" s="433"/>
      <c r="Y84" s="433"/>
      <c r="Z84" s="433"/>
      <c r="AA84" s="433"/>
      <c r="AB84" s="433"/>
      <c r="AC84" s="433"/>
      <c r="AD84" s="433"/>
      <c r="AE84" s="433"/>
      <c r="AF84" s="433"/>
      <c r="AG84" s="433"/>
      <c r="AH84" s="433"/>
      <c r="AI84" s="433"/>
      <c r="AJ84" s="433"/>
      <c r="AK84" s="433"/>
      <c r="AL84" s="433"/>
      <c r="AM84" s="433"/>
      <c r="AN84" s="433"/>
      <c r="AO84" s="433"/>
      <c r="AP84" s="433"/>
      <c r="AQ84" s="433"/>
      <c r="AR84" s="433"/>
      <c r="AS84" s="433"/>
      <c r="AT84" s="433"/>
      <c r="AU84" s="433"/>
      <c r="AV84" s="433"/>
      <c r="AW84" s="433"/>
      <c r="AX84" s="433"/>
      <c r="AY84" s="433"/>
      <c r="AZ84" s="433"/>
      <c r="BA84" s="433"/>
      <c r="BB84" s="433"/>
      <c r="BC84" s="433"/>
      <c r="BD84" s="433"/>
      <c r="BE84" s="433"/>
      <c r="BF84" s="433"/>
      <c r="BG84" s="433"/>
      <c r="BH84" s="433"/>
      <c r="BI84" s="433"/>
      <c r="BJ84" s="433"/>
      <c r="BK84" s="433"/>
      <c r="BL84" s="433"/>
      <c r="BM84" s="433"/>
      <c r="BN84" s="433"/>
      <c r="BO84" s="433"/>
      <c r="BP84" s="433"/>
      <c r="BQ84" s="433"/>
      <c r="BR84" s="433"/>
      <c r="BS84" s="433"/>
      <c r="BT84" s="433"/>
      <c r="BU84" s="433"/>
    </row>
    <row r="85" spans="1:73" s="264" customFormat="1" x14ac:dyDescent="0.2">
      <c r="A85" s="168"/>
      <c r="B85" s="625"/>
      <c r="C85" s="263">
        <f t="shared" si="51"/>
        <v>0</v>
      </c>
      <c r="D85" s="433"/>
      <c r="E85" s="433"/>
      <c r="F85" s="433"/>
      <c r="G85" s="433"/>
      <c r="H85" s="433"/>
      <c r="I85" s="433"/>
      <c r="J85" s="433"/>
      <c r="K85" s="433"/>
      <c r="L85" s="433"/>
      <c r="M85" s="433"/>
      <c r="N85" s="433"/>
      <c r="O85" s="433"/>
      <c r="P85" s="433"/>
      <c r="Q85" s="433"/>
      <c r="R85" s="433"/>
      <c r="S85" s="433"/>
      <c r="T85" s="433"/>
      <c r="U85" s="433"/>
      <c r="V85" s="433"/>
      <c r="W85" s="433"/>
      <c r="X85" s="433"/>
      <c r="Y85" s="433"/>
      <c r="Z85" s="433"/>
      <c r="AA85" s="433"/>
      <c r="AB85" s="433"/>
      <c r="AC85" s="433"/>
      <c r="AD85" s="433"/>
      <c r="AE85" s="433"/>
      <c r="AF85" s="433"/>
      <c r="AG85" s="433"/>
      <c r="AH85" s="433"/>
      <c r="AI85" s="433"/>
      <c r="AJ85" s="433"/>
      <c r="AK85" s="433"/>
      <c r="AL85" s="433"/>
      <c r="AM85" s="433"/>
      <c r="AN85" s="433"/>
      <c r="AO85" s="433"/>
      <c r="AP85" s="433"/>
      <c r="AQ85" s="433"/>
      <c r="AR85" s="433"/>
      <c r="AS85" s="433"/>
      <c r="AT85" s="433"/>
      <c r="AU85" s="433"/>
      <c r="AV85" s="433"/>
      <c r="AW85" s="433"/>
      <c r="AX85" s="433"/>
      <c r="AY85" s="433"/>
      <c r="AZ85" s="433"/>
      <c r="BA85" s="433"/>
      <c r="BB85" s="433"/>
      <c r="BC85" s="433"/>
      <c r="BD85" s="433"/>
      <c r="BE85" s="433"/>
      <c r="BF85" s="433"/>
      <c r="BG85" s="433"/>
      <c r="BH85" s="433"/>
      <c r="BI85" s="433"/>
      <c r="BJ85" s="433"/>
      <c r="BK85" s="433"/>
      <c r="BL85" s="433"/>
      <c r="BM85" s="433"/>
      <c r="BN85" s="433"/>
      <c r="BO85" s="433"/>
      <c r="BP85" s="433"/>
      <c r="BQ85" s="433"/>
      <c r="BR85" s="433"/>
      <c r="BS85" s="433"/>
      <c r="BT85" s="433"/>
      <c r="BU85" s="433"/>
    </row>
    <row r="86" spans="1:73" s="264" customFormat="1" x14ac:dyDescent="0.2">
      <c r="A86" s="168"/>
      <c r="B86" s="625"/>
      <c r="C86" s="263">
        <f t="shared" si="51"/>
        <v>0</v>
      </c>
      <c r="D86" s="433"/>
      <c r="E86" s="433"/>
      <c r="F86" s="433"/>
      <c r="G86" s="433"/>
      <c r="H86" s="433"/>
      <c r="I86" s="433"/>
      <c r="J86" s="433"/>
      <c r="K86" s="433"/>
      <c r="L86" s="433"/>
      <c r="M86" s="433"/>
      <c r="N86" s="433"/>
      <c r="O86" s="433"/>
      <c r="P86" s="433"/>
      <c r="Q86" s="433"/>
      <c r="R86" s="433"/>
      <c r="S86" s="433"/>
      <c r="T86" s="433"/>
      <c r="U86" s="433"/>
      <c r="V86" s="433"/>
      <c r="W86" s="433"/>
      <c r="X86" s="433"/>
      <c r="Y86" s="433"/>
      <c r="Z86" s="433"/>
      <c r="AA86" s="433"/>
      <c r="AB86" s="433"/>
      <c r="AC86" s="433"/>
      <c r="AD86" s="433"/>
      <c r="AE86" s="433"/>
      <c r="AF86" s="433"/>
      <c r="AG86" s="433"/>
      <c r="AH86" s="433"/>
      <c r="AI86" s="433"/>
      <c r="AJ86" s="433"/>
      <c r="AK86" s="433"/>
      <c r="AL86" s="433"/>
      <c r="AM86" s="433"/>
      <c r="AN86" s="433"/>
      <c r="AO86" s="433"/>
      <c r="AP86" s="433"/>
      <c r="AQ86" s="433"/>
      <c r="AR86" s="433"/>
      <c r="AS86" s="433"/>
      <c r="AT86" s="433"/>
      <c r="AU86" s="433"/>
      <c r="AV86" s="433"/>
      <c r="AW86" s="433"/>
      <c r="AX86" s="433"/>
      <c r="AY86" s="433"/>
      <c r="AZ86" s="433"/>
      <c r="BA86" s="433"/>
      <c r="BB86" s="433"/>
      <c r="BC86" s="433"/>
      <c r="BD86" s="433"/>
      <c r="BE86" s="433"/>
      <c r="BF86" s="433"/>
      <c r="BG86" s="433"/>
      <c r="BH86" s="433"/>
      <c r="BI86" s="433"/>
      <c r="BJ86" s="433"/>
      <c r="BK86" s="433"/>
      <c r="BL86" s="433"/>
      <c r="BM86" s="433"/>
      <c r="BN86" s="433"/>
      <c r="BO86" s="433"/>
      <c r="BP86" s="433"/>
      <c r="BQ86" s="433"/>
      <c r="BR86" s="433"/>
      <c r="BS86" s="433"/>
      <c r="BT86" s="433"/>
      <c r="BU86" s="433"/>
    </row>
    <row r="87" spans="1:73" s="264" customFormat="1" x14ac:dyDescent="0.2">
      <c r="A87" s="168"/>
      <c r="B87" s="625"/>
      <c r="C87" s="263">
        <f t="shared" si="51"/>
        <v>0</v>
      </c>
      <c r="D87" s="433"/>
      <c r="E87" s="433"/>
      <c r="F87" s="433"/>
      <c r="G87" s="433"/>
      <c r="H87" s="433"/>
      <c r="I87" s="433"/>
      <c r="J87" s="433"/>
      <c r="K87" s="433"/>
      <c r="L87" s="433"/>
      <c r="M87" s="433"/>
      <c r="N87" s="433"/>
      <c r="O87" s="433"/>
      <c r="P87" s="433"/>
      <c r="Q87" s="433"/>
      <c r="R87" s="433"/>
      <c r="S87" s="433"/>
      <c r="T87" s="433"/>
      <c r="U87" s="433"/>
      <c r="V87" s="433"/>
      <c r="W87" s="433"/>
      <c r="X87" s="433"/>
      <c r="Y87" s="433"/>
      <c r="Z87" s="433"/>
      <c r="AA87" s="433"/>
      <c r="AB87" s="433"/>
      <c r="AC87" s="433"/>
      <c r="AD87" s="433"/>
      <c r="AE87" s="433"/>
      <c r="AF87" s="433"/>
      <c r="AG87" s="433"/>
      <c r="AH87" s="433"/>
      <c r="AI87" s="433"/>
      <c r="AJ87" s="433"/>
      <c r="AK87" s="433"/>
      <c r="AL87" s="433"/>
      <c r="AM87" s="433"/>
      <c r="AN87" s="433"/>
      <c r="AO87" s="433"/>
      <c r="AP87" s="433"/>
      <c r="AQ87" s="433"/>
      <c r="AR87" s="433"/>
      <c r="AS87" s="433"/>
      <c r="AT87" s="433"/>
      <c r="AU87" s="433"/>
      <c r="AV87" s="433"/>
      <c r="AW87" s="433"/>
      <c r="AX87" s="433"/>
      <c r="AY87" s="433"/>
      <c r="AZ87" s="433"/>
      <c r="BA87" s="433"/>
      <c r="BB87" s="433"/>
      <c r="BC87" s="433"/>
      <c r="BD87" s="433"/>
      <c r="BE87" s="433"/>
      <c r="BF87" s="433"/>
      <c r="BG87" s="433"/>
      <c r="BH87" s="433"/>
      <c r="BI87" s="433"/>
      <c r="BJ87" s="433"/>
      <c r="BK87" s="433"/>
      <c r="BL87" s="433"/>
      <c r="BM87" s="433"/>
      <c r="BN87" s="433"/>
      <c r="BO87" s="433"/>
      <c r="BP87" s="433"/>
      <c r="BQ87" s="433"/>
      <c r="BR87" s="433"/>
      <c r="BS87" s="433"/>
      <c r="BT87" s="433"/>
      <c r="BU87" s="433"/>
    </row>
    <row r="88" spans="1:73" s="264" customFormat="1" x14ac:dyDescent="0.2">
      <c r="A88" s="168"/>
      <c r="B88" s="626"/>
      <c r="C88" s="263">
        <f t="shared" si="51"/>
        <v>0</v>
      </c>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3"/>
      <c r="AI88" s="433"/>
      <c r="AJ88" s="433"/>
      <c r="AK88" s="433"/>
      <c r="AL88" s="433"/>
      <c r="AM88" s="433"/>
      <c r="AN88" s="433"/>
      <c r="AO88" s="433"/>
      <c r="AP88" s="433"/>
      <c r="AQ88" s="433"/>
      <c r="AR88" s="433"/>
      <c r="AS88" s="433"/>
      <c r="AT88" s="433"/>
      <c r="AU88" s="433"/>
      <c r="AV88" s="433"/>
      <c r="AW88" s="433"/>
      <c r="AX88" s="433"/>
      <c r="AY88" s="433"/>
      <c r="AZ88" s="433"/>
      <c r="BA88" s="433"/>
      <c r="BB88" s="433"/>
      <c r="BC88" s="433"/>
      <c r="BD88" s="433"/>
      <c r="BE88" s="433"/>
      <c r="BF88" s="433"/>
      <c r="BG88" s="433"/>
      <c r="BH88" s="433"/>
      <c r="BI88" s="433"/>
      <c r="BJ88" s="433"/>
      <c r="BK88" s="433"/>
      <c r="BL88" s="433"/>
      <c r="BM88" s="433"/>
      <c r="BN88" s="433"/>
      <c r="BO88" s="433"/>
      <c r="BP88" s="433"/>
      <c r="BQ88" s="433"/>
      <c r="BR88" s="433"/>
      <c r="BS88" s="433"/>
      <c r="BT88" s="433"/>
      <c r="BU88" s="433"/>
    </row>
    <row r="89" spans="1:73" s="505" customFormat="1" ht="12" customHeight="1" x14ac:dyDescent="0.25">
      <c r="A89" s="6" t="s">
        <v>81</v>
      </c>
      <c r="B89" s="495">
        <f>B121</f>
        <v>0</v>
      </c>
      <c r="C89" s="504">
        <f>SUM(D89:BU89)</f>
        <v>0</v>
      </c>
      <c r="D89" s="503">
        <f t="shared" ref="D89:BO89" si="52">SUM(D84:D88)</f>
        <v>0</v>
      </c>
      <c r="E89" s="503">
        <f t="shared" si="52"/>
        <v>0</v>
      </c>
      <c r="F89" s="503">
        <f t="shared" si="52"/>
        <v>0</v>
      </c>
      <c r="G89" s="503">
        <f t="shared" si="52"/>
        <v>0</v>
      </c>
      <c r="H89" s="503">
        <f t="shared" si="52"/>
        <v>0</v>
      </c>
      <c r="I89" s="503">
        <f t="shared" si="52"/>
        <v>0</v>
      </c>
      <c r="J89" s="503">
        <f t="shared" si="52"/>
        <v>0</v>
      </c>
      <c r="K89" s="503">
        <f t="shared" si="52"/>
        <v>0</v>
      </c>
      <c r="L89" s="503">
        <f t="shared" si="52"/>
        <v>0</v>
      </c>
      <c r="M89" s="503">
        <f t="shared" si="52"/>
        <v>0</v>
      </c>
      <c r="N89" s="503">
        <f t="shared" si="52"/>
        <v>0</v>
      </c>
      <c r="O89" s="503">
        <f t="shared" si="52"/>
        <v>0</v>
      </c>
      <c r="P89" s="503">
        <f t="shared" si="52"/>
        <v>0</v>
      </c>
      <c r="Q89" s="503">
        <f t="shared" si="52"/>
        <v>0</v>
      </c>
      <c r="R89" s="503">
        <f t="shared" si="52"/>
        <v>0</v>
      </c>
      <c r="S89" s="503">
        <f t="shared" si="52"/>
        <v>0</v>
      </c>
      <c r="T89" s="503">
        <f t="shared" si="52"/>
        <v>0</v>
      </c>
      <c r="U89" s="503">
        <f t="shared" si="52"/>
        <v>0</v>
      </c>
      <c r="V89" s="503">
        <f t="shared" si="52"/>
        <v>0</v>
      </c>
      <c r="W89" s="503">
        <f t="shared" si="52"/>
        <v>0</v>
      </c>
      <c r="X89" s="503">
        <f t="shared" si="52"/>
        <v>0</v>
      </c>
      <c r="Y89" s="503">
        <f t="shared" si="52"/>
        <v>0</v>
      </c>
      <c r="Z89" s="503">
        <f t="shared" si="52"/>
        <v>0</v>
      </c>
      <c r="AA89" s="503">
        <f t="shared" si="52"/>
        <v>0</v>
      </c>
      <c r="AB89" s="503">
        <f t="shared" si="52"/>
        <v>0</v>
      </c>
      <c r="AC89" s="503">
        <f t="shared" si="52"/>
        <v>0</v>
      </c>
      <c r="AD89" s="503">
        <f t="shared" si="52"/>
        <v>0</v>
      </c>
      <c r="AE89" s="503">
        <f t="shared" si="52"/>
        <v>0</v>
      </c>
      <c r="AF89" s="503">
        <f t="shared" si="52"/>
        <v>0</v>
      </c>
      <c r="AG89" s="503">
        <f t="shared" si="52"/>
        <v>0</v>
      </c>
      <c r="AH89" s="503">
        <f t="shared" si="52"/>
        <v>0</v>
      </c>
      <c r="AI89" s="503">
        <f t="shared" si="52"/>
        <v>0</v>
      </c>
      <c r="AJ89" s="503">
        <f t="shared" si="52"/>
        <v>0</v>
      </c>
      <c r="AK89" s="503">
        <f t="shared" si="52"/>
        <v>0</v>
      </c>
      <c r="AL89" s="503">
        <f t="shared" si="52"/>
        <v>0</v>
      </c>
      <c r="AM89" s="503">
        <f t="shared" si="52"/>
        <v>0</v>
      </c>
      <c r="AN89" s="503">
        <f t="shared" si="52"/>
        <v>0</v>
      </c>
      <c r="AO89" s="503">
        <f t="shared" si="52"/>
        <v>0</v>
      </c>
      <c r="AP89" s="503">
        <f t="shared" si="52"/>
        <v>0</v>
      </c>
      <c r="AQ89" s="503">
        <f t="shared" si="52"/>
        <v>0</v>
      </c>
      <c r="AR89" s="503">
        <f t="shared" si="52"/>
        <v>0</v>
      </c>
      <c r="AS89" s="503">
        <f t="shared" si="52"/>
        <v>0</v>
      </c>
      <c r="AT89" s="503">
        <f t="shared" si="52"/>
        <v>0</v>
      </c>
      <c r="AU89" s="503">
        <f t="shared" si="52"/>
        <v>0</v>
      </c>
      <c r="AV89" s="503">
        <f t="shared" si="52"/>
        <v>0</v>
      </c>
      <c r="AW89" s="503">
        <f t="shared" si="52"/>
        <v>0</v>
      </c>
      <c r="AX89" s="503">
        <f t="shared" si="52"/>
        <v>0</v>
      </c>
      <c r="AY89" s="503">
        <f t="shared" si="52"/>
        <v>0</v>
      </c>
      <c r="AZ89" s="503">
        <f t="shared" si="52"/>
        <v>0</v>
      </c>
      <c r="BA89" s="503">
        <f t="shared" si="52"/>
        <v>0</v>
      </c>
      <c r="BB89" s="503">
        <f t="shared" si="52"/>
        <v>0</v>
      </c>
      <c r="BC89" s="503">
        <f t="shared" si="52"/>
        <v>0</v>
      </c>
      <c r="BD89" s="503">
        <f t="shared" si="52"/>
        <v>0</v>
      </c>
      <c r="BE89" s="503">
        <f t="shared" si="52"/>
        <v>0</v>
      </c>
      <c r="BF89" s="503">
        <f t="shared" si="52"/>
        <v>0</v>
      </c>
      <c r="BG89" s="503">
        <f t="shared" si="52"/>
        <v>0</v>
      </c>
      <c r="BH89" s="503">
        <f t="shared" si="52"/>
        <v>0</v>
      </c>
      <c r="BI89" s="503">
        <f t="shared" si="52"/>
        <v>0</v>
      </c>
      <c r="BJ89" s="503">
        <f t="shared" si="52"/>
        <v>0</v>
      </c>
      <c r="BK89" s="503">
        <f t="shared" si="52"/>
        <v>0</v>
      </c>
      <c r="BL89" s="503">
        <f t="shared" si="52"/>
        <v>0</v>
      </c>
      <c r="BM89" s="503">
        <f t="shared" si="52"/>
        <v>0</v>
      </c>
      <c r="BN89" s="503">
        <f t="shared" si="52"/>
        <v>0</v>
      </c>
      <c r="BO89" s="503">
        <f t="shared" si="52"/>
        <v>0</v>
      </c>
      <c r="BP89" s="503">
        <f t="shared" ref="BP89:BU89" si="53">SUM(BP84:BP88)</f>
        <v>0</v>
      </c>
      <c r="BQ89" s="503">
        <f t="shared" si="53"/>
        <v>0</v>
      </c>
      <c r="BR89" s="503">
        <f t="shared" si="53"/>
        <v>0</v>
      </c>
      <c r="BS89" s="503">
        <f t="shared" si="53"/>
        <v>0</v>
      </c>
      <c r="BT89" s="503">
        <f t="shared" si="53"/>
        <v>0</v>
      </c>
      <c r="BU89" s="503">
        <f t="shared" si="53"/>
        <v>0</v>
      </c>
    </row>
    <row r="90" spans="1:73" ht="12" customHeight="1" x14ac:dyDescent="0.2">
      <c r="B90" s="3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3"/>
      <c r="BL90" s="193"/>
      <c r="BM90" s="193"/>
      <c r="BN90" s="193"/>
      <c r="BO90" s="193"/>
      <c r="BP90" s="193"/>
    </row>
    <row r="91" spans="1:73" s="8" customFormat="1" ht="12" customHeight="1" x14ac:dyDescent="0.25">
      <c r="A91" s="518" t="s">
        <v>604</v>
      </c>
      <c r="B91" s="519" t="s">
        <v>424</v>
      </c>
      <c r="C91" s="242" t="s">
        <v>358</v>
      </c>
      <c r="D91" s="520" t="str">
        <f t="shared" ref="D91:BO91" si="54">D4</f>
        <v/>
      </c>
      <c r="E91" s="520" t="str">
        <f t="shared" si="54"/>
        <v/>
      </c>
      <c r="F91" s="520" t="str">
        <f t="shared" si="54"/>
        <v/>
      </c>
      <c r="G91" s="520" t="str">
        <f t="shared" si="54"/>
        <v/>
      </c>
      <c r="H91" s="520" t="str">
        <f t="shared" si="54"/>
        <v/>
      </c>
      <c r="I91" s="520" t="str">
        <f t="shared" si="54"/>
        <v/>
      </c>
      <c r="J91" s="520" t="str">
        <f t="shared" si="54"/>
        <v/>
      </c>
      <c r="K91" s="520" t="str">
        <f t="shared" si="54"/>
        <v/>
      </c>
      <c r="L91" s="520" t="str">
        <f t="shared" si="54"/>
        <v/>
      </c>
      <c r="M91" s="520" t="str">
        <f t="shared" si="54"/>
        <v/>
      </c>
      <c r="N91" s="520" t="str">
        <f t="shared" si="54"/>
        <v/>
      </c>
      <c r="O91" s="520" t="str">
        <f t="shared" si="54"/>
        <v/>
      </c>
      <c r="P91" s="520" t="str">
        <f t="shared" si="54"/>
        <v/>
      </c>
      <c r="Q91" s="520" t="str">
        <f t="shared" si="54"/>
        <v/>
      </c>
      <c r="R91" s="520" t="str">
        <f t="shared" si="54"/>
        <v/>
      </c>
      <c r="S91" s="520" t="str">
        <f t="shared" si="54"/>
        <v/>
      </c>
      <c r="T91" s="520" t="str">
        <f t="shared" si="54"/>
        <v/>
      </c>
      <c r="U91" s="520" t="str">
        <f t="shared" si="54"/>
        <v/>
      </c>
      <c r="V91" s="520" t="str">
        <f t="shared" si="54"/>
        <v/>
      </c>
      <c r="W91" s="520" t="str">
        <f t="shared" si="54"/>
        <v/>
      </c>
      <c r="X91" s="520" t="str">
        <f t="shared" si="54"/>
        <v/>
      </c>
      <c r="Y91" s="520" t="str">
        <f t="shared" si="54"/>
        <v/>
      </c>
      <c r="Z91" s="520" t="str">
        <f t="shared" si="54"/>
        <v/>
      </c>
      <c r="AA91" s="520" t="str">
        <f t="shared" si="54"/>
        <v/>
      </c>
      <c r="AB91" s="520" t="str">
        <f t="shared" si="54"/>
        <v/>
      </c>
      <c r="AC91" s="520" t="str">
        <f t="shared" si="54"/>
        <v/>
      </c>
      <c r="AD91" s="520" t="str">
        <f t="shared" si="54"/>
        <v/>
      </c>
      <c r="AE91" s="520" t="str">
        <f t="shared" si="54"/>
        <v/>
      </c>
      <c r="AF91" s="520" t="str">
        <f t="shared" si="54"/>
        <v/>
      </c>
      <c r="AG91" s="520" t="str">
        <f t="shared" si="54"/>
        <v/>
      </c>
      <c r="AH91" s="520" t="str">
        <f t="shared" si="54"/>
        <v/>
      </c>
      <c r="AI91" s="520" t="str">
        <f t="shared" si="54"/>
        <v/>
      </c>
      <c r="AJ91" s="520" t="str">
        <f t="shared" si="54"/>
        <v/>
      </c>
      <c r="AK91" s="520" t="str">
        <f t="shared" si="54"/>
        <v/>
      </c>
      <c r="AL91" s="520" t="str">
        <f t="shared" si="54"/>
        <v/>
      </c>
      <c r="AM91" s="520" t="str">
        <f t="shared" si="54"/>
        <v/>
      </c>
      <c r="AN91" s="520" t="str">
        <f t="shared" si="54"/>
        <v/>
      </c>
      <c r="AO91" s="520" t="str">
        <f t="shared" si="54"/>
        <v/>
      </c>
      <c r="AP91" s="520" t="str">
        <f t="shared" si="54"/>
        <v/>
      </c>
      <c r="AQ91" s="520" t="str">
        <f t="shared" si="54"/>
        <v/>
      </c>
      <c r="AR91" s="520" t="str">
        <f t="shared" si="54"/>
        <v/>
      </c>
      <c r="AS91" s="520" t="str">
        <f t="shared" si="54"/>
        <v/>
      </c>
      <c r="AT91" s="520" t="str">
        <f t="shared" si="54"/>
        <v/>
      </c>
      <c r="AU91" s="520" t="str">
        <f t="shared" si="54"/>
        <v/>
      </c>
      <c r="AV91" s="520" t="str">
        <f t="shared" si="54"/>
        <v/>
      </c>
      <c r="AW91" s="520" t="str">
        <f t="shared" si="54"/>
        <v/>
      </c>
      <c r="AX91" s="520" t="str">
        <f t="shared" si="54"/>
        <v/>
      </c>
      <c r="AY91" s="520" t="str">
        <f t="shared" si="54"/>
        <v/>
      </c>
      <c r="AZ91" s="520" t="str">
        <f t="shared" si="54"/>
        <v/>
      </c>
      <c r="BA91" s="520" t="str">
        <f t="shared" si="54"/>
        <v/>
      </c>
      <c r="BB91" s="520" t="str">
        <f t="shared" si="54"/>
        <v/>
      </c>
      <c r="BC91" s="520" t="str">
        <f t="shared" si="54"/>
        <v/>
      </c>
      <c r="BD91" s="520" t="str">
        <f t="shared" si="54"/>
        <v/>
      </c>
      <c r="BE91" s="520" t="str">
        <f t="shared" si="54"/>
        <v/>
      </c>
      <c r="BF91" s="520" t="str">
        <f t="shared" si="54"/>
        <v/>
      </c>
      <c r="BG91" s="520" t="str">
        <f t="shared" si="54"/>
        <v/>
      </c>
      <c r="BH91" s="520" t="str">
        <f t="shared" si="54"/>
        <v/>
      </c>
      <c r="BI91" s="520" t="str">
        <f t="shared" si="54"/>
        <v/>
      </c>
      <c r="BJ91" s="520" t="str">
        <f t="shared" si="54"/>
        <v/>
      </c>
      <c r="BK91" s="520" t="str">
        <f t="shared" si="54"/>
        <v/>
      </c>
      <c r="BL91" s="520" t="str">
        <f t="shared" si="54"/>
        <v/>
      </c>
      <c r="BM91" s="520" t="str">
        <f t="shared" si="54"/>
        <v/>
      </c>
      <c r="BN91" s="520" t="str">
        <f t="shared" si="54"/>
        <v/>
      </c>
      <c r="BO91" s="520" t="str">
        <f t="shared" si="54"/>
        <v/>
      </c>
      <c r="BP91" s="520" t="str">
        <f t="shared" ref="BP91:BU91" si="55">BP4</f>
        <v/>
      </c>
      <c r="BQ91" s="520" t="str">
        <f t="shared" si="55"/>
        <v/>
      </c>
      <c r="BR91" s="520" t="str">
        <f t="shared" si="55"/>
        <v/>
      </c>
      <c r="BS91" s="520" t="str">
        <f t="shared" si="55"/>
        <v/>
      </c>
      <c r="BT91" s="520" t="str">
        <f t="shared" si="55"/>
        <v/>
      </c>
      <c r="BU91" s="520" t="str">
        <f t="shared" si="55"/>
        <v/>
      </c>
    </row>
    <row r="92" spans="1:73" s="264" customFormat="1" x14ac:dyDescent="0.2">
      <c r="A92" s="521"/>
      <c r="B92" s="627"/>
      <c r="C92" s="522">
        <f>SUM(D92:BU92)</f>
        <v>0</v>
      </c>
      <c r="D92" s="433"/>
      <c r="E92" s="433"/>
      <c r="F92" s="433"/>
      <c r="G92" s="433"/>
      <c r="H92" s="433"/>
      <c r="I92" s="433"/>
      <c r="J92" s="433"/>
      <c r="K92" s="433"/>
      <c r="L92" s="433"/>
      <c r="M92" s="433"/>
      <c r="N92" s="433"/>
      <c r="O92" s="433"/>
      <c r="P92" s="433"/>
      <c r="Q92" s="433"/>
      <c r="R92" s="433"/>
      <c r="S92" s="433"/>
      <c r="T92" s="433"/>
      <c r="U92" s="433"/>
      <c r="V92" s="433"/>
      <c r="W92" s="433"/>
      <c r="X92" s="433"/>
      <c r="Y92" s="433"/>
      <c r="Z92" s="433"/>
      <c r="AA92" s="433"/>
      <c r="AB92" s="433"/>
      <c r="AC92" s="433"/>
      <c r="AD92" s="433"/>
      <c r="AE92" s="433"/>
      <c r="AF92" s="433"/>
      <c r="AG92" s="433"/>
      <c r="AH92" s="433"/>
      <c r="AI92" s="433"/>
      <c r="AJ92" s="433"/>
      <c r="AK92" s="433"/>
      <c r="AL92" s="433"/>
      <c r="AM92" s="433"/>
      <c r="AN92" s="433"/>
      <c r="AO92" s="433"/>
      <c r="AP92" s="433"/>
      <c r="AQ92" s="433"/>
      <c r="AR92" s="433"/>
      <c r="AS92" s="433"/>
      <c r="AT92" s="433"/>
      <c r="AU92" s="433"/>
      <c r="AV92" s="433"/>
      <c r="AW92" s="433"/>
      <c r="AX92" s="433"/>
      <c r="AY92" s="433"/>
      <c r="AZ92" s="433"/>
      <c r="BA92" s="433"/>
      <c r="BB92" s="433"/>
      <c r="BC92" s="433"/>
      <c r="BD92" s="433"/>
      <c r="BE92" s="433"/>
      <c r="BF92" s="433"/>
      <c r="BG92" s="433"/>
      <c r="BH92" s="433"/>
      <c r="BI92" s="433"/>
      <c r="BJ92" s="433"/>
      <c r="BK92" s="433"/>
      <c r="BL92" s="433"/>
      <c r="BM92" s="433"/>
      <c r="BN92" s="433"/>
      <c r="BO92" s="433"/>
      <c r="BP92" s="433"/>
      <c r="BQ92" s="433"/>
      <c r="BR92" s="433"/>
      <c r="BS92" s="433"/>
      <c r="BT92" s="433"/>
      <c r="BU92" s="433"/>
    </row>
    <row r="93" spans="1:73" s="264" customFormat="1" x14ac:dyDescent="0.2">
      <c r="A93" s="521"/>
      <c r="B93" s="625"/>
      <c r="C93" s="522">
        <f t="shared" ref="C93:C97" si="56">SUM(D93:BU93)</f>
        <v>0</v>
      </c>
      <c r="D93" s="433"/>
      <c r="E93" s="433"/>
      <c r="F93" s="433"/>
      <c r="G93" s="433"/>
      <c r="H93" s="433"/>
      <c r="I93" s="433"/>
      <c r="J93" s="433"/>
      <c r="K93" s="433"/>
      <c r="L93" s="433"/>
      <c r="M93" s="433"/>
      <c r="N93" s="433"/>
      <c r="O93" s="433"/>
      <c r="P93" s="433"/>
      <c r="Q93" s="433"/>
      <c r="R93" s="433"/>
      <c r="S93" s="433"/>
      <c r="T93" s="433"/>
      <c r="U93" s="433"/>
      <c r="V93" s="433"/>
      <c r="W93" s="433"/>
      <c r="X93" s="433"/>
      <c r="Y93" s="433"/>
      <c r="Z93" s="433"/>
      <c r="AA93" s="433"/>
      <c r="AB93" s="433"/>
      <c r="AC93" s="433"/>
      <c r="AD93" s="433"/>
      <c r="AE93" s="433"/>
      <c r="AF93" s="433"/>
      <c r="AG93" s="433"/>
      <c r="AH93" s="433"/>
      <c r="AI93" s="433"/>
      <c r="AJ93" s="433"/>
      <c r="AK93" s="433"/>
      <c r="AL93" s="433"/>
      <c r="AM93" s="433"/>
      <c r="AN93" s="433"/>
      <c r="AO93" s="433"/>
      <c r="AP93" s="433"/>
      <c r="AQ93" s="433"/>
      <c r="AR93" s="433"/>
      <c r="AS93" s="433"/>
      <c r="AT93" s="433"/>
      <c r="AU93" s="433"/>
      <c r="AV93" s="433"/>
      <c r="AW93" s="433"/>
      <c r="AX93" s="433"/>
      <c r="AY93" s="433"/>
      <c r="AZ93" s="433"/>
      <c r="BA93" s="433"/>
      <c r="BB93" s="433"/>
      <c r="BC93" s="433"/>
      <c r="BD93" s="433"/>
      <c r="BE93" s="433"/>
      <c r="BF93" s="433"/>
      <c r="BG93" s="433"/>
      <c r="BH93" s="433"/>
      <c r="BI93" s="433"/>
      <c r="BJ93" s="433"/>
      <c r="BK93" s="433"/>
      <c r="BL93" s="433"/>
      <c r="BM93" s="433"/>
      <c r="BN93" s="433"/>
      <c r="BO93" s="433"/>
      <c r="BP93" s="433"/>
      <c r="BQ93" s="433"/>
      <c r="BR93" s="433"/>
      <c r="BS93" s="433"/>
      <c r="BT93" s="433"/>
      <c r="BU93" s="433"/>
    </row>
    <row r="94" spans="1:73" s="264" customFormat="1" x14ac:dyDescent="0.2">
      <c r="A94" s="521"/>
      <c r="B94" s="625"/>
      <c r="C94" s="522">
        <f t="shared" si="56"/>
        <v>0</v>
      </c>
      <c r="D94" s="433"/>
      <c r="E94" s="433"/>
      <c r="F94" s="433"/>
      <c r="G94" s="433"/>
      <c r="H94" s="433"/>
      <c r="I94" s="433"/>
      <c r="J94" s="433"/>
      <c r="K94" s="433"/>
      <c r="L94" s="433"/>
      <c r="M94" s="433"/>
      <c r="N94" s="433"/>
      <c r="O94" s="433"/>
      <c r="P94" s="433"/>
      <c r="Q94" s="433"/>
      <c r="R94" s="433"/>
      <c r="S94" s="433"/>
      <c r="T94" s="433"/>
      <c r="U94" s="433"/>
      <c r="V94" s="433"/>
      <c r="W94" s="433"/>
      <c r="X94" s="433"/>
      <c r="Y94" s="433"/>
      <c r="Z94" s="433"/>
      <c r="AA94" s="433"/>
      <c r="AB94" s="433"/>
      <c r="AC94" s="433"/>
      <c r="AD94" s="433"/>
      <c r="AE94" s="433"/>
      <c r="AF94" s="433"/>
      <c r="AG94" s="433"/>
      <c r="AH94" s="433"/>
      <c r="AI94" s="433"/>
      <c r="AJ94" s="433"/>
      <c r="AK94" s="433"/>
      <c r="AL94" s="433"/>
      <c r="AM94" s="433"/>
      <c r="AN94" s="433"/>
      <c r="AO94" s="433"/>
      <c r="AP94" s="433"/>
      <c r="AQ94" s="433"/>
      <c r="AR94" s="433"/>
      <c r="AS94" s="433"/>
      <c r="AT94" s="433"/>
      <c r="AU94" s="433"/>
      <c r="AV94" s="433"/>
      <c r="AW94" s="433"/>
      <c r="AX94" s="433"/>
      <c r="AY94" s="433"/>
      <c r="AZ94" s="433"/>
      <c r="BA94" s="433"/>
      <c r="BB94" s="433"/>
      <c r="BC94" s="433"/>
      <c r="BD94" s="433"/>
      <c r="BE94" s="433"/>
      <c r="BF94" s="433"/>
      <c r="BG94" s="433"/>
      <c r="BH94" s="433"/>
      <c r="BI94" s="433"/>
      <c r="BJ94" s="433"/>
      <c r="BK94" s="433"/>
      <c r="BL94" s="433"/>
      <c r="BM94" s="433"/>
      <c r="BN94" s="433"/>
      <c r="BO94" s="433"/>
      <c r="BP94" s="433"/>
      <c r="BQ94" s="433"/>
      <c r="BR94" s="433"/>
      <c r="BS94" s="433"/>
      <c r="BT94" s="433"/>
      <c r="BU94" s="433"/>
    </row>
    <row r="95" spans="1:73" s="264" customFormat="1" x14ac:dyDescent="0.2">
      <c r="A95" s="521"/>
      <c r="B95" s="625"/>
      <c r="C95" s="522">
        <f t="shared" si="56"/>
        <v>0</v>
      </c>
      <c r="D95" s="433"/>
      <c r="E95" s="433"/>
      <c r="F95" s="433"/>
      <c r="G95" s="433"/>
      <c r="H95" s="433"/>
      <c r="I95" s="433"/>
      <c r="J95" s="433"/>
      <c r="K95" s="433"/>
      <c r="L95" s="433"/>
      <c r="M95" s="433"/>
      <c r="N95" s="433"/>
      <c r="O95" s="433"/>
      <c r="P95" s="433"/>
      <c r="Q95" s="433"/>
      <c r="R95" s="433"/>
      <c r="S95" s="433"/>
      <c r="T95" s="433"/>
      <c r="U95" s="433"/>
      <c r="V95" s="433"/>
      <c r="W95" s="433"/>
      <c r="X95" s="433"/>
      <c r="Y95" s="433"/>
      <c r="Z95" s="433"/>
      <c r="AA95" s="433"/>
      <c r="AB95" s="433"/>
      <c r="AC95" s="433"/>
      <c r="AD95" s="433"/>
      <c r="AE95" s="433"/>
      <c r="AF95" s="433"/>
      <c r="AG95" s="433"/>
      <c r="AH95" s="433"/>
      <c r="AI95" s="433"/>
      <c r="AJ95" s="433"/>
      <c r="AK95" s="433"/>
      <c r="AL95" s="433"/>
      <c r="AM95" s="433"/>
      <c r="AN95" s="433"/>
      <c r="AO95" s="433"/>
      <c r="AP95" s="433"/>
      <c r="AQ95" s="433"/>
      <c r="AR95" s="433"/>
      <c r="AS95" s="433"/>
      <c r="AT95" s="433"/>
      <c r="AU95" s="433"/>
      <c r="AV95" s="433"/>
      <c r="AW95" s="433"/>
      <c r="AX95" s="433"/>
      <c r="AY95" s="433"/>
      <c r="AZ95" s="433"/>
      <c r="BA95" s="433"/>
      <c r="BB95" s="433"/>
      <c r="BC95" s="433"/>
      <c r="BD95" s="433"/>
      <c r="BE95" s="433"/>
      <c r="BF95" s="433"/>
      <c r="BG95" s="433"/>
      <c r="BH95" s="433"/>
      <c r="BI95" s="433"/>
      <c r="BJ95" s="433"/>
      <c r="BK95" s="433"/>
      <c r="BL95" s="433"/>
      <c r="BM95" s="433"/>
      <c r="BN95" s="433"/>
      <c r="BO95" s="433"/>
      <c r="BP95" s="433"/>
      <c r="BQ95" s="433"/>
      <c r="BR95" s="433"/>
      <c r="BS95" s="433"/>
      <c r="BT95" s="433"/>
      <c r="BU95" s="433"/>
    </row>
    <row r="96" spans="1:73" s="264" customFormat="1" x14ac:dyDescent="0.2">
      <c r="A96" s="521"/>
      <c r="B96" s="626"/>
      <c r="C96" s="522">
        <f t="shared" si="56"/>
        <v>0</v>
      </c>
      <c r="D96" s="433"/>
      <c r="E96" s="433"/>
      <c r="F96" s="433"/>
      <c r="G96" s="433"/>
      <c r="H96" s="433"/>
      <c r="I96" s="433"/>
      <c r="J96" s="433"/>
      <c r="K96" s="433"/>
      <c r="L96" s="433"/>
      <c r="M96" s="433"/>
      <c r="N96" s="433"/>
      <c r="O96" s="433"/>
      <c r="P96" s="433"/>
      <c r="Q96" s="433"/>
      <c r="R96" s="433"/>
      <c r="S96" s="433"/>
      <c r="T96" s="433"/>
      <c r="U96" s="433"/>
      <c r="V96" s="433"/>
      <c r="W96" s="433"/>
      <c r="X96" s="433"/>
      <c r="Y96" s="433"/>
      <c r="Z96" s="433"/>
      <c r="AA96" s="433"/>
      <c r="AB96" s="433"/>
      <c r="AC96" s="433"/>
      <c r="AD96" s="433"/>
      <c r="AE96" s="433"/>
      <c r="AF96" s="433"/>
      <c r="AG96" s="433"/>
      <c r="AH96" s="433"/>
      <c r="AI96" s="433"/>
      <c r="AJ96" s="433"/>
      <c r="AK96" s="433"/>
      <c r="AL96" s="433"/>
      <c r="AM96" s="433"/>
      <c r="AN96" s="433"/>
      <c r="AO96" s="433"/>
      <c r="AP96" s="433"/>
      <c r="AQ96" s="433"/>
      <c r="AR96" s="433"/>
      <c r="AS96" s="433"/>
      <c r="AT96" s="433"/>
      <c r="AU96" s="433"/>
      <c r="AV96" s="433"/>
      <c r="AW96" s="433"/>
      <c r="AX96" s="433"/>
      <c r="AY96" s="433"/>
      <c r="AZ96" s="433"/>
      <c r="BA96" s="433"/>
      <c r="BB96" s="433"/>
      <c r="BC96" s="433"/>
      <c r="BD96" s="433"/>
      <c r="BE96" s="433"/>
      <c r="BF96" s="433"/>
      <c r="BG96" s="433"/>
      <c r="BH96" s="433"/>
      <c r="BI96" s="433"/>
      <c r="BJ96" s="433"/>
      <c r="BK96" s="433"/>
      <c r="BL96" s="433"/>
      <c r="BM96" s="433"/>
      <c r="BN96" s="433"/>
      <c r="BO96" s="433"/>
      <c r="BP96" s="433"/>
      <c r="BQ96" s="433"/>
      <c r="BR96" s="433"/>
      <c r="BS96" s="433"/>
      <c r="BT96" s="433"/>
      <c r="BU96" s="433"/>
    </row>
    <row r="97" spans="1:73" s="264" customFormat="1" ht="12" customHeight="1" x14ac:dyDescent="0.25">
      <c r="A97" s="515" t="s">
        <v>594</v>
      </c>
      <c r="B97" s="523">
        <f>B122</f>
        <v>0</v>
      </c>
      <c r="C97" s="523">
        <f t="shared" si="56"/>
        <v>0</v>
      </c>
      <c r="D97" s="525">
        <f>SUM(D92:D96)</f>
        <v>0</v>
      </c>
      <c r="E97" s="525">
        <f t="shared" ref="E97:BP97" si="57">SUM(E92:E96)</f>
        <v>0</v>
      </c>
      <c r="F97" s="525">
        <f t="shared" si="57"/>
        <v>0</v>
      </c>
      <c r="G97" s="525">
        <f t="shared" si="57"/>
        <v>0</v>
      </c>
      <c r="H97" s="525">
        <f t="shared" si="57"/>
        <v>0</v>
      </c>
      <c r="I97" s="525">
        <f t="shared" si="57"/>
        <v>0</v>
      </c>
      <c r="J97" s="525">
        <f t="shared" si="57"/>
        <v>0</v>
      </c>
      <c r="K97" s="525">
        <f t="shared" si="57"/>
        <v>0</v>
      </c>
      <c r="L97" s="525">
        <f t="shared" si="57"/>
        <v>0</v>
      </c>
      <c r="M97" s="525">
        <f t="shared" si="57"/>
        <v>0</v>
      </c>
      <c r="N97" s="525">
        <f t="shared" si="57"/>
        <v>0</v>
      </c>
      <c r="O97" s="525">
        <f t="shared" si="57"/>
        <v>0</v>
      </c>
      <c r="P97" s="525">
        <f t="shared" si="57"/>
        <v>0</v>
      </c>
      <c r="Q97" s="525">
        <f t="shared" si="57"/>
        <v>0</v>
      </c>
      <c r="R97" s="525">
        <f t="shared" si="57"/>
        <v>0</v>
      </c>
      <c r="S97" s="525">
        <f t="shared" si="57"/>
        <v>0</v>
      </c>
      <c r="T97" s="525">
        <f t="shared" si="57"/>
        <v>0</v>
      </c>
      <c r="U97" s="525">
        <f t="shared" si="57"/>
        <v>0</v>
      </c>
      <c r="V97" s="525">
        <f t="shared" si="57"/>
        <v>0</v>
      </c>
      <c r="W97" s="525">
        <f t="shared" si="57"/>
        <v>0</v>
      </c>
      <c r="X97" s="525">
        <f t="shared" si="57"/>
        <v>0</v>
      </c>
      <c r="Y97" s="525">
        <f t="shared" si="57"/>
        <v>0</v>
      </c>
      <c r="Z97" s="525">
        <f t="shared" si="57"/>
        <v>0</v>
      </c>
      <c r="AA97" s="525">
        <f t="shared" si="57"/>
        <v>0</v>
      </c>
      <c r="AB97" s="525">
        <f t="shared" si="57"/>
        <v>0</v>
      </c>
      <c r="AC97" s="525">
        <f t="shared" si="57"/>
        <v>0</v>
      </c>
      <c r="AD97" s="525">
        <f t="shared" si="57"/>
        <v>0</v>
      </c>
      <c r="AE97" s="525">
        <f t="shared" si="57"/>
        <v>0</v>
      </c>
      <c r="AF97" s="525">
        <f t="shared" si="57"/>
        <v>0</v>
      </c>
      <c r="AG97" s="525">
        <f t="shared" si="57"/>
        <v>0</v>
      </c>
      <c r="AH97" s="525">
        <f t="shared" si="57"/>
        <v>0</v>
      </c>
      <c r="AI97" s="525">
        <f t="shared" si="57"/>
        <v>0</v>
      </c>
      <c r="AJ97" s="525">
        <f t="shared" si="57"/>
        <v>0</v>
      </c>
      <c r="AK97" s="525">
        <f t="shared" si="57"/>
        <v>0</v>
      </c>
      <c r="AL97" s="525">
        <f t="shared" si="57"/>
        <v>0</v>
      </c>
      <c r="AM97" s="525">
        <f t="shared" si="57"/>
        <v>0</v>
      </c>
      <c r="AN97" s="525">
        <f t="shared" si="57"/>
        <v>0</v>
      </c>
      <c r="AO97" s="525">
        <f t="shared" si="57"/>
        <v>0</v>
      </c>
      <c r="AP97" s="525">
        <f t="shared" si="57"/>
        <v>0</v>
      </c>
      <c r="AQ97" s="525">
        <f t="shared" si="57"/>
        <v>0</v>
      </c>
      <c r="AR97" s="525">
        <f t="shared" si="57"/>
        <v>0</v>
      </c>
      <c r="AS97" s="525">
        <f t="shared" si="57"/>
        <v>0</v>
      </c>
      <c r="AT97" s="525">
        <f t="shared" si="57"/>
        <v>0</v>
      </c>
      <c r="AU97" s="525">
        <f t="shared" si="57"/>
        <v>0</v>
      </c>
      <c r="AV97" s="525">
        <f t="shared" si="57"/>
        <v>0</v>
      </c>
      <c r="AW97" s="525">
        <f t="shared" si="57"/>
        <v>0</v>
      </c>
      <c r="AX97" s="525">
        <f t="shared" si="57"/>
        <v>0</v>
      </c>
      <c r="AY97" s="525">
        <f t="shared" si="57"/>
        <v>0</v>
      </c>
      <c r="AZ97" s="525">
        <f t="shared" si="57"/>
        <v>0</v>
      </c>
      <c r="BA97" s="525">
        <f t="shared" si="57"/>
        <v>0</v>
      </c>
      <c r="BB97" s="525">
        <f t="shared" si="57"/>
        <v>0</v>
      </c>
      <c r="BC97" s="525">
        <f t="shared" si="57"/>
        <v>0</v>
      </c>
      <c r="BD97" s="525">
        <f t="shared" si="57"/>
        <v>0</v>
      </c>
      <c r="BE97" s="525">
        <f t="shared" si="57"/>
        <v>0</v>
      </c>
      <c r="BF97" s="525">
        <f t="shared" si="57"/>
        <v>0</v>
      </c>
      <c r="BG97" s="525">
        <f t="shared" si="57"/>
        <v>0</v>
      </c>
      <c r="BH97" s="525">
        <f t="shared" si="57"/>
        <v>0</v>
      </c>
      <c r="BI97" s="525">
        <f t="shared" si="57"/>
        <v>0</v>
      </c>
      <c r="BJ97" s="525">
        <f t="shared" si="57"/>
        <v>0</v>
      </c>
      <c r="BK97" s="525">
        <f t="shared" si="57"/>
        <v>0</v>
      </c>
      <c r="BL97" s="525">
        <f t="shared" si="57"/>
        <v>0</v>
      </c>
      <c r="BM97" s="525">
        <f t="shared" si="57"/>
        <v>0</v>
      </c>
      <c r="BN97" s="525">
        <f t="shared" si="57"/>
        <v>0</v>
      </c>
      <c r="BO97" s="525">
        <f t="shared" si="57"/>
        <v>0</v>
      </c>
      <c r="BP97" s="525">
        <f t="shared" si="57"/>
        <v>0</v>
      </c>
      <c r="BQ97" s="525">
        <f t="shared" ref="BQ97:BU97" si="58">SUM(BQ92:BQ96)</f>
        <v>0</v>
      </c>
      <c r="BR97" s="525">
        <f t="shared" si="58"/>
        <v>0</v>
      </c>
      <c r="BS97" s="525">
        <f t="shared" si="58"/>
        <v>0</v>
      </c>
      <c r="BT97" s="525">
        <f t="shared" si="58"/>
        <v>0</v>
      </c>
      <c r="BU97" s="525">
        <f t="shared" si="58"/>
        <v>0</v>
      </c>
    </row>
    <row r="98" spans="1:73" ht="12" customHeight="1" x14ac:dyDescent="0.2">
      <c r="A98" s="3"/>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526"/>
      <c r="BL98" s="526"/>
      <c r="BM98" s="526"/>
      <c r="BN98" s="526"/>
      <c r="BO98" s="526"/>
      <c r="BP98" s="526"/>
    </row>
    <row r="99" spans="1:73" s="24" customFormat="1" ht="12" customHeight="1" x14ac:dyDescent="0.25">
      <c r="A99" s="92" t="s">
        <v>460</v>
      </c>
      <c r="B99" s="278"/>
      <c r="C99" s="279">
        <f>SUM(D99:BU99)</f>
        <v>0</v>
      </c>
      <c r="D99" s="277">
        <f>SUM(D10,D40:D42,D73,D81,D89,-D97)</f>
        <v>0</v>
      </c>
      <c r="E99" s="277">
        <f t="shared" ref="E99:BP99" si="59">SUM(E10,E40:E42,E73,E81,E89,-E97)</f>
        <v>0</v>
      </c>
      <c r="F99" s="277">
        <f t="shared" si="59"/>
        <v>0</v>
      </c>
      <c r="G99" s="277">
        <f t="shared" si="59"/>
        <v>0</v>
      </c>
      <c r="H99" s="277">
        <f t="shared" si="59"/>
        <v>0</v>
      </c>
      <c r="I99" s="277">
        <f t="shared" si="59"/>
        <v>0</v>
      </c>
      <c r="J99" s="277">
        <f t="shared" si="59"/>
        <v>0</v>
      </c>
      <c r="K99" s="277">
        <f t="shared" si="59"/>
        <v>0</v>
      </c>
      <c r="L99" s="277">
        <f t="shared" si="59"/>
        <v>0</v>
      </c>
      <c r="M99" s="277">
        <f t="shared" si="59"/>
        <v>0</v>
      </c>
      <c r="N99" s="277">
        <f t="shared" si="59"/>
        <v>0</v>
      </c>
      <c r="O99" s="277">
        <f t="shared" si="59"/>
        <v>0</v>
      </c>
      <c r="P99" s="277">
        <f t="shared" si="59"/>
        <v>0</v>
      </c>
      <c r="Q99" s="277">
        <f t="shared" si="59"/>
        <v>0</v>
      </c>
      <c r="R99" s="277">
        <f t="shared" si="59"/>
        <v>0</v>
      </c>
      <c r="S99" s="277">
        <f t="shared" si="59"/>
        <v>0</v>
      </c>
      <c r="T99" s="277">
        <f t="shared" si="59"/>
        <v>0</v>
      </c>
      <c r="U99" s="277">
        <f t="shared" si="59"/>
        <v>0</v>
      </c>
      <c r="V99" s="277">
        <f t="shared" si="59"/>
        <v>0</v>
      </c>
      <c r="W99" s="277">
        <f t="shared" si="59"/>
        <v>0</v>
      </c>
      <c r="X99" s="277">
        <f t="shared" si="59"/>
        <v>0</v>
      </c>
      <c r="Y99" s="277">
        <f t="shared" si="59"/>
        <v>0</v>
      </c>
      <c r="Z99" s="277">
        <f t="shared" si="59"/>
        <v>0</v>
      </c>
      <c r="AA99" s="277">
        <f t="shared" si="59"/>
        <v>0</v>
      </c>
      <c r="AB99" s="277">
        <f t="shared" si="59"/>
        <v>0</v>
      </c>
      <c r="AC99" s="277">
        <f t="shared" si="59"/>
        <v>0</v>
      </c>
      <c r="AD99" s="277">
        <f t="shared" si="59"/>
        <v>0</v>
      </c>
      <c r="AE99" s="277">
        <f t="shared" si="59"/>
        <v>0</v>
      </c>
      <c r="AF99" s="277">
        <f t="shared" si="59"/>
        <v>0</v>
      </c>
      <c r="AG99" s="277">
        <f t="shared" si="59"/>
        <v>0</v>
      </c>
      <c r="AH99" s="277">
        <f t="shared" si="59"/>
        <v>0</v>
      </c>
      <c r="AI99" s="277">
        <f t="shared" si="59"/>
        <v>0</v>
      </c>
      <c r="AJ99" s="277">
        <f t="shared" si="59"/>
        <v>0</v>
      </c>
      <c r="AK99" s="277">
        <f t="shared" si="59"/>
        <v>0</v>
      </c>
      <c r="AL99" s="277">
        <f t="shared" si="59"/>
        <v>0</v>
      </c>
      <c r="AM99" s="277">
        <f t="shared" si="59"/>
        <v>0</v>
      </c>
      <c r="AN99" s="277">
        <f t="shared" si="59"/>
        <v>0</v>
      </c>
      <c r="AO99" s="277">
        <f t="shared" si="59"/>
        <v>0</v>
      </c>
      <c r="AP99" s="277">
        <f t="shared" si="59"/>
        <v>0</v>
      </c>
      <c r="AQ99" s="277">
        <f t="shared" si="59"/>
        <v>0</v>
      </c>
      <c r="AR99" s="277">
        <f t="shared" si="59"/>
        <v>0</v>
      </c>
      <c r="AS99" s="277">
        <f t="shared" si="59"/>
        <v>0</v>
      </c>
      <c r="AT99" s="277">
        <f t="shared" si="59"/>
        <v>0</v>
      </c>
      <c r="AU99" s="277">
        <f t="shared" si="59"/>
        <v>0</v>
      </c>
      <c r="AV99" s="277">
        <f t="shared" si="59"/>
        <v>0</v>
      </c>
      <c r="AW99" s="277">
        <f t="shared" si="59"/>
        <v>0</v>
      </c>
      <c r="AX99" s="277">
        <f t="shared" si="59"/>
        <v>0</v>
      </c>
      <c r="AY99" s="277">
        <f t="shared" si="59"/>
        <v>0</v>
      </c>
      <c r="AZ99" s="277">
        <f t="shared" si="59"/>
        <v>0</v>
      </c>
      <c r="BA99" s="277">
        <f t="shared" si="59"/>
        <v>0</v>
      </c>
      <c r="BB99" s="277">
        <f t="shared" si="59"/>
        <v>0</v>
      </c>
      <c r="BC99" s="277">
        <f t="shared" si="59"/>
        <v>0</v>
      </c>
      <c r="BD99" s="277">
        <f t="shared" si="59"/>
        <v>0</v>
      </c>
      <c r="BE99" s="277">
        <f t="shared" si="59"/>
        <v>0</v>
      </c>
      <c r="BF99" s="277">
        <f t="shared" si="59"/>
        <v>0</v>
      </c>
      <c r="BG99" s="277">
        <f t="shared" si="59"/>
        <v>0</v>
      </c>
      <c r="BH99" s="277">
        <f t="shared" si="59"/>
        <v>0</v>
      </c>
      <c r="BI99" s="277">
        <f t="shared" si="59"/>
        <v>0</v>
      </c>
      <c r="BJ99" s="277">
        <f t="shared" si="59"/>
        <v>0</v>
      </c>
      <c r="BK99" s="277">
        <f t="shared" si="59"/>
        <v>0</v>
      </c>
      <c r="BL99" s="277">
        <f t="shared" si="59"/>
        <v>0</v>
      </c>
      <c r="BM99" s="277">
        <f t="shared" si="59"/>
        <v>0</v>
      </c>
      <c r="BN99" s="277">
        <f t="shared" si="59"/>
        <v>0</v>
      </c>
      <c r="BO99" s="277">
        <f t="shared" si="59"/>
        <v>0</v>
      </c>
      <c r="BP99" s="277">
        <f t="shared" si="59"/>
        <v>0</v>
      </c>
      <c r="BQ99" s="277">
        <f t="shared" ref="BQ99:BU99" si="60">SUM(BQ10,BQ40:BQ42,BQ73,BQ81,BQ89,-BQ97)</f>
        <v>0</v>
      </c>
      <c r="BR99" s="277">
        <f t="shared" si="60"/>
        <v>0</v>
      </c>
      <c r="BS99" s="277">
        <f t="shared" si="60"/>
        <v>0</v>
      </c>
      <c r="BT99" s="277">
        <f t="shared" si="60"/>
        <v>0</v>
      </c>
      <c r="BU99" s="277">
        <f t="shared" si="60"/>
        <v>0</v>
      </c>
    </row>
    <row r="100" spans="1:73" s="512" customFormat="1" ht="12" customHeight="1" x14ac:dyDescent="0.25">
      <c r="A100" s="507" t="str">
        <f>Factors!$A$42</f>
        <v>Non-QALY Discount Factors @ 3.5% / 3.0%</v>
      </c>
      <c r="B100" s="508"/>
      <c r="C100" s="509">
        <f>SUM(D100:BU100)</f>
        <v>27.5181200477776</v>
      </c>
      <c r="D100" s="510">
        <f>Factors!C$58</f>
        <v>1</v>
      </c>
      <c r="E100" s="510">
        <f>Factors!D$58</f>
        <v>0.96618357487922713</v>
      </c>
      <c r="F100" s="510">
        <f>Factors!E$58</f>
        <v>0.93351070036640305</v>
      </c>
      <c r="G100" s="510">
        <f>Factors!F$58</f>
        <v>0.90194270566802237</v>
      </c>
      <c r="H100" s="510">
        <f>Factors!G$58</f>
        <v>0.87144222769857238</v>
      </c>
      <c r="I100" s="510">
        <f>Factors!H$58</f>
        <v>0.84197316685852408</v>
      </c>
      <c r="J100" s="510">
        <f>Factors!I$58</f>
        <v>0.81350064430775282</v>
      </c>
      <c r="K100" s="510">
        <f>Factors!J$58</f>
        <v>0.78599096068381924</v>
      </c>
      <c r="L100" s="510">
        <f>Factors!K$58</f>
        <v>0.75941155621625056</v>
      </c>
      <c r="M100" s="510">
        <f>Factors!L$58</f>
        <v>0.73373097218961414</v>
      </c>
      <c r="N100" s="510">
        <f>Factors!M$58</f>
        <v>0.70891881370977217</v>
      </c>
      <c r="O100" s="510">
        <f>Factors!N$58</f>
        <v>0.68494571372924851</v>
      </c>
      <c r="P100" s="510">
        <f>Factors!O$58</f>
        <v>0.66178329828912907</v>
      </c>
      <c r="Q100" s="510">
        <f>Factors!P$58</f>
        <v>0.63940415293635666</v>
      </c>
      <c r="R100" s="510">
        <f>Factors!Q$58</f>
        <v>0.61778179027667313</v>
      </c>
      <c r="S100" s="510">
        <f>Factors!R$58</f>
        <v>0.59689061862480497</v>
      </c>
      <c r="T100" s="510">
        <f>Factors!S$58</f>
        <v>0.57670591171478747</v>
      </c>
      <c r="U100" s="510">
        <f>Factors!T$58</f>
        <v>0.55720377943457733</v>
      </c>
      <c r="V100" s="510">
        <f>Factors!U$58</f>
        <v>0.53836113955031628</v>
      </c>
      <c r="W100" s="510">
        <f>Factors!V$58</f>
        <v>0.520155690386779</v>
      </c>
      <c r="X100" s="510">
        <f>Factors!W$58</f>
        <v>0.50256588443167061</v>
      </c>
      <c r="Y100" s="510">
        <f>Factors!X$58</f>
        <v>0.48557090283253201</v>
      </c>
      <c r="Z100" s="510">
        <f>Factors!Y$58</f>
        <v>0.46915063075606961</v>
      </c>
      <c r="AA100" s="510">
        <f>Factors!Z$58</f>
        <v>0.45328563358074364</v>
      </c>
      <c r="AB100" s="510">
        <f>Factors!AA$58</f>
        <v>0.43795713389443836</v>
      </c>
      <c r="AC100" s="510">
        <f>Factors!AB$58</f>
        <v>0.42314698926998878</v>
      </c>
      <c r="AD100" s="510">
        <f>Factors!AC$58</f>
        <v>0.40883767079225974</v>
      </c>
      <c r="AE100" s="510">
        <f>Factors!AD$58</f>
        <v>0.39501224231136212</v>
      </c>
      <c r="AF100" s="510">
        <f>Factors!AE$58</f>
        <v>0.38165434039745133</v>
      </c>
      <c r="AG100" s="510">
        <f>Factors!AF$58</f>
        <v>0.36874815497338298</v>
      </c>
      <c r="AH100" s="510">
        <f>Factors!AG$58</f>
        <v>0.35627841060230242</v>
      </c>
      <c r="AI100" s="510">
        <f>Factors!AH$58</f>
        <v>0.34590136951679845</v>
      </c>
      <c r="AJ100" s="510">
        <f>Factors!AI$58</f>
        <v>0.33582657234640628</v>
      </c>
      <c r="AK100" s="510">
        <f>Factors!AJ$58</f>
        <v>0.32604521587029733</v>
      </c>
      <c r="AL100" s="510">
        <f>Factors!AK$58</f>
        <v>0.31654875327213333</v>
      </c>
      <c r="AM100" s="510">
        <f>Factors!AL$58</f>
        <v>0.30732888667197411</v>
      </c>
      <c r="AN100" s="510">
        <f>Factors!AM$58</f>
        <v>0.29837755987570302</v>
      </c>
      <c r="AO100" s="510">
        <f>Factors!AN$58</f>
        <v>0.28968695133563399</v>
      </c>
      <c r="AP100" s="510">
        <f>Factors!AO$58</f>
        <v>0.28124946731614953</v>
      </c>
      <c r="AQ100" s="510">
        <f>Factors!AP$58</f>
        <v>0.2730577352583976</v>
      </c>
      <c r="AR100" s="510">
        <f>Factors!AQ$58</f>
        <v>0.26510459733825009</v>
      </c>
      <c r="AS100" s="510">
        <f>Factors!AR$58</f>
        <v>0.25738310421189331</v>
      </c>
      <c r="AT100" s="510">
        <f>Factors!AS$58</f>
        <v>0.24988650894358574</v>
      </c>
      <c r="AU100" s="510">
        <f>Factors!AT$58</f>
        <v>0.24260826111027742</v>
      </c>
      <c r="AV100" s="510">
        <f>Factors!AU$58</f>
        <v>0.23554200107793924</v>
      </c>
      <c r="AW100" s="510">
        <f>Factors!AV$58</f>
        <v>0.2286815544446012</v>
      </c>
      <c r="AX100" s="510">
        <f>Factors!AW$58</f>
        <v>0.22202092664524387</v>
      </c>
      <c r="AY100" s="510">
        <f>Factors!AX$58</f>
        <v>0.215554297713829</v>
      </c>
      <c r="AZ100" s="510">
        <f>Factors!AY$58</f>
        <v>0.20927601719789224</v>
      </c>
      <c r="BA100" s="510">
        <f>Factors!AZ$58</f>
        <v>0.20318059922125459</v>
      </c>
      <c r="BB100" s="510">
        <f>Factors!BA$58</f>
        <v>0.19726271769053844</v>
      </c>
      <c r="BC100" s="510">
        <f>Factors!BB$58</f>
        <v>0.19151720164129946</v>
      </c>
      <c r="BD100" s="510">
        <f>Factors!BC$58</f>
        <v>0.18593903071970821</v>
      </c>
      <c r="BE100" s="510">
        <f>Factors!BD$58</f>
        <v>0.18052333079583321</v>
      </c>
      <c r="BF100" s="510">
        <f>Factors!BE$58</f>
        <v>0.17526536970469245</v>
      </c>
      <c r="BG100" s="510">
        <f>Factors!BF$58</f>
        <v>0.17016055311135189</v>
      </c>
      <c r="BH100" s="510">
        <f>Factors!BG$58</f>
        <v>0.16520442049645814</v>
      </c>
      <c r="BI100" s="510">
        <f>Factors!BH$58</f>
        <v>0.16039264125869723</v>
      </c>
      <c r="BJ100" s="510">
        <f>Factors!BI$58</f>
        <v>0.15572101093077401</v>
      </c>
      <c r="BK100" s="510">
        <f>Factors!BJ$58</f>
        <v>0.15118544750560584</v>
      </c>
      <c r="BL100" s="510">
        <f>Factors!BK$58</f>
        <v>0.14678198786952024</v>
      </c>
      <c r="BM100" s="510">
        <f>Factors!BL$58</f>
        <v>0.14250678433934003</v>
      </c>
      <c r="BN100" s="510">
        <f>Factors!BM$58</f>
        <v>0.13835610130033013</v>
      </c>
      <c r="BO100" s="510">
        <f>Factors!BN$58</f>
        <v>0.13432631194206809</v>
      </c>
      <c r="BP100" s="510">
        <f>Factors!BO$58</f>
        <v>0.1304138950893865</v>
      </c>
      <c r="BQ100" s="510">
        <f>Factors!BP$58</f>
        <v>0.12661543212561796</v>
      </c>
      <c r="BR100" s="510">
        <f>Factors!BQ$58</f>
        <v>0.12292760400545433</v>
      </c>
      <c r="BS100" s="510">
        <f>Factors!BR$58</f>
        <v>0.11934718835481002</v>
      </c>
      <c r="BT100" s="510">
        <f>Factors!BS$58</f>
        <v>0.11587105665515536</v>
      </c>
      <c r="BU100" s="510">
        <f>Factors!BT$58</f>
        <v>0.11249617150985958</v>
      </c>
    </row>
    <row r="101" spans="1:73" s="24" customFormat="1" ht="12" customHeight="1" x14ac:dyDescent="0.25">
      <c r="A101" s="92" t="s">
        <v>355</v>
      </c>
      <c r="B101" s="279">
        <f>IF(C101=0,0,C101/$B$104)</f>
        <v>0</v>
      </c>
      <c r="C101" s="279">
        <f>SUM(D101:BU101)</f>
        <v>0</v>
      </c>
      <c r="D101" s="277">
        <f t="shared" ref="D101:BO101" si="61">D99*D100</f>
        <v>0</v>
      </c>
      <c r="E101" s="277">
        <f t="shared" si="61"/>
        <v>0</v>
      </c>
      <c r="F101" s="277">
        <f t="shared" si="61"/>
        <v>0</v>
      </c>
      <c r="G101" s="277">
        <f t="shared" si="61"/>
        <v>0</v>
      </c>
      <c r="H101" s="277">
        <f t="shared" si="61"/>
        <v>0</v>
      </c>
      <c r="I101" s="277">
        <f t="shared" si="61"/>
        <v>0</v>
      </c>
      <c r="J101" s="277">
        <f t="shared" si="61"/>
        <v>0</v>
      </c>
      <c r="K101" s="277">
        <f t="shared" si="61"/>
        <v>0</v>
      </c>
      <c r="L101" s="277">
        <f t="shared" si="61"/>
        <v>0</v>
      </c>
      <c r="M101" s="277">
        <f t="shared" si="61"/>
        <v>0</v>
      </c>
      <c r="N101" s="277">
        <f t="shared" si="61"/>
        <v>0</v>
      </c>
      <c r="O101" s="277">
        <f t="shared" si="61"/>
        <v>0</v>
      </c>
      <c r="P101" s="277">
        <f t="shared" si="61"/>
        <v>0</v>
      </c>
      <c r="Q101" s="277">
        <f t="shared" si="61"/>
        <v>0</v>
      </c>
      <c r="R101" s="277">
        <f t="shared" si="61"/>
        <v>0</v>
      </c>
      <c r="S101" s="277">
        <f t="shared" si="61"/>
        <v>0</v>
      </c>
      <c r="T101" s="277">
        <f t="shared" si="61"/>
        <v>0</v>
      </c>
      <c r="U101" s="277">
        <f t="shared" si="61"/>
        <v>0</v>
      </c>
      <c r="V101" s="277">
        <f t="shared" si="61"/>
        <v>0</v>
      </c>
      <c r="W101" s="277">
        <f t="shared" si="61"/>
        <v>0</v>
      </c>
      <c r="X101" s="277">
        <f t="shared" si="61"/>
        <v>0</v>
      </c>
      <c r="Y101" s="277">
        <f t="shared" si="61"/>
        <v>0</v>
      </c>
      <c r="Z101" s="277">
        <f t="shared" si="61"/>
        <v>0</v>
      </c>
      <c r="AA101" s="277">
        <f t="shared" si="61"/>
        <v>0</v>
      </c>
      <c r="AB101" s="277">
        <f t="shared" si="61"/>
        <v>0</v>
      </c>
      <c r="AC101" s="277">
        <f t="shared" si="61"/>
        <v>0</v>
      </c>
      <c r="AD101" s="277">
        <f t="shared" si="61"/>
        <v>0</v>
      </c>
      <c r="AE101" s="277">
        <f t="shared" si="61"/>
        <v>0</v>
      </c>
      <c r="AF101" s="277">
        <f t="shared" si="61"/>
        <v>0</v>
      </c>
      <c r="AG101" s="277">
        <f t="shared" si="61"/>
        <v>0</v>
      </c>
      <c r="AH101" s="277">
        <f t="shared" si="61"/>
        <v>0</v>
      </c>
      <c r="AI101" s="277">
        <f t="shared" si="61"/>
        <v>0</v>
      </c>
      <c r="AJ101" s="277">
        <f t="shared" si="61"/>
        <v>0</v>
      </c>
      <c r="AK101" s="277">
        <f t="shared" si="61"/>
        <v>0</v>
      </c>
      <c r="AL101" s="277">
        <f t="shared" si="61"/>
        <v>0</v>
      </c>
      <c r="AM101" s="277">
        <f t="shared" si="61"/>
        <v>0</v>
      </c>
      <c r="AN101" s="277">
        <f t="shared" si="61"/>
        <v>0</v>
      </c>
      <c r="AO101" s="277">
        <f t="shared" si="61"/>
        <v>0</v>
      </c>
      <c r="AP101" s="277">
        <f t="shared" si="61"/>
        <v>0</v>
      </c>
      <c r="AQ101" s="277">
        <f t="shared" si="61"/>
        <v>0</v>
      </c>
      <c r="AR101" s="277">
        <f t="shared" si="61"/>
        <v>0</v>
      </c>
      <c r="AS101" s="277">
        <f t="shared" si="61"/>
        <v>0</v>
      </c>
      <c r="AT101" s="277">
        <f t="shared" si="61"/>
        <v>0</v>
      </c>
      <c r="AU101" s="277">
        <f t="shared" si="61"/>
        <v>0</v>
      </c>
      <c r="AV101" s="277">
        <f t="shared" si="61"/>
        <v>0</v>
      </c>
      <c r="AW101" s="277">
        <f t="shared" si="61"/>
        <v>0</v>
      </c>
      <c r="AX101" s="277">
        <f t="shared" si="61"/>
        <v>0</v>
      </c>
      <c r="AY101" s="277">
        <f t="shared" si="61"/>
        <v>0</v>
      </c>
      <c r="AZ101" s="277">
        <f t="shared" si="61"/>
        <v>0</v>
      </c>
      <c r="BA101" s="277">
        <f t="shared" si="61"/>
        <v>0</v>
      </c>
      <c r="BB101" s="277">
        <f t="shared" si="61"/>
        <v>0</v>
      </c>
      <c r="BC101" s="277">
        <f t="shared" si="61"/>
        <v>0</v>
      </c>
      <c r="BD101" s="277">
        <f t="shared" si="61"/>
        <v>0</v>
      </c>
      <c r="BE101" s="277">
        <f t="shared" si="61"/>
        <v>0</v>
      </c>
      <c r="BF101" s="277">
        <f t="shared" si="61"/>
        <v>0</v>
      </c>
      <c r="BG101" s="277">
        <f t="shared" si="61"/>
        <v>0</v>
      </c>
      <c r="BH101" s="277">
        <f t="shared" si="61"/>
        <v>0</v>
      </c>
      <c r="BI101" s="277">
        <f t="shared" si="61"/>
        <v>0</v>
      </c>
      <c r="BJ101" s="277">
        <f t="shared" si="61"/>
        <v>0</v>
      </c>
      <c r="BK101" s="282">
        <f t="shared" si="61"/>
        <v>0</v>
      </c>
      <c r="BL101" s="282">
        <f t="shared" si="61"/>
        <v>0</v>
      </c>
      <c r="BM101" s="282">
        <f t="shared" si="61"/>
        <v>0</v>
      </c>
      <c r="BN101" s="282">
        <f t="shared" si="61"/>
        <v>0</v>
      </c>
      <c r="BO101" s="282">
        <f t="shared" si="61"/>
        <v>0</v>
      </c>
      <c r="BP101" s="282">
        <f t="shared" ref="BP101:BU101" si="62">BP99*BP100</f>
        <v>0</v>
      </c>
      <c r="BQ101" s="282">
        <f t="shared" si="62"/>
        <v>0</v>
      </c>
      <c r="BR101" s="282">
        <f t="shared" si="62"/>
        <v>0</v>
      </c>
      <c r="BS101" s="282">
        <f t="shared" si="62"/>
        <v>0</v>
      </c>
      <c r="BT101" s="282">
        <f t="shared" si="62"/>
        <v>0</v>
      </c>
      <c r="BU101" s="282">
        <f t="shared" si="62"/>
        <v>0</v>
      </c>
    </row>
    <row r="102" spans="1:73" ht="12" customHeight="1" x14ac:dyDescent="0.2">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186"/>
      <c r="BL102" s="186"/>
      <c r="BM102" s="186"/>
      <c r="BN102" s="186"/>
      <c r="BO102" s="186"/>
      <c r="BP102" s="186"/>
    </row>
    <row r="103" spans="1:73" ht="12" customHeight="1" x14ac:dyDescent="0.25">
      <c r="A103" s="6" t="str">
        <f>Factors!H14</f>
        <v>Project life (whole years)</v>
      </c>
      <c r="B103" s="272">
        <f>Factors!H17</f>
        <v>70</v>
      </c>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186"/>
      <c r="BL103" s="186"/>
      <c r="BM103" s="186"/>
      <c r="BN103" s="186"/>
      <c r="BO103" s="186"/>
      <c r="BP103" s="186"/>
    </row>
    <row r="104" spans="1:73" ht="12" customHeight="1" x14ac:dyDescent="0.25">
      <c r="A104" s="6" t="s">
        <v>359</v>
      </c>
      <c r="B104" s="273">
        <f>Factors!$BU$58</f>
        <v>27.5181200477776</v>
      </c>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186"/>
      <c r="BL104" s="186"/>
      <c r="BM104" s="186"/>
      <c r="BN104" s="186"/>
      <c r="BO104" s="186"/>
      <c r="BP104" s="186"/>
    </row>
    <row r="105" spans="1:73" ht="12" customHeight="1" x14ac:dyDescent="0.2">
      <c r="B105" s="38"/>
      <c r="C105" s="37"/>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187"/>
      <c r="BL105" s="187"/>
      <c r="BM105" s="187"/>
      <c r="BN105" s="187"/>
      <c r="BO105" s="187"/>
      <c r="BP105" s="187"/>
    </row>
    <row r="106" spans="1:73" ht="12" customHeight="1" x14ac:dyDescent="0.25">
      <c r="A106" s="129" t="s">
        <v>350</v>
      </c>
      <c r="B106" s="137" t="s">
        <v>424</v>
      </c>
      <c r="C106" s="137" t="s">
        <v>579</v>
      </c>
      <c r="D106" s="74">
        <v>0</v>
      </c>
      <c r="E106" s="74">
        <v>1</v>
      </c>
      <c r="F106" s="74">
        <v>2</v>
      </c>
      <c r="G106" s="74">
        <v>3</v>
      </c>
      <c r="H106" s="74">
        <v>4</v>
      </c>
      <c r="I106" s="74">
        <v>5</v>
      </c>
      <c r="J106" s="74">
        <v>6</v>
      </c>
      <c r="K106" s="74">
        <v>7</v>
      </c>
      <c r="L106" s="74">
        <v>8</v>
      </c>
      <c r="M106" s="74">
        <v>9</v>
      </c>
      <c r="N106" s="74">
        <v>10</v>
      </c>
      <c r="O106" s="74">
        <v>11</v>
      </c>
      <c r="P106" s="74">
        <v>12</v>
      </c>
      <c r="Q106" s="74">
        <v>13</v>
      </c>
      <c r="R106" s="74">
        <v>14</v>
      </c>
      <c r="S106" s="74">
        <v>15</v>
      </c>
      <c r="T106" s="74">
        <v>16</v>
      </c>
      <c r="U106" s="74">
        <v>17</v>
      </c>
      <c r="V106" s="74">
        <v>18</v>
      </c>
      <c r="W106" s="74">
        <v>19</v>
      </c>
      <c r="X106" s="74">
        <v>20</v>
      </c>
      <c r="Y106" s="74">
        <v>21</v>
      </c>
      <c r="Z106" s="74">
        <v>22</v>
      </c>
      <c r="AA106" s="74">
        <v>23</v>
      </c>
      <c r="AB106" s="74">
        <v>24</v>
      </c>
      <c r="AC106" s="74">
        <v>25</v>
      </c>
      <c r="AD106" s="74">
        <v>26</v>
      </c>
      <c r="AE106" s="74">
        <v>27</v>
      </c>
      <c r="AF106" s="74">
        <v>28</v>
      </c>
      <c r="AG106" s="74">
        <v>29</v>
      </c>
      <c r="AH106" s="74">
        <v>30</v>
      </c>
      <c r="AI106" s="74">
        <v>31</v>
      </c>
      <c r="AJ106" s="74">
        <v>32</v>
      </c>
      <c r="AK106" s="74">
        <v>33</v>
      </c>
      <c r="AL106" s="74">
        <v>34</v>
      </c>
      <c r="AM106" s="74">
        <v>35</v>
      </c>
      <c r="AN106" s="74">
        <v>36</v>
      </c>
      <c r="AO106" s="74">
        <v>37</v>
      </c>
      <c r="AP106" s="74">
        <v>38</v>
      </c>
      <c r="AQ106" s="74">
        <v>39</v>
      </c>
      <c r="AR106" s="74">
        <v>40</v>
      </c>
      <c r="AS106" s="74">
        <v>41</v>
      </c>
      <c r="AT106" s="74">
        <v>42</v>
      </c>
      <c r="AU106" s="74">
        <v>43</v>
      </c>
      <c r="AV106" s="74">
        <v>44</v>
      </c>
      <c r="AW106" s="74">
        <v>45</v>
      </c>
      <c r="AX106" s="74">
        <v>46</v>
      </c>
      <c r="AY106" s="74">
        <v>47</v>
      </c>
      <c r="AZ106" s="74">
        <v>48</v>
      </c>
      <c r="BA106" s="74">
        <v>49</v>
      </c>
      <c r="BB106" s="74">
        <v>50</v>
      </c>
      <c r="BC106" s="74">
        <v>51</v>
      </c>
      <c r="BD106" s="74">
        <v>52</v>
      </c>
      <c r="BE106" s="74">
        <v>53</v>
      </c>
      <c r="BF106" s="74">
        <v>54</v>
      </c>
      <c r="BG106" s="74">
        <v>55</v>
      </c>
      <c r="BH106" s="74">
        <v>56</v>
      </c>
      <c r="BI106" s="74">
        <v>57</v>
      </c>
      <c r="BJ106" s="74">
        <v>58</v>
      </c>
      <c r="BK106" s="188">
        <v>59</v>
      </c>
      <c r="BL106" s="188">
        <v>60</v>
      </c>
      <c r="BM106" s="188">
        <v>61</v>
      </c>
      <c r="BN106" s="188">
        <v>62</v>
      </c>
      <c r="BO106" s="188">
        <v>63</v>
      </c>
      <c r="BP106" s="188">
        <v>64</v>
      </c>
      <c r="BQ106" s="188">
        <v>65</v>
      </c>
      <c r="BR106" s="188">
        <v>66</v>
      </c>
      <c r="BS106" s="188">
        <v>67</v>
      </c>
      <c r="BT106" s="188">
        <v>68</v>
      </c>
      <c r="BU106" s="188">
        <v>69</v>
      </c>
    </row>
    <row r="107" spans="1:73" ht="12" customHeight="1" x14ac:dyDescent="0.25">
      <c r="A107" s="6" t="s">
        <v>71</v>
      </c>
      <c r="B107" s="274">
        <f t="shared" ref="B107:B123" si="63">IF(C107=0,0,C107/$B$104)</f>
        <v>0</v>
      </c>
      <c r="C107" s="275">
        <f>SUM(D107:BU107)</f>
        <v>0</v>
      </c>
      <c r="D107" s="275">
        <f>D10</f>
        <v>0</v>
      </c>
      <c r="E107" s="275">
        <f>IF(E$106&gt;($B$103-1),"",E10*E$100)</f>
        <v>0</v>
      </c>
      <c r="F107" s="533">
        <f t="shared" ref="F107:H107" si="64">IF(F$106&gt;($B$103-1),"",F10*F$100)</f>
        <v>0</v>
      </c>
      <c r="G107" s="533">
        <f t="shared" si="64"/>
        <v>0</v>
      </c>
      <c r="H107" s="533">
        <f t="shared" si="64"/>
        <v>0</v>
      </c>
      <c r="I107" s="533">
        <f t="shared" ref="I107:BT107" si="65">IF(I$106&gt;($B$103-1),"",I10*I$100)</f>
        <v>0</v>
      </c>
      <c r="J107" s="533">
        <f t="shared" si="65"/>
        <v>0</v>
      </c>
      <c r="K107" s="533">
        <f t="shared" si="65"/>
        <v>0</v>
      </c>
      <c r="L107" s="533">
        <f t="shared" si="65"/>
        <v>0</v>
      </c>
      <c r="M107" s="533">
        <f t="shared" si="65"/>
        <v>0</v>
      </c>
      <c r="N107" s="533">
        <f t="shared" si="65"/>
        <v>0</v>
      </c>
      <c r="O107" s="533">
        <f t="shared" si="65"/>
        <v>0</v>
      </c>
      <c r="P107" s="533">
        <f t="shared" si="65"/>
        <v>0</v>
      </c>
      <c r="Q107" s="533">
        <f t="shared" si="65"/>
        <v>0</v>
      </c>
      <c r="R107" s="533">
        <f t="shared" si="65"/>
        <v>0</v>
      </c>
      <c r="S107" s="533">
        <f t="shared" si="65"/>
        <v>0</v>
      </c>
      <c r="T107" s="533">
        <f t="shared" si="65"/>
        <v>0</v>
      </c>
      <c r="U107" s="533">
        <f t="shared" si="65"/>
        <v>0</v>
      </c>
      <c r="V107" s="533">
        <f t="shared" si="65"/>
        <v>0</v>
      </c>
      <c r="W107" s="533">
        <f t="shared" si="65"/>
        <v>0</v>
      </c>
      <c r="X107" s="533">
        <f t="shared" si="65"/>
        <v>0</v>
      </c>
      <c r="Y107" s="533">
        <f t="shared" si="65"/>
        <v>0</v>
      </c>
      <c r="Z107" s="533">
        <f t="shared" si="65"/>
        <v>0</v>
      </c>
      <c r="AA107" s="533">
        <f t="shared" si="65"/>
        <v>0</v>
      </c>
      <c r="AB107" s="533">
        <f t="shared" si="65"/>
        <v>0</v>
      </c>
      <c r="AC107" s="533">
        <f t="shared" si="65"/>
        <v>0</v>
      </c>
      <c r="AD107" s="533">
        <f t="shared" si="65"/>
        <v>0</v>
      </c>
      <c r="AE107" s="533">
        <f t="shared" si="65"/>
        <v>0</v>
      </c>
      <c r="AF107" s="533">
        <f t="shared" si="65"/>
        <v>0</v>
      </c>
      <c r="AG107" s="533">
        <f t="shared" si="65"/>
        <v>0</v>
      </c>
      <c r="AH107" s="533">
        <f t="shared" si="65"/>
        <v>0</v>
      </c>
      <c r="AI107" s="533">
        <f t="shared" si="65"/>
        <v>0</v>
      </c>
      <c r="AJ107" s="533">
        <f t="shared" si="65"/>
        <v>0</v>
      </c>
      <c r="AK107" s="533">
        <f t="shared" si="65"/>
        <v>0</v>
      </c>
      <c r="AL107" s="533">
        <f t="shared" si="65"/>
        <v>0</v>
      </c>
      <c r="AM107" s="533">
        <f t="shared" si="65"/>
        <v>0</v>
      </c>
      <c r="AN107" s="533">
        <f t="shared" si="65"/>
        <v>0</v>
      </c>
      <c r="AO107" s="533">
        <f t="shared" si="65"/>
        <v>0</v>
      </c>
      <c r="AP107" s="533">
        <f t="shared" si="65"/>
        <v>0</v>
      </c>
      <c r="AQ107" s="533">
        <f t="shared" si="65"/>
        <v>0</v>
      </c>
      <c r="AR107" s="533">
        <f t="shared" si="65"/>
        <v>0</v>
      </c>
      <c r="AS107" s="533">
        <f t="shared" si="65"/>
        <v>0</v>
      </c>
      <c r="AT107" s="533">
        <f t="shared" si="65"/>
        <v>0</v>
      </c>
      <c r="AU107" s="533">
        <f t="shared" si="65"/>
        <v>0</v>
      </c>
      <c r="AV107" s="533">
        <f t="shared" si="65"/>
        <v>0</v>
      </c>
      <c r="AW107" s="533">
        <f t="shared" si="65"/>
        <v>0</v>
      </c>
      <c r="AX107" s="533">
        <f t="shared" si="65"/>
        <v>0</v>
      </c>
      <c r="AY107" s="533">
        <f t="shared" si="65"/>
        <v>0</v>
      </c>
      <c r="AZ107" s="533">
        <f t="shared" si="65"/>
        <v>0</v>
      </c>
      <c r="BA107" s="533">
        <f t="shared" si="65"/>
        <v>0</v>
      </c>
      <c r="BB107" s="533">
        <f t="shared" si="65"/>
        <v>0</v>
      </c>
      <c r="BC107" s="533">
        <f t="shared" si="65"/>
        <v>0</v>
      </c>
      <c r="BD107" s="533">
        <f t="shared" si="65"/>
        <v>0</v>
      </c>
      <c r="BE107" s="533">
        <f t="shared" si="65"/>
        <v>0</v>
      </c>
      <c r="BF107" s="533">
        <f t="shared" si="65"/>
        <v>0</v>
      </c>
      <c r="BG107" s="533">
        <f t="shared" si="65"/>
        <v>0</v>
      </c>
      <c r="BH107" s="533">
        <f t="shared" si="65"/>
        <v>0</v>
      </c>
      <c r="BI107" s="533">
        <f t="shared" si="65"/>
        <v>0</v>
      </c>
      <c r="BJ107" s="533">
        <f t="shared" si="65"/>
        <v>0</v>
      </c>
      <c r="BK107" s="533">
        <f t="shared" si="65"/>
        <v>0</v>
      </c>
      <c r="BL107" s="533">
        <f t="shared" si="65"/>
        <v>0</v>
      </c>
      <c r="BM107" s="533">
        <f t="shared" si="65"/>
        <v>0</v>
      </c>
      <c r="BN107" s="533">
        <f t="shared" si="65"/>
        <v>0</v>
      </c>
      <c r="BO107" s="533">
        <f t="shared" si="65"/>
        <v>0</v>
      </c>
      <c r="BP107" s="533">
        <f t="shared" si="65"/>
        <v>0</v>
      </c>
      <c r="BQ107" s="533">
        <f t="shared" si="65"/>
        <v>0</v>
      </c>
      <c r="BR107" s="533">
        <f t="shared" si="65"/>
        <v>0</v>
      </c>
      <c r="BS107" s="533">
        <f t="shared" si="65"/>
        <v>0</v>
      </c>
      <c r="BT107" s="533">
        <f t="shared" si="65"/>
        <v>0</v>
      </c>
      <c r="BU107" s="533">
        <f t="shared" ref="BU107" si="66">IF(BU$106&gt;($B$103-1),"",BU10*BU$100)</f>
        <v>0</v>
      </c>
    </row>
    <row r="108" spans="1:73" ht="12" customHeight="1" x14ac:dyDescent="0.2">
      <c r="A108" s="250" t="s">
        <v>72</v>
      </c>
      <c r="B108" s="274">
        <f t="shared" si="63"/>
        <v>0</v>
      </c>
      <c r="C108" s="275">
        <f t="shared" ref="C108:C120" si="67">SUM(D108:BU108)</f>
        <v>0</v>
      </c>
      <c r="D108" s="275">
        <f>SUM(D14:D18)</f>
        <v>0</v>
      </c>
      <c r="E108" s="275">
        <f t="shared" ref="E108:E114" si="68">IF(E$106&gt;($B$103-1),"",E36*E$100)</f>
        <v>0</v>
      </c>
      <c r="F108" s="533">
        <f t="shared" ref="F108:H108" si="69">IF(F$106&gt;($B$103-1),"",F36*F$100)</f>
        <v>0</v>
      </c>
      <c r="G108" s="533">
        <f t="shared" si="69"/>
        <v>0</v>
      </c>
      <c r="H108" s="533">
        <f t="shared" si="69"/>
        <v>0</v>
      </c>
      <c r="I108" s="533">
        <f t="shared" ref="I108:BT108" si="70">IF(I$106&gt;($B$103-1),"",I36*I$100)</f>
        <v>0</v>
      </c>
      <c r="J108" s="533">
        <f t="shared" si="70"/>
        <v>0</v>
      </c>
      <c r="K108" s="533">
        <f t="shared" si="70"/>
        <v>0</v>
      </c>
      <c r="L108" s="533">
        <f t="shared" si="70"/>
        <v>0</v>
      </c>
      <c r="M108" s="533">
        <f t="shared" si="70"/>
        <v>0</v>
      </c>
      <c r="N108" s="533">
        <f t="shared" si="70"/>
        <v>0</v>
      </c>
      <c r="O108" s="533">
        <f t="shared" si="70"/>
        <v>0</v>
      </c>
      <c r="P108" s="533">
        <f t="shared" si="70"/>
        <v>0</v>
      </c>
      <c r="Q108" s="533">
        <f t="shared" si="70"/>
        <v>0</v>
      </c>
      <c r="R108" s="533">
        <f t="shared" si="70"/>
        <v>0</v>
      </c>
      <c r="S108" s="533">
        <f t="shared" si="70"/>
        <v>0</v>
      </c>
      <c r="T108" s="533">
        <f t="shared" si="70"/>
        <v>0</v>
      </c>
      <c r="U108" s="533">
        <f t="shared" si="70"/>
        <v>0</v>
      </c>
      <c r="V108" s="533">
        <f t="shared" si="70"/>
        <v>0</v>
      </c>
      <c r="W108" s="533">
        <f t="shared" si="70"/>
        <v>0</v>
      </c>
      <c r="X108" s="533">
        <f t="shared" si="70"/>
        <v>0</v>
      </c>
      <c r="Y108" s="533">
        <f t="shared" si="70"/>
        <v>0</v>
      </c>
      <c r="Z108" s="533">
        <f t="shared" si="70"/>
        <v>0</v>
      </c>
      <c r="AA108" s="533">
        <f t="shared" si="70"/>
        <v>0</v>
      </c>
      <c r="AB108" s="533">
        <f t="shared" si="70"/>
        <v>0</v>
      </c>
      <c r="AC108" s="533">
        <f t="shared" si="70"/>
        <v>0</v>
      </c>
      <c r="AD108" s="533">
        <f t="shared" si="70"/>
        <v>0</v>
      </c>
      <c r="AE108" s="533">
        <f t="shared" si="70"/>
        <v>0</v>
      </c>
      <c r="AF108" s="533">
        <f t="shared" si="70"/>
        <v>0</v>
      </c>
      <c r="AG108" s="533">
        <f t="shared" si="70"/>
        <v>0</v>
      </c>
      <c r="AH108" s="533">
        <f t="shared" si="70"/>
        <v>0</v>
      </c>
      <c r="AI108" s="533">
        <f t="shared" si="70"/>
        <v>0</v>
      </c>
      <c r="AJ108" s="533">
        <f t="shared" si="70"/>
        <v>0</v>
      </c>
      <c r="AK108" s="533">
        <f t="shared" si="70"/>
        <v>0</v>
      </c>
      <c r="AL108" s="533">
        <f t="shared" si="70"/>
        <v>0</v>
      </c>
      <c r="AM108" s="533">
        <f t="shared" si="70"/>
        <v>0</v>
      </c>
      <c r="AN108" s="533">
        <f t="shared" si="70"/>
        <v>0</v>
      </c>
      <c r="AO108" s="533">
        <f t="shared" si="70"/>
        <v>0</v>
      </c>
      <c r="AP108" s="533">
        <f t="shared" si="70"/>
        <v>0</v>
      </c>
      <c r="AQ108" s="533">
        <f t="shared" si="70"/>
        <v>0</v>
      </c>
      <c r="AR108" s="533">
        <f t="shared" si="70"/>
        <v>0</v>
      </c>
      <c r="AS108" s="533">
        <f t="shared" si="70"/>
        <v>0</v>
      </c>
      <c r="AT108" s="533">
        <f t="shared" si="70"/>
        <v>0</v>
      </c>
      <c r="AU108" s="533">
        <f t="shared" si="70"/>
        <v>0</v>
      </c>
      <c r="AV108" s="533">
        <f t="shared" si="70"/>
        <v>0</v>
      </c>
      <c r="AW108" s="533">
        <f t="shared" si="70"/>
        <v>0</v>
      </c>
      <c r="AX108" s="533">
        <f t="shared" si="70"/>
        <v>0</v>
      </c>
      <c r="AY108" s="533">
        <f t="shared" si="70"/>
        <v>0</v>
      </c>
      <c r="AZ108" s="533">
        <f t="shared" si="70"/>
        <v>0</v>
      </c>
      <c r="BA108" s="533">
        <f t="shared" si="70"/>
        <v>0</v>
      </c>
      <c r="BB108" s="533">
        <f t="shared" si="70"/>
        <v>0</v>
      </c>
      <c r="BC108" s="533">
        <f t="shared" si="70"/>
        <v>0</v>
      </c>
      <c r="BD108" s="533">
        <f t="shared" si="70"/>
        <v>0</v>
      </c>
      <c r="BE108" s="533">
        <f t="shared" si="70"/>
        <v>0</v>
      </c>
      <c r="BF108" s="533">
        <f t="shared" si="70"/>
        <v>0</v>
      </c>
      <c r="BG108" s="533">
        <f t="shared" si="70"/>
        <v>0</v>
      </c>
      <c r="BH108" s="533">
        <f t="shared" si="70"/>
        <v>0</v>
      </c>
      <c r="BI108" s="533">
        <f t="shared" si="70"/>
        <v>0</v>
      </c>
      <c r="BJ108" s="533">
        <f t="shared" si="70"/>
        <v>0</v>
      </c>
      <c r="BK108" s="533">
        <f t="shared" si="70"/>
        <v>0</v>
      </c>
      <c r="BL108" s="533">
        <f t="shared" si="70"/>
        <v>0</v>
      </c>
      <c r="BM108" s="533">
        <f t="shared" si="70"/>
        <v>0</v>
      </c>
      <c r="BN108" s="533">
        <f t="shared" si="70"/>
        <v>0</v>
      </c>
      <c r="BO108" s="533">
        <f t="shared" si="70"/>
        <v>0</v>
      </c>
      <c r="BP108" s="533">
        <f t="shared" si="70"/>
        <v>0</v>
      </c>
      <c r="BQ108" s="533">
        <f t="shared" si="70"/>
        <v>0</v>
      </c>
      <c r="BR108" s="533">
        <f t="shared" si="70"/>
        <v>0</v>
      </c>
      <c r="BS108" s="533">
        <f t="shared" si="70"/>
        <v>0</v>
      </c>
      <c r="BT108" s="533">
        <f t="shared" si="70"/>
        <v>0</v>
      </c>
      <c r="BU108" s="533">
        <f t="shared" ref="BU108" si="71">IF(BU$106&gt;($B$103-1),"",BU36*BU$100)</f>
        <v>0</v>
      </c>
    </row>
    <row r="109" spans="1:73" ht="12" customHeight="1" x14ac:dyDescent="0.2">
      <c r="A109" s="250" t="s">
        <v>73</v>
      </c>
      <c r="B109" s="274">
        <f t="shared" si="63"/>
        <v>0</v>
      </c>
      <c r="C109" s="275">
        <f t="shared" si="67"/>
        <v>0</v>
      </c>
      <c r="D109" s="275">
        <f t="shared" ref="D109:D114" si="72">D37</f>
        <v>0</v>
      </c>
      <c r="E109" s="275">
        <f t="shared" si="68"/>
        <v>0</v>
      </c>
      <c r="F109" s="533">
        <f t="shared" ref="F109:H109" si="73">IF(F$106&gt;($B$103-1),"",F37*F$100)</f>
        <v>0</v>
      </c>
      <c r="G109" s="533">
        <f t="shared" si="73"/>
        <v>0</v>
      </c>
      <c r="H109" s="533">
        <f t="shared" si="73"/>
        <v>0</v>
      </c>
      <c r="I109" s="533">
        <f t="shared" ref="I109:BT109" si="74">IF(I$106&gt;($B$103-1),"",I37*I$100)</f>
        <v>0</v>
      </c>
      <c r="J109" s="533">
        <f t="shared" si="74"/>
        <v>0</v>
      </c>
      <c r="K109" s="533">
        <f t="shared" si="74"/>
        <v>0</v>
      </c>
      <c r="L109" s="533">
        <f t="shared" si="74"/>
        <v>0</v>
      </c>
      <c r="M109" s="533">
        <f t="shared" si="74"/>
        <v>0</v>
      </c>
      <c r="N109" s="533">
        <f t="shared" si="74"/>
        <v>0</v>
      </c>
      <c r="O109" s="533">
        <f t="shared" si="74"/>
        <v>0</v>
      </c>
      <c r="P109" s="533">
        <f t="shared" si="74"/>
        <v>0</v>
      </c>
      <c r="Q109" s="533">
        <f t="shared" si="74"/>
        <v>0</v>
      </c>
      <c r="R109" s="533">
        <f t="shared" si="74"/>
        <v>0</v>
      </c>
      <c r="S109" s="533">
        <f t="shared" si="74"/>
        <v>0</v>
      </c>
      <c r="T109" s="533">
        <f t="shared" si="74"/>
        <v>0</v>
      </c>
      <c r="U109" s="533">
        <f t="shared" si="74"/>
        <v>0</v>
      </c>
      <c r="V109" s="533">
        <f t="shared" si="74"/>
        <v>0</v>
      </c>
      <c r="W109" s="533">
        <f t="shared" si="74"/>
        <v>0</v>
      </c>
      <c r="X109" s="533">
        <f t="shared" si="74"/>
        <v>0</v>
      </c>
      <c r="Y109" s="533">
        <f t="shared" si="74"/>
        <v>0</v>
      </c>
      <c r="Z109" s="533">
        <f t="shared" si="74"/>
        <v>0</v>
      </c>
      <c r="AA109" s="533">
        <f t="shared" si="74"/>
        <v>0</v>
      </c>
      <c r="AB109" s="533">
        <f t="shared" si="74"/>
        <v>0</v>
      </c>
      <c r="AC109" s="533">
        <f t="shared" si="74"/>
        <v>0</v>
      </c>
      <c r="AD109" s="533">
        <f t="shared" si="74"/>
        <v>0</v>
      </c>
      <c r="AE109" s="533">
        <f t="shared" si="74"/>
        <v>0</v>
      </c>
      <c r="AF109" s="533">
        <f t="shared" si="74"/>
        <v>0</v>
      </c>
      <c r="AG109" s="533">
        <f t="shared" si="74"/>
        <v>0</v>
      </c>
      <c r="AH109" s="533">
        <f t="shared" si="74"/>
        <v>0</v>
      </c>
      <c r="AI109" s="533">
        <f t="shared" si="74"/>
        <v>0</v>
      </c>
      <c r="AJ109" s="533">
        <f t="shared" si="74"/>
        <v>0</v>
      </c>
      <c r="AK109" s="533">
        <f t="shared" si="74"/>
        <v>0</v>
      </c>
      <c r="AL109" s="533">
        <f t="shared" si="74"/>
        <v>0</v>
      </c>
      <c r="AM109" s="533">
        <f t="shared" si="74"/>
        <v>0</v>
      </c>
      <c r="AN109" s="533">
        <f t="shared" si="74"/>
        <v>0</v>
      </c>
      <c r="AO109" s="533">
        <f t="shared" si="74"/>
        <v>0</v>
      </c>
      <c r="AP109" s="533">
        <f t="shared" si="74"/>
        <v>0</v>
      </c>
      <c r="AQ109" s="533">
        <f t="shared" si="74"/>
        <v>0</v>
      </c>
      <c r="AR109" s="533">
        <f t="shared" si="74"/>
        <v>0</v>
      </c>
      <c r="AS109" s="533">
        <f t="shared" si="74"/>
        <v>0</v>
      </c>
      <c r="AT109" s="533">
        <f t="shared" si="74"/>
        <v>0</v>
      </c>
      <c r="AU109" s="533">
        <f t="shared" si="74"/>
        <v>0</v>
      </c>
      <c r="AV109" s="533">
        <f t="shared" si="74"/>
        <v>0</v>
      </c>
      <c r="AW109" s="533">
        <f t="shared" si="74"/>
        <v>0</v>
      </c>
      <c r="AX109" s="533">
        <f t="shared" si="74"/>
        <v>0</v>
      </c>
      <c r="AY109" s="533">
        <f t="shared" si="74"/>
        <v>0</v>
      </c>
      <c r="AZ109" s="533">
        <f t="shared" si="74"/>
        <v>0</v>
      </c>
      <c r="BA109" s="533">
        <f t="shared" si="74"/>
        <v>0</v>
      </c>
      <c r="BB109" s="533">
        <f t="shared" si="74"/>
        <v>0</v>
      </c>
      <c r="BC109" s="533">
        <f t="shared" si="74"/>
        <v>0</v>
      </c>
      <c r="BD109" s="533">
        <f t="shared" si="74"/>
        <v>0</v>
      </c>
      <c r="BE109" s="533">
        <f t="shared" si="74"/>
        <v>0</v>
      </c>
      <c r="BF109" s="533">
        <f t="shared" si="74"/>
        <v>0</v>
      </c>
      <c r="BG109" s="533">
        <f t="shared" si="74"/>
        <v>0</v>
      </c>
      <c r="BH109" s="533">
        <f t="shared" si="74"/>
        <v>0</v>
      </c>
      <c r="BI109" s="533">
        <f t="shared" si="74"/>
        <v>0</v>
      </c>
      <c r="BJ109" s="533">
        <f t="shared" si="74"/>
        <v>0</v>
      </c>
      <c r="BK109" s="533">
        <f t="shared" si="74"/>
        <v>0</v>
      </c>
      <c r="BL109" s="533">
        <f t="shared" si="74"/>
        <v>0</v>
      </c>
      <c r="BM109" s="533">
        <f t="shared" si="74"/>
        <v>0</v>
      </c>
      <c r="BN109" s="533">
        <f t="shared" si="74"/>
        <v>0</v>
      </c>
      <c r="BO109" s="533">
        <f t="shared" si="74"/>
        <v>0</v>
      </c>
      <c r="BP109" s="533">
        <f t="shared" si="74"/>
        <v>0</v>
      </c>
      <c r="BQ109" s="533">
        <f t="shared" si="74"/>
        <v>0</v>
      </c>
      <c r="BR109" s="533">
        <f t="shared" si="74"/>
        <v>0</v>
      </c>
      <c r="BS109" s="533">
        <f t="shared" si="74"/>
        <v>0</v>
      </c>
      <c r="BT109" s="533">
        <f t="shared" si="74"/>
        <v>0</v>
      </c>
      <c r="BU109" s="533">
        <f t="shared" ref="BU109" si="75">IF(BU$106&gt;($B$103-1),"",BU37*BU$100)</f>
        <v>0</v>
      </c>
    </row>
    <row r="110" spans="1:73" ht="12" customHeight="1" x14ac:dyDescent="0.2">
      <c r="A110" s="250" t="s">
        <v>74</v>
      </c>
      <c r="B110" s="274">
        <f t="shared" si="63"/>
        <v>0</v>
      </c>
      <c r="C110" s="275">
        <f t="shared" si="67"/>
        <v>0</v>
      </c>
      <c r="D110" s="275">
        <f t="shared" si="72"/>
        <v>0</v>
      </c>
      <c r="E110" s="275">
        <f t="shared" si="68"/>
        <v>0</v>
      </c>
      <c r="F110" s="533">
        <f t="shared" ref="F110:H110" si="76">IF(F$106&gt;($B$103-1),"",F38*F$100)</f>
        <v>0</v>
      </c>
      <c r="G110" s="533">
        <f t="shared" si="76"/>
        <v>0</v>
      </c>
      <c r="H110" s="533">
        <f t="shared" si="76"/>
        <v>0</v>
      </c>
      <c r="I110" s="533">
        <f t="shared" ref="I110:BT110" si="77">IF(I$106&gt;($B$103-1),"",I38*I$100)</f>
        <v>0</v>
      </c>
      <c r="J110" s="533">
        <f t="shared" si="77"/>
        <v>0</v>
      </c>
      <c r="K110" s="533">
        <f t="shared" si="77"/>
        <v>0</v>
      </c>
      <c r="L110" s="533">
        <f t="shared" si="77"/>
        <v>0</v>
      </c>
      <c r="M110" s="533">
        <f t="shared" si="77"/>
        <v>0</v>
      </c>
      <c r="N110" s="533">
        <f t="shared" si="77"/>
        <v>0</v>
      </c>
      <c r="O110" s="533">
        <f t="shared" si="77"/>
        <v>0</v>
      </c>
      <c r="P110" s="533">
        <f t="shared" si="77"/>
        <v>0</v>
      </c>
      <c r="Q110" s="533">
        <f t="shared" si="77"/>
        <v>0</v>
      </c>
      <c r="R110" s="533">
        <f t="shared" si="77"/>
        <v>0</v>
      </c>
      <c r="S110" s="533">
        <f t="shared" si="77"/>
        <v>0</v>
      </c>
      <c r="T110" s="533">
        <f t="shared" si="77"/>
        <v>0</v>
      </c>
      <c r="U110" s="533">
        <f t="shared" si="77"/>
        <v>0</v>
      </c>
      <c r="V110" s="533">
        <f t="shared" si="77"/>
        <v>0</v>
      </c>
      <c r="W110" s="533">
        <f t="shared" si="77"/>
        <v>0</v>
      </c>
      <c r="X110" s="533">
        <f t="shared" si="77"/>
        <v>0</v>
      </c>
      <c r="Y110" s="533">
        <f t="shared" si="77"/>
        <v>0</v>
      </c>
      <c r="Z110" s="533">
        <f t="shared" si="77"/>
        <v>0</v>
      </c>
      <c r="AA110" s="533">
        <f t="shared" si="77"/>
        <v>0</v>
      </c>
      <c r="AB110" s="533">
        <f t="shared" si="77"/>
        <v>0</v>
      </c>
      <c r="AC110" s="533">
        <f t="shared" si="77"/>
        <v>0</v>
      </c>
      <c r="AD110" s="533">
        <f t="shared" si="77"/>
        <v>0</v>
      </c>
      <c r="AE110" s="533">
        <f t="shared" si="77"/>
        <v>0</v>
      </c>
      <c r="AF110" s="533">
        <f t="shared" si="77"/>
        <v>0</v>
      </c>
      <c r="AG110" s="533">
        <f t="shared" si="77"/>
        <v>0</v>
      </c>
      <c r="AH110" s="533">
        <f t="shared" si="77"/>
        <v>0</v>
      </c>
      <c r="AI110" s="533">
        <f t="shared" si="77"/>
        <v>0</v>
      </c>
      <c r="AJ110" s="533">
        <f t="shared" si="77"/>
        <v>0</v>
      </c>
      <c r="AK110" s="533">
        <f t="shared" si="77"/>
        <v>0</v>
      </c>
      <c r="AL110" s="533">
        <f t="shared" si="77"/>
        <v>0</v>
      </c>
      <c r="AM110" s="533">
        <f t="shared" si="77"/>
        <v>0</v>
      </c>
      <c r="AN110" s="533">
        <f t="shared" si="77"/>
        <v>0</v>
      </c>
      <c r="AO110" s="533">
        <f t="shared" si="77"/>
        <v>0</v>
      </c>
      <c r="AP110" s="533">
        <f t="shared" si="77"/>
        <v>0</v>
      </c>
      <c r="AQ110" s="533">
        <f t="shared" si="77"/>
        <v>0</v>
      </c>
      <c r="AR110" s="533">
        <f t="shared" si="77"/>
        <v>0</v>
      </c>
      <c r="AS110" s="533">
        <f t="shared" si="77"/>
        <v>0</v>
      </c>
      <c r="AT110" s="533">
        <f t="shared" si="77"/>
        <v>0</v>
      </c>
      <c r="AU110" s="533">
        <f t="shared" si="77"/>
        <v>0</v>
      </c>
      <c r="AV110" s="533">
        <f t="shared" si="77"/>
        <v>0</v>
      </c>
      <c r="AW110" s="533">
        <f t="shared" si="77"/>
        <v>0</v>
      </c>
      <c r="AX110" s="533">
        <f t="shared" si="77"/>
        <v>0</v>
      </c>
      <c r="AY110" s="533">
        <f t="shared" si="77"/>
        <v>0</v>
      </c>
      <c r="AZ110" s="533">
        <f t="shared" si="77"/>
        <v>0</v>
      </c>
      <c r="BA110" s="533">
        <f t="shared" si="77"/>
        <v>0</v>
      </c>
      <c r="BB110" s="533">
        <f t="shared" si="77"/>
        <v>0</v>
      </c>
      <c r="BC110" s="533">
        <f t="shared" si="77"/>
        <v>0</v>
      </c>
      <c r="BD110" s="533">
        <f t="shared" si="77"/>
        <v>0</v>
      </c>
      <c r="BE110" s="533">
        <f t="shared" si="77"/>
        <v>0</v>
      </c>
      <c r="BF110" s="533">
        <f t="shared" si="77"/>
        <v>0</v>
      </c>
      <c r="BG110" s="533">
        <f t="shared" si="77"/>
        <v>0</v>
      </c>
      <c r="BH110" s="533">
        <f t="shared" si="77"/>
        <v>0</v>
      </c>
      <c r="BI110" s="533">
        <f t="shared" si="77"/>
        <v>0</v>
      </c>
      <c r="BJ110" s="533">
        <f t="shared" si="77"/>
        <v>0</v>
      </c>
      <c r="BK110" s="533">
        <f t="shared" si="77"/>
        <v>0</v>
      </c>
      <c r="BL110" s="533">
        <f t="shared" si="77"/>
        <v>0</v>
      </c>
      <c r="BM110" s="533">
        <f t="shared" si="77"/>
        <v>0</v>
      </c>
      <c r="BN110" s="533">
        <f t="shared" si="77"/>
        <v>0</v>
      </c>
      <c r="BO110" s="533">
        <f t="shared" si="77"/>
        <v>0</v>
      </c>
      <c r="BP110" s="533">
        <f t="shared" si="77"/>
        <v>0</v>
      </c>
      <c r="BQ110" s="533">
        <f t="shared" si="77"/>
        <v>0</v>
      </c>
      <c r="BR110" s="533">
        <f t="shared" si="77"/>
        <v>0</v>
      </c>
      <c r="BS110" s="533">
        <f t="shared" si="77"/>
        <v>0</v>
      </c>
      <c r="BT110" s="533">
        <f t="shared" si="77"/>
        <v>0</v>
      </c>
      <c r="BU110" s="533">
        <f t="shared" ref="BU110" si="78">IF(BU$106&gt;($B$103-1),"",BU38*BU$100)</f>
        <v>0</v>
      </c>
    </row>
    <row r="111" spans="1:73" ht="12" customHeight="1" x14ac:dyDescent="0.2">
      <c r="A111" s="250" t="s">
        <v>354</v>
      </c>
      <c r="B111" s="274">
        <f t="shared" si="63"/>
        <v>0</v>
      </c>
      <c r="C111" s="275">
        <f t="shared" si="67"/>
        <v>0</v>
      </c>
      <c r="D111" s="275">
        <f t="shared" si="72"/>
        <v>0</v>
      </c>
      <c r="E111" s="275">
        <f t="shared" si="68"/>
        <v>0</v>
      </c>
      <c r="F111" s="533">
        <f t="shared" ref="F111:H111" si="79">IF(F$106&gt;($B$103-1),"",F39*F$100)</f>
        <v>0</v>
      </c>
      <c r="G111" s="533">
        <f t="shared" si="79"/>
        <v>0</v>
      </c>
      <c r="H111" s="533">
        <f t="shared" si="79"/>
        <v>0</v>
      </c>
      <c r="I111" s="533">
        <f t="shared" ref="I111:BT111" si="80">IF(I$106&gt;($B$103-1),"",I39*I$100)</f>
        <v>0</v>
      </c>
      <c r="J111" s="533">
        <f t="shared" si="80"/>
        <v>0</v>
      </c>
      <c r="K111" s="533">
        <f t="shared" si="80"/>
        <v>0</v>
      </c>
      <c r="L111" s="533">
        <f t="shared" si="80"/>
        <v>0</v>
      </c>
      <c r="M111" s="533">
        <f t="shared" si="80"/>
        <v>0</v>
      </c>
      <c r="N111" s="533">
        <f t="shared" si="80"/>
        <v>0</v>
      </c>
      <c r="O111" s="533">
        <f t="shared" si="80"/>
        <v>0</v>
      </c>
      <c r="P111" s="533">
        <f t="shared" si="80"/>
        <v>0</v>
      </c>
      <c r="Q111" s="533">
        <f t="shared" si="80"/>
        <v>0</v>
      </c>
      <c r="R111" s="533">
        <f t="shared" si="80"/>
        <v>0</v>
      </c>
      <c r="S111" s="533">
        <f t="shared" si="80"/>
        <v>0</v>
      </c>
      <c r="T111" s="533">
        <f t="shared" si="80"/>
        <v>0</v>
      </c>
      <c r="U111" s="533">
        <f t="shared" si="80"/>
        <v>0</v>
      </c>
      <c r="V111" s="533">
        <f t="shared" si="80"/>
        <v>0</v>
      </c>
      <c r="W111" s="533">
        <f t="shared" si="80"/>
        <v>0</v>
      </c>
      <c r="X111" s="533">
        <f t="shared" si="80"/>
        <v>0</v>
      </c>
      <c r="Y111" s="533">
        <f t="shared" si="80"/>
        <v>0</v>
      </c>
      <c r="Z111" s="533">
        <f t="shared" si="80"/>
        <v>0</v>
      </c>
      <c r="AA111" s="533">
        <f t="shared" si="80"/>
        <v>0</v>
      </c>
      <c r="AB111" s="533">
        <f t="shared" si="80"/>
        <v>0</v>
      </c>
      <c r="AC111" s="533">
        <f t="shared" si="80"/>
        <v>0</v>
      </c>
      <c r="AD111" s="533">
        <f t="shared" si="80"/>
        <v>0</v>
      </c>
      <c r="AE111" s="533">
        <f t="shared" si="80"/>
        <v>0</v>
      </c>
      <c r="AF111" s="533">
        <f t="shared" si="80"/>
        <v>0</v>
      </c>
      <c r="AG111" s="533">
        <f t="shared" si="80"/>
        <v>0</v>
      </c>
      <c r="AH111" s="533">
        <f t="shared" si="80"/>
        <v>0</v>
      </c>
      <c r="AI111" s="533">
        <f t="shared" si="80"/>
        <v>0</v>
      </c>
      <c r="AJ111" s="533">
        <f t="shared" si="80"/>
        <v>0</v>
      </c>
      <c r="AK111" s="533">
        <f t="shared" si="80"/>
        <v>0</v>
      </c>
      <c r="AL111" s="533">
        <f t="shared" si="80"/>
        <v>0</v>
      </c>
      <c r="AM111" s="533">
        <f t="shared" si="80"/>
        <v>0</v>
      </c>
      <c r="AN111" s="533">
        <f t="shared" si="80"/>
        <v>0</v>
      </c>
      <c r="AO111" s="533">
        <f t="shared" si="80"/>
        <v>0</v>
      </c>
      <c r="AP111" s="533">
        <f t="shared" si="80"/>
        <v>0</v>
      </c>
      <c r="AQ111" s="533">
        <f t="shared" si="80"/>
        <v>0</v>
      </c>
      <c r="AR111" s="533">
        <f t="shared" si="80"/>
        <v>0</v>
      </c>
      <c r="AS111" s="533">
        <f t="shared" si="80"/>
        <v>0</v>
      </c>
      <c r="AT111" s="533">
        <f t="shared" si="80"/>
        <v>0</v>
      </c>
      <c r="AU111" s="533">
        <f t="shared" si="80"/>
        <v>0</v>
      </c>
      <c r="AV111" s="533">
        <f t="shared" si="80"/>
        <v>0</v>
      </c>
      <c r="AW111" s="533">
        <f t="shared" si="80"/>
        <v>0</v>
      </c>
      <c r="AX111" s="533">
        <f t="shared" si="80"/>
        <v>0</v>
      </c>
      <c r="AY111" s="533">
        <f t="shared" si="80"/>
        <v>0</v>
      </c>
      <c r="AZ111" s="533">
        <f t="shared" si="80"/>
        <v>0</v>
      </c>
      <c r="BA111" s="533">
        <f t="shared" si="80"/>
        <v>0</v>
      </c>
      <c r="BB111" s="533">
        <f t="shared" si="80"/>
        <v>0</v>
      </c>
      <c r="BC111" s="533">
        <f t="shared" si="80"/>
        <v>0</v>
      </c>
      <c r="BD111" s="533">
        <f t="shared" si="80"/>
        <v>0</v>
      </c>
      <c r="BE111" s="533">
        <f t="shared" si="80"/>
        <v>0</v>
      </c>
      <c r="BF111" s="533">
        <f t="shared" si="80"/>
        <v>0</v>
      </c>
      <c r="BG111" s="533">
        <f t="shared" si="80"/>
        <v>0</v>
      </c>
      <c r="BH111" s="533">
        <f t="shared" si="80"/>
        <v>0</v>
      </c>
      <c r="BI111" s="533">
        <f t="shared" si="80"/>
        <v>0</v>
      </c>
      <c r="BJ111" s="533">
        <f t="shared" si="80"/>
        <v>0</v>
      </c>
      <c r="BK111" s="533">
        <f t="shared" si="80"/>
        <v>0</v>
      </c>
      <c r="BL111" s="533">
        <f t="shared" si="80"/>
        <v>0</v>
      </c>
      <c r="BM111" s="533">
        <f t="shared" si="80"/>
        <v>0</v>
      </c>
      <c r="BN111" s="533">
        <f t="shared" si="80"/>
        <v>0</v>
      </c>
      <c r="BO111" s="533">
        <f t="shared" si="80"/>
        <v>0</v>
      </c>
      <c r="BP111" s="533">
        <f t="shared" si="80"/>
        <v>0</v>
      </c>
      <c r="BQ111" s="533">
        <f t="shared" si="80"/>
        <v>0</v>
      </c>
      <c r="BR111" s="533">
        <f t="shared" si="80"/>
        <v>0</v>
      </c>
      <c r="BS111" s="533">
        <f t="shared" si="80"/>
        <v>0</v>
      </c>
      <c r="BT111" s="533">
        <f t="shared" si="80"/>
        <v>0</v>
      </c>
      <c r="BU111" s="533">
        <f t="shared" ref="BU111" si="81">IF(BU$106&gt;($B$103-1),"",BU39*BU$100)</f>
        <v>0</v>
      </c>
    </row>
    <row r="112" spans="1:73" ht="12" customHeight="1" x14ac:dyDescent="0.25">
      <c r="A112" s="6" t="s">
        <v>75</v>
      </c>
      <c r="B112" s="274">
        <f t="shared" si="63"/>
        <v>0</v>
      </c>
      <c r="C112" s="275">
        <f t="shared" si="67"/>
        <v>0</v>
      </c>
      <c r="D112" s="275">
        <f t="shared" si="72"/>
        <v>0</v>
      </c>
      <c r="E112" s="275">
        <f t="shared" si="68"/>
        <v>0</v>
      </c>
      <c r="F112" s="533">
        <f t="shared" ref="F112:H112" si="82">IF(F$106&gt;($B$103-1),"",F40*F$100)</f>
        <v>0</v>
      </c>
      <c r="G112" s="533">
        <f t="shared" si="82"/>
        <v>0</v>
      </c>
      <c r="H112" s="533">
        <f t="shared" si="82"/>
        <v>0</v>
      </c>
      <c r="I112" s="533">
        <f t="shared" ref="I112:BT112" si="83">IF(I$106&gt;($B$103-1),"",I40*I$100)</f>
        <v>0</v>
      </c>
      <c r="J112" s="533">
        <f t="shared" si="83"/>
        <v>0</v>
      </c>
      <c r="K112" s="533">
        <f t="shared" si="83"/>
        <v>0</v>
      </c>
      <c r="L112" s="533">
        <f t="shared" si="83"/>
        <v>0</v>
      </c>
      <c r="M112" s="533">
        <f t="shared" si="83"/>
        <v>0</v>
      </c>
      <c r="N112" s="533">
        <f t="shared" si="83"/>
        <v>0</v>
      </c>
      <c r="O112" s="533">
        <f t="shared" si="83"/>
        <v>0</v>
      </c>
      <c r="P112" s="533">
        <f t="shared" si="83"/>
        <v>0</v>
      </c>
      <c r="Q112" s="533">
        <f t="shared" si="83"/>
        <v>0</v>
      </c>
      <c r="R112" s="533">
        <f t="shared" si="83"/>
        <v>0</v>
      </c>
      <c r="S112" s="533">
        <f t="shared" si="83"/>
        <v>0</v>
      </c>
      <c r="T112" s="533">
        <f t="shared" si="83"/>
        <v>0</v>
      </c>
      <c r="U112" s="533">
        <f t="shared" si="83"/>
        <v>0</v>
      </c>
      <c r="V112" s="533">
        <f t="shared" si="83"/>
        <v>0</v>
      </c>
      <c r="W112" s="533">
        <f t="shared" si="83"/>
        <v>0</v>
      </c>
      <c r="X112" s="533">
        <f t="shared" si="83"/>
        <v>0</v>
      </c>
      <c r="Y112" s="533">
        <f t="shared" si="83"/>
        <v>0</v>
      </c>
      <c r="Z112" s="533">
        <f t="shared" si="83"/>
        <v>0</v>
      </c>
      <c r="AA112" s="533">
        <f t="shared" si="83"/>
        <v>0</v>
      </c>
      <c r="AB112" s="533">
        <f t="shared" si="83"/>
        <v>0</v>
      </c>
      <c r="AC112" s="533">
        <f t="shared" si="83"/>
        <v>0</v>
      </c>
      <c r="AD112" s="533">
        <f t="shared" si="83"/>
        <v>0</v>
      </c>
      <c r="AE112" s="533">
        <f t="shared" si="83"/>
        <v>0</v>
      </c>
      <c r="AF112" s="533">
        <f t="shared" si="83"/>
        <v>0</v>
      </c>
      <c r="AG112" s="533">
        <f t="shared" si="83"/>
        <v>0</v>
      </c>
      <c r="AH112" s="533">
        <f t="shared" si="83"/>
        <v>0</v>
      </c>
      <c r="AI112" s="533">
        <f t="shared" si="83"/>
        <v>0</v>
      </c>
      <c r="AJ112" s="533">
        <f t="shared" si="83"/>
        <v>0</v>
      </c>
      <c r="AK112" s="533">
        <f t="shared" si="83"/>
        <v>0</v>
      </c>
      <c r="AL112" s="533">
        <f t="shared" si="83"/>
        <v>0</v>
      </c>
      <c r="AM112" s="533">
        <f t="shared" si="83"/>
        <v>0</v>
      </c>
      <c r="AN112" s="533">
        <f t="shared" si="83"/>
        <v>0</v>
      </c>
      <c r="AO112" s="533">
        <f t="shared" si="83"/>
        <v>0</v>
      </c>
      <c r="AP112" s="533">
        <f t="shared" si="83"/>
        <v>0</v>
      </c>
      <c r="AQ112" s="533">
        <f t="shared" si="83"/>
        <v>0</v>
      </c>
      <c r="AR112" s="533">
        <f t="shared" si="83"/>
        <v>0</v>
      </c>
      <c r="AS112" s="533">
        <f t="shared" si="83"/>
        <v>0</v>
      </c>
      <c r="AT112" s="533">
        <f t="shared" si="83"/>
        <v>0</v>
      </c>
      <c r="AU112" s="533">
        <f t="shared" si="83"/>
        <v>0</v>
      </c>
      <c r="AV112" s="533">
        <f t="shared" si="83"/>
        <v>0</v>
      </c>
      <c r="AW112" s="533">
        <f t="shared" si="83"/>
        <v>0</v>
      </c>
      <c r="AX112" s="533">
        <f t="shared" si="83"/>
        <v>0</v>
      </c>
      <c r="AY112" s="533">
        <f t="shared" si="83"/>
        <v>0</v>
      </c>
      <c r="AZ112" s="533">
        <f t="shared" si="83"/>
        <v>0</v>
      </c>
      <c r="BA112" s="533">
        <f t="shared" si="83"/>
        <v>0</v>
      </c>
      <c r="BB112" s="533">
        <f t="shared" si="83"/>
        <v>0</v>
      </c>
      <c r="BC112" s="533">
        <f t="shared" si="83"/>
        <v>0</v>
      </c>
      <c r="BD112" s="533">
        <f t="shared" si="83"/>
        <v>0</v>
      </c>
      <c r="BE112" s="533">
        <f t="shared" si="83"/>
        <v>0</v>
      </c>
      <c r="BF112" s="533">
        <f t="shared" si="83"/>
        <v>0</v>
      </c>
      <c r="BG112" s="533">
        <f t="shared" si="83"/>
        <v>0</v>
      </c>
      <c r="BH112" s="533">
        <f t="shared" si="83"/>
        <v>0</v>
      </c>
      <c r="BI112" s="533">
        <f t="shared" si="83"/>
        <v>0</v>
      </c>
      <c r="BJ112" s="533">
        <f t="shared" si="83"/>
        <v>0</v>
      </c>
      <c r="BK112" s="533">
        <f t="shared" si="83"/>
        <v>0</v>
      </c>
      <c r="BL112" s="533">
        <f t="shared" si="83"/>
        <v>0</v>
      </c>
      <c r="BM112" s="533">
        <f t="shared" si="83"/>
        <v>0</v>
      </c>
      <c r="BN112" s="533">
        <f t="shared" si="83"/>
        <v>0</v>
      </c>
      <c r="BO112" s="533">
        <f t="shared" si="83"/>
        <v>0</v>
      </c>
      <c r="BP112" s="533">
        <f t="shared" si="83"/>
        <v>0</v>
      </c>
      <c r="BQ112" s="533">
        <f t="shared" si="83"/>
        <v>0</v>
      </c>
      <c r="BR112" s="533">
        <f t="shared" si="83"/>
        <v>0</v>
      </c>
      <c r="BS112" s="533">
        <f t="shared" si="83"/>
        <v>0</v>
      </c>
      <c r="BT112" s="533">
        <f t="shared" si="83"/>
        <v>0</v>
      </c>
      <c r="BU112" s="533">
        <f t="shared" ref="BU112" si="84">IF(BU$106&gt;($B$103-1),"",BU40*BU$100)</f>
        <v>0</v>
      </c>
    </row>
    <row r="113" spans="1:73" ht="12" customHeight="1" x14ac:dyDescent="0.25">
      <c r="A113" s="113" t="s">
        <v>480</v>
      </c>
      <c r="B113" s="274">
        <f t="shared" si="63"/>
        <v>0</v>
      </c>
      <c r="C113" s="275">
        <f t="shared" si="67"/>
        <v>0</v>
      </c>
      <c r="D113" s="275">
        <f t="shared" si="72"/>
        <v>0</v>
      </c>
      <c r="E113" s="275">
        <f t="shared" si="68"/>
        <v>0</v>
      </c>
      <c r="F113" s="533">
        <f t="shared" ref="F113:H113" si="85">IF(F$106&gt;($B$103-1),"",F41*F$100)</f>
        <v>0</v>
      </c>
      <c r="G113" s="533">
        <f t="shared" si="85"/>
        <v>0</v>
      </c>
      <c r="H113" s="533">
        <f t="shared" si="85"/>
        <v>0</v>
      </c>
      <c r="I113" s="533">
        <f t="shared" ref="I113:BT113" si="86">IF(I$106&gt;($B$103-1),"",I41*I$100)</f>
        <v>0</v>
      </c>
      <c r="J113" s="533">
        <f t="shared" si="86"/>
        <v>0</v>
      </c>
      <c r="K113" s="533">
        <f t="shared" si="86"/>
        <v>0</v>
      </c>
      <c r="L113" s="533">
        <f t="shared" si="86"/>
        <v>0</v>
      </c>
      <c r="M113" s="533">
        <f t="shared" si="86"/>
        <v>0</v>
      </c>
      <c r="N113" s="533">
        <f t="shared" si="86"/>
        <v>0</v>
      </c>
      <c r="O113" s="533">
        <f t="shared" si="86"/>
        <v>0</v>
      </c>
      <c r="P113" s="533">
        <f t="shared" si="86"/>
        <v>0</v>
      </c>
      <c r="Q113" s="533">
        <f t="shared" si="86"/>
        <v>0</v>
      </c>
      <c r="R113" s="533">
        <f t="shared" si="86"/>
        <v>0</v>
      </c>
      <c r="S113" s="533">
        <f t="shared" si="86"/>
        <v>0</v>
      </c>
      <c r="T113" s="533">
        <f t="shared" si="86"/>
        <v>0</v>
      </c>
      <c r="U113" s="533">
        <f t="shared" si="86"/>
        <v>0</v>
      </c>
      <c r="V113" s="533">
        <f t="shared" si="86"/>
        <v>0</v>
      </c>
      <c r="W113" s="533">
        <f t="shared" si="86"/>
        <v>0</v>
      </c>
      <c r="X113" s="533">
        <f t="shared" si="86"/>
        <v>0</v>
      </c>
      <c r="Y113" s="533">
        <f t="shared" si="86"/>
        <v>0</v>
      </c>
      <c r="Z113" s="533">
        <f t="shared" si="86"/>
        <v>0</v>
      </c>
      <c r="AA113" s="533">
        <f t="shared" si="86"/>
        <v>0</v>
      </c>
      <c r="AB113" s="533">
        <f t="shared" si="86"/>
        <v>0</v>
      </c>
      <c r="AC113" s="533">
        <f t="shared" si="86"/>
        <v>0</v>
      </c>
      <c r="AD113" s="533">
        <f t="shared" si="86"/>
        <v>0</v>
      </c>
      <c r="AE113" s="533">
        <f t="shared" si="86"/>
        <v>0</v>
      </c>
      <c r="AF113" s="533">
        <f t="shared" si="86"/>
        <v>0</v>
      </c>
      <c r="AG113" s="533">
        <f t="shared" si="86"/>
        <v>0</v>
      </c>
      <c r="AH113" s="533">
        <f t="shared" si="86"/>
        <v>0</v>
      </c>
      <c r="AI113" s="533">
        <f t="shared" si="86"/>
        <v>0</v>
      </c>
      <c r="AJ113" s="533">
        <f t="shared" si="86"/>
        <v>0</v>
      </c>
      <c r="AK113" s="533">
        <f t="shared" si="86"/>
        <v>0</v>
      </c>
      <c r="AL113" s="533">
        <f t="shared" si="86"/>
        <v>0</v>
      </c>
      <c r="AM113" s="533">
        <f t="shared" si="86"/>
        <v>0</v>
      </c>
      <c r="AN113" s="533">
        <f t="shared" si="86"/>
        <v>0</v>
      </c>
      <c r="AO113" s="533">
        <f t="shared" si="86"/>
        <v>0</v>
      </c>
      <c r="AP113" s="533">
        <f t="shared" si="86"/>
        <v>0</v>
      </c>
      <c r="AQ113" s="533">
        <f t="shared" si="86"/>
        <v>0</v>
      </c>
      <c r="AR113" s="533">
        <f t="shared" si="86"/>
        <v>0</v>
      </c>
      <c r="AS113" s="533">
        <f t="shared" si="86"/>
        <v>0</v>
      </c>
      <c r="AT113" s="533">
        <f t="shared" si="86"/>
        <v>0</v>
      </c>
      <c r="AU113" s="533">
        <f t="shared" si="86"/>
        <v>0</v>
      </c>
      <c r="AV113" s="533">
        <f t="shared" si="86"/>
        <v>0</v>
      </c>
      <c r="AW113" s="533">
        <f t="shared" si="86"/>
        <v>0</v>
      </c>
      <c r="AX113" s="533">
        <f t="shared" si="86"/>
        <v>0</v>
      </c>
      <c r="AY113" s="533">
        <f t="shared" si="86"/>
        <v>0</v>
      </c>
      <c r="AZ113" s="533">
        <f t="shared" si="86"/>
        <v>0</v>
      </c>
      <c r="BA113" s="533">
        <f t="shared" si="86"/>
        <v>0</v>
      </c>
      <c r="BB113" s="533">
        <f t="shared" si="86"/>
        <v>0</v>
      </c>
      <c r="BC113" s="533">
        <f t="shared" si="86"/>
        <v>0</v>
      </c>
      <c r="BD113" s="533">
        <f t="shared" si="86"/>
        <v>0</v>
      </c>
      <c r="BE113" s="533">
        <f t="shared" si="86"/>
        <v>0</v>
      </c>
      <c r="BF113" s="533">
        <f t="shared" si="86"/>
        <v>0</v>
      </c>
      <c r="BG113" s="533">
        <f t="shared" si="86"/>
        <v>0</v>
      </c>
      <c r="BH113" s="533">
        <f t="shared" si="86"/>
        <v>0</v>
      </c>
      <c r="BI113" s="533">
        <f t="shared" si="86"/>
        <v>0</v>
      </c>
      <c r="BJ113" s="533">
        <f t="shared" si="86"/>
        <v>0</v>
      </c>
      <c r="BK113" s="533">
        <f t="shared" si="86"/>
        <v>0</v>
      </c>
      <c r="BL113" s="533">
        <f t="shared" si="86"/>
        <v>0</v>
      </c>
      <c r="BM113" s="533">
        <f t="shared" si="86"/>
        <v>0</v>
      </c>
      <c r="BN113" s="533">
        <f t="shared" si="86"/>
        <v>0</v>
      </c>
      <c r="BO113" s="533">
        <f t="shared" si="86"/>
        <v>0</v>
      </c>
      <c r="BP113" s="533">
        <f t="shared" si="86"/>
        <v>0</v>
      </c>
      <c r="BQ113" s="533">
        <f t="shared" si="86"/>
        <v>0</v>
      </c>
      <c r="BR113" s="533">
        <f t="shared" si="86"/>
        <v>0</v>
      </c>
      <c r="BS113" s="533">
        <f t="shared" si="86"/>
        <v>0</v>
      </c>
      <c r="BT113" s="533">
        <f t="shared" si="86"/>
        <v>0</v>
      </c>
      <c r="BU113" s="533">
        <f t="shared" ref="BU113" si="87">IF(BU$106&gt;($B$103-1),"",BU41*BU$100)</f>
        <v>0</v>
      </c>
    </row>
    <row r="114" spans="1:73" ht="12" customHeight="1" x14ac:dyDescent="0.25">
      <c r="A114" s="248" t="s">
        <v>481</v>
      </c>
      <c r="B114" s="274">
        <f t="shared" si="63"/>
        <v>0</v>
      </c>
      <c r="C114" s="275">
        <f t="shared" si="67"/>
        <v>0</v>
      </c>
      <c r="D114" s="275">
        <f t="shared" si="72"/>
        <v>0</v>
      </c>
      <c r="E114" s="275">
        <f t="shared" si="68"/>
        <v>0</v>
      </c>
      <c r="F114" s="533">
        <f t="shared" ref="F114:H114" si="88">IF(F$106&gt;($B$103-1),"",F42*F$100)</f>
        <v>0</v>
      </c>
      <c r="G114" s="533">
        <f t="shared" si="88"/>
        <v>0</v>
      </c>
      <c r="H114" s="533">
        <f t="shared" si="88"/>
        <v>0</v>
      </c>
      <c r="I114" s="533">
        <f t="shared" ref="I114:BT114" si="89">IF(I$106&gt;($B$103-1),"",I42*I$100)</f>
        <v>0</v>
      </c>
      <c r="J114" s="533">
        <f t="shared" si="89"/>
        <v>0</v>
      </c>
      <c r="K114" s="533">
        <f t="shared" si="89"/>
        <v>0</v>
      </c>
      <c r="L114" s="533">
        <f t="shared" si="89"/>
        <v>0</v>
      </c>
      <c r="M114" s="533">
        <f t="shared" si="89"/>
        <v>0</v>
      </c>
      <c r="N114" s="533">
        <f t="shared" si="89"/>
        <v>0</v>
      </c>
      <c r="O114" s="533">
        <f t="shared" si="89"/>
        <v>0</v>
      </c>
      <c r="P114" s="533">
        <f t="shared" si="89"/>
        <v>0</v>
      </c>
      <c r="Q114" s="533">
        <f t="shared" si="89"/>
        <v>0</v>
      </c>
      <c r="R114" s="533">
        <f t="shared" si="89"/>
        <v>0</v>
      </c>
      <c r="S114" s="533">
        <f t="shared" si="89"/>
        <v>0</v>
      </c>
      <c r="T114" s="533">
        <f t="shared" si="89"/>
        <v>0</v>
      </c>
      <c r="U114" s="533">
        <f t="shared" si="89"/>
        <v>0</v>
      </c>
      <c r="V114" s="533">
        <f t="shared" si="89"/>
        <v>0</v>
      </c>
      <c r="W114" s="533">
        <f t="shared" si="89"/>
        <v>0</v>
      </c>
      <c r="X114" s="533">
        <f t="shared" si="89"/>
        <v>0</v>
      </c>
      <c r="Y114" s="533">
        <f t="shared" si="89"/>
        <v>0</v>
      </c>
      <c r="Z114" s="533">
        <f t="shared" si="89"/>
        <v>0</v>
      </c>
      <c r="AA114" s="533">
        <f t="shared" si="89"/>
        <v>0</v>
      </c>
      <c r="AB114" s="533">
        <f t="shared" si="89"/>
        <v>0</v>
      </c>
      <c r="AC114" s="533">
        <f t="shared" si="89"/>
        <v>0</v>
      </c>
      <c r="AD114" s="533">
        <f t="shared" si="89"/>
        <v>0</v>
      </c>
      <c r="AE114" s="533">
        <f t="shared" si="89"/>
        <v>0</v>
      </c>
      <c r="AF114" s="533">
        <f t="shared" si="89"/>
        <v>0</v>
      </c>
      <c r="AG114" s="533">
        <f t="shared" si="89"/>
        <v>0</v>
      </c>
      <c r="AH114" s="533">
        <f t="shared" si="89"/>
        <v>0</v>
      </c>
      <c r="AI114" s="533">
        <f t="shared" si="89"/>
        <v>0</v>
      </c>
      <c r="AJ114" s="533">
        <f t="shared" si="89"/>
        <v>0</v>
      </c>
      <c r="AK114" s="533">
        <f t="shared" si="89"/>
        <v>0</v>
      </c>
      <c r="AL114" s="533">
        <f t="shared" si="89"/>
        <v>0</v>
      </c>
      <c r="AM114" s="533">
        <f t="shared" si="89"/>
        <v>0</v>
      </c>
      <c r="AN114" s="533">
        <f t="shared" si="89"/>
        <v>0</v>
      </c>
      <c r="AO114" s="533">
        <f t="shared" si="89"/>
        <v>0</v>
      </c>
      <c r="AP114" s="533">
        <f t="shared" si="89"/>
        <v>0</v>
      </c>
      <c r="AQ114" s="533">
        <f t="shared" si="89"/>
        <v>0</v>
      </c>
      <c r="AR114" s="533">
        <f t="shared" si="89"/>
        <v>0</v>
      </c>
      <c r="AS114" s="533">
        <f t="shared" si="89"/>
        <v>0</v>
      </c>
      <c r="AT114" s="533">
        <f t="shared" si="89"/>
        <v>0</v>
      </c>
      <c r="AU114" s="533">
        <f t="shared" si="89"/>
        <v>0</v>
      </c>
      <c r="AV114" s="533">
        <f t="shared" si="89"/>
        <v>0</v>
      </c>
      <c r="AW114" s="533">
        <f t="shared" si="89"/>
        <v>0</v>
      </c>
      <c r="AX114" s="533">
        <f t="shared" si="89"/>
        <v>0</v>
      </c>
      <c r="AY114" s="533">
        <f t="shared" si="89"/>
        <v>0</v>
      </c>
      <c r="AZ114" s="533">
        <f t="shared" si="89"/>
        <v>0</v>
      </c>
      <c r="BA114" s="533">
        <f t="shared" si="89"/>
        <v>0</v>
      </c>
      <c r="BB114" s="533">
        <f t="shared" si="89"/>
        <v>0</v>
      </c>
      <c r="BC114" s="533">
        <f t="shared" si="89"/>
        <v>0</v>
      </c>
      <c r="BD114" s="533">
        <f t="shared" si="89"/>
        <v>0</v>
      </c>
      <c r="BE114" s="533">
        <f t="shared" si="89"/>
        <v>0</v>
      </c>
      <c r="BF114" s="533">
        <f t="shared" si="89"/>
        <v>0</v>
      </c>
      <c r="BG114" s="533">
        <f t="shared" si="89"/>
        <v>0</v>
      </c>
      <c r="BH114" s="533">
        <f t="shared" si="89"/>
        <v>0</v>
      </c>
      <c r="BI114" s="533">
        <f t="shared" si="89"/>
        <v>0</v>
      </c>
      <c r="BJ114" s="533">
        <f t="shared" si="89"/>
        <v>0</v>
      </c>
      <c r="BK114" s="533">
        <f t="shared" si="89"/>
        <v>0</v>
      </c>
      <c r="BL114" s="533">
        <f t="shared" si="89"/>
        <v>0</v>
      </c>
      <c r="BM114" s="533">
        <f t="shared" si="89"/>
        <v>0</v>
      </c>
      <c r="BN114" s="533">
        <f t="shared" si="89"/>
        <v>0</v>
      </c>
      <c r="BO114" s="533">
        <f t="shared" si="89"/>
        <v>0</v>
      </c>
      <c r="BP114" s="533">
        <f t="shared" si="89"/>
        <v>0</v>
      </c>
      <c r="BQ114" s="533">
        <f t="shared" si="89"/>
        <v>0</v>
      </c>
      <c r="BR114" s="533">
        <f t="shared" si="89"/>
        <v>0</v>
      </c>
      <c r="BS114" s="533">
        <f t="shared" si="89"/>
        <v>0</v>
      </c>
      <c r="BT114" s="533">
        <f t="shared" si="89"/>
        <v>0</v>
      </c>
      <c r="BU114" s="533">
        <f t="shared" ref="BU114" si="90">IF(BU$106&gt;($B$103-1),"",BU42*BU$100)</f>
        <v>0</v>
      </c>
    </row>
    <row r="115" spans="1:73" ht="12" customHeight="1" x14ac:dyDescent="0.2">
      <c r="A115" s="250" t="s">
        <v>76</v>
      </c>
      <c r="B115" s="274">
        <f t="shared" si="63"/>
        <v>0</v>
      </c>
      <c r="C115" s="275">
        <f t="shared" si="67"/>
        <v>0</v>
      </c>
      <c r="D115" s="275">
        <f>D69</f>
        <v>0</v>
      </c>
      <c r="E115" s="275">
        <f>IF(E$106&gt;($B$103-1),"",E69*E$100)</f>
        <v>0</v>
      </c>
      <c r="F115" s="533">
        <f t="shared" ref="F115:H115" si="91">IF(F$106&gt;($B$103-1),"",F69*F$100)</f>
        <v>0</v>
      </c>
      <c r="G115" s="533">
        <f t="shared" si="91"/>
        <v>0</v>
      </c>
      <c r="H115" s="533">
        <f t="shared" si="91"/>
        <v>0</v>
      </c>
      <c r="I115" s="533">
        <f t="shared" ref="I115:BT115" si="92">IF(I$106&gt;($B$103-1),"",I69*I$100)</f>
        <v>0</v>
      </c>
      <c r="J115" s="533">
        <f t="shared" si="92"/>
        <v>0</v>
      </c>
      <c r="K115" s="533">
        <f t="shared" si="92"/>
        <v>0</v>
      </c>
      <c r="L115" s="533">
        <f t="shared" si="92"/>
        <v>0</v>
      </c>
      <c r="M115" s="533">
        <f t="shared" si="92"/>
        <v>0</v>
      </c>
      <c r="N115" s="533">
        <f t="shared" si="92"/>
        <v>0</v>
      </c>
      <c r="O115" s="533">
        <f t="shared" si="92"/>
        <v>0</v>
      </c>
      <c r="P115" s="533">
        <f t="shared" si="92"/>
        <v>0</v>
      </c>
      <c r="Q115" s="533">
        <f t="shared" si="92"/>
        <v>0</v>
      </c>
      <c r="R115" s="533">
        <f t="shared" si="92"/>
        <v>0</v>
      </c>
      <c r="S115" s="533">
        <f t="shared" si="92"/>
        <v>0</v>
      </c>
      <c r="T115" s="533">
        <f t="shared" si="92"/>
        <v>0</v>
      </c>
      <c r="U115" s="533">
        <f t="shared" si="92"/>
        <v>0</v>
      </c>
      <c r="V115" s="533">
        <f t="shared" si="92"/>
        <v>0</v>
      </c>
      <c r="W115" s="533">
        <f t="shared" si="92"/>
        <v>0</v>
      </c>
      <c r="X115" s="533">
        <f t="shared" si="92"/>
        <v>0</v>
      </c>
      <c r="Y115" s="533">
        <f t="shared" si="92"/>
        <v>0</v>
      </c>
      <c r="Z115" s="533">
        <f t="shared" si="92"/>
        <v>0</v>
      </c>
      <c r="AA115" s="533">
        <f t="shared" si="92"/>
        <v>0</v>
      </c>
      <c r="AB115" s="533">
        <f t="shared" si="92"/>
        <v>0</v>
      </c>
      <c r="AC115" s="533">
        <f t="shared" si="92"/>
        <v>0</v>
      </c>
      <c r="AD115" s="533">
        <f t="shared" si="92"/>
        <v>0</v>
      </c>
      <c r="AE115" s="533">
        <f t="shared" si="92"/>
        <v>0</v>
      </c>
      <c r="AF115" s="533">
        <f t="shared" si="92"/>
        <v>0</v>
      </c>
      <c r="AG115" s="533">
        <f t="shared" si="92"/>
        <v>0</v>
      </c>
      <c r="AH115" s="533">
        <f t="shared" si="92"/>
        <v>0</v>
      </c>
      <c r="AI115" s="533">
        <f t="shared" si="92"/>
        <v>0</v>
      </c>
      <c r="AJ115" s="533">
        <f t="shared" si="92"/>
        <v>0</v>
      </c>
      <c r="AK115" s="533">
        <f t="shared" si="92"/>
        <v>0</v>
      </c>
      <c r="AL115" s="533">
        <f t="shared" si="92"/>
        <v>0</v>
      </c>
      <c r="AM115" s="533">
        <f t="shared" si="92"/>
        <v>0</v>
      </c>
      <c r="AN115" s="533">
        <f t="shared" si="92"/>
        <v>0</v>
      </c>
      <c r="AO115" s="533">
        <f t="shared" si="92"/>
        <v>0</v>
      </c>
      <c r="AP115" s="533">
        <f t="shared" si="92"/>
        <v>0</v>
      </c>
      <c r="AQ115" s="533">
        <f t="shared" si="92"/>
        <v>0</v>
      </c>
      <c r="AR115" s="533">
        <f t="shared" si="92"/>
        <v>0</v>
      </c>
      <c r="AS115" s="533">
        <f t="shared" si="92"/>
        <v>0</v>
      </c>
      <c r="AT115" s="533">
        <f t="shared" si="92"/>
        <v>0</v>
      </c>
      <c r="AU115" s="533">
        <f t="shared" si="92"/>
        <v>0</v>
      </c>
      <c r="AV115" s="533">
        <f t="shared" si="92"/>
        <v>0</v>
      </c>
      <c r="AW115" s="533">
        <f t="shared" si="92"/>
        <v>0</v>
      </c>
      <c r="AX115" s="533">
        <f t="shared" si="92"/>
        <v>0</v>
      </c>
      <c r="AY115" s="533">
        <f t="shared" si="92"/>
        <v>0</v>
      </c>
      <c r="AZ115" s="533">
        <f t="shared" si="92"/>
        <v>0</v>
      </c>
      <c r="BA115" s="533">
        <f t="shared" si="92"/>
        <v>0</v>
      </c>
      <c r="BB115" s="533">
        <f t="shared" si="92"/>
        <v>0</v>
      </c>
      <c r="BC115" s="533">
        <f t="shared" si="92"/>
        <v>0</v>
      </c>
      <c r="BD115" s="533">
        <f t="shared" si="92"/>
        <v>0</v>
      </c>
      <c r="BE115" s="533">
        <f t="shared" si="92"/>
        <v>0</v>
      </c>
      <c r="BF115" s="533">
        <f t="shared" si="92"/>
        <v>0</v>
      </c>
      <c r="BG115" s="533">
        <f t="shared" si="92"/>
        <v>0</v>
      </c>
      <c r="BH115" s="533">
        <f t="shared" si="92"/>
        <v>0</v>
      </c>
      <c r="BI115" s="533">
        <f t="shared" si="92"/>
        <v>0</v>
      </c>
      <c r="BJ115" s="533">
        <f t="shared" si="92"/>
        <v>0</v>
      </c>
      <c r="BK115" s="533">
        <f t="shared" si="92"/>
        <v>0</v>
      </c>
      <c r="BL115" s="533">
        <f t="shared" si="92"/>
        <v>0</v>
      </c>
      <c r="BM115" s="533">
        <f t="shared" si="92"/>
        <v>0</v>
      </c>
      <c r="BN115" s="533">
        <f t="shared" si="92"/>
        <v>0</v>
      </c>
      <c r="BO115" s="533">
        <f t="shared" si="92"/>
        <v>0</v>
      </c>
      <c r="BP115" s="533">
        <f t="shared" si="92"/>
        <v>0</v>
      </c>
      <c r="BQ115" s="533">
        <f t="shared" si="92"/>
        <v>0</v>
      </c>
      <c r="BR115" s="533">
        <f t="shared" si="92"/>
        <v>0</v>
      </c>
      <c r="BS115" s="533">
        <f t="shared" si="92"/>
        <v>0</v>
      </c>
      <c r="BT115" s="533">
        <f t="shared" si="92"/>
        <v>0</v>
      </c>
      <c r="BU115" s="533">
        <f t="shared" ref="BU115" si="93">IF(BU$106&gt;($B$103-1),"",BU69*BU$100)</f>
        <v>0</v>
      </c>
    </row>
    <row r="116" spans="1:73" ht="12" customHeight="1" x14ac:dyDescent="0.2">
      <c r="A116" s="250" t="s">
        <v>77</v>
      </c>
      <c r="B116" s="274">
        <f t="shared" si="63"/>
        <v>0</v>
      </c>
      <c r="C116" s="275">
        <f t="shared" si="67"/>
        <v>0</v>
      </c>
      <c r="D116" s="275">
        <f>D70</f>
        <v>0</v>
      </c>
      <c r="E116" s="275">
        <f>IF(E$106&gt;($B$103-1),"",E70*E$100)</f>
        <v>0</v>
      </c>
      <c r="F116" s="533">
        <f t="shared" ref="F116:H116" si="94">IF(F$106&gt;($B$103-1),"",F70*F$100)</f>
        <v>0</v>
      </c>
      <c r="G116" s="533">
        <f t="shared" si="94"/>
        <v>0</v>
      </c>
      <c r="H116" s="533">
        <f t="shared" si="94"/>
        <v>0</v>
      </c>
      <c r="I116" s="533">
        <f t="shared" ref="I116:BT116" si="95">IF(I$106&gt;($B$103-1),"",I70*I$100)</f>
        <v>0</v>
      </c>
      <c r="J116" s="533">
        <f t="shared" si="95"/>
        <v>0</v>
      </c>
      <c r="K116" s="533">
        <f t="shared" si="95"/>
        <v>0</v>
      </c>
      <c r="L116" s="533">
        <f t="shared" si="95"/>
        <v>0</v>
      </c>
      <c r="M116" s="533">
        <f t="shared" si="95"/>
        <v>0</v>
      </c>
      <c r="N116" s="533">
        <f t="shared" si="95"/>
        <v>0</v>
      </c>
      <c r="O116" s="533">
        <f t="shared" si="95"/>
        <v>0</v>
      </c>
      <c r="P116" s="533">
        <f t="shared" si="95"/>
        <v>0</v>
      </c>
      <c r="Q116" s="533">
        <f t="shared" si="95"/>
        <v>0</v>
      </c>
      <c r="R116" s="533">
        <f t="shared" si="95"/>
        <v>0</v>
      </c>
      <c r="S116" s="533">
        <f t="shared" si="95"/>
        <v>0</v>
      </c>
      <c r="T116" s="533">
        <f t="shared" si="95"/>
        <v>0</v>
      </c>
      <c r="U116" s="533">
        <f t="shared" si="95"/>
        <v>0</v>
      </c>
      <c r="V116" s="533">
        <f t="shared" si="95"/>
        <v>0</v>
      </c>
      <c r="W116" s="533">
        <f t="shared" si="95"/>
        <v>0</v>
      </c>
      <c r="X116" s="533">
        <f t="shared" si="95"/>
        <v>0</v>
      </c>
      <c r="Y116" s="533">
        <f t="shared" si="95"/>
        <v>0</v>
      </c>
      <c r="Z116" s="533">
        <f t="shared" si="95"/>
        <v>0</v>
      </c>
      <c r="AA116" s="533">
        <f t="shared" si="95"/>
        <v>0</v>
      </c>
      <c r="AB116" s="533">
        <f t="shared" si="95"/>
        <v>0</v>
      </c>
      <c r="AC116" s="533">
        <f t="shared" si="95"/>
        <v>0</v>
      </c>
      <c r="AD116" s="533">
        <f t="shared" si="95"/>
        <v>0</v>
      </c>
      <c r="AE116" s="533">
        <f t="shared" si="95"/>
        <v>0</v>
      </c>
      <c r="AF116" s="533">
        <f t="shared" si="95"/>
        <v>0</v>
      </c>
      <c r="AG116" s="533">
        <f t="shared" si="95"/>
        <v>0</v>
      </c>
      <c r="AH116" s="533">
        <f t="shared" si="95"/>
        <v>0</v>
      </c>
      <c r="AI116" s="533">
        <f t="shared" si="95"/>
        <v>0</v>
      </c>
      <c r="AJ116" s="533">
        <f t="shared" si="95"/>
        <v>0</v>
      </c>
      <c r="AK116" s="533">
        <f t="shared" si="95"/>
        <v>0</v>
      </c>
      <c r="AL116" s="533">
        <f t="shared" si="95"/>
        <v>0</v>
      </c>
      <c r="AM116" s="533">
        <f t="shared" si="95"/>
        <v>0</v>
      </c>
      <c r="AN116" s="533">
        <f t="shared" si="95"/>
        <v>0</v>
      </c>
      <c r="AO116" s="533">
        <f t="shared" si="95"/>
        <v>0</v>
      </c>
      <c r="AP116" s="533">
        <f t="shared" si="95"/>
        <v>0</v>
      </c>
      <c r="AQ116" s="533">
        <f t="shared" si="95"/>
        <v>0</v>
      </c>
      <c r="AR116" s="533">
        <f t="shared" si="95"/>
        <v>0</v>
      </c>
      <c r="AS116" s="533">
        <f t="shared" si="95"/>
        <v>0</v>
      </c>
      <c r="AT116" s="533">
        <f t="shared" si="95"/>
        <v>0</v>
      </c>
      <c r="AU116" s="533">
        <f t="shared" si="95"/>
        <v>0</v>
      </c>
      <c r="AV116" s="533">
        <f t="shared" si="95"/>
        <v>0</v>
      </c>
      <c r="AW116" s="533">
        <f t="shared" si="95"/>
        <v>0</v>
      </c>
      <c r="AX116" s="533">
        <f t="shared" si="95"/>
        <v>0</v>
      </c>
      <c r="AY116" s="533">
        <f t="shared" si="95"/>
        <v>0</v>
      </c>
      <c r="AZ116" s="533">
        <f t="shared" si="95"/>
        <v>0</v>
      </c>
      <c r="BA116" s="533">
        <f t="shared" si="95"/>
        <v>0</v>
      </c>
      <c r="BB116" s="533">
        <f t="shared" si="95"/>
        <v>0</v>
      </c>
      <c r="BC116" s="533">
        <f t="shared" si="95"/>
        <v>0</v>
      </c>
      <c r="BD116" s="533">
        <f t="shared" si="95"/>
        <v>0</v>
      </c>
      <c r="BE116" s="533">
        <f t="shared" si="95"/>
        <v>0</v>
      </c>
      <c r="BF116" s="533">
        <f t="shared" si="95"/>
        <v>0</v>
      </c>
      <c r="BG116" s="533">
        <f t="shared" si="95"/>
        <v>0</v>
      </c>
      <c r="BH116" s="533">
        <f t="shared" si="95"/>
        <v>0</v>
      </c>
      <c r="BI116" s="533">
        <f t="shared" si="95"/>
        <v>0</v>
      </c>
      <c r="BJ116" s="533">
        <f t="shared" si="95"/>
        <v>0</v>
      </c>
      <c r="BK116" s="533">
        <f t="shared" si="95"/>
        <v>0</v>
      </c>
      <c r="BL116" s="533">
        <f t="shared" si="95"/>
        <v>0</v>
      </c>
      <c r="BM116" s="533">
        <f t="shared" si="95"/>
        <v>0</v>
      </c>
      <c r="BN116" s="533">
        <f t="shared" si="95"/>
        <v>0</v>
      </c>
      <c r="BO116" s="533">
        <f t="shared" si="95"/>
        <v>0</v>
      </c>
      <c r="BP116" s="533">
        <f t="shared" si="95"/>
        <v>0</v>
      </c>
      <c r="BQ116" s="533">
        <f t="shared" si="95"/>
        <v>0</v>
      </c>
      <c r="BR116" s="533">
        <f t="shared" si="95"/>
        <v>0</v>
      </c>
      <c r="BS116" s="533">
        <f t="shared" si="95"/>
        <v>0</v>
      </c>
      <c r="BT116" s="533">
        <f t="shared" si="95"/>
        <v>0</v>
      </c>
      <c r="BU116" s="533">
        <f t="shared" ref="BU116" si="96">IF(BU$106&gt;($B$103-1),"",BU70*BU$100)</f>
        <v>0</v>
      </c>
    </row>
    <row r="117" spans="1:73" ht="12" customHeight="1" x14ac:dyDescent="0.2">
      <c r="A117" s="250" t="s">
        <v>78</v>
      </c>
      <c r="B117" s="274">
        <f t="shared" si="63"/>
        <v>0</v>
      </c>
      <c r="C117" s="275">
        <f t="shared" si="67"/>
        <v>0</v>
      </c>
      <c r="D117" s="275">
        <f>D71</f>
        <v>0</v>
      </c>
      <c r="E117" s="275">
        <f>IF(E$106&gt;($B$103-1),"",E71*E$100)</f>
        <v>0</v>
      </c>
      <c r="F117" s="533">
        <f t="shared" ref="F117:H117" si="97">IF(F$106&gt;($B$103-1),"",F71*F$100)</f>
        <v>0</v>
      </c>
      <c r="G117" s="533">
        <f t="shared" si="97"/>
        <v>0</v>
      </c>
      <c r="H117" s="533">
        <f t="shared" si="97"/>
        <v>0</v>
      </c>
      <c r="I117" s="533">
        <f t="shared" ref="I117:BT117" si="98">IF(I$106&gt;($B$103-1),"",I71*I$100)</f>
        <v>0</v>
      </c>
      <c r="J117" s="533">
        <f t="shared" si="98"/>
        <v>0</v>
      </c>
      <c r="K117" s="533">
        <f t="shared" si="98"/>
        <v>0</v>
      </c>
      <c r="L117" s="533">
        <f t="shared" si="98"/>
        <v>0</v>
      </c>
      <c r="M117" s="533">
        <f t="shared" si="98"/>
        <v>0</v>
      </c>
      <c r="N117" s="533">
        <f t="shared" si="98"/>
        <v>0</v>
      </c>
      <c r="O117" s="533">
        <f t="shared" si="98"/>
        <v>0</v>
      </c>
      <c r="P117" s="533">
        <f t="shared" si="98"/>
        <v>0</v>
      </c>
      <c r="Q117" s="533">
        <f t="shared" si="98"/>
        <v>0</v>
      </c>
      <c r="R117" s="533">
        <f t="shared" si="98"/>
        <v>0</v>
      </c>
      <c r="S117" s="533">
        <f t="shared" si="98"/>
        <v>0</v>
      </c>
      <c r="T117" s="533">
        <f t="shared" si="98"/>
        <v>0</v>
      </c>
      <c r="U117" s="533">
        <f t="shared" si="98"/>
        <v>0</v>
      </c>
      <c r="V117" s="533">
        <f t="shared" si="98"/>
        <v>0</v>
      </c>
      <c r="W117" s="533">
        <f t="shared" si="98"/>
        <v>0</v>
      </c>
      <c r="X117" s="533">
        <f t="shared" si="98"/>
        <v>0</v>
      </c>
      <c r="Y117" s="533">
        <f t="shared" si="98"/>
        <v>0</v>
      </c>
      <c r="Z117" s="533">
        <f t="shared" si="98"/>
        <v>0</v>
      </c>
      <c r="AA117" s="533">
        <f t="shared" si="98"/>
        <v>0</v>
      </c>
      <c r="AB117" s="533">
        <f t="shared" si="98"/>
        <v>0</v>
      </c>
      <c r="AC117" s="533">
        <f t="shared" si="98"/>
        <v>0</v>
      </c>
      <c r="AD117" s="533">
        <f t="shared" si="98"/>
        <v>0</v>
      </c>
      <c r="AE117" s="533">
        <f t="shared" si="98"/>
        <v>0</v>
      </c>
      <c r="AF117" s="533">
        <f t="shared" si="98"/>
        <v>0</v>
      </c>
      <c r="AG117" s="533">
        <f t="shared" si="98"/>
        <v>0</v>
      </c>
      <c r="AH117" s="533">
        <f t="shared" si="98"/>
        <v>0</v>
      </c>
      <c r="AI117" s="533">
        <f t="shared" si="98"/>
        <v>0</v>
      </c>
      <c r="AJ117" s="533">
        <f t="shared" si="98"/>
        <v>0</v>
      </c>
      <c r="AK117" s="533">
        <f t="shared" si="98"/>
        <v>0</v>
      </c>
      <c r="AL117" s="533">
        <f t="shared" si="98"/>
        <v>0</v>
      </c>
      <c r="AM117" s="533">
        <f t="shared" si="98"/>
        <v>0</v>
      </c>
      <c r="AN117" s="533">
        <f t="shared" si="98"/>
        <v>0</v>
      </c>
      <c r="AO117" s="533">
        <f t="shared" si="98"/>
        <v>0</v>
      </c>
      <c r="AP117" s="533">
        <f t="shared" si="98"/>
        <v>0</v>
      </c>
      <c r="AQ117" s="533">
        <f t="shared" si="98"/>
        <v>0</v>
      </c>
      <c r="AR117" s="533">
        <f t="shared" si="98"/>
        <v>0</v>
      </c>
      <c r="AS117" s="533">
        <f t="shared" si="98"/>
        <v>0</v>
      </c>
      <c r="AT117" s="533">
        <f t="shared" si="98"/>
        <v>0</v>
      </c>
      <c r="AU117" s="533">
        <f t="shared" si="98"/>
        <v>0</v>
      </c>
      <c r="AV117" s="533">
        <f t="shared" si="98"/>
        <v>0</v>
      </c>
      <c r="AW117" s="533">
        <f t="shared" si="98"/>
        <v>0</v>
      </c>
      <c r="AX117" s="533">
        <f t="shared" si="98"/>
        <v>0</v>
      </c>
      <c r="AY117" s="533">
        <f t="shared" si="98"/>
        <v>0</v>
      </c>
      <c r="AZ117" s="533">
        <f t="shared" si="98"/>
        <v>0</v>
      </c>
      <c r="BA117" s="533">
        <f t="shared" si="98"/>
        <v>0</v>
      </c>
      <c r="BB117" s="533">
        <f t="shared" si="98"/>
        <v>0</v>
      </c>
      <c r="BC117" s="533">
        <f t="shared" si="98"/>
        <v>0</v>
      </c>
      <c r="BD117" s="533">
        <f t="shared" si="98"/>
        <v>0</v>
      </c>
      <c r="BE117" s="533">
        <f t="shared" si="98"/>
        <v>0</v>
      </c>
      <c r="BF117" s="533">
        <f t="shared" si="98"/>
        <v>0</v>
      </c>
      <c r="BG117" s="533">
        <f t="shared" si="98"/>
        <v>0</v>
      </c>
      <c r="BH117" s="533">
        <f t="shared" si="98"/>
        <v>0</v>
      </c>
      <c r="BI117" s="533">
        <f t="shared" si="98"/>
        <v>0</v>
      </c>
      <c r="BJ117" s="533">
        <f t="shared" si="98"/>
        <v>0</v>
      </c>
      <c r="BK117" s="533">
        <f t="shared" si="98"/>
        <v>0</v>
      </c>
      <c r="BL117" s="533">
        <f t="shared" si="98"/>
        <v>0</v>
      </c>
      <c r="BM117" s="533">
        <f t="shared" si="98"/>
        <v>0</v>
      </c>
      <c r="BN117" s="533">
        <f t="shared" si="98"/>
        <v>0</v>
      </c>
      <c r="BO117" s="533">
        <f t="shared" si="98"/>
        <v>0</v>
      </c>
      <c r="BP117" s="533">
        <f t="shared" si="98"/>
        <v>0</v>
      </c>
      <c r="BQ117" s="533">
        <f t="shared" si="98"/>
        <v>0</v>
      </c>
      <c r="BR117" s="533">
        <f t="shared" si="98"/>
        <v>0</v>
      </c>
      <c r="BS117" s="533">
        <f t="shared" si="98"/>
        <v>0</v>
      </c>
      <c r="BT117" s="533">
        <f t="shared" si="98"/>
        <v>0</v>
      </c>
      <c r="BU117" s="533">
        <f t="shared" ref="BU117" si="99">IF(BU$106&gt;($B$103-1),"",BU71*BU$100)</f>
        <v>0</v>
      </c>
    </row>
    <row r="118" spans="1:73" ht="12" customHeight="1" x14ac:dyDescent="0.2">
      <c r="A118" s="250" t="s">
        <v>349</v>
      </c>
      <c r="B118" s="274">
        <f t="shared" si="63"/>
        <v>0</v>
      </c>
      <c r="C118" s="275">
        <f t="shared" si="67"/>
        <v>0</v>
      </c>
      <c r="D118" s="275">
        <f>D72</f>
        <v>0</v>
      </c>
      <c r="E118" s="275">
        <f>IF(E$106&gt;($B$103-1),"",E72*E$100)</f>
        <v>0</v>
      </c>
      <c r="F118" s="533">
        <f t="shared" ref="F118:H118" si="100">IF(F$106&gt;($B$103-1),"",F72*F$100)</f>
        <v>0</v>
      </c>
      <c r="G118" s="533">
        <f t="shared" si="100"/>
        <v>0</v>
      </c>
      <c r="H118" s="533">
        <f t="shared" si="100"/>
        <v>0</v>
      </c>
      <c r="I118" s="533">
        <f t="shared" ref="I118:BT118" si="101">IF(I$106&gt;($B$103-1),"",I72*I$100)</f>
        <v>0</v>
      </c>
      <c r="J118" s="533">
        <f t="shared" si="101"/>
        <v>0</v>
      </c>
      <c r="K118" s="533">
        <f t="shared" si="101"/>
        <v>0</v>
      </c>
      <c r="L118" s="533">
        <f t="shared" si="101"/>
        <v>0</v>
      </c>
      <c r="M118" s="533">
        <f t="shared" si="101"/>
        <v>0</v>
      </c>
      <c r="N118" s="533">
        <f t="shared" si="101"/>
        <v>0</v>
      </c>
      <c r="O118" s="533">
        <f t="shared" si="101"/>
        <v>0</v>
      </c>
      <c r="P118" s="533">
        <f t="shared" si="101"/>
        <v>0</v>
      </c>
      <c r="Q118" s="533">
        <f t="shared" si="101"/>
        <v>0</v>
      </c>
      <c r="R118" s="533">
        <f t="shared" si="101"/>
        <v>0</v>
      </c>
      <c r="S118" s="533">
        <f t="shared" si="101"/>
        <v>0</v>
      </c>
      <c r="T118" s="533">
        <f t="shared" si="101"/>
        <v>0</v>
      </c>
      <c r="U118" s="533">
        <f t="shared" si="101"/>
        <v>0</v>
      </c>
      <c r="V118" s="533">
        <f t="shared" si="101"/>
        <v>0</v>
      </c>
      <c r="W118" s="533">
        <f t="shared" si="101"/>
        <v>0</v>
      </c>
      <c r="X118" s="533">
        <f t="shared" si="101"/>
        <v>0</v>
      </c>
      <c r="Y118" s="533">
        <f t="shared" si="101"/>
        <v>0</v>
      </c>
      <c r="Z118" s="533">
        <f t="shared" si="101"/>
        <v>0</v>
      </c>
      <c r="AA118" s="533">
        <f t="shared" si="101"/>
        <v>0</v>
      </c>
      <c r="AB118" s="533">
        <f t="shared" si="101"/>
        <v>0</v>
      </c>
      <c r="AC118" s="533">
        <f t="shared" si="101"/>
        <v>0</v>
      </c>
      <c r="AD118" s="533">
        <f t="shared" si="101"/>
        <v>0</v>
      </c>
      <c r="AE118" s="533">
        <f t="shared" si="101"/>
        <v>0</v>
      </c>
      <c r="AF118" s="533">
        <f t="shared" si="101"/>
        <v>0</v>
      </c>
      <c r="AG118" s="533">
        <f t="shared" si="101"/>
        <v>0</v>
      </c>
      <c r="AH118" s="533">
        <f t="shared" si="101"/>
        <v>0</v>
      </c>
      <c r="AI118" s="533">
        <f t="shared" si="101"/>
        <v>0</v>
      </c>
      <c r="AJ118" s="533">
        <f t="shared" si="101"/>
        <v>0</v>
      </c>
      <c r="AK118" s="533">
        <f t="shared" si="101"/>
        <v>0</v>
      </c>
      <c r="AL118" s="533">
        <f t="shared" si="101"/>
        <v>0</v>
      </c>
      <c r="AM118" s="533">
        <f t="shared" si="101"/>
        <v>0</v>
      </c>
      <c r="AN118" s="533">
        <f t="shared" si="101"/>
        <v>0</v>
      </c>
      <c r="AO118" s="533">
        <f t="shared" si="101"/>
        <v>0</v>
      </c>
      <c r="AP118" s="533">
        <f t="shared" si="101"/>
        <v>0</v>
      </c>
      <c r="AQ118" s="533">
        <f t="shared" si="101"/>
        <v>0</v>
      </c>
      <c r="AR118" s="533">
        <f t="shared" si="101"/>
        <v>0</v>
      </c>
      <c r="AS118" s="533">
        <f t="shared" si="101"/>
        <v>0</v>
      </c>
      <c r="AT118" s="533">
        <f t="shared" si="101"/>
        <v>0</v>
      </c>
      <c r="AU118" s="533">
        <f t="shared" si="101"/>
        <v>0</v>
      </c>
      <c r="AV118" s="533">
        <f t="shared" si="101"/>
        <v>0</v>
      </c>
      <c r="AW118" s="533">
        <f t="shared" si="101"/>
        <v>0</v>
      </c>
      <c r="AX118" s="533">
        <f t="shared" si="101"/>
        <v>0</v>
      </c>
      <c r="AY118" s="533">
        <f t="shared" si="101"/>
        <v>0</v>
      </c>
      <c r="AZ118" s="533">
        <f t="shared" si="101"/>
        <v>0</v>
      </c>
      <c r="BA118" s="533">
        <f t="shared" si="101"/>
        <v>0</v>
      </c>
      <c r="BB118" s="533">
        <f t="shared" si="101"/>
        <v>0</v>
      </c>
      <c r="BC118" s="533">
        <f t="shared" si="101"/>
        <v>0</v>
      </c>
      <c r="BD118" s="533">
        <f t="shared" si="101"/>
        <v>0</v>
      </c>
      <c r="BE118" s="533">
        <f t="shared" si="101"/>
        <v>0</v>
      </c>
      <c r="BF118" s="533">
        <f t="shared" si="101"/>
        <v>0</v>
      </c>
      <c r="BG118" s="533">
        <f t="shared" si="101"/>
        <v>0</v>
      </c>
      <c r="BH118" s="533">
        <f t="shared" si="101"/>
        <v>0</v>
      </c>
      <c r="BI118" s="533">
        <f t="shared" si="101"/>
        <v>0</v>
      </c>
      <c r="BJ118" s="533">
        <f t="shared" si="101"/>
        <v>0</v>
      </c>
      <c r="BK118" s="533">
        <f t="shared" si="101"/>
        <v>0</v>
      </c>
      <c r="BL118" s="533">
        <f t="shared" si="101"/>
        <v>0</v>
      </c>
      <c r="BM118" s="533">
        <f t="shared" si="101"/>
        <v>0</v>
      </c>
      <c r="BN118" s="533">
        <f t="shared" si="101"/>
        <v>0</v>
      </c>
      <c r="BO118" s="533">
        <f t="shared" si="101"/>
        <v>0</v>
      </c>
      <c r="BP118" s="533">
        <f t="shared" si="101"/>
        <v>0</v>
      </c>
      <c r="BQ118" s="533">
        <f t="shared" si="101"/>
        <v>0</v>
      </c>
      <c r="BR118" s="533">
        <f t="shared" si="101"/>
        <v>0</v>
      </c>
      <c r="BS118" s="533">
        <f t="shared" si="101"/>
        <v>0</v>
      </c>
      <c r="BT118" s="533">
        <f t="shared" si="101"/>
        <v>0</v>
      </c>
      <c r="BU118" s="533">
        <f t="shared" ref="BU118" si="102">IF(BU$106&gt;($B$103-1),"",BU72*BU$100)</f>
        <v>0</v>
      </c>
    </row>
    <row r="119" spans="1:73" ht="12" customHeight="1" x14ac:dyDescent="0.25">
      <c r="A119" s="6" t="s">
        <v>79</v>
      </c>
      <c r="B119" s="274">
        <f t="shared" si="63"/>
        <v>0</v>
      </c>
      <c r="C119" s="275">
        <f t="shared" si="67"/>
        <v>0</v>
      </c>
      <c r="D119" s="275">
        <f>D73</f>
        <v>0</v>
      </c>
      <c r="E119" s="275">
        <f>IF(E$106&gt;($B$103-1),"",E73*E$100)</f>
        <v>0</v>
      </c>
      <c r="F119" s="533">
        <f t="shared" ref="F119:H119" si="103">IF(F$106&gt;($B$103-1),"",F73*F$100)</f>
        <v>0</v>
      </c>
      <c r="G119" s="533">
        <f t="shared" si="103"/>
        <v>0</v>
      </c>
      <c r="H119" s="533">
        <f t="shared" si="103"/>
        <v>0</v>
      </c>
      <c r="I119" s="533">
        <f t="shared" ref="I119:BT119" si="104">IF(I$106&gt;($B$103-1),"",I73*I$100)</f>
        <v>0</v>
      </c>
      <c r="J119" s="533">
        <f t="shared" si="104"/>
        <v>0</v>
      </c>
      <c r="K119" s="533">
        <f t="shared" si="104"/>
        <v>0</v>
      </c>
      <c r="L119" s="533">
        <f t="shared" si="104"/>
        <v>0</v>
      </c>
      <c r="M119" s="533">
        <f t="shared" si="104"/>
        <v>0</v>
      </c>
      <c r="N119" s="533">
        <f t="shared" si="104"/>
        <v>0</v>
      </c>
      <c r="O119" s="533">
        <f t="shared" si="104"/>
        <v>0</v>
      </c>
      <c r="P119" s="533">
        <f t="shared" si="104"/>
        <v>0</v>
      </c>
      <c r="Q119" s="533">
        <f t="shared" si="104"/>
        <v>0</v>
      </c>
      <c r="R119" s="533">
        <f t="shared" si="104"/>
        <v>0</v>
      </c>
      <c r="S119" s="533">
        <f t="shared" si="104"/>
        <v>0</v>
      </c>
      <c r="T119" s="533">
        <f t="shared" si="104"/>
        <v>0</v>
      </c>
      <c r="U119" s="533">
        <f t="shared" si="104"/>
        <v>0</v>
      </c>
      <c r="V119" s="533">
        <f t="shared" si="104"/>
        <v>0</v>
      </c>
      <c r="W119" s="533">
        <f t="shared" si="104"/>
        <v>0</v>
      </c>
      <c r="X119" s="533">
        <f t="shared" si="104"/>
        <v>0</v>
      </c>
      <c r="Y119" s="533">
        <f t="shared" si="104"/>
        <v>0</v>
      </c>
      <c r="Z119" s="533">
        <f t="shared" si="104"/>
        <v>0</v>
      </c>
      <c r="AA119" s="533">
        <f t="shared" si="104"/>
        <v>0</v>
      </c>
      <c r="AB119" s="533">
        <f t="shared" si="104"/>
        <v>0</v>
      </c>
      <c r="AC119" s="533">
        <f t="shared" si="104"/>
        <v>0</v>
      </c>
      <c r="AD119" s="533">
        <f t="shared" si="104"/>
        <v>0</v>
      </c>
      <c r="AE119" s="533">
        <f t="shared" si="104"/>
        <v>0</v>
      </c>
      <c r="AF119" s="533">
        <f t="shared" si="104"/>
        <v>0</v>
      </c>
      <c r="AG119" s="533">
        <f t="shared" si="104"/>
        <v>0</v>
      </c>
      <c r="AH119" s="533">
        <f t="shared" si="104"/>
        <v>0</v>
      </c>
      <c r="AI119" s="533">
        <f t="shared" si="104"/>
        <v>0</v>
      </c>
      <c r="AJ119" s="533">
        <f t="shared" si="104"/>
        <v>0</v>
      </c>
      <c r="AK119" s="533">
        <f t="shared" si="104"/>
        <v>0</v>
      </c>
      <c r="AL119" s="533">
        <f t="shared" si="104"/>
        <v>0</v>
      </c>
      <c r="AM119" s="533">
        <f t="shared" si="104"/>
        <v>0</v>
      </c>
      <c r="AN119" s="533">
        <f t="shared" si="104"/>
        <v>0</v>
      </c>
      <c r="AO119" s="533">
        <f t="shared" si="104"/>
        <v>0</v>
      </c>
      <c r="AP119" s="533">
        <f t="shared" si="104"/>
        <v>0</v>
      </c>
      <c r="AQ119" s="533">
        <f t="shared" si="104"/>
        <v>0</v>
      </c>
      <c r="AR119" s="533">
        <f t="shared" si="104"/>
        <v>0</v>
      </c>
      <c r="AS119" s="533">
        <f t="shared" si="104"/>
        <v>0</v>
      </c>
      <c r="AT119" s="533">
        <f t="shared" si="104"/>
        <v>0</v>
      </c>
      <c r="AU119" s="533">
        <f t="shared" si="104"/>
        <v>0</v>
      </c>
      <c r="AV119" s="533">
        <f t="shared" si="104"/>
        <v>0</v>
      </c>
      <c r="AW119" s="533">
        <f t="shared" si="104"/>
        <v>0</v>
      </c>
      <c r="AX119" s="533">
        <f t="shared" si="104"/>
        <v>0</v>
      </c>
      <c r="AY119" s="533">
        <f t="shared" si="104"/>
        <v>0</v>
      </c>
      <c r="AZ119" s="533">
        <f t="shared" si="104"/>
        <v>0</v>
      </c>
      <c r="BA119" s="533">
        <f t="shared" si="104"/>
        <v>0</v>
      </c>
      <c r="BB119" s="533">
        <f t="shared" si="104"/>
        <v>0</v>
      </c>
      <c r="BC119" s="533">
        <f t="shared" si="104"/>
        <v>0</v>
      </c>
      <c r="BD119" s="533">
        <f t="shared" si="104"/>
        <v>0</v>
      </c>
      <c r="BE119" s="533">
        <f t="shared" si="104"/>
        <v>0</v>
      </c>
      <c r="BF119" s="533">
        <f t="shared" si="104"/>
        <v>0</v>
      </c>
      <c r="BG119" s="533">
        <f t="shared" si="104"/>
        <v>0</v>
      </c>
      <c r="BH119" s="533">
        <f t="shared" si="104"/>
        <v>0</v>
      </c>
      <c r="BI119" s="533">
        <f t="shared" si="104"/>
        <v>0</v>
      </c>
      <c r="BJ119" s="533">
        <f t="shared" si="104"/>
        <v>0</v>
      </c>
      <c r="BK119" s="533">
        <f t="shared" si="104"/>
        <v>0</v>
      </c>
      <c r="BL119" s="533">
        <f t="shared" si="104"/>
        <v>0</v>
      </c>
      <c r="BM119" s="533">
        <f t="shared" si="104"/>
        <v>0</v>
      </c>
      <c r="BN119" s="533">
        <f t="shared" si="104"/>
        <v>0</v>
      </c>
      <c r="BO119" s="533">
        <f t="shared" si="104"/>
        <v>0</v>
      </c>
      <c r="BP119" s="533">
        <f t="shared" si="104"/>
        <v>0</v>
      </c>
      <c r="BQ119" s="533">
        <f t="shared" si="104"/>
        <v>0</v>
      </c>
      <c r="BR119" s="533">
        <f t="shared" si="104"/>
        <v>0</v>
      </c>
      <c r="BS119" s="533">
        <f t="shared" si="104"/>
        <v>0</v>
      </c>
      <c r="BT119" s="533">
        <f t="shared" si="104"/>
        <v>0</v>
      </c>
      <c r="BU119" s="533">
        <f t="shared" ref="BU119" si="105">IF(BU$106&gt;($B$103-1),"",BU73*BU$100)</f>
        <v>0</v>
      </c>
    </row>
    <row r="120" spans="1:73" ht="12" customHeight="1" x14ac:dyDescent="0.25">
      <c r="A120" s="6" t="s">
        <v>80</v>
      </c>
      <c r="B120" s="274">
        <f t="shared" si="63"/>
        <v>0</v>
      </c>
      <c r="C120" s="275">
        <f t="shared" si="67"/>
        <v>0</v>
      </c>
      <c r="D120" s="275">
        <f>D81</f>
        <v>0</v>
      </c>
      <c r="E120" s="275">
        <f>IF(E$106&gt;($B$103-1),"",E81*E$100)</f>
        <v>0</v>
      </c>
      <c r="F120" s="533">
        <f t="shared" ref="F120:H120" si="106">IF(F$106&gt;($B$103-1),"",F81*F$100)</f>
        <v>0</v>
      </c>
      <c r="G120" s="533">
        <f t="shared" si="106"/>
        <v>0</v>
      </c>
      <c r="H120" s="533">
        <f t="shared" si="106"/>
        <v>0</v>
      </c>
      <c r="I120" s="533">
        <f t="shared" ref="I120:BT120" si="107">IF(I$106&gt;($B$103-1),"",I81*I$100)</f>
        <v>0</v>
      </c>
      <c r="J120" s="533">
        <f t="shared" si="107"/>
        <v>0</v>
      </c>
      <c r="K120" s="533">
        <f t="shared" si="107"/>
        <v>0</v>
      </c>
      <c r="L120" s="533">
        <f t="shared" si="107"/>
        <v>0</v>
      </c>
      <c r="M120" s="533">
        <f t="shared" si="107"/>
        <v>0</v>
      </c>
      <c r="N120" s="533">
        <f t="shared" si="107"/>
        <v>0</v>
      </c>
      <c r="O120" s="533">
        <f t="shared" si="107"/>
        <v>0</v>
      </c>
      <c r="P120" s="533">
        <f t="shared" si="107"/>
        <v>0</v>
      </c>
      <c r="Q120" s="533">
        <f t="shared" si="107"/>
        <v>0</v>
      </c>
      <c r="R120" s="533">
        <f t="shared" si="107"/>
        <v>0</v>
      </c>
      <c r="S120" s="533">
        <f t="shared" si="107"/>
        <v>0</v>
      </c>
      <c r="T120" s="533">
        <f t="shared" si="107"/>
        <v>0</v>
      </c>
      <c r="U120" s="533">
        <f t="shared" si="107"/>
        <v>0</v>
      </c>
      <c r="V120" s="533">
        <f t="shared" si="107"/>
        <v>0</v>
      </c>
      <c r="W120" s="533">
        <f t="shared" si="107"/>
        <v>0</v>
      </c>
      <c r="X120" s="533">
        <f t="shared" si="107"/>
        <v>0</v>
      </c>
      <c r="Y120" s="533">
        <f t="shared" si="107"/>
        <v>0</v>
      </c>
      <c r="Z120" s="533">
        <f t="shared" si="107"/>
        <v>0</v>
      </c>
      <c r="AA120" s="533">
        <f t="shared" si="107"/>
        <v>0</v>
      </c>
      <c r="AB120" s="533">
        <f t="shared" si="107"/>
        <v>0</v>
      </c>
      <c r="AC120" s="533">
        <f t="shared" si="107"/>
        <v>0</v>
      </c>
      <c r="AD120" s="533">
        <f t="shared" si="107"/>
        <v>0</v>
      </c>
      <c r="AE120" s="533">
        <f t="shared" si="107"/>
        <v>0</v>
      </c>
      <c r="AF120" s="533">
        <f t="shared" si="107"/>
        <v>0</v>
      </c>
      <c r="AG120" s="533">
        <f t="shared" si="107"/>
        <v>0</v>
      </c>
      <c r="AH120" s="533">
        <f t="shared" si="107"/>
        <v>0</v>
      </c>
      <c r="AI120" s="533">
        <f t="shared" si="107"/>
        <v>0</v>
      </c>
      <c r="AJ120" s="533">
        <f t="shared" si="107"/>
        <v>0</v>
      </c>
      <c r="AK120" s="533">
        <f t="shared" si="107"/>
        <v>0</v>
      </c>
      <c r="AL120" s="533">
        <f t="shared" si="107"/>
        <v>0</v>
      </c>
      <c r="AM120" s="533">
        <f t="shared" si="107"/>
        <v>0</v>
      </c>
      <c r="AN120" s="533">
        <f t="shared" si="107"/>
        <v>0</v>
      </c>
      <c r="AO120" s="533">
        <f t="shared" si="107"/>
        <v>0</v>
      </c>
      <c r="AP120" s="533">
        <f t="shared" si="107"/>
        <v>0</v>
      </c>
      <c r="AQ120" s="533">
        <f t="shared" si="107"/>
        <v>0</v>
      </c>
      <c r="AR120" s="533">
        <f t="shared" si="107"/>
        <v>0</v>
      </c>
      <c r="AS120" s="533">
        <f t="shared" si="107"/>
        <v>0</v>
      </c>
      <c r="AT120" s="533">
        <f t="shared" si="107"/>
        <v>0</v>
      </c>
      <c r="AU120" s="533">
        <f t="shared" si="107"/>
        <v>0</v>
      </c>
      <c r="AV120" s="533">
        <f t="shared" si="107"/>
        <v>0</v>
      </c>
      <c r="AW120" s="533">
        <f t="shared" si="107"/>
        <v>0</v>
      </c>
      <c r="AX120" s="533">
        <f t="shared" si="107"/>
        <v>0</v>
      </c>
      <c r="AY120" s="533">
        <f t="shared" si="107"/>
        <v>0</v>
      </c>
      <c r="AZ120" s="533">
        <f t="shared" si="107"/>
        <v>0</v>
      </c>
      <c r="BA120" s="533">
        <f t="shared" si="107"/>
        <v>0</v>
      </c>
      <c r="BB120" s="533">
        <f t="shared" si="107"/>
        <v>0</v>
      </c>
      <c r="BC120" s="533">
        <f t="shared" si="107"/>
        <v>0</v>
      </c>
      <c r="BD120" s="533">
        <f t="shared" si="107"/>
        <v>0</v>
      </c>
      <c r="BE120" s="533">
        <f t="shared" si="107"/>
        <v>0</v>
      </c>
      <c r="BF120" s="533">
        <f t="shared" si="107"/>
        <v>0</v>
      </c>
      <c r="BG120" s="533">
        <f t="shared" si="107"/>
        <v>0</v>
      </c>
      <c r="BH120" s="533">
        <f t="shared" si="107"/>
        <v>0</v>
      </c>
      <c r="BI120" s="533">
        <f t="shared" si="107"/>
        <v>0</v>
      </c>
      <c r="BJ120" s="533">
        <f t="shared" si="107"/>
        <v>0</v>
      </c>
      <c r="BK120" s="533">
        <f t="shared" si="107"/>
        <v>0</v>
      </c>
      <c r="BL120" s="533">
        <f t="shared" si="107"/>
        <v>0</v>
      </c>
      <c r="BM120" s="533">
        <f t="shared" si="107"/>
        <v>0</v>
      </c>
      <c r="BN120" s="533">
        <f t="shared" si="107"/>
        <v>0</v>
      </c>
      <c r="BO120" s="533">
        <f t="shared" si="107"/>
        <v>0</v>
      </c>
      <c r="BP120" s="533">
        <f t="shared" si="107"/>
        <v>0</v>
      </c>
      <c r="BQ120" s="533">
        <f t="shared" si="107"/>
        <v>0</v>
      </c>
      <c r="BR120" s="533">
        <f t="shared" si="107"/>
        <v>0</v>
      </c>
      <c r="BS120" s="533">
        <f t="shared" si="107"/>
        <v>0</v>
      </c>
      <c r="BT120" s="533">
        <f t="shared" si="107"/>
        <v>0</v>
      </c>
      <c r="BU120" s="533">
        <f t="shared" ref="BU120" si="108">IF(BU$106&gt;($B$103-1),"",BU81*BU$100)</f>
        <v>0</v>
      </c>
    </row>
    <row r="121" spans="1:73" ht="12" customHeight="1" x14ac:dyDescent="0.25">
      <c r="A121" s="6" t="s">
        <v>81</v>
      </c>
      <c r="B121" s="274">
        <f>IF(C121=0,0,C121/$B$104)</f>
        <v>0</v>
      </c>
      <c r="C121" s="275">
        <f>SUM(D121:BU121)</f>
        <v>0</v>
      </c>
      <c r="D121" s="275">
        <f>D89</f>
        <v>0</v>
      </c>
      <c r="E121" s="275">
        <f>IF(E$106&gt;($B$103-1),"",E89*E$100)</f>
        <v>0</v>
      </c>
      <c r="F121" s="533">
        <f t="shared" ref="F121:H121" si="109">IF(F$106&gt;($B$103-1),"",F89*F$100)</f>
        <v>0</v>
      </c>
      <c r="G121" s="533">
        <f t="shared" si="109"/>
        <v>0</v>
      </c>
      <c r="H121" s="533">
        <f t="shared" si="109"/>
        <v>0</v>
      </c>
      <c r="I121" s="533">
        <f t="shared" ref="I121:BT121" si="110">IF(I$106&gt;($B$103-1),"",I89*I$100)</f>
        <v>0</v>
      </c>
      <c r="J121" s="533">
        <f t="shared" si="110"/>
        <v>0</v>
      </c>
      <c r="K121" s="533">
        <f t="shared" si="110"/>
        <v>0</v>
      </c>
      <c r="L121" s="533">
        <f t="shared" si="110"/>
        <v>0</v>
      </c>
      <c r="M121" s="533">
        <f t="shared" si="110"/>
        <v>0</v>
      </c>
      <c r="N121" s="533">
        <f t="shared" si="110"/>
        <v>0</v>
      </c>
      <c r="O121" s="533">
        <f t="shared" si="110"/>
        <v>0</v>
      </c>
      <c r="P121" s="533">
        <f t="shared" si="110"/>
        <v>0</v>
      </c>
      <c r="Q121" s="533">
        <f t="shared" si="110"/>
        <v>0</v>
      </c>
      <c r="R121" s="533">
        <f t="shared" si="110"/>
        <v>0</v>
      </c>
      <c r="S121" s="533">
        <f t="shared" si="110"/>
        <v>0</v>
      </c>
      <c r="T121" s="533">
        <f t="shared" si="110"/>
        <v>0</v>
      </c>
      <c r="U121" s="533">
        <f t="shared" si="110"/>
        <v>0</v>
      </c>
      <c r="V121" s="533">
        <f t="shared" si="110"/>
        <v>0</v>
      </c>
      <c r="W121" s="533">
        <f t="shared" si="110"/>
        <v>0</v>
      </c>
      <c r="X121" s="533">
        <f t="shared" si="110"/>
        <v>0</v>
      </c>
      <c r="Y121" s="533">
        <f t="shared" si="110"/>
        <v>0</v>
      </c>
      <c r="Z121" s="533">
        <f t="shared" si="110"/>
        <v>0</v>
      </c>
      <c r="AA121" s="533">
        <f t="shared" si="110"/>
        <v>0</v>
      </c>
      <c r="AB121" s="533">
        <f t="shared" si="110"/>
        <v>0</v>
      </c>
      <c r="AC121" s="533">
        <f t="shared" si="110"/>
        <v>0</v>
      </c>
      <c r="AD121" s="533">
        <f t="shared" si="110"/>
        <v>0</v>
      </c>
      <c r="AE121" s="533">
        <f t="shared" si="110"/>
        <v>0</v>
      </c>
      <c r="AF121" s="533">
        <f t="shared" si="110"/>
        <v>0</v>
      </c>
      <c r="AG121" s="533">
        <f t="shared" si="110"/>
        <v>0</v>
      </c>
      <c r="AH121" s="533">
        <f t="shared" si="110"/>
        <v>0</v>
      </c>
      <c r="AI121" s="533">
        <f t="shared" si="110"/>
        <v>0</v>
      </c>
      <c r="AJ121" s="533">
        <f t="shared" si="110"/>
        <v>0</v>
      </c>
      <c r="AK121" s="533">
        <f t="shared" si="110"/>
        <v>0</v>
      </c>
      <c r="AL121" s="533">
        <f t="shared" si="110"/>
        <v>0</v>
      </c>
      <c r="AM121" s="533">
        <f t="shared" si="110"/>
        <v>0</v>
      </c>
      <c r="AN121" s="533">
        <f t="shared" si="110"/>
        <v>0</v>
      </c>
      <c r="AO121" s="533">
        <f t="shared" si="110"/>
        <v>0</v>
      </c>
      <c r="AP121" s="533">
        <f t="shared" si="110"/>
        <v>0</v>
      </c>
      <c r="AQ121" s="533">
        <f t="shared" si="110"/>
        <v>0</v>
      </c>
      <c r="AR121" s="533">
        <f t="shared" si="110"/>
        <v>0</v>
      </c>
      <c r="AS121" s="533">
        <f t="shared" si="110"/>
        <v>0</v>
      </c>
      <c r="AT121" s="533">
        <f t="shared" si="110"/>
        <v>0</v>
      </c>
      <c r="AU121" s="533">
        <f t="shared" si="110"/>
        <v>0</v>
      </c>
      <c r="AV121" s="533">
        <f t="shared" si="110"/>
        <v>0</v>
      </c>
      <c r="AW121" s="533">
        <f t="shared" si="110"/>
        <v>0</v>
      </c>
      <c r="AX121" s="533">
        <f t="shared" si="110"/>
        <v>0</v>
      </c>
      <c r="AY121" s="533">
        <f t="shared" si="110"/>
        <v>0</v>
      </c>
      <c r="AZ121" s="533">
        <f t="shared" si="110"/>
        <v>0</v>
      </c>
      <c r="BA121" s="533">
        <f t="shared" si="110"/>
        <v>0</v>
      </c>
      <c r="BB121" s="533">
        <f t="shared" si="110"/>
        <v>0</v>
      </c>
      <c r="BC121" s="533">
        <f t="shared" si="110"/>
        <v>0</v>
      </c>
      <c r="BD121" s="533">
        <f t="shared" si="110"/>
        <v>0</v>
      </c>
      <c r="BE121" s="533">
        <f t="shared" si="110"/>
        <v>0</v>
      </c>
      <c r="BF121" s="533">
        <f t="shared" si="110"/>
        <v>0</v>
      </c>
      <c r="BG121" s="533">
        <f t="shared" si="110"/>
        <v>0</v>
      </c>
      <c r="BH121" s="533">
        <f t="shared" si="110"/>
        <v>0</v>
      </c>
      <c r="BI121" s="533">
        <f t="shared" si="110"/>
        <v>0</v>
      </c>
      <c r="BJ121" s="533">
        <f t="shared" si="110"/>
        <v>0</v>
      </c>
      <c r="BK121" s="533">
        <f t="shared" si="110"/>
        <v>0</v>
      </c>
      <c r="BL121" s="533">
        <f t="shared" si="110"/>
        <v>0</v>
      </c>
      <c r="BM121" s="533">
        <f t="shared" si="110"/>
        <v>0</v>
      </c>
      <c r="BN121" s="533">
        <f t="shared" si="110"/>
        <v>0</v>
      </c>
      <c r="BO121" s="533">
        <f t="shared" si="110"/>
        <v>0</v>
      </c>
      <c r="BP121" s="533">
        <f t="shared" si="110"/>
        <v>0</v>
      </c>
      <c r="BQ121" s="533">
        <f t="shared" si="110"/>
        <v>0</v>
      </c>
      <c r="BR121" s="533">
        <f t="shared" si="110"/>
        <v>0</v>
      </c>
      <c r="BS121" s="533">
        <f t="shared" si="110"/>
        <v>0</v>
      </c>
      <c r="BT121" s="533">
        <f t="shared" si="110"/>
        <v>0</v>
      </c>
      <c r="BU121" s="533">
        <f t="shared" ref="BU121" si="111">IF(BU$106&gt;($B$103-1),"",BU89*BU$100)</f>
        <v>0</v>
      </c>
    </row>
    <row r="122" spans="1:73" ht="12" customHeight="1" x14ac:dyDescent="0.25">
      <c r="A122" s="6" t="s">
        <v>594</v>
      </c>
      <c r="B122" s="274">
        <f>IF(C122=0,0,C122/$B$104)</f>
        <v>0</v>
      </c>
      <c r="C122" s="275">
        <f>SUM(D122:BU122)</f>
        <v>0</v>
      </c>
      <c r="D122" s="275">
        <f>D97</f>
        <v>0</v>
      </c>
      <c r="E122" s="275">
        <f>IF(E$106&gt;($B$103-1),"",E97*E$100)</f>
        <v>0</v>
      </c>
      <c r="F122" s="533">
        <f t="shared" ref="F122:H122" si="112">IF(F$106&gt;($B$103-1),"",F97*F$100)</f>
        <v>0</v>
      </c>
      <c r="G122" s="533">
        <f t="shared" si="112"/>
        <v>0</v>
      </c>
      <c r="H122" s="533">
        <f t="shared" si="112"/>
        <v>0</v>
      </c>
      <c r="I122" s="533">
        <f t="shared" ref="I122:BT122" si="113">IF(I$106&gt;($B$103-1),"",I97*I$100)</f>
        <v>0</v>
      </c>
      <c r="J122" s="533">
        <f t="shared" si="113"/>
        <v>0</v>
      </c>
      <c r="K122" s="533">
        <f t="shared" si="113"/>
        <v>0</v>
      </c>
      <c r="L122" s="533">
        <f t="shared" si="113"/>
        <v>0</v>
      </c>
      <c r="M122" s="533">
        <f t="shared" si="113"/>
        <v>0</v>
      </c>
      <c r="N122" s="533">
        <f t="shared" si="113"/>
        <v>0</v>
      </c>
      <c r="O122" s="533">
        <f t="shared" si="113"/>
        <v>0</v>
      </c>
      <c r="P122" s="533">
        <f t="shared" si="113"/>
        <v>0</v>
      </c>
      <c r="Q122" s="533">
        <f t="shared" si="113"/>
        <v>0</v>
      </c>
      <c r="R122" s="533">
        <f t="shared" si="113"/>
        <v>0</v>
      </c>
      <c r="S122" s="533">
        <f t="shared" si="113"/>
        <v>0</v>
      </c>
      <c r="T122" s="533">
        <f t="shared" si="113"/>
        <v>0</v>
      </c>
      <c r="U122" s="533">
        <f t="shared" si="113"/>
        <v>0</v>
      </c>
      <c r="V122" s="533">
        <f t="shared" si="113"/>
        <v>0</v>
      </c>
      <c r="W122" s="533">
        <f t="shared" si="113"/>
        <v>0</v>
      </c>
      <c r="X122" s="533">
        <f t="shared" si="113"/>
        <v>0</v>
      </c>
      <c r="Y122" s="533">
        <f t="shared" si="113"/>
        <v>0</v>
      </c>
      <c r="Z122" s="533">
        <f t="shared" si="113"/>
        <v>0</v>
      </c>
      <c r="AA122" s="533">
        <f t="shared" si="113"/>
        <v>0</v>
      </c>
      <c r="AB122" s="533">
        <f t="shared" si="113"/>
        <v>0</v>
      </c>
      <c r="AC122" s="533">
        <f t="shared" si="113"/>
        <v>0</v>
      </c>
      <c r="AD122" s="533">
        <f t="shared" si="113"/>
        <v>0</v>
      </c>
      <c r="AE122" s="533">
        <f t="shared" si="113"/>
        <v>0</v>
      </c>
      <c r="AF122" s="533">
        <f t="shared" si="113"/>
        <v>0</v>
      </c>
      <c r="AG122" s="533">
        <f t="shared" si="113"/>
        <v>0</v>
      </c>
      <c r="AH122" s="533">
        <f t="shared" si="113"/>
        <v>0</v>
      </c>
      <c r="AI122" s="533">
        <f t="shared" si="113"/>
        <v>0</v>
      </c>
      <c r="AJ122" s="533">
        <f t="shared" si="113"/>
        <v>0</v>
      </c>
      <c r="AK122" s="533">
        <f t="shared" si="113"/>
        <v>0</v>
      </c>
      <c r="AL122" s="533">
        <f t="shared" si="113"/>
        <v>0</v>
      </c>
      <c r="AM122" s="533">
        <f t="shared" si="113"/>
        <v>0</v>
      </c>
      <c r="AN122" s="533">
        <f t="shared" si="113"/>
        <v>0</v>
      </c>
      <c r="AO122" s="533">
        <f t="shared" si="113"/>
        <v>0</v>
      </c>
      <c r="AP122" s="533">
        <f t="shared" si="113"/>
        <v>0</v>
      </c>
      <c r="AQ122" s="533">
        <f t="shared" si="113"/>
        <v>0</v>
      </c>
      <c r="AR122" s="533">
        <f t="shared" si="113"/>
        <v>0</v>
      </c>
      <c r="AS122" s="533">
        <f t="shared" si="113"/>
        <v>0</v>
      </c>
      <c r="AT122" s="533">
        <f t="shared" si="113"/>
        <v>0</v>
      </c>
      <c r="AU122" s="533">
        <f t="shared" si="113"/>
        <v>0</v>
      </c>
      <c r="AV122" s="533">
        <f t="shared" si="113"/>
        <v>0</v>
      </c>
      <c r="AW122" s="533">
        <f t="shared" si="113"/>
        <v>0</v>
      </c>
      <c r="AX122" s="533">
        <f t="shared" si="113"/>
        <v>0</v>
      </c>
      <c r="AY122" s="533">
        <f t="shared" si="113"/>
        <v>0</v>
      </c>
      <c r="AZ122" s="533">
        <f t="shared" si="113"/>
        <v>0</v>
      </c>
      <c r="BA122" s="533">
        <f t="shared" si="113"/>
        <v>0</v>
      </c>
      <c r="BB122" s="533">
        <f t="shared" si="113"/>
        <v>0</v>
      </c>
      <c r="BC122" s="533">
        <f t="shared" si="113"/>
        <v>0</v>
      </c>
      <c r="BD122" s="533">
        <f t="shared" si="113"/>
        <v>0</v>
      </c>
      <c r="BE122" s="533">
        <f t="shared" si="113"/>
        <v>0</v>
      </c>
      <c r="BF122" s="533">
        <f t="shared" si="113"/>
        <v>0</v>
      </c>
      <c r="BG122" s="533">
        <f t="shared" si="113"/>
        <v>0</v>
      </c>
      <c r="BH122" s="533">
        <f t="shared" si="113"/>
        <v>0</v>
      </c>
      <c r="BI122" s="533">
        <f t="shared" si="113"/>
        <v>0</v>
      </c>
      <c r="BJ122" s="533">
        <f t="shared" si="113"/>
        <v>0</v>
      </c>
      <c r="BK122" s="533">
        <f t="shared" si="113"/>
        <v>0</v>
      </c>
      <c r="BL122" s="533">
        <f t="shared" si="113"/>
        <v>0</v>
      </c>
      <c r="BM122" s="533">
        <f t="shared" si="113"/>
        <v>0</v>
      </c>
      <c r="BN122" s="533">
        <f t="shared" si="113"/>
        <v>0</v>
      </c>
      <c r="BO122" s="533">
        <f t="shared" si="113"/>
        <v>0</v>
      </c>
      <c r="BP122" s="533">
        <f t="shared" si="113"/>
        <v>0</v>
      </c>
      <c r="BQ122" s="533">
        <f t="shared" si="113"/>
        <v>0</v>
      </c>
      <c r="BR122" s="533">
        <f t="shared" si="113"/>
        <v>0</v>
      </c>
      <c r="BS122" s="533">
        <f t="shared" si="113"/>
        <v>0</v>
      </c>
      <c r="BT122" s="533">
        <f t="shared" si="113"/>
        <v>0</v>
      </c>
      <c r="BU122" s="533">
        <f t="shared" ref="BU122" si="114">IF(BU$106&gt;($B$103-1),"",BU97*BU$100)</f>
        <v>0</v>
      </c>
    </row>
    <row r="123" spans="1:73" ht="12" customHeight="1" x14ac:dyDescent="0.25">
      <c r="A123" s="75" t="s">
        <v>355</v>
      </c>
      <c r="B123" s="276">
        <f t="shared" si="63"/>
        <v>0</v>
      </c>
      <c r="C123" s="276">
        <f>SUM(D123:BU123)</f>
        <v>0</v>
      </c>
      <c r="D123" s="277">
        <f>D101</f>
        <v>0</v>
      </c>
      <c r="E123" s="277">
        <f t="shared" ref="E123:BP123" si="115">E101</f>
        <v>0</v>
      </c>
      <c r="F123" s="277">
        <f t="shared" si="115"/>
        <v>0</v>
      </c>
      <c r="G123" s="277">
        <f t="shared" si="115"/>
        <v>0</v>
      </c>
      <c r="H123" s="277">
        <f t="shared" si="115"/>
        <v>0</v>
      </c>
      <c r="I123" s="277">
        <f t="shared" si="115"/>
        <v>0</v>
      </c>
      <c r="J123" s="277">
        <f t="shared" si="115"/>
        <v>0</v>
      </c>
      <c r="K123" s="277">
        <f t="shared" si="115"/>
        <v>0</v>
      </c>
      <c r="L123" s="277">
        <f t="shared" si="115"/>
        <v>0</v>
      </c>
      <c r="M123" s="277">
        <f t="shared" si="115"/>
        <v>0</v>
      </c>
      <c r="N123" s="277">
        <f t="shared" si="115"/>
        <v>0</v>
      </c>
      <c r="O123" s="277">
        <f t="shared" si="115"/>
        <v>0</v>
      </c>
      <c r="P123" s="277">
        <f t="shared" si="115"/>
        <v>0</v>
      </c>
      <c r="Q123" s="277">
        <f t="shared" si="115"/>
        <v>0</v>
      </c>
      <c r="R123" s="277">
        <f t="shared" si="115"/>
        <v>0</v>
      </c>
      <c r="S123" s="277">
        <f t="shared" si="115"/>
        <v>0</v>
      </c>
      <c r="T123" s="277">
        <f t="shared" si="115"/>
        <v>0</v>
      </c>
      <c r="U123" s="277">
        <f t="shared" si="115"/>
        <v>0</v>
      </c>
      <c r="V123" s="277">
        <f t="shared" si="115"/>
        <v>0</v>
      </c>
      <c r="W123" s="277">
        <f t="shared" si="115"/>
        <v>0</v>
      </c>
      <c r="X123" s="277">
        <f t="shared" si="115"/>
        <v>0</v>
      </c>
      <c r="Y123" s="277">
        <f t="shared" si="115"/>
        <v>0</v>
      </c>
      <c r="Z123" s="277">
        <f t="shared" si="115"/>
        <v>0</v>
      </c>
      <c r="AA123" s="277">
        <f t="shared" si="115"/>
        <v>0</v>
      </c>
      <c r="AB123" s="277">
        <f t="shared" si="115"/>
        <v>0</v>
      </c>
      <c r="AC123" s="277">
        <f t="shared" si="115"/>
        <v>0</v>
      </c>
      <c r="AD123" s="277">
        <f t="shared" si="115"/>
        <v>0</v>
      </c>
      <c r="AE123" s="277">
        <f t="shared" si="115"/>
        <v>0</v>
      </c>
      <c r="AF123" s="277">
        <f t="shared" si="115"/>
        <v>0</v>
      </c>
      <c r="AG123" s="277">
        <f t="shared" si="115"/>
        <v>0</v>
      </c>
      <c r="AH123" s="277">
        <f t="shared" si="115"/>
        <v>0</v>
      </c>
      <c r="AI123" s="277">
        <f t="shared" si="115"/>
        <v>0</v>
      </c>
      <c r="AJ123" s="277">
        <f t="shared" si="115"/>
        <v>0</v>
      </c>
      <c r="AK123" s="277">
        <f t="shared" si="115"/>
        <v>0</v>
      </c>
      <c r="AL123" s="277">
        <f t="shared" si="115"/>
        <v>0</v>
      </c>
      <c r="AM123" s="277">
        <f t="shared" si="115"/>
        <v>0</v>
      </c>
      <c r="AN123" s="277">
        <f t="shared" si="115"/>
        <v>0</v>
      </c>
      <c r="AO123" s="277">
        <f t="shared" si="115"/>
        <v>0</v>
      </c>
      <c r="AP123" s="277">
        <f t="shared" si="115"/>
        <v>0</v>
      </c>
      <c r="AQ123" s="277">
        <f t="shared" si="115"/>
        <v>0</v>
      </c>
      <c r="AR123" s="277">
        <f t="shared" si="115"/>
        <v>0</v>
      </c>
      <c r="AS123" s="277">
        <f t="shared" si="115"/>
        <v>0</v>
      </c>
      <c r="AT123" s="277">
        <f t="shared" si="115"/>
        <v>0</v>
      </c>
      <c r="AU123" s="277">
        <f t="shared" si="115"/>
        <v>0</v>
      </c>
      <c r="AV123" s="277">
        <f t="shared" si="115"/>
        <v>0</v>
      </c>
      <c r="AW123" s="277">
        <f t="shared" si="115"/>
        <v>0</v>
      </c>
      <c r="AX123" s="277">
        <f t="shared" si="115"/>
        <v>0</v>
      </c>
      <c r="AY123" s="277">
        <f t="shared" si="115"/>
        <v>0</v>
      </c>
      <c r="AZ123" s="277">
        <f t="shared" si="115"/>
        <v>0</v>
      </c>
      <c r="BA123" s="277">
        <f t="shared" si="115"/>
        <v>0</v>
      </c>
      <c r="BB123" s="277">
        <f t="shared" si="115"/>
        <v>0</v>
      </c>
      <c r="BC123" s="277">
        <f t="shared" si="115"/>
        <v>0</v>
      </c>
      <c r="BD123" s="277">
        <f t="shared" si="115"/>
        <v>0</v>
      </c>
      <c r="BE123" s="277">
        <f t="shared" si="115"/>
        <v>0</v>
      </c>
      <c r="BF123" s="277">
        <f t="shared" si="115"/>
        <v>0</v>
      </c>
      <c r="BG123" s="277">
        <f t="shared" si="115"/>
        <v>0</v>
      </c>
      <c r="BH123" s="277">
        <f t="shared" si="115"/>
        <v>0</v>
      </c>
      <c r="BI123" s="277">
        <f t="shared" si="115"/>
        <v>0</v>
      </c>
      <c r="BJ123" s="277">
        <f t="shared" si="115"/>
        <v>0</v>
      </c>
      <c r="BK123" s="277">
        <f t="shared" si="115"/>
        <v>0</v>
      </c>
      <c r="BL123" s="277">
        <f t="shared" si="115"/>
        <v>0</v>
      </c>
      <c r="BM123" s="277">
        <f t="shared" si="115"/>
        <v>0</v>
      </c>
      <c r="BN123" s="277">
        <f t="shared" si="115"/>
        <v>0</v>
      </c>
      <c r="BO123" s="277">
        <f t="shared" si="115"/>
        <v>0</v>
      </c>
      <c r="BP123" s="277">
        <f t="shared" si="115"/>
        <v>0</v>
      </c>
      <c r="BQ123" s="277">
        <f t="shared" ref="BQ123:BU123" si="116">BQ101</f>
        <v>0</v>
      </c>
      <c r="BR123" s="277">
        <f t="shared" si="116"/>
        <v>0</v>
      </c>
      <c r="BS123" s="277">
        <f t="shared" si="116"/>
        <v>0</v>
      </c>
      <c r="BT123" s="277">
        <f t="shared" si="116"/>
        <v>0</v>
      </c>
      <c r="BU123" s="277">
        <f t="shared" si="116"/>
        <v>0</v>
      </c>
    </row>
    <row r="124" spans="1:73" x14ac:dyDescent="0.2">
      <c r="BK124" s="8"/>
    </row>
  </sheetData>
  <sheetProtection algorithmName="SHA-512" hashValue="FsoDVg+Jjf4fy9WZm7xjQx+QRVHCw9DSswzRc+5n0HvLRda1X6FWE9gQchbReG0owoQV3FKONF0HIcuAbTBQug==" saltValue="aWGa5/LE6qJ/c7RWFClZMQ==" spinCount="100000" sheet="1" objects="1" scenarios="1"/>
  <mergeCells count="22">
    <mergeCell ref="B31:BU31"/>
    <mergeCell ref="B92:B96"/>
    <mergeCell ref="D1:E1"/>
    <mergeCell ref="B5:B9"/>
    <mergeCell ref="B14:B18"/>
    <mergeCell ref="B20:B24"/>
    <mergeCell ref="B26:B30"/>
    <mergeCell ref="B25:BU25"/>
    <mergeCell ref="B19:BU19"/>
    <mergeCell ref="B13:BU13"/>
    <mergeCell ref="B76:B80"/>
    <mergeCell ref="B84:B88"/>
    <mergeCell ref="B46:B50"/>
    <mergeCell ref="B52:B56"/>
    <mergeCell ref="B58:B62"/>
    <mergeCell ref="B63:BU63"/>
    <mergeCell ref="B64:B68"/>
    <mergeCell ref="B51:BU51"/>
    <mergeCell ref="B32:B33"/>
    <mergeCell ref="B45:BU45"/>
    <mergeCell ref="B34:BU34"/>
    <mergeCell ref="B57:BU57"/>
  </mergeCells>
  <conditionalFormatting sqref="D5:BU5">
    <cfRule type="expression" dxfId="480" priority="58">
      <formula>D4="-"</formula>
    </cfRule>
  </conditionalFormatting>
  <conditionalFormatting sqref="D6:BU6">
    <cfRule type="expression" dxfId="479" priority="57">
      <formula>D4="-"</formula>
    </cfRule>
  </conditionalFormatting>
  <conditionalFormatting sqref="D7:BU7">
    <cfRule type="expression" dxfId="478" priority="56">
      <formula>D4="-"</formula>
    </cfRule>
  </conditionalFormatting>
  <conditionalFormatting sqref="D8:BU8">
    <cfRule type="expression" dxfId="477" priority="55">
      <formula>D4="-"</formula>
    </cfRule>
  </conditionalFormatting>
  <conditionalFormatting sqref="D9:BU9">
    <cfRule type="expression" dxfId="476" priority="54">
      <formula>D4="-"</formula>
    </cfRule>
  </conditionalFormatting>
  <conditionalFormatting sqref="D14:BU14">
    <cfRule type="expression" dxfId="475" priority="53">
      <formula>D4="-"</formula>
    </cfRule>
  </conditionalFormatting>
  <conditionalFormatting sqref="D15:BU15">
    <cfRule type="expression" dxfId="474" priority="52">
      <formula>D4="-"</formula>
    </cfRule>
  </conditionalFormatting>
  <conditionalFormatting sqref="D16:BU16">
    <cfRule type="expression" dxfId="473" priority="51">
      <formula>D4="-"</formula>
    </cfRule>
  </conditionalFormatting>
  <conditionalFormatting sqref="D17:BU17">
    <cfRule type="expression" dxfId="472" priority="50">
      <formula>D4="-"</formula>
    </cfRule>
  </conditionalFormatting>
  <conditionalFormatting sqref="D18:BU18">
    <cfRule type="expression" dxfId="471" priority="49">
      <formula>D4="-"</formula>
    </cfRule>
  </conditionalFormatting>
  <conditionalFormatting sqref="D20:BU20">
    <cfRule type="expression" dxfId="470" priority="48">
      <formula>D4="-"</formula>
    </cfRule>
  </conditionalFormatting>
  <conditionalFormatting sqref="D21:BU21">
    <cfRule type="expression" dxfId="469" priority="47">
      <formula>D4="-"</formula>
    </cfRule>
  </conditionalFormatting>
  <conditionalFormatting sqref="D22:BU22">
    <cfRule type="expression" dxfId="468" priority="46">
      <formula>D4="-"</formula>
    </cfRule>
  </conditionalFormatting>
  <conditionalFormatting sqref="D23:BU23">
    <cfRule type="expression" dxfId="467" priority="45">
      <formula>D4="-"</formula>
    </cfRule>
  </conditionalFormatting>
  <conditionalFormatting sqref="D24:BU24">
    <cfRule type="expression" dxfId="466" priority="44">
      <formula>D4="-"</formula>
    </cfRule>
  </conditionalFormatting>
  <conditionalFormatting sqref="D26:BU26">
    <cfRule type="expression" dxfId="465" priority="43">
      <formula>D4="-"</formula>
    </cfRule>
  </conditionalFormatting>
  <conditionalFormatting sqref="D27:BU27">
    <cfRule type="expression" dxfId="464" priority="42">
      <formula>D4="-"</formula>
    </cfRule>
  </conditionalFormatting>
  <conditionalFormatting sqref="D28:BU28">
    <cfRule type="expression" dxfId="463" priority="41">
      <formula>D4="-"</formula>
    </cfRule>
  </conditionalFormatting>
  <conditionalFormatting sqref="D29:BU29">
    <cfRule type="expression" dxfId="462" priority="40">
      <formula>D4="-"</formula>
    </cfRule>
  </conditionalFormatting>
  <conditionalFormatting sqref="D30:BU30">
    <cfRule type="expression" dxfId="461" priority="39">
      <formula>D4="-"</formula>
    </cfRule>
  </conditionalFormatting>
  <conditionalFormatting sqref="D46:BU46">
    <cfRule type="expression" dxfId="460" priority="38">
      <formula>D4="-"</formula>
    </cfRule>
  </conditionalFormatting>
  <conditionalFormatting sqref="D47:BU47">
    <cfRule type="expression" dxfId="459" priority="37">
      <formula>D4="-"</formula>
    </cfRule>
  </conditionalFormatting>
  <conditionalFormatting sqref="D48:BU48">
    <cfRule type="expression" dxfId="458" priority="36">
      <formula>D4="-"</formula>
    </cfRule>
  </conditionalFormatting>
  <conditionalFormatting sqref="D49:BU49">
    <cfRule type="expression" dxfId="457" priority="35">
      <formula>D4="-"</formula>
    </cfRule>
  </conditionalFormatting>
  <conditionalFormatting sqref="D50:BU50">
    <cfRule type="expression" dxfId="456" priority="34">
      <formula>D4="-"</formula>
    </cfRule>
  </conditionalFormatting>
  <conditionalFormatting sqref="D52:BU52">
    <cfRule type="expression" dxfId="455" priority="33">
      <formula>D4="-"</formula>
    </cfRule>
  </conditionalFormatting>
  <conditionalFormatting sqref="D53:BU53">
    <cfRule type="expression" dxfId="454" priority="32">
      <formula>D4="-"</formula>
    </cfRule>
  </conditionalFormatting>
  <conditionalFormatting sqref="D54:BU54">
    <cfRule type="expression" dxfId="453" priority="31">
      <formula>D4="-"</formula>
    </cfRule>
  </conditionalFormatting>
  <conditionalFormatting sqref="D55:BU55">
    <cfRule type="expression" dxfId="452" priority="30">
      <formula>D4="-"</formula>
    </cfRule>
  </conditionalFormatting>
  <conditionalFormatting sqref="D56:BU56">
    <cfRule type="expression" dxfId="451" priority="29">
      <formula>D4="-"</formula>
    </cfRule>
  </conditionalFormatting>
  <conditionalFormatting sqref="D58:BU58">
    <cfRule type="expression" dxfId="450" priority="28">
      <formula>D4="-"</formula>
    </cfRule>
  </conditionalFormatting>
  <conditionalFormatting sqref="D59:BU59">
    <cfRule type="expression" dxfId="449" priority="27">
      <formula>D4="-"</formula>
    </cfRule>
  </conditionalFormatting>
  <conditionalFormatting sqref="D60:BU60">
    <cfRule type="expression" dxfId="448" priority="26">
      <formula>D4="-"</formula>
    </cfRule>
  </conditionalFormatting>
  <conditionalFormatting sqref="D61:BU61">
    <cfRule type="expression" dxfId="447" priority="25">
      <formula>D4="-"</formula>
    </cfRule>
  </conditionalFormatting>
  <conditionalFormatting sqref="D62:BU62">
    <cfRule type="expression" dxfId="446" priority="24">
      <formula>D4="-"</formula>
    </cfRule>
  </conditionalFormatting>
  <conditionalFormatting sqref="D64:BU64">
    <cfRule type="expression" dxfId="445" priority="23">
      <formula>D4="-"</formula>
    </cfRule>
  </conditionalFormatting>
  <conditionalFormatting sqref="D65:BU65">
    <cfRule type="expression" dxfId="444" priority="22">
      <formula>D4="-"</formula>
    </cfRule>
  </conditionalFormatting>
  <conditionalFormatting sqref="D66:BU66">
    <cfRule type="expression" dxfId="443" priority="21">
      <formula>D4="-"</formula>
    </cfRule>
  </conditionalFormatting>
  <conditionalFormatting sqref="D67:BU67">
    <cfRule type="expression" dxfId="442" priority="20">
      <formula>D4="-"</formula>
    </cfRule>
  </conditionalFormatting>
  <conditionalFormatting sqref="D68:BU68">
    <cfRule type="expression" dxfId="441" priority="19">
      <formula>D4="-"</formula>
    </cfRule>
  </conditionalFormatting>
  <conditionalFormatting sqref="D76:BU76">
    <cfRule type="expression" dxfId="440" priority="18">
      <formula>D75="-"</formula>
    </cfRule>
  </conditionalFormatting>
  <conditionalFormatting sqref="D77:BU77">
    <cfRule type="expression" dxfId="439" priority="17">
      <formula>D75="-"</formula>
    </cfRule>
  </conditionalFormatting>
  <conditionalFormatting sqref="D78:BU78">
    <cfRule type="expression" dxfId="438" priority="16">
      <formula>D75="-"</formula>
    </cfRule>
  </conditionalFormatting>
  <conditionalFormatting sqref="D79:BU79">
    <cfRule type="expression" dxfId="437" priority="15">
      <formula>D75="-"</formula>
    </cfRule>
  </conditionalFormatting>
  <conditionalFormatting sqref="D80:BU80">
    <cfRule type="expression" dxfId="436" priority="14">
      <formula>D75="-"</formula>
    </cfRule>
  </conditionalFormatting>
  <conditionalFormatting sqref="D84:BU84">
    <cfRule type="expression" dxfId="435" priority="13">
      <formula>D83="-"</formula>
    </cfRule>
  </conditionalFormatting>
  <conditionalFormatting sqref="D85:BU85">
    <cfRule type="expression" dxfId="434" priority="12">
      <formula>D83="-"</formula>
    </cfRule>
  </conditionalFormatting>
  <conditionalFormatting sqref="D86:BU86">
    <cfRule type="expression" dxfId="433" priority="11">
      <formula>D83="-"</formula>
    </cfRule>
  </conditionalFormatting>
  <conditionalFormatting sqref="D87:BU87">
    <cfRule type="expression" dxfId="432" priority="10">
      <formula>D83="-"</formula>
    </cfRule>
  </conditionalFormatting>
  <conditionalFormatting sqref="D88:BU88">
    <cfRule type="expression" dxfId="431" priority="9">
      <formula>D83="-"</formula>
    </cfRule>
  </conditionalFormatting>
  <conditionalFormatting sqref="D92:BU92">
    <cfRule type="expression" dxfId="430" priority="8">
      <formula>D91="-"</formula>
    </cfRule>
  </conditionalFormatting>
  <conditionalFormatting sqref="D93:BU93">
    <cfRule type="expression" dxfId="429" priority="7">
      <formula>D91="-"</formula>
    </cfRule>
  </conditionalFormatting>
  <conditionalFormatting sqref="D94:BU94">
    <cfRule type="expression" dxfId="428" priority="6">
      <formula>D91="-"</formula>
    </cfRule>
  </conditionalFormatting>
  <conditionalFormatting sqref="D95:BU95">
    <cfRule type="expression" dxfId="427" priority="5">
      <formula>D91="-"</formula>
    </cfRule>
  </conditionalFormatting>
  <conditionalFormatting sqref="D96:BU96">
    <cfRule type="expression" dxfId="426" priority="4">
      <formula>D91="-"</formula>
    </cfRule>
  </conditionalFormatting>
  <conditionalFormatting sqref="D32:BU32">
    <cfRule type="expression" dxfId="425" priority="3">
      <formula>D4="-"</formula>
    </cfRule>
  </conditionalFormatting>
  <conditionalFormatting sqref="D33:BU33">
    <cfRule type="expression" dxfId="424" priority="2">
      <formula>D4="-"</formula>
    </cfRule>
  </conditionalFormatting>
  <conditionalFormatting sqref="D35:BU35">
    <cfRule type="expression" dxfId="423" priority="1">
      <formula>D4="-"</formula>
    </cfRule>
  </conditionalFormatting>
  <dataValidations count="1">
    <dataValidation type="decimal" allowBlank="1" showInputMessage="1" showErrorMessage="1" error="All values should be entered as a positive number." sqref="D5:BU9 D76:BU80 D14:BU18 D20:BU24 D92:BU96 D32:BU33 D26:BU30 D46:BU50 D52:BU56 D58:BU62 D64:BU68 D84:BU88 D35:BU35" xr:uid="{00000000-0002-0000-0700-000000000000}">
      <formula1>0</formula1>
      <formula2>9.99999999999999E+24</formula2>
    </dataValidation>
  </dataValidations>
  <hyperlinks>
    <hyperlink ref="D1" location="'User Instructions'!A1" display="Back to User Instructions" xr:uid="{00000000-0004-0000-0700-000000000000}"/>
    <hyperlink ref="F1" location="'Model Structure'!A1" display="Back to Model Structure" xr:uid="{00000000-0004-0000-0700-000001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theme="5" tint="0.39997558519241921"/>
  </sheetPr>
  <dimension ref="A1:BU124"/>
  <sheetViews>
    <sheetView zoomScaleNormal="100" workbookViewId="0">
      <pane xSplit="1" ySplit="3" topLeftCell="B4" activePane="bottomRight" state="frozen"/>
      <selection activeCell="D83" sqref="D83"/>
      <selection pane="topRight" activeCell="D83" sqref="D83"/>
      <selection pane="bottomLeft" activeCell="D83" sqref="D83"/>
      <selection pane="bottomRight" activeCell="D83" sqref="D83"/>
    </sheetView>
  </sheetViews>
  <sheetFormatPr defaultColWidth="9.109375" defaultRowHeight="11.4" x14ac:dyDescent="0.2"/>
  <cols>
    <col min="1" max="1" width="95.5546875" style="7" bestFit="1" customWidth="1"/>
    <col min="2" max="2" width="24.6640625" style="7" bestFit="1" customWidth="1"/>
    <col min="3" max="3" width="20" style="7" bestFit="1" customWidth="1"/>
    <col min="4" max="73" width="15.6640625" style="7" customWidth="1"/>
    <col min="74" max="16384" width="9.109375" style="7"/>
  </cols>
  <sheetData>
    <row r="1" spans="1:73" ht="15" customHeight="1" x14ac:dyDescent="0.25">
      <c r="A1" s="129" t="str">
        <f>"COSTS ANALYSIS - " &amp; Factors!$C$10</f>
        <v xml:space="preserve">COSTS ANALYSIS - </v>
      </c>
      <c r="B1" s="130"/>
      <c r="C1" s="130"/>
      <c r="D1" s="624" t="s">
        <v>421</v>
      </c>
      <c r="E1" s="624"/>
      <c r="F1" s="382" t="s">
        <v>573</v>
      </c>
    </row>
    <row r="2" spans="1:73" s="394" customFormat="1" ht="15" customHeight="1" x14ac:dyDescent="0.25">
      <c r="A2" s="390"/>
      <c r="B2" s="391"/>
      <c r="C2" s="392"/>
      <c r="D2" s="393"/>
      <c r="E2" s="393"/>
      <c r="F2" s="389"/>
    </row>
    <row r="3" spans="1:73" s="8" customFormat="1" ht="15" customHeight="1" x14ac:dyDescent="0.25">
      <c r="A3" s="249" t="str">
        <f>"OPTION 3 - " &amp; Factors!$B$18</f>
        <v xml:space="preserve">OPTION 3 - </v>
      </c>
      <c r="B3" s="67"/>
      <c r="C3" s="242"/>
      <c r="D3" s="19">
        <v>0</v>
      </c>
      <c r="E3" s="19">
        <v>1</v>
      </c>
      <c r="F3" s="19">
        <v>2</v>
      </c>
      <c r="G3" s="19">
        <v>3</v>
      </c>
      <c r="H3" s="19">
        <v>4</v>
      </c>
      <c r="I3" s="19">
        <v>5</v>
      </c>
      <c r="J3" s="19">
        <v>6</v>
      </c>
      <c r="K3" s="19">
        <v>7</v>
      </c>
      <c r="L3" s="19">
        <v>8</v>
      </c>
      <c r="M3" s="19">
        <v>9</v>
      </c>
      <c r="N3" s="19">
        <v>10</v>
      </c>
      <c r="O3" s="19">
        <v>11</v>
      </c>
      <c r="P3" s="19">
        <v>12</v>
      </c>
      <c r="Q3" s="19">
        <v>13</v>
      </c>
      <c r="R3" s="19">
        <v>14</v>
      </c>
      <c r="S3" s="19">
        <v>15</v>
      </c>
      <c r="T3" s="19">
        <v>16</v>
      </c>
      <c r="U3" s="19">
        <v>17</v>
      </c>
      <c r="V3" s="19">
        <v>18</v>
      </c>
      <c r="W3" s="19">
        <v>19</v>
      </c>
      <c r="X3" s="19">
        <v>20</v>
      </c>
      <c r="Y3" s="19">
        <v>21</v>
      </c>
      <c r="Z3" s="19">
        <v>22</v>
      </c>
      <c r="AA3" s="19">
        <v>23</v>
      </c>
      <c r="AB3" s="19">
        <v>24</v>
      </c>
      <c r="AC3" s="19">
        <v>25</v>
      </c>
      <c r="AD3" s="19">
        <v>26</v>
      </c>
      <c r="AE3" s="19">
        <v>27</v>
      </c>
      <c r="AF3" s="19">
        <v>28</v>
      </c>
      <c r="AG3" s="19">
        <v>29</v>
      </c>
      <c r="AH3" s="19">
        <v>30</v>
      </c>
      <c r="AI3" s="19">
        <v>31</v>
      </c>
      <c r="AJ3" s="19">
        <v>32</v>
      </c>
      <c r="AK3" s="19">
        <v>33</v>
      </c>
      <c r="AL3" s="19">
        <v>34</v>
      </c>
      <c r="AM3" s="19">
        <v>35</v>
      </c>
      <c r="AN3" s="19">
        <v>36</v>
      </c>
      <c r="AO3" s="19">
        <v>37</v>
      </c>
      <c r="AP3" s="19">
        <v>38</v>
      </c>
      <c r="AQ3" s="19">
        <v>39</v>
      </c>
      <c r="AR3" s="19">
        <v>40</v>
      </c>
      <c r="AS3" s="19">
        <v>41</v>
      </c>
      <c r="AT3" s="19">
        <v>42</v>
      </c>
      <c r="AU3" s="19">
        <v>43</v>
      </c>
      <c r="AV3" s="19">
        <v>44</v>
      </c>
      <c r="AW3" s="19">
        <v>45</v>
      </c>
      <c r="AX3" s="19">
        <v>46</v>
      </c>
      <c r="AY3" s="19">
        <v>47</v>
      </c>
      <c r="AZ3" s="19">
        <v>48</v>
      </c>
      <c r="BA3" s="19">
        <v>49</v>
      </c>
      <c r="BB3" s="19">
        <v>50</v>
      </c>
      <c r="BC3" s="19">
        <v>51</v>
      </c>
      <c r="BD3" s="19">
        <v>52</v>
      </c>
      <c r="BE3" s="19">
        <v>53</v>
      </c>
      <c r="BF3" s="19">
        <v>54</v>
      </c>
      <c r="BG3" s="19">
        <v>55</v>
      </c>
      <c r="BH3" s="19">
        <v>56</v>
      </c>
      <c r="BI3" s="19">
        <v>57</v>
      </c>
      <c r="BJ3" s="19">
        <v>58</v>
      </c>
      <c r="BK3" s="184">
        <v>59</v>
      </c>
      <c r="BL3" s="184">
        <v>60</v>
      </c>
      <c r="BM3" s="184">
        <v>61</v>
      </c>
      <c r="BN3" s="184">
        <v>62</v>
      </c>
      <c r="BO3" s="184">
        <v>63</v>
      </c>
      <c r="BP3" s="184">
        <v>64</v>
      </c>
      <c r="BQ3" s="184">
        <v>65</v>
      </c>
      <c r="BR3" s="184">
        <v>66</v>
      </c>
      <c r="BS3" s="184">
        <v>67</v>
      </c>
      <c r="BT3" s="184">
        <v>68</v>
      </c>
      <c r="BU3" s="184">
        <v>69</v>
      </c>
    </row>
    <row r="4" spans="1:73" ht="14.25" customHeight="1" x14ac:dyDescent="0.25">
      <c r="A4" s="68" t="s">
        <v>605</v>
      </c>
      <c r="B4" s="80" t="s">
        <v>424</v>
      </c>
      <c r="C4" s="242" t="s">
        <v>358</v>
      </c>
      <c r="D4" s="22" t="str">
        <f>Factors!C$65</f>
        <v/>
      </c>
      <c r="E4" s="22" t="str">
        <f>Factors!D$65</f>
        <v/>
      </c>
      <c r="F4" s="22" t="str">
        <f>Factors!E$65</f>
        <v/>
      </c>
      <c r="G4" s="22" t="str">
        <f>Factors!F$65</f>
        <v/>
      </c>
      <c r="H4" s="22" t="str">
        <f>Factors!G$65</f>
        <v/>
      </c>
      <c r="I4" s="22" t="str">
        <f>Factors!H$65</f>
        <v/>
      </c>
      <c r="J4" s="22" t="str">
        <f>Factors!I$65</f>
        <v/>
      </c>
      <c r="K4" s="22" t="str">
        <f>Factors!J$65</f>
        <v/>
      </c>
      <c r="L4" s="22" t="str">
        <f>Factors!K$65</f>
        <v/>
      </c>
      <c r="M4" s="22" t="str">
        <f>Factors!L$65</f>
        <v/>
      </c>
      <c r="N4" s="22" t="str">
        <f>Factors!M$65</f>
        <v/>
      </c>
      <c r="O4" s="22" t="str">
        <f>Factors!N$65</f>
        <v/>
      </c>
      <c r="P4" s="22" t="str">
        <f>Factors!O$65</f>
        <v/>
      </c>
      <c r="Q4" s="22" t="str">
        <f>Factors!P$65</f>
        <v/>
      </c>
      <c r="R4" s="22" t="str">
        <f>Factors!Q$65</f>
        <v/>
      </c>
      <c r="S4" s="22" t="str">
        <f>Factors!R$65</f>
        <v/>
      </c>
      <c r="T4" s="22" t="str">
        <f>Factors!S$65</f>
        <v/>
      </c>
      <c r="U4" s="22" t="str">
        <f>Factors!T$65</f>
        <v/>
      </c>
      <c r="V4" s="22" t="str">
        <f>Factors!U$65</f>
        <v/>
      </c>
      <c r="W4" s="22" t="str">
        <f>Factors!V$65</f>
        <v/>
      </c>
      <c r="X4" s="22" t="str">
        <f>Factors!W$65</f>
        <v/>
      </c>
      <c r="Y4" s="22" t="str">
        <f>Factors!X$65</f>
        <v/>
      </c>
      <c r="Z4" s="22" t="str">
        <f>Factors!Y$65</f>
        <v/>
      </c>
      <c r="AA4" s="22" t="str">
        <f>Factors!Z$65</f>
        <v/>
      </c>
      <c r="AB4" s="22" t="str">
        <f>Factors!AA$65</f>
        <v/>
      </c>
      <c r="AC4" s="22" t="str">
        <f>Factors!AB$65</f>
        <v/>
      </c>
      <c r="AD4" s="22" t="str">
        <f>Factors!AC$65</f>
        <v/>
      </c>
      <c r="AE4" s="22" t="str">
        <f>Factors!AD$65</f>
        <v/>
      </c>
      <c r="AF4" s="22" t="str">
        <f>Factors!AE$65</f>
        <v/>
      </c>
      <c r="AG4" s="22" t="str">
        <f>Factors!AF$65</f>
        <v/>
      </c>
      <c r="AH4" s="22" t="str">
        <f>Factors!AG$65</f>
        <v/>
      </c>
      <c r="AI4" s="22" t="str">
        <f>Factors!AH$65</f>
        <v/>
      </c>
      <c r="AJ4" s="22" t="str">
        <f>Factors!AI$65</f>
        <v/>
      </c>
      <c r="AK4" s="22" t="str">
        <f>Factors!AJ$65</f>
        <v/>
      </c>
      <c r="AL4" s="22" t="str">
        <f>Factors!AK$65</f>
        <v/>
      </c>
      <c r="AM4" s="22" t="str">
        <f>Factors!AL$65</f>
        <v/>
      </c>
      <c r="AN4" s="22" t="str">
        <f>Factors!AM$65</f>
        <v/>
      </c>
      <c r="AO4" s="22" t="str">
        <f>Factors!AN$65</f>
        <v/>
      </c>
      <c r="AP4" s="22" t="str">
        <f>Factors!AO$65</f>
        <v/>
      </c>
      <c r="AQ4" s="22" t="str">
        <f>Factors!AP$65</f>
        <v/>
      </c>
      <c r="AR4" s="22" t="str">
        <f>Factors!AQ$65</f>
        <v/>
      </c>
      <c r="AS4" s="22" t="str">
        <f>Factors!AR$65</f>
        <v/>
      </c>
      <c r="AT4" s="22" t="str">
        <f>Factors!AS$65</f>
        <v/>
      </c>
      <c r="AU4" s="22" t="str">
        <f>Factors!AT$65</f>
        <v/>
      </c>
      <c r="AV4" s="22" t="str">
        <f>Factors!AU$65</f>
        <v/>
      </c>
      <c r="AW4" s="22" t="str">
        <f>Factors!AV$65</f>
        <v/>
      </c>
      <c r="AX4" s="22" t="str">
        <f>Factors!AW$65</f>
        <v/>
      </c>
      <c r="AY4" s="22" t="str">
        <f>Factors!AX$65</f>
        <v/>
      </c>
      <c r="AZ4" s="22" t="str">
        <f>Factors!AY$65</f>
        <v/>
      </c>
      <c r="BA4" s="22" t="str">
        <f>Factors!AZ$65</f>
        <v/>
      </c>
      <c r="BB4" s="22" t="str">
        <f>Factors!BA$65</f>
        <v/>
      </c>
      <c r="BC4" s="22" t="str">
        <f>Factors!BB$65</f>
        <v/>
      </c>
      <c r="BD4" s="22" t="str">
        <f>Factors!BC$65</f>
        <v/>
      </c>
      <c r="BE4" s="22" t="str">
        <f>Factors!BD$65</f>
        <v/>
      </c>
      <c r="BF4" s="22" t="str">
        <f>Factors!BE$65</f>
        <v/>
      </c>
      <c r="BG4" s="22" t="str">
        <f>Factors!BF$65</f>
        <v/>
      </c>
      <c r="BH4" s="22" t="str">
        <f>Factors!BG$65</f>
        <v/>
      </c>
      <c r="BI4" s="22" t="str">
        <f>Factors!BH$65</f>
        <v/>
      </c>
      <c r="BJ4" s="22" t="str">
        <f>Factors!BI$65</f>
        <v/>
      </c>
      <c r="BK4" s="22" t="str">
        <f>Factors!BJ$65</f>
        <v/>
      </c>
      <c r="BL4" s="22" t="str">
        <f>Factors!BK$65</f>
        <v/>
      </c>
      <c r="BM4" s="22" t="str">
        <f>Factors!BL$65</f>
        <v/>
      </c>
      <c r="BN4" s="22" t="str">
        <f>Factors!BM$65</f>
        <v/>
      </c>
      <c r="BO4" s="22" t="str">
        <f>Factors!BN$65</f>
        <v/>
      </c>
      <c r="BP4" s="22" t="str">
        <f>Factors!BO$65</f>
        <v/>
      </c>
      <c r="BQ4" s="22" t="str">
        <f>Factors!BP$65</f>
        <v/>
      </c>
      <c r="BR4" s="22" t="str">
        <f>Factors!BQ$65</f>
        <v/>
      </c>
      <c r="BS4" s="22" t="str">
        <f>Factors!BR$65</f>
        <v/>
      </c>
      <c r="BT4" s="22" t="str">
        <f>Factors!BS$65</f>
        <v/>
      </c>
      <c r="BU4" s="22" t="str">
        <f>Factors!BT$65</f>
        <v/>
      </c>
    </row>
    <row r="5" spans="1:73" s="264" customFormat="1" x14ac:dyDescent="0.2">
      <c r="A5" s="168"/>
      <c r="B5" s="627"/>
      <c r="C5" s="263">
        <f>SUM(D5:BU5)</f>
        <v>0</v>
      </c>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row>
    <row r="6" spans="1:73" s="264" customFormat="1" x14ac:dyDescent="0.2">
      <c r="A6" s="168"/>
      <c r="B6" s="625"/>
      <c r="C6" s="263">
        <f t="shared" ref="C6:C9" si="0">SUM(D6:BU6)</f>
        <v>0</v>
      </c>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row>
    <row r="7" spans="1:73" s="264" customFormat="1" x14ac:dyDescent="0.2">
      <c r="A7" s="168"/>
      <c r="B7" s="625"/>
      <c r="C7" s="263">
        <f t="shared" si="0"/>
        <v>0</v>
      </c>
      <c r="D7" s="433"/>
      <c r="E7" s="433"/>
      <c r="F7" s="433"/>
      <c r="G7" s="433"/>
      <c r="H7" s="433"/>
      <c r="I7" s="433"/>
      <c r="J7" s="433"/>
      <c r="K7" s="433"/>
      <c r="L7" s="433"/>
      <c r="M7" s="433"/>
      <c r="N7" s="433"/>
      <c r="O7" s="433"/>
      <c r="P7" s="433"/>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row>
    <row r="8" spans="1:73" s="264" customFormat="1" x14ac:dyDescent="0.2">
      <c r="A8" s="168"/>
      <c r="B8" s="625"/>
      <c r="C8" s="263">
        <f t="shared" si="0"/>
        <v>0</v>
      </c>
      <c r="D8" s="433"/>
      <c r="E8" s="433"/>
      <c r="F8" s="433"/>
      <c r="G8" s="433"/>
      <c r="H8" s="433"/>
      <c r="I8" s="433"/>
      <c r="J8" s="433"/>
      <c r="K8" s="433"/>
      <c r="L8" s="433"/>
      <c r="M8" s="433"/>
      <c r="N8" s="433"/>
      <c r="O8" s="433"/>
      <c r="P8" s="433"/>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row>
    <row r="9" spans="1:73" s="264" customFormat="1" x14ac:dyDescent="0.2">
      <c r="A9" s="168"/>
      <c r="B9" s="626"/>
      <c r="C9" s="263">
        <f t="shared" si="0"/>
        <v>0</v>
      </c>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row>
    <row r="10" spans="1:73" s="498" customFormat="1" ht="12" customHeight="1" x14ac:dyDescent="0.25">
      <c r="A10" s="6" t="s">
        <v>71</v>
      </c>
      <c r="B10" s="495">
        <f>B107</f>
        <v>0</v>
      </c>
      <c r="C10" s="496">
        <f>SUM(D10:BU10)</f>
        <v>0</v>
      </c>
      <c r="D10" s="497">
        <f t="shared" ref="D10:BO10" si="1">SUM(D5:D9)</f>
        <v>0</v>
      </c>
      <c r="E10" s="497">
        <f t="shared" si="1"/>
        <v>0</v>
      </c>
      <c r="F10" s="497">
        <f t="shared" si="1"/>
        <v>0</v>
      </c>
      <c r="G10" s="497">
        <f t="shared" si="1"/>
        <v>0</v>
      </c>
      <c r="H10" s="497">
        <f t="shared" si="1"/>
        <v>0</v>
      </c>
      <c r="I10" s="497">
        <f t="shared" si="1"/>
        <v>0</v>
      </c>
      <c r="J10" s="497">
        <f t="shared" si="1"/>
        <v>0</v>
      </c>
      <c r="K10" s="497">
        <f t="shared" si="1"/>
        <v>0</v>
      </c>
      <c r="L10" s="497">
        <f t="shared" si="1"/>
        <v>0</v>
      </c>
      <c r="M10" s="497">
        <f t="shared" si="1"/>
        <v>0</v>
      </c>
      <c r="N10" s="497">
        <f t="shared" si="1"/>
        <v>0</v>
      </c>
      <c r="O10" s="497">
        <f t="shared" si="1"/>
        <v>0</v>
      </c>
      <c r="P10" s="497">
        <f t="shared" si="1"/>
        <v>0</v>
      </c>
      <c r="Q10" s="497">
        <f t="shared" si="1"/>
        <v>0</v>
      </c>
      <c r="R10" s="497">
        <f t="shared" si="1"/>
        <v>0</v>
      </c>
      <c r="S10" s="497">
        <f t="shared" si="1"/>
        <v>0</v>
      </c>
      <c r="T10" s="497">
        <f t="shared" si="1"/>
        <v>0</v>
      </c>
      <c r="U10" s="497">
        <f t="shared" si="1"/>
        <v>0</v>
      </c>
      <c r="V10" s="497">
        <f t="shared" si="1"/>
        <v>0</v>
      </c>
      <c r="W10" s="497">
        <f t="shared" si="1"/>
        <v>0</v>
      </c>
      <c r="X10" s="497">
        <f t="shared" si="1"/>
        <v>0</v>
      </c>
      <c r="Y10" s="497">
        <f t="shared" si="1"/>
        <v>0</v>
      </c>
      <c r="Z10" s="497">
        <f t="shared" si="1"/>
        <v>0</v>
      </c>
      <c r="AA10" s="497">
        <f t="shared" si="1"/>
        <v>0</v>
      </c>
      <c r="AB10" s="497">
        <f t="shared" si="1"/>
        <v>0</v>
      </c>
      <c r="AC10" s="497">
        <f t="shared" si="1"/>
        <v>0</v>
      </c>
      <c r="AD10" s="497">
        <f t="shared" si="1"/>
        <v>0</v>
      </c>
      <c r="AE10" s="497">
        <f t="shared" si="1"/>
        <v>0</v>
      </c>
      <c r="AF10" s="497">
        <f t="shared" si="1"/>
        <v>0</v>
      </c>
      <c r="AG10" s="497">
        <f t="shared" si="1"/>
        <v>0</v>
      </c>
      <c r="AH10" s="497">
        <f t="shared" si="1"/>
        <v>0</v>
      </c>
      <c r="AI10" s="497">
        <f t="shared" si="1"/>
        <v>0</v>
      </c>
      <c r="AJ10" s="497">
        <f t="shared" si="1"/>
        <v>0</v>
      </c>
      <c r="AK10" s="497">
        <f t="shared" si="1"/>
        <v>0</v>
      </c>
      <c r="AL10" s="497">
        <f t="shared" si="1"/>
        <v>0</v>
      </c>
      <c r="AM10" s="497">
        <f t="shared" si="1"/>
        <v>0</v>
      </c>
      <c r="AN10" s="497">
        <f t="shared" si="1"/>
        <v>0</v>
      </c>
      <c r="AO10" s="497">
        <f t="shared" si="1"/>
        <v>0</v>
      </c>
      <c r="AP10" s="497">
        <f t="shared" si="1"/>
        <v>0</v>
      </c>
      <c r="AQ10" s="497">
        <f t="shared" si="1"/>
        <v>0</v>
      </c>
      <c r="AR10" s="497">
        <f t="shared" si="1"/>
        <v>0</v>
      </c>
      <c r="AS10" s="497">
        <f t="shared" si="1"/>
        <v>0</v>
      </c>
      <c r="AT10" s="497">
        <f t="shared" si="1"/>
        <v>0</v>
      </c>
      <c r="AU10" s="497">
        <f t="shared" si="1"/>
        <v>0</v>
      </c>
      <c r="AV10" s="497">
        <f t="shared" si="1"/>
        <v>0</v>
      </c>
      <c r="AW10" s="497">
        <f t="shared" si="1"/>
        <v>0</v>
      </c>
      <c r="AX10" s="497">
        <f t="shared" si="1"/>
        <v>0</v>
      </c>
      <c r="AY10" s="497">
        <f t="shared" si="1"/>
        <v>0</v>
      </c>
      <c r="AZ10" s="497">
        <f t="shared" si="1"/>
        <v>0</v>
      </c>
      <c r="BA10" s="497">
        <f t="shared" si="1"/>
        <v>0</v>
      </c>
      <c r="BB10" s="497">
        <f t="shared" si="1"/>
        <v>0</v>
      </c>
      <c r="BC10" s="497">
        <f t="shared" si="1"/>
        <v>0</v>
      </c>
      <c r="BD10" s="497">
        <f t="shared" si="1"/>
        <v>0</v>
      </c>
      <c r="BE10" s="497">
        <f t="shared" si="1"/>
        <v>0</v>
      </c>
      <c r="BF10" s="497">
        <f t="shared" si="1"/>
        <v>0</v>
      </c>
      <c r="BG10" s="497">
        <f t="shared" si="1"/>
        <v>0</v>
      </c>
      <c r="BH10" s="497">
        <f t="shared" si="1"/>
        <v>0</v>
      </c>
      <c r="BI10" s="497">
        <f t="shared" si="1"/>
        <v>0</v>
      </c>
      <c r="BJ10" s="497">
        <f t="shared" si="1"/>
        <v>0</v>
      </c>
      <c r="BK10" s="497">
        <f t="shared" si="1"/>
        <v>0</v>
      </c>
      <c r="BL10" s="497">
        <f t="shared" si="1"/>
        <v>0</v>
      </c>
      <c r="BM10" s="497">
        <f t="shared" si="1"/>
        <v>0</v>
      </c>
      <c r="BN10" s="497">
        <f t="shared" si="1"/>
        <v>0</v>
      </c>
      <c r="BO10" s="497">
        <f t="shared" si="1"/>
        <v>0</v>
      </c>
      <c r="BP10" s="497">
        <f t="shared" ref="BP10:BU10" si="2">SUM(BP5:BP9)</f>
        <v>0</v>
      </c>
      <c r="BQ10" s="497">
        <f t="shared" si="2"/>
        <v>0</v>
      </c>
      <c r="BR10" s="497">
        <f t="shared" si="2"/>
        <v>0</v>
      </c>
      <c r="BS10" s="497">
        <f t="shared" si="2"/>
        <v>0</v>
      </c>
      <c r="BT10" s="497">
        <f t="shared" si="2"/>
        <v>0</v>
      </c>
      <c r="BU10" s="497">
        <f t="shared" si="2"/>
        <v>0</v>
      </c>
    </row>
    <row r="11" spans="1:73" s="66" customFormat="1" ht="12" customHeight="1" x14ac:dyDescent="0.2">
      <c r="A11" s="70"/>
      <c r="B11" s="69"/>
      <c r="C11" s="189"/>
      <c r="D11" s="189"/>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row>
    <row r="12" spans="1:73" s="8" customFormat="1" ht="12" customHeight="1" x14ac:dyDescent="0.25">
      <c r="A12" s="68" t="s">
        <v>600</v>
      </c>
      <c r="B12" s="80" t="s">
        <v>424</v>
      </c>
      <c r="C12" s="242" t="s">
        <v>358</v>
      </c>
      <c r="D12" s="190" t="str">
        <f>D4</f>
        <v/>
      </c>
      <c r="E12" s="190" t="str">
        <f t="shared" ref="E12:BQ12" si="3">E4</f>
        <v/>
      </c>
      <c r="F12" s="190" t="str">
        <f t="shared" si="3"/>
        <v/>
      </c>
      <c r="G12" s="190" t="str">
        <f t="shared" si="3"/>
        <v/>
      </c>
      <c r="H12" s="190" t="str">
        <f t="shared" si="3"/>
        <v/>
      </c>
      <c r="I12" s="190" t="str">
        <f t="shared" si="3"/>
        <v/>
      </c>
      <c r="J12" s="190" t="str">
        <f t="shared" si="3"/>
        <v/>
      </c>
      <c r="K12" s="190" t="str">
        <f t="shared" si="3"/>
        <v/>
      </c>
      <c r="L12" s="190" t="str">
        <f t="shared" si="3"/>
        <v/>
      </c>
      <c r="M12" s="190" t="str">
        <f t="shared" si="3"/>
        <v/>
      </c>
      <c r="N12" s="190" t="str">
        <f t="shared" si="3"/>
        <v/>
      </c>
      <c r="O12" s="190" t="str">
        <f t="shared" si="3"/>
        <v/>
      </c>
      <c r="P12" s="190" t="str">
        <f t="shared" si="3"/>
        <v/>
      </c>
      <c r="Q12" s="190" t="str">
        <f t="shared" si="3"/>
        <v/>
      </c>
      <c r="R12" s="190" t="str">
        <f t="shared" si="3"/>
        <v/>
      </c>
      <c r="S12" s="190" t="str">
        <f t="shared" si="3"/>
        <v/>
      </c>
      <c r="T12" s="190" t="str">
        <f t="shared" si="3"/>
        <v/>
      </c>
      <c r="U12" s="190" t="str">
        <f t="shared" si="3"/>
        <v/>
      </c>
      <c r="V12" s="190" t="str">
        <f t="shared" si="3"/>
        <v/>
      </c>
      <c r="W12" s="190" t="str">
        <f t="shared" si="3"/>
        <v/>
      </c>
      <c r="X12" s="190" t="str">
        <f t="shared" si="3"/>
        <v/>
      </c>
      <c r="Y12" s="190" t="str">
        <f t="shared" si="3"/>
        <v/>
      </c>
      <c r="Z12" s="190" t="str">
        <f t="shared" si="3"/>
        <v/>
      </c>
      <c r="AA12" s="190" t="str">
        <f t="shared" si="3"/>
        <v/>
      </c>
      <c r="AB12" s="190" t="str">
        <f t="shared" si="3"/>
        <v/>
      </c>
      <c r="AC12" s="190" t="str">
        <f t="shared" si="3"/>
        <v/>
      </c>
      <c r="AD12" s="190" t="str">
        <f t="shared" si="3"/>
        <v/>
      </c>
      <c r="AE12" s="190" t="str">
        <f t="shared" si="3"/>
        <v/>
      </c>
      <c r="AF12" s="190" t="str">
        <f t="shared" si="3"/>
        <v/>
      </c>
      <c r="AG12" s="190" t="str">
        <f t="shared" si="3"/>
        <v/>
      </c>
      <c r="AH12" s="190" t="str">
        <f t="shared" si="3"/>
        <v/>
      </c>
      <c r="AI12" s="190" t="str">
        <f t="shared" si="3"/>
        <v/>
      </c>
      <c r="AJ12" s="190" t="str">
        <f t="shared" si="3"/>
        <v/>
      </c>
      <c r="AK12" s="190" t="str">
        <f t="shared" si="3"/>
        <v/>
      </c>
      <c r="AL12" s="190" t="str">
        <f t="shared" si="3"/>
        <v/>
      </c>
      <c r="AM12" s="190" t="str">
        <f t="shared" si="3"/>
        <v/>
      </c>
      <c r="AN12" s="190" t="str">
        <f t="shared" si="3"/>
        <v/>
      </c>
      <c r="AO12" s="190" t="str">
        <f t="shared" si="3"/>
        <v/>
      </c>
      <c r="AP12" s="190" t="str">
        <f t="shared" si="3"/>
        <v/>
      </c>
      <c r="AQ12" s="190" t="str">
        <f t="shared" si="3"/>
        <v/>
      </c>
      <c r="AR12" s="190" t="str">
        <f t="shared" si="3"/>
        <v/>
      </c>
      <c r="AS12" s="190" t="str">
        <f t="shared" si="3"/>
        <v/>
      </c>
      <c r="AT12" s="190" t="str">
        <f t="shared" si="3"/>
        <v/>
      </c>
      <c r="AU12" s="190" t="str">
        <f t="shared" si="3"/>
        <v/>
      </c>
      <c r="AV12" s="190" t="str">
        <f t="shared" si="3"/>
        <v/>
      </c>
      <c r="AW12" s="190" t="str">
        <f t="shared" si="3"/>
        <v/>
      </c>
      <c r="AX12" s="190" t="str">
        <f t="shared" si="3"/>
        <v/>
      </c>
      <c r="AY12" s="190" t="str">
        <f t="shared" si="3"/>
        <v/>
      </c>
      <c r="AZ12" s="190" t="str">
        <f t="shared" si="3"/>
        <v/>
      </c>
      <c r="BA12" s="190" t="str">
        <f t="shared" si="3"/>
        <v/>
      </c>
      <c r="BB12" s="190" t="str">
        <f t="shared" si="3"/>
        <v/>
      </c>
      <c r="BC12" s="190" t="str">
        <f t="shared" si="3"/>
        <v/>
      </c>
      <c r="BD12" s="190" t="str">
        <f t="shared" si="3"/>
        <v/>
      </c>
      <c r="BE12" s="190" t="str">
        <f t="shared" si="3"/>
        <v/>
      </c>
      <c r="BF12" s="190" t="str">
        <f t="shared" si="3"/>
        <v/>
      </c>
      <c r="BG12" s="190" t="str">
        <f t="shared" si="3"/>
        <v/>
      </c>
      <c r="BH12" s="190" t="str">
        <f t="shared" si="3"/>
        <v/>
      </c>
      <c r="BI12" s="190" t="str">
        <f t="shared" si="3"/>
        <v/>
      </c>
      <c r="BJ12" s="190" t="str">
        <f t="shared" si="3"/>
        <v/>
      </c>
      <c r="BK12" s="190" t="str">
        <f t="shared" si="3"/>
        <v/>
      </c>
      <c r="BL12" s="190" t="str">
        <f t="shared" si="3"/>
        <v/>
      </c>
      <c r="BM12" s="190" t="str">
        <f t="shared" si="3"/>
        <v/>
      </c>
      <c r="BN12" s="190" t="str">
        <f t="shared" si="3"/>
        <v/>
      </c>
      <c r="BO12" s="190" t="str">
        <f t="shared" si="3"/>
        <v/>
      </c>
      <c r="BP12" s="190" t="str">
        <f t="shared" si="3"/>
        <v/>
      </c>
      <c r="BQ12" s="190" t="str">
        <f t="shared" si="3"/>
        <v/>
      </c>
      <c r="BR12" s="190" t="str">
        <f t="shared" ref="BR12:BU12" si="4">BR4</f>
        <v/>
      </c>
      <c r="BS12" s="190" t="str">
        <f t="shared" si="4"/>
        <v/>
      </c>
      <c r="BT12" s="190" t="str">
        <f t="shared" si="4"/>
        <v/>
      </c>
      <c r="BU12" s="190" t="str">
        <f t="shared" si="4"/>
        <v/>
      </c>
    </row>
    <row r="13" spans="1:73" s="8" customFormat="1" ht="12" customHeight="1" x14ac:dyDescent="0.25">
      <c r="A13" s="247" t="s">
        <v>456</v>
      </c>
      <c r="B13" s="623"/>
      <c r="C13" s="623"/>
      <c r="D13" s="623"/>
      <c r="E13" s="623"/>
      <c r="F13" s="623"/>
      <c r="G13" s="623"/>
      <c r="H13" s="623"/>
      <c r="I13" s="623"/>
      <c r="J13" s="623"/>
      <c r="K13" s="623"/>
      <c r="L13" s="623"/>
      <c r="M13" s="623"/>
      <c r="N13" s="623"/>
      <c r="O13" s="623"/>
      <c r="P13" s="623"/>
      <c r="Q13" s="623"/>
      <c r="R13" s="623"/>
      <c r="S13" s="623"/>
      <c r="T13" s="623"/>
      <c r="U13" s="623"/>
      <c r="V13" s="623"/>
      <c r="W13" s="623"/>
      <c r="X13" s="623"/>
      <c r="Y13" s="623"/>
      <c r="Z13" s="623"/>
      <c r="AA13" s="623"/>
      <c r="AB13" s="623"/>
      <c r="AC13" s="623"/>
      <c r="AD13" s="623"/>
      <c r="AE13" s="623"/>
      <c r="AF13" s="623"/>
      <c r="AG13" s="623"/>
      <c r="AH13" s="623"/>
      <c r="AI13" s="623"/>
      <c r="AJ13" s="623"/>
      <c r="AK13" s="623"/>
      <c r="AL13" s="623"/>
      <c r="AM13" s="623"/>
      <c r="AN13" s="623"/>
      <c r="AO13" s="623"/>
      <c r="AP13" s="623"/>
      <c r="AQ13" s="623"/>
      <c r="AR13" s="623"/>
      <c r="AS13" s="623"/>
      <c r="AT13" s="623"/>
      <c r="AU13" s="623"/>
      <c r="AV13" s="623"/>
      <c r="AW13" s="623"/>
      <c r="AX13" s="623"/>
      <c r="AY13" s="623"/>
      <c r="AZ13" s="623"/>
      <c r="BA13" s="623"/>
      <c r="BB13" s="623"/>
      <c r="BC13" s="623"/>
      <c r="BD13" s="623"/>
      <c r="BE13" s="623"/>
      <c r="BF13" s="623"/>
      <c r="BG13" s="623"/>
      <c r="BH13" s="623"/>
      <c r="BI13" s="623"/>
      <c r="BJ13" s="623"/>
      <c r="BK13" s="623"/>
      <c r="BL13" s="623"/>
      <c r="BM13" s="623"/>
      <c r="BN13" s="623"/>
      <c r="BO13" s="623"/>
      <c r="BP13" s="623"/>
      <c r="BQ13" s="623"/>
      <c r="BR13" s="623"/>
      <c r="BS13" s="623"/>
      <c r="BT13" s="623"/>
      <c r="BU13" s="623"/>
    </row>
    <row r="14" spans="1:73" s="8" customFormat="1" x14ac:dyDescent="0.2">
      <c r="A14" s="168"/>
      <c r="B14" s="627"/>
      <c r="C14" s="266">
        <f>SUM(D14:BU14)</f>
        <v>0</v>
      </c>
      <c r="D14" s="433"/>
      <c r="E14" s="433"/>
      <c r="F14" s="433"/>
      <c r="G14" s="433"/>
      <c r="H14" s="433"/>
      <c r="I14" s="433"/>
      <c r="J14" s="433"/>
      <c r="K14" s="433"/>
      <c r="L14" s="433"/>
      <c r="M14" s="433"/>
      <c r="N14" s="433"/>
      <c r="O14" s="433"/>
      <c r="P14" s="433"/>
      <c r="Q14" s="433"/>
      <c r="R14" s="433"/>
      <c r="S14" s="433"/>
      <c r="T14" s="433"/>
      <c r="U14" s="433"/>
      <c r="V14" s="433"/>
      <c r="W14" s="433"/>
      <c r="X14" s="433"/>
      <c r="Y14" s="433"/>
      <c r="Z14" s="433"/>
      <c r="AA14" s="433"/>
      <c r="AB14" s="433"/>
      <c r="AC14" s="433"/>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row>
    <row r="15" spans="1:73" s="8" customFormat="1" x14ac:dyDescent="0.2">
      <c r="A15" s="168"/>
      <c r="B15" s="625"/>
      <c r="C15" s="266">
        <f t="shared" ref="C15:C17" si="5">SUM(D15:BU15)</f>
        <v>0</v>
      </c>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row>
    <row r="16" spans="1:73" s="8" customFormat="1" x14ac:dyDescent="0.2">
      <c r="A16" s="168"/>
      <c r="B16" s="625"/>
      <c r="C16" s="266">
        <f t="shared" si="5"/>
        <v>0</v>
      </c>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row>
    <row r="17" spans="1:73" x14ac:dyDescent="0.2">
      <c r="A17" s="168"/>
      <c r="B17" s="625"/>
      <c r="C17" s="266">
        <f t="shared" si="5"/>
        <v>0</v>
      </c>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row>
    <row r="18" spans="1:73" x14ac:dyDescent="0.2">
      <c r="A18" s="168"/>
      <c r="B18" s="626"/>
      <c r="C18" s="266">
        <f>SUM(D18:BU18)</f>
        <v>0</v>
      </c>
      <c r="D18" s="433"/>
      <c r="E18" s="433"/>
      <c r="F18" s="433"/>
      <c r="G18" s="433"/>
      <c r="H18" s="433"/>
      <c r="I18" s="433"/>
      <c r="J18" s="433"/>
      <c r="K18" s="433"/>
      <c r="L18" s="433"/>
      <c r="M18" s="433"/>
      <c r="N18" s="433"/>
      <c r="O18" s="433"/>
      <c r="P18" s="433"/>
      <c r="Q18" s="433"/>
      <c r="R18" s="433"/>
      <c r="S18" s="433"/>
      <c r="T18" s="433"/>
      <c r="U18" s="433"/>
      <c r="V18" s="433"/>
      <c r="W18" s="433"/>
      <c r="X18" s="433"/>
      <c r="Y18" s="433"/>
      <c r="Z18" s="433"/>
      <c r="AA18" s="433"/>
      <c r="AB18" s="433"/>
      <c r="AC18" s="433"/>
      <c r="AD18" s="433"/>
      <c r="AE18" s="433"/>
      <c r="AF18" s="433"/>
      <c r="AG18" s="433"/>
      <c r="AH18" s="433"/>
      <c r="AI18" s="433"/>
      <c r="AJ18" s="433"/>
      <c r="AK18" s="433"/>
      <c r="AL18" s="433"/>
      <c r="AM18" s="433"/>
      <c r="AN18" s="433"/>
      <c r="AO18" s="433"/>
      <c r="AP18" s="433"/>
      <c r="AQ18" s="433"/>
      <c r="AR18" s="433"/>
      <c r="AS18" s="433"/>
      <c r="AT18" s="433"/>
      <c r="AU18" s="433"/>
      <c r="AV18" s="433"/>
      <c r="AW18" s="433"/>
      <c r="AX18" s="433"/>
      <c r="AY18" s="433"/>
      <c r="AZ18" s="433"/>
      <c r="BA18" s="433"/>
      <c r="BB18" s="433"/>
      <c r="BC18" s="433"/>
      <c r="BD18" s="433"/>
      <c r="BE18" s="433"/>
      <c r="BF18" s="433"/>
      <c r="BG18" s="433"/>
      <c r="BH18" s="433"/>
      <c r="BI18" s="433"/>
      <c r="BJ18" s="433"/>
      <c r="BK18" s="433"/>
      <c r="BL18" s="433"/>
      <c r="BM18" s="433"/>
      <c r="BN18" s="433"/>
      <c r="BO18" s="433"/>
      <c r="BP18" s="433"/>
      <c r="BQ18" s="433"/>
      <c r="BR18" s="433"/>
      <c r="BS18" s="433"/>
      <c r="BT18" s="433"/>
      <c r="BU18" s="433"/>
    </row>
    <row r="19" spans="1:73" ht="12" customHeight="1" x14ac:dyDescent="0.25">
      <c r="A19" s="247" t="s">
        <v>457</v>
      </c>
      <c r="B19" s="623"/>
      <c r="C19" s="623"/>
      <c r="D19" s="623"/>
      <c r="E19" s="623"/>
      <c r="F19" s="623"/>
      <c r="G19" s="623"/>
      <c r="H19" s="623"/>
      <c r="I19" s="623"/>
      <c r="J19" s="623"/>
      <c r="K19" s="623"/>
      <c r="L19" s="623"/>
      <c r="M19" s="623"/>
      <c r="N19" s="623"/>
      <c r="O19" s="623"/>
      <c r="P19" s="623"/>
      <c r="Q19" s="623"/>
      <c r="R19" s="623"/>
      <c r="S19" s="623"/>
      <c r="T19" s="623"/>
      <c r="U19" s="623"/>
      <c r="V19" s="623"/>
      <c r="W19" s="623"/>
      <c r="X19" s="623"/>
      <c r="Y19" s="623"/>
      <c r="Z19" s="623"/>
      <c r="AA19" s="623"/>
      <c r="AB19" s="623"/>
      <c r="AC19" s="623"/>
      <c r="AD19" s="623"/>
      <c r="AE19" s="623"/>
      <c r="AF19" s="623"/>
      <c r="AG19" s="623"/>
      <c r="AH19" s="623"/>
      <c r="AI19" s="623"/>
      <c r="AJ19" s="623"/>
      <c r="AK19" s="623"/>
      <c r="AL19" s="623"/>
      <c r="AM19" s="623"/>
      <c r="AN19" s="623"/>
      <c r="AO19" s="623"/>
      <c r="AP19" s="623"/>
      <c r="AQ19" s="623"/>
      <c r="AR19" s="623"/>
      <c r="AS19" s="623"/>
      <c r="AT19" s="623"/>
      <c r="AU19" s="623"/>
      <c r="AV19" s="623"/>
      <c r="AW19" s="623"/>
      <c r="AX19" s="623"/>
      <c r="AY19" s="623"/>
      <c r="AZ19" s="623"/>
      <c r="BA19" s="623"/>
      <c r="BB19" s="623"/>
      <c r="BC19" s="623"/>
      <c r="BD19" s="623"/>
      <c r="BE19" s="623"/>
      <c r="BF19" s="623"/>
      <c r="BG19" s="623"/>
      <c r="BH19" s="623"/>
      <c r="BI19" s="623"/>
      <c r="BJ19" s="623"/>
      <c r="BK19" s="623"/>
      <c r="BL19" s="623"/>
      <c r="BM19" s="623"/>
      <c r="BN19" s="623"/>
      <c r="BO19" s="623"/>
      <c r="BP19" s="623"/>
      <c r="BQ19" s="623"/>
      <c r="BR19" s="623"/>
      <c r="BS19" s="623"/>
      <c r="BT19" s="623"/>
      <c r="BU19" s="623"/>
    </row>
    <row r="20" spans="1:73" x14ac:dyDescent="0.2">
      <c r="A20" s="168"/>
      <c r="B20" s="627"/>
      <c r="C20" s="266">
        <f t="shared" ref="C20:C24" si="6">SUM(D20:BU20)</f>
        <v>0</v>
      </c>
      <c r="D20" s="433"/>
      <c r="E20" s="433"/>
      <c r="F20" s="433"/>
      <c r="G20" s="433"/>
      <c r="H20" s="433"/>
      <c r="I20" s="433"/>
      <c r="J20" s="433"/>
      <c r="K20" s="433"/>
      <c r="L20" s="433"/>
      <c r="M20" s="433"/>
      <c r="N20" s="433"/>
      <c r="O20" s="433"/>
      <c r="P20" s="433"/>
      <c r="Q20" s="433"/>
      <c r="R20" s="433"/>
      <c r="S20" s="433"/>
      <c r="T20" s="433"/>
      <c r="U20" s="433"/>
      <c r="V20" s="433"/>
      <c r="W20" s="433"/>
      <c r="X20" s="433"/>
      <c r="Y20" s="433"/>
      <c r="Z20" s="433"/>
      <c r="AA20" s="433"/>
      <c r="AB20" s="433"/>
      <c r="AC20" s="433"/>
      <c r="AD20" s="433"/>
      <c r="AE20" s="433"/>
      <c r="AF20" s="433"/>
      <c r="AG20" s="433"/>
      <c r="AH20" s="433"/>
      <c r="AI20" s="433"/>
      <c r="AJ20" s="433"/>
      <c r="AK20" s="433"/>
      <c r="AL20" s="433"/>
      <c r="AM20" s="433"/>
      <c r="AN20" s="433"/>
      <c r="AO20" s="433"/>
      <c r="AP20" s="433"/>
      <c r="AQ20" s="433"/>
      <c r="AR20" s="433"/>
      <c r="AS20" s="433"/>
      <c r="AT20" s="433"/>
      <c r="AU20" s="433"/>
      <c r="AV20" s="433"/>
      <c r="AW20" s="433"/>
      <c r="AX20" s="433"/>
      <c r="AY20" s="433"/>
      <c r="AZ20" s="433"/>
      <c r="BA20" s="433"/>
      <c r="BB20" s="433"/>
      <c r="BC20" s="433"/>
      <c r="BD20" s="433"/>
      <c r="BE20" s="433"/>
      <c r="BF20" s="433"/>
      <c r="BG20" s="433"/>
      <c r="BH20" s="433"/>
      <c r="BI20" s="433"/>
      <c r="BJ20" s="433"/>
      <c r="BK20" s="433"/>
      <c r="BL20" s="433"/>
      <c r="BM20" s="433"/>
      <c r="BN20" s="433"/>
      <c r="BO20" s="433"/>
      <c r="BP20" s="433"/>
      <c r="BQ20" s="433"/>
      <c r="BR20" s="433"/>
      <c r="BS20" s="433"/>
      <c r="BT20" s="433"/>
      <c r="BU20" s="433"/>
    </row>
    <row r="21" spans="1:73" x14ac:dyDescent="0.2">
      <c r="A21" s="168"/>
      <c r="B21" s="625"/>
      <c r="C21" s="266">
        <f t="shared" si="6"/>
        <v>0</v>
      </c>
      <c r="D21" s="433"/>
      <c r="E21" s="433"/>
      <c r="F21" s="433"/>
      <c r="G21" s="433"/>
      <c r="H21" s="433"/>
      <c r="I21" s="433"/>
      <c r="J21" s="433"/>
      <c r="K21" s="433"/>
      <c r="L21" s="433"/>
      <c r="M21" s="433"/>
      <c r="N21" s="433"/>
      <c r="O21" s="433"/>
      <c r="P21" s="433"/>
      <c r="Q21" s="433"/>
      <c r="R21" s="433"/>
      <c r="S21" s="433"/>
      <c r="T21" s="433"/>
      <c r="U21" s="433"/>
      <c r="V21" s="433"/>
      <c r="W21" s="433"/>
      <c r="X21" s="433"/>
      <c r="Y21" s="433"/>
      <c r="Z21" s="433"/>
      <c r="AA21" s="433"/>
      <c r="AB21" s="433"/>
      <c r="AC21" s="433"/>
      <c r="AD21" s="433"/>
      <c r="AE21" s="433"/>
      <c r="AF21" s="433"/>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c r="BK21" s="433"/>
      <c r="BL21" s="433"/>
      <c r="BM21" s="433"/>
      <c r="BN21" s="433"/>
      <c r="BO21" s="433"/>
      <c r="BP21" s="433"/>
      <c r="BQ21" s="433"/>
      <c r="BR21" s="433"/>
      <c r="BS21" s="433"/>
      <c r="BT21" s="433"/>
      <c r="BU21" s="433"/>
    </row>
    <row r="22" spans="1:73" x14ac:dyDescent="0.2">
      <c r="A22" s="168"/>
      <c r="B22" s="625"/>
      <c r="C22" s="266">
        <f t="shared" si="6"/>
        <v>0</v>
      </c>
      <c r="D22" s="433"/>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B22" s="433"/>
      <c r="AC22" s="433"/>
      <c r="AD22" s="433"/>
      <c r="AE22" s="433"/>
      <c r="AF22" s="433"/>
      <c r="AG22" s="433"/>
      <c r="AH22" s="43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c r="BF22" s="433"/>
      <c r="BG22" s="433"/>
      <c r="BH22" s="433"/>
      <c r="BI22" s="433"/>
      <c r="BJ22" s="433"/>
      <c r="BK22" s="433"/>
      <c r="BL22" s="433"/>
      <c r="BM22" s="433"/>
      <c r="BN22" s="433"/>
      <c r="BO22" s="433"/>
      <c r="BP22" s="433"/>
      <c r="BQ22" s="433"/>
      <c r="BR22" s="433"/>
      <c r="BS22" s="433"/>
      <c r="BT22" s="433"/>
      <c r="BU22" s="433"/>
    </row>
    <row r="23" spans="1:73" x14ac:dyDescent="0.2">
      <c r="A23" s="168"/>
      <c r="B23" s="625"/>
      <c r="C23" s="266">
        <f t="shared" si="6"/>
        <v>0</v>
      </c>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B23" s="433"/>
      <c r="AC23" s="433"/>
      <c r="AD23" s="433"/>
      <c r="AE23" s="433"/>
      <c r="AF23" s="433"/>
      <c r="AG23" s="433"/>
      <c r="AH23" s="433"/>
      <c r="AI23" s="433"/>
      <c r="AJ23" s="433"/>
      <c r="AK23" s="433"/>
      <c r="AL23" s="433"/>
      <c r="AM23" s="433"/>
      <c r="AN23" s="433"/>
      <c r="AO23" s="433"/>
      <c r="AP23" s="433"/>
      <c r="AQ23" s="433"/>
      <c r="AR23" s="433"/>
      <c r="AS23" s="433"/>
      <c r="AT23" s="433"/>
      <c r="AU23" s="433"/>
      <c r="AV23" s="433"/>
      <c r="AW23" s="433"/>
      <c r="AX23" s="433"/>
      <c r="AY23" s="433"/>
      <c r="AZ23" s="433"/>
      <c r="BA23" s="433"/>
      <c r="BB23" s="433"/>
      <c r="BC23" s="433"/>
      <c r="BD23" s="433"/>
      <c r="BE23" s="433"/>
      <c r="BF23" s="433"/>
      <c r="BG23" s="433"/>
      <c r="BH23" s="433"/>
      <c r="BI23" s="433"/>
      <c r="BJ23" s="433"/>
      <c r="BK23" s="433"/>
      <c r="BL23" s="433"/>
      <c r="BM23" s="433"/>
      <c r="BN23" s="433"/>
      <c r="BO23" s="433"/>
      <c r="BP23" s="433"/>
      <c r="BQ23" s="433"/>
      <c r="BR23" s="433"/>
      <c r="BS23" s="433"/>
      <c r="BT23" s="433"/>
      <c r="BU23" s="433"/>
    </row>
    <row r="24" spans="1:73" x14ac:dyDescent="0.2">
      <c r="A24" s="168"/>
      <c r="B24" s="626"/>
      <c r="C24" s="266">
        <f t="shared" si="6"/>
        <v>0</v>
      </c>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B24" s="433"/>
      <c r="AC24" s="433"/>
      <c r="AD24" s="433"/>
      <c r="AE24" s="433"/>
      <c r="AF24" s="433"/>
      <c r="AG24" s="433"/>
      <c r="AH24" s="433"/>
      <c r="AI24" s="433"/>
      <c r="AJ24" s="433"/>
      <c r="AK24" s="433"/>
      <c r="AL24" s="433"/>
      <c r="AM24" s="433"/>
      <c r="AN24" s="433"/>
      <c r="AO24" s="433"/>
      <c r="AP24" s="433"/>
      <c r="AQ24" s="433"/>
      <c r="AR24" s="433"/>
      <c r="AS24" s="433"/>
      <c r="AT24" s="433"/>
      <c r="AU24" s="433"/>
      <c r="AV24" s="433"/>
      <c r="AW24" s="433"/>
      <c r="AX24" s="433"/>
      <c r="AY24" s="433"/>
      <c r="AZ24" s="433"/>
      <c r="BA24" s="433"/>
      <c r="BB24" s="433"/>
      <c r="BC24" s="433"/>
      <c r="BD24" s="433"/>
      <c r="BE24" s="433"/>
      <c r="BF24" s="433"/>
      <c r="BG24" s="433"/>
      <c r="BH24" s="433"/>
      <c r="BI24" s="433"/>
      <c r="BJ24" s="433"/>
      <c r="BK24" s="433"/>
      <c r="BL24" s="433"/>
      <c r="BM24" s="433"/>
      <c r="BN24" s="433"/>
      <c r="BO24" s="433"/>
      <c r="BP24" s="433"/>
      <c r="BQ24" s="433"/>
      <c r="BR24" s="433"/>
      <c r="BS24" s="433"/>
      <c r="BT24" s="433"/>
      <c r="BU24" s="433"/>
    </row>
    <row r="25" spans="1:73" ht="12" customHeight="1" x14ac:dyDescent="0.25">
      <c r="A25" s="247" t="s">
        <v>458</v>
      </c>
      <c r="B25" s="623"/>
      <c r="C25" s="623"/>
      <c r="D25" s="623"/>
      <c r="E25" s="623"/>
      <c r="F25" s="623"/>
      <c r="G25" s="623"/>
      <c r="H25" s="623"/>
      <c r="I25" s="623"/>
      <c r="J25" s="623"/>
      <c r="K25" s="623"/>
      <c r="L25" s="623"/>
      <c r="M25" s="623"/>
      <c r="N25" s="623"/>
      <c r="O25" s="623"/>
      <c r="P25" s="623"/>
      <c r="Q25" s="623"/>
      <c r="R25" s="623"/>
      <c r="S25" s="623"/>
      <c r="T25" s="623"/>
      <c r="U25" s="623"/>
      <c r="V25" s="623"/>
      <c r="W25" s="623"/>
      <c r="X25" s="623"/>
      <c r="Y25" s="623"/>
      <c r="Z25" s="623"/>
      <c r="AA25" s="623"/>
      <c r="AB25" s="623"/>
      <c r="AC25" s="623"/>
      <c r="AD25" s="623"/>
      <c r="AE25" s="623"/>
      <c r="AF25" s="623"/>
      <c r="AG25" s="623"/>
      <c r="AH25" s="623"/>
      <c r="AI25" s="623"/>
      <c r="AJ25" s="623"/>
      <c r="AK25" s="623"/>
      <c r="AL25" s="623"/>
      <c r="AM25" s="623"/>
      <c r="AN25" s="623"/>
      <c r="AO25" s="623"/>
      <c r="AP25" s="623"/>
      <c r="AQ25" s="623"/>
      <c r="AR25" s="623"/>
      <c r="AS25" s="623"/>
      <c r="AT25" s="623"/>
      <c r="AU25" s="623"/>
      <c r="AV25" s="623"/>
      <c r="AW25" s="623"/>
      <c r="AX25" s="623"/>
      <c r="AY25" s="623"/>
      <c r="AZ25" s="623"/>
      <c r="BA25" s="623"/>
      <c r="BB25" s="623"/>
      <c r="BC25" s="623"/>
      <c r="BD25" s="623"/>
      <c r="BE25" s="623"/>
      <c r="BF25" s="623"/>
      <c r="BG25" s="623"/>
      <c r="BH25" s="623"/>
      <c r="BI25" s="623"/>
      <c r="BJ25" s="623"/>
      <c r="BK25" s="623"/>
      <c r="BL25" s="623"/>
      <c r="BM25" s="623"/>
      <c r="BN25" s="623"/>
      <c r="BO25" s="623"/>
      <c r="BP25" s="623"/>
      <c r="BQ25" s="623"/>
      <c r="BR25" s="623"/>
      <c r="BS25" s="623"/>
      <c r="BT25" s="623"/>
      <c r="BU25" s="623"/>
    </row>
    <row r="26" spans="1:73" x14ac:dyDescent="0.2">
      <c r="A26" s="168"/>
      <c r="B26" s="627"/>
      <c r="C26" s="266">
        <f t="shared" ref="C26:C30" si="7">SUM(D26:BU26)</f>
        <v>0</v>
      </c>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c r="AG26" s="433"/>
      <c r="AH26" s="433"/>
      <c r="AI26" s="433"/>
      <c r="AJ26" s="433"/>
      <c r="AK26" s="433"/>
      <c r="AL26" s="433"/>
      <c r="AM26" s="433"/>
      <c r="AN26" s="433"/>
      <c r="AO26" s="433"/>
      <c r="AP26" s="433"/>
      <c r="AQ26" s="433"/>
      <c r="AR26" s="433"/>
      <c r="AS26" s="433"/>
      <c r="AT26" s="433"/>
      <c r="AU26" s="433"/>
      <c r="AV26" s="433"/>
      <c r="AW26" s="433"/>
      <c r="AX26" s="433"/>
      <c r="AY26" s="433"/>
      <c r="AZ26" s="433"/>
      <c r="BA26" s="433"/>
      <c r="BB26" s="433"/>
      <c r="BC26" s="433"/>
      <c r="BD26" s="433"/>
      <c r="BE26" s="433"/>
      <c r="BF26" s="433"/>
      <c r="BG26" s="433"/>
      <c r="BH26" s="433"/>
      <c r="BI26" s="433"/>
      <c r="BJ26" s="433"/>
      <c r="BK26" s="433"/>
      <c r="BL26" s="433"/>
      <c r="BM26" s="433"/>
      <c r="BN26" s="433"/>
      <c r="BO26" s="433"/>
      <c r="BP26" s="433"/>
      <c r="BQ26" s="433"/>
      <c r="BR26" s="433"/>
      <c r="BS26" s="433"/>
      <c r="BT26" s="433"/>
      <c r="BU26" s="433"/>
    </row>
    <row r="27" spans="1:73" x14ac:dyDescent="0.2">
      <c r="A27" s="168"/>
      <c r="B27" s="625"/>
      <c r="C27" s="266">
        <f t="shared" si="7"/>
        <v>0</v>
      </c>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c r="BF27" s="433"/>
      <c r="BG27" s="433"/>
      <c r="BH27" s="433"/>
      <c r="BI27" s="433"/>
      <c r="BJ27" s="433"/>
      <c r="BK27" s="433"/>
      <c r="BL27" s="433"/>
      <c r="BM27" s="433"/>
      <c r="BN27" s="433"/>
      <c r="BO27" s="433"/>
      <c r="BP27" s="433"/>
      <c r="BQ27" s="433"/>
      <c r="BR27" s="433"/>
      <c r="BS27" s="433"/>
      <c r="BT27" s="433"/>
      <c r="BU27" s="433"/>
    </row>
    <row r="28" spans="1:73" x14ac:dyDescent="0.2">
      <c r="A28" s="168"/>
      <c r="B28" s="625"/>
      <c r="C28" s="266">
        <f t="shared" si="7"/>
        <v>0</v>
      </c>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c r="AG28" s="433"/>
      <c r="AH28" s="43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c r="BF28" s="433"/>
      <c r="BG28" s="433"/>
      <c r="BH28" s="433"/>
      <c r="BI28" s="433"/>
      <c r="BJ28" s="433"/>
      <c r="BK28" s="433"/>
      <c r="BL28" s="433"/>
      <c r="BM28" s="433"/>
      <c r="BN28" s="433"/>
      <c r="BO28" s="433"/>
      <c r="BP28" s="433"/>
      <c r="BQ28" s="433"/>
      <c r="BR28" s="433"/>
      <c r="BS28" s="433"/>
      <c r="BT28" s="433"/>
      <c r="BU28" s="433"/>
    </row>
    <row r="29" spans="1:73" x14ac:dyDescent="0.2">
      <c r="A29" s="168"/>
      <c r="B29" s="625"/>
      <c r="C29" s="266">
        <f t="shared" si="7"/>
        <v>0</v>
      </c>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c r="AG29" s="433"/>
      <c r="AH29" s="43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433"/>
      <c r="BE29" s="433"/>
      <c r="BF29" s="433"/>
      <c r="BG29" s="433"/>
      <c r="BH29" s="433"/>
      <c r="BI29" s="433"/>
      <c r="BJ29" s="433"/>
      <c r="BK29" s="433"/>
      <c r="BL29" s="433"/>
      <c r="BM29" s="433"/>
      <c r="BN29" s="433"/>
      <c r="BO29" s="433"/>
      <c r="BP29" s="433"/>
      <c r="BQ29" s="433"/>
      <c r="BR29" s="433"/>
      <c r="BS29" s="433"/>
      <c r="BT29" s="433"/>
      <c r="BU29" s="433"/>
    </row>
    <row r="30" spans="1:73" x14ac:dyDescent="0.2">
      <c r="A30" s="168"/>
      <c r="B30" s="626"/>
      <c r="C30" s="266">
        <f t="shared" si="7"/>
        <v>0</v>
      </c>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c r="AG30" s="433"/>
      <c r="AH30" s="433"/>
      <c r="AI30" s="433"/>
      <c r="AJ30" s="433"/>
      <c r="AK30" s="433"/>
      <c r="AL30" s="433"/>
      <c r="AM30" s="433"/>
      <c r="AN30" s="433"/>
      <c r="AO30" s="433"/>
      <c r="AP30" s="433"/>
      <c r="AQ30" s="433"/>
      <c r="AR30" s="433"/>
      <c r="AS30" s="433"/>
      <c r="AT30" s="433"/>
      <c r="AU30" s="433"/>
      <c r="AV30" s="433"/>
      <c r="AW30" s="433"/>
      <c r="AX30" s="433"/>
      <c r="AY30" s="433"/>
      <c r="AZ30" s="433"/>
      <c r="BA30" s="433"/>
      <c r="BB30" s="433"/>
      <c r="BC30" s="433"/>
      <c r="BD30" s="433"/>
      <c r="BE30" s="433"/>
      <c r="BF30" s="433"/>
      <c r="BG30" s="433"/>
      <c r="BH30" s="433"/>
      <c r="BI30" s="433"/>
      <c r="BJ30" s="433"/>
      <c r="BK30" s="433"/>
      <c r="BL30" s="433"/>
      <c r="BM30" s="433"/>
      <c r="BN30" s="433"/>
      <c r="BO30" s="433"/>
      <c r="BP30" s="433"/>
      <c r="BQ30" s="433"/>
      <c r="BR30" s="433"/>
      <c r="BS30" s="433"/>
      <c r="BT30" s="433"/>
      <c r="BU30" s="433"/>
    </row>
    <row r="31" spans="1:73" ht="12" customHeight="1" x14ac:dyDescent="0.25">
      <c r="A31" s="265" t="s">
        <v>507</v>
      </c>
      <c r="B31" s="623"/>
      <c r="C31" s="623"/>
      <c r="D31" s="623"/>
      <c r="E31" s="623"/>
      <c r="F31" s="623"/>
      <c r="G31" s="623"/>
      <c r="H31" s="623"/>
      <c r="I31" s="623"/>
      <c r="J31" s="623"/>
      <c r="K31" s="623"/>
      <c r="L31" s="623"/>
      <c r="M31" s="623"/>
      <c r="N31" s="623"/>
      <c r="O31" s="623"/>
      <c r="P31" s="623"/>
      <c r="Q31" s="623"/>
      <c r="R31" s="623"/>
      <c r="S31" s="623"/>
      <c r="T31" s="623"/>
      <c r="U31" s="623"/>
      <c r="V31" s="623"/>
      <c r="W31" s="623"/>
      <c r="X31" s="623"/>
      <c r="Y31" s="623"/>
      <c r="Z31" s="623"/>
      <c r="AA31" s="623"/>
      <c r="AB31" s="623"/>
      <c r="AC31" s="623"/>
      <c r="AD31" s="623"/>
      <c r="AE31" s="623"/>
      <c r="AF31" s="623"/>
      <c r="AG31" s="623"/>
      <c r="AH31" s="623"/>
      <c r="AI31" s="623"/>
      <c r="AJ31" s="623"/>
      <c r="AK31" s="623"/>
      <c r="AL31" s="623"/>
      <c r="AM31" s="623"/>
      <c r="AN31" s="623"/>
      <c r="AO31" s="623"/>
      <c r="AP31" s="623"/>
      <c r="AQ31" s="623"/>
      <c r="AR31" s="623"/>
      <c r="AS31" s="623"/>
      <c r="AT31" s="623"/>
      <c r="AU31" s="623"/>
      <c r="AV31" s="623"/>
      <c r="AW31" s="623"/>
      <c r="AX31" s="623"/>
      <c r="AY31" s="623"/>
      <c r="AZ31" s="623"/>
      <c r="BA31" s="623"/>
      <c r="BB31" s="623"/>
      <c r="BC31" s="623"/>
      <c r="BD31" s="623"/>
      <c r="BE31" s="623"/>
      <c r="BF31" s="623"/>
      <c r="BG31" s="623"/>
      <c r="BH31" s="623"/>
      <c r="BI31" s="623"/>
      <c r="BJ31" s="623"/>
      <c r="BK31" s="623"/>
      <c r="BL31" s="623"/>
      <c r="BM31" s="623"/>
      <c r="BN31" s="623"/>
      <c r="BO31" s="623"/>
      <c r="BP31" s="623"/>
      <c r="BQ31" s="623"/>
      <c r="BR31" s="623"/>
      <c r="BS31" s="623"/>
      <c r="BT31" s="623"/>
      <c r="BU31" s="623"/>
    </row>
    <row r="32" spans="1:73" x14ac:dyDescent="0.2">
      <c r="A32" s="168"/>
      <c r="B32" s="627"/>
      <c r="C32" s="266">
        <f t="shared" ref="C32:C33" si="8">SUM(D32:BU32)</f>
        <v>0</v>
      </c>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c r="AN32" s="433"/>
      <c r="AO32" s="433"/>
      <c r="AP32" s="433"/>
      <c r="AQ32" s="433"/>
      <c r="AR32" s="433"/>
      <c r="AS32" s="433"/>
      <c r="AT32" s="433"/>
      <c r="AU32" s="433"/>
      <c r="AV32" s="433"/>
      <c r="AW32" s="433"/>
      <c r="AX32" s="433"/>
      <c r="AY32" s="433"/>
      <c r="AZ32" s="433"/>
      <c r="BA32" s="433"/>
      <c r="BB32" s="433"/>
      <c r="BC32" s="433"/>
      <c r="BD32" s="433"/>
      <c r="BE32" s="433"/>
      <c r="BF32" s="433"/>
      <c r="BG32" s="433"/>
      <c r="BH32" s="433"/>
      <c r="BI32" s="433"/>
      <c r="BJ32" s="433"/>
      <c r="BK32" s="433"/>
      <c r="BL32" s="433"/>
      <c r="BM32" s="433"/>
      <c r="BN32" s="433"/>
      <c r="BO32" s="433"/>
      <c r="BP32" s="433"/>
      <c r="BQ32" s="433"/>
      <c r="BR32" s="433"/>
      <c r="BS32" s="433"/>
      <c r="BT32" s="433"/>
      <c r="BU32" s="433"/>
    </row>
    <row r="33" spans="1:73" x14ac:dyDescent="0.2">
      <c r="A33" s="168"/>
      <c r="B33" s="626"/>
      <c r="C33" s="266">
        <f t="shared" si="8"/>
        <v>0</v>
      </c>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c r="AG33" s="433"/>
      <c r="AH33" s="433"/>
      <c r="AI33" s="433"/>
      <c r="AJ33" s="433"/>
      <c r="AK33" s="433"/>
      <c r="AL33" s="433"/>
      <c r="AM33" s="433"/>
      <c r="AN33" s="433"/>
      <c r="AO33" s="433"/>
      <c r="AP33" s="433"/>
      <c r="AQ33" s="433"/>
      <c r="AR33" s="433"/>
      <c r="AS33" s="433"/>
      <c r="AT33" s="433"/>
      <c r="AU33" s="433"/>
      <c r="AV33" s="433"/>
      <c r="AW33" s="433"/>
      <c r="AX33" s="433"/>
      <c r="AY33" s="433"/>
      <c r="AZ33" s="433"/>
      <c r="BA33" s="433"/>
      <c r="BB33" s="433"/>
      <c r="BC33" s="433"/>
      <c r="BD33" s="433"/>
      <c r="BE33" s="433"/>
      <c r="BF33" s="433"/>
      <c r="BG33" s="433"/>
      <c r="BH33" s="433"/>
      <c r="BI33" s="433"/>
      <c r="BJ33" s="433"/>
      <c r="BK33" s="433"/>
      <c r="BL33" s="433"/>
      <c r="BM33" s="433"/>
      <c r="BN33" s="433"/>
      <c r="BO33" s="433"/>
      <c r="BP33" s="433"/>
      <c r="BQ33" s="433"/>
      <c r="BR33" s="433"/>
      <c r="BS33" s="433"/>
      <c r="BT33" s="433"/>
      <c r="BU33" s="433"/>
    </row>
    <row r="34" spans="1:73" ht="12" customHeight="1" x14ac:dyDescent="0.25">
      <c r="A34" s="265" t="s">
        <v>570</v>
      </c>
      <c r="B34" s="623"/>
      <c r="C34" s="623"/>
      <c r="D34" s="623"/>
      <c r="E34" s="623"/>
      <c r="F34" s="623"/>
      <c r="G34" s="623"/>
      <c r="H34" s="623"/>
      <c r="I34" s="623"/>
      <c r="J34" s="623"/>
      <c r="K34" s="623"/>
      <c r="L34" s="623"/>
      <c r="M34" s="623"/>
      <c r="N34" s="623"/>
      <c r="O34" s="623"/>
      <c r="P34" s="623"/>
      <c r="Q34" s="623"/>
      <c r="R34" s="623"/>
      <c r="S34" s="623"/>
      <c r="T34" s="623"/>
      <c r="U34" s="623"/>
      <c r="V34" s="623"/>
      <c r="W34" s="623"/>
      <c r="X34" s="623"/>
      <c r="Y34" s="623"/>
      <c r="Z34" s="623"/>
      <c r="AA34" s="623"/>
      <c r="AB34" s="623"/>
      <c r="AC34" s="623"/>
      <c r="AD34" s="623"/>
      <c r="AE34" s="623"/>
      <c r="AF34" s="623"/>
      <c r="AG34" s="623"/>
      <c r="AH34" s="623"/>
      <c r="AI34" s="623"/>
      <c r="AJ34" s="623"/>
      <c r="AK34" s="623"/>
      <c r="AL34" s="623"/>
      <c r="AM34" s="623"/>
      <c r="AN34" s="623"/>
      <c r="AO34" s="623"/>
      <c r="AP34" s="623"/>
      <c r="AQ34" s="623"/>
      <c r="AR34" s="623"/>
      <c r="AS34" s="623"/>
      <c r="AT34" s="623"/>
      <c r="AU34" s="623"/>
      <c r="AV34" s="623"/>
      <c r="AW34" s="623"/>
      <c r="AX34" s="623"/>
      <c r="AY34" s="623"/>
      <c r="AZ34" s="623"/>
      <c r="BA34" s="623"/>
      <c r="BB34" s="623"/>
      <c r="BC34" s="623"/>
      <c r="BD34" s="623"/>
      <c r="BE34" s="623"/>
      <c r="BF34" s="623"/>
      <c r="BG34" s="623"/>
      <c r="BH34" s="623"/>
      <c r="BI34" s="623"/>
      <c r="BJ34" s="623"/>
      <c r="BK34" s="623"/>
      <c r="BL34" s="623"/>
      <c r="BM34" s="623"/>
      <c r="BN34" s="623"/>
      <c r="BO34" s="623"/>
      <c r="BP34" s="623"/>
      <c r="BQ34" s="623"/>
      <c r="BR34" s="623"/>
      <c r="BS34" s="623"/>
      <c r="BT34" s="623"/>
      <c r="BU34" s="623"/>
    </row>
    <row r="35" spans="1:73" x14ac:dyDescent="0.2">
      <c r="A35" s="168"/>
      <c r="B35" s="267"/>
      <c r="C35" s="266">
        <f>SUM(D35:BU35)</f>
        <v>0</v>
      </c>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c r="AG35" s="433"/>
      <c r="AH35" s="433"/>
      <c r="AI35" s="433"/>
      <c r="AJ35" s="433"/>
      <c r="AK35" s="433"/>
      <c r="AL35" s="433"/>
      <c r="AM35" s="433"/>
      <c r="AN35" s="433"/>
      <c r="AO35" s="433"/>
      <c r="AP35" s="433"/>
      <c r="AQ35" s="433"/>
      <c r="AR35" s="433"/>
      <c r="AS35" s="433"/>
      <c r="AT35" s="433"/>
      <c r="AU35" s="433"/>
      <c r="AV35" s="433"/>
      <c r="AW35" s="433"/>
      <c r="AX35" s="433"/>
      <c r="AY35" s="433"/>
      <c r="AZ35" s="433"/>
      <c r="BA35" s="433"/>
      <c r="BB35" s="433"/>
      <c r="BC35" s="433"/>
      <c r="BD35" s="433"/>
      <c r="BE35" s="433"/>
      <c r="BF35" s="433"/>
      <c r="BG35" s="433"/>
      <c r="BH35" s="433"/>
      <c r="BI35" s="433"/>
      <c r="BJ35" s="433"/>
      <c r="BK35" s="433"/>
      <c r="BL35" s="433"/>
      <c r="BM35" s="433"/>
      <c r="BN35" s="433"/>
      <c r="BO35" s="433"/>
      <c r="BP35" s="433"/>
      <c r="BQ35" s="433"/>
      <c r="BR35" s="433"/>
      <c r="BS35" s="433"/>
      <c r="BT35" s="433"/>
      <c r="BU35" s="433"/>
    </row>
    <row r="36" spans="1:73" s="24" customFormat="1" ht="12" customHeight="1" x14ac:dyDescent="0.25">
      <c r="A36" s="430" t="s">
        <v>72</v>
      </c>
      <c r="B36" s="495">
        <f>B108</f>
        <v>0</v>
      </c>
      <c r="C36" s="499">
        <f>SUM(D36:BU36)</f>
        <v>0</v>
      </c>
      <c r="D36" s="500">
        <f t="shared" ref="D36:BO36" si="9">SUM(D14:D18)</f>
        <v>0</v>
      </c>
      <c r="E36" s="500">
        <f t="shared" si="9"/>
        <v>0</v>
      </c>
      <c r="F36" s="500">
        <f t="shared" si="9"/>
        <v>0</v>
      </c>
      <c r="G36" s="500">
        <f t="shared" si="9"/>
        <v>0</v>
      </c>
      <c r="H36" s="500">
        <f t="shared" si="9"/>
        <v>0</v>
      </c>
      <c r="I36" s="500">
        <f t="shared" si="9"/>
        <v>0</v>
      </c>
      <c r="J36" s="500">
        <f t="shared" si="9"/>
        <v>0</v>
      </c>
      <c r="K36" s="500">
        <f t="shared" si="9"/>
        <v>0</v>
      </c>
      <c r="L36" s="500">
        <f t="shared" si="9"/>
        <v>0</v>
      </c>
      <c r="M36" s="500">
        <f t="shared" si="9"/>
        <v>0</v>
      </c>
      <c r="N36" s="500">
        <f t="shared" si="9"/>
        <v>0</v>
      </c>
      <c r="O36" s="500">
        <f t="shared" si="9"/>
        <v>0</v>
      </c>
      <c r="P36" s="500">
        <f t="shared" si="9"/>
        <v>0</v>
      </c>
      <c r="Q36" s="500">
        <f t="shared" si="9"/>
        <v>0</v>
      </c>
      <c r="R36" s="500">
        <f t="shared" si="9"/>
        <v>0</v>
      </c>
      <c r="S36" s="500">
        <f t="shared" si="9"/>
        <v>0</v>
      </c>
      <c r="T36" s="500">
        <f t="shared" si="9"/>
        <v>0</v>
      </c>
      <c r="U36" s="500">
        <f t="shared" si="9"/>
        <v>0</v>
      </c>
      <c r="V36" s="500">
        <f t="shared" si="9"/>
        <v>0</v>
      </c>
      <c r="W36" s="500">
        <f t="shared" si="9"/>
        <v>0</v>
      </c>
      <c r="X36" s="500">
        <f t="shared" si="9"/>
        <v>0</v>
      </c>
      <c r="Y36" s="500">
        <f t="shared" si="9"/>
        <v>0</v>
      </c>
      <c r="Z36" s="500">
        <f t="shared" si="9"/>
        <v>0</v>
      </c>
      <c r="AA36" s="500">
        <f t="shared" si="9"/>
        <v>0</v>
      </c>
      <c r="AB36" s="500">
        <f t="shared" si="9"/>
        <v>0</v>
      </c>
      <c r="AC36" s="500">
        <f t="shared" si="9"/>
        <v>0</v>
      </c>
      <c r="AD36" s="500">
        <f t="shared" si="9"/>
        <v>0</v>
      </c>
      <c r="AE36" s="500">
        <f t="shared" si="9"/>
        <v>0</v>
      </c>
      <c r="AF36" s="500">
        <f t="shared" si="9"/>
        <v>0</v>
      </c>
      <c r="AG36" s="500">
        <f t="shared" si="9"/>
        <v>0</v>
      </c>
      <c r="AH36" s="500">
        <f t="shared" si="9"/>
        <v>0</v>
      </c>
      <c r="AI36" s="500">
        <f t="shared" si="9"/>
        <v>0</v>
      </c>
      <c r="AJ36" s="500">
        <f t="shared" si="9"/>
        <v>0</v>
      </c>
      <c r="AK36" s="500">
        <f t="shared" si="9"/>
        <v>0</v>
      </c>
      <c r="AL36" s="500">
        <f t="shared" si="9"/>
        <v>0</v>
      </c>
      <c r="AM36" s="500">
        <f t="shared" si="9"/>
        <v>0</v>
      </c>
      <c r="AN36" s="500">
        <f t="shared" si="9"/>
        <v>0</v>
      </c>
      <c r="AO36" s="500">
        <f t="shared" si="9"/>
        <v>0</v>
      </c>
      <c r="AP36" s="500">
        <f t="shared" si="9"/>
        <v>0</v>
      </c>
      <c r="AQ36" s="500">
        <f t="shared" si="9"/>
        <v>0</v>
      </c>
      <c r="AR36" s="500">
        <f t="shared" si="9"/>
        <v>0</v>
      </c>
      <c r="AS36" s="500">
        <f t="shared" si="9"/>
        <v>0</v>
      </c>
      <c r="AT36" s="500">
        <f t="shared" si="9"/>
        <v>0</v>
      </c>
      <c r="AU36" s="500">
        <f t="shared" si="9"/>
        <v>0</v>
      </c>
      <c r="AV36" s="500">
        <f t="shared" si="9"/>
        <v>0</v>
      </c>
      <c r="AW36" s="500">
        <f t="shared" si="9"/>
        <v>0</v>
      </c>
      <c r="AX36" s="500">
        <f t="shared" si="9"/>
        <v>0</v>
      </c>
      <c r="AY36" s="500">
        <f t="shared" si="9"/>
        <v>0</v>
      </c>
      <c r="AZ36" s="500">
        <f t="shared" si="9"/>
        <v>0</v>
      </c>
      <c r="BA36" s="500">
        <f t="shared" si="9"/>
        <v>0</v>
      </c>
      <c r="BB36" s="500">
        <f t="shared" si="9"/>
        <v>0</v>
      </c>
      <c r="BC36" s="500">
        <f t="shared" si="9"/>
        <v>0</v>
      </c>
      <c r="BD36" s="500">
        <f t="shared" si="9"/>
        <v>0</v>
      </c>
      <c r="BE36" s="500">
        <f t="shared" si="9"/>
        <v>0</v>
      </c>
      <c r="BF36" s="500">
        <f t="shared" si="9"/>
        <v>0</v>
      </c>
      <c r="BG36" s="500">
        <f t="shared" si="9"/>
        <v>0</v>
      </c>
      <c r="BH36" s="500">
        <f t="shared" si="9"/>
        <v>0</v>
      </c>
      <c r="BI36" s="500">
        <f t="shared" si="9"/>
        <v>0</v>
      </c>
      <c r="BJ36" s="500">
        <f t="shared" si="9"/>
        <v>0</v>
      </c>
      <c r="BK36" s="500">
        <f t="shared" si="9"/>
        <v>0</v>
      </c>
      <c r="BL36" s="500">
        <f t="shared" si="9"/>
        <v>0</v>
      </c>
      <c r="BM36" s="500">
        <f t="shared" si="9"/>
        <v>0</v>
      </c>
      <c r="BN36" s="500">
        <f t="shared" si="9"/>
        <v>0</v>
      </c>
      <c r="BO36" s="500">
        <f t="shared" si="9"/>
        <v>0</v>
      </c>
      <c r="BP36" s="500">
        <f t="shared" ref="BP36:BT36" si="10">SUM(BP14:BP18)</f>
        <v>0</v>
      </c>
      <c r="BQ36" s="500">
        <f t="shared" si="10"/>
        <v>0</v>
      </c>
      <c r="BR36" s="500">
        <f t="shared" si="10"/>
        <v>0</v>
      </c>
      <c r="BS36" s="500">
        <f t="shared" si="10"/>
        <v>0</v>
      </c>
      <c r="BT36" s="500">
        <f t="shared" si="10"/>
        <v>0</v>
      </c>
      <c r="BU36" s="500">
        <f t="shared" ref="BU36" si="11">SUM(BU14:BU18)</f>
        <v>0</v>
      </c>
    </row>
    <row r="37" spans="1:73" s="24" customFormat="1" ht="12" customHeight="1" x14ac:dyDescent="0.25">
      <c r="A37" s="430" t="s">
        <v>73</v>
      </c>
      <c r="B37" s="495">
        <f>B109</f>
        <v>0</v>
      </c>
      <c r="C37" s="499">
        <f t="shared" ref="C37:C42" si="12">SUM(D37:BU37)</f>
        <v>0</v>
      </c>
      <c r="D37" s="500">
        <f t="shared" ref="D37:BO37" si="13">SUM(D20:D24)</f>
        <v>0</v>
      </c>
      <c r="E37" s="500">
        <f t="shared" si="13"/>
        <v>0</v>
      </c>
      <c r="F37" s="500">
        <f t="shared" si="13"/>
        <v>0</v>
      </c>
      <c r="G37" s="500">
        <f t="shared" si="13"/>
        <v>0</v>
      </c>
      <c r="H37" s="500">
        <f t="shared" si="13"/>
        <v>0</v>
      </c>
      <c r="I37" s="500">
        <f t="shared" si="13"/>
        <v>0</v>
      </c>
      <c r="J37" s="500">
        <f t="shared" si="13"/>
        <v>0</v>
      </c>
      <c r="K37" s="500">
        <f t="shared" si="13"/>
        <v>0</v>
      </c>
      <c r="L37" s="500">
        <f t="shared" si="13"/>
        <v>0</v>
      </c>
      <c r="M37" s="500">
        <f t="shared" si="13"/>
        <v>0</v>
      </c>
      <c r="N37" s="500">
        <f t="shared" si="13"/>
        <v>0</v>
      </c>
      <c r="O37" s="500">
        <f t="shared" si="13"/>
        <v>0</v>
      </c>
      <c r="P37" s="500">
        <f t="shared" si="13"/>
        <v>0</v>
      </c>
      <c r="Q37" s="500">
        <f t="shared" si="13"/>
        <v>0</v>
      </c>
      <c r="R37" s="500">
        <f t="shared" si="13"/>
        <v>0</v>
      </c>
      <c r="S37" s="500">
        <f t="shared" si="13"/>
        <v>0</v>
      </c>
      <c r="T37" s="500">
        <f t="shared" si="13"/>
        <v>0</v>
      </c>
      <c r="U37" s="500">
        <f t="shared" si="13"/>
        <v>0</v>
      </c>
      <c r="V37" s="500">
        <f t="shared" si="13"/>
        <v>0</v>
      </c>
      <c r="W37" s="500">
        <f t="shared" si="13"/>
        <v>0</v>
      </c>
      <c r="X37" s="500">
        <f t="shared" si="13"/>
        <v>0</v>
      </c>
      <c r="Y37" s="500">
        <f t="shared" si="13"/>
        <v>0</v>
      </c>
      <c r="Z37" s="500">
        <f t="shared" si="13"/>
        <v>0</v>
      </c>
      <c r="AA37" s="500">
        <f t="shared" si="13"/>
        <v>0</v>
      </c>
      <c r="AB37" s="500">
        <f t="shared" si="13"/>
        <v>0</v>
      </c>
      <c r="AC37" s="500">
        <f t="shared" si="13"/>
        <v>0</v>
      </c>
      <c r="AD37" s="500">
        <f t="shared" si="13"/>
        <v>0</v>
      </c>
      <c r="AE37" s="500">
        <f t="shared" si="13"/>
        <v>0</v>
      </c>
      <c r="AF37" s="500">
        <f t="shared" si="13"/>
        <v>0</v>
      </c>
      <c r="AG37" s="500">
        <f t="shared" si="13"/>
        <v>0</v>
      </c>
      <c r="AH37" s="500">
        <f t="shared" si="13"/>
        <v>0</v>
      </c>
      <c r="AI37" s="500">
        <f t="shared" si="13"/>
        <v>0</v>
      </c>
      <c r="AJ37" s="500">
        <f t="shared" si="13"/>
        <v>0</v>
      </c>
      <c r="AK37" s="500">
        <f t="shared" si="13"/>
        <v>0</v>
      </c>
      <c r="AL37" s="500">
        <f t="shared" si="13"/>
        <v>0</v>
      </c>
      <c r="AM37" s="500">
        <f t="shared" si="13"/>
        <v>0</v>
      </c>
      <c r="AN37" s="500">
        <f t="shared" si="13"/>
        <v>0</v>
      </c>
      <c r="AO37" s="500">
        <f t="shared" si="13"/>
        <v>0</v>
      </c>
      <c r="AP37" s="500">
        <f t="shared" si="13"/>
        <v>0</v>
      </c>
      <c r="AQ37" s="500">
        <f t="shared" si="13"/>
        <v>0</v>
      </c>
      <c r="AR37" s="500">
        <f t="shared" si="13"/>
        <v>0</v>
      </c>
      <c r="AS37" s="500">
        <f t="shared" si="13"/>
        <v>0</v>
      </c>
      <c r="AT37" s="500">
        <f t="shared" si="13"/>
        <v>0</v>
      </c>
      <c r="AU37" s="500">
        <f t="shared" si="13"/>
        <v>0</v>
      </c>
      <c r="AV37" s="500">
        <f t="shared" si="13"/>
        <v>0</v>
      </c>
      <c r="AW37" s="500">
        <f t="shared" si="13"/>
        <v>0</v>
      </c>
      <c r="AX37" s="500">
        <f t="shared" si="13"/>
        <v>0</v>
      </c>
      <c r="AY37" s="500">
        <f t="shared" si="13"/>
        <v>0</v>
      </c>
      <c r="AZ37" s="500">
        <f t="shared" si="13"/>
        <v>0</v>
      </c>
      <c r="BA37" s="500">
        <f t="shared" si="13"/>
        <v>0</v>
      </c>
      <c r="BB37" s="500">
        <f t="shared" si="13"/>
        <v>0</v>
      </c>
      <c r="BC37" s="500">
        <f t="shared" si="13"/>
        <v>0</v>
      </c>
      <c r="BD37" s="500">
        <f t="shared" si="13"/>
        <v>0</v>
      </c>
      <c r="BE37" s="500">
        <f t="shared" si="13"/>
        <v>0</v>
      </c>
      <c r="BF37" s="500">
        <f t="shared" si="13"/>
        <v>0</v>
      </c>
      <c r="BG37" s="500">
        <f t="shared" si="13"/>
        <v>0</v>
      </c>
      <c r="BH37" s="500">
        <f t="shared" si="13"/>
        <v>0</v>
      </c>
      <c r="BI37" s="500">
        <f t="shared" si="13"/>
        <v>0</v>
      </c>
      <c r="BJ37" s="500">
        <f t="shared" si="13"/>
        <v>0</v>
      </c>
      <c r="BK37" s="500">
        <f t="shared" si="13"/>
        <v>0</v>
      </c>
      <c r="BL37" s="500">
        <f t="shared" si="13"/>
        <v>0</v>
      </c>
      <c r="BM37" s="500">
        <f t="shared" si="13"/>
        <v>0</v>
      </c>
      <c r="BN37" s="500">
        <f t="shared" si="13"/>
        <v>0</v>
      </c>
      <c r="BO37" s="500">
        <f t="shared" si="13"/>
        <v>0</v>
      </c>
      <c r="BP37" s="500">
        <f t="shared" ref="BP37:BT37" si="14">SUM(BP20:BP24)</f>
        <v>0</v>
      </c>
      <c r="BQ37" s="500">
        <f t="shared" si="14"/>
        <v>0</v>
      </c>
      <c r="BR37" s="500">
        <f t="shared" si="14"/>
        <v>0</v>
      </c>
      <c r="BS37" s="500">
        <f t="shared" si="14"/>
        <v>0</v>
      </c>
      <c r="BT37" s="500">
        <f t="shared" si="14"/>
        <v>0</v>
      </c>
      <c r="BU37" s="500">
        <f t="shared" ref="BU37" si="15">SUM(BU20:BU24)</f>
        <v>0</v>
      </c>
    </row>
    <row r="38" spans="1:73" s="24" customFormat="1" ht="12" customHeight="1" x14ac:dyDescent="0.25">
      <c r="A38" s="430" t="s">
        <v>74</v>
      </c>
      <c r="B38" s="495">
        <f>B110</f>
        <v>0</v>
      </c>
      <c r="C38" s="499">
        <f t="shared" si="12"/>
        <v>0</v>
      </c>
      <c r="D38" s="500">
        <f t="shared" ref="D38:BO38" si="16">SUM(D26:D30)</f>
        <v>0</v>
      </c>
      <c r="E38" s="500">
        <f t="shared" si="16"/>
        <v>0</v>
      </c>
      <c r="F38" s="500">
        <f t="shared" si="16"/>
        <v>0</v>
      </c>
      <c r="G38" s="500">
        <f t="shared" si="16"/>
        <v>0</v>
      </c>
      <c r="H38" s="500">
        <f t="shared" si="16"/>
        <v>0</v>
      </c>
      <c r="I38" s="500">
        <f t="shared" si="16"/>
        <v>0</v>
      </c>
      <c r="J38" s="500">
        <f t="shared" si="16"/>
        <v>0</v>
      </c>
      <c r="K38" s="500">
        <f t="shared" si="16"/>
        <v>0</v>
      </c>
      <c r="L38" s="500">
        <f t="shared" si="16"/>
        <v>0</v>
      </c>
      <c r="M38" s="500">
        <f t="shared" si="16"/>
        <v>0</v>
      </c>
      <c r="N38" s="500">
        <f t="shared" si="16"/>
        <v>0</v>
      </c>
      <c r="O38" s="500">
        <f t="shared" si="16"/>
        <v>0</v>
      </c>
      <c r="P38" s="500">
        <f t="shared" si="16"/>
        <v>0</v>
      </c>
      <c r="Q38" s="500">
        <f t="shared" si="16"/>
        <v>0</v>
      </c>
      <c r="R38" s="500">
        <f t="shared" si="16"/>
        <v>0</v>
      </c>
      <c r="S38" s="500">
        <f t="shared" si="16"/>
        <v>0</v>
      </c>
      <c r="T38" s="500">
        <f t="shared" si="16"/>
        <v>0</v>
      </c>
      <c r="U38" s="500">
        <f t="shared" si="16"/>
        <v>0</v>
      </c>
      <c r="V38" s="500">
        <f t="shared" si="16"/>
        <v>0</v>
      </c>
      <c r="W38" s="500">
        <f t="shared" si="16"/>
        <v>0</v>
      </c>
      <c r="X38" s="500">
        <f t="shared" si="16"/>
        <v>0</v>
      </c>
      <c r="Y38" s="500">
        <f t="shared" si="16"/>
        <v>0</v>
      </c>
      <c r="Z38" s="500">
        <f t="shared" si="16"/>
        <v>0</v>
      </c>
      <c r="AA38" s="500">
        <f t="shared" si="16"/>
        <v>0</v>
      </c>
      <c r="AB38" s="500">
        <f t="shared" si="16"/>
        <v>0</v>
      </c>
      <c r="AC38" s="500">
        <f t="shared" si="16"/>
        <v>0</v>
      </c>
      <c r="AD38" s="500">
        <f t="shared" si="16"/>
        <v>0</v>
      </c>
      <c r="AE38" s="500">
        <f t="shared" si="16"/>
        <v>0</v>
      </c>
      <c r="AF38" s="500">
        <f t="shared" si="16"/>
        <v>0</v>
      </c>
      <c r="AG38" s="500">
        <f t="shared" si="16"/>
        <v>0</v>
      </c>
      <c r="AH38" s="500">
        <f t="shared" si="16"/>
        <v>0</v>
      </c>
      <c r="AI38" s="500">
        <f t="shared" si="16"/>
        <v>0</v>
      </c>
      <c r="AJ38" s="500">
        <f t="shared" si="16"/>
        <v>0</v>
      </c>
      <c r="AK38" s="500">
        <f t="shared" si="16"/>
        <v>0</v>
      </c>
      <c r="AL38" s="500">
        <f t="shared" si="16"/>
        <v>0</v>
      </c>
      <c r="AM38" s="500">
        <f t="shared" si="16"/>
        <v>0</v>
      </c>
      <c r="AN38" s="500">
        <f t="shared" si="16"/>
        <v>0</v>
      </c>
      <c r="AO38" s="500">
        <f t="shared" si="16"/>
        <v>0</v>
      </c>
      <c r="AP38" s="500">
        <f t="shared" si="16"/>
        <v>0</v>
      </c>
      <c r="AQ38" s="500">
        <f t="shared" si="16"/>
        <v>0</v>
      </c>
      <c r="AR38" s="500">
        <f t="shared" si="16"/>
        <v>0</v>
      </c>
      <c r="AS38" s="500">
        <f t="shared" si="16"/>
        <v>0</v>
      </c>
      <c r="AT38" s="500">
        <f t="shared" si="16"/>
        <v>0</v>
      </c>
      <c r="AU38" s="500">
        <f t="shared" si="16"/>
        <v>0</v>
      </c>
      <c r="AV38" s="500">
        <f t="shared" si="16"/>
        <v>0</v>
      </c>
      <c r="AW38" s="500">
        <f t="shared" si="16"/>
        <v>0</v>
      </c>
      <c r="AX38" s="500">
        <f t="shared" si="16"/>
        <v>0</v>
      </c>
      <c r="AY38" s="500">
        <f t="shared" si="16"/>
        <v>0</v>
      </c>
      <c r="AZ38" s="500">
        <f t="shared" si="16"/>
        <v>0</v>
      </c>
      <c r="BA38" s="500">
        <f t="shared" si="16"/>
        <v>0</v>
      </c>
      <c r="BB38" s="500">
        <f t="shared" si="16"/>
        <v>0</v>
      </c>
      <c r="BC38" s="500">
        <f t="shared" si="16"/>
        <v>0</v>
      </c>
      <c r="BD38" s="500">
        <f t="shared" si="16"/>
        <v>0</v>
      </c>
      <c r="BE38" s="500">
        <f t="shared" si="16"/>
        <v>0</v>
      </c>
      <c r="BF38" s="500">
        <f t="shared" si="16"/>
        <v>0</v>
      </c>
      <c r="BG38" s="500">
        <f t="shared" si="16"/>
        <v>0</v>
      </c>
      <c r="BH38" s="500">
        <f t="shared" si="16"/>
        <v>0</v>
      </c>
      <c r="BI38" s="500">
        <f t="shared" si="16"/>
        <v>0</v>
      </c>
      <c r="BJ38" s="500">
        <f t="shared" si="16"/>
        <v>0</v>
      </c>
      <c r="BK38" s="500">
        <f t="shared" si="16"/>
        <v>0</v>
      </c>
      <c r="BL38" s="500">
        <f t="shared" si="16"/>
        <v>0</v>
      </c>
      <c r="BM38" s="500">
        <f t="shared" si="16"/>
        <v>0</v>
      </c>
      <c r="BN38" s="500">
        <f t="shared" si="16"/>
        <v>0</v>
      </c>
      <c r="BO38" s="500">
        <f t="shared" si="16"/>
        <v>0</v>
      </c>
      <c r="BP38" s="500">
        <f t="shared" ref="BP38:BT38" si="17">SUM(BP26:BP30)</f>
        <v>0</v>
      </c>
      <c r="BQ38" s="500">
        <f t="shared" si="17"/>
        <v>0</v>
      </c>
      <c r="BR38" s="500">
        <f t="shared" si="17"/>
        <v>0</v>
      </c>
      <c r="BS38" s="500">
        <f t="shared" si="17"/>
        <v>0</v>
      </c>
      <c r="BT38" s="500">
        <f t="shared" si="17"/>
        <v>0</v>
      </c>
      <c r="BU38" s="500">
        <f t="shared" ref="BU38" si="18">SUM(BU26:BU30)</f>
        <v>0</v>
      </c>
    </row>
    <row r="39" spans="1:73" s="24" customFormat="1" ht="12" customHeight="1" x14ac:dyDescent="0.25">
      <c r="A39" s="135" t="s">
        <v>354</v>
      </c>
      <c r="B39" s="501">
        <f>B111</f>
        <v>0</v>
      </c>
      <c r="C39" s="499">
        <f t="shared" si="12"/>
        <v>0</v>
      </c>
      <c r="D39" s="500">
        <f t="shared" ref="D39:BO39" si="19">SUM(D32:D33)</f>
        <v>0</v>
      </c>
      <c r="E39" s="500">
        <f t="shared" si="19"/>
        <v>0</v>
      </c>
      <c r="F39" s="500">
        <f t="shared" si="19"/>
        <v>0</v>
      </c>
      <c r="G39" s="500">
        <f t="shared" si="19"/>
        <v>0</v>
      </c>
      <c r="H39" s="500">
        <f t="shared" si="19"/>
        <v>0</v>
      </c>
      <c r="I39" s="500">
        <f t="shared" si="19"/>
        <v>0</v>
      </c>
      <c r="J39" s="500">
        <f t="shared" si="19"/>
        <v>0</v>
      </c>
      <c r="K39" s="500">
        <f t="shared" si="19"/>
        <v>0</v>
      </c>
      <c r="L39" s="500">
        <f t="shared" si="19"/>
        <v>0</v>
      </c>
      <c r="M39" s="500">
        <f t="shared" si="19"/>
        <v>0</v>
      </c>
      <c r="N39" s="500">
        <f t="shared" si="19"/>
        <v>0</v>
      </c>
      <c r="O39" s="500">
        <f t="shared" si="19"/>
        <v>0</v>
      </c>
      <c r="P39" s="500">
        <f t="shared" si="19"/>
        <v>0</v>
      </c>
      <c r="Q39" s="500">
        <f t="shared" si="19"/>
        <v>0</v>
      </c>
      <c r="R39" s="500">
        <f t="shared" si="19"/>
        <v>0</v>
      </c>
      <c r="S39" s="500">
        <f t="shared" si="19"/>
        <v>0</v>
      </c>
      <c r="T39" s="500">
        <f t="shared" si="19"/>
        <v>0</v>
      </c>
      <c r="U39" s="500">
        <f t="shared" si="19"/>
        <v>0</v>
      </c>
      <c r="V39" s="500">
        <f t="shared" si="19"/>
        <v>0</v>
      </c>
      <c r="W39" s="500">
        <f t="shared" si="19"/>
        <v>0</v>
      </c>
      <c r="X39" s="500">
        <f t="shared" si="19"/>
        <v>0</v>
      </c>
      <c r="Y39" s="500">
        <f t="shared" si="19"/>
        <v>0</v>
      </c>
      <c r="Z39" s="500">
        <f t="shared" si="19"/>
        <v>0</v>
      </c>
      <c r="AA39" s="500">
        <f t="shared" si="19"/>
        <v>0</v>
      </c>
      <c r="AB39" s="500">
        <f t="shared" si="19"/>
        <v>0</v>
      </c>
      <c r="AC39" s="500">
        <f t="shared" si="19"/>
        <v>0</v>
      </c>
      <c r="AD39" s="500">
        <f t="shared" si="19"/>
        <v>0</v>
      </c>
      <c r="AE39" s="500">
        <f t="shared" si="19"/>
        <v>0</v>
      </c>
      <c r="AF39" s="500">
        <f t="shared" si="19"/>
        <v>0</v>
      </c>
      <c r="AG39" s="500">
        <f t="shared" si="19"/>
        <v>0</v>
      </c>
      <c r="AH39" s="500">
        <f t="shared" si="19"/>
        <v>0</v>
      </c>
      <c r="AI39" s="500">
        <f t="shared" si="19"/>
        <v>0</v>
      </c>
      <c r="AJ39" s="500">
        <f t="shared" si="19"/>
        <v>0</v>
      </c>
      <c r="AK39" s="500">
        <f t="shared" si="19"/>
        <v>0</v>
      </c>
      <c r="AL39" s="500">
        <f t="shared" si="19"/>
        <v>0</v>
      </c>
      <c r="AM39" s="500">
        <f t="shared" si="19"/>
        <v>0</v>
      </c>
      <c r="AN39" s="500">
        <f t="shared" si="19"/>
        <v>0</v>
      </c>
      <c r="AO39" s="500">
        <f t="shared" si="19"/>
        <v>0</v>
      </c>
      <c r="AP39" s="500">
        <f t="shared" si="19"/>
        <v>0</v>
      </c>
      <c r="AQ39" s="500">
        <f t="shared" si="19"/>
        <v>0</v>
      </c>
      <c r="AR39" s="500">
        <f t="shared" si="19"/>
        <v>0</v>
      </c>
      <c r="AS39" s="500">
        <f t="shared" si="19"/>
        <v>0</v>
      </c>
      <c r="AT39" s="500">
        <f t="shared" si="19"/>
        <v>0</v>
      </c>
      <c r="AU39" s="500">
        <f t="shared" si="19"/>
        <v>0</v>
      </c>
      <c r="AV39" s="500">
        <f t="shared" si="19"/>
        <v>0</v>
      </c>
      <c r="AW39" s="500">
        <f t="shared" si="19"/>
        <v>0</v>
      </c>
      <c r="AX39" s="500">
        <f t="shared" si="19"/>
        <v>0</v>
      </c>
      <c r="AY39" s="500">
        <f t="shared" si="19"/>
        <v>0</v>
      </c>
      <c r="AZ39" s="500">
        <f t="shared" si="19"/>
        <v>0</v>
      </c>
      <c r="BA39" s="500">
        <f t="shared" si="19"/>
        <v>0</v>
      </c>
      <c r="BB39" s="500">
        <f t="shared" si="19"/>
        <v>0</v>
      </c>
      <c r="BC39" s="500">
        <f t="shared" si="19"/>
        <v>0</v>
      </c>
      <c r="BD39" s="500">
        <f t="shared" si="19"/>
        <v>0</v>
      </c>
      <c r="BE39" s="500">
        <f t="shared" si="19"/>
        <v>0</v>
      </c>
      <c r="BF39" s="500">
        <f t="shared" si="19"/>
        <v>0</v>
      </c>
      <c r="BG39" s="500">
        <f t="shared" si="19"/>
        <v>0</v>
      </c>
      <c r="BH39" s="500">
        <f t="shared" si="19"/>
        <v>0</v>
      </c>
      <c r="BI39" s="500">
        <f t="shared" si="19"/>
        <v>0</v>
      </c>
      <c r="BJ39" s="500">
        <f t="shared" si="19"/>
        <v>0</v>
      </c>
      <c r="BK39" s="500">
        <f t="shared" si="19"/>
        <v>0</v>
      </c>
      <c r="BL39" s="500">
        <f t="shared" si="19"/>
        <v>0</v>
      </c>
      <c r="BM39" s="500">
        <f t="shared" si="19"/>
        <v>0</v>
      </c>
      <c r="BN39" s="500">
        <f t="shared" si="19"/>
        <v>0</v>
      </c>
      <c r="BO39" s="500">
        <f t="shared" si="19"/>
        <v>0</v>
      </c>
      <c r="BP39" s="500">
        <f t="shared" ref="BP39:BT39" si="20">SUM(BP32:BP33)</f>
        <v>0</v>
      </c>
      <c r="BQ39" s="500">
        <f t="shared" si="20"/>
        <v>0</v>
      </c>
      <c r="BR39" s="500">
        <f t="shared" si="20"/>
        <v>0</v>
      </c>
      <c r="BS39" s="500">
        <f t="shared" si="20"/>
        <v>0</v>
      </c>
      <c r="BT39" s="500">
        <f t="shared" si="20"/>
        <v>0</v>
      </c>
      <c r="BU39" s="500">
        <f t="shared" ref="BU39" si="21">SUM(BU32:BU33)</f>
        <v>0</v>
      </c>
    </row>
    <row r="40" spans="1:73" s="24" customFormat="1" ht="12" customHeight="1" x14ac:dyDescent="0.25">
      <c r="A40" s="429" t="s">
        <v>75</v>
      </c>
      <c r="B40" s="501">
        <f t="shared" ref="B40:B41" si="22">B112</f>
        <v>0</v>
      </c>
      <c r="C40" s="499">
        <f t="shared" si="12"/>
        <v>0</v>
      </c>
      <c r="D40" s="500">
        <f>SUM(D36:D38)-D39</f>
        <v>0</v>
      </c>
      <c r="E40" s="500">
        <f t="shared" ref="E40:BP40" si="23">SUM(E36:E38)-E39</f>
        <v>0</v>
      </c>
      <c r="F40" s="500">
        <f t="shared" si="23"/>
        <v>0</v>
      </c>
      <c r="G40" s="500">
        <f t="shared" si="23"/>
        <v>0</v>
      </c>
      <c r="H40" s="500">
        <f t="shared" si="23"/>
        <v>0</v>
      </c>
      <c r="I40" s="500">
        <f t="shared" si="23"/>
        <v>0</v>
      </c>
      <c r="J40" s="500">
        <f t="shared" si="23"/>
        <v>0</v>
      </c>
      <c r="K40" s="500">
        <f t="shared" si="23"/>
        <v>0</v>
      </c>
      <c r="L40" s="500">
        <f t="shared" si="23"/>
        <v>0</v>
      </c>
      <c r="M40" s="500">
        <f t="shared" si="23"/>
        <v>0</v>
      </c>
      <c r="N40" s="500">
        <f t="shared" si="23"/>
        <v>0</v>
      </c>
      <c r="O40" s="500">
        <f t="shared" si="23"/>
        <v>0</v>
      </c>
      <c r="P40" s="500">
        <f t="shared" si="23"/>
        <v>0</v>
      </c>
      <c r="Q40" s="500">
        <f t="shared" si="23"/>
        <v>0</v>
      </c>
      <c r="R40" s="500">
        <f t="shared" si="23"/>
        <v>0</v>
      </c>
      <c r="S40" s="500">
        <f t="shared" si="23"/>
        <v>0</v>
      </c>
      <c r="T40" s="500">
        <f t="shared" si="23"/>
        <v>0</v>
      </c>
      <c r="U40" s="500">
        <f t="shared" si="23"/>
        <v>0</v>
      </c>
      <c r="V40" s="500">
        <f t="shared" si="23"/>
        <v>0</v>
      </c>
      <c r="W40" s="500">
        <f t="shared" si="23"/>
        <v>0</v>
      </c>
      <c r="X40" s="500">
        <f t="shared" si="23"/>
        <v>0</v>
      </c>
      <c r="Y40" s="500">
        <f t="shared" si="23"/>
        <v>0</v>
      </c>
      <c r="Z40" s="500">
        <f t="shared" si="23"/>
        <v>0</v>
      </c>
      <c r="AA40" s="500">
        <f t="shared" si="23"/>
        <v>0</v>
      </c>
      <c r="AB40" s="500">
        <f t="shared" si="23"/>
        <v>0</v>
      </c>
      <c r="AC40" s="500">
        <f t="shared" si="23"/>
        <v>0</v>
      </c>
      <c r="AD40" s="500">
        <f t="shared" si="23"/>
        <v>0</v>
      </c>
      <c r="AE40" s="500">
        <f t="shared" si="23"/>
        <v>0</v>
      </c>
      <c r="AF40" s="500">
        <f t="shared" si="23"/>
        <v>0</v>
      </c>
      <c r="AG40" s="500">
        <f t="shared" si="23"/>
        <v>0</v>
      </c>
      <c r="AH40" s="500">
        <f t="shared" si="23"/>
        <v>0</v>
      </c>
      <c r="AI40" s="500">
        <f t="shared" si="23"/>
        <v>0</v>
      </c>
      <c r="AJ40" s="500">
        <f t="shared" si="23"/>
        <v>0</v>
      </c>
      <c r="AK40" s="500">
        <f t="shared" si="23"/>
        <v>0</v>
      </c>
      <c r="AL40" s="500">
        <f t="shared" si="23"/>
        <v>0</v>
      </c>
      <c r="AM40" s="500">
        <f t="shared" si="23"/>
        <v>0</v>
      </c>
      <c r="AN40" s="500">
        <f t="shared" si="23"/>
        <v>0</v>
      </c>
      <c r="AO40" s="500">
        <f t="shared" si="23"/>
        <v>0</v>
      </c>
      <c r="AP40" s="500">
        <f t="shared" si="23"/>
        <v>0</v>
      </c>
      <c r="AQ40" s="500">
        <f t="shared" si="23"/>
        <v>0</v>
      </c>
      <c r="AR40" s="500">
        <f t="shared" si="23"/>
        <v>0</v>
      </c>
      <c r="AS40" s="500">
        <f t="shared" si="23"/>
        <v>0</v>
      </c>
      <c r="AT40" s="500">
        <f t="shared" si="23"/>
        <v>0</v>
      </c>
      <c r="AU40" s="500">
        <f t="shared" si="23"/>
        <v>0</v>
      </c>
      <c r="AV40" s="500">
        <f t="shared" si="23"/>
        <v>0</v>
      </c>
      <c r="AW40" s="500">
        <f t="shared" si="23"/>
        <v>0</v>
      </c>
      <c r="AX40" s="500">
        <f t="shared" si="23"/>
        <v>0</v>
      </c>
      <c r="AY40" s="500">
        <f t="shared" si="23"/>
        <v>0</v>
      </c>
      <c r="AZ40" s="500">
        <f t="shared" si="23"/>
        <v>0</v>
      </c>
      <c r="BA40" s="500">
        <f t="shared" si="23"/>
        <v>0</v>
      </c>
      <c r="BB40" s="500">
        <f t="shared" si="23"/>
        <v>0</v>
      </c>
      <c r="BC40" s="500">
        <f t="shared" si="23"/>
        <v>0</v>
      </c>
      <c r="BD40" s="500">
        <f t="shared" si="23"/>
        <v>0</v>
      </c>
      <c r="BE40" s="500">
        <f t="shared" si="23"/>
        <v>0</v>
      </c>
      <c r="BF40" s="500">
        <f t="shared" si="23"/>
        <v>0</v>
      </c>
      <c r="BG40" s="500">
        <f t="shared" si="23"/>
        <v>0</v>
      </c>
      <c r="BH40" s="500">
        <f t="shared" si="23"/>
        <v>0</v>
      </c>
      <c r="BI40" s="500">
        <f t="shared" si="23"/>
        <v>0</v>
      </c>
      <c r="BJ40" s="500">
        <f t="shared" si="23"/>
        <v>0</v>
      </c>
      <c r="BK40" s="500">
        <f t="shared" si="23"/>
        <v>0</v>
      </c>
      <c r="BL40" s="500">
        <f t="shared" si="23"/>
        <v>0</v>
      </c>
      <c r="BM40" s="500">
        <f t="shared" si="23"/>
        <v>0</v>
      </c>
      <c r="BN40" s="500">
        <f t="shared" si="23"/>
        <v>0</v>
      </c>
      <c r="BO40" s="500">
        <f t="shared" si="23"/>
        <v>0</v>
      </c>
      <c r="BP40" s="500">
        <f t="shared" si="23"/>
        <v>0</v>
      </c>
      <c r="BQ40" s="500">
        <f t="shared" ref="BQ40:BU40" si="24">SUM(BQ36:BQ38)-BQ39</f>
        <v>0</v>
      </c>
      <c r="BR40" s="500">
        <f t="shared" si="24"/>
        <v>0</v>
      </c>
      <c r="BS40" s="500">
        <f t="shared" si="24"/>
        <v>0</v>
      </c>
      <c r="BT40" s="500">
        <f t="shared" si="24"/>
        <v>0</v>
      </c>
      <c r="BU40" s="500">
        <f t="shared" si="24"/>
        <v>0</v>
      </c>
    </row>
    <row r="41" spans="1:73" s="24" customFormat="1" ht="12" customHeight="1" x14ac:dyDescent="0.25">
      <c r="A41" s="113" t="s">
        <v>480</v>
      </c>
      <c r="B41" s="502">
        <f t="shared" si="22"/>
        <v>0</v>
      </c>
      <c r="C41" s="499">
        <f t="shared" si="12"/>
        <v>0</v>
      </c>
      <c r="D41" s="503">
        <f>(SUM(D36:D38))*'OB Option 3'!$E$9</f>
        <v>0</v>
      </c>
      <c r="E41" s="503">
        <f>(SUM(E36:E38))*'OB Option 3'!$E$9</f>
        <v>0</v>
      </c>
      <c r="F41" s="503">
        <f>(SUM(F36:F38))*'OB Option 3'!$E$9</f>
        <v>0</v>
      </c>
      <c r="G41" s="503">
        <f>(SUM(G36:G38))*'OB Option 3'!$E$9</f>
        <v>0</v>
      </c>
      <c r="H41" s="503">
        <f>(SUM(H36:H38))*'OB Option 3'!$E$9</f>
        <v>0</v>
      </c>
      <c r="I41" s="503">
        <f>(SUM(I36:I38))*'OB Option 3'!$E$9</f>
        <v>0</v>
      </c>
      <c r="J41" s="503">
        <f>(SUM(J36:J38))*'OB Option 3'!$E$9</f>
        <v>0</v>
      </c>
      <c r="K41" s="503">
        <f>(SUM(K36:K38))*'OB Option 3'!$E$9</f>
        <v>0</v>
      </c>
      <c r="L41" s="503">
        <f>(SUM(L36:L38))*'OB Option 3'!$E$9</f>
        <v>0</v>
      </c>
      <c r="M41" s="503">
        <f>(SUM(M36:M38))*'OB Option 3'!$E$9</f>
        <v>0</v>
      </c>
      <c r="N41" s="503">
        <f>(SUM(N36:N38))*'OB Option 3'!$E$9</f>
        <v>0</v>
      </c>
      <c r="O41" s="503">
        <f>(SUM(O36:O38))*'OB Option 3'!$E$9</f>
        <v>0</v>
      </c>
      <c r="P41" s="503">
        <f>(SUM(P36:P38))*'OB Option 3'!$E$9</f>
        <v>0</v>
      </c>
      <c r="Q41" s="503">
        <f>(SUM(Q36:Q38))*'OB Option 3'!$E$9</f>
        <v>0</v>
      </c>
      <c r="R41" s="503">
        <f>(SUM(R36:R38))*'OB Option 3'!$E$9</f>
        <v>0</v>
      </c>
      <c r="S41" s="503">
        <f>(SUM(S36:S38))*'OB Option 3'!$E$9</f>
        <v>0</v>
      </c>
      <c r="T41" s="503">
        <f>(SUM(T36:T38))*'OB Option 3'!$E$9</f>
        <v>0</v>
      </c>
      <c r="U41" s="503">
        <f>(SUM(U36:U38))*'OB Option 3'!$E$9</f>
        <v>0</v>
      </c>
      <c r="V41" s="503">
        <f>(SUM(V36:V38))*'OB Option 3'!$E$9</f>
        <v>0</v>
      </c>
      <c r="W41" s="503">
        <f>(SUM(W36:W38))*'OB Option 3'!$E$9</f>
        <v>0</v>
      </c>
      <c r="X41" s="503">
        <f>(SUM(X36:X38))*'OB Option 3'!$E$9</f>
        <v>0</v>
      </c>
      <c r="Y41" s="503">
        <f>(SUM(Y36:Y38))*'OB Option 3'!$E$9</f>
        <v>0</v>
      </c>
      <c r="Z41" s="503">
        <f>(SUM(Z36:Z38))*'OB Option 3'!$E$9</f>
        <v>0</v>
      </c>
      <c r="AA41" s="503">
        <f>(SUM(AA36:AA38))*'OB Option 3'!$E$9</f>
        <v>0</v>
      </c>
      <c r="AB41" s="503">
        <f>(SUM(AB36:AB38))*'OB Option 3'!$E$9</f>
        <v>0</v>
      </c>
      <c r="AC41" s="503">
        <f>(SUM(AC36:AC38))*'OB Option 3'!$E$9</f>
        <v>0</v>
      </c>
      <c r="AD41" s="503">
        <f>(SUM(AD36:AD38))*'OB Option 3'!$E$9</f>
        <v>0</v>
      </c>
      <c r="AE41" s="503">
        <f>(SUM(AE36:AE38))*'OB Option 3'!$E$9</f>
        <v>0</v>
      </c>
      <c r="AF41" s="503">
        <f>(SUM(AF36:AF38))*'OB Option 3'!$E$9</f>
        <v>0</v>
      </c>
      <c r="AG41" s="503">
        <f>(SUM(AG36:AG38))*'OB Option 3'!$E$9</f>
        <v>0</v>
      </c>
      <c r="AH41" s="503">
        <f>(SUM(AH36:AH38))*'OB Option 3'!$E$9</f>
        <v>0</v>
      </c>
      <c r="AI41" s="503">
        <f>(SUM(AI36:AI38))*'OB Option 3'!$E$9</f>
        <v>0</v>
      </c>
      <c r="AJ41" s="503">
        <f>(SUM(AJ36:AJ38))*'OB Option 3'!$E$9</f>
        <v>0</v>
      </c>
      <c r="AK41" s="503">
        <f>(SUM(AK36:AK38))*'OB Option 3'!$E$9</f>
        <v>0</v>
      </c>
      <c r="AL41" s="503">
        <f>(SUM(AL36:AL38))*'OB Option 3'!$E$9</f>
        <v>0</v>
      </c>
      <c r="AM41" s="503">
        <f>(SUM(AM36:AM38))*'OB Option 3'!$E$9</f>
        <v>0</v>
      </c>
      <c r="AN41" s="503">
        <f>(SUM(AN36:AN38))*'OB Option 3'!$E$9</f>
        <v>0</v>
      </c>
      <c r="AO41" s="503">
        <f>(SUM(AO36:AO38))*'OB Option 3'!$E$9</f>
        <v>0</v>
      </c>
      <c r="AP41" s="503">
        <f>(SUM(AP36:AP38))*'OB Option 3'!$E$9</f>
        <v>0</v>
      </c>
      <c r="AQ41" s="503">
        <f>(SUM(AQ36:AQ38))*'OB Option 3'!$E$9</f>
        <v>0</v>
      </c>
      <c r="AR41" s="503">
        <f>(SUM(AR36:AR38))*'OB Option 3'!$E$9</f>
        <v>0</v>
      </c>
      <c r="AS41" s="503">
        <f>(SUM(AS36:AS38))*'OB Option 3'!$E$9</f>
        <v>0</v>
      </c>
      <c r="AT41" s="503">
        <f>(SUM(AT36:AT38))*'OB Option 3'!$E$9</f>
        <v>0</v>
      </c>
      <c r="AU41" s="503">
        <f>(SUM(AU36:AU38))*'OB Option 3'!$E$9</f>
        <v>0</v>
      </c>
      <c r="AV41" s="503">
        <f>(SUM(AV36:AV38))*'OB Option 3'!$E$9</f>
        <v>0</v>
      </c>
      <c r="AW41" s="503">
        <f>(SUM(AW36:AW38))*'OB Option 3'!$E$9</f>
        <v>0</v>
      </c>
      <c r="AX41" s="503">
        <f>(SUM(AX36:AX38))*'OB Option 3'!$E$9</f>
        <v>0</v>
      </c>
      <c r="AY41" s="503">
        <f>(SUM(AY36:AY38))*'OB Option 3'!$E$9</f>
        <v>0</v>
      </c>
      <c r="AZ41" s="503">
        <f>(SUM(AZ36:AZ38))*'OB Option 3'!$E$9</f>
        <v>0</v>
      </c>
      <c r="BA41" s="503">
        <f>(SUM(BA36:BA38))*'OB Option 3'!$E$9</f>
        <v>0</v>
      </c>
      <c r="BB41" s="503">
        <f>(SUM(BB36:BB38))*'OB Option 3'!$E$9</f>
        <v>0</v>
      </c>
      <c r="BC41" s="503">
        <f>(SUM(BC36:BC38))*'OB Option 3'!$E$9</f>
        <v>0</v>
      </c>
      <c r="BD41" s="503">
        <f>(SUM(BD36:BD38))*'OB Option 3'!$E$9</f>
        <v>0</v>
      </c>
      <c r="BE41" s="503">
        <f>(SUM(BE36:BE38))*'OB Option 3'!$E$9</f>
        <v>0</v>
      </c>
      <c r="BF41" s="503">
        <f>(SUM(BF36:BF38))*'OB Option 3'!$E$9</f>
        <v>0</v>
      </c>
      <c r="BG41" s="503">
        <f>(SUM(BG36:BG38))*'OB Option 3'!$E$9</f>
        <v>0</v>
      </c>
      <c r="BH41" s="503">
        <f>(SUM(BH36:BH38))*'OB Option 3'!$E$9</f>
        <v>0</v>
      </c>
      <c r="BI41" s="503">
        <f>(SUM(BI36:BI38))*'OB Option 3'!$E$9</f>
        <v>0</v>
      </c>
      <c r="BJ41" s="503">
        <f>(SUM(BJ36:BJ38))*'OB Option 3'!$E$9</f>
        <v>0</v>
      </c>
      <c r="BK41" s="503">
        <f>(SUM(BK36:BK38))*'OB Option 3'!$E$9</f>
        <v>0</v>
      </c>
      <c r="BL41" s="503">
        <f>(SUM(BL36:BL38))*'OB Option 3'!$E$9</f>
        <v>0</v>
      </c>
      <c r="BM41" s="503">
        <f>(SUM(BM36:BM38))*'OB Option 3'!$E$9</f>
        <v>0</v>
      </c>
      <c r="BN41" s="503">
        <f>(SUM(BN36:BN38))*'OB Option 3'!$E$9</f>
        <v>0</v>
      </c>
      <c r="BO41" s="503">
        <f>(SUM(BO36:BO38))*'OB Option 3'!$E$9</f>
        <v>0</v>
      </c>
      <c r="BP41" s="503">
        <f>(SUM(BP36:BP38))*'OB Option 3'!$E$9</f>
        <v>0</v>
      </c>
      <c r="BQ41" s="503">
        <f>(SUM(BQ36:BQ38))*'OB Option 3'!$E$9</f>
        <v>0</v>
      </c>
      <c r="BR41" s="503">
        <f>(SUM(BR36:BR38))*'OB Option 3'!$E$9</f>
        <v>0</v>
      </c>
      <c r="BS41" s="503">
        <f>(SUM(BS36:BS38))*'OB Option 3'!$E$9</f>
        <v>0</v>
      </c>
      <c r="BT41" s="503">
        <f>(SUM(BT36:BT38))*'OB Option 3'!$E$9</f>
        <v>0</v>
      </c>
      <c r="BU41" s="503">
        <f>(SUM(BU36:BU38))*'OB Option 3'!$E$9</f>
        <v>0</v>
      </c>
    </row>
    <row r="42" spans="1:73" s="24" customFormat="1" ht="12" customHeight="1" x14ac:dyDescent="0.25">
      <c r="A42" s="428" t="s">
        <v>481</v>
      </c>
      <c r="B42" s="502">
        <f>B114</f>
        <v>0</v>
      </c>
      <c r="C42" s="499">
        <f t="shared" si="12"/>
        <v>0</v>
      </c>
      <c r="D42" s="503">
        <f t="shared" ref="D42:AI42" si="25">D35</f>
        <v>0</v>
      </c>
      <c r="E42" s="503">
        <f t="shared" si="25"/>
        <v>0</v>
      </c>
      <c r="F42" s="503">
        <f t="shared" si="25"/>
        <v>0</v>
      </c>
      <c r="G42" s="503">
        <f t="shared" si="25"/>
        <v>0</v>
      </c>
      <c r="H42" s="503">
        <f t="shared" si="25"/>
        <v>0</v>
      </c>
      <c r="I42" s="503">
        <f t="shared" si="25"/>
        <v>0</v>
      </c>
      <c r="J42" s="503">
        <f t="shared" si="25"/>
        <v>0</v>
      </c>
      <c r="K42" s="503">
        <f t="shared" si="25"/>
        <v>0</v>
      </c>
      <c r="L42" s="503">
        <f t="shared" si="25"/>
        <v>0</v>
      </c>
      <c r="M42" s="503">
        <f t="shared" si="25"/>
        <v>0</v>
      </c>
      <c r="N42" s="503">
        <f t="shared" si="25"/>
        <v>0</v>
      </c>
      <c r="O42" s="503">
        <f t="shared" si="25"/>
        <v>0</v>
      </c>
      <c r="P42" s="503">
        <f t="shared" si="25"/>
        <v>0</v>
      </c>
      <c r="Q42" s="503">
        <f t="shared" si="25"/>
        <v>0</v>
      </c>
      <c r="R42" s="503">
        <f t="shared" si="25"/>
        <v>0</v>
      </c>
      <c r="S42" s="503">
        <f t="shared" si="25"/>
        <v>0</v>
      </c>
      <c r="T42" s="503">
        <f t="shared" si="25"/>
        <v>0</v>
      </c>
      <c r="U42" s="503">
        <f t="shared" si="25"/>
        <v>0</v>
      </c>
      <c r="V42" s="503">
        <f t="shared" si="25"/>
        <v>0</v>
      </c>
      <c r="W42" s="503">
        <f t="shared" si="25"/>
        <v>0</v>
      </c>
      <c r="X42" s="503">
        <f t="shared" si="25"/>
        <v>0</v>
      </c>
      <c r="Y42" s="503">
        <f t="shared" si="25"/>
        <v>0</v>
      </c>
      <c r="Z42" s="503">
        <f t="shared" si="25"/>
        <v>0</v>
      </c>
      <c r="AA42" s="503">
        <f t="shared" si="25"/>
        <v>0</v>
      </c>
      <c r="AB42" s="503">
        <f t="shared" si="25"/>
        <v>0</v>
      </c>
      <c r="AC42" s="503">
        <f t="shared" si="25"/>
        <v>0</v>
      </c>
      <c r="AD42" s="503">
        <f t="shared" si="25"/>
        <v>0</v>
      </c>
      <c r="AE42" s="503">
        <f t="shared" si="25"/>
        <v>0</v>
      </c>
      <c r="AF42" s="503">
        <f t="shared" si="25"/>
        <v>0</v>
      </c>
      <c r="AG42" s="503">
        <f t="shared" si="25"/>
        <v>0</v>
      </c>
      <c r="AH42" s="503">
        <f t="shared" si="25"/>
        <v>0</v>
      </c>
      <c r="AI42" s="503">
        <f t="shared" si="25"/>
        <v>0</v>
      </c>
      <c r="AJ42" s="503">
        <f t="shared" ref="AJ42:BP42" si="26">AJ35</f>
        <v>0</v>
      </c>
      <c r="AK42" s="503">
        <f t="shared" si="26"/>
        <v>0</v>
      </c>
      <c r="AL42" s="503">
        <f t="shared" si="26"/>
        <v>0</v>
      </c>
      <c r="AM42" s="503">
        <f t="shared" si="26"/>
        <v>0</v>
      </c>
      <c r="AN42" s="503">
        <f t="shared" si="26"/>
        <v>0</v>
      </c>
      <c r="AO42" s="503">
        <f t="shared" si="26"/>
        <v>0</v>
      </c>
      <c r="AP42" s="503">
        <f t="shared" si="26"/>
        <v>0</v>
      </c>
      <c r="AQ42" s="503">
        <f t="shared" si="26"/>
        <v>0</v>
      </c>
      <c r="AR42" s="503">
        <f t="shared" si="26"/>
        <v>0</v>
      </c>
      <c r="AS42" s="503">
        <f t="shared" si="26"/>
        <v>0</v>
      </c>
      <c r="AT42" s="503">
        <f t="shared" si="26"/>
        <v>0</v>
      </c>
      <c r="AU42" s="503">
        <f t="shared" si="26"/>
        <v>0</v>
      </c>
      <c r="AV42" s="503">
        <f t="shared" si="26"/>
        <v>0</v>
      </c>
      <c r="AW42" s="503">
        <f t="shared" si="26"/>
        <v>0</v>
      </c>
      <c r="AX42" s="503">
        <f t="shared" si="26"/>
        <v>0</v>
      </c>
      <c r="AY42" s="503">
        <f t="shared" si="26"/>
        <v>0</v>
      </c>
      <c r="AZ42" s="503">
        <f t="shared" si="26"/>
        <v>0</v>
      </c>
      <c r="BA42" s="503">
        <f t="shared" si="26"/>
        <v>0</v>
      </c>
      <c r="BB42" s="503">
        <f t="shared" si="26"/>
        <v>0</v>
      </c>
      <c r="BC42" s="503">
        <f t="shared" si="26"/>
        <v>0</v>
      </c>
      <c r="BD42" s="503">
        <f t="shared" si="26"/>
        <v>0</v>
      </c>
      <c r="BE42" s="503">
        <f t="shared" si="26"/>
        <v>0</v>
      </c>
      <c r="BF42" s="503">
        <f t="shared" si="26"/>
        <v>0</v>
      </c>
      <c r="BG42" s="503">
        <f t="shared" si="26"/>
        <v>0</v>
      </c>
      <c r="BH42" s="503">
        <f t="shared" si="26"/>
        <v>0</v>
      </c>
      <c r="BI42" s="503">
        <f t="shared" si="26"/>
        <v>0</v>
      </c>
      <c r="BJ42" s="503">
        <f t="shared" si="26"/>
        <v>0</v>
      </c>
      <c r="BK42" s="503">
        <f t="shared" si="26"/>
        <v>0</v>
      </c>
      <c r="BL42" s="503">
        <f t="shared" si="26"/>
        <v>0</v>
      </c>
      <c r="BM42" s="503">
        <f t="shared" si="26"/>
        <v>0</v>
      </c>
      <c r="BN42" s="503">
        <f t="shared" si="26"/>
        <v>0</v>
      </c>
      <c r="BO42" s="503">
        <f t="shared" si="26"/>
        <v>0</v>
      </c>
      <c r="BP42" s="503">
        <f t="shared" si="26"/>
        <v>0</v>
      </c>
      <c r="BQ42" s="503">
        <f t="shared" ref="BQ42:BU42" si="27">BQ35</f>
        <v>0</v>
      </c>
      <c r="BR42" s="503">
        <f t="shared" si="27"/>
        <v>0</v>
      </c>
      <c r="BS42" s="503">
        <f t="shared" si="27"/>
        <v>0</v>
      </c>
      <c r="BT42" s="503">
        <f t="shared" si="27"/>
        <v>0</v>
      </c>
      <c r="BU42" s="503">
        <f t="shared" si="27"/>
        <v>0</v>
      </c>
    </row>
    <row r="43" spans="1:73" s="66" customFormat="1" ht="12" customHeight="1" x14ac:dyDescent="0.2">
      <c r="A43" s="72"/>
      <c r="B43" s="128"/>
      <c r="C43" s="191"/>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M43" s="191"/>
      <c r="BN43" s="191"/>
      <c r="BO43" s="191"/>
      <c r="BP43" s="191"/>
    </row>
    <row r="44" spans="1:73" s="8" customFormat="1" ht="12" customHeight="1" x14ac:dyDescent="0.25">
      <c r="A44" s="68" t="s">
        <v>601</v>
      </c>
      <c r="B44" s="80" t="s">
        <v>424</v>
      </c>
      <c r="C44" s="242" t="s">
        <v>358</v>
      </c>
      <c r="D44" s="190" t="str">
        <f t="shared" ref="D44:AI44" si="28">D4</f>
        <v/>
      </c>
      <c r="E44" s="190" t="str">
        <f t="shared" si="28"/>
        <v/>
      </c>
      <c r="F44" s="190" t="str">
        <f t="shared" si="28"/>
        <v/>
      </c>
      <c r="G44" s="190" t="str">
        <f t="shared" si="28"/>
        <v/>
      </c>
      <c r="H44" s="190" t="str">
        <f t="shared" si="28"/>
        <v/>
      </c>
      <c r="I44" s="190" t="str">
        <f t="shared" si="28"/>
        <v/>
      </c>
      <c r="J44" s="190" t="str">
        <f t="shared" si="28"/>
        <v/>
      </c>
      <c r="K44" s="190" t="str">
        <f t="shared" si="28"/>
        <v/>
      </c>
      <c r="L44" s="190" t="str">
        <f t="shared" si="28"/>
        <v/>
      </c>
      <c r="M44" s="190" t="str">
        <f t="shared" si="28"/>
        <v/>
      </c>
      <c r="N44" s="190" t="str">
        <f t="shared" si="28"/>
        <v/>
      </c>
      <c r="O44" s="190" t="str">
        <f t="shared" si="28"/>
        <v/>
      </c>
      <c r="P44" s="190" t="str">
        <f t="shared" si="28"/>
        <v/>
      </c>
      <c r="Q44" s="190" t="str">
        <f t="shared" si="28"/>
        <v/>
      </c>
      <c r="R44" s="190" t="str">
        <f t="shared" si="28"/>
        <v/>
      </c>
      <c r="S44" s="190" t="str">
        <f t="shared" si="28"/>
        <v/>
      </c>
      <c r="T44" s="190" t="str">
        <f t="shared" si="28"/>
        <v/>
      </c>
      <c r="U44" s="190" t="str">
        <f t="shared" si="28"/>
        <v/>
      </c>
      <c r="V44" s="190" t="str">
        <f t="shared" si="28"/>
        <v/>
      </c>
      <c r="W44" s="190" t="str">
        <f t="shared" si="28"/>
        <v/>
      </c>
      <c r="X44" s="190" t="str">
        <f t="shared" si="28"/>
        <v/>
      </c>
      <c r="Y44" s="190" t="str">
        <f t="shared" si="28"/>
        <v/>
      </c>
      <c r="Z44" s="190" t="str">
        <f t="shared" si="28"/>
        <v/>
      </c>
      <c r="AA44" s="190" t="str">
        <f t="shared" si="28"/>
        <v/>
      </c>
      <c r="AB44" s="190" t="str">
        <f t="shared" si="28"/>
        <v/>
      </c>
      <c r="AC44" s="190" t="str">
        <f t="shared" si="28"/>
        <v/>
      </c>
      <c r="AD44" s="190" t="str">
        <f t="shared" si="28"/>
        <v/>
      </c>
      <c r="AE44" s="190" t="str">
        <f t="shared" si="28"/>
        <v/>
      </c>
      <c r="AF44" s="190" t="str">
        <f t="shared" si="28"/>
        <v/>
      </c>
      <c r="AG44" s="190" t="str">
        <f t="shared" si="28"/>
        <v/>
      </c>
      <c r="AH44" s="190" t="str">
        <f t="shared" si="28"/>
        <v/>
      </c>
      <c r="AI44" s="190" t="str">
        <f t="shared" si="28"/>
        <v/>
      </c>
      <c r="AJ44" s="190" t="str">
        <f t="shared" ref="AJ44:BP44" si="29">AJ4</f>
        <v/>
      </c>
      <c r="AK44" s="190" t="str">
        <f t="shared" si="29"/>
        <v/>
      </c>
      <c r="AL44" s="190" t="str">
        <f t="shared" si="29"/>
        <v/>
      </c>
      <c r="AM44" s="190" t="str">
        <f t="shared" si="29"/>
        <v/>
      </c>
      <c r="AN44" s="190" t="str">
        <f t="shared" si="29"/>
        <v/>
      </c>
      <c r="AO44" s="190" t="str">
        <f t="shared" si="29"/>
        <v/>
      </c>
      <c r="AP44" s="190" t="str">
        <f t="shared" si="29"/>
        <v/>
      </c>
      <c r="AQ44" s="190" t="str">
        <f t="shared" si="29"/>
        <v/>
      </c>
      <c r="AR44" s="190" t="str">
        <f t="shared" si="29"/>
        <v/>
      </c>
      <c r="AS44" s="190" t="str">
        <f t="shared" si="29"/>
        <v/>
      </c>
      <c r="AT44" s="190" t="str">
        <f t="shared" si="29"/>
        <v/>
      </c>
      <c r="AU44" s="190" t="str">
        <f t="shared" si="29"/>
        <v/>
      </c>
      <c r="AV44" s="190" t="str">
        <f t="shared" si="29"/>
        <v/>
      </c>
      <c r="AW44" s="190" t="str">
        <f t="shared" si="29"/>
        <v/>
      </c>
      <c r="AX44" s="190" t="str">
        <f t="shared" si="29"/>
        <v/>
      </c>
      <c r="AY44" s="190" t="str">
        <f t="shared" si="29"/>
        <v/>
      </c>
      <c r="AZ44" s="190" t="str">
        <f t="shared" si="29"/>
        <v/>
      </c>
      <c r="BA44" s="190" t="str">
        <f t="shared" si="29"/>
        <v/>
      </c>
      <c r="BB44" s="190" t="str">
        <f t="shared" si="29"/>
        <v/>
      </c>
      <c r="BC44" s="190" t="str">
        <f t="shared" si="29"/>
        <v/>
      </c>
      <c r="BD44" s="190" t="str">
        <f t="shared" si="29"/>
        <v/>
      </c>
      <c r="BE44" s="190" t="str">
        <f t="shared" si="29"/>
        <v/>
      </c>
      <c r="BF44" s="190" t="str">
        <f t="shared" si="29"/>
        <v/>
      </c>
      <c r="BG44" s="190" t="str">
        <f t="shared" si="29"/>
        <v/>
      </c>
      <c r="BH44" s="190" t="str">
        <f t="shared" si="29"/>
        <v/>
      </c>
      <c r="BI44" s="190" t="str">
        <f t="shared" si="29"/>
        <v/>
      </c>
      <c r="BJ44" s="190" t="str">
        <f t="shared" si="29"/>
        <v/>
      </c>
      <c r="BK44" s="190" t="str">
        <f t="shared" si="29"/>
        <v/>
      </c>
      <c r="BL44" s="190" t="str">
        <f t="shared" si="29"/>
        <v/>
      </c>
      <c r="BM44" s="190" t="str">
        <f t="shared" si="29"/>
        <v/>
      </c>
      <c r="BN44" s="190" t="str">
        <f t="shared" si="29"/>
        <v/>
      </c>
      <c r="BO44" s="190" t="str">
        <f t="shared" si="29"/>
        <v/>
      </c>
      <c r="BP44" s="190" t="str">
        <f t="shared" si="29"/>
        <v/>
      </c>
    </row>
    <row r="45" spans="1:73" ht="12" customHeight="1" x14ac:dyDescent="0.25">
      <c r="A45" s="6" t="s">
        <v>459</v>
      </c>
      <c r="B45" s="629"/>
      <c r="C45" s="630"/>
      <c r="D45" s="630"/>
      <c r="E45" s="630"/>
      <c r="F45" s="630"/>
      <c r="G45" s="630"/>
      <c r="H45" s="630"/>
      <c r="I45" s="630"/>
      <c r="J45" s="630"/>
      <c r="K45" s="630"/>
      <c r="L45" s="630"/>
      <c r="M45" s="630"/>
      <c r="N45" s="630"/>
      <c r="O45" s="630"/>
      <c r="P45" s="630"/>
      <c r="Q45" s="630"/>
      <c r="R45" s="630"/>
      <c r="S45" s="630"/>
      <c r="T45" s="630"/>
      <c r="U45" s="630"/>
      <c r="V45" s="630"/>
      <c r="W45" s="630"/>
      <c r="X45" s="630"/>
      <c r="Y45" s="630"/>
      <c r="Z45" s="630"/>
      <c r="AA45" s="630"/>
      <c r="AB45" s="630"/>
      <c r="AC45" s="630"/>
      <c r="AD45" s="630"/>
      <c r="AE45" s="630"/>
      <c r="AF45" s="630"/>
      <c r="AG45" s="630"/>
      <c r="AH45" s="630"/>
      <c r="AI45" s="630"/>
      <c r="AJ45" s="630"/>
      <c r="AK45" s="630"/>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row>
    <row r="46" spans="1:73" x14ac:dyDescent="0.2">
      <c r="A46" s="168"/>
      <c r="B46" s="627"/>
      <c r="C46" s="266">
        <f t="shared" ref="C46:C50" si="30">SUM(D46:BU46)</f>
        <v>0</v>
      </c>
      <c r="D46" s="433"/>
      <c r="E46" s="433"/>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433"/>
      <c r="AF46" s="433"/>
      <c r="AG46" s="433"/>
      <c r="AH46" s="433"/>
      <c r="AI46" s="433"/>
      <c r="AJ46" s="433"/>
      <c r="AK46" s="433"/>
      <c r="AL46" s="433"/>
      <c r="AM46" s="433"/>
      <c r="AN46" s="433"/>
      <c r="AO46" s="433"/>
      <c r="AP46" s="433"/>
      <c r="AQ46" s="433"/>
      <c r="AR46" s="433"/>
      <c r="AS46" s="433"/>
      <c r="AT46" s="433"/>
      <c r="AU46" s="433"/>
      <c r="AV46" s="433"/>
      <c r="AW46" s="433"/>
      <c r="AX46" s="433"/>
      <c r="AY46" s="433"/>
      <c r="AZ46" s="433"/>
      <c r="BA46" s="433"/>
      <c r="BB46" s="433"/>
      <c r="BC46" s="433"/>
      <c r="BD46" s="433"/>
      <c r="BE46" s="433"/>
      <c r="BF46" s="433"/>
      <c r="BG46" s="433"/>
      <c r="BH46" s="433"/>
      <c r="BI46" s="433"/>
      <c r="BJ46" s="433"/>
      <c r="BK46" s="433"/>
      <c r="BL46" s="433"/>
      <c r="BM46" s="433"/>
      <c r="BN46" s="433"/>
      <c r="BO46" s="433"/>
      <c r="BP46" s="433"/>
      <c r="BQ46" s="433"/>
      <c r="BR46" s="433"/>
      <c r="BS46" s="433"/>
      <c r="BT46" s="433"/>
      <c r="BU46" s="433"/>
    </row>
    <row r="47" spans="1:73" x14ac:dyDescent="0.2">
      <c r="A47" s="168"/>
      <c r="B47" s="625"/>
      <c r="C47" s="266">
        <f t="shared" si="30"/>
        <v>0</v>
      </c>
      <c r="D47" s="433"/>
      <c r="E47" s="433"/>
      <c r="F47" s="433"/>
      <c r="G47" s="433"/>
      <c r="H47" s="433"/>
      <c r="I47" s="433"/>
      <c r="J47" s="433"/>
      <c r="K47" s="433"/>
      <c r="L47" s="433"/>
      <c r="M47" s="433"/>
      <c r="N47" s="433"/>
      <c r="O47" s="433"/>
      <c r="P47" s="433"/>
      <c r="Q47" s="433"/>
      <c r="R47" s="433"/>
      <c r="S47" s="433"/>
      <c r="T47" s="433"/>
      <c r="U47" s="433"/>
      <c r="V47" s="433"/>
      <c r="W47" s="433"/>
      <c r="X47" s="433"/>
      <c r="Y47" s="433"/>
      <c r="Z47" s="433"/>
      <c r="AA47" s="433"/>
      <c r="AB47" s="433"/>
      <c r="AC47" s="433"/>
      <c r="AD47" s="433"/>
      <c r="AE47" s="433"/>
      <c r="AF47" s="433"/>
      <c r="AG47" s="433"/>
      <c r="AH47" s="433"/>
      <c r="AI47" s="433"/>
      <c r="AJ47" s="433"/>
      <c r="AK47" s="433"/>
      <c r="AL47" s="433"/>
      <c r="AM47" s="433"/>
      <c r="AN47" s="433"/>
      <c r="AO47" s="433"/>
      <c r="AP47" s="433"/>
      <c r="AQ47" s="433"/>
      <c r="AR47" s="433"/>
      <c r="AS47" s="433"/>
      <c r="AT47" s="433"/>
      <c r="AU47" s="433"/>
      <c r="AV47" s="433"/>
      <c r="AW47" s="433"/>
      <c r="AX47" s="433"/>
      <c r="AY47" s="433"/>
      <c r="AZ47" s="433"/>
      <c r="BA47" s="433"/>
      <c r="BB47" s="433"/>
      <c r="BC47" s="433"/>
      <c r="BD47" s="433"/>
      <c r="BE47" s="433"/>
      <c r="BF47" s="433"/>
      <c r="BG47" s="433"/>
      <c r="BH47" s="433"/>
      <c r="BI47" s="433"/>
      <c r="BJ47" s="433"/>
      <c r="BK47" s="433"/>
      <c r="BL47" s="433"/>
      <c r="BM47" s="433"/>
      <c r="BN47" s="433"/>
      <c r="BO47" s="433"/>
      <c r="BP47" s="433"/>
      <c r="BQ47" s="433"/>
      <c r="BR47" s="433"/>
      <c r="BS47" s="433"/>
      <c r="BT47" s="433"/>
      <c r="BU47" s="433"/>
    </row>
    <row r="48" spans="1:73" x14ac:dyDescent="0.2">
      <c r="A48" s="168"/>
      <c r="B48" s="625"/>
      <c r="C48" s="266">
        <f t="shared" si="30"/>
        <v>0</v>
      </c>
      <c r="D48" s="433"/>
      <c r="E48" s="433"/>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33"/>
      <c r="AE48" s="433"/>
      <c r="AF48" s="433"/>
      <c r="AG48" s="433"/>
      <c r="AH48" s="433"/>
      <c r="AI48" s="433"/>
      <c r="AJ48" s="433"/>
      <c r="AK48" s="433"/>
      <c r="AL48" s="433"/>
      <c r="AM48" s="433"/>
      <c r="AN48" s="433"/>
      <c r="AO48" s="433"/>
      <c r="AP48" s="433"/>
      <c r="AQ48" s="433"/>
      <c r="AR48" s="433"/>
      <c r="AS48" s="433"/>
      <c r="AT48" s="433"/>
      <c r="AU48" s="433"/>
      <c r="AV48" s="433"/>
      <c r="AW48" s="433"/>
      <c r="AX48" s="433"/>
      <c r="AY48" s="433"/>
      <c r="AZ48" s="433"/>
      <c r="BA48" s="433"/>
      <c r="BB48" s="433"/>
      <c r="BC48" s="433"/>
      <c r="BD48" s="433"/>
      <c r="BE48" s="433"/>
      <c r="BF48" s="433"/>
      <c r="BG48" s="433"/>
      <c r="BH48" s="433"/>
      <c r="BI48" s="433"/>
      <c r="BJ48" s="433"/>
      <c r="BK48" s="433"/>
      <c r="BL48" s="433"/>
      <c r="BM48" s="433"/>
      <c r="BN48" s="433"/>
      <c r="BO48" s="433"/>
      <c r="BP48" s="433"/>
      <c r="BQ48" s="433"/>
      <c r="BR48" s="433"/>
      <c r="BS48" s="433"/>
      <c r="BT48" s="433"/>
      <c r="BU48" s="433"/>
    </row>
    <row r="49" spans="1:73" x14ac:dyDescent="0.2">
      <c r="A49" s="168"/>
      <c r="B49" s="625"/>
      <c r="C49" s="266">
        <f t="shared" si="30"/>
        <v>0</v>
      </c>
      <c r="D49" s="433"/>
      <c r="E49" s="433"/>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433"/>
      <c r="AE49" s="433"/>
      <c r="AF49" s="433"/>
      <c r="AG49" s="433"/>
      <c r="AH49" s="433"/>
      <c r="AI49" s="433"/>
      <c r="AJ49" s="433"/>
      <c r="AK49" s="433"/>
      <c r="AL49" s="433"/>
      <c r="AM49" s="433"/>
      <c r="AN49" s="433"/>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3"/>
      <c r="BL49" s="433"/>
      <c r="BM49" s="433"/>
      <c r="BN49" s="433"/>
      <c r="BO49" s="433"/>
      <c r="BP49" s="433"/>
      <c r="BQ49" s="433"/>
      <c r="BR49" s="433"/>
      <c r="BS49" s="433"/>
      <c r="BT49" s="433"/>
      <c r="BU49" s="433"/>
    </row>
    <row r="50" spans="1:73" x14ac:dyDescent="0.2">
      <c r="A50" s="168"/>
      <c r="B50" s="626"/>
      <c r="C50" s="266">
        <f t="shared" si="30"/>
        <v>0</v>
      </c>
      <c r="D50" s="433"/>
      <c r="E50" s="433"/>
      <c r="F50" s="433"/>
      <c r="G50" s="433"/>
      <c r="H50" s="433"/>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3"/>
      <c r="AG50" s="433"/>
      <c r="AH50" s="433"/>
      <c r="AI50" s="433"/>
      <c r="AJ50" s="433"/>
      <c r="AK50" s="433"/>
      <c r="AL50" s="433"/>
      <c r="AM50" s="433"/>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3"/>
      <c r="BL50" s="433"/>
      <c r="BM50" s="433"/>
      <c r="BN50" s="433"/>
      <c r="BO50" s="433"/>
      <c r="BP50" s="433"/>
      <c r="BQ50" s="433"/>
      <c r="BR50" s="433"/>
      <c r="BS50" s="433"/>
      <c r="BT50" s="433"/>
      <c r="BU50" s="433"/>
    </row>
    <row r="51" spans="1:73" ht="12" customHeight="1" x14ac:dyDescent="0.25">
      <c r="A51" s="6" t="s">
        <v>461</v>
      </c>
      <c r="B51" s="622"/>
      <c r="C51" s="623"/>
      <c r="D51" s="623"/>
      <c r="E51" s="623"/>
      <c r="F51" s="623"/>
      <c r="G51" s="623"/>
      <c r="H51" s="623"/>
      <c r="I51" s="623"/>
      <c r="J51" s="623"/>
      <c r="K51" s="62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O51" s="623"/>
      <c r="AP51" s="623"/>
      <c r="AQ51" s="623"/>
      <c r="AR51" s="623"/>
      <c r="AS51" s="623"/>
      <c r="AT51" s="623"/>
      <c r="AU51" s="623"/>
      <c r="AV51" s="623"/>
      <c r="AW51" s="623"/>
      <c r="AX51" s="623"/>
      <c r="AY51" s="623"/>
      <c r="AZ51" s="623"/>
      <c r="BA51" s="623"/>
      <c r="BB51" s="623"/>
      <c r="BC51" s="623"/>
      <c r="BD51" s="623"/>
      <c r="BE51" s="623"/>
      <c r="BF51" s="623"/>
      <c r="BG51" s="623"/>
      <c r="BH51" s="623"/>
      <c r="BI51" s="623"/>
      <c r="BJ51" s="623"/>
      <c r="BK51" s="623"/>
      <c r="BL51" s="623"/>
      <c r="BM51" s="623"/>
      <c r="BN51" s="623"/>
      <c r="BO51" s="623"/>
      <c r="BP51" s="623"/>
      <c r="BQ51" s="623"/>
      <c r="BR51" s="623"/>
      <c r="BS51" s="623"/>
      <c r="BT51" s="623"/>
      <c r="BU51" s="623"/>
    </row>
    <row r="52" spans="1:73" x14ac:dyDescent="0.2">
      <c r="A52" s="168"/>
      <c r="B52" s="627"/>
      <c r="C52" s="266">
        <f t="shared" ref="C52:C56" si="31">SUM(D52:BU52)</f>
        <v>0</v>
      </c>
      <c r="D52" s="433"/>
      <c r="E52" s="433"/>
      <c r="F52" s="433"/>
      <c r="G52" s="433"/>
      <c r="H52" s="433"/>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3"/>
      <c r="AG52" s="433"/>
      <c r="AH52" s="433"/>
      <c r="AI52" s="433"/>
      <c r="AJ52" s="433"/>
      <c r="AK52" s="433"/>
      <c r="AL52" s="433"/>
      <c r="AM52" s="433"/>
      <c r="AN52" s="433"/>
      <c r="AO52" s="433"/>
      <c r="AP52" s="433"/>
      <c r="AQ52" s="433"/>
      <c r="AR52" s="433"/>
      <c r="AS52" s="433"/>
      <c r="AT52" s="433"/>
      <c r="AU52" s="433"/>
      <c r="AV52" s="433"/>
      <c r="AW52" s="433"/>
      <c r="AX52" s="433"/>
      <c r="AY52" s="433"/>
      <c r="AZ52" s="433"/>
      <c r="BA52" s="433"/>
      <c r="BB52" s="433"/>
      <c r="BC52" s="433"/>
      <c r="BD52" s="433"/>
      <c r="BE52" s="433"/>
      <c r="BF52" s="433"/>
      <c r="BG52" s="433"/>
      <c r="BH52" s="433"/>
      <c r="BI52" s="433"/>
      <c r="BJ52" s="433"/>
      <c r="BK52" s="433"/>
      <c r="BL52" s="433"/>
      <c r="BM52" s="433"/>
      <c r="BN52" s="433"/>
      <c r="BO52" s="433"/>
      <c r="BP52" s="433"/>
      <c r="BQ52" s="433"/>
      <c r="BR52" s="433"/>
      <c r="BS52" s="433"/>
      <c r="BT52" s="433"/>
      <c r="BU52" s="433"/>
    </row>
    <row r="53" spans="1:73" x14ac:dyDescent="0.2">
      <c r="A53" s="168"/>
      <c r="B53" s="625"/>
      <c r="C53" s="266">
        <f t="shared" si="31"/>
        <v>0</v>
      </c>
      <c r="D53" s="433"/>
      <c r="E53" s="433"/>
      <c r="F53" s="433"/>
      <c r="G53" s="433"/>
      <c r="H53" s="433"/>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3"/>
      <c r="AG53" s="433"/>
      <c r="AH53" s="433"/>
      <c r="AI53" s="433"/>
      <c r="AJ53" s="433"/>
      <c r="AK53" s="433"/>
      <c r="AL53" s="433"/>
      <c r="AM53" s="433"/>
      <c r="AN53" s="433"/>
      <c r="AO53" s="433"/>
      <c r="AP53" s="433"/>
      <c r="AQ53" s="433"/>
      <c r="AR53" s="433"/>
      <c r="AS53" s="433"/>
      <c r="AT53" s="433"/>
      <c r="AU53" s="433"/>
      <c r="AV53" s="433"/>
      <c r="AW53" s="433"/>
      <c r="AX53" s="433"/>
      <c r="AY53" s="433"/>
      <c r="AZ53" s="433"/>
      <c r="BA53" s="433"/>
      <c r="BB53" s="433"/>
      <c r="BC53" s="433"/>
      <c r="BD53" s="433"/>
      <c r="BE53" s="433"/>
      <c r="BF53" s="433"/>
      <c r="BG53" s="433"/>
      <c r="BH53" s="433"/>
      <c r="BI53" s="433"/>
      <c r="BJ53" s="433"/>
      <c r="BK53" s="433"/>
      <c r="BL53" s="433"/>
      <c r="BM53" s="433"/>
      <c r="BN53" s="433"/>
      <c r="BO53" s="433"/>
      <c r="BP53" s="433"/>
      <c r="BQ53" s="433"/>
      <c r="BR53" s="433"/>
      <c r="BS53" s="433"/>
      <c r="BT53" s="433"/>
      <c r="BU53" s="433"/>
    </row>
    <row r="54" spans="1:73" x14ac:dyDescent="0.2">
      <c r="A54" s="168"/>
      <c r="B54" s="625"/>
      <c r="C54" s="266">
        <f t="shared" si="31"/>
        <v>0</v>
      </c>
      <c r="D54" s="433"/>
      <c r="E54" s="433"/>
      <c r="F54" s="433"/>
      <c r="G54" s="433"/>
      <c r="H54" s="433"/>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3"/>
      <c r="AG54" s="433"/>
      <c r="AH54" s="433"/>
      <c r="AI54" s="433"/>
      <c r="AJ54" s="433"/>
      <c r="AK54" s="433"/>
      <c r="AL54" s="433"/>
      <c r="AM54" s="433"/>
      <c r="AN54" s="433"/>
      <c r="AO54" s="433"/>
      <c r="AP54" s="433"/>
      <c r="AQ54" s="433"/>
      <c r="AR54" s="433"/>
      <c r="AS54" s="433"/>
      <c r="AT54" s="433"/>
      <c r="AU54" s="433"/>
      <c r="AV54" s="433"/>
      <c r="AW54" s="433"/>
      <c r="AX54" s="433"/>
      <c r="AY54" s="433"/>
      <c r="AZ54" s="433"/>
      <c r="BA54" s="433"/>
      <c r="BB54" s="433"/>
      <c r="BC54" s="433"/>
      <c r="BD54" s="433"/>
      <c r="BE54" s="433"/>
      <c r="BF54" s="433"/>
      <c r="BG54" s="433"/>
      <c r="BH54" s="433"/>
      <c r="BI54" s="433"/>
      <c r="BJ54" s="433"/>
      <c r="BK54" s="433"/>
      <c r="BL54" s="433"/>
      <c r="BM54" s="433"/>
      <c r="BN54" s="433"/>
      <c r="BO54" s="433"/>
      <c r="BP54" s="433"/>
      <c r="BQ54" s="433"/>
      <c r="BR54" s="433"/>
      <c r="BS54" s="433"/>
      <c r="BT54" s="433"/>
      <c r="BU54" s="433"/>
    </row>
    <row r="55" spans="1:73" x14ac:dyDescent="0.2">
      <c r="A55" s="168"/>
      <c r="B55" s="625"/>
      <c r="C55" s="266">
        <f t="shared" si="31"/>
        <v>0</v>
      </c>
      <c r="D55" s="433"/>
      <c r="E55" s="433"/>
      <c r="F55" s="433"/>
      <c r="G55" s="433"/>
      <c r="H55" s="433"/>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3"/>
      <c r="AG55" s="433"/>
      <c r="AH55" s="433"/>
      <c r="AI55" s="433"/>
      <c r="AJ55" s="433"/>
      <c r="AK55" s="433"/>
      <c r="AL55" s="433"/>
      <c r="AM55" s="433"/>
      <c r="AN55" s="433"/>
      <c r="AO55" s="433"/>
      <c r="AP55" s="433"/>
      <c r="AQ55" s="433"/>
      <c r="AR55" s="433"/>
      <c r="AS55" s="433"/>
      <c r="AT55" s="433"/>
      <c r="AU55" s="433"/>
      <c r="AV55" s="433"/>
      <c r="AW55" s="433"/>
      <c r="AX55" s="433"/>
      <c r="AY55" s="433"/>
      <c r="AZ55" s="433"/>
      <c r="BA55" s="433"/>
      <c r="BB55" s="433"/>
      <c r="BC55" s="433"/>
      <c r="BD55" s="433"/>
      <c r="BE55" s="433"/>
      <c r="BF55" s="433"/>
      <c r="BG55" s="433"/>
      <c r="BH55" s="433"/>
      <c r="BI55" s="433"/>
      <c r="BJ55" s="433"/>
      <c r="BK55" s="433"/>
      <c r="BL55" s="433"/>
      <c r="BM55" s="433"/>
      <c r="BN55" s="433"/>
      <c r="BO55" s="433"/>
      <c r="BP55" s="433"/>
      <c r="BQ55" s="433"/>
      <c r="BR55" s="433"/>
      <c r="BS55" s="433"/>
      <c r="BT55" s="433"/>
      <c r="BU55" s="433"/>
    </row>
    <row r="56" spans="1:73" x14ac:dyDescent="0.2">
      <c r="A56" s="168"/>
      <c r="B56" s="626"/>
      <c r="C56" s="266">
        <f t="shared" si="31"/>
        <v>0</v>
      </c>
      <c r="D56" s="433"/>
      <c r="E56" s="433"/>
      <c r="F56" s="433"/>
      <c r="G56" s="433"/>
      <c r="H56" s="433"/>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3"/>
      <c r="AG56" s="433"/>
      <c r="AH56" s="433"/>
      <c r="AI56" s="433"/>
      <c r="AJ56" s="433"/>
      <c r="AK56" s="433"/>
      <c r="AL56" s="433"/>
      <c r="AM56" s="433"/>
      <c r="AN56" s="433"/>
      <c r="AO56" s="433"/>
      <c r="AP56" s="433"/>
      <c r="AQ56" s="433"/>
      <c r="AR56" s="433"/>
      <c r="AS56" s="433"/>
      <c r="AT56" s="433"/>
      <c r="AU56" s="433"/>
      <c r="AV56" s="433"/>
      <c r="AW56" s="433"/>
      <c r="AX56" s="433"/>
      <c r="AY56" s="433"/>
      <c r="AZ56" s="433"/>
      <c r="BA56" s="433"/>
      <c r="BB56" s="433"/>
      <c r="BC56" s="433"/>
      <c r="BD56" s="433"/>
      <c r="BE56" s="433"/>
      <c r="BF56" s="433"/>
      <c r="BG56" s="433"/>
      <c r="BH56" s="433"/>
      <c r="BI56" s="433"/>
      <c r="BJ56" s="433"/>
      <c r="BK56" s="433"/>
      <c r="BL56" s="433"/>
      <c r="BM56" s="433"/>
      <c r="BN56" s="433"/>
      <c r="BO56" s="433"/>
      <c r="BP56" s="433"/>
      <c r="BQ56" s="433"/>
      <c r="BR56" s="433"/>
      <c r="BS56" s="433"/>
      <c r="BT56" s="433"/>
      <c r="BU56" s="433"/>
    </row>
    <row r="57" spans="1:73" ht="12" customHeight="1" x14ac:dyDescent="0.25">
      <c r="A57" s="6" t="s">
        <v>462</v>
      </c>
      <c r="B57" s="622"/>
      <c r="C57" s="623"/>
      <c r="D57" s="623"/>
      <c r="E57" s="623"/>
      <c r="F57" s="623"/>
      <c r="G57" s="623"/>
      <c r="H57" s="623"/>
      <c r="I57" s="623"/>
      <c r="J57" s="623"/>
      <c r="K57" s="623"/>
      <c r="L57" s="623"/>
      <c r="M57" s="623"/>
      <c r="N57" s="623"/>
      <c r="O57" s="623"/>
      <c r="P57" s="623"/>
      <c r="Q57" s="623"/>
      <c r="R57" s="623"/>
      <c r="S57" s="623"/>
      <c r="T57" s="623"/>
      <c r="U57" s="623"/>
      <c r="V57" s="623"/>
      <c r="W57" s="623"/>
      <c r="X57" s="623"/>
      <c r="Y57" s="623"/>
      <c r="Z57" s="623"/>
      <c r="AA57" s="623"/>
      <c r="AB57" s="623"/>
      <c r="AC57" s="623"/>
      <c r="AD57" s="623"/>
      <c r="AE57" s="623"/>
      <c r="AF57" s="623"/>
      <c r="AG57" s="623"/>
      <c r="AH57" s="623"/>
      <c r="AI57" s="623"/>
      <c r="AJ57" s="623"/>
      <c r="AK57" s="623"/>
      <c r="AL57" s="623"/>
      <c r="AM57" s="623"/>
      <c r="AN57" s="623"/>
      <c r="AO57" s="623"/>
      <c r="AP57" s="623"/>
      <c r="AQ57" s="623"/>
      <c r="AR57" s="623"/>
      <c r="AS57" s="623"/>
      <c r="AT57" s="623"/>
      <c r="AU57" s="623"/>
      <c r="AV57" s="623"/>
      <c r="AW57" s="623"/>
      <c r="AX57" s="623"/>
      <c r="AY57" s="623"/>
      <c r="AZ57" s="623"/>
      <c r="BA57" s="623"/>
      <c r="BB57" s="623"/>
      <c r="BC57" s="623"/>
      <c r="BD57" s="623"/>
      <c r="BE57" s="623"/>
      <c r="BF57" s="623"/>
      <c r="BG57" s="623"/>
      <c r="BH57" s="623"/>
      <c r="BI57" s="623"/>
      <c r="BJ57" s="623"/>
      <c r="BK57" s="623"/>
      <c r="BL57" s="623"/>
      <c r="BM57" s="623"/>
      <c r="BN57" s="623"/>
      <c r="BO57" s="623"/>
      <c r="BP57" s="623"/>
      <c r="BQ57" s="623"/>
      <c r="BR57" s="623"/>
      <c r="BS57" s="623"/>
      <c r="BT57" s="623"/>
      <c r="BU57" s="623"/>
    </row>
    <row r="58" spans="1:73" x14ac:dyDescent="0.2">
      <c r="A58" s="168"/>
      <c r="B58" s="627"/>
      <c r="C58" s="266">
        <f t="shared" ref="C58:C62" si="32">SUM(D58:BU58)</f>
        <v>0</v>
      </c>
      <c r="D58" s="433"/>
      <c r="E58" s="433"/>
      <c r="F58" s="433"/>
      <c r="G58" s="433"/>
      <c r="H58" s="433"/>
      <c r="I58" s="433"/>
      <c r="J58" s="433"/>
      <c r="K58" s="433"/>
      <c r="L58" s="433"/>
      <c r="M58" s="433"/>
      <c r="N58" s="433"/>
      <c r="O58" s="433"/>
      <c r="P58" s="433"/>
      <c r="Q58" s="433"/>
      <c r="R58" s="433"/>
      <c r="S58" s="433"/>
      <c r="T58" s="433"/>
      <c r="U58" s="433"/>
      <c r="V58" s="433"/>
      <c r="W58" s="433"/>
      <c r="X58" s="433"/>
      <c r="Y58" s="433"/>
      <c r="Z58" s="433"/>
      <c r="AA58" s="433"/>
      <c r="AB58" s="433"/>
      <c r="AC58" s="433"/>
      <c r="AD58" s="433"/>
      <c r="AE58" s="433"/>
      <c r="AF58" s="433"/>
      <c r="AG58" s="433"/>
      <c r="AH58" s="433"/>
      <c r="AI58" s="433"/>
      <c r="AJ58" s="433"/>
      <c r="AK58" s="433"/>
      <c r="AL58" s="433"/>
      <c r="AM58" s="433"/>
      <c r="AN58" s="433"/>
      <c r="AO58" s="433"/>
      <c r="AP58" s="433"/>
      <c r="AQ58" s="433"/>
      <c r="AR58" s="433"/>
      <c r="AS58" s="433"/>
      <c r="AT58" s="433"/>
      <c r="AU58" s="433"/>
      <c r="AV58" s="433"/>
      <c r="AW58" s="433"/>
      <c r="AX58" s="433"/>
      <c r="AY58" s="433"/>
      <c r="AZ58" s="433"/>
      <c r="BA58" s="433"/>
      <c r="BB58" s="433"/>
      <c r="BC58" s="433"/>
      <c r="BD58" s="433"/>
      <c r="BE58" s="433"/>
      <c r="BF58" s="433"/>
      <c r="BG58" s="433"/>
      <c r="BH58" s="433"/>
      <c r="BI58" s="433"/>
      <c r="BJ58" s="433"/>
      <c r="BK58" s="433"/>
      <c r="BL58" s="433"/>
      <c r="BM58" s="433"/>
      <c r="BN58" s="433"/>
      <c r="BO58" s="433"/>
      <c r="BP58" s="433"/>
      <c r="BQ58" s="433"/>
      <c r="BR58" s="433"/>
      <c r="BS58" s="433"/>
      <c r="BT58" s="433"/>
      <c r="BU58" s="433"/>
    </row>
    <row r="59" spans="1:73" x14ac:dyDescent="0.2">
      <c r="A59" s="168"/>
      <c r="B59" s="625"/>
      <c r="C59" s="266">
        <f t="shared" si="32"/>
        <v>0</v>
      </c>
      <c r="D59" s="433"/>
      <c r="E59" s="433"/>
      <c r="F59" s="433"/>
      <c r="G59" s="433"/>
      <c r="H59" s="433"/>
      <c r="I59" s="433"/>
      <c r="J59" s="433"/>
      <c r="K59" s="433"/>
      <c r="L59" s="433"/>
      <c r="M59" s="433"/>
      <c r="N59" s="433"/>
      <c r="O59" s="433"/>
      <c r="P59" s="433"/>
      <c r="Q59" s="433"/>
      <c r="R59" s="433"/>
      <c r="S59" s="433"/>
      <c r="T59" s="433"/>
      <c r="U59" s="433"/>
      <c r="V59" s="433"/>
      <c r="W59" s="433"/>
      <c r="X59" s="433"/>
      <c r="Y59" s="433"/>
      <c r="Z59" s="433"/>
      <c r="AA59" s="433"/>
      <c r="AB59" s="433"/>
      <c r="AC59" s="433"/>
      <c r="AD59" s="433"/>
      <c r="AE59" s="433"/>
      <c r="AF59" s="433"/>
      <c r="AG59" s="433"/>
      <c r="AH59" s="433"/>
      <c r="AI59" s="433"/>
      <c r="AJ59" s="433"/>
      <c r="AK59" s="433"/>
      <c r="AL59" s="433"/>
      <c r="AM59" s="433"/>
      <c r="AN59" s="433"/>
      <c r="AO59" s="433"/>
      <c r="AP59" s="433"/>
      <c r="AQ59" s="433"/>
      <c r="AR59" s="433"/>
      <c r="AS59" s="433"/>
      <c r="AT59" s="433"/>
      <c r="AU59" s="433"/>
      <c r="AV59" s="433"/>
      <c r="AW59" s="433"/>
      <c r="AX59" s="433"/>
      <c r="AY59" s="433"/>
      <c r="AZ59" s="433"/>
      <c r="BA59" s="433"/>
      <c r="BB59" s="433"/>
      <c r="BC59" s="433"/>
      <c r="BD59" s="433"/>
      <c r="BE59" s="433"/>
      <c r="BF59" s="433"/>
      <c r="BG59" s="433"/>
      <c r="BH59" s="433"/>
      <c r="BI59" s="433"/>
      <c r="BJ59" s="433"/>
      <c r="BK59" s="433"/>
      <c r="BL59" s="433"/>
      <c r="BM59" s="433"/>
      <c r="BN59" s="433"/>
      <c r="BO59" s="433"/>
      <c r="BP59" s="433"/>
      <c r="BQ59" s="433"/>
      <c r="BR59" s="433"/>
      <c r="BS59" s="433"/>
      <c r="BT59" s="433"/>
      <c r="BU59" s="433"/>
    </row>
    <row r="60" spans="1:73" x14ac:dyDescent="0.2">
      <c r="A60" s="168"/>
      <c r="B60" s="625"/>
      <c r="C60" s="266">
        <f t="shared" si="32"/>
        <v>0</v>
      </c>
      <c r="D60" s="433"/>
      <c r="E60" s="433"/>
      <c r="F60" s="433"/>
      <c r="G60" s="433"/>
      <c r="H60" s="433"/>
      <c r="I60" s="433"/>
      <c r="J60" s="433"/>
      <c r="K60" s="433"/>
      <c r="L60" s="433"/>
      <c r="M60" s="433"/>
      <c r="N60" s="433"/>
      <c r="O60" s="433"/>
      <c r="P60" s="433"/>
      <c r="Q60" s="433"/>
      <c r="R60" s="433"/>
      <c r="S60" s="433"/>
      <c r="T60" s="433"/>
      <c r="U60" s="433"/>
      <c r="V60" s="433"/>
      <c r="W60" s="433"/>
      <c r="X60" s="433"/>
      <c r="Y60" s="433"/>
      <c r="Z60" s="433"/>
      <c r="AA60" s="433"/>
      <c r="AB60" s="433"/>
      <c r="AC60" s="433"/>
      <c r="AD60" s="433"/>
      <c r="AE60" s="433"/>
      <c r="AF60" s="433"/>
      <c r="AG60" s="433"/>
      <c r="AH60" s="433"/>
      <c r="AI60" s="433"/>
      <c r="AJ60" s="433"/>
      <c r="AK60" s="433"/>
      <c r="AL60" s="433"/>
      <c r="AM60" s="433"/>
      <c r="AN60" s="433"/>
      <c r="AO60" s="433"/>
      <c r="AP60" s="433"/>
      <c r="AQ60" s="433"/>
      <c r="AR60" s="433"/>
      <c r="AS60" s="433"/>
      <c r="AT60" s="433"/>
      <c r="AU60" s="433"/>
      <c r="AV60" s="433"/>
      <c r="AW60" s="433"/>
      <c r="AX60" s="433"/>
      <c r="AY60" s="433"/>
      <c r="AZ60" s="433"/>
      <c r="BA60" s="433"/>
      <c r="BB60" s="433"/>
      <c r="BC60" s="433"/>
      <c r="BD60" s="433"/>
      <c r="BE60" s="433"/>
      <c r="BF60" s="433"/>
      <c r="BG60" s="433"/>
      <c r="BH60" s="433"/>
      <c r="BI60" s="433"/>
      <c r="BJ60" s="433"/>
      <c r="BK60" s="433"/>
      <c r="BL60" s="433"/>
      <c r="BM60" s="433"/>
      <c r="BN60" s="433"/>
      <c r="BO60" s="433"/>
      <c r="BP60" s="433"/>
      <c r="BQ60" s="433"/>
      <c r="BR60" s="433"/>
      <c r="BS60" s="433"/>
      <c r="BT60" s="433"/>
      <c r="BU60" s="433"/>
    </row>
    <row r="61" spans="1:73" x14ac:dyDescent="0.2">
      <c r="A61" s="168"/>
      <c r="B61" s="625"/>
      <c r="C61" s="266">
        <f t="shared" si="32"/>
        <v>0</v>
      </c>
      <c r="D61" s="433"/>
      <c r="E61" s="433"/>
      <c r="F61" s="433"/>
      <c r="G61" s="433"/>
      <c r="H61" s="433"/>
      <c r="I61" s="433"/>
      <c r="J61" s="433"/>
      <c r="K61" s="433"/>
      <c r="L61" s="433"/>
      <c r="M61" s="433"/>
      <c r="N61" s="433"/>
      <c r="O61" s="433"/>
      <c r="P61" s="433"/>
      <c r="Q61" s="433"/>
      <c r="R61" s="433"/>
      <c r="S61" s="433"/>
      <c r="T61" s="433"/>
      <c r="U61" s="433"/>
      <c r="V61" s="433"/>
      <c r="W61" s="433"/>
      <c r="X61" s="433"/>
      <c r="Y61" s="433"/>
      <c r="Z61" s="433"/>
      <c r="AA61" s="433"/>
      <c r="AB61" s="433"/>
      <c r="AC61" s="433"/>
      <c r="AD61" s="433"/>
      <c r="AE61" s="433"/>
      <c r="AF61" s="433"/>
      <c r="AG61" s="433"/>
      <c r="AH61" s="433"/>
      <c r="AI61" s="433"/>
      <c r="AJ61" s="433"/>
      <c r="AK61" s="433"/>
      <c r="AL61" s="433"/>
      <c r="AM61" s="433"/>
      <c r="AN61" s="433"/>
      <c r="AO61" s="433"/>
      <c r="AP61" s="433"/>
      <c r="AQ61" s="433"/>
      <c r="AR61" s="433"/>
      <c r="AS61" s="433"/>
      <c r="AT61" s="433"/>
      <c r="AU61" s="433"/>
      <c r="AV61" s="433"/>
      <c r="AW61" s="433"/>
      <c r="AX61" s="433"/>
      <c r="AY61" s="433"/>
      <c r="AZ61" s="433"/>
      <c r="BA61" s="433"/>
      <c r="BB61" s="433"/>
      <c r="BC61" s="433"/>
      <c r="BD61" s="433"/>
      <c r="BE61" s="433"/>
      <c r="BF61" s="433"/>
      <c r="BG61" s="433"/>
      <c r="BH61" s="433"/>
      <c r="BI61" s="433"/>
      <c r="BJ61" s="433"/>
      <c r="BK61" s="433"/>
      <c r="BL61" s="433"/>
      <c r="BM61" s="433"/>
      <c r="BN61" s="433"/>
      <c r="BO61" s="433"/>
      <c r="BP61" s="433"/>
      <c r="BQ61" s="433"/>
      <c r="BR61" s="433"/>
      <c r="BS61" s="433"/>
      <c r="BT61" s="433"/>
      <c r="BU61" s="433"/>
    </row>
    <row r="62" spans="1:73" x14ac:dyDescent="0.2">
      <c r="A62" s="168"/>
      <c r="B62" s="626"/>
      <c r="C62" s="266">
        <f t="shared" si="32"/>
        <v>0</v>
      </c>
      <c r="D62" s="433"/>
      <c r="E62" s="433"/>
      <c r="F62" s="433"/>
      <c r="G62" s="433"/>
      <c r="H62" s="433"/>
      <c r="I62" s="433"/>
      <c r="J62" s="433"/>
      <c r="K62" s="433"/>
      <c r="L62" s="433"/>
      <c r="M62" s="433"/>
      <c r="N62" s="433"/>
      <c r="O62" s="433"/>
      <c r="P62" s="433"/>
      <c r="Q62" s="433"/>
      <c r="R62" s="433"/>
      <c r="S62" s="433"/>
      <c r="T62" s="433"/>
      <c r="U62" s="433"/>
      <c r="V62" s="433"/>
      <c r="W62" s="433"/>
      <c r="X62" s="433"/>
      <c r="Y62" s="433"/>
      <c r="Z62" s="433"/>
      <c r="AA62" s="433"/>
      <c r="AB62" s="433"/>
      <c r="AC62" s="433"/>
      <c r="AD62" s="433"/>
      <c r="AE62" s="433"/>
      <c r="AF62" s="433"/>
      <c r="AG62" s="433"/>
      <c r="AH62" s="433"/>
      <c r="AI62" s="433"/>
      <c r="AJ62" s="433"/>
      <c r="AK62" s="433"/>
      <c r="AL62" s="433"/>
      <c r="AM62" s="433"/>
      <c r="AN62" s="433"/>
      <c r="AO62" s="433"/>
      <c r="AP62" s="433"/>
      <c r="AQ62" s="433"/>
      <c r="AR62" s="433"/>
      <c r="AS62" s="433"/>
      <c r="AT62" s="433"/>
      <c r="AU62" s="433"/>
      <c r="AV62" s="433"/>
      <c r="AW62" s="433"/>
      <c r="AX62" s="433"/>
      <c r="AY62" s="433"/>
      <c r="AZ62" s="433"/>
      <c r="BA62" s="433"/>
      <c r="BB62" s="433"/>
      <c r="BC62" s="433"/>
      <c r="BD62" s="433"/>
      <c r="BE62" s="433"/>
      <c r="BF62" s="433"/>
      <c r="BG62" s="433"/>
      <c r="BH62" s="433"/>
      <c r="BI62" s="433"/>
      <c r="BJ62" s="433"/>
      <c r="BK62" s="433"/>
      <c r="BL62" s="433"/>
      <c r="BM62" s="433"/>
      <c r="BN62" s="433"/>
      <c r="BO62" s="433"/>
      <c r="BP62" s="433"/>
      <c r="BQ62" s="433"/>
      <c r="BR62" s="433"/>
      <c r="BS62" s="433"/>
      <c r="BT62" s="433"/>
      <c r="BU62" s="433"/>
    </row>
    <row r="63" spans="1:73" ht="12" customHeight="1" x14ac:dyDescent="0.25">
      <c r="A63" s="6" t="s">
        <v>463</v>
      </c>
      <c r="B63" s="622"/>
      <c r="C63" s="623"/>
      <c r="D63" s="623"/>
      <c r="E63" s="623"/>
      <c r="F63" s="623"/>
      <c r="G63" s="623"/>
      <c r="H63" s="623"/>
      <c r="I63" s="623"/>
      <c r="J63" s="623"/>
      <c r="K63" s="623"/>
      <c r="L63" s="623"/>
      <c r="M63" s="623"/>
      <c r="N63" s="623"/>
      <c r="O63" s="623"/>
      <c r="P63" s="623"/>
      <c r="Q63" s="623"/>
      <c r="R63" s="623"/>
      <c r="S63" s="623"/>
      <c r="T63" s="623"/>
      <c r="U63" s="623"/>
      <c r="V63" s="623"/>
      <c r="W63" s="623"/>
      <c r="X63" s="623"/>
      <c r="Y63" s="623"/>
      <c r="Z63" s="623"/>
      <c r="AA63" s="623"/>
      <c r="AB63" s="623"/>
      <c r="AC63" s="623"/>
      <c r="AD63" s="623"/>
      <c r="AE63" s="623"/>
      <c r="AF63" s="623"/>
      <c r="AG63" s="623"/>
      <c r="AH63" s="623"/>
      <c r="AI63" s="623"/>
      <c r="AJ63" s="623"/>
      <c r="AK63" s="623"/>
      <c r="AL63" s="623"/>
      <c r="AM63" s="623"/>
      <c r="AN63" s="623"/>
      <c r="AO63" s="623"/>
      <c r="AP63" s="623"/>
      <c r="AQ63" s="623"/>
      <c r="AR63" s="623"/>
      <c r="AS63" s="623"/>
      <c r="AT63" s="623"/>
      <c r="AU63" s="623"/>
      <c r="AV63" s="623"/>
      <c r="AW63" s="623"/>
      <c r="AX63" s="623"/>
      <c r="AY63" s="623"/>
      <c r="AZ63" s="623"/>
      <c r="BA63" s="623"/>
      <c r="BB63" s="623"/>
      <c r="BC63" s="623"/>
      <c r="BD63" s="623"/>
      <c r="BE63" s="623"/>
      <c r="BF63" s="623"/>
      <c r="BG63" s="623"/>
      <c r="BH63" s="623"/>
      <c r="BI63" s="623"/>
      <c r="BJ63" s="623"/>
      <c r="BK63" s="623"/>
      <c r="BL63" s="623"/>
      <c r="BM63" s="623"/>
      <c r="BN63" s="623"/>
      <c r="BO63" s="623"/>
      <c r="BP63" s="623"/>
      <c r="BQ63" s="623"/>
      <c r="BR63" s="623"/>
      <c r="BS63" s="623"/>
      <c r="BT63" s="623"/>
      <c r="BU63" s="623"/>
    </row>
    <row r="64" spans="1:73" x14ac:dyDescent="0.2">
      <c r="A64" s="168"/>
      <c r="B64" s="627"/>
      <c r="C64" s="266">
        <f t="shared" ref="C64:C68" si="33">SUM(D64:BU64)</f>
        <v>0</v>
      </c>
      <c r="D64" s="433"/>
      <c r="E64" s="433"/>
      <c r="F64" s="433"/>
      <c r="G64" s="433"/>
      <c r="H64" s="433"/>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3"/>
      <c r="AG64" s="433"/>
      <c r="AH64" s="433"/>
      <c r="AI64" s="433"/>
      <c r="AJ64" s="433"/>
      <c r="AK64" s="433"/>
      <c r="AL64" s="433"/>
      <c r="AM64" s="433"/>
      <c r="AN64" s="433"/>
      <c r="AO64" s="433"/>
      <c r="AP64" s="433"/>
      <c r="AQ64" s="433"/>
      <c r="AR64" s="433"/>
      <c r="AS64" s="433"/>
      <c r="AT64" s="433"/>
      <c r="AU64" s="433"/>
      <c r="AV64" s="433"/>
      <c r="AW64" s="433"/>
      <c r="AX64" s="433"/>
      <c r="AY64" s="433"/>
      <c r="AZ64" s="433"/>
      <c r="BA64" s="433"/>
      <c r="BB64" s="433"/>
      <c r="BC64" s="433"/>
      <c r="BD64" s="433"/>
      <c r="BE64" s="433"/>
      <c r="BF64" s="433"/>
      <c r="BG64" s="433"/>
      <c r="BH64" s="433"/>
      <c r="BI64" s="433"/>
      <c r="BJ64" s="433"/>
      <c r="BK64" s="433"/>
      <c r="BL64" s="433"/>
      <c r="BM64" s="433"/>
      <c r="BN64" s="433"/>
      <c r="BO64" s="433"/>
      <c r="BP64" s="433"/>
      <c r="BQ64" s="433"/>
      <c r="BR64" s="433"/>
      <c r="BS64" s="433"/>
      <c r="BT64" s="433"/>
      <c r="BU64" s="433"/>
    </row>
    <row r="65" spans="1:73" x14ac:dyDescent="0.2">
      <c r="A65" s="168"/>
      <c r="B65" s="625"/>
      <c r="C65" s="266">
        <f t="shared" si="33"/>
        <v>0</v>
      </c>
      <c r="D65" s="433"/>
      <c r="E65" s="433"/>
      <c r="F65" s="433"/>
      <c r="G65" s="433"/>
      <c r="H65" s="433"/>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3"/>
      <c r="AG65" s="433"/>
      <c r="AH65" s="433"/>
      <c r="AI65" s="433"/>
      <c r="AJ65" s="433"/>
      <c r="AK65" s="433"/>
      <c r="AL65" s="433"/>
      <c r="AM65" s="433"/>
      <c r="AN65" s="433"/>
      <c r="AO65" s="433"/>
      <c r="AP65" s="433"/>
      <c r="AQ65" s="433"/>
      <c r="AR65" s="433"/>
      <c r="AS65" s="433"/>
      <c r="AT65" s="433"/>
      <c r="AU65" s="433"/>
      <c r="AV65" s="433"/>
      <c r="AW65" s="433"/>
      <c r="AX65" s="433"/>
      <c r="AY65" s="433"/>
      <c r="AZ65" s="433"/>
      <c r="BA65" s="433"/>
      <c r="BB65" s="433"/>
      <c r="BC65" s="433"/>
      <c r="BD65" s="433"/>
      <c r="BE65" s="433"/>
      <c r="BF65" s="433"/>
      <c r="BG65" s="433"/>
      <c r="BH65" s="433"/>
      <c r="BI65" s="433"/>
      <c r="BJ65" s="433"/>
      <c r="BK65" s="433"/>
      <c r="BL65" s="433"/>
      <c r="BM65" s="433"/>
      <c r="BN65" s="433"/>
      <c r="BO65" s="433"/>
      <c r="BP65" s="433"/>
      <c r="BQ65" s="433"/>
      <c r="BR65" s="433"/>
      <c r="BS65" s="433"/>
      <c r="BT65" s="433"/>
      <c r="BU65" s="433"/>
    </row>
    <row r="66" spans="1:73" x14ac:dyDescent="0.2">
      <c r="A66" s="168"/>
      <c r="B66" s="625"/>
      <c r="C66" s="266">
        <f t="shared" si="33"/>
        <v>0</v>
      </c>
      <c r="D66" s="433"/>
      <c r="E66" s="433"/>
      <c r="F66" s="433"/>
      <c r="G66" s="433"/>
      <c r="H66" s="433"/>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3"/>
      <c r="AG66" s="433"/>
      <c r="AH66" s="433"/>
      <c r="AI66" s="433"/>
      <c r="AJ66" s="433"/>
      <c r="AK66" s="433"/>
      <c r="AL66" s="433"/>
      <c r="AM66" s="433"/>
      <c r="AN66" s="433"/>
      <c r="AO66" s="433"/>
      <c r="AP66" s="433"/>
      <c r="AQ66" s="433"/>
      <c r="AR66" s="433"/>
      <c r="AS66" s="433"/>
      <c r="AT66" s="433"/>
      <c r="AU66" s="433"/>
      <c r="AV66" s="433"/>
      <c r="AW66" s="433"/>
      <c r="AX66" s="433"/>
      <c r="AY66" s="433"/>
      <c r="AZ66" s="433"/>
      <c r="BA66" s="433"/>
      <c r="BB66" s="433"/>
      <c r="BC66" s="433"/>
      <c r="BD66" s="433"/>
      <c r="BE66" s="433"/>
      <c r="BF66" s="433"/>
      <c r="BG66" s="433"/>
      <c r="BH66" s="433"/>
      <c r="BI66" s="433"/>
      <c r="BJ66" s="433"/>
      <c r="BK66" s="433"/>
      <c r="BL66" s="433"/>
      <c r="BM66" s="433"/>
      <c r="BN66" s="433"/>
      <c r="BO66" s="433"/>
      <c r="BP66" s="433"/>
      <c r="BQ66" s="433"/>
      <c r="BR66" s="433"/>
      <c r="BS66" s="433"/>
      <c r="BT66" s="433"/>
      <c r="BU66" s="433"/>
    </row>
    <row r="67" spans="1:73" x14ac:dyDescent="0.2">
      <c r="A67" s="168"/>
      <c r="B67" s="625"/>
      <c r="C67" s="266">
        <f t="shared" si="33"/>
        <v>0</v>
      </c>
      <c r="D67" s="433"/>
      <c r="E67" s="433"/>
      <c r="F67" s="433"/>
      <c r="G67" s="433"/>
      <c r="H67" s="433"/>
      <c r="I67" s="433"/>
      <c r="J67" s="433"/>
      <c r="K67" s="433"/>
      <c r="L67" s="433"/>
      <c r="M67" s="433"/>
      <c r="N67" s="433"/>
      <c r="O67" s="433"/>
      <c r="P67" s="433"/>
      <c r="Q67" s="433"/>
      <c r="R67" s="433"/>
      <c r="S67" s="433"/>
      <c r="T67" s="433"/>
      <c r="U67" s="433"/>
      <c r="V67" s="433"/>
      <c r="W67" s="433"/>
      <c r="X67" s="433"/>
      <c r="Y67" s="433"/>
      <c r="Z67" s="433"/>
      <c r="AA67" s="433"/>
      <c r="AB67" s="433"/>
      <c r="AC67" s="433"/>
      <c r="AD67" s="433"/>
      <c r="AE67" s="433"/>
      <c r="AF67" s="433"/>
      <c r="AG67" s="433"/>
      <c r="AH67" s="433"/>
      <c r="AI67" s="433"/>
      <c r="AJ67" s="433"/>
      <c r="AK67" s="433"/>
      <c r="AL67" s="433"/>
      <c r="AM67" s="433"/>
      <c r="AN67" s="433"/>
      <c r="AO67" s="433"/>
      <c r="AP67" s="433"/>
      <c r="AQ67" s="433"/>
      <c r="AR67" s="433"/>
      <c r="AS67" s="433"/>
      <c r="AT67" s="433"/>
      <c r="AU67" s="433"/>
      <c r="AV67" s="433"/>
      <c r="AW67" s="433"/>
      <c r="AX67" s="433"/>
      <c r="AY67" s="433"/>
      <c r="AZ67" s="433"/>
      <c r="BA67" s="433"/>
      <c r="BB67" s="433"/>
      <c r="BC67" s="433"/>
      <c r="BD67" s="433"/>
      <c r="BE67" s="433"/>
      <c r="BF67" s="433"/>
      <c r="BG67" s="433"/>
      <c r="BH67" s="433"/>
      <c r="BI67" s="433"/>
      <c r="BJ67" s="433"/>
      <c r="BK67" s="433"/>
      <c r="BL67" s="433"/>
      <c r="BM67" s="433"/>
      <c r="BN67" s="433"/>
      <c r="BO67" s="433"/>
      <c r="BP67" s="433"/>
      <c r="BQ67" s="433"/>
      <c r="BR67" s="433"/>
      <c r="BS67" s="433"/>
      <c r="BT67" s="433"/>
      <c r="BU67" s="433"/>
    </row>
    <row r="68" spans="1:73" x14ac:dyDescent="0.2">
      <c r="A68" s="168"/>
      <c r="B68" s="626"/>
      <c r="C68" s="266">
        <f t="shared" si="33"/>
        <v>0</v>
      </c>
      <c r="D68" s="433"/>
      <c r="E68" s="433"/>
      <c r="F68" s="433"/>
      <c r="G68" s="433"/>
      <c r="H68" s="433"/>
      <c r="I68" s="433"/>
      <c r="J68" s="433"/>
      <c r="K68" s="433"/>
      <c r="L68" s="433"/>
      <c r="M68" s="433"/>
      <c r="N68" s="433"/>
      <c r="O68" s="433"/>
      <c r="P68" s="433"/>
      <c r="Q68" s="433"/>
      <c r="R68" s="433"/>
      <c r="S68" s="433"/>
      <c r="T68" s="433"/>
      <c r="U68" s="433"/>
      <c r="V68" s="433"/>
      <c r="W68" s="433"/>
      <c r="X68" s="433"/>
      <c r="Y68" s="433"/>
      <c r="Z68" s="433"/>
      <c r="AA68" s="433"/>
      <c r="AB68" s="433"/>
      <c r="AC68" s="433"/>
      <c r="AD68" s="433"/>
      <c r="AE68" s="433"/>
      <c r="AF68" s="433"/>
      <c r="AG68" s="433"/>
      <c r="AH68" s="433"/>
      <c r="AI68" s="433"/>
      <c r="AJ68" s="433"/>
      <c r="AK68" s="433"/>
      <c r="AL68" s="433"/>
      <c r="AM68" s="433"/>
      <c r="AN68" s="433"/>
      <c r="AO68" s="433"/>
      <c r="AP68" s="433"/>
      <c r="AQ68" s="433"/>
      <c r="AR68" s="433"/>
      <c r="AS68" s="433"/>
      <c r="AT68" s="433"/>
      <c r="AU68" s="433"/>
      <c r="AV68" s="433"/>
      <c r="AW68" s="433"/>
      <c r="AX68" s="433"/>
      <c r="AY68" s="433"/>
      <c r="AZ68" s="433"/>
      <c r="BA68" s="433"/>
      <c r="BB68" s="433"/>
      <c r="BC68" s="433"/>
      <c r="BD68" s="433"/>
      <c r="BE68" s="433"/>
      <c r="BF68" s="433"/>
      <c r="BG68" s="433"/>
      <c r="BH68" s="433"/>
      <c r="BI68" s="433"/>
      <c r="BJ68" s="433"/>
      <c r="BK68" s="433"/>
      <c r="BL68" s="433"/>
      <c r="BM68" s="433"/>
      <c r="BN68" s="433"/>
      <c r="BO68" s="433"/>
      <c r="BP68" s="433"/>
      <c r="BQ68" s="433"/>
      <c r="BR68" s="433"/>
      <c r="BS68" s="433"/>
      <c r="BT68" s="433"/>
      <c r="BU68" s="433"/>
    </row>
    <row r="69" spans="1:73" s="24" customFormat="1" ht="12" customHeight="1" x14ac:dyDescent="0.25">
      <c r="A69" s="430" t="s">
        <v>76</v>
      </c>
      <c r="B69" s="495">
        <f t="shared" ref="B69:B73" si="34">B115</f>
        <v>0</v>
      </c>
      <c r="C69" s="499">
        <f>SUM(D69:BU69)</f>
        <v>0</v>
      </c>
      <c r="D69" s="503">
        <f>SUM(D46:D50)</f>
        <v>0</v>
      </c>
      <c r="E69" s="503">
        <f t="shared" ref="E69:BP69" si="35">SUM(E46:E50)</f>
        <v>0</v>
      </c>
      <c r="F69" s="503">
        <f t="shared" si="35"/>
        <v>0</v>
      </c>
      <c r="G69" s="503">
        <f t="shared" si="35"/>
        <v>0</v>
      </c>
      <c r="H69" s="503">
        <f t="shared" si="35"/>
        <v>0</v>
      </c>
      <c r="I69" s="503">
        <f t="shared" si="35"/>
        <v>0</v>
      </c>
      <c r="J69" s="503">
        <f t="shared" si="35"/>
        <v>0</v>
      </c>
      <c r="K69" s="503">
        <f t="shared" si="35"/>
        <v>0</v>
      </c>
      <c r="L69" s="503">
        <f t="shared" si="35"/>
        <v>0</v>
      </c>
      <c r="M69" s="503">
        <f t="shared" si="35"/>
        <v>0</v>
      </c>
      <c r="N69" s="503">
        <f t="shared" si="35"/>
        <v>0</v>
      </c>
      <c r="O69" s="503">
        <f t="shared" si="35"/>
        <v>0</v>
      </c>
      <c r="P69" s="503">
        <f t="shared" si="35"/>
        <v>0</v>
      </c>
      <c r="Q69" s="503">
        <f t="shared" si="35"/>
        <v>0</v>
      </c>
      <c r="R69" s="503">
        <f t="shared" si="35"/>
        <v>0</v>
      </c>
      <c r="S69" s="503">
        <f t="shared" si="35"/>
        <v>0</v>
      </c>
      <c r="T69" s="503">
        <f t="shared" si="35"/>
        <v>0</v>
      </c>
      <c r="U69" s="503">
        <f t="shared" si="35"/>
        <v>0</v>
      </c>
      <c r="V69" s="503">
        <f t="shared" si="35"/>
        <v>0</v>
      </c>
      <c r="W69" s="503">
        <f t="shared" si="35"/>
        <v>0</v>
      </c>
      <c r="X69" s="503">
        <f t="shared" si="35"/>
        <v>0</v>
      </c>
      <c r="Y69" s="503">
        <f t="shared" si="35"/>
        <v>0</v>
      </c>
      <c r="Z69" s="503">
        <f t="shared" si="35"/>
        <v>0</v>
      </c>
      <c r="AA69" s="503">
        <f t="shared" si="35"/>
        <v>0</v>
      </c>
      <c r="AB69" s="503">
        <f t="shared" si="35"/>
        <v>0</v>
      </c>
      <c r="AC69" s="503">
        <f t="shared" si="35"/>
        <v>0</v>
      </c>
      <c r="AD69" s="503">
        <f t="shared" si="35"/>
        <v>0</v>
      </c>
      <c r="AE69" s="503">
        <f t="shared" si="35"/>
        <v>0</v>
      </c>
      <c r="AF69" s="503">
        <f t="shared" si="35"/>
        <v>0</v>
      </c>
      <c r="AG69" s="503">
        <f t="shared" si="35"/>
        <v>0</v>
      </c>
      <c r="AH69" s="503">
        <f t="shared" si="35"/>
        <v>0</v>
      </c>
      <c r="AI69" s="503">
        <f t="shared" si="35"/>
        <v>0</v>
      </c>
      <c r="AJ69" s="503">
        <f t="shared" si="35"/>
        <v>0</v>
      </c>
      <c r="AK69" s="503">
        <f t="shared" si="35"/>
        <v>0</v>
      </c>
      <c r="AL69" s="503">
        <f t="shared" si="35"/>
        <v>0</v>
      </c>
      <c r="AM69" s="503">
        <f t="shared" si="35"/>
        <v>0</v>
      </c>
      <c r="AN69" s="503">
        <f t="shared" si="35"/>
        <v>0</v>
      </c>
      <c r="AO69" s="503">
        <f t="shared" si="35"/>
        <v>0</v>
      </c>
      <c r="AP69" s="503">
        <f t="shared" si="35"/>
        <v>0</v>
      </c>
      <c r="AQ69" s="503">
        <f t="shared" si="35"/>
        <v>0</v>
      </c>
      <c r="AR69" s="503">
        <f t="shared" si="35"/>
        <v>0</v>
      </c>
      <c r="AS69" s="503">
        <f t="shared" si="35"/>
        <v>0</v>
      </c>
      <c r="AT69" s="503">
        <f t="shared" si="35"/>
        <v>0</v>
      </c>
      <c r="AU69" s="503">
        <f t="shared" si="35"/>
        <v>0</v>
      </c>
      <c r="AV69" s="503">
        <f t="shared" si="35"/>
        <v>0</v>
      </c>
      <c r="AW69" s="503">
        <f t="shared" si="35"/>
        <v>0</v>
      </c>
      <c r="AX69" s="503">
        <f t="shared" si="35"/>
        <v>0</v>
      </c>
      <c r="AY69" s="503">
        <f t="shared" si="35"/>
        <v>0</v>
      </c>
      <c r="AZ69" s="503">
        <f t="shared" si="35"/>
        <v>0</v>
      </c>
      <c r="BA69" s="503">
        <f t="shared" si="35"/>
        <v>0</v>
      </c>
      <c r="BB69" s="503">
        <f t="shared" si="35"/>
        <v>0</v>
      </c>
      <c r="BC69" s="503">
        <f t="shared" si="35"/>
        <v>0</v>
      </c>
      <c r="BD69" s="503">
        <f t="shared" si="35"/>
        <v>0</v>
      </c>
      <c r="BE69" s="503">
        <f t="shared" si="35"/>
        <v>0</v>
      </c>
      <c r="BF69" s="503">
        <f t="shared" si="35"/>
        <v>0</v>
      </c>
      <c r="BG69" s="503">
        <f t="shared" si="35"/>
        <v>0</v>
      </c>
      <c r="BH69" s="503">
        <f t="shared" si="35"/>
        <v>0</v>
      </c>
      <c r="BI69" s="503">
        <f t="shared" si="35"/>
        <v>0</v>
      </c>
      <c r="BJ69" s="503">
        <f t="shared" si="35"/>
        <v>0</v>
      </c>
      <c r="BK69" s="503">
        <f t="shared" si="35"/>
        <v>0</v>
      </c>
      <c r="BL69" s="503">
        <f t="shared" si="35"/>
        <v>0</v>
      </c>
      <c r="BM69" s="503">
        <f t="shared" si="35"/>
        <v>0</v>
      </c>
      <c r="BN69" s="503">
        <f t="shared" si="35"/>
        <v>0</v>
      </c>
      <c r="BO69" s="503">
        <f t="shared" si="35"/>
        <v>0</v>
      </c>
      <c r="BP69" s="503">
        <f t="shared" si="35"/>
        <v>0</v>
      </c>
      <c r="BQ69" s="503">
        <f t="shared" ref="BQ69:BU69" si="36">SUM(BQ46:BQ50)</f>
        <v>0</v>
      </c>
      <c r="BR69" s="503">
        <f t="shared" si="36"/>
        <v>0</v>
      </c>
      <c r="BS69" s="503">
        <f t="shared" si="36"/>
        <v>0</v>
      </c>
      <c r="BT69" s="503">
        <f t="shared" si="36"/>
        <v>0</v>
      </c>
      <c r="BU69" s="503">
        <f t="shared" si="36"/>
        <v>0</v>
      </c>
    </row>
    <row r="70" spans="1:73" s="24" customFormat="1" ht="12" customHeight="1" x14ac:dyDescent="0.25">
      <c r="A70" s="430" t="s">
        <v>77</v>
      </c>
      <c r="B70" s="495">
        <f t="shared" si="34"/>
        <v>0</v>
      </c>
      <c r="C70" s="499">
        <f t="shared" ref="C70:C73" si="37">SUM(D70:BU70)</f>
        <v>0</v>
      </c>
      <c r="D70" s="500">
        <f>SUM(D52:D56)</f>
        <v>0</v>
      </c>
      <c r="E70" s="500">
        <f t="shared" ref="E70:BP70" si="38">SUM(E52:E56)</f>
        <v>0</v>
      </c>
      <c r="F70" s="500">
        <f t="shared" si="38"/>
        <v>0</v>
      </c>
      <c r="G70" s="500">
        <f t="shared" si="38"/>
        <v>0</v>
      </c>
      <c r="H70" s="500">
        <f t="shared" si="38"/>
        <v>0</v>
      </c>
      <c r="I70" s="500">
        <f t="shared" si="38"/>
        <v>0</v>
      </c>
      <c r="J70" s="500">
        <f t="shared" si="38"/>
        <v>0</v>
      </c>
      <c r="K70" s="500">
        <f t="shared" si="38"/>
        <v>0</v>
      </c>
      <c r="L70" s="500">
        <f t="shared" si="38"/>
        <v>0</v>
      </c>
      <c r="M70" s="500">
        <f t="shared" si="38"/>
        <v>0</v>
      </c>
      <c r="N70" s="500">
        <f t="shared" si="38"/>
        <v>0</v>
      </c>
      <c r="O70" s="500">
        <f t="shared" si="38"/>
        <v>0</v>
      </c>
      <c r="P70" s="500">
        <f t="shared" si="38"/>
        <v>0</v>
      </c>
      <c r="Q70" s="500">
        <f t="shared" si="38"/>
        <v>0</v>
      </c>
      <c r="R70" s="500">
        <f t="shared" si="38"/>
        <v>0</v>
      </c>
      <c r="S70" s="500">
        <f t="shared" si="38"/>
        <v>0</v>
      </c>
      <c r="T70" s="500">
        <f t="shared" si="38"/>
        <v>0</v>
      </c>
      <c r="U70" s="500">
        <f t="shared" si="38"/>
        <v>0</v>
      </c>
      <c r="V70" s="500">
        <f t="shared" si="38"/>
        <v>0</v>
      </c>
      <c r="W70" s="500">
        <f t="shared" si="38"/>
        <v>0</v>
      </c>
      <c r="X70" s="500">
        <f t="shared" si="38"/>
        <v>0</v>
      </c>
      <c r="Y70" s="500">
        <f t="shared" si="38"/>
        <v>0</v>
      </c>
      <c r="Z70" s="500">
        <f t="shared" si="38"/>
        <v>0</v>
      </c>
      <c r="AA70" s="500">
        <f t="shared" si="38"/>
        <v>0</v>
      </c>
      <c r="AB70" s="500">
        <f t="shared" si="38"/>
        <v>0</v>
      </c>
      <c r="AC70" s="500">
        <f t="shared" si="38"/>
        <v>0</v>
      </c>
      <c r="AD70" s="500">
        <f t="shared" si="38"/>
        <v>0</v>
      </c>
      <c r="AE70" s="500">
        <f t="shared" si="38"/>
        <v>0</v>
      </c>
      <c r="AF70" s="500">
        <f t="shared" si="38"/>
        <v>0</v>
      </c>
      <c r="AG70" s="500">
        <f t="shared" si="38"/>
        <v>0</v>
      </c>
      <c r="AH70" s="500">
        <f t="shared" si="38"/>
        <v>0</v>
      </c>
      <c r="AI70" s="500">
        <f t="shared" si="38"/>
        <v>0</v>
      </c>
      <c r="AJ70" s="500">
        <f t="shared" si="38"/>
        <v>0</v>
      </c>
      <c r="AK70" s="500">
        <f t="shared" si="38"/>
        <v>0</v>
      </c>
      <c r="AL70" s="500">
        <f t="shared" si="38"/>
        <v>0</v>
      </c>
      <c r="AM70" s="500">
        <f t="shared" si="38"/>
        <v>0</v>
      </c>
      <c r="AN70" s="500">
        <f t="shared" si="38"/>
        <v>0</v>
      </c>
      <c r="AO70" s="500">
        <f t="shared" si="38"/>
        <v>0</v>
      </c>
      <c r="AP70" s="500">
        <f t="shared" si="38"/>
        <v>0</v>
      </c>
      <c r="AQ70" s="500">
        <f t="shared" si="38"/>
        <v>0</v>
      </c>
      <c r="AR70" s="500">
        <f t="shared" si="38"/>
        <v>0</v>
      </c>
      <c r="AS70" s="500">
        <f t="shared" si="38"/>
        <v>0</v>
      </c>
      <c r="AT70" s="500">
        <f t="shared" si="38"/>
        <v>0</v>
      </c>
      <c r="AU70" s="500">
        <f t="shared" si="38"/>
        <v>0</v>
      </c>
      <c r="AV70" s="500">
        <f t="shared" si="38"/>
        <v>0</v>
      </c>
      <c r="AW70" s="500">
        <f t="shared" si="38"/>
        <v>0</v>
      </c>
      <c r="AX70" s="500">
        <f t="shared" si="38"/>
        <v>0</v>
      </c>
      <c r="AY70" s="500">
        <f t="shared" si="38"/>
        <v>0</v>
      </c>
      <c r="AZ70" s="500">
        <f t="shared" si="38"/>
        <v>0</v>
      </c>
      <c r="BA70" s="500">
        <f t="shared" si="38"/>
        <v>0</v>
      </c>
      <c r="BB70" s="500">
        <f t="shared" si="38"/>
        <v>0</v>
      </c>
      <c r="BC70" s="500">
        <f t="shared" si="38"/>
        <v>0</v>
      </c>
      <c r="BD70" s="500">
        <f t="shared" si="38"/>
        <v>0</v>
      </c>
      <c r="BE70" s="500">
        <f t="shared" si="38"/>
        <v>0</v>
      </c>
      <c r="BF70" s="500">
        <f t="shared" si="38"/>
        <v>0</v>
      </c>
      <c r="BG70" s="500">
        <f t="shared" si="38"/>
        <v>0</v>
      </c>
      <c r="BH70" s="500">
        <f t="shared" si="38"/>
        <v>0</v>
      </c>
      <c r="BI70" s="500">
        <f t="shared" si="38"/>
        <v>0</v>
      </c>
      <c r="BJ70" s="500">
        <f t="shared" si="38"/>
        <v>0</v>
      </c>
      <c r="BK70" s="500">
        <f t="shared" si="38"/>
        <v>0</v>
      </c>
      <c r="BL70" s="500">
        <f t="shared" si="38"/>
        <v>0</v>
      </c>
      <c r="BM70" s="500">
        <f t="shared" si="38"/>
        <v>0</v>
      </c>
      <c r="BN70" s="500">
        <f t="shared" si="38"/>
        <v>0</v>
      </c>
      <c r="BO70" s="500">
        <f t="shared" si="38"/>
        <v>0</v>
      </c>
      <c r="BP70" s="500">
        <f t="shared" si="38"/>
        <v>0</v>
      </c>
      <c r="BQ70" s="500">
        <f t="shared" ref="BQ70:BU70" si="39">SUM(BQ52:BQ56)</f>
        <v>0</v>
      </c>
      <c r="BR70" s="500">
        <f t="shared" si="39"/>
        <v>0</v>
      </c>
      <c r="BS70" s="500">
        <f t="shared" si="39"/>
        <v>0</v>
      </c>
      <c r="BT70" s="500">
        <f t="shared" si="39"/>
        <v>0</v>
      </c>
      <c r="BU70" s="500">
        <f t="shared" si="39"/>
        <v>0</v>
      </c>
    </row>
    <row r="71" spans="1:73" s="24" customFormat="1" ht="12" customHeight="1" x14ac:dyDescent="0.25">
      <c r="A71" s="430" t="s">
        <v>78</v>
      </c>
      <c r="B71" s="495">
        <f t="shared" si="34"/>
        <v>0</v>
      </c>
      <c r="C71" s="499">
        <f t="shared" si="37"/>
        <v>0</v>
      </c>
      <c r="D71" s="500">
        <f>SUM(D58:D62)</f>
        <v>0</v>
      </c>
      <c r="E71" s="500">
        <f t="shared" ref="E71:BP71" si="40">SUM(E58:E62)</f>
        <v>0</v>
      </c>
      <c r="F71" s="500">
        <f t="shared" si="40"/>
        <v>0</v>
      </c>
      <c r="G71" s="500">
        <f t="shared" si="40"/>
        <v>0</v>
      </c>
      <c r="H71" s="500">
        <f t="shared" si="40"/>
        <v>0</v>
      </c>
      <c r="I71" s="500">
        <f t="shared" si="40"/>
        <v>0</v>
      </c>
      <c r="J71" s="500">
        <f t="shared" si="40"/>
        <v>0</v>
      </c>
      <c r="K71" s="500">
        <f t="shared" si="40"/>
        <v>0</v>
      </c>
      <c r="L71" s="500">
        <f t="shared" si="40"/>
        <v>0</v>
      </c>
      <c r="M71" s="500">
        <f t="shared" si="40"/>
        <v>0</v>
      </c>
      <c r="N71" s="500">
        <f t="shared" si="40"/>
        <v>0</v>
      </c>
      <c r="O71" s="500">
        <f t="shared" si="40"/>
        <v>0</v>
      </c>
      <c r="P71" s="500">
        <f t="shared" si="40"/>
        <v>0</v>
      </c>
      <c r="Q71" s="500">
        <f t="shared" si="40"/>
        <v>0</v>
      </c>
      <c r="R71" s="500">
        <f t="shared" si="40"/>
        <v>0</v>
      </c>
      <c r="S71" s="500">
        <f t="shared" si="40"/>
        <v>0</v>
      </c>
      <c r="T71" s="500">
        <f t="shared" si="40"/>
        <v>0</v>
      </c>
      <c r="U71" s="500">
        <f t="shared" si="40"/>
        <v>0</v>
      </c>
      <c r="V71" s="500">
        <f t="shared" si="40"/>
        <v>0</v>
      </c>
      <c r="W71" s="500">
        <f t="shared" si="40"/>
        <v>0</v>
      </c>
      <c r="X71" s="500">
        <f t="shared" si="40"/>
        <v>0</v>
      </c>
      <c r="Y71" s="500">
        <f t="shared" si="40"/>
        <v>0</v>
      </c>
      <c r="Z71" s="500">
        <f t="shared" si="40"/>
        <v>0</v>
      </c>
      <c r="AA71" s="500">
        <f t="shared" si="40"/>
        <v>0</v>
      </c>
      <c r="AB71" s="500">
        <f t="shared" si="40"/>
        <v>0</v>
      </c>
      <c r="AC71" s="500">
        <f t="shared" si="40"/>
        <v>0</v>
      </c>
      <c r="AD71" s="500">
        <f t="shared" si="40"/>
        <v>0</v>
      </c>
      <c r="AE71" s="500">
        <f t="shared" si="40"/>
        <v>0</v>
      </c>
      <c r="AF71" s="500">
        <f t="shared" si="40"/>
        <v>0</v>
      </c>
      <c r="AG71" s="500">
        <f t="shared" si="40"/>
        <v>0</v>
      </c>
      <c r="AH71" s="500">
        <f t="shared" si="40"/>
        <v>0</v>
      </c>
      <c r="AI71" s="500">
        <f t="shared" si="40"/>
        <v>0</v>
      </c>
      <c r="AJ71" s="500">
        <f t="shared" si="40"/>
        <v>0</v>
      </c>
      <c r="AK71" s="500">
        <f t="shared" si="40"/>
        <v>0</v>
      </c>
      <c r="AL71" s="500">
        <f t="shared" si="40"/>
        <v>0</v>
      </c>
      <c r="AM71" s="500">
        <f t="shared" si="40"/>
        <v>0</v>
      </c>
      <c r="AN71" s="500">
        <f t="shared" si="40"/>
        <v>0</v>
      </c>
      <c r="AO71" s="500">
        <f t="shared" si="40"/>
        <v>0</v>
      </c>
      <c r="AP71" s="500">
        <f t="shared" si="40"/>
        <v>0</v>
      </c>
      <c r="AQ71" s="500">
        <f t="shared" si="40"/>
        <v>0</v>
      </c>
      <c r="AR71" s="500">
        <f t="shared" si="40"/>
        <v>0</v>
      </c>
      <c r="AS71" s="500">
        <f t="shared" si="40"/>
        <v>0</v>
      </c>
      <c r="AT71" s="500">
        <f t="shared" si="40"/>
        <v>0</v>
      </c>
      <c r="AU71" s="500">
        <f t="shared" si="40"/>
        <v>0</v>
      </c>
      <c r="AV71" s="500">
        <f t="shared" si="40"/>
        <v>0</v>
      </c>
      <c r="AW71" s="500">
        <f t="shared" si="40"/>
        <v>0</v>
      </c>
      <c r="AX71" s="500">
        <f t="shared" si="40"/>
        <v>0</v>
      </c>
      <c r="AY71" s="500">
        <f t="shared" si="40"/>
        <v>0</v>
      </c>
      <c r="AZ71" s="500">
        <f t="shared" si="40"/>
        <v>0</v>
      </c>
      <c r="BA71" s="500">
        <f t="shared" si="40"/>
        <v>0</v>
      </c>
      <c r="BB71" s="500">
        <f t="shared" si="40"/>
        <v>0</v>
      </c>
      <c r="BC71" s="500">
        <f t="shared" si="40"/>
        <v>0</v>
      </c>
      <c r="BD71" s="500">
        <f t="shared" si="40"/>
        <v>0</v>
      </c>
      <c r="BE71" s="500">
        <f t="shared" si="40"/>
        <v>0</v>
      </c>
      <c r="BF71" s="500">
        <f t="shared" si="40"/>
        <v>0</v>
      </c>
      <c r="BG71" s="500">
        <f t="shared" si="40"/>
        <v>0</v>
      </c>
      <c r="BH71" s="500">
        <f t="shared" si="40"/>
        <v>0</v>
      </c>
      <c r="BI71" s="500">
        <f t="shared" si="40"/>
        <v>0</v>
      </c>
      <c r="BJ71" s="500">
        <f t="shared" si="40"/>
        <v>0</v>
      </c>
      <c r="BK71" s="500">
        <f t="shared" si="40"/>
        <v>0</v>
      </c>
      <c r="BL71" s="500">
        <f t="shared" si="40"/>
        <v>0</v>
      </c>
      <c r="BM71" s="500">
        <f t="shared" si="40"/>
        <v>0</v>
      </c>
      <c r="BN71" s="500">
        <f t="shared" si="40"/>
        <v>0</v>
      </c>
      <c r="BO71" s="500">
        <f t="shared" si="40"/>
        <v>0</v>
      </c>
      <c r="BP71" s="500">
        <f t="shared" si="40"/>
        <v>0</v>
      </c>
      <c r="BQ71" s="500">
        <f t="shared" ref="BQ71:BU71" si="41">SUM(BQ58:BQ62)</f>
        <v>0</v>
      </c>
      <c r="BR71" s="500">
        <f t="shared" si="41"/>
        <v>0</v>
      </c>
      <c r="BS71" s="500">
        <f t="shared" si="41"/>
        <v>0</v>
      </c>
      <c r="BT71" s="500">
        <f t="shared" si="41"/>
        <v>0</v>
      </c>
      <c r="BU71" s="500">
        <f t="shared" si="41"/>
        <v>0</v>
      </c>
    </row>
    <row r="72" spans="1:73" s="24" customFormat="1" ht="12" customHeight="1" x14ac:dyDescent="0.25">
      <c r="A72" s="430" t="s">
        <v>349</v>
      </c>
      <c r="B72" s="495">
        <f t="shared" si="34"/>
        <v>0</v>
      </c>
      <c r="C72" s="499">
        <f t="shared" si="37"/>
        <v>0</v>
      </c>
      <c r="D72" s="500">
        <f>SUM(D64:D68)</f>
        <v>0</v>
      </c>
      <c r="E72" s="500">
        <f t="shared" ref="E72:BP72" si="42">SUM(E64:E68)</f>
        <v>0</v>
      </c>
      <c r="F72" s="500">
        <f t="shared" si="42"/>
        <v>0</v>
      </c>
      <c r="G72" s="500">
        <f t="shared" si="42"/>
        <v>0</v>
      </c>
      <c r="H72" s="500">
        <f t="shared" si="42"/>
        <v>0</v>
      </c>
      <c r="I72" s="500">
        <f t="shared" si="42"/>
        <v>0</v>
      </c>
      <c r="J72" s="500">
        <f t="shared" si="42"/>
        <v>0</v>
      </c>
      <c r="K72" s="500">
        <f t="shared" si="42"/>
        <v>0</v>
      </c>
      <c r="L72" s="500">
        <f t="shared" si="42"/>
        <v>0</v>
      </c>
      <c r="M72" s="500">
        <f t="shared" si="42"/>
        <v>0</v>
      </c>
      <c r="N72" s="500">
        <f t="shared" si="42"/>
        <v>0</v>
      </c>
      <c r="O72" s="500">
        <f t="shared" si="42"/>
        <v>0</v>
      </c>
      <c r="P72" s="500">
        <f t="shared" si="42"/>
        <v>0</v>
      </c>
      <c r="Q72" s="500">
        <f t="shared" si="42"/>
        <v>0</v>
      </c>
      <c r="R72" s="500">
        <f t="shared" si="42"/>
        <v>0</v>
      </c>
      <c r="S72" s="500">
        <f t="shared" si="42"/>
        <v>0</v>
      </c>
      <c r="T72" s="500">
        <f t="shared" si="42"/>
        <v>0</v>
      </c>
      <c r="U72" s="500">
        <f t="shared" si="42"/>
        <v>0</v>
      </c>
      <c r="V72" s="500">
        <f t="shared" si="42"/>
        <v>0</v>
      </c>
      <c r="W72" s="500">
        <f t="shared" si="42"/>
        <v>0</v>
      </c>
      <c r="X72" s="500">
        <f t="shared" si="42"/>
        <v>0</v>
      </c>
      <c r="Y72" s="500">
        <f t="shared" si="42"/>
        <v>0</v>
      </c>
      <c r="Z72" s="500">
        <f t="shared" si="42"/>
        <v>0</v>
      </c>
      <c r="AA72" s="500">
        <f t="shared" si="42"/>
        <v>0</v>
      </c>
      <c r="AB72" s="500">
        <f t="shared" si="42"/>
        <v>0</v>
      </c>
      <c r="AC72" s="500">
        <f t="shared" si="42"/>
        <v>0</v>
      </c>
      <c r="AD72" s="500">
        <f t="shared" si="42"/>
        <v>0</v>
      </c>
      <c r="AE72" s="500">
        <f t="shared" si="42"/>
        <v>0</v>
      </c>
      <c r="AF72" s="500">
        <f t="shared" si="42"/>
        <v>0</v>
      </c>
      <c r="AG72" s="500">
        <f t="shared" si="42"/>
        <v>0</v>
      </c>
      <c r="AH72" s="500">
        <f t="shared" si="42"/>
        <v>0</v>
      </c>
      <c r="AI72" s="500">
        <f t="shared" si="42"/>
        <v>0</v>
      </c>
      <c r="AJ72" s="500">
        <f t="shared" si="42"/>
        <v>0</v>
      </c>
      <c r="AK72" s="500">
        <f t="shared" si="42"/>
        <v>0</v>
      </c>
      <c r="AL72" s="500">
        <f t="shared" si="42"/>
        <v>0</v>
      </c>
      <c r="AM72" s="500">
        <f t="shared" si="42"/>
        <v>0</v>
      </c>
      <c r="AN72" s="500">
        <f t="shared" si="42"/>
        <v>0</v>
      </c>
      <c r="AO72" s="500">
        <f t="shared" si="42"/>
        <v>0</v>
      </c>
      <c r="AP72" s="500">
        <f t="shared" si="42"/>
        <v>0</v>
      </c>
      <c r="AQ72" s="500">
        <f t="shared" si="42"/>
        <v>0</v>
      </c>
      <c r="AR72" s="500">
        <f t="shared" si="42"/>
        <v>0</v>
      </c>
      <c r="AS72" s="500">
        <f t="shared" si="42"/>
        <v>0</v>
      </c>
      <c r="AT72" s="500">
        <f t="shared" si="42"/>
        <v>0</v>
      </c>
      <c r="AU72" s="500">
        <f t="shared" si="42"/>
        <v>0</v>
      </c>
      <c r="AV72" s="500">
        <f t="shared" si="42"/>
        <v>0</v>
      </c>
      <c r="AW72" s="500">
        <f t="shared" si="42"/>
        <v>0</v>
      </c>
      <c r="AX72" s="500">
        <f t="shared" si="42"/>
        <v>0</v>
      </c>
      <c r="AY72" s="500">
        <f t="shared" si="42"/>
        <v>0</v>
      </c>
      <c r="AZ72" s="500">
        <f t="shared" si="42"/>
        <v>0</v>
      </c>
      <c r="BA72" s="500">
        <f t="shared" si="42"/>
        <v>0</v>
      </c>
      <c r="BB72" s="500">
        <f t="shared" si="42"/>
        <v>0</v>
      </c>
      <c r="BC72" s="500">
        <f t="shared" si="42"/>
        <v>0</v>
      </c>
      <c r="BD72" s="500">
        <f t="shared" si="42"/>
        <v>0</v>
      </c>
      <c r="BE72" s="500">
        <f t="shared" si="42"/>
        <v>0</v>
      </c>
      <c r="BF72" s="500">
        <f t="shared" si="42"/>
        <v>0</v>
      </c>
      <c r="BG72" s="500">
        <f t="shared" si="42"/>
        <v>0</v>
      </c>
      <c r="BH72" s="500">
        <f t="shared" si="42"/>
        <v>0</v>
      </c>
      <c r="BI72" s="500">
        <f t="shared" si="42"/>
        <v>0</v>
      </c>
      <c r="BJ72" s="500">
        <f t="shared" si="42"/>
        <v>0</v>
      </c>
      <c r="BK72" s="500">
        <f t="shared" si="42"/>
        <v>0</v>
      </c>
      <c r="BL72" s="500">
        <f t="shared" si="42"/>
        <v>0</v>
      </c>
      <c r="BM72" s="500">
        <f t="shared" si="42"/>
        <v>0</v>
      </c>
      <c r="BN72" s="500">
        <f t="shared" si="42"/>
        <v>0</v>
      </c>
      <c r="BO72" s="500">
        <f t="shared" si="42"/>
        <v>0</v>
      </c>
      <c r="BP72" s="500">
        <f t="shared" si="42"/>
        <v>0</v>
      </c>
      <c r="BQ72" s="500">
        <f t="shared" ref="BQ72:BU72" si="43">SUM(BQ64:BQ68)</f>
        <v>0</v>
      </c>
      <c r="BR72" s="500">
        <f t="shared" si="43"/>
        <v>0</v>
      </c>
      <c r="BS72" s="500">
        <f t="shared" si="43"/>
        <v>0</v>
      </c>
      <c r="BT72" s="500">
        <f t="shared" si="43"/>
        <v>0</v>
      </c>
      <c r="BU72" s="500">
        <f t="shared" si="43"/>
        <v>0</v>
      </c>
    </row>
    <row r="73" spans="1:73" s="24" customFormat="1" ht="12" customHeight="1" x14ac:dyDescent="0.25">
      <c r="A73" s="6" t="s">
        <v>79</v>
      </c>
      <c r="B73" s="495">
        <f t="shared" si="34"/>
        <v>0</v>
      </c>
      <c r="C73" s="499">
        <f t="shared" si="37"/>
        <v>0</v>
      </c>
      <c r="D73" s="500">
        <f>SUM(D69:D72)</f>
        <v>0</v>
      </c>
      <c r="E73" s="500">
        <f t="shared" ref="E73:BP73" si="44">SUM(E69:E72)</f>
        <v>0</v>
      </c>
      <c r="F73" s="500">
        <f t="shared" si="44"/>
        <v>0</v>
      </c>
      <c r="G73" s="500">
        <f t="shared" si="44"/>
        <v>0</v>
      </c>
      <c r="H73" s="500">
        <f t="shared" si="44"/>
        <v>0</v>
      </c>
      <c r="I73" s="500">
        <f t="shared" si="44"/>
        <v>0</v>
      </c>
      <c r="J73" s="500">
        <f t="shared" si="44"/>
        <v>0</v>
      </c>
      <c r="K73" s="500">
        <f t="shared" si="44"/>
        <v>0</v>
      </c>
      <c r="L73" s="500">
        <f t="shared" si="44"/>
        <v>0</v>
      </c>
      <c r="M73" s="500">
        <f t="shared" si="44"/>
        <v>0</v>
      </c>
      <c r="N73" s="500">
        <f t="shared" si="44"/>
        <v>0</v>
      </c>
      <c r="O73" s="500">
        <f t="shared" si="44"/>
        <v>0</v>
      </c>
      <c r="P73" s="500">
        <f t="shared" si="44"/>
        <v>0</v>
      </c>
      <c r="Q73" s="500">
        <f t="shared" si="44"/>
        <v>0</v>
      </c>
      <c r="R73" s="500">
        <f t="shared" si="44"/>
        <v>0</v>
      </c>
      <c r="S73" s="500">
        <f t="shared" si="44"/>
        <v>0</v>
      </c>
      <c r="T73" s="500">
        <f t="shared" si="44"/>
        <v>0</v>
      </c>
      <c r="U73" s="500">
        <f t="shared" si="44"/>
        <v>0</v>
      </c>
      <c r="V73" s="500">
        <f t="shared" si="44"/>
        <v>0</v>
      </c>
      <c r="W73" s="500">
        <f t="shared" si="44"/>
        <v>0</v>
      </c>
      <c r="X73" s="500">
        <f t="shared" si="44"/>
        <v>0</v>
      </c>
      <c r="Y73" s="500">
        <f t="shared" si="44"/>
        <v>0</v>
      </c>
      <c r="Z73" s="500">
        <f t="shared" si="44"/>
        <v>0</v>
      </c>
      <c r="AA73" s="500">
        <f t="shared" si="44"/>
        <v>0</v>
      </c>
      <c r="AB73" s="500">
        <f t="shared" si="44"/>
        <v>0</v>
      </c>
      <c r="AC73" s="500">
        <f t="shared" si="44"/>
        <v>0</v>
      </c>
      <c r="AD73" s="500">
        <f t="shared" si="44"/>
        <v>0</v>
      </c>
      <c r="AE73" s="500">
        <f t="shared" si="44"/>
        <v>0</v>
      </c>
      <c r="AF73" s="500">
        <f t="shared" si="44"/>
        <v>0</v>
      </c>
      <c r="AG73" s="500">
        <f t="shared" si="44"/>
        <v>0</v>
      </c>
      <c r="AH73" s="500">
        <f t="shared" si="44"/>
        <v>0</v>
      </c>
      <c r="AI73" s="500">
        <f t="shared" si="44"/>
        <v>0</v>
      </c>
      <c r="AJ73" s="500">
        <f t="shared" si="44"/>
        <v>0</v>
      </c>
      <c r="AK73" s="500">
        <f t="shared" si="44"/>
        <v>0</v>
      </c>
      <c r="AL73" s="500">
        <f t="shared" si="44"/>
        <v>0</v>
      </c>
      <c r="AM73" s="500">
        <f t="shared" si="44"/>
        <v>0</v>
      </c>
      <c r="AN73" s="500">
        <f t="shared" si="44"/>
        <v>0</v>
      </c>
      <c r="AO73" s="500">
        <f t="shared" si="44"/>
        <v>0</v>
      </c>
      <c r="AP73" s="500">
        <f t="shared" si="44"/>
        <v>0</v>
      </c>
      <c r="AQ73" s="500">
        <f t="shared" si="44"/>
        <v>0</v>
      </c>
      <c r="AR73" s="500">
        <f t="shared" si="44"/>
        <v>0</v>
      </c>
      <c r="AS73" s="500">
        <f t="shared" si="44"/>
        <v>0</v>
      </c>
      <c r="AT73" s="500">
        <f t="shared" si="44"/>
        <v>0</v>
      </c>
      <c r="AU73" s="500">
        <f t="shared" si="44"/>
        <v>0</v>
      </c>
      <c r="AV73" s="500">
        <f t="shared" si="44"/>
        <v>0</v>
      </c>
      <c r="AW73" s="500">
        <f t="shared" si="44"/>
        <v>0</v>
      </c>
      <c r="AX73" s="500">
        <f t="shared" si="44"/>
        <v>0</v>
      </c>
      <c r="AY73" s="500">
        <f t="shared" si="44"/>
        <v>0</v>
      </c>
      <c r="AZ73" s="500">
        <f t="shared" si="44"/>
        <v>0</v>
      </c>
      <c r="BA73" s="500">
        <f t="shared" si="44"/>
        <v>0</v>
      </c>
      <c r="BB73" s="500">
        <f t="shared" si="44"/>
        <v>0</v>
      </c>
      <c r="BC73" s="500">
        <f t="shared" si="44"/>
        <v>0</v>
      </c>
      <c r="BD73" s="500">
        <f t="shared" si="44"/>
        <v>0</v>
      </c>
      <c r="BE73" s="500">
        <f t="shared" si="44"/>
        <v>0</v>
      </c>
      <c r="BF73" s="500">
        <f t="shared" si="44"/>
        <v>0</v>
      </c>
      <c r="BG73" s="500">
        <f t="shared" si="44"/>
        <v>0</v>
      </c>
      <c r="BH73" s="500">
        <f t="shared" si="44"/>
        <v>0</v>
      </c>
      <c r="BI73" s="500">
        <f t="shared" si="44"/>
        <v>0</v>
      </c>
      <c r="BJ73" s="500">
        <f t="shared" si="44"/>
        <v>0</v>
      </c>
      <c r="BK73" s="500">
        <f t="shared" si="44"/>
        <v>0</v>
      </c>
      <c r="BL73" s="500">
        <f t="shared" si="44"/>
        <v>0</v>
      </c>
      <c r="BM73" s="500">
        <f t="shared" si="44"/>
        <v>0</v>
      </c>
      <c r="BN73" s="500">
        <f t="shared" si="44"/>
        <v>0</v>
      </c>
      <c r="BO73" s="500">
        <f t="shared" si="44"/>
        <v>0</v>
      </c>
      <c r="BP73" s="500">
        <f t="shared" si="44"/>
        <v>0</v>
      </c>
      <c r="BQ73" s="500">
        <f t="shared" ref="BQ73:BU73" si="45">SUM(BQ69:BQ72)</f>
        <v>0</v>
      </c>
      <c r="BR73" s="500">
        <f t="shared" si="45"/>
        <v>0</v>
      </c>
      <c r="BS73" s="500">
        <f t="shared" si="45"/>
        <v>0</v>
      </c>
      <c r="BT73" s="500">
        <f t="shared" si="45"/>
        <v>0</v>
      </c>
      <c r="BU73" s="500">
        <f t="shared" si="45"/>
        <v>0</v>
      </c>
    </row>
    <row r="74" spans="1:73" s="66" customFormat="1" ht="12" customHeight="1" x14ac:dyDescent="0.2">
      <c r="A74" s="72"/>
      <c r="B74" s="7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c r="AV74" s="191"/>
      <c r="AW74" s="191"/>
      <c r="AX74" s="191"/>
      <c r="AY74" s="191"/>
      <c r="AZ74" s="191"/>
      <c r="BA74" s="191"/>
      <c r="BB74" s="191"/>
      <c r="BC74" s="191"/>
      <c r="BD74" s="191"/>
      <c r="BE74" s="191"/>
      <c r="BF74" s="191"/>
      <c r="BG74" s="191"/>
      <c r="BH74" s="191"/>
      <c r="BI74" s="191"/>
      <c r="BJ74" s="191"/>
      <c r="BK74" s="191"/>
      <c r="BL74" s="191"/>
      <c r="BM74" s="191"/>
      <c r="BN74" s="191"/>
      <c r="BO74" s="191"/>
      <c r="BP74" s="191"/>
    </row>
    <row r="75" spans="1:73" s="8" customFormat="1" ht="12" customHeight="1" x14ac:dyDescent="0.25">
      <c r="A75" s="68" t="s">
        <v>602</v>
      </c>
      <c r="B75" s="80" t="s">
        <v>424</v>
      </c>
      <c r="C75" s="242" t="s">
        <v>358</v>
      </c>
      <c r="D75" s="252" t="str">
        <f t="shared" ref="D75:AI75" si="46">D4</f>
        <v/>
      </c>
      <c r="E75" s="252" t="str">
        <f t="shared" si="46"/>
        <v/>
      </c>
      <c r="F75" s="252" t="str">
        <f t="shared" si="46"/>
        <v/>
      </c>
      <c r="G75" s="252" t="str">
        <f t="shared" si="46"/>
        <v/>
      </c>
      <c r="H75" s="252" t="str">
        <f t="shared" si="46"/>
        <v/>
      </c>
      <c r="I75" s="252" t="str">
        <f t="shared" si="46"/>
        <v/>
      </c>
      <c r="J75" s="252" t="str">
        <f t="shared" si="46"/>
        <v/>
      </c>
      <c r="K75" s="252" t="str">
        <f t="shared" si="46"/>
        <v/>
      </c>
      <c r="L75" s="252" t="str">
        <f t="shared" si="46"/>
        <v/>
      </c>
      <c r="M75" s="252" t="str">
        <f t="shared" si="46"/>
        <v/>
      </c>
      <c r="N75" s="252" t="str">
        <f t="shared" si="46"/>
        <v/>
      </c>
      <c r="O75" s="252" t="str">
        <f t="shared" si="46"/>
        <v/>
      </c>
      <c r="P75" s="252" t="str">
        <f t="shared" si="46"/>
        <v/>
      </c>
      <c r="Q75" s="252" t="str">
        <f t="shared" si="46"/>
        <v/>
      </c>
      <c r="R75" s="252" t="str">
        <f t="shared" si="46"/>
        <v/>
      </c>
      <c r="S75" s="252" t="str">
        <f t="shared" si="46"/>
        <v/>
      </c>
      <c r="T75" s="252" t="str">
        <f t="shared" si="46"/>
        <v/>
      </c>
      <c r="U75" s="252" t="str">
        <f t="shared" si="46"/>
        <v/>
      </c>
      <c r="V75" s="252" t="str">
        <f t="shared" si="46"/>
        <v/>
      </c>
      <c r="W75" s="252" t="str">
        <f t="shared" si="46"/>
        <v/>
      </c>
      <c r="X75" s="252" t="str">
        <f t="shared" si="46"/>
        <v/>
      </c>
      <c r="Y75" s="252" t="str">
        <f t="shared" si="46"/>
        <v/>
      </c>
      <c r="Z75" s="252" t="str">
        <f t="shared" si="46"/>
        <v/>
      </c>
      <c r="AA75" s="252" t="str">
        <f t="shared" si="46"/>
        <v/>
      </c>
      <c r="AB75" s="252" t="str">
        <f t="shared" si="46"/>
        <v/>
      </c>
      <c r="AC75" s="252" t="str">
        <f t="shared" si="46"/>
        <v/>
      </c>
      <c r="AD75" s="252" t="str">
        <f t="shared" si="46"/>
        <v/>
      </c>
      <c r="AE75" s="252" t="str">
        <f t="shared" si="46"/>
        <v/>
      </c>
      <c r="AF75" s="252" t="str">
        <f t="shared" si="46"/>
        <v/>
      </c>
      <c r="AG75" s="252" t="str">
        <f t="shared" si="46"/>
        <v/>
      </c>
      <c r="AH75" s="252" t="str">
        <f t="shared" si="46"/>
        <v/>
      </c>
      <c r="AI75" s="252" t="str">
        <f t="shared" si="46"/>
        <v/>
      </c>
      <c r="AJ75" s="252" t="str">
        <f t="shared" ref="AJ75:BP75" si="47">AJ4</f>
        <v/>
      </c>
      <c r="AK75" s="252" t="str">
        <f t="shared" si="47"/>
        <v/>
      </c>
      <c r="AL75" s="252" t="str">
        <f t="shared" si="47"/>
        <v/>
      </c>
      <c r="AM75" s="252" t="str">
        <f t="shared" si="47"/>
        <v/>
      </c>
      <c r="AN75" s="252" t="str">
        <f t="shared" si="47"/>
        <v/>
      </c>
      <c r="AO75" s="252" t="str">
        <f t="shared" si="47"/>
        <v/>
      </c>
      <c r="AP75" s="252" t="str">
        <f t="shared" si="47"/>
        <v/>
      </c>
      <c r="AQ75" s="252" t="str">
        <f t="shared" si="47"/>
        <v/>
      </c>
      <c r="AR75" s="252" t="str">
        <f t="shared" si="47"/>
        <v/>
      </c>
      <c r="AS75" s="252" t="str">
        <f t="shared" si="47"/>
        <v/>
      </c>
      <c r="AT75" s="252" t="str">
        <f t="shared" si="47"/>
        <v/>
      </c>
      <c r="AU75" s="252" t="str">
        <f t="shared" si="47"/>
        <v/>
      </c>
      <c r="AV75" s="252" t="str">
        <f t="shared" si="47"/>
        <v/>
      </c>
      <c r="AW75" s="252" t="str">
        <f t="shared" si="47"/>
        <v/>
      </c>
      <c r="AX75" s="252" t="str">
        <f t="shared" si="47"/>
        <v/>
      </c>
      <c r="AY75" s="252" t="str">
        <f t="shared" si="47"/>
        <v/>
      </c>
      <c r="AZ75" s="252" t="str">
        <f t="shared" si="47"/>
        <v/>
      </c>
      <c r="BA75" s="252" t="str">
        <f t="shared" si="47"/>
        <v/>
      </c>
      <c r="BB75" s="252" t="str">
        <f t="shared" si="47"/>
        <v/>
      </c>
      <c r="BC75" s="252" t="str">
        <f t="shared" si="47"/>
        <v/>
      </c>
      <c r="BD75" s="252" t="str">
        <f t="shared" si="47"/>
        <v/>
      </c>
      <c r="BE75" s="252" t="str">
        <f t="shared" si="47"/>
        <v/>
      </c>
      <c r="BF75" s="252" t="str">
        <f t="shared" si="47"/>
        <v/>
      </c>
      <c r="BG75" s="252" t="str">
        <f t="shared" si="47"/>
        <v/>
      </c>
      <c r="BH75" s="252" t="str">
        <f t="shared" si="47"/>
        <v/>
      </c>
      <c r="BI75" s="252" t="str">
        <f t="shared" si="47"/>
        <v/>
      </c>
      <c r="BJ75" s="252" t="str">
        <f t="shared" si="47"/>
        <v/>
      </c>
      <c r="BK75" s="252" t="str">
        <f t="shared" si="47"/>
        <v/>
      </c>
      <c r="BL75" s="252" t="str">
        <f t="shared" si="47"/>
        <v/>
      </c>
      <c r="BM75" s="252" t="str">
        <f t="shared" si="47"/>
        <v/>
      </c>
      <c r="BN75" s="252" t="str">
        <f t="shared" si="47"/>
        <v/>
      </c>
      <c r="BO75" s="252" t="str">
        <f t="shared" si="47"/>
        <v/>
      </c>
      <c r="BP75" s="252" t="str">
        <f t="shared" si="47"/>
        <v/>
      </c>
      <c r="BQ75" s="252" t="str">
        <f t="shared" ref="BQ75:BU75" si="48">BQ4</f>
        <v/>
      </c>
      <c r="BR75" s="252" t="str">
        <f t="shared" si="48"/>
        <v/>
      </c>
      <c r="BS75" s="252" t="str">
        <f t="shared" si="48"/>
        <v/>
      </c>
      <c r="BT75" s="252" t="str">
        <f t="shared" si="48"/>
        <v/>
      </c>
      <c r="BU75" s="252" t="str">
        <f t="shared" si="48"/>
        <v/>
      </c>
    </row>
    <row r="76" spans="1:73" s="264" customFormat="1" x14ac:dyDescent="0.2">
      <c r="A76" s="168"/>
      <c r="B76" s="627"/>
      <c r="C76" s="266">
        <f t="shared" ref="C76:C80" si="49">SUM(D76:BU76)</f>
        <v>0</v>
      </c>
      <c r="D76" s="433"/>
      <c r="E76" s="433"/>
      <c r="F76" s="433"/>
      <c r="G76" s="433"/>
      <c r="H76" s="433"/>
      <c r="I76" s="433"/>
      <c r="J76" s="433"/>
      <c r="K76" s="433"/>
      <c r="L76" s="433"/>
      <c r="M76" s="433"/>
      <c r="N76" s="433"/>
      <c r="O76" s="433"/>
      <c r="P76" s="433"/>
      <c r="Q76" s="433"/>
      <c r="R76" s="433"/>
      <c r="S76" s="433"/>
      <c r="T76" s="433"/>
      <c r="U76" s="433"/>
      <c r="V76" s="433"/>
      <c r="W76" s="433"/>
      <c r="X76" s="433"/>
      <c r="Y76" s="433"/>
      <c r="Z76" s="433"/>
      <c r="AA76" s="433"/>
      <c r="AB76" s="433"/>
      <c r="AC76" s="433"/>
      <c r="AD76" s="433"/>
      <c r="AE76" s="433"/>
      <c r="AF76" s="433"/>
      <c r="AG76" s="433"/>
      <c r="AH76" s="433"/>
      <c r="AI76" s="433"/>
      <c r="AJ76" s="433"/>
      <c r="AK76" s="433"/>
      <c r="AL76" s="433"/>
      <c r="AM76" s="433"/>
      <c r="AN76" s="433"/>
      <c r="AO76" s="433"/>
      <c r="AP76" s="433"/>
      <c r="AQ76" s="433"/>
      <c r="AR76" s="433"/>
      <c r="AS76" s="433"/>
      <c r="AT76" s="433"/>
      <c r="AU76" s="433"/>
      <c r="AV76" s="433"/>
      <c r="AW76" s="433"/>
      <c r="AX76" s="433"/>
      <c r="AY76" s="433"/>
      <c r="AZ76" s="433"/>
      <c r="BA76" s="433"/>
      <c r="BB76" s="433"/>
      <c r="BC76" s="433"/>
      <c r="BD76" s="433"/>
      <c r="BE76" s="433"/>
      <c r="BF76" s="433"/>
      <c r="BG76" s="433"/>
      <c r="BH76" s="433"/>
      <c r="BI76" s="433"/>
      <c r="BJ76" s="433"/>
      <c r="BK76" s="433"/>
      <c r="BL76" s="433"/>
      <c r="BM76" s="433"/>
      <c r="BN76" s="433"/>
      <c r="BO76" s="433"/>
      <c r="BP76" s="433"/>
      <c r="BQ76" s="433"/>
      <c r="BR76" s="433"/>
      <c r="BS76" s="433"/>
      <c r="BT76" s="433"/>
      <c r="BU76" s="433"/>
    </row>
    <row r="77" spans="1:73" s="264" customFormat="1" x14ac:dyDescent="0.2">
      <c r="A77" s="168"/>
      <c r="B77" s="625"/>
      <c r="C77" s="266">
        <f t="shared" si="49"/>
        <v>0</v>
      </c>
      <c r="D77" s="433"/>
      <c r="E77" s="433"/>
      <c r="F77" s="433"/>
      <c r="G77" s="433"/>
      <c r="H77" s="433"/>
      <c r="I77" s="433"/>
      <c r="J77" s="433"/>
      <c r="K77" s="433"/>
      <c r="L77" s="433"/>
      <c r="M77" s="433"/>
      <c r="N77" s="433"/>
      <c r="O77" s="433"/>
      <c r="P77" s="433"/>
      <c r="Q77" s="433"/>
      <c r="R77" s="433"/>
      <c r="S77" s="433"/>
      <c r="T77" s="433"/>
      <c r="U77" s="433"/>
      <c r="V77" s="433"/>
      <c r="W77" s="433"/>
      <c r="X77" s="433"/>
      <c r="Y77" s="433"/>
      <c r="Z77" s="433"/>
      <c r="AA77" s="433"/>
      <c r="AB77" s="433"/>
      <c r="AC77" s="433"/>
      <c r="AD77" s="433"/>
      <c r="AE77" s="433"/>
      <c r="AF77" s="433"/>
      <c r="AG77" s="433"/>
      <c r="AH77" s="433"/>
      <c r="AI77" s="433"/>
      <c r="AJ77" s="433"/>
      <c r="AK77" s="433"/>
      <c r="AL77" s="433"/>
      <c r="AM77" s="433"/>
      <c r="AN77" s="433"/>
      <c r="AO77" s="433"/>
      <c r="AP77" s="433"/>
      <c r="AQ77" s="433"/>
      <c r="AR77" s="433"/>
      <c r="AS77" s="433"/>
      <c r="AT77" s="433"/>
      <c r="AU77" s="433"/>
      <c r="AV77" s="433"/>
      <c r="AW77" s="433"/>
      <c r="AX77" s="433"/>
      <c r="AY77" s="433"/>
      <c r="AZ77" s="433"/>
      <c r="BA77" s="433"/>
      <c r="BB77" s="433"/>
      <c r="BC77" s="433"/>
      <c r="BD77" s="433"/>
      <c r="BE77" s="433"/>
      <c r="BF77" s="433"/>
      <c r="BG77" s="433"/>
      <c r="BH77" s="433"/>
      <c r="BI77" s="433"/>
      <c r="BJ77" s="433"/>
      <c r="BK77" s="433"/>
      <c r="BL77" s="433"/>
      <c r="BM77" s="433"/>
      <c r="BN77" s="433"/>
      <c r="BO77" s="433"/>
      <c r="BP77" s="433"/>
      <c r="BQ77" s="433"/>
      <c r="BR77" s="433"/>
      <c r="BS77" s="433"/>
      <c r="BT77" s="433"/>
      <c r="BU77" s="433"/>
    </row>
    <row r="78" spans="1:73" s="264" customFormat="1" x14ac:dyDescent="0.2">
      <c r="A78" s="168"/>
      <c r="B78" s="625"/>
      <c r="C78" s="266">
        <f t="shared" si="49"/>
        <v>0</v>
      </c>
      <c r="D78" s="433"/>
      <c r="E78" s="433"/>
      <c r="F78" s="433"/>
      <c r="G78" s="433"/>
      <c r="H78" s="433"/>
      <c r="I78" s="433"/>
      <c r="J78" s="433"/>
      <c r="K78" s="433"/>
      <c r="L78" s="433"/>
      <c r="M78" s="433"/>
      <c r="N78" s="433"/>
      <c r="O78" s="433"/>
      <c r="P78" s="433"/>
      <c r="Q78" s="433"/>
      <c r="R78" s="433"/>
      <c r="S78" s="433"/>
      <c r="T78" s="433"/>
      <c r="U78" s="433"/>
      <c r="V78" s="433"/>
      <c r="W78" s="433"/>
      <c r="X78" s="433"/>
      <c r="Y78" s="433"/>
      <c r="Z78" s="433"/>
      <c r="AA78" s="433"/>
      <c r="AB78" s="433"/>
      <c r="AC78" s="433"/>
      <c r="AD78" s="433"/>
      <c r="AE78" s="433"/>
      <c r="AF78" s="433"/>
      <c r="AG78" s="433"/>
      <c r="AH78" s="433"/>
      <c r="AI78" s="433"/>
      <c r="AJ78" s="433"/>
      <c r="AK78" s="433"/>
      <c r="AL78" s="433"/>
      <c r="AM78" s="433"/>
      <c r="AN78" s="433"/>
      <c r="AO78" s="433"/>
      <c r="AP78" s="433"/>
      <c r="AQ78" s="433"/>
      <c r="AR78" s="433"/>
      <c r="AS78" s="433"/>
      <c r="AT78" s="433"/>
      <c r="AU78" s="433"/>
      <c r="AV78" s="433"/>
      <c r="AW78" s="433"/>
      <c r="AX78" s="433"/>
      <c r="AY78" s="433"/>
      <c r="AZ78" s="433"/>
      <c r="BA78" s="433"/>
      <c r="BB78" s="433"/>
      <c r="BC78" s="433"/>
      <c r="BD78" s="433"/>
      <c r="BE78" s="433"/>
      <c r="BF78" s="433"/>
      <c r="BG78" s="433"/>
      <c r="BH78" s="433"/>
      <c r="BI78" s="433"/>
      <c r="BJ78" s="433"/>
      <c r="BK78" s="433"/>
      <c r="BL78" s="433"/>
      <c r="BM78" s="433"/>
      <c r="BN78" s="433"/>
      <c r="BO78" s="433"/>
      <c r="BP78" s="433"/>
      <c r="BQ78" s="433"/>
      <c r="BR78" s="433"/>
      <c r="BS78" s="433"/>
      <c r="BT78" s="433"/>
      <c r="BU78" s="433"/>
    </row>
    <row r="79" spans="1:73" s="264" customFormat="1" x14ac:dyDescent="0.2">
      <c r="A79" s="168"/>
      <c r="B79" s="625"/>
      <c r="C79" s="266">
        <f t="shared" si="49"/>
        <v>0</v>
      </c>
      <c r="D79" s="433"/>
      <c r="E79" s="433"/>
      <c r="F79" s="433"/>
      <c r="G79" s="433"/>
      <c r="H79" s="433"/>
      <c r="I79" s="433"/>
      <c r="J79" s="433"/>
      <c r="K79" s="433"/>
      <c r="L79" s="433"/>
      <c r="M79" s="433"/>
      <c r="N79" s="433"/>
      <c r="O79" s="433"/>
      <c r="P79" s="433"/>
      <c r="Q79" s="433"/>
      <c r="R79" s="433"/>
      <c r="S79" s="433"/>
      <c r="T79" s="433"/>
      <c r="U79" s="433"/>
      <c r="V79" s="433"/>
      <c r="W79" s="433"/>
      <c r="X79" s="433"/>
      <c r="Y79" s="433"/>
      <c r="Z79" s="433"/>
      <c r="AA79" s="433"/>
      <c r="AB79" s="433"/>
      <c r="AC79" s="433"/>
      <c r="AD79" s="433"/>
      <c r="AE79" s="433"/>
      <c r="AF79" s="433"/>
      <c r="AG79" s="433"/>
      <c r="AH79" s="433"/>
      <c r="AI79" s="433"/>
      <c r="AJ79" s="433"/>
      <c r="AK79" s="433"/>
      <c r="AL79" s="433"/>
      <c r="AM79" s="433"/>
      <c r="AN79" s="433"/>
      <c r="AO79" s="433"/>
      <c r="AP79" s="433"/>
      <c r="AQ79" s="433"/>
      <c r="AR79" s="433"/>
      <c r="AS79" s="433"/>
      <c r="AT79" s="433"/>
      <c r="AU79" s="433"/>
      <c r="AV79" s="433"/>
      <c r="AW79" s="433"/>
      <c r="AX79" s="433"/>
      <c r="AY79" s="433"/>
      <c r="AZ79" s="433"/>
      <c r="BA79" s="433"/>
      <c r="BB79" s="433"/>
      <c r="BC79" s="433"/>
      <c r="BD79" s="433"/>
      <c r="BE79" s="433"/>
      <c r="BF79" s="433"/>
      <c r="BG79" s="433"/>
      <c r="BH79" s="433"/>
      <c r="BI79" s="433"/>
      <c r="BJ79" s="433"/>
      <c r="BK79" s="433"/>
      <c r="BL79" s="433"/>
      <c r="BM79" s="433"/>
      <c r="BN79" s="433"/>
      <c r="BO79" s="433"/>
      <c r="BP79" s="433"/>
      <c r="BQ79" s="433"/>
      <c r="BR79" s="433"/>
      <c r="BS79" s="433"/>
      <c r="BT79" s="433"/>
      <c r="BU79" s="433"/>
    </row>
    <row r="80" spans="1:73" s="264" customFormat="1" x14ac:dyDescent="0.2">
      <c r="A80" s="168"/>
      <c r="B80" s="626"/>
      <c r="C80" s="266">
        <f t="shared" si="49"/>
        <v>0</v>
      </c>
      <c r="D80" s="433"/>
      <c r="E80" s="433"/>
      <c r="F80" s="433"/>
      <c r="G80" s="433"/>
      <c r="H80" s="433"/>
      <c r="I80" s="433"/>
      <c r="J80" s="433"/>
      <c r="K80" s="433"/>
      <c r="L80" s="433"/>
      <c r="M80" s="433"/>
      <c r="N80" s="433"/>
      <c r="O80" s="433"/>
      <c r="P80" s="433"/>
      <c r="Q80" s="433"/>
      <c r="R80" s="433"/>
      <c r="S80" s="433"/>
      <c r="T80" s="433"/>
      <c r="U80" s="433"/>
      <c r="V80" s="433"/>
      <c r="W80" s="433"/>
      <c r="X80" s="433"/>
      <c r="Y80" s="433"/>
      <c r="Z80" s="433"/>
      <c r="AA80" s="433"/>
      <c r="AB80" s="433"/>
      <c r="AC80" s="433"/>
      <c r="AD80" s="433"/>
      <c r="AE80" s="433"/>
      <c r="AF80" s="433"/>
      <c r="AG80" s="433"/>
      <c r="AH80" s="433"/>
      <c r="AI80" s="433"/>
      <c r="AJ80" s="433"/>
      <c r="AK80" s="433"/>
      <c r="AL80" s="433"/>
      <c r="AM80" s="433"/>
      <c r="AN80" s="433"/>
      <c r="AO80" s="433"/>
      <c r="AP80" s="433"/>
      <c r="AQ80" s="433"/>
      <c r="AR80" s="433"/>
      <c r="AS80" s="433"/>
      <c r="AT80" s="433"/>
      <c r="AU80" s="433"/>
      <c r="AV80" s="433"/>
      <c r="AW80" s="433"/>
      <c r="AX80" s="433"/>
      <c r="AY80" s="433"/>
      <c r="AZ80" s="433"/>
      <c r="BA80" s="433"/>
      <c r="BB80" s="433"/>
      <c r="BC80" s="433"/>
      <c r="BD80" s="433"/>
      <c r="BE80" s="433"/>
      <c r="BF80" s="433"/>
      <c r="BG80" s="433"/>
      <c r="BH80" s="433"/>
      <c r="BI80" s="433"/>
      <c r="BJ80" s="433"/>
      <c r="BK80" s="433"/>
      <c r="BL80" s="433"/>
      <c r="BM80" s="433"/>
      <c r="BN80" s="433"/>
      <c r="BO80" s="433"/>
      <c r="BP80" s="433"/>
      <c r="BQ80" s="433"/>
      <c r="BR80" s="433"/>
      <c r="BS80" s="433"/>
      <c r="BT80" s="433"/>
      <c r="BU80" s="433"/>
    </row>
    <row r="81" spans="1:73" s="505" customFormat="1" ht="12" customHeight="1" x14ac:dyDescent="0.25">
      <c r="A81" s="6" t="s">
        <v>80</v>
      </c>
      <c r="B81" s="495">
        <f>B120</f>
        <v>0</v>
      </c>
      <c r="C81" s="499">
        <f>SUM(D81:BU81)</f>
        <v>0</v>
      </c>
      <c r="D81" s="503">
        <f t="shared" ref="D81:BO81" si="50">SUM(D76:D80)</f>
        <v>0</v>
      </c>
      <c r="E81" s="503">
        <f t="shared" si="50"/>
        <v>0</v>
      </c>
      <c r="F81" s="503">
        <f t="shared" si="50"/>
        <v>0</v>
      </c>
      <c r="G81" s="503">
        <f t="shared" si="50"/>
        <v>0</v>
      </c>
      <c r="H81" s="503">
        <f t="shared" si="50"/>
        <v>0</v>
      </c>
      <c r="I81" s="503">
        <f t="shared" si="50"/>
        <v>0</v>
      </c>
      <c r="J81" s="503">
        <f t="shared" si="50"/>
        <v>0</v>
      </c>
      <c r="K81" s="503">
        <f t="shared" si="50"/>
        <v>0</v>
      </c>
      <c r="L81" s="503">
        <f t="shared" si="50"/>
        <v>0</v>
      </c>
      <c r="M81" s="503">
        <f t="shared" si="50"/>
        <v>0</v>
      </c>
      <c r="N81" s="503">
        <f t="shared" si="50"/>
        <v>0</v>
      </c>
      <c r="O81" s="503">
        <f t="shared" si="50"/>
        <v>0</v>
      </c>
      <c r="P81" s="503">
        <f t="shared" si="50"/>
        <v>0</v>
      </c>
      <c r="Q81" s="503">
        <f t="shared" si="50"/>
        <v>0</v>
      </c>
      <c r="R81" s="503">
        <f t="shared" si="50"/>
        <v>0</v>
      </c>
      <c r="S81" s="503">
        <f t="shared" si="50"/>
        <v>0</v>
      </c>
      <c r="T81" s="503">
        <f t="shared" si="50"/>
        <v>0</v>
      </c>
      <c r="U81" s="503">
        <f t="shared" si="50"/>
        <v>0</v>
      </c>
      <c r="V81" s="503">
        <f t="shared" si="50"/>
        <v>0</v>
      </c>
      <c r="W81" s="503">
        <f t="shared" si="50"/>
        <v>0</v>
      </c>
      <c r="X81" s="503">
        <f t="shared" si="50"/>
        <v>0</v>
      </c>
      <c r="Y81" s="503">
        <f t="shared" si="50"/>
        <v>0</v>
      </c>
      <c r="Z81" s="503">
        <f t="shared" si="50"/>
        <v>0</v>
      </c>
      <c r="AA81" s="503">
        <f t="shared" si="50"/>
        <v>0</v>
      </c>
      <c r="AB81" s="503">
        <f t="shared" si="50"/>
        <v>0</v>
      </c>
      <c r="AC81" s="503">
        <f t="shared" si="50"/>
        <v>0</v>
      </c>
      <c r="AD81" s="503">
        <f t="shared" si="50"/>
        <v>0</v>
      </c>
      <c r="AE81" s="503">
        <f t="shared" si="50"/>
        <v>0</v>
      </c>
      <c r="AF81" s="503">
        <f t="shared" si="50"/>
        <v>0</v>
      </c>
      <c r="AG81" s="503">
        <f t="shared" si="50"/>
        <v>0</v>
      </c>
      <c r="AH81" s="503">
        <f t="shared" si="50"/>
        <v>0</v>
      </c>
      <c r="AI81" s="503">
        <f t="shared" si="50"/>
        <v>0</v>
      </c>
      <c r="AJ81" s="503">
        <f t="shared" si="50"/>
        <v>0</v>
      </c>
      <c r="AK81" s="503">
        <f t="shared" si="50"/>
        <v>0</v>
      </c>
      <c r="AL81" s="503">
        <f t="shared" si="50"/>
        <v>0</v>
      </c>
      <c r="AM81" s="503">
        <f t="shared" si="50"/>
        <v>0</v>
      </c>
      <c r="AN81" s="503">
        <f t="shared" si="50"/>
        <v>0</v>
      </c>
      <c r="AO81" s="503">
        <f t="shared" si="50"/>
        <v>0</v>
      </c>
      <c r="AP81" s="503">
        <f t="shared" si="50"/>
        <v>0</v>
      </c>
      <c r="AQ81" s="503">
        <f t="shared" si="50"/>
        <v>0</v>
      </c>
      <c r="AR81" s="503">
        <f t="shared" si="50"/>
        <v>0</v>
      </c>
      <c r="AS81" s="503">
        <f t="shared" si="50"/>
        <v>0</v>
      </c>
      <c r="AT81" s="503">
        <f t="shared" si="50"/>
        <v>0</v>
      </c>
      <c r="AU81" s="503">
        <f t="shared" si="50"/>
        <v>0</v>
      </c>
      <c r="AV81" s="503">
        <f t="shared" si="50"/>
        <v>0</v>
      </c>
      <c r="AW81" s="503">
        <f t="shared" si="50"/>
        <v>0</v>
      </c>
      <c r="AX81" s="503">
        <f t="shared" si="50"/>
        <v>0</v>
      </c>
      <c r="AY81" s="503">
        <f t="shared" si="50"/>
        <v>0</v>
      </c>
      <c r="AZ81" s="503">
        <f t="shared" si="50"/>
        <v>0</v>
      </c>
      <c r="BA81" s="503">
        <f t="shared" si="50"/>
        <v>0</v>
      </c>
      <c r="BB81" s="503">
        <f t="shared" si="50"/>
        <v>0</v>
      </c>
      <c r="BC81" s="503">
        <f t="shared" si="50"/>
        <v>0</v>
      </c>
      <c r="BD81" s="503">
        <f t="shared" si="50"/>
        <v>0</v>
      </c>
      <c r="BE81" s="503">
        <f t="shared" si="50"/>
        <v>0</v>
      </c>
      <c r="BF81" s="503">
        <f t="shared" si="50"/>
        <v>0</v>
      </c>
      <c r="BG81" s="503">
        <f t="shared" si="50"/>
        <v>0</v>
      </c>
      <c r="BH81" s="503">
        <f t="shared" si="50"/>
        <v>0</v>
      </c>
      <c r="BI81" s="503">
        <f t="shared" si="50"/>
        <v>0</v>
      </c>
      <c r="BJ81" s="503">
        <f t="shared" si="50"/>
        <v>0</v>
      </c>
      <c r="BK81" s="503">
        <f t="shared" si="50"/>
        <v>0</v>
      </c>
      <c r="BL81" s="503">
        <f t="shared" si="50"/>
        <v>0</v>
      </c>
      <c r="BM81" s="503">
        <f t="shared" si="50"/>
        <v>0</v>
      </c>
      <c r="BN81" s="503">
        <f t="shared" si="50"/>
        <v>0</v>
      </c>
      <c r="BO81" s="503">
        <f t="shared" si="50"/>
        <v>0</v>
      </c>
      <c r="BP81" s="503">
        <f t="shared" ref="BP81:BU81" si="51">SUM(BP76:BP80)</f>
        <v>0</v>
      </c>
      <c r="BQ81" s="503">
        <f t="shared" si="51"/>
        <v>0</v>
      </c>
      <c r="BR81" s="503">
        <f t="shared" si="51"/>
        <v>0</v>
      </c>
      <c r="BS81" s="503">
        <f t="shared" si="51"/>
        <v>0</v>
      </c>
      <c r="BT81" s="503">
        <f t="shared" si="51"/>
        <v>0</v>
      </c>
      <c r="BU81" s="503">
        <f t="shared" si="51"/>
        <v>0</v>
      </c>
    </row>
    <row r="82" spans="1:73" s="66" customFormat="1" ht="12" customHeight="1" x14ac:dyDescent="0.2">
      <c r="A82" s="72"/>
      <c r="B82" s="71"/>
      <c r="C82" s="191"/>
      <c r="D82" s="191"/>
      <c r="E82" s="191"/>
      <c r="F82" s="191"/>
      <c r="G82" s="191"/>
      <c r="H82" s="191"/>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1"/>
      <c r="AO82" s="191"/>
      <c r="AP82" s="191"/>
      <c r="AQ82" s="191"/>
      <c r="AR82" s="191"/>
      <c r="AS82" s="191"/>
      <c r="AT82" s="191"/>
      <c r="AU82" s="191"/>
      <c r="AV82" s="191"/>
      <c r="AW82" s="191"/>
      <c r="AX82" s="191"/>
      <c r="AY82" s="191"/>
      <c r="AZ82" s="191"/>
      <c r="BA82" s="191"/>
      <c r="BB82" s="191"/>
      <c r="BC82" s="191"/>
      <c r="BD82" s="191"/>
      <c r="BE82" s="191"/>
      <c r="BF82" s="191"/>
      <c r="BG82" s="191"/>
      <c r="BH82" s="191"/>
      <c r="BI82" s="191"/>
      <c r="BJ82" s="191"/>
      <c r="BK82" s="191"/>
      <c r="BL82" s="191"/>
      <c r="BM82" s="191"/>
      <c r="BN82" s="191"/>
      <c r="BO82" s="191"/>
      <c r="BP82" s="191"/>
    </row>
    <row r="83" spans="1:73" s="8" customFormat="1" ht="12" customHeight="1" x14ac:dyDescent="0.25">
      <c r="A83" s="68" t="s">
        <v>603</v>
      </c>
      <c r="B83" s="80" t="s">
        <v>424</v>
      </c>
      <c r="C83" s="242" t="s">
        <v>358</v>
      </c>
      <c r="D83" s="252" t="str">
        <f t="shared" ref="D83:AI83" si="52">D4</f>
        <v/>
      </c>
      <c r="E83" s="252" t="str">
        <f t="shared" si="52"/>
        <v/>
      </c>
      <c r="F83" s="252" t="str">
        <f t="shared" si="52"/>
        <v/>
      </c>
      <c r="G83" s="252" t="str">
        <f t="shared" si="52"/>
        <v/>
      </c>
      <c r="H83" s="252" t="str">
        <f t="shared" si="52"/>
        <v/>
      </c>
      <c r="I83" s="252" t="str">
        <f t="shared" si="52"/>
        <v/>
      </c>
      <c r="J83" s="252" t="str">
        <f t="shared" si="52"/>
        <v/>
      </c>
      <c r="K83" s="252" t="str">
        <f t="shared" si="52"/>
        <v/>
      </c>
      <c r="L83" s="252" t="str">
        <f t="shared" si="52"/>
        <v/>
      </c>
      <c r="M83" s="252" t="str">
        <f t="shared" si="52"/>
        <v/>
      </c>
      <c r="N83" s="252" t="str">
        <f t="shared" si="52"/>
        <v/>
      </c>
      <c r="O83" s="252" t="str">
        <f t="shared" si="52"/>
        <v/>
      </c>
      <c r="P83" s="252" t="str">
        <f t="shared" si="52"/>
        <v/>
      </c>
      <c r="Q83" s="252" t="str">
        <f t="shared" si="52"/>
        <v/>
      </c>
      <c r="R83" s="252" t="str">
        <f t="shared" si="52"/>
        <v/>
      </c>
      <c r="S83" s="252" t="str">
        <f t="shared" si="52"/>
        <v/>
      </c>
      <c r="T83" s="252" t="str">
        <f t="shared" si="52"/>
        <v/>
      </c>
      <c r="U83" s="252" t="str">
        <f t="shared" si="52"/>
        <v/>
      </c>
      <c r="V83" s="252" t="str">
        <f t="shared" si="52"/>
        <v/>
      </c>
      <c r="W83" s="252" t="str">
        <f t="shared" si="52"/>
        <v/>
      </c>
      <c r="X83" s="252" t="str">
        <f t="shared" si="52"/>
        <v/>
      </c>
      <c r="Y83" s="252" t="str">
        <f t="shared" si="52"/>
        <v/>
      </c>
      <c r="Z83" s="252" t="str">
        <f t="shared" si="52"/>
        <v/>
      </c>
      <c r="AA83" s="252" t="str">
        <f t="shared" si="52"/>
        <v/>
      </c>
      <c r="AB83" s="252" t="str">
        <f t="shared" si="52"/>
        <v/>
      </c>
      <c r="AC83" s="252" t="str">
        <f t="shared" si="52"/>
        <v/>
      </c>
      <c r="AD83" s="252" t="str">
        <f t="shared" si="52"/>
        <v/>
      </c>
      <c r="AE83" s="252" t="str">
        <f t="shared" si="52"/>
        <v/>
      </c>
      <c r="AF83" s="252" t="str">
        <f t="shared" si="52"/>
        <v/>
      </c>
      <c r="AG83" s="252" t="str">
        <f t="shared" si="52"/>
        <v/>
      </c>
      <c r="AH83" s="252" t="str">
        <f t="shared" si="52"/>
        <v/>
      </c>
      <c r="AI83" s="252" t="str">
        <f t="shared" si="52"/>
        <v/>
      </c>
      <c r="AJ83" s="252" t="str">
        <f t="shared" ref="AJ83:BP83" si="53">AJ4</f>
        <v/>
      </c>
      <c r="AK83" s="252" t="str">
        <f t="shared" si="53"/>
        <v/>
      </c>
      <c r="AL83" s="252" t="str">
        <f t="shared" si="53"/>
        <v/>
      </c>
      <c r="AM83" s="252" t="str">
        <f t="shared" si="53"/>
        <v/>
      </c>
      <c r="AN83" s="252" t="str">
        <f t="shared" si="53"/>
        <v/>
      </c>
      <c r="AO83" s="252" t="str">
        <f t="shared" si="53"/>
        <v/>
      </c>
      <c r="AP83" s="252" t="str">
        <f t="shared" si="53"/>
        <v/>
      </c>
      <c r="AQ83" s="252" t="str">
        <f t="shared" si="53"/>
        <v/>
      </c>
      <c r="AR83" s="252" t="str">
        <f t="shared" si="53"/>
        <v/>
      </c>
      <c r="AS83" s="252" t="str">
        <f t="shared" si="53"/>
        <v/>
      </c>
      <c r="AT83" s="252" t="str">
        <f t="shared" si="53"/>
        <v/>
      </c>
      <c r="AU83" s="252" t="str">
        <f t="shared" si="53"/>
        <v/>
      </c>
      <c r="AV83" s="252" t="str">
        <f t="shared" si="53"/>
        <v/>
      </c>
      <c r="AW83" s="252" t="str">
        <f t="shared" si="53"/>
        <v/>
      </c>
      <c r="AX83" s="252" t="str">
        <f t="shared" si="53"/>
        <v/>
      </c>
      <c r="AY83" s="252" t="str">
        <f t="shared" si="53"/>
        <v/>
      </c>
      <c r="AZ83" s="252" t="str">
        <f t="shared" si="53"/>
        <v/>
      </c>
      <c r="BA83" s="252" t="str">
        <f t="shared" si="53"/>
        <v/>
      </c>
      <c r="BB83" s="252" t="str">
        <f t="shared" si="53"/>
        <v/>
      </c>
      <c r="BC83" s="252" t="str">
        <f t="shared" si="53"/>
        <v/>
      </c>
      <c r="BD83" s="252" t="str">
        <f t="shared" si="53"/>
        <v/>
      </c>
      <c r="BE83" s="252" t="str">
        <f t="shared" si="53"/>
        <v/>
      </c>
      <c r="BF83" s="252" t="str">
        <f t="shared" si="53"/>
        <v/>
      </c>
      <c r="BG83" s="252" t="str">
        <f t="shared" si="53"/>
        <v/>
      </c>
      <c r="BH83" s="252" t="str">
        <f t="shared" si="53"/>
        <v/>
      </c>
      <c r="BI83" s="252" t="str">
        <f t="shared" si="53"/>
        <v/>
      </c>
      <c r="BJ83" s="252" t="str">
        <f t="shared" si="53"/>
        <v/>
      </c>
      <c r="BK83" s="252" t="str">
        <f t="shared" si="53"/>
        <v/>
      </c>
      <c r="BL83" s="252" t="str">
        <f t="shared" si="53"/>
        <v/>
      </c>
      <c r="BM83" s="252" t="str">
        <f t="shared" si="53"/>
        <v/>
      </c>
      <c r="BN83" s="252" t="str">
        <f t="shared" si="53"/>
        <v/>
      </c>
      <c r="BO83" s="252" t="str">
        <f t="shared" si="53"/>
        <v/>
      </c>
      <c r="BP83" s="252" t="str">
        <f t="shared" si="53"/>
        <v/>
      </c>
      <c r="BQ83" s="252" t="str">
        <f t="shared" ref="BQ83:BU83" si="54">BQ4</f>
        <v/>
      </c>
      <c r="BR83" s="252" t="str">
        <f t="shared" si="54"/>
        <v/>
      </c>
      <c r="BS83" s="252" t="str">
        <f t="shared" si="54"/>
        <v/>
      </c>
      <c r="BT83" s="252" t="str">
        <f t="shared" si="54"/>
        <v/>
      </c>
      <c r="BU83" s="252" t="str">
        <f t="shared" si="54"/>
        <v/>
      </c>
    </row>
    <row r="84" spans="1:73" s="264" customFormat="1" x14ac:dyDescent="0.2">
      <c r="A84" s="168"/>
      <c r="B84" s="627"/>
      <c r="C84" s="266">
        <f t="shared" ref="C84:C88" si="55">SUM(D84:BU84)</f>
        <v>0</v>
      </c>
      <c r="D84" s="433"/>
      <c r="E84" s="433"/>
      <c r="F84" s="433"/>
      <c r="G84" s="433"/>
      <c r="H84" s="433"/>
      <c r="I84" s="433"/>
      <c r="J84" s="433"/>
      <c r="K84" s="433"/>
      <c r="L84" s="433"/>
      <c r="M84" s="433"/>
      <c r="N84" s="433"/>
      <c r="O84" s="433"/>
      <c r="P84" s="433"/>
      <c r="Q84" s="433"/>
      <c r="R84" s="433"/>
      <c r="S84" s="433"/>
      <c r="T84" s="433"/>
      <c r="U84" s="433"/>
      <c r="V84" s="433"/>
      <c r="W84" s="433"/>
      <c r="X84" s="433"/>
      <c r="Y84" s="433"/>
      <c r="Z84" s="433"/>
      <c r="AA84" s="433"/>
      <c r="AB84" s="433"/>
      <c r="AC84" s="433"/>
      <c r="AD84" s="433"/>
      <c r="AE84" s="433"/>
      <c r="AF84" s="433"/>
      <c r="AG84" s="433"/>
      <c r="AH84" s="433"/>
      <c r="AI84" s="433"/>
      <c r="AJ84" s="433"/>
      <c r="AK84" s="433"/>
      <c r="AL84" s="433"/>
      <c r="AM84" s="433"/>
      <c r="AN84" s="433"/>
      <c r="AO84" s="433"/>
      <c r="AP84" s="433"/>
      <c r="AQ84" s="433"/>
      <c r="AR84" s="433"/>
      <c r="AS84" s="433"/>
      <c r="AT84" s="433"/>
      <c r="AU84" s="433"/>
      <c r="AV84" s="433"/>
      <c r="AW84" s="433"/>
      <c r="AX84" s="433"/>
      <c r="AY84" s="433"/>
      <c r="AZ84" s="433"/>
      <c r="BA84" s="433"/>
      <c r="BB84" s="433"/>
      <c r="BC84" s="433"/>
      <c r="BD84" s="433"/>
      <c r="BE84" s="433"/>
      <c r="BF84" s="433"/>
      <c r="BG84" s="433"/>
      <c r="BH84" s="433"/>
      <c r="BI84" s="433"/>
      <c r="BJ84" s="433"/>
      <c r="BK84" s="433"/>
      <c r="BL84" s="433"/>
      <c r="BM84" s="433"/>
      <c r="BN84" s="433"/>
      <c r="BO84" s="433"/>
      <c r="BP84" s="433"/>
      <c r="BQ84" s="433"/>
      <c r="BR84" s="433"/>
      <c r="BS84" s="433"/>
      <c r="BT84" s="433"/>
      <c r="BU84" s="433"/>
    </row>
    <row r="85" spans="1:73" s="264" customFormat="1" x14ac:dyDescent="0.2">
      <c r="A85" s="168"/>
      <c r="B85" s="625"/>
      <c r="C85" s="266">
        <f t="shared" si="55"/>
        <v>0</v>
      </c>
      <c r="D85" s="433"/>
      <c r="E85" s="433"/>
      <c r="F85" s="433"/>
      <c r="G85" s="433"/>
      <c r="H85" s="433"/>
      <c r="I85" s="433"/>
      <c r="J85" s="433"/>
      <c r="K85" s="433"/>
      <c r="L85" s="433"/>
      <c r="M85" s="433"/>
      <c r="N85" s="433"/>
      <c r="O85" s="433"/>
      <c r="P85" s="433"/>
      <c r="Q85" s="433"/>
      <c r="R85" s="433"/>
      <c r="S85" s="433"/>
      <c r="T85" s="433"/>
      <c r="U85" s="433"/>
      <c r="V85" s="433"/>
      <c r="W85" s="433"/>
      <c r="X85" s="433"/>
      <c r="Y85" s="433"/>
      <c r="Z85" s="433"/>
      <c r="AA85" s="433"/>
      <c r="AB85" s="433"/>
      <c r="AC85" s="433"/>
      <c r="AD85" s="433"/>
      <c r="AE85" s="433"/>
      <c r="AF85" s="433"/>
      <c r="AG85" s="433"/>
      <c r="AH85" s="433"/>
      <c r="AI85" s="433"/>
      <c r="AJ85" s="433"/>
      <c r="AK85" s="433"/>
      <c r="AL85" s="433"/>
      <c r="AM85" s="433"/>
      <c r="AN85" s="433"/>
      <c r="AO85" s="433"/>
      <c r="AP85" s="433"/>
      <c r="AQ85" s="433"/>
      <c r="AR85" s="433"/>
      <c r="AS85" s="433"/>
      <c r="AT85" s="433"/>
      <c r="AU85" s="433"/>
      <c r="AV85" s="433"/>
      <c r="AW85" s="433"/>
      <c r="AX85" s="433"/>
      <c r="AY85" s="433"/>
      <c r="AZ85" s="433"/>
      <c r="BA85" s="433"/>
      <c r="BB85" s="433"/>
      <c r="BC85" s="433"/>
      <c r="BD85" s="433"/>
      <c r="BE85" s="433"/>
      <c r="BF85" s="433"/>
      <c r="BG85" s="433"/>
      <c r="BH85" s="433"/>
      <c r="BI85" s="433"/>
      <c r="BJ85" s="433"/>
      <c r="BK85" s="433"/>
      <c r="BL85" s="433"/>
      <c r="BM85" s="433"/>
      <c r="BN85" s="433"/>
      <c r="BO85" s="433"/>
      <c r="BP85" s="433"/>
      <c r="BQ85" s="433"/>
      <c r="BR85" s="433"/>
      <c r="BS85" s="433"/>
      <c r="BT85" s="433"/>
      <c r="BU85" s="433"/>
    </row>
    <row r="86" spans="1:73" s="264" customFormat="1" x14ac:dyDescent="0.2">
      <c r="A86" s="168"/>
      <c r="B86" s="625"/>
      <c r="C86" s="266">
        <f t="shared" si="55"/>
        <v>0</v>
      </c>
      <c r="D86" s="433"/>
      <c r="E86" s="433"/>
      <c r="F86" s="433"/>
      <c r="G86" s="433"/>
      <c r="H86" s="433"/>
      <c r="I86" s="433"/>
      <c r="J86" s="433"/>
      <c r="K86" s="433"/>
      <c r="L86" s="433"/>
      <c r="M86" s="433"/>
      <c r="N86" s="433"/>
      <c r="O86" s="433"/>
      <c r="P86" s="433"/>
      <c r="Q86" s="433"/>
      <c r="R86" s="433"/>
      <c r="S86" s="433"/>
      <c r="T86" s="433"/>
      <c r="U86" s="433"/>
      <c r="V86" s="433"/>
      <c r="W86" s="433"/>
      <c r="X86" s="433"/>
      <c r="Y86" s="433"/>
      <c r="Z86" s="433"/>
      <c r="AA86" s="433"/>
      <c r="AB86" s="433"/>
      <c r="AC86" s="433"/>
      <c r="AD86" s="433"/>
      <c r="AE86" s="433"/>
      <c r="AF86" s="433"/>
      <c r="AG86" s="433"/>
      <c r="AH86" s="433"/>
      <c r="AI86" s="433"/>
      <c r="AJ86" s="433"/>
      <c r="AK86" s="433"/>
      <c r="AL86" s="433"/>
      <c r="AM86" s="433"/>
      <c r="AN86" s="433"/>
      <c r="AO86" s="433"/>
      <c r="AP86" s="433"/>
      <c r="AQ86" s="433"/>
      <c r="AR86" s="433"/>
      <c r="AS86" s="433"/>
      <c r="AT86" s="433"/>
      <c r="AU86" s="433"/>
      <c r="AV86" s="433"/>
      <c r="AW86" s="433"/>
      <c r="AX86" s="433"/>
      <c r="AY86" s="433"/>
      <c r="AZ86" s="433"/>
      <c r="BA86" s="433"/>
      <c r="BB86" s="433"/>
      <c r="BC86" s="433"/>
      <c r="BD86" s="433"/>
      <c r="BE86" s="433"/>
      <c r="BF86" s="433"/>
      <c r="BG86" s="433"/>
      <c r="BH86" s="433"/>
      <c r="BI86" s="433"/>
      <c r="BJ86" s="433"/>
      <c r="BK86" s="433"/>
      <c r="BL86" s="433"/>
      <c r="BM86" s="433"/>
      <c r="BN86" s="433"/>
      <c r="BO86" s="433"/>
      <c r="BP86" s="433"/>
      <c r="BQ86" s="433"/>
      <c r="BR86" s="433"/>
      <c r="BS86" s="433"/>
      <c r="BT86" s="433"/>
      <c r="BU86" s="433"/>
    </row>
    <row r="87" spans="1:73" s="264" customFormat="1" x14ac:dyDescent="0.2">
      <c r="A87" s="168"/>
      <c r="B87" s="625"/>
      <c r="C87" s="266">
        <f t="shared" si="55"/>
        <v>0</v>
      </c>
      <c r="D87" s="433"/>
      <c r="E87" s="433"/>
      <c r="F87" s="433"/>
      <c r="G87" s="433"/>
      <c r="H87" s="433"/>
      <c r="I87" s="433"/>
      <c r="J87" s="433"/>
      <c r="K87" s="433"/>
      <c r="L87" s="433"/>
      <c r="M87" s="433"/>
      <c r="N87" s="433"/>
      <c r="O87" s="433"/>
      <c r="P87" s="433"/>
      <c r="Q87" s="433"/>
      <c r="R87" s="433"/>
      <c r="S87" s="433"/>
      <c r="T87" s="433"/>
      <c r="U87" s="433"/>
      <c r="V87" s="433"/>
      <c r="W87" s="433"/>
      <c r="X87" s="433"/>
      <c r="Y87" s="433"/>
      <c r="Z87" s="433"/>
      <c r="AA87" s="433"/>
      <c r="AB87" s="433"/>
      <c r="AC87" s="433"/>
      <c r="AD87" s="433"/>
      <c r="AE87" s="433"/>
      <c r="AF87" s="433"/>
      <c r="AG87" s="433"/>
      <c r="AH87" s="433"/>
      <c r="AI87" s="433"/>
      <c r="AJ87" s="433"/>
      <c r="AK87" s="433"/>
      <c r="AL87" s="433"/>
      <c r="AM87" s="433"/>
      <c r="AN87" s="433"/>
      <c r="AO87" s="433"/>
      <c r="AP87" s="433"/>
      <c r="AQ87" s="433"/>
      <c r="AR87" s="433"/>
      <c r="AS87" s="433"/>
      <c r="AT87" s="433"/>
      <c r="AU87" s="433"/>
      <c r="AV87" s="433"/>
      <c r="AW87" s="433"/>
      <c r="AX87" s="433"/>
      <c r="AY87" s="433"/>
      <c r="AZ87" s="433"/>
      <c r="BA87" s="433"/>
      <c r="BB87" s="433"/>
      <c r="BC87" s="433"/>
      <c r="BD87" s="433"/>
      <c r="BE87" s="433"/>
      <c r="BF87" s="433"/>
      <c r="BG87" s="433"/>
      <c r="BH87" s="433"/>
      <c r="BI87" s="433"/>
      <c r="BJ87" s="433"/>
      <c r="BK87" s="433"/>
      <c r="BL87" s="433"/>
      <c r="BM87" s="433"/>
      <c r="BN87" s="433"/>
      <c r="BO87" s="433"/>
      <c r="BP87" s="433"/>
      <c r="BQ87" s="433"/>
      <c r="BR87" s="433"/>
      <c r="BS87" s="433"/>
      <c r="BT87" s="433"/>
      <c r="BU87" s="433"/>
    </row>
    <row r="88" spans="1:73" s="264" customFormat="1" x14ac:dyDescent="0.2">
      <c r="A88" s="168"/>
      <c r="B88" s="626"/>
      <c r="C88" s="266">
        <f t="shared" si="55"/>
        <v>0</v>
      </c>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3"/>
      <c r="AI88" s="433"/>
      <c r="AJ88" s="433"/>
      <c r="AK88" s="433"/>
      <c r="AL88" s="433"/>
      <c r="AM88" s="433"/>
      <c r="AN88" s="433"/>
      <c r="AO88" s="433"/>
      <c r="AP88" s="433"/>
      <c r="AQ88" s="433"/>
      <c r="AR88" s="433"/>
      <c r="AS88" s="433"/>
      <c r="AT88" s="433"/>
      <c r="AU88" s="433"/>
      <c r="AV88" s="433"/>
      <c r="AW88" s="433"/>
      <c r="AX88" s="433"/>
      <c r="AY88" s="433"/>
      <c r="AZ88" s="433"/>
      <c r="BA88" s="433"/>
      <c r="BB88" s="433"/>
      <c r="BC88" s="433"/>
      <c r="BD88" s="433"/>
      <c r="BE88" s="433"/>
      <c r="BF88" s="433"/>
      <c r="BG88" s="433"/>
      <c r="BH88" s="433"/>
      <c r="BI88" s="433"/>
      <c r="BJ88" s="433"/>
      <c r="BK88" s="433"/>
      <c r="BL88" s="433"/>
      <c r="BM88" s="433"/>
      <c r="BN88" s="433"/>
      <c r="BO88" s="433"/>
      <c r="BP88" s="433"/>
      <c r="BQ88" s="433"/>
      <c r="BR88" s="433"/>
      <c r="BS88" s="433"/>
      <c r="BT88" s="433"/>
      <c r="BU88" s="433"/>
    </row>
    <row r="89" spans="1:73" s="505" customFormat="1" ht="12" customHeight="1" x14ac:dyDescent="0.25">
      <c r="A89" s="6" t="s">
        <v>81</v>
      </c>
      <c r="B89" s="495">
        <f>B121</f>
        <v>0</v>
      </c>
      <c r="C89" s="504">
        <f>SUM(D89:BU89)</f>
        <v>0</v>
      </c>
      <c r="D89" s="503">
        <f t="shared" ref="D89:BO89" si="56">SUM(D84:D88)</f>
        <v>0</v>
      </c>
      <c r="E89" s="503">
        <f t="shared" si="56"/>
        <v>0</v>
      </c>
      <c r="F89" s="503">
        <f t="shared" si="56"/>
        <v>0</v>
      </c>
      <c r="G89" s="503">
        <f t="shared" si="56"/>
        <v>0</v>
      </c>
      <c r="H89" s="503">
        <f t="shared" si="56"/>
        <v>0</v>
      </c>
      <c r="I89" s="503">
        <f t="shared" si="56"/>
        <v>0</v>
      </c>
      <c r="J89" s="503">
        <f t="shared" si="56"/>
        <v>0</v>
      </c>
      <c r="K89" s="503">
        <f t="shared" si="56"/>
        <v>0</v>
      </c>
      <c r="L89" s="503">
        <f t="shared" si="56"/>
        <v>0</v>
      </c>
      <c r="M89" s="503">
        <f t="shared" si="56"/>
        <v>0</v>
      </c>
      <c r="N89" s="503">
        <f t="shared" si="56"/>
        <v>0</v>
      </c>
      <c r="O89" s="503">
        <f t="shared" si="56"/>
        <v>0</v>
      </c>
      <c r="P89" s="503">
        <f t="shared" si="56"/>
        <v>0</v>
      </c>
      <c r="Q89" s="503">
        <f t="shared" si="56"/>
        <v>0</v>
      </c>
      <c r="R89" s="503">
        <f t="shared" si="56"/>
        <v>0</v>
      </c>
      <c r="S89" s="503">
        <f t="shared" si="56"/>
        <v>0</v>
      </c>
      <c r="T89" s="503">
        <f t="shared" si="56"/>
        <v>0</v>
      </c>
      <c r="U89" s="503">
        <f t="shared" si="56"/>
        <v>0</v>
      </c>
      <c r="V89" s="503">
        <f t="shared" si="56"/>
        <v>0</v>
      </c>
      <c r="W89" s="503">
        <f t="shared" si="56"/>
        <v>0</v>
      </c>
      <c r="X89" s="503">
        <f t="shared" si="56"/>
        <v>0</v>
      </c>
      <c r="Y89" s="503">
        <f t="shared" si="56"/>
        <v>0</v>
      </c>
      <c r="Z89" s="503">
        <f t="shared" si="56"/>
        <v>0</v>
      </c>
      <c r="AA89" s="503">
        <f t="shared" si="56"/>
        <v>0</v>
      </c>
      <c r="AB89" s="503">
        <f t="shared" si="56"/>
        <v>0</v>
      </c>
      <c r="AC89" s="503">
        <f t="shared" si="56"/>
        <v>0</v>
      </c>
      <c r="AD89" s="503">
        <f t="shared" si="56"/>
        <v>0</v>
      </c>
      <c r="AE89" s="503">
        <f t="shared" si="56"/>
        <v>0</v>
      </c>
      <c r="AF89" s="503">
        <f t="shared" si="56"/>
        <v>0</v>
      </c>
      <c r="AG89" s="503">
        <f t="shared" si="56"/>
        <v>0</v>
      </c>
      <c r="AH89" s="503">
        <f t="shared" si="56"/>
        <v>0</v>
      </c>
      <c r="AI89" s="503">
        <f t="shared" si="56"/>
        <v>0</v>
      </c>
      <c r="AJ89" s="503">
        <f t="shared" si="56"/>
        <v>0</v>
      </c>
      <c r="AK89" s="503">
        <f t="shared" si="56"/>
        <v>0</v>
      </c>
      <c r="AL89" s="503">
        <f t="shared" si="56"/>
        <v>0</v>
      </c>
      <c r="AM89" s="503">
        <f t="shared" si="56"/>
        <v>0</v>
      </c>
      <c r="AN89" s="503">
        <f t="shared" si="56"/>
        <v>0</v>
      </c>
      <c r="AO89" s="503">
        <f t="shared" si="56"/>
        <v>0</v>
      </c>
      <c r="AP89" s="503">
        <f t="shared" si="56"/>
        <v>0</v>
      </c>
      <c r="AQ89" s="503">
        <f t="shared" si="56"/>
        <v>0</v>
      </c>
      <c r="AR89" s="503">
        <f t="shared" si="56"/>
        <v>0</v>
      </c>
      <c r="AS89" s="503">
        <f t="shared" si="56"/>
        <v>0</v>
      </c>
      <c r="AT89" s="503">
        <f t="shared" si="56"/>
        <v>0</v>
      </c>
      <c r="AU89" s="503">
        <f t="shared" si="56"/>
        <v>0</v>
      </c>
      <c r="AV89" s="503">
        <f t="shared" si="56"/>
        <v>0</v>
      </c>
      <c r="AW89" s="503">
        <f t="shared" si="56"/>
        <v>0</v>
      </c>
      <c r="AX89" s="503">
        <f t="shared" si="56"/>
        <v>0</v>
      </c>
      <c r="AY89" s="503">
        <f t="shared" si="56"/>
        <v>0</v>
      </c>
      <c r="AZ89" s="503">
        <f t="shared" si="56"/>
        <v>0</v>
      </c>
      <c r="BA89" s="503">
        <f t="shared" si="56"/>
        <v>0</v>
      </c>
      <c r="BB89" s="503">
        <f t="shared" si="56"/>
        <v>0</v>
      </c>
      <c r="BC89" s="503">
        <f t="shared" si="56"/>
        <v>0</v>
      </c>
      <c r="BD89" s="503">
        <f t="shared" si="56"/>
        <v>0</v>
      </c>
      <c r="BE89" s="503">
        <f t="shared" si="56"/>
        <v>0</v>
      </c>
      <c r="BF89" s="503">
        <f t="shared" si="56"/>
        <v>0</v>
      </c>
      <c r="BG89" s="503">
        <f t="shared" si="56"/>
        <v>0</v>
      </c>
      <c r="BH89" s="503">
        <f t="shared" si="56"/>
        <v>0</v>
      </c>
      <c r="BI89" s="503">
        <f t="shared" si="56"/>
        <v>0</v>
      </c>
      <c r="BJ89" s="503">
        <f t="shared" si="56"/>
        <v>0</v>
      </c>
      <c r="BK89" s="503">
        <f t="shared" si="56"/>
        <v>0</v>
      </c>
      <c r="BL89" s="503">
        <f t="shared" si="56"/>
        <v>0</v>
      </c>
      <c r="BM89" s="503">
        <f t="shared" si="56"/>
        <v>0</v>
      </c>
      <c r="BN89" s="503">
        <f t="shared" si="56"/>
        <v>0</v>
      </c>
      <c r="BO89" s="503">
        <f t="shared" si="56"/>
        <v>0</v>
      </c>
      <c r="BP89" s="503">
        <f t="shared" ref="BP89:BU89" si="57">SUM(BP84:BP88)</f>
        <v>0</v>
      </c>
      <c r="BQ89" s="503">
        <f t="shared" si="57"/>
        <v>0</v>
      </c>
      <c r="BR89" s="503">
        <f t="shared" si="57"/>
        <v>0</v>
      </c>
      <c r="BS89" s="503">
        <f t="shared" si="57"/>
        <v>0</v>
      </c>
      <c r="BT89" s="503">
        <f t="shared" si="57"/>
        <v>0</v>
      </c>
      <c r="BU89" s="503">
        <f t="shared" si="57"/>
        <v>0</v>
      </c>
    </row>
    <row r="90" spans="1:73" ht="12" customHeight="1" x14ac:dyDescent="0.2">
      <c r="B90" s="3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3"/>
      <c r="BL90" s="193"/>
      <c r="BM90" s="193"/>
      <c r="BN90" s="193"/>
      <c r="BO90" s="193"/>
      <c r="BP90" s="193"/>
    </row>
    <row r="91" spans="1:73" s="8" customFormat="1" ht="12" customHeight="1" x14ac:dyDescent="0.25">
      <c r="A91" s="518" t="s">
        <v>604</v>
      </c>
      <c r="B91" s="519" t="s">
        <v>424</v>
      </c>
      <c r="C91" s="242" t="s">
        <v>358</v>
      </c>
      <c r="D91" s="520" t="str">
        <f t="shared" ref="D91:BO91" si="58">D4</f>
        <v/>
      </c>
      <c r="E91" s="520" t="str">
        <f t="shared" si="58"/>
        <v/>
      </c>
      <c r="F91" s="520" t="str">
        <f t="shared" si="58"/>
        <v/>
      </c>
      <c r="G91" s="520" t="str">
        <f t="shared" si="58"/>
        <v/>
      </c>
      <c r="H91" s="520" t="str">
        <f t="shared" si="58"/>
        <v/>
      </c>
      <c r="I91" s="520" t="str">
        <f t="shared" si="58"/>
        <v/>
      </c>
      <c r="J91" s="520" t="str">
        <f t="shared" si="58"/>
        <v/>
      </c>
      <c r="K91" s="520" t="str">
        <f t="shared" si="58"/>
        <v/>
      </c>
      <c r="L91" s="520" t="str">
        <f t="shared" si="58"/>
        <v/>
      </c>
      <c r="M91" s="520" t="str">
        <f t="shared" si="58"/>
        <v/>
      </c>
      <c r="N91" s="520" t="str">
        <f t="shared" si="58"/>
        <v/>
      </c>
      <c r="O91" s="520" t="str">
        <f t="shared" si="58"/>
        <v/>
      </c>
      <c r="P91" s="520" t="str">
        <f t="shared" si="58"/>
        <v/>
      </c>
      <c r="Q91" s="520" t="str">
        <f t="shared" si="58"/>
        <v/>
      </c>
      <c r="R91" s="520" t="str">
        <f t="shared" si="58"/>
        <v/>
      </c>
      <c r="S91" s="520" t="str">
        <f t="shared" si="58"/>
        <v/>
      </c>
      <c r="T91" s="520" t="str">
        <f t="shared" si="58"/>
        <v/>
      </c>
      <c r="U91" s="520" t="str">
        <f t="shared" si="58"/>
        <v/>
      </c>
      <c r="V91" s="520" t="str">
        <f t="shared" si="58"/>
        <v/>
      </c>
      <c r="W91" s="520" t="str">
        <f t="shared" si="58"/>
        <v/>
      </c>
      <c r="X91" s="520" t="str">
        <f t="shared" si="58"/>
        <v/>
      </c>
      <c r="Y91" s="520" t="str">
        <f t="shared" si="58"/>
        <v/>
      </c>
      <c r="Z91" s="520" t="str">
        <f t="shared" si="58"/>
        <v/>
      </c>
      <c r="AA91" s="520" t="str">
        <f t="shared" si="58"/>
        <v/>
      </c>
      <c r="AB91" s="520" t="str">
        <f t="shared" si="58"/>
        <v/>
      </c>
      <c r="AC91" s="520" t="str">
        <f t="shared" si="58"/>
        <v/>
      </c>
      <c r="AD91" s="520" t="str">
        <f t="shared" si="58"/>
        <v/>
      </c>
      <c r="AE91" s="520" t="str">
        <f t="shared" si="58"/>
        <v/>
      </c>
      <c r="AF91" s="520" t="str">
        <f t="shared" si="58"/>
        <v/>
      </c>
      <c r="AG91" s="520" t="str">
        <f t="shared" si="58"/>
        <v/>
      </c>
      <c r="AH91" s="520" t="str">
        <f t="shared" si="58"/>
        <v/>
      </c>
      <c r="AI91" s="520" t="str">
        <f t="shared" si="58"/>
        <v/>
      </c>
      <c r="AJ91" s="520" t="str">
        <f t="shared" si="58"/>
        <v/>
      </c>
      <c r="AK91" s="520" t="str">
        <f t="shared" si="58"/>
        <v/>
      </c>
      <c r="AL91" s="520" t="str">
        <f t="shared" si="58"/>
        <v/>
      </c>
      <c r="AM91" s="520" t="str">
        <f t="shared" si="58"/>
        <v/>
      </c>
      <c r="AN91" s="520" t="str">
        <f t="shared" si="58"/>
        <v/>
      </c>
      <c r="AO91" s="520" t="str">
        <f t="shared" si="58"/>
        <v/>
      </c>
      <c r="AP91" s="520" t="str">
        <f t="shared" si="58"/>
        <v/>
      </c>
      <c r="AQ91" s="520" t="str">
        <f t="shared" si="58"/>
        <v/>
      </c>
      <c r="AR91" s="520" t="str">
        <f t="shared" si="58"/>
        <v/>
      </c>
      <c r="AS91" s="520" t="str">
        <f t="shared" si="58"/>
        <v/>
      </c>
      <c r="AT91" s="520" t="str">
        <f t="shared" si="58"/>
        <v/>
      </c>
      <c r="AU91" s="520" t="str">
        <f t="shared" si="58"/>
        <v/>
      </c>
      <c r="AV91" s="520" t="str">
        <f t="shared" si="58"/>
        <v/>
      </c>
      <c r="AW91" s="520" t="str">
        <f t="shared" si="58"/>
        <v/>
      </c>
      <c r="AX91" s="520" t="str">
        <f t="shared" si="58"/>
        <v/>
      </c>
      <c r="AY91" s="520" t="str">
        <f t="shared" si="58"/>
        <v/>
      </c>
      <c r="AZ91" s="520" t="str">
        <f t="shared" si="58"/>
        <v/>
      </c>
      <c r="BA91" s="520" t="str">
        <f t="shared" si="58"/>
        <v/>
      </c>
      <c r="BB91" s="520" t="str">
        <f t="shared" si="58"/>
        <v/>
      </c>
      <c r="BC91" s="520" t="str">
        <f t="shared" si="58"/>
        <v/>
      </c>
      <c r="BD91" s="520" t="str">
        <f t="shared" si="58"/>
        <v/>
      </c>
      <c r="BE91" s="520" t="str">
        <f t="shared" si="58"/>
        <v/>
      </c>
      <c r="BF91" s="520" t="str">
        <f t="shared" si="58"/>
        <v/>
      </c>
      <c r="BG91" s="520" t="str">
        <f t="shared" si="58"/>
        <v/>
      </c>
      <c r="BH91" s="520" t="str">
        <f t="shared" si="58"/>
        <v/>
      </c>
      <c r="BI91" s="520" t="str">
        <f t="shared" si="58"/>
        <v/>
      </c>
      <c r="BJ91" s="520" t="str">
        <f t="shared" si="58"/>
        <v/>
      </c>
      <c r="BK91" s="520" t="str">
        <f t="shared" si="58"/>
        <v/>
      </c>
      <c r="BL91" s="520" t="str">
        <f t="shared" si="58"/>
        <v/>
      </c>
      <c r="BM91" s="520" t="str">
        <f t="shared" si="58"/>
        <v/>
      </c>
      <c r="BN91" s="520" t="str">
        <f t="shared" si="58"/>
        <v/>
      </c>
      <c r="BO91" s="520" t="str">
        <f t="shared" si="58"/>
        <v/>
      </c>
      <c r="BP91" s="520" t="str">
        <f t="shared" ref="BP91:BU91" si="59">BP4</f>
        <v/>
      </c>
      <c r="BQ91" s="520" t="str">
        <f t="shared" si="59"/>
        <v/>
      </c>
      <c r="BR91" s="520" t="str">
        <f t="shared" si="59"/>
        <v/>
      </c>
      <c r="BS91" s="520" t="str">
        <f t="shared" si="59"/>
        <v/>
      </c>
      <c r="BT91" s="520" t="str">
        <f t="shared" si="59"/>
        <v/>
      </c>
      <c r="BU91" s="520" t="str">
        <f t="shared" si="59"/>
        <v/>
      </c>
    </row>
    <row r="92" spans="1:73" s="264" customFormat="1" x14ac:dyDescent="0.2">
      <c r="A92" s="521"/>
      <c r="B92" s="627"/>
      <c r="C92" s="522">
        <f>SUM(D92:BU92)</f>
        <v>0</v>
      </c>
      <c r="D92" s="433"/>
      <c r="E92" s="433"/>
      <c r="F92" s="433"/>
      <c r="G92" s="433"/>
      <c r="H92" s="433"/>
      <c r="I92" s="433"/>
      <c r="J92" s="433"/>
      <c r="K92" s="433"/>
      <c r="L92" s="433"/>
      <c r="M92" s="433"/>
      <c r="N92" s="433"/>
      <c r="O92" s="433"/>
      <c r="P92" s="433"/>
      <c r="Q92" s="433"/>
      <c r="R92" s="433"/>
      <c r="S92" s="433"/>
      <c r="T92" s="433"/>
      <c r="U92" s="433"/>
      <c r="V92" s="433"/>
      <c r="W92" s="433"/>
      <c r="X92" s="433"/>
      <c r="Y92" s="433"/>
      <c r="Z92" s="433"/>
      <c r="AA92" s="433"/>
      <c r="AB92" s="433"/>
      <c r="AC92" s="433"/>
      <c r="AD92" s="433"/>
      <c r="AE92" s="433"/>
      <c r="AF92" s="433"/>
      <c r="AG92" s="433"/>
      <c r="AH92" s="433"/>
      <c r="AI92" s="433"/>
      <c r="AJ92" s="433"/>
      <c r="AK92" s="433"/>
      <c r="AL92" s="433"/>
      <c r="AM92" s="433"/>
      <c r="AN92" s="433"/>
      <c r="AO92" s="433"/>
      <c r="AP92" s="433"/>
      <c r="AQ92" s="433"/>
      <c r="AR92" s="433"/>
      <c r="AS92" s="433"/>
      <c r="AT92" s="433"/>
      <c r="AU92" s="433"/>
      <c r="AV92" s="433"/>
      <c r="AW92" s="433"/>
      <c r="AX92" s="433"/>
      <c r="AY92" s="433"/>
      <c r="AZ92" s="433"/>
      <c r="BA92" s="433"/>
      <c r="BB92" s="433"/>
      <c r="BC92" s="433"/>
      <c r="BD92" s="433"/>
      <c r="BE92" s="433"/>
      <c r="BF92" s="433"/>
      <c r="BG92" s="433"/>
      <c r="BH92" s="433"/>
      <c r="BI92" s="433"/>
      <c r="BJ92" s="433"/>
      <c r="BK92" s="433"/>
      <c r="BL92" s="433"/>
      <c r="BM92" s="433"/>
      <c r="BN92" s="433"/>
      <c r="BO92" s="433"/>
      <c r="BP92" s="433"/>
      <c r="BQ92" s="433"/>
      <c r="BR92" s="433"/>
      <c r="BS92" s="433"/>
      <c r="BT92" s="433"/>
      <c r="BU92" s="433"/>
    </row>
    <row r="93" spans="1:73" s="264" customFormat="1" x14ac:dyDescent="0.2">
      <c r="A93" s="521"/>
      <c r="B93" s="625"/>
      <c r="C93" s="522">
        <f t="shared" ref="C93:C97" si="60">SUM(D93:BU93)</f>
        <v>0</v>
      </c>
      <c r="D93" s="433"/>
      <c r="E93" s="433"/>
      <c r="F93" s="433"/>
      <c r="G93" s="433"/>
      <c r="H93" s="433"/>
      <c r="I93" s="433"/>
      <c r="J93" s="433"/>
      <c r="K93" s="433"/>
      <c r="L93" s="433"/>
      <c r="M93" s="433"/>
      <c r="N93" s="433"/>
      <c r="O93" s="433"/>
      <c r="P93" s="433"/>
      <c r="Q93" s="433"/>
      <c r="R93" s="433"/>
      <c r="S93" s="433"/>
      <c r="T93" s="433"/>
      <c r="U93" s="433"/>
      <c r="V93" s="433"/>
      <c r="W93" s="433"/>
      <c r="X93" s="433"/>
      <c r="Y93" s="433"/>
      <c r="Z93" s="433"/>
      <c r="AA93" s="433"/>
      <c r="AB93" s="433"/>
      <c r="AC93" s="433"/>
      <c r="AD93" s="433"/>
      <c r="AE93" s="433"/>
      <c r="AF93" s="433"/>
      <c r="AG93" s="433"/>
      <c r="AH93" s="433"/>
      <c r="AI93" s="433"/>
      <c r="AJ93" s="433"/>
      <c r="AK93" s="433"/>
      <c r="AL93" s="433"/>
      <c r="AM93" s="433"/>
      <c r="AN93" s="433"/>
      <c r="AO93" s="433"/>
      <c r="AP93" s="433"/>
      <c r="AQ93" s="433"/>
      <c r="AR93" s="433"/>
      <c r="AS93" s="433"/>
      <c r="AT93" s="433"/>
      <c r="AU93" s="433"/>
      <c r="AV93" s="433"/>
      <c r="AW93" s="433"/>
      <c r="AX93" s="433"/>
      <c r="AY93" s="433"/>
      <c r="AZ93" s="433"/>
      <c r="BA93" s="433"/>
      <c r="BB93" s="433"/>
      <c r="BC93" s="433"/>
      <c r="BD93" s="433"/>
      <c r="BE93" s="433"/>
      <c r="BF93" s="433"/>
      <c r="BG93" s="433"/>
      <c r="BH93" s="433"/>
      <c r="BI93" s="433"/>
      <c r="BJ93" s="433"/>
      <c r="BK93" s="433"/>
      <c r="BL93" s="433"/>
      <c r="BM93" s="433"/>
      <c r="BN93" s="433"/>
      <c r="BO93" s="433"/>
      <c r="BP93" s="433"/>
      <c r="BQ93" s="433"/>
      <c r="BR93" s="433"/>
      <c r="BS93" s="433"/>
      <c r="BT93" s="433"/>
      <c r="BU93" s="433"/>
    </row>
    <row r="94" spans="1:73" s="264" customFormat="1" x14ac:dyDescent="0.2">
      <c r="A94" s="521"/>
      <c r="B94" s="625"/>
      <c r="C94" s="522">
        <f t="shared" si="60"/>
        <v>0</v>
      </c>
      <c r="D94" s="433"/>
      <c r="E94" s="433"/>
      <c r="F94" s="433"/>
      <c r="G94" s="433"/>
      <c r="H94" s="433"/>
      <c r="I94" s="433"/>
      <c r="J94" s="433"/>
      <c r="K94" s="433"/>
      <c r="L94" s="433"/>
      <c r="M94" s="433"/>
      <c r="N94" s="433"/>
      <c r="O94" s="433"/>
      <c r="P94" s="433"/>
      <c r="Q94" s="433"/>
      <c r="R94" s="433"/>
      <c r="S94" s="433"/>
      <c r="T94" s="433"/>
      <c r="U94" s="433"/>
      <c r="V94" s="433"/>
      <c r="W94" s="433"/>
      <c r="X94" s="433"/>
      <c r="Y94" s="433"/>
      <c r="Z94" s="433"/>
      <c r="AA94" s="433"/>
      <c r="AB94" s="433"/>
      <c r="AC94" s="433"/>
      <c r="AD94" s="433"/>
      <c r="AE94" s="433"/>
      <c r="AF94" s="433"/>
      <c r="AG94" s="433"/>
      <c r="AH94" s="433"/>
      <c r="AI94" s="433"/>
      <c r="AJ94" s="433"/>
      <c r="AK94" s="433"/>
      <c r="AL94" s="433"/>
      <c r="AM94" s="433"/>
      <c r="AN94" s="433"/>
      <c r="AO94" s="433"/>
      <c r="AP94" s="433"/>
      <c r="AQ94" s="433"/>
      <c r="AR94" s="433"/>
      <c r="AS94" s="433"/>
      <c r="AT94" s="433"/>
      <c r="AU94" s="433"/>
      <c r="AV94" s="433"/>
      <c r="AW94" s="433"/>
      <c r="AX94" s="433"/>
      <c r="AY94" s="433"/>
      <c r="AZ94" s="433"/>
      <c r="BA94" s="433"/>
      <c r="BB94" s="433"/>
      <c r="BC94" s="433"/>
      <c r="BD94" s="433"/>
      <c r="BE94" s="433"/>
      <c r="BF94" s="433"/>
      <c r="BG94" s="433"/>
      <c r="BH94" s="433"/>
      <c r="BI94" s="433"/>
      <c r="BJ94" s="433"/>
      <c r="BK94" s="433"/>
      <c r="BL94" s="433"/>
      <c r="BM94" s="433"/>
      <c r="BN94" s="433"/>
      <c r="BO94" s="433"/>
      <c r="BP94" s="433"/>
      <c r="BQ94" s="433"/>
      <c r="BR94" s="433"/>
      <c r="BS94" s="433"/>
      <c r="BT94" s="433"/>
      <c r="BU94" s="433"/>
    </row>
    <row r="95" spans="1:73" s="264" customFormat="1" x14ac:dyDescent="0.2">
      <c r="A95" s="521"/>
      <c r="B95" s="625"/>
      <c r="C95" s="522">
        <f t="shared" si="60"/>
        <v>0</v>
      </c>
      <c r="D95" s="433"/>
      <c r="E95" s="433"/>
      <c r="F95" s="433"/>
      <c r="G95" s="433"/>
      <c r="H95" s="433"/>
      <c r="I95" s="433"/>
      <c r="J95" s="433"/>
      <c r="K95" s="433"/>
      <c r="L95" s="433"/>
      <c r="M95" s="433"/>
      <c r="N95" s="433"/>
      <c r="O95" s="433"/>
      <c r="P95" s="433"/>
      <c r="Q95" s="433"/>
      <c r="R95" s="433"/>
      <c r="S95" s="433"/>
      <c r="T95" s="433"/>
      <c r="U95" s="433"/>
      <c r="V95" s="433"/>
      <c r="W95" s="433"/>
      <c r="X95" s="433"/>
      <c r="Y95" s="433"/>
      <c r="Z95" s="433"/>
      <c r="AA95" s="433"/>
      <c r="AB95" s="433"/>
      <c r="AC95" s="433"/>
      <c r="AD95" s="433"/>
      <c r="AE95" s="433"/>
      <c r="AF95" s="433"/>
      <c r="AG95" s="433"/>
      <c r="AH95" s="433"/>
      <c r="AI95" s="433"/>
      <c r="AJ95" s="433"/>
      <c r="AK95" s="433"/>
      <c r="AL95" s="433"/>
      <c r="AM95" s="433"/>
      <c r="AN95" s="433"/>
      <c r="AO95" s="433"/>
      <c r="AP95" s="433"/>
      <c r="AQ95" s="433"/>
      <c r="AR95" s="433"/>
      <c r="AS95" s="433"/>
      <c r="AT95" s="433"/>
      <c r="AU95" s="433"/>
      <c r="AV95" s="433"/>
      <c r="AW95" s="433"/>
      <c r="AX95" s="433"/>
      <c r="AY95" s="433"/>
      <c r="AZ95" s="433"/>
      <c r="BA95" s="433"/>
      <c r="BB95" s="433"/>
      <c r="BC95" s="433"/>
      <c r="BD95" s="433"/>
      <c r="BE95" s="433"/>
      <c r="BF95" s="433"/>
      <c r="BG95" s="433"/>
      <c r="BH95" s="433"/>
      <c r="BI95" s="433"/>
      <c r="BJ95" s="433"/>
      <c r="BK95" s="433"/>
      <c r="BL95" s="433"/>
      <c r="BM95" s="433"/>
      <c r="BN95" s="433"/>
      <c r="BO95" s="433"/>
      <c r="BP95" s="433"/>
      <c r="BQ95" s="433"/>
      <c r="BR95" s="433"/>
      <c r="BS95" s="433"/>
      <c r="BT95" s="433"/>
      <c r="BU95" s="433"/>
    </row>
    <row r="96" spans="1:73" s="264" customFormat="1" x14ac:dyDescent="0.2">
      <c r="A96" s="521"/>
      <c r="B96" s="626"/>
      <c r="C96" s="522">
        <f t="shared" si="60"/>
        <v>0</v>
      </c>
      <c r="D96" s="433"/>
      <c r="E96" s="433"/>
      <c r="F96" s="433"/>
      <c r="G96" s="433"/>
      <c r="H96" s="433"/>
      <c r="I96" s="433"/>
      <c r="J96" s="433"/>
      <c r="K96" s="433"/>
      <c r="L96" s="433"/>
      <c r="M96" s="433"/>
      <c r="N96" s="433"/>
      <c r="O96" s="433"/>
      <c r="P96" s="433"/>
      <c r="Q96" s="433"/>
      <c r="R96" s="433"/>
      <c r="S96" s="433"/>
      <c r="T96" s="433"/>
      <c r="U96" s="433"/>
      <c r="V96" s="433"/>
      <c r="W96" s="433"/>
      <c r="X96" s="433"/>
      <c r="Y96" s="433"/>
      <c r="Z96" s="433"/>
      <c r="AA96" s="433"/>
      <c r="AB96" s="433"/>
      <c r="AC96" s="433"/>
      <c r="AD96" s="433"/>
      <c r="AE96" s="433"/>
      <c r="AF96" s="433"/>
      <c r="AG96" s="433"/>
      <c r="AH96" s="433"/>
      <c r="AI96" s="433"/>
      <c r="AJ96" s="433"/>
      <c r="AK96" s="433"/>
      <c r="AL96" s="433"/>
      <c r="AM96" s="433"/>
      <c r="AN96" s="433"/>
      <c r="AO96" s="433"/>
      <c r="AP96" s="433"/>
      <c r="AQ96" s="433"/>
      <c r="AR96" s="433"/>
      <c r="AS96" s="433"/>
      <c r="AT96" s="433"/>
      <c r="AU96" s="433"/>
      <c r="AV96" s="433"/>
      <c r="AW96" s="433"/>
      <c r="AX96" s="433"/>
      <c r="AY96" s="433"/>
      <c r="AZ96" s="433"/>
      <c r="BA96" s="433"/>
      <c r="BB96" s="433"/>
      <c r="BC96" s="433"/>
      <c r="BD96" s="433"/>
      <c r="BE96" s="433"/>
      <c r="BF96" s="433"/>
      <c r="BG96" s="433"/>
      <c r="BH96" s="433"/>
      <c r="BI96" s="433"/>
      <c r="BJ96" s="433"/>
      <c r="BK96" s="433"/>
      <c r="BL96" s="433"/>
      <c r="BM96" s="433"/>
      <c r="BN96" s="433"/>
      <c r="BO96" s="433"/>
      <c r="BP96" s="433"/>
      <c r="BQ96" s="433"/>
      <c r="BR96" s="433"/>
      <c r="BS96" s="433"/>
      <c r="BT96" s="433"/>
      <c r="BU96" s="433"/>
    </row>
    <row r="97" spans="1:73" s="264" customFormat="1" ht="12" customHeight="1" x14ac:dyDescent="0.25">
      <c r="A97" s="515" t="s">
        <v>594</v>
      </c>
      <c r="B97" s="523">
        <f>B122</f>
        <v>0</v>
      </c>
      <c r="C97" s="523">
        <f t="shared" si="60"/>
        <v>0</v>
      </c>
      <c r="D97" s="525">
        <f>SUM(D92:D96)</f>
        <v>0</v>
      </c>
      <c r="E97" s="525">
        <f t="shared" ref="E97:BP97" si="61">SUM(E92:E96)</f>
        <v>0</v>
      </c>
      <c r="F97" s="525">
        <f t="shared" si="61"/>
        <v>0</v>
      </c>
      <c r="G97" s="525">
        <f t="shared" si="61"/>
        <v>0</v>
      </c>
      <c r="H97" s="525">
        <f t="shared" si="61"/>
        <v>0</v>
      </c>
      <c r="I97" s="525">
        <f t="shared" si="61"/>
        <v>0</v>
      </c>
      <c r="J97" s="525">
        <f t="shared" si="61"/>
        <v>0</v>
      </c>
      <c r="K97" s="525">
        <f t="shared" si="61"/>
        <v>0</v>
      </c>
      <c r="L97" s="525">
        <f t="shared" si="61"/>
        <v>0</v>
      </c>
      <c r="M97" s="525">
        <f t="shared" si="61"/>
        <v>0</v>
      </c>
      <c r="N97" s="525">
        <f t="shared" si="61"/>
        <v>0</v>
      </c>
      <c r="O97" s="525">
        <f t="shared" si="61"/>
        <v>0</v>
      </c>
      <c r="P97" s="525">
        <f t="shared" si="61"/>
        <v>0</v>
      </c>
      <c r="Q97" s="525">
        <f t="shared" si="61"/>
        <v>0</v>
      </c>
      <c r="R97" s="525">
        <f t="shared" si="61"/>
        <v>0</v>
      </c>
      <c r="S97" s="525">
        <f t="shared" si="61"/>
        <v>0</v>
      </c>
      <c r="T97" s="525">
        <f t="shared" si="61"/>
        <v>0</v>
      </c>
      <c r="U97" s="525">
        <f t="shared" si="61"/>
        <v>0</v>
      </c>
      <c r="V97" s="525">
        <f t="shared" si="61"/>
        <v>0</v>
      </c>
      <c r="W97" s="525">
        <f t="shared" si="61"/>
        <v>0</v>
      </c>
      <c r="X97" s="525">
        <f t="shared" si="61"/>
        <v>0</v>
      </c>
      <c r="Y97" s="525">
        <f t="shared" si="61"/>
        <v>0</v>
      </c>
      <c r="Z97" s="525">
        <f t="shared" si="61"/>
        <v>0</v>
      </c>
      <c r="AA97" s="525">
        <f t="shared" si="61"/>
        <v>0</v>
      </c>
      <c r="AB97" s="525">
        <f t="shared" si="61"/>
        <v>0</v>
      </c>
      <c r="AC97" s="525">
        <f t="shared" si="61"/>
        <v>0</v>
      </c>
      <c r="AD97" s="525">
        <f t="shared" si="61"/>
        <v>0</v>
      </c>
      <c r="AE97" s="525">
        <f t="shared" si="61"/>
        <v>0</v>
      </c>
      <c r="AF97" s="525">
        <f t="shared" si="61"/>
        <v>0</v>
      </c>
      <c r="AG97" s="525">
        <f t="shared" si="61"/>
        <v>0</v>
      </c>
      <c r="AH97" s="525">
        <f t="shared" si="61"/>
        <v>0</v>
      </c>
      <c r="AI97" s="525">
        <f t="shared" si="61"/>
        <v>0</v>
      </c>
      <c r="AJ97" s="525">
        <f t="shared" si="61"/>
        <v>0</v>
      </c>
      <c r="AK97" s="525">
        <f t="shared" si="61"/>
        <v>0</v>
      </c>
      <c r="AL97" s="525">
        <f t="shared" si="61"/>
        <v>0</v>
      </c>
      <c r="AM97" s="525">
        <f t="shared" si="61"/>
        <v>0</v>
      </c>
      <c r="AN97" s="525">
        <f t="shared" si="61"/>
        <v>0</v>
      </c>
      <c r="AO97" s="525">
        <f t="shared" si="61"/>
        <v>0</v>
      </c>
      <c r="AP97" s="525">
        <f t="shared" si="61"/>
        <v>0</v>
      </c>
      <c r="AQ97" s="525">
        <f t="shared" si="61"/>
        <v>0</v>
      </c>
      <c r="AR97" s="525">
        <f t="shared" si="61"/>
        <v>0</v>
      </c>
      <c r="AS97" s="525">
        <f t="shared" si="61"/>
        <v>0</v>
      </c>
      <c r="AT97" s="525">
        <f t="shared" si="61"/>
        <v>0</v>
      </c>
      <c r="AU97" s="525">
        <f t="shared" si="61"/>
        <v>0</v>
      </c>
      <c r="AV97" s="525">
        <f t="shared" si="61"/>
        <v>0</v>
      </c>
      <c r="AW97" s="525">
        <f t="shared" si="61"/>
        <v>0</v>
      </c>
      <c r="AX97" s="525">
        <f t="shared" si="61"/>
        <v>0</v>
      </c>
      <c r="AY97" s="525">
        <f t="shared" si="61"/>
        <v>0</v>
      </c>
      <c r="AZ97" s="525">
        <f t="shared" si="61"/>
        <v>0</v>
      </c>
      <c r="BA97" s="525">
        <f t="shared" si="61"/>
        <v>0</v>
      </c>
      <c r="BB97" s="525">
        <f t="shared" si="61"/>
        <v>0</v>
      </c>
      <c r="BC97" s="525">
        <f t="shared" si="61"/>
        <v>0</v>
      </c>
      <c r="BD97" s="525">
        <f t="shared" si="61"/>
        <v>0</v>
      </c>
      <c r="BE97" s="525">
        <f t="shared" si="61"/>
        <v>0</v>
      </c>
      <c r="BF97" s="525">
        <f t="shared" si="61"/>
        <v>0</v>
      </c>
      <c r="BG97" s="525">
        <f t="shared" si="61"/>
        <v>0</v>
      </c>
      <c r="BH97" s="525">
        <f t="shared" si="61"/>
        <v>0</v>
      </c>
      <c r="BI97" s="525">
        <f t="shared" si="61"/>
        <v>0</v>
      </c>
      <c r="BJ97" s="525">
        <f t="shared" si="61"/>
        <v>0</v>
      </c>
      <c r="BK97" s="525">
        <f t="shared" si="61"/>
        <v>0</v>
      </c>
      <c r="BL97" s="525">
        <f t="shared" si="61"/>
        <v>0</v>
      </c>
      <c r="BM97" s="525">
        <f t="shared" si="61"/>
        <v>0</v>
      </c>
      <c r="BN97" s="525">
        <f t="shared" si="61"/>
        <v>0</v>
      </c>
      <c r="BO97" s="525">
        <f t="shared" si="61"/>
        <v>0</v>
      </c>
      <c r="BP97" s="525">
        <f t="shared" si="61"/>
        <v>0</v>
      </c>
      <c r="BQ97" s="525">
        <f t="shared" ref="BQ97:BU97" si="62">SUM(BQ92:BQ96)</f>
        <v>0</v>
      </c>
      <c r="BR97" s="525">
        <f t="shared" si="62"/>
        <v>0</v>
      </c>
      <c r="BS97" s="525">
        <f t="shared" si="62"/>
        <v>0</v>
      </c>
      <c r="BT97" s="525">
        <f t="shared" si="62"/>
        <v>0</v>
      </c>
      <c r="BU97" s="525">
        <f t="shared" si="62"/>
        <v>0</v>
      </c>
    </row>
    <row r="98" spans="1:73" ht="12" customHeight="1" x14ac:dyDescent="0.2">
      <c r="A98" s="3"/>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526"/>
      <c r="BL98" s="526"/>
      <c r="BM98" s="526"/>
      <c r="BN98" s="526"/>
      <c r="BO98" s="526"/>
      <c r="BP98" s="526"/>
    </row>
    <row r="99" spans="1:73" s="24" customFormat="1" ht="12" customHeight="1" x14ac:dyDescent="0.25">
      <c r="A99" s="92" t="s">
        <v>460</v>
      </c>
      <c r="B99" s="278"/>
      <c r="C99" s="279">
        <f>SUM(D99:BU99)</f>
        <v>0</v>
      </c>
      <c r="D99" s="277">
        <f>SUM(D10,D40:D42,D73,D81,D89,-D97)</f>
        <v>0</v>
      </c>
      <c r="E99" s="277">
        <f t="shared" ref="E99:BP99" si="63">SUM(E10,E40:E42,E73,E81,E89,-E97)</f>
        <v>0</v>
      </c>
      <c r="F99" s="277">
        <f t="shared" si="63"/>
        <v>0</v>
      </c>
      <c r="G99" s="277">
        <f t="shared" si="63"/>
        <v>0</v>
      </c>
      <c r="H99" s="277">
        <f t="shared" si="63"/>
        <v>0</v>
      </c>
      <c r="I99" s="277">
        <f t="shared" si="63"/>
        <v>0</v>
      </c>
      <c r="J99" s="277">
        <f t="shared" si="63"/>
        <v>0</v>
      </c>
      <c r="K99" s="277">
        <f t="shared" si="63"/>
        <v>0</v>
      </c>
      <c r="L99" s="277">
        <f t="shared" si="63"/>
        <v>0</v>
      </c>
      <c r="M99" s="277">
        <f t="shared" si="63"/>
        <v>0</v>
      </c>
      <c r="N99" s="277">
        <f t="shared" si="63"/>
        <v>0</v>
      </c>
      <c r="O99" s="277">
        <f t="shared" si="63"/>
        <v>0</v>
      </c>
      <c r="P99" s="277">
        <f t="shared" si="63"/>
        <v>0</v>
      </c>
      <c r="Q99" s="277">
        <f t="shared" si="63"/>
        <v>0</v>
      </c>
      <c r="R99" s="277">
        <f t="shared" si="63"/>
        <v>0</v>
      </c>
      <c r="S99" s="277">
        <f t="shared" si="63"/>
        <v>0</v>
      </c>
      <c r="T99" s="277">
        <f t="shared" si="63"/>
        <v>0</v>
      </c>
      <c r="U99" s="277">
        <f t="shared" si="63"/>
        <v>0</v>
      </c>
      <c r="V99" s="277">
        <f t="shared" si="63"/>
        <v>0</v>
      </c>
      <c r="W99" s="277">
        <f t="shared" si="63"/>
        <v>0</v>
      </c>
      <c r="X99" s="277">
        <f t="shared" si="63"/>
        <v>0</v>
      </c>
      <c r="Y99" s="277">
        <f t="shared" si="63"/>
        <v>0</v>
      </c>
      <c r="Z99" s="277">
        <f t="shared" si="63"/>
        <v>0</v>
      </c>
      <c r="AA99" s="277">
        <f t="shared" si="63"/>
        <v>0</v>
      </c>
      <c r="AB99" s="277">
        <f t="shared" si="63"/>
        <v>0</v>
      </c>
      <c r="AC99" s="277">
        <f t="shared" si="63"/>
        <v>0</v>
      </c>
      <c r="AD99" s="277">
        <f t="shared" si="63"/>
        <v>0</v>
      </c>
      <c r="AE99" s="277">
        <f t="shared" si="63"/>
        <v>0</v>
      </c>
      <c r="AF99" s="277">
        <f t="shared" si="63"/>
        <v>0</v>
      </c>
      <c r="AG99" s="277">
        <f t="shared" si="63"/>
        <v>0</v>
      </c>
      <c r="AH99" s="277">
        <f t="shared" si="63"/>
        <v>0</v>
      </c>
      <c r="AI99" s="277">
        <f t="shared" si="63"/>
        <v>0</v>
      </c>
      <c r="AJ99" s="277">
        <f t="shared" si="63"/>
        <v>0</v>
      </c>
      <c r="AK99" s="277">
        <f t="shared" si="63"/>
        <v>0</v>
      </c>
      <c r="AL99" s="277">
        <f t="shared" si="63"/>
        <v>0</v>
      </c>
      <c r="AM99" s="277">
        <f t="shared" si="63"/>
        <v>0</v>
      </c>
      <c r="AN99" s="277">
        <f t="shared" si="63"/>
        <v>0</v>
      </c>
      <c r="AO99" s="277">
        <f t="shared" si="63"/>
        <v>0</v>
      </c>
      <c r="AP99" s="277">
        <f t="shared" si="63"/>
        <v>0</v>
      </c>
      <c r="AQ99" s="277">
        <f t="shared" si="63"/>
        <v>0</v>
      </c>
      <c r="AR99" s="277">
        <f t="shared" si="63"/>
        <v>0</v>
      </c>
      <c r="AS99" s="277">
        <f t="shared" si="63"/>
        <v>0</v>
      </c>
      <c r="AT99" s="277">
        <f t="shared" si="63"/>
        <v>0</v>
      </c>
      <c r="AU99" s="277">
        <f t="shared" si="63"/>
        <v>0</v>
      </c>
      <c r="AV99" s="277">
        <f t="shared" si="63"/>
        <v>0</v>
      </c>
      <c r="AW99" s="277">
        <f t="shared" si="63"/>
        <v>0</v>
      </c>
      <c r="AX99" s="277">
        <f t="shared" si="63"/>
        <v>0</v>
      </c>
      <c r="AY99" s="277">
        <f t="shared" si="63"/>
        <v>0</v>
      </c>
      <c r="AZ99" s="277">
        <f t="shared" si="63"/>
        <v>0</v>
      </c>
      <c r="BA99" s="277">
        <f t="shared" si="63"/>
        <v>0</v>
      </c>
      <c r="BB99" s="277">
        <f t="shared" si="63"/>
        <v>0</v>
      </c>
      <c r="BC99" s="277">
        <f t="shared" si="63"/>
        <v>0</v>
      </c>
      <c r="BD99" s="277">
        <f t="shared" si="63"/>
        <v>0</v>
      </c>
      <c r="BE99" s="277">
        <f t="shared" si="63"/>
        <v>0</v>
      </c>
      <c r="BF99" s="277">
        <f t="shared" si="63"/>
        <v>0</v>
      </c>
      <c r="BG99" s="277">
        <f t="shared" si="63"/>
        <v>0</v>
      </c>
      <c r="BH99" s="277">
        <f t="shared" si="63"/>
        <v>0</v>
      </c>
      <c r="BI99" s="277">
        <f t="shared" si="63"/>
        <v>0</v>
      </c>
      <c r="BJ99" s="277">
        <f t="shared" si="63"/>
        <v>0</v>
      </c>
      <c r="BK99" s="277">
        <f t="shared" si="63"/>
        <v>0</v>
      </c>
      <c r="BL99" s="277">
        <f t="shared" si="63"/>
        <v>0</v>
      </c>
      <c r="BM99" s="277">
        <f t="shared" si="63"/>
        <v>0</v>
      </c>
      <c r="BN99" s="277">
        <f t="shared" si="63"/>
        <v>0</v>
      </c>
      <c r="BO99" s="277">
        <f t="shared" si="63"/>
        <v>0</v>
      </c>
      <c r="BP99" s="277">
        <f t="shared" si="63"/>
        <v>0</v>
      </c>
      <c r="BQ99" s="277">
        <f t="shared" ref="BQ99:BU99" si="64">SUM(BQ10,BQ40:BQ42,BQ73,BQ81,BQ89,-BQ97)</f>
        <v>0</v>
      </c>
      <c r="BR99" s="277">
        <f t="shared" si="64"/>
        <v>0</v>
      </c>
      <c r="BS99" s="277">
        <f t="shared" si="64"/>
        <v>0</v>
      </c>
      <c r="BT99" s="277">
        <f t="shared" si="64"/>
        <v>0</v>
      </c>
      <c r="BU99" s="277">
        <f t="shared" si="64"/>
        <v>0</v>
      </c>
    </row>
    <row r="100" spans="1:73" s="24" customFormat="1" ht="12" customHeight="1" x14ac:dyDescent="0.25">
      <c r="A100" s="127" t="str">
        <f>Factors!$A$42</f>
        <v>Non-QALY Discount Factors @ 3.5% / 3.0%</v>
      </c>
      <c r="B100" s="280"/>
      <c r="C100" s="281">
        <f>SUM(D100:BU100)</f>
        <v>27.5181200477776</v>
      </c>
      <c r="D100" s="506">
        <f>Factors!C$66</f>
        <v>1</v>
      </c>
      <c r="E100" s="506">
        <f>Factors!D$66</f>
        <v>0.96618357487922713</v>
      </c>
      <c r="F100" s="506">
        <f>Factors!E$66</f>
        <v>0.93351070036640305</v>
      </c>
      <c r="G100" s="506">
        <f>Factors!F$66</f>
        <v>0.90194270566802237</v>
      </c>
      <c r="H100" s="506">
        <f>Factors!G$66</f>
        <v>0.87144222769857238</v>
      </c>
      <c r="I100" s="506">
        <f>Factors!H$66</f>
        <v>0.84197316685852408</v>
      </c>
      <c r="J100" s="506">
        <f>Factors!I$66</f>
        <v>0.81350064430775282</v>
      </c>
      <c r="K100" s="506">
        <f>Factors!J$66</f>
        <v>0.78599096068381924</v>
      </c>
      <c r="L100" s="506">
        <f>Factors!K$66</f>
        <v>0.75941155621625056</v>
      </c>
      <c r="M100" s="506">
        <f>Factors!L$66</f>
        <v>0.73373097218961414</v>
      </c>
      <c r="N100" s="506">
        <f>Factors!M$66</f>
        <v>0.70891881370977217</v>
      </c>
      <c r="O100" s="506">
        <f>Factors!N$66</f>
        <v>0.68494571372924851</v>
      </c>
      <c r="P100" s="506">
        <f>Factors!O$66</f>
        <v>0.66178329828912907</v>
      </c>
      <c r="Q100" s="506">
        <f>Factors!P$66</f>
        <v>0.63940415293635666</v>
      </c>
      <c r="R100" s="506">
        <f>Factors!Q$66</f>
        <v>0.61778179027667313</v>
      </c>
      <c r="S100" s="506">
        <f>Factors!R$66</f>
        <v>0.59689061862480497</v>
      </c>
      <c r="T100" s="506">
        <f>Factors!S$66</f>
        <v>0.57670591171478747</v>
      </c>
      <c r="U100" s="506">
        <f>Factors!T$66</f>
        <v>0.55720377943457733</v>
      </c>
      <c r="V100" s="506">
        <f>Factors!U$66</f>
        <v>0.53836113955031628</v>
      </c>
      <c r="W100" s="506">
        <f>Factors!V$66</f>
        <v>0.520155690386779</v>
      </c>
      <c r="X100" s="506">
        <f>Factors!W$66</f>
        <v>0.50256588443167061</v>
      </c>
      <c r="Y100" s="506">
        <f>Factors!X$66</f>
        <v>0.48557090283253201</v>
      </c>
      <c r="Z100" s="506">
        <f>Factors!Y$66</f>
        <v>0.46915063075606961</v>
      </c>
      <c r="AA100" s="506">
        <f>Factors!Z$66</f>
        <v>0.45328563358074364</v>
      </c>
      <c r="AB100" s="506">
        <f>Factors!AA$66</f>
        <v>0.43795713389443836</v>
      </c>
      <c r="AC100" s="506">
        <f>Factors!AB$66</f>
        <v>0.42314698926998878</v>
      </c>
      <c r="AD100" s="506">
        <f>Factors!AC$66</f>
        <v>0.40883767079225974</v>
      </c>
      <c r="AE100" s="506">
        <f>Factors!AD$66</f>
        <v>0.39501224231136212</v>
      </c>
      <c r="AF100" s="506">
        <f>Factors!AE$66</f>
        <v>0.38165434039745133</v>
      </c>
      <c r="AG100" s="506">
        <f>Factors!AF$66</f>
        <v>0.36874815497338298</v>
      </c>
      <c r="AH100" s="506">
        <f>Factors!AG$66</f>
        <v>0.35627841060230242</v>
      </c>
      <c r="AI100" s="506">
        <f>Factors!AH$66</f>
        <v>0.34590136951679845</v>
      </c>
      <c r="AJ100" s="506">
        <f>Factors!AI$66</f>
        <v>0.33582657234640628</v>
      </c>
      <c r="AK100" s="506">
        <f>Factors!AJ$66</f>
        <v>0.32604521587029733</v>
      </c>
      <c r="AL100" s="506">
        <f>Factors!AK$66</f>
        <v>0.31654875327213333</v>
      </c>
      <c r="AM100" s="506">
        <f>Factors!AL$66</f>
        <v>0.30732888667197411</v>
      </c>
      <c r="AN100" s="506">
        <f>Factors!AM$66</f>
        <v>0.29837755987570302</v>
      </c>
      <c r="AO100" s="506">
        <f>Factors!AN$66</f>
        <v>0.28968695133563399</v>
      </c>
      <c r="AP100" s="506">
        <f>Factors!AO$66</f>
        <v>0.28124946731614953</v>
      </c>
      <c r="AQ100" s="506">
        <f>Factors!AP$66</f>
        <v>0.2730577352583976</v>
      </c>
      <c r="AR100" s="506">
        <f>Factors!AQ$66</f>
        <v>0.26510459733825009</v>
      </c>
      <c r="AS100" s="506">
        <f>Factors!AR$66</f>
        <v>0.25738310421189331</v>
      </c>
      <c r="AT100" s="506">
        <f>Factors!AS$66</f>
        <v>0.24988650894358574</v>
      </c>
      <c r="AU100" s="506">
        <f>Factors!AT$66</f>
        <v>0.24260826111027742</v>
      </c>
      <c r="AV100" s="506">
        <f>Factors!AU$66</f>
        <v>0.23554200107793924</v>
      </c>
      <c r="AW100" s="506">
        <f>Factors!AV$66</f>
        <v>0.2286815544446012</v>
      </c>
      <c r="AX100" s="506">
        <f>Factors!AW$66</f>
        <v>0.22202092664524387</v>
      </c>
      <c r="AY100" s="506">
        <f>Factors!AX$66</f>
        <v>0.215554297713829</v>
      </c>
      <c r="AZ100" s="506">
        <f>Factors!AY$66</f>
        <v>0.20927601719789224</v>
      </c>
      <c r="BA100" s="506">
        <f>Factors!AZ$66</f>
        <v>0.20318059922125459</v>
      </c>
      <c r="BB100" s="506">
        <f>Factors!BA$66</f>
        <v>0.19726271769053844</v>
      </c>
      <c r="BC100" s="506">
        <f>Factors!BB$66</f>
        <v>0.19151720164129946</v>
      </c>
      <c r="BD100" s="506">
        <f>Factors!BC$66</f>
        <v>0.18593903071970821</v>
      </c>
      <c r="BE100" s="506">
        <f>Factors!BD$66</f>
        <v>0.18052333079583321</v>
      </c>
      <c r="BF100" s="506">
        <f>Factors!BE$66</f>
        <v>0.17526536970469245</v>
      </c>
      <c r="BG100" s="506">
        <f>Factors!BF$66</f>
        <v>0.17016055311135189</v>
      </c>
      <c r="BH100" s="506">
        <f>Factors!BG$66</f>
        <v>0.16520442049645814</v>
      </c>
      <c r="BI100" s="506">
        <f>Factors!BH$66</f>
        <v>0.16039264125869723</v>
      </c>
      <c r="BJ100" s="506">
        <f>Factors!BI$66</f>
        <v>0.15572101093077401</v>
      </c>
      <c r="BK100" s="506">
        <f>Factors!BJ$66</f>
        <v>0.15118544750560584</v>
      </c>
      <c r="BL100" s="506">
        <f>Factors!BK$66</f>
        <v>0.14678198786952024</v>
      </c>
      <c r="BM100" s="506">
        <f>Factors!BL$66</f>
        <v>0.14250678433934003</v>
      </c>
      <c r="BN100" s="506">
        <f>Factors!BM$66</f>
        <v>0.13835610130033013</v>
      </c>
      <c r="BO100" s="506">
        <f>Factors!BN$66</f>
        <v>0.13432631194206809</v>
      </c>
      <c r="BP100" s="506">
        <f>Factors!BO$66</f>
        <v>0.1304138950893865</v>
      </c>
      <c r="BQ100" s="506">
        <f>Factors!BP$66</f>
        <v>0.12661543212561796</v>
      </c>
      <c r="BR100" s="506">
        <f>Factors!BQ$66</f>
        <v>0.12292760400545433</v>
      </c>
      <c r="BS100" s="506">
        <f>Factors!BR$66</f>
        <v>0.11934718835481002</v>
      </c>
      <c r="BT100" s="506">
        <f>Factors!BS$66</f>
        <v>0.11587105665515536</v>
      </c>
      <c r="BU100" s="506">
        <f>Factors!BT$66</f>
        <v>0.11249617150985958</v>
      </c>
    </row>
    <row r="101" spans="1:73" s="24" customFormat="1" ht="12" customHeight="1" x14ac:dyDescent="0.25">
      <c r="A101" s="92" t="s">
        <v>355</v>
      </c>
      <c r="B101" s="279">
        <f>IF(C101=0,0,C101/$B$104)</f>
        <v>0</v>
      </c>
      <c r="C101" s="279">
        <f>SUM(D101:BU101)</f>
        <v>0</v>
      </c>
      <c r="D101" s="277">
        <f t="shared" ref="D101:BO101" si="65">D99*D100</f>
        <v>0</v>
      </c>
      <c r="E101" s="277">
        <f t="shared" si="65"/>
        <v>0</v>
      </c>
      <c r="F101" s="277">
        <f t="shared" si="65"/>
        <v>0</v>
      </c>
      <c r="G101" s="277">
        <f t="shared" si="65"/>
        <v>0</v>
      </c>
      <c r="H101" s="277">
        <f t="shared" si="65"/>
        <v>0</v>
      </c>
      <c r="I101" s="277">
        <f t="shared" si="65"/>
        <v>0</v>
      </c>
      <c r="J101" s="277">
        <f t="shared" si="65"/>
        <v>0</v>
      </c>
      <c r="K101" s="277">
        <f t="shared" si="65"/>
        <v>0</v>
      </c>
      <c r="L101" s="277">
        <f t="shared" si="65"/>
        <v>0</v>
      </c>
      <c r="M101" s="277">
        <f t="shared" si="65"/>
        <v>0</v>
      </c>
      <c r="N101" s="277">
        <f t="shared" si="65"/>
        <v>0</v>
      </c>
      <c r="O101" s="277">
        <f t="shared" si="65"/>
        <v>0</v>
      </c>
      <c r="P101" s="277">
        <f t="shared" si="65"/>
        <v>0</v>
      </c>
      <c r="Q101" s="277">
        <f t="shared" si="65"/>
        <v>0</v>
      </c>
      <c r="R101" s="277">
        <f t="shared" si="65"/>
        <v>0</v>
      </c>
      <c r="S101" s="277">
        <f t="shared" si="65"/>
        <v>0</v>
      </c>
      <c r="T101" s="277">
        <f t="shared" si="65"/>
        <v>0</v>
      </c>
      <c r="U101" s="277">
        <f t="shared" si="65"/>
        <v>0</v>
      </c>
      <c r="V101" s="277">
        <f t="shared" si="65"/>
        <v>0</v>
      </c>
      <c r="W101" s="277">
        <f t="shared" si="65"/>
        <v>0</v>
      </c>
      <c r="X101" s="277">
        <f t="shared" si="65"/>
        <v>0</v>
      </c>
      <c r="Y101" s="277">
        <f t="shared" si="65"/>
        <v>0</v>
      </c>
      <c r="Z101" s="277">
        <f t="shared" si="65"/>
        <v>0</v>
      </c>
      <c r="AA101" s="277">
        <f t="shared" si="65"/>
        <v>0</v>
      </c>
      <c r="AB101" s="277">
        <f t="shared" si="65"/>
        <v>0</v>
      </c>
      <c r="AC101" s="277">
        <f t="shared" si="65"/>
        <v>0</v>
      </c>
      <c r="AD101" s="277">
        <f t="shared" si="65"/>
        <v>0</v>
      </c>
      <c r="AE101" s="277">
        <f t="shared" si="65"/>
        <v>0</v>
      </c>
      <c r="AF101" s="277">
        <f t="shared" si="65"/>
        <v>0</v>
      </c>
      <c r="AG101" s="277">
        <f t="shared" si="65"/>
        <v>0</v>
      </c>
      <c r="AH101" s="277">
        <f t="shared" si="65"/>
        <v>0</v>
      </c>
      <c r="AI101" s="277">
        <f t="shared" si="65"/>
        <v>0</v>
      </c>
      <c r="AJ101" s="277">
        <f t="shared" si="65"/>
        <v>0</v>
      </c>
      <c r="AK101" s="277">
        <f t="shared" si="65"/>
        <v>0</v>
      </c>
      <c r="AL101" s="277">
        <f t="shared" si="65"/>
        <v>0</v>
      </c>
      <c r="AM101" s="277">
        <f t="shared" si="65"/>
        <v>0</v>
      </c>
      <c r="AN101" s="277">
        <f t="shared" si="65"/>
        <v>0</v>
      </c>
      <c r="AO101" s="277">
        <f t="shared" si="65"/>
        <v>0</v>
      </c>
      <c r="AP101" s="277">
        <f t="shared" si="65"/>
        <v>0</v>
      </c>
      <c r="AQ101" s="277">
        <f t="shared" si="65"/>
        <v>0</v>
      </c>
      <c r="AR101" s="277">
        <f t="shared" si="65"/>
        <v>0</v>
      </c>
      <c r="AS101" s="277">
        <f t="shared" si="65"/>
        <v>0</v>
      </c>
      <c r="AT101" s="277">
        <f t="shared" si="65"/>
        <v>0</v>
      </c>
      <c r="AU101" s="277">
        <f t="shared" si="65"/>
        <v>0</v>
      </c>
      <c r="AV101" s="277">
        <f t="shared" si="65"/>
        <v>0</v>
      </c>
      <c r="AW101" s="277">
        <f t="shared" si="65"/>
        <v>0</v>
      </c>
      <c r="AX101" s="277">
        <f t="shared" si="65"/>
        <v>0</v>
      </c>
      <c r="AY101" s="277">
        <f t="shared" si="65"/>
        <v>0</v>
      </c>
      <c r="AZ101" s="277">
        <f t="shared" si="65"/>
        <v>0</v>
      </c>
      <c r="BA101" s="277">
        <f t="shared" si="65"/>
        <v>0</v>
      </c>
      <c r="BB101" s="277">
        <f t="shared" si="65"/>
        <v>0</v>
      </c>
      <c r="BC101" s="277">
        <f t="shared" si="65"/>
        <v>0</v>
      </c>
      <c r="BD101" s="277">
        <f t="shared" si="65"/>
        <v>0</v>
      </c>
      <c r="BE101" s="277">
        <f t="shared" si="65"/>
        <v>0</v>
      </c>
      <c r="BF101" s="277">
        <f t="shared" si="65"/>
        <v>0</v>
      </c>
      <c r="BG101" s="277">
        <f t="shared" si="65"/>
        <v>0</v>
      </c>
      <c r="BH101" s="277">
        <f t="shared" si="65"/>
        <v>0</v>
      </c>
      <c r="BI101" s="277">
        <f t="shared" si="65"/>
        <v>0</v>
      </c>
      <c r="BJ101" s="277">
        <f t="shared" si="65"/>
        <v>0</v>
      </c>
      <c r="BK101" s="282">
        <f t="shared" si="65"/>
        <v>0</v>
      </c>
      <c r="BL101" s="282">
        <f t="shared" si="65"/>
        <v>0</v>
      </c>
      <c r="BM101" s="282">
        <f t="shared" si="65"/>
        <v>0</v>
      </c>
      <c r="BN101" s="282">
        <f t="shared" si="65"/>
        <v>0</v>
      </c>
      <c r="BO101" s="282">
        <f t="shared" si="65"/>
        <v>0</v>
      </c>
      <c r="BP101" s="282">
        <f t="shared" ref="BP101:BU101" si="66">BP99*BP100</f>
        <v>0</v>
      </c>
      <c r="BQ101" s="282">
        <f t="shared" si="66"/>
        <v>0</v>
      </c>
      <c r="BR101" s="282">
        <f t="shared" si="66"/>
        <v>0</v>
      </c>
      <c r="BS101" s="282">
        <f t="shared" si="66"/>
        <v>0</v>
      </c>
      <c r="BT101" s="282">
        <f t="shared" si="66"/>
        <v>0</v>
      </c>
      <c r="BU101" s="282">
        <f t="shared" si="66"/>
        <v>0</v>
      </c>
    </row>
    <row r="102" spans="1:73" ht="12" customHeight="1" x14ac:dyDescent="0.2">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186"/>
      <c r="BL102" s="186"/>
      <c r="BM102" s="186"/>
      <c r="BN102" s="186"/>
      <c r="BO102" s="186"/>
      <c r="BP102" s="186"/>
    </row>
    <row r="103" spans="1:73" ht="12" customHeight="1" x14ac:dyDescent="0.25">
      <c r="A103" s="6" t="str">
        <f>Factors!H14</f>
        <v>Project life (whole years)</v>
      </c>
      <c r="B103" s="272">
        <f>Factors!H18</f>
        <v>70</v>
      </c>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186"/>
      <c r="BL103" s="186"/>
      <c r="BM103" s="186"/>
      <c r="BN103" s="186"/>
      <c r="BO103" s="186"/>
      <c r="BP103" s="186"/>
    </row>
    <row r="104" spans="1:73" ht="12" customHeight="1" x14ac:dyDescent="0.25">
      <c r="A104" s="6" t="s">
        <v>359</v>
      </c>
      <c r="B104" s="273">
        <f>Factors!$BU$66</f>
        <v>27.5181200477776</v>
      </c>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186"/>
      <c r="BL104" s="186"/>
      <c r="BM104" s="186"/>
      <c r="BN104" s="186"/>
      <c r="BO104" s="186"/>
      <c r="BP104" s="186"/>
    </row>
    <row r="105" spans="1:73" ht="12" customHeight="1" x14ac:dyDescent="0.2">
      <c r="B105" s="38"/>
      <c r="C105" s="37"/>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187"/>
      <c r="BL105" s="187"/>
      <c r="BM105" s="187"/>
      <c r="BN105" s="187"/>
      <c r="BO105" s="187"/>
      <c r="BP105" s="187"/>
    </row>
    <row r="106" spans="1:73" ht="12" customHeight="1" x14ac:dyDescent="0.25">
      <c r="A106" s="129" t="s">
        <v>350</v>
      </c>
      <c r="B106" s="137" t="s">
        <v>424</v>
      </c>
      <c r="C106" s="137" t="s">
        <v>579</v>
      </c>
      <c r="D106" s="74">
        <v>0</v>
      </c>
      <c r="E106" s="74">
        <v>1</v>
      </c>
      <c r="F106" s="74">
        <v>2</v>
      </c>
      <c r="G106" s="74">
        <v>3</v>
      </c>
      <c r="H106" s="74">
        <v>4</v>
      </c>
      <c r="I106" s="74">
        <v>5</v>
      </c>
      <c r="J106" s="74">
        <v>6</v>
      </c>
      <c r="K106" s="74">
        <v>7</v>
      </c>
      <c r="L106" s="74">
        <v>8</v>
      </c>
      <c r="M106" s="74">
        <v>9</v>
      </c>
      <c r="N106" s="74">
        <v>10</v>
      </c>
      <c r="O106" s="74">
        <v>11</v>
      </c>
      <c r="P106" s="74">
        <v>12</v>
      </c>
      <c r="Q106" s="74">
        <v>13</v>
      </c>
      <c r="R106" s="74">
        <v>14</v>
      </c>
      <c r="S106" s="74">
        <v>15</v>
      </c>
      <c r="T106" s="74">
        <v>16</v>
      </c>
      <c r="U106" s="74">
        <v>17</v>
      </c>
      <c r="V106" s="74">
        <v>18</v>
      </c>
      <c r="W106" s="74">
        <v>19</v>
      </c>
      <c r="X106" s="74">
        <v>20</v>
      </c>
      <c r="Y106" s="74">
        <v>21</v>
      </c>
      <c r="Z106" s="74">
        <v>22</v>
      </c>
      <c r="AA106" s="74">
        <v>23</v>
      </c>
      <c r="AB106" s="74">
        <v>24</v>
      </c>
      <c r="AC106" s="74">
        <v>25</v>
      </c>
      <c r="AD106" s="74">
        <v>26</v>
      </c>
      <c r="AE106" s="74">
        <v>27</v>
      </c>
      <c r="AF106" s="74">
        <v>28</v>
      </c>
      <c r="AG106" s="74">
        <v>29</v>
      </c>
      <c r="AH106" s="74">
        <v>30</v>
      </c>
      <c r="AI106" s="74">
        <v>31</v>
      </c>
      <c r="AJ106" s="74">
        <v>32</v>
      </c>
      <c r="AK106" s="74">
        <v>33</v>
      </c>
      <c r="AL106" s="74">
        <v>34</v>
      </c>
      <c r="AM106" s="74">
        <v>35</v>
      </c>
      <c r="AN106" s="74">
        <v>36</v>
      </c>
      <c r="AO106" s="74">
        <v>37</v>
      </c>
      <c r="AP106" s="74">
        <v>38</v>
      </c>
      <c r="AQ106" s="74">
        <v>39</v>
      </c>
      <c r="AR106" s="74">
        <v>40</v>
      </c>
      <c r="AS106" s="74">
        <v>41</v>
      </c>
      <c r="AT106" s="74">
        <v>42</v>
      </c>
      <c r="AU106" s="74">
        <v>43</v>
      </c>
      <c r="AV106" s="74">
        <v>44</v>
      </c>
      <c r="AW106" s="74">
        <v>45</v>
      </c>
      <c r="AX106" s="74">
        <v>46</v>
      </c>
      <c r="AY106" s="74">
        <v>47</v>
      </c>
      <c r="AZ106" s="74">
        <v>48</v>
      </c>
      <c r="BA106" s="74">
        <v>49</v>
      </c>
      <c r="BB106" s="74">
        <v>50</v>
      </c>
      <c r="BC106" s="74">
        <v>51</v>
      </c>
      <c r="BD106" s="74">
        <v>52</v>
      </c>
      <c r="BE106" s="74">
        <v>53</v>
      </c>
      <c r="BF106" s="74">
        <v>54</v>
      </c>
      <c r="BG106" s="74">
        <v>55</v>
      </c>
      <c r="BH106" s="74">
        <v>56</v>
      </c>
      <c r="BI106" s="74">
        <v>57</v>
      </c>
      <c r="BJ106" s="74">
        <v>58</v>
      </c>
      <c r="BK106" s="188">
        <v>59</v>
      </c>
      <c r="BL106" s="188">
        <v>60</v>
      </c>
      <c r="BM106" s="188">
        <v>61</v>
      </c>
      <c r="BN106" s="188">
        <v>62</v>
      </c>
      <c r="BO106" s="188">
        <v>63</v>
      </c>
      <c r="BP106" s="188">
        <v>64</v>
      </c>
      <c r="BQ106" s="188">
        <v>65</v>
      </c>
      <c r="BR106" s="188">
        <v>66</v>
      </c>
      <c r="BS106" s="188">
        <v>67</v>
      </c>
      <c r="BT106" s="188">
        <v>68</v>
      </c>
      <c r="BU106" s="188">
        <v>69</v>
      </c>
    </row>
    <row r="107" spans="1:73" ht="12" customHeight="1" x14ac:dyDescent="0.25">
      <c r="A107" s="6" t="s">
        <v>71</v>
      </c>
      <c r="B107" s="274">
        <f t="shared" ref="B107:B123" si="67">IF(C107=0,0,C107/$B$104)</f>
        <v>0</v>
      </c>
      <c r="C107" s="275">
        <f>SUM(D107:BU107)</f>
        <v>0</v>
      </c>
      <c r="D107" s="275">
        <f>D10</f>
        <v>0</v>
      </c>
      <c r="E107" s="275">
        <f>IF(E$106&gt;($B$103-1),"",E10*E$100)</f>
        <v>0</v>
      </c>
      <c r="F107" s="533">
        <f t="shared" ref="F107:I107" si="68">IF(F$106&gt;($B$103-1),"",F10*F$100)</f>
        <v>0</v>
      </c>
      <c r="G107" s="533">
        <f t="shared" si="68"/>
        <v>0</v>
      </c>
      <c r="H107" s="533">
        <f t="shared" si="68"/>
        <v>0</v>
      </c>
      <c r="I107" s="533">
        <f t="shared" si="68"/>
        <v>0</v>
      </c>
      <c r="J107" s="533">
        <f t="shared" ref="J107:BU107" si="69">IF(J$106&gt;($B$103-1),"",J10*J$100)</f>
        <v>0</v>
      </c>
      <c r="K107" s="533">
        <f t="shared" si="69"/>
        <v>0</v>
      </c>
      <c r="L107" s="533">
        <f t="shared" si="69"/>
        <v>0</v>
      </c>
      <c r="M107" s="533">
        <f t="shared" si="69"/>
        <v>0</v>
      </c>
      <c r="N107" s="533">
        <f t="shared" si="69"/>
        <v>0</v>
      </c>
      <c r="O107" s="533">
        <f t="shared" si="69"/>
        <v>0</v>
      </c>
      <c r="P107" s="533">
        <f t="shared" si="69"/>
        <v>0</v>
      </c>
      <c r="Q107" s="533">
        <f t="shared" si="69"/>
        <v>0</v>
      </c>
      <c r="R107" s="533">
        <f t="shared" si="69"/>
        <v>0</v>
      </c>
      <c r="S107" s="533">
        <f t="shared" si="69"/>
        <v>0</v>
      </c>
      <c r="T107" s="533">
        <f t="shared" si="69"/>
        <v>0</v>
      </c>
      <c r="U107" s="533">
        <f t="shared" si="69"/>
        <v>0</v>
      </c>
      <c r="V107" s="533">
        <f t="shared" si="69"/>
        <v>0</v>
      </c>
      <c r="W107" s="533">
        <f t="shared" si="69"/>
        <v>0</v>
      </c>
      <c r="X107" s="533">
        <f t="shared" si="69"/>
        <v>0</v>
      </c>
      <c r="Y107" s="533">
        <f t="shared" si="69"/>
        <v>0</v>
      </c>
      <c r="Z107" s="533">
        <f t="shared" si="69"/>
        <v>0</v>
      </c>
      <c r="AA107" s="533">
        <f t="shared" si="69"/>
        <v>0</v>
      </c>
      <c r="AB107" s="533">
        <f t="shared" si="69"/>
        <v>0</v>
      </c>
      <c r="AC107" s="533">
        <f t="shared" si="69"/>
        <v>0</v>
      </c>
      <c r="AD107" s="533">
        <f t="shared" si="69"/>
        <v>0</v>
      </c>
      <c r="AE107" s="533">
        <f t="shared" si="69"/>
        <v>0</v>
      </c>
      <c r="AF107" s="533">
        <f t="shared" si="69"/>
        <v>0</v>
      </c>
      <c r="AG107" s="533">
        <f t="shared" si="69"/>
        <v>0</v>
      </c>
      <c r="AH107" s="533">
        <f t="shared" si="69"/>
        <v>0</v>
      </c>
      <c r="AI107" s="533">
        <f t="shared" si="69"/>
        <v>0</v>
      </c>
      <c r="AJ107" s="533">
        <f t="shared" si="69"/>
        <v>0</v>
      </c>
      <c r="AK107" s="533">
        <f t="shared" si="69"/>
        <v>0</v>
      </c>
      <c r="AL107" s="533">
        <f t="shared" si="69"/>
        <v>0</v>
      </c>
      <c r="AM107" s="533">
        <f t="shared" si="69"/>
        <v>0</v>
      </c>
      <c r="AN107" s="533">
        <f t="shared" si="69"/>
        <v>0</v>
      </c>
      <c r="AO107" s="533">
        <f t="shared" si="69"/>
        <v>0</v>
      </c>
      <c r="AP107" s="533">
        <f t="shared" si="69"/>
        <v>0</v>
      </c>
      <c r="AQ107" s="533">
        <f t="shared" si="69"/>
        <v>0</v>
      </c>
      <c r="AR107" s="533">
        <f t="shared" si="69"/>
        <v>0</v>
      </c>
      <c r="AS107" s="533">
        <f t="shared" si="69"/>
        <v>0</v>
      </c>
      <c r="AT107" s="533">
        <f t="shared" si="69"/>
        <v>0</v>
      </c>
      <c r="AU107" s="533">
        <f t="shared" si="69"/>
        <v>0</v>
      </c>
      <c r="AV107" s="533">
        <f t="shared" si="69"/>
        <v>0</v>
      </c>
      <c r="AW107" s="533">
        <f t="shared" si="69"/>
        <v>0</v>
      </c>
      <c r="AX107" s="533">
        <f t="shared" si="69"/>
        <v>0</v>
      </c>
      <c r="AY107" s="533">
        <f t="shared" si="69"/>
        <v>0</v>
      </c>
      <c r="AZ107" s="533">
        <f t="shared" si="69"/>
        <v>0</v>
      </c>
      <c r="BA107" s="533">
        <f t="shared" si="69"/>
        <v>0</v>
      </c>
      <c r="BB107" s="533">
        <f t="shared" si="69"/>
        <v>0</v>
      </c>
      <c r="BC107" s="533">
        <f t="shared" si="69"/>
        <v>0</v>
      </c>
      <c r="BD107" s="533">
        <f t="shared" si="69"/>
        <v>0</v>
      </c>
      <c r="BE107" s="533">
        <f t="shared" si="69"/>
        <v>0</v>
      </c>
      <c r="BF107" s="533">
        <f t="shared" si="69"/>
        <v>0</v>
      </c>
      <c r="BG107" s="533">
        <f t="shared" si="69"/>
        <v>0</v>
      </c>
      <c r="BH107" s="533">
        <f t="shared" si="69"/>
        <v>0</v>
      </c>
      <c r="BI107" s="533">
        <f t="shared" si="69"/>
        <v>0</v>
      </c>
      <c r="BJ107" s="533">
        <f t="shared" si="69"/>
        <v>0</v>
      </c>
      <c r="BK107" s="533">
        <f t="shared" si="69"/>
        <v>0</v>
      </c>
      <c r="BL107" s="533">
        <f t="shared" si="69"/>
        <v>0</v>
      </c>
      <c r="BM107" s="533">
        <f t="shared" si="69"/>
        <v>0</v>
      </c>
      <c r="BN107" s="533">
        <f t="shared" si="69"/>
        <v>0</v>
      </c>
      <c r="BO107" s="533">
        <f t="shared" si="69"/>
        <v>0</v>
      </c>
      <c r="BP107" s="533">
        <f t="shared" si="69"/>
        <v>0</v>
      </c>
      <c r="BQ107" s="533">
        <f t="shared" si="69"/>
        <v>0</v>
      </c>
      <c r="BR107" s="533">
        <f t="shared" si="69"/>
        <v>0</v>
      </c>
      <c r="BS107" s="533">
        <f t="shared" si="69"/>
        <v>0</v>
      </c>
      <c r="BT107" s="533">
        <f t="shared" si="69"/>
        <v>0</v>
      </c>
      <c r="BU107" s="533">
        <f t="shared" si="69"/>
        <v>0</v>
      </c>
    </row>
    <row r="108" spans="1:73" ht="12" customHeight="1" x14ac:dyDescent="0.2">
      <c r="A108" s="250" t="s">
        <v>72</v>
      </c>
      <c r="B108" s="274">
        <f t="shared" si="67"/>
        <v>0</v>
      </c>
      <c r="C108" s="275">
        <f t="shared" ref="C108:C120" si="70">SUM(D108:BU108)</f>
        <v>0</v>
      </c>
      <c r="D108" s="275">
        <f>SUM(D14:D18)</f>
        <v>0</v>
      </c>
      <c r="E108" s="275">
        <f t="shared" ref="E108:E114" si="71">IF(E$106&gt;($B$103-1),"",E36*E$100)</f>
        <v>0</v>
      </c>
      <c r="F108" s="533">
        <f t="shared" ref="F108:I108" si="72">IF(F$106&gt;($B$103-1),"",F36*F$100)</f>
        <v>0</v>
      </c>
      <c r="G108" s="533">
        <f t="shared" si="72"/>
        <v>0</v>
      </c>
      <c r="H108" s="533">
        <f t="shared" si="72"/>
        <v>0</v>
      </c>
      <c r="I108" s="533">
        <f t="shared" si="72"/>
        <v>0</v>
      </c>
      <c r="J108" s="533">
        <f t="shared" ref="J108:BU108" si="73">IF(J$106&gt;($B$103-1),"",J36*J$100)</f>
        <v>0</v>
      </c>
      <c r="K108" s="533">
        <f t="shared" si="73"/>
        <v>0</v>
      </c>
      <c r="L108" s="533">
        <f t="shared" si="73"/>
        <v>0</v>
      </c>
      <c r="M108" s="533">
        <f t="shared" si="73"/>
        <v>0</v>
      </c>
      <c r="N108" s="533">
        <f t="shared" si="73"/>
        <v>0</v>
      </c>
      <c r="O108" s="533">
        <f t="shared" si="73"/>
        <v>0</v>
      </c>
      <c r="P108" s="533">
        <f t="shared" si="73"/>
        <v>0</v>
      </c>
      <c r="Q108" s="533">
        <f t="shared" si="73"/>
        <v>0</v>
      </c>
      <c r="R108" s="533">
        <f t="shared" si="73"/>
        <v>0</v>
      </c>
      <c r="S108" s="533">
        <f t="shared" si="73"/>
        <v>0</v>
      </c>
      <c r="T108" s="533">
        <f t="shared" si="73"/>
        <v>0</v>
      </c>
      <c r="U108" s="533">
        <f t="shared" si="73"/>
        <v>0</v>
      </c>
      <c r="V108" s="533">
        <f t="shared" si="73"/>
        <v>0</v>
      </c>
      <c r="W108" s="533">
        <f t="shared" si="73"/>
        <v>0</v>
      </c>
      <c r="X108" s="533">
        <f t="shared" si="73"/>
        <v>0</v>
      </c>
      <c r="Y108" s="533">
        <f t="shared" si="73"/>
        <v>0</v>
      </c>
      <c r="Z108" s="533">
        <f t="shared" si="73"/>
        <v>0</v>
      </c>
      <c r="AA108" s="533">
        <f t="shared" si="73"/>
        <v>0</v>
      </c>
      <c r="AB108" s="533">
        <f t="shared" si="73"/>
        <v>0</v>
      </c>
      <c r="AC108" s="533">
        <f t="shared" si="73"/>
        <v>0</v>
      </c>
      <c r="AD108" s="533">
        <f t="shared" si="73"/>
        <v>0</v>
      </c>
      <c r="AE108" s="533">
        <f t="shared" si="73"/>
        <v>0</v>
      </c>
      <c r="AF108" s="533">
        <f t="shared" si="73"/>
        <v>0</v>
      </c>
      <c r="AG108" s="533">
        <f t="shared" si="73"/>
        <v>0</v>
      </c>
      <c r="AH108" s="533">
        <f t="shared" si="73"/>
        <v>0</v>
      </c>
      <c r="AI108" s="533">
        <f t="shared" si="73"/>
        <v>0</v>
      </c>
      <c r="AJ108" s="533">
        <f t="shared" si="73"/>
        <v>0</v>
      </c>
      <c r="AK108" s="533">
        <f t="shared" si="73"/>
        <v>0</v>
      </c>
      <c r="AL108" s="533">
        <f t="shared" si="73"/>
        <v>0</v>
      </c>
      <c r="AM108" s="533">
        <f t="shared" si="73"/>
        <v>0</v>
      </c>
      <c r="AN108" s="533">
        <f t="shared" si="73"/>
        <v>0</v>
      </c>
      <c r="AO108" s="533">
        <f t="shared" si="73"/>
        <v>0</v>
      </c>
      <c r="AP108" s="533">
        <f t="shared" si="73"/>
        <v>0</v>
      </c>
      <c r="AQ108" s="533">
        <f t="shared" si="73"/>
        <v>0</v>
      </c>
      <c r="AR108" s="533">
        <f t="shared" si="73"/>
        <v>0</v>
      </c>
      <c r="AS108" s="533">
        <f t="shared" si="73"/>
        <v>0</v>
      </c>
      <c r="AT108" s="533">
        <f t="shared" si="73"/>
        <v>0</v>
      </c>
      <c r="AU108" s="533">
        <f t="shared" si="73"/>
        <v>0</v>
      </c>
      <c r="AV108" s="533">
        <f t="shared" si="73"/>
        <v>0</v>
      </c>
      <c r="AW108" s="533">
        <f t="shared" si="73"/>
        <v>0</v>
      </c>
      <c r="AX108" s="533">
        <f t="shared" si="73"/>
        <v>0</v>
      </c>
      <c r="AY108" s="533">
        <f t="shared" si="73"/>
        <v>0</v>
      </c>
      <c r="AZ108" s="533">
        <f t="shared" si="73"/>
        <v>0</v>
      </c>
      <c r="BA108" s="533">
        <f t="shared" si="73"/>
        <v>0</v>
      </c>
      <c r="BB108" s="533">
        <f t="shared" si="73"/>
        <v>0</v>
      </c>
      <c r="BC108" s="533">
        <f t="shared" si="73"/>
        <v>0</v>
      </c>
      <c r="BD108" s="533">
        <f t="shared" si="73"/>
        <v>0</v>
      </c>
      <c r="BE108" s="533">
        <f t="shared" si="73"/>
        <v>0</v>
      </c>
      <c r="BF108" s="533">
        <f t="shared" si="73"/>
        <v>0</v>
      </c>
      <c r="BG108" s="533">
        <f t="shared" si="73"/>
        <v>0</v>
      </c>
      <c r="BH108" s="533">
        <f t="shared" si="73"/>
        <v>0</v>
      </c>
      <c r="BI108" s="533">
        <f t="shared" si="73"/>
        <v>0</v>
      </c>
      <c r="BJ108" s="533">
        <f t="shared" si="73"/>
        <v>0</v>
      </c>
      <c r="BK108" s="533">
        <f t="shared" si="73"/>
        <v>0</v>
      </c>
      <c r="BL108" s="533">
        <f t="shared" si="73"/>
        <v>0</v>
      </c>
      <c r="BM108" s="533">
        <f t="shared" si="73"/>
        <v>0</v>
      </c>
      <c r="BN108" s="533">
        <f t="shared" si="73"/>
        <v>0</v>
      </c>
      <c r="BO108" s="533">
        <f t="shared" si="73"/>
        <v>0</v>
      </c>
      <c r="BP108" s="533">
        <f t="shared" si="73"/>
        <v>0</v>
      </c>
      <c r="BQ108" s="533">
        <f t="shared" si="73"/>
        <v>0</v>
      </c>
      <c r="BR108" s="533">
        <f t="shared" si="73"/>
        <v>0</v>
      </c>
      <c r="BS108" s="533">
        <f t="shared" si="73"/>
        <v>0</v>
      </c>
      <c r="BT108" s="533">
        <f t="shared" si="73"/>
        <v>0</v>
      </c>
      <c r="BU108" s="533">
        <f t="shared" si="73"/>
        <v>0</v>
      </c>
    </row>
    <row r="109" spans="1:73" ht="12" customHeight="1" x14ac:dyDescent="0.2">
      <c r="A109" s="250" t="s">
        <v>73</v>
      </c>
      <c r="B109" s="274">
        <f t="shared" si="67"/>
        <v>0</v>
      </c>
      <c r="C109" s="275">
        <f t="shared" si="70"/>
        <v>0</v>
      </c>
      <c r="D109" s="275">
        <f t="shared" ref="D109:D114" si="74">D37</f>
        <v>0</v>
      </c>
      <c r="E109" s="275">
        <f t="shared" si="71"/>
        <v>0</v>
      </c>
      <c r="F109" s="533">
        <f t="shared" ref="F109:I109" si="75">IF(F$106&gt;($B$103-1),"",F37*F$100)</f>
        <v>0</v>
      </c>
      <c r="G109" s="533">
        <f t="shared" si="75"/>
        <v>0</v>
      </c>
      <c r="H109" s="533">
        <f t="shared" si="75"/>
        <v>0</v>
      </c>
      <c r="I109" s="533">
        <f t="shared" si="75"/>
        <v>0</v>
      </c>
      <c r="J109" s="533">
        <f t="shared" ref="J109:BU109" si="76">IF(J$106&gt;($B$103-1),"",J37*J$100)</f>
        <v>0</v>
      </c>
      <c r="K109" s="533">
        <f t="shared" si="76"/>
        <v>0</v>
      </c>
      <c r="L109" s="533">
        <f t="shared" si="76"/>
        <v>0</v>
      </c>
      <c r="M109" s="533">
        <f t="shared" si="76"/>
        <v>0</v>
      </c>
      <c r="N109" s="533">
        <f t="shared" si="76"/>
        <v>0</v>
      </c>
      <c r="O109" s="533">
        <f t="shared" si="76"/>
        <v>0</v>
      </c>
      <c r="P109" s="533">
        <f t="shared" si="76"/>
        <v>0</v>
      </c>
      <c r="Q109" s="533">
        <f t="shared" si="76"/>
        <v>0</v>
      </c>
      <c r="R109" s="533">
        <f t="shared" si="76"/>
        <v>0</v>
      </c>
      <c r="S109" s="533">
        <f t="shared" si="76"/>
        <v>0</v>
      </c>
      <c r="T109" s="533">
        <f t="shared" si="76"/>
        <v>0</v>
      </c>
      <c r="U109" s="533">
        <f t="shared" si="76"/>
        <v>0</v>
      </c>
      <c r="V109" s="533">
        <f t="shared" si="76"/>
        <v>0</v>
      </c>
      <c r="W109" s="533">
        <f t="shared" si="76"/>
        <v>0</v>
      </c>
      <c r="X109" s="533">
        <f t="shared" si="76"/>
        <v>0</v>
      </c>
      <c r="Y109" s="533">
        <f t="shared" si="76"/>
        <v>0</v>
      </c>
      <c r="Z109" s="533">
        <f t="shared" si="76"/>
        <v>0</v>
      </c>
      <c r="AA109" s="533">
        <f t="shared" si="76"/>
        <v>0</v>
      </c>
      <c r="AB109" s="533">
        <f t="shared" si="76"/>
        <v>0</v>
      </c>
      <c r="AC109" s="533">
        <f t="shared" si="76"/>
        <v>0</v>
      </c>
      <c r="AD109" s="533">
        <f t="shared" si="76"/>
        <v>0</v>
      </c>
      <c r="AE109" s="533">
        <f t="shared" si="76"/>
        <v>0</v>
      </c>
      <c r="AF109" s="533">
        <f t="shared" si="76"/>
        <v>0</v>
      </c>
      <c r="AG109" s="533">
        <f t="shared" si="76"/>
        <v>0</v>
      </c>
      <c r="AH109" s="533">
        <f t="shared" si="76"/>
        <v>0</v>
      </c>
      <c r="AI109" s="533">
        <f t="shared" si="76"/>
        <v>0</v>
      </c>
      <c r="AJ109" s="533">
        <f t="shared" si="76"/>
        <v>0</v>
      </c>
      <c r="AK109" s="533">
        <f t="shared" si="76"/>
        <v>0</v>
      </c>
      <c r="AL109" s="533">
        <f t="shared" si="76"/>
        <v>0</v>
      </c>
      <c r="AM109" s="533">
        <f t="shared" si="76"/>
        <v>0</v>
      </c>
      <c r="AN109" s="533">
        <f t="shared" si="76"/>
        <v>0</v>
      </c>
      <c r="AO109" s="533">
        <f t="shared" si="76"/>
        <v>0</v>
      </c>
      <c r="AP109" s="533">
        <f t="shared" si="76"/>
        <v>0</v>
      </c>
      <c r="AQ109" s="533">
        <f t="shared" si="76"/>
        <v>0</v>
      </c>
      <c r="AR109" s="533">
        <f t="shared" si="76"/>
        <v>0</v>
      </c>
      <c r="AS109" s="533">
        <f t="shared" si="76"/>
        <v>0</v>
      </c>
      <c r="AT109" s="533">
        <f t="shared" si="76"/>
        <v>0</v>
      </c>
      <c r="AU109" s="533">
        <f t="shared" si="76"/>
        <v>0</v>
      </c>
      <c r="AV109" s="533">
        <f t="shared" si="76"/>
        <v>0</v>
      </c>
      <c r="AW109" s="533">
        <f t="shared" si="76"/>
        <v>0</v>
      </c>
      <c r="AX109" s="533">
        <f t="shared" si="76"/>
        <v>0</v>
      </c>
      <c r="AY109" s="533">
        <f t="shared" si="76"/>
        <v>0</v>
      </c>
      <c r="AZ109" s="533">
        <f t="shared" si="76"/>
        <v>0</v>
      </c>
      <c r="BA109" s="533">
        <f t="shared" si="76"/>
        <v>0</v>
      </c>
      <c r="BB109" s="533">
        <f t="shared" si="76"/>
        <v>0</v>
      </c>
      <c r="BC109" s="533">
        <f t="shared" si="76"/>
        <v>0</v>
      </c>
      <c r="BD109" s="533">
        <f t="shared" si="76"/>
        <v>0</v>
      </c>
      <c r="BE109" s="533">
        <f t="shared" si="76"/>
        <v>0</v>
      </c>
      <c r="BF109" s="533">
        <f t="shared" si="76"/>
        <v>0</v>
      </c>
      <c r="BG109" s="533">
        <f t="shared" si="76"/>
        <v>0</v>
      </c>
      <c r="BH109" s="533">
        <f t="shared" si="76"/>
        <v>0</v>
      </c>
      <c r="BI109" s="533">
        <f t="shared" si="76"/>
        <v>0</v>
      </c>
      <c r="BJ109" s="533">
        <f t="shared" si="76"/>
        <v>0</v>
      </c>
      <c r="BK109" s="533">
        <f t="shared" si="76"/>
        <v>0</v>
      </c>
      <c r="BL109" s="533">
        <f t="shared" si="76"/>
        <v>0</v>
      </c>
      <c r="BM109" s="533">
        <f t="shared" si="76"/>
        <v>0</v>
      </c>
      <c r="BN109" s="533">
        <f t="shared" si="76"/>
        <v>0</v>
      </c>
      <c r="BO109" s="533">
        <f t="shared" si="76"/>
        <v>0</v>
      </c>
      <c r="BP109" s="533">
        <f t="shared" si="76"/>
        <v>0</v>
      </c>
      <c r="BQ109" s="533">
        <f t="shared" si="76"/>
        <v>0</v>
      </c>
      <c r="BR109" s="533">
        <f t="shared" si="76"/>
        <v>0</v>
      </c>
      <c r="BS109" s="533">
        <f t="shared" si="76"/>
        <v>0</v>
      </c>
      <c r="BT109" s="533">
        <f t="shared" si="76"/>
        <v>0</v>
      </c>
      <c r="BU109" s="533">
        <f t="shared" si="76"/>
        <v>0</v>
      </c>
    </row>
    <row r="110" spans="1:73" ht="12" customHeight="1" x14ac:dyDescent="0.2">
      <c r="A110" s="250" t="s">
        <v>74</v>
      </c>
      <c r="B110" s="274">
        <f t="shared" si="67"/>
        <v>0</v>
      </c>
      <c r="C110" s="275">
        <f t="shared" si="70"/>
        <v>0</v>
      </c>
      <c r="D110" s="275">
        <f t="shared" si="74"/>
        <v>0</v>
      </c>
      <c r="E110" s="275">
        <f t="shared" si="71"/>
        <v>0</v>
      </c>
      <c r="F110" s="533">
        <f t="shared" ref="F110:I110" si="77">IF(F$106&gt;($B$103-1),"",F38*F$100)</f>
        <v>0</v>
      </c>
      <c r="G110" s="533">
        <f t="shared" si="77"/>
        <v>0</v>
      </c>
      <c r="H110" s="533">
        <f t="shared" si="77"/>
        <v>0</v>
      </c>
      <c r="I110" s="533">
        <f t="shared" si="77"/>
        <v>0</v>
      </c>
      <c r="J110" s="533">
        <f t="shared" ref="J110:BU110" si="78">IF(J$106&gt;($B$103-1),"",J38*J$100)</f>
        <v>0</v>
      </c>
      <c r="K110" s="533">
        <f t="shared" si="78"/>
        <v>0</v>
      </c>
      <c r="L110" s="533">
        <f t="shared" si="78"/>
        <v>0</v>
      </c>
      <c r="M110" s="533">
        <f t="shared" si="78"/>
        <v>0</v>
      </c>
      <c r="N110" s="533">
        <f t="shared" si="78"/>
        <v>0</v>
      </c>
      <c r="O110" s="533">
        <f t="shared" si="78"/>
        <v>0</v>
      </c>
      <c r="P110" s="533">
        <f t="shared" si="78"/>
        <v>0</v>
      </c>
      <c r="Q110" s="533">
        <f t="shared" si="78"/>
        <v>0</v>
      </c>
      <c r="R110" s="533">
        <f t="shared" si="78"/>
        <v>0</v>
      </c>
      <c r="S110" s="533">
        <f t="shared" si="78"/>
        <v>0</v>
      </c>
      <c r="T110" s="533">
        <f t="shared" si="78"/>
        <v>0</v>
      </c>
      <c r="U110" s="533">
        <f t="shared" si="78"/>
        <v>0</v>
      </c>
      <c r="V110" s="533">
        <f t="shared" si="78"/>
        <v>0</v>
      </c>
      <c r="W110" s="533">
        <f t="shared" si="78"/>
        <v>0</v>
      </c>
      <c r="X110" s="533">
        <f t="shared" si="78"/>
        <v>0</v>
      </c>
      <c r="Y110" s="533">
        <f t="shared" si="78"/>
        <v>0</v>
      </c>
      <c r="Z110" s="533">
        <f t="shared" si="78"/>
        <v>0</v>
      </c>
      <c r="AA110" s="533">
        <f t="shared" si="78"/>
        <v>0</v>
      </c>
      <c r="AB110" s="533">
        <f t="shared" si="78"/>
        <v>0</v>
      </c>
      <c r="AC110" s="533">
        <f t="shared" si="78"/>
        <v>0</v>
      </c>
      <c r="AD110" s="533">
        <f t="shared" si="78"/>
        <v>0</v>
      </c>
      <c r="AE110" s="533">
        <f t="shared" si="78"/>
        <v>0</v>
      </c>
      <c r="AF110" s="533">
        <f t="shared" si="78"/>
        <v>0</v>
      </c>
      <c r="AG110" s="533">
        <f t="shared" si="78"/>
        <v>0</v>
      </c>
      <c r="AH110" s="533">
        <f t="shared" si="78"/>
        <v>0</v>
      </c>
      <c r="AI110" s="533">
        <f t="shared" si="78"/>
        <v>0</v>
      </c>
      <c r="AJ110" s="533">
        <f t="shared" si="78"/>
        <v>0</v>
      </c>
      <c r="AK110" s="533">
        <f t="shared" si="78"/>
        <v>0</v>
      </c>
      <c r="AL110" s="533">
        <f t="shared" si="78"/>
        <v>0</v>
      </c>
      <c r="AM110" s="533">
        <f t="shared" si="78"/>
        <v>0</v>
      </c>
      <c r="AN110" s="533">
        <f t="shared" si="78"/>
        <v>0</v>
      </c>
      <c r="AO110" s="533">
        <f t="shared" si="78"/>
        <v>0</v>
      </c>
      <c r="AP110" s="533">
        <f t="shared" si="78"/>
        <v>0</v>
      </c>
      <c r="AQ110" s="533">
        <f t="shared" si="78"/>
        <v>0</v>
      </c>
      <c r="AR110" s="533">
        <f t="shared" si="78"/>
        <v>0</v>
      </c>
      <c r="AS110" s="533">
        <f t="shared" si="78"/>
        <v>0</v>
      </c>
      <c r="AT110" s="533">
        <f t="shared" si="78"/>
        <v>0</v>
      </c>
      <c r="AU110" s="533">
        <f t="shared" si="78"/>
        <v>0</v>
      </c>
      <c r="AV110" s="533">
        <f t="shared" si="78"/>
        <v>0</v>
      </c>
      <c r="AW110" s="533">
        <f t="shared" si="78"/>
        <v>0</v>
      </c>
      <c r="AX110" s="533">
        <f t="shared" si="78"/>
        <v>0</v>
      </c>
      <c r="AY110" s="533">
        <f t="shared" si="78"/>
        <v>0</v>
      </c>
      <c r="AZ110" s="533">
        <f t="shared" si="78"/>
        <v>0</v>
      </c>
      <c r="BA110" s="533">
        <f t="shared" si="78"/>
        <v>0</v>
      </c>
      <c r="BB110" s="533">
        <f t="shared" si="78"/>
        <v>0</v>
      </c>
      <c r="BC110" s="533">
        <f t="shared" si="78"/>
        <v>0</v>
      </c>
      <c r="BD110" s="533">
        <f t="shared" si="78"/>
        <v>0</v>
      </c>
      <c r="BE110" s="533">
        <f t="shared" si="78"/>
        <v>0</v>
      </c>
      <c r="BF110" s="533">
        <f t="shared" si="78"/>
        <v>0</v>
      </c>
      <c r="BG110" s="533">
        <f t="shared" si="78"/>
        <v>0</v>
      </c>
      <c r="BH110" s="533">
        <f t="shared" si="78"/>
        <v>0</v>
      </c>
      <c r="BI110" s="533">
        <f t="shared" si="78"/>
        <v>0</v>
      </c>
      <c r="BJ110" s="533">
        <f t="shared" si="78"/>
        <v>0</v>
      </c>
      <c r="BK110" s="533">
        <f t="shared" si="78"/>
        <v>0</v>
      </c>
      <c r="BL110" s="533">
        <f t="shared" si="78"/>
        <v>0</v>
      </c>
      <c r="BM110" s="533">
        <f t="shared" si="78"/>
        <v>0</v>
      </c>
      <c r="BN110" s="533">
        <f t="shared" si="78"/>
        <v>0</v>
      </c>
      <c r="BO110" s="533">
        <f t="shared" si="78"/>
        <v>0</v>
      </c>
      <c r="BP110" s="533">
        <f t="shared" si="78"/>
        <v>0</v>
      </c>
      <c r="BQ110" s="533">
        <f t="shared" si="78"/>
        <v>0</v>
      </c>
      <c r="BR110" s="533">
        <f t="shared" si="78"/>
        <v>0</v>
      </c>
      <c r="BS110" s="533">
        <f t="shared" si="78"/>
        <v>0</v>
      </c>
      <c r="BT110" s="533">
        <f t="shared" si="78"/>
        <v>0</v>
      </c>
      <c r="BU110" s="533">
        <f t="shared" si="78"/>
        <v>0</v>
      </c>
    </row>
    <row r="111" spans="1:73" ht="12" customHeight="1" x14ac:dyDescent="0.2">
      <c r="A111" s="250" t="s">
        <v>354</v>
      </c>
      <c r="B111" s="274">
        <f t="shared" si="67"/>
        <v>0</v>
      </c>
      <c r="C111" s="275">
        <f t="shared" si="70"/>
        <v>0</v>
      </c>
      <c r="D111" s="275">
        <f t="shared" si="74"/>
        <v>0</v>
      </c>
      <c r="E111" s="275">
        <f t="shared" si="71"/>
        <v>0</v>
      </c>
      <c r="F111" s="533">
        <f t="shared" ref="F111:I111" si="79">IF(F$106&gt;($B$103-1),"",F39*F$100)</f>
        <v>0</v>
      </c>
      <c r="G111" s="533">
        <f t="shared" si="79"/>
        <v>0</v>
      </c>
      <c r="H111" s="533">
        <f t="shared" si="79"/>
        <v>0</v>
      </c>
      <c r="I111" s="533">
        <f t="shared" si="79"/>
        <v>0</v>
      </c>
      <c r="J111" s="533">
        <f t="shared" ref="J111:BU111" si="80">IF(J$106&gt;($B$103-1),"",J39*J$100)</f>
        <v>0</v>
      </c>
      <c r="K111" s="533">
        <f t="shared" si="80"/>
        <v>0</v>
      </c>
      <c r="L111" s="533">
        <f t="shared" si="80"/>
        <v>0</v>
      </c>
      <c r="M111" s="533">
        <f t="shared" si="80"/>
        <v>0</v>
      </c>
      <c r="N111" s="533">
        <f t="shared" si="80"/>
        <v>0</v>
      </c>
      <c r="O111" s="533">
        <f t="shared" si="80"/>
        <v>0</v>
      </c>
      <c r="P111" s="533">
        <f t="shared" si="80"/>
        <v>0</v>
      </c>
      <c r="Q111" s="533">
        <f t="shared" si="80"/>
        <v>0</v>
      </c>
      <c r="R111" s="533">
        <f t="shared" si="80"/>
        <v>0</v>
      </c>
      <c r="S111" s="533">
        <f t="shared" si="80"/>
        <v>0</v>
      </c>
      <c r="T111" s="533">
        <f t="shared" si="80"/>
        <v>0</v>
      </c>
      <c r="U111" s="533">
        <f t="shared" si="80"/>
        <v>0</v>
      </c>
      <c r="V111" s="533">
        <f t="shared" si="80"/>
        <v>0</v>
      </c>
      <c r="W111" s="533">
        <f t="shared" si="80"/>
        <v>0</v>
      </c>
      <c r="X111" s="533">
        <f t="shared" si="80"/>
        <v>0</v>
      </c>
      <c r="Y111" s="533">
        <f t="shared" si="80"/>
        <v>0</v>
      </c>
      <c r="Z111" s="533">
        <f t="shared" si="80"/>
        <v>0</v>
      </c>
      <c r="AA111" s="533">
        <f t="shared" si="80"/>
        <v>0</v>
      </c>
      <c r="AB111" s="533">
        <f t="shared" si="80"/>
        <v>0</v>
      </c>
      <c r="AC111" s="533">
        <f t="shared" si="80"/>
        <v>0</v>
      </c>
      <c r="AD111" s="533">
        <f t="shared" si="80"/>
        <v>0</v>
      </c>
      <c r="AE111" s="533">
        <f t="shared" si="80"/>
        <v>0</v>
      </c>
      <c r="AF111" s="533">
        <f t="shared" si="80"/>
        <v>0</v>
      </c>
      <c r="AG111" s="533">
        <f t="shared" si="80"/>
        <v>0</v>
      </c>
      <c r="AH111" s="533">
        <f t="shared" si="80"/>
        <v>0</v>
      </c>
      <c r="AI111" s="533">
        <f t="shared" si="80"/>
        <v>0</v>
      </c>
      <c r="AJ111" s="533">
        <f t="shared" si="80"/>
        <v>0</v>
      </c>
      <c r="AK111" s="533">
        <f t="shared" si="80"/>
        <v>0</v>
      </c>
      <c r="AL111" s="533">
        <f t="shared" si="80"/>
        <v>0</v>
      </c>
      <c r="AM111" s="533">
        <f t="shared" si="80"/>
        <v>0</v>
      </c>
      <c r="AN111" s="533">
        <f t="shared" si="80"/>
        <v>0</v>
      </c>
      <c r="AO111" s="533">
        <f t="shared" si="80"/>
        <v>0</v>
      </c>
      <c r="AP111" s="533">
        <f t="shared" si="80"/>
        <v>0</v>
      </c>
      <c r="AQ111" s="533">
        <f t="shared" si="80"/>
        <v>0</v>
      </c>
      <c r="AR111" s="533">
        <f t="shared" si="80"/>
        <v>0</v>
      </c>
      <c r="AS111" s="533">
        <f t="shared" si="80"/>
        <v>0</v>
      </c>
      <c r="AT111" s="533">
        <f t="shared" si="80"/>
        <v>0</v>
      </c>
      <c r="AU111" s="533">
        <f t="shared" si="80"/>
        <v>0</v>
      </c>
      <c r="AV111" s="533">
        <f t="shared" si="80"/>
        <v>0</v>
      </c>
      <c r="AW111" s="533">
        <f t="shared" si="80"/>
        <v>0</v>
      </c>
      <c r="AX111" s="533">
        <f t="shared" si="80"/>
        <v>0</v>
      </c>
      <c r="AY111" s="533">
        <f t="shared" si="80"/>
        <v>0</v>
      </c>
      <c r="AZ111" s="533">
        <f t="shared" si="80"/>
        <v>0</v>
      </c>
      <c r="BA111" s="533">
        <f t="shared" si="80"/>
        <v>0</v>
      </c>
      <c r="BB111" s="533">
        <f t="shared" si="80"/>
        <v>0</v>
      </c>
      <c r="BC111" s="533">
        <f t="shared" si="80"/>
        <v>0</v>
      </c>
      <c r="BD111" s="533">
        <f t="shared" si="80"/>
        <v>0</v>
      </c>
      <c r="BE111" s="533">
        <f t="shared" si="80"/>
        <v>0</v>
      </c>
      <c r="BF111" s="533">
        <f t="shared" si="80"/>
        <v>0</v>
      </c>
      <c r="BG111" s="533">
        <f t="shared" si="80"/>
        <v>0</v>
      </c>
      <c r="BH111" s="533">
        <f t="shared" si="80"/>
        <v>0</v>
      </c>
      <c r="BI111" s="533">
        <f t="shared" si="80"/>
        <v>0</v>
      </c>
      <c r="BJ111" s="533">
        <f t="shared" si="80"/>
        <v>0</v>
      </c>
      <c r="BK111" s="533">
        <f t="shared" si="80"/>
        <v>0</v>
      </c>
      <c r="BL111" s="533">
        <f t="shared" si="80"/>
        <v>0</v>
      </c>
      <c r="BM111" s="533">
        <f t="shared" si="80"/>
        <v>0</v>
      </c>
      <c r="BN111" s="533">
        <f t="shared" si="80"/>
        <v>0</v>
      </c>
      <c r="BO111" s="533">
        <f t="shared" si="80"/>
        <v>0</v>
      </c>
      <c r="BP111" s="533">
        <f t="shared" si="80"/>
        <v>0</v>
      </c>
      <c r="BQ111" s="533">
        <f t="shared" si="80"/>
        <v>0</v>
      </c>
      <c r="BR111" s="533">
        <f t="shared" si="80"/>
        <v>0</v>
      </c>
      <c r="BS111" s="533">
        <f t="shared" si="80"/>
        <v>0</v>
      </c>
      <c r="BT111" s="533">
        <f t="shared" si="80"/>
        <v>0</v>
      </c>
      <c r="BU111" s="533">
        <f t="shared" si="80"/>
        <v>0</v>
      </c>
    </row>
    <row r="112" spans="1:73" ht="12" customHeight="1" x14ac:dyDescent="0.25">
      <c r="A112" s="6" t="s">
        <v>75</v>
      </c>
      <c r="B112" s="274">
        <f t="shared" si="67"/>
        <v>0</v>
      </c>
      <c r="C112" s="275">
        <f t="shared" si="70"/>
        <v>0</v>
      </c>
      <c r="D112" s="275">
        <f t="shared" si="74"/>
        <v>0</v>
      </c>
      <c r="E112" s="275">
        <f t="shared" si="71"/>
        <v>0</v>
      </c>
      <c r="F112" s="533">
        <f t="shared" ref="F112:I112" si="81">IF(F$106&gt;($B$103-1),"",F40*F$100)</f>
        <v>0</v>
      </c>
      <c r="G112" s="533">
        <f t="shared" si="81"/>
        <v>0</v>
      </c>
      <c r="H112" s="533">
        <f t="shared" si="81"/>
        <v>0</v>
      </c>
      <c r="I112" s="533">
        <f t="shared" si="81"/>
        <v>0</v>
      </c>
      <c r="J112" s="533">
        <f t="shared" ref="J112:BU112" si="82">IF(J$106&gt;($B$103-1),"",J40*J$100)</f>
        <v>0</v>
      </c>
      <c r="K112" s="533">
        <f t="shared" si="82"/>
        <v>0</v>
      </c>
      <c r="L112" s="533">
        <f t="shared" si="82"/>
        <v>0</v>
      </c>
      <c r="M112" s="533">
        <f t="shared" si="82"/>
        <v>0</v>
      </c>
      <c r="N112" s="533">
        <f t="shared" si="82"/>
        <v>0</v>
      </c>
      <c r="O112" s="533">
        <f t="shared" si="82"/>
        <v>0</v>
      </c>
      <c r="P112" s="533">
        <f t="shared" si="82"/>
        <v>0</v>
      </c>
      <c r="Q112" s="533">
        <f t="shared" si="82"/>
        <v>0</v>
      </c>
      <c r="R112" s="533">
        <f t="shared" si="82"/>
        <v>0</v>
      </c>
      <c r="S112" s="533">
        <f t="shared" si="82"/>
        <v>0</v>
      </c>
      <c r="T112" s="533">
        <f t="shared" si="82"/>
        <v>0</v>
      </c>
      <c r="U112" s="533">
        <f t="shared" si="82"/>
        <v>0</v>
      </c>
      <c r="V112" s="533">
        <f t="shared" si="82"/>
        <v>0</v>
      </c>
      <c r="W112" s="533">
        <f t="shared" si="82"/>
        <v>0</v>
      </c>
      <c r="X112" s="533">
        <f t="shared" si="82"/>
        <v>0</v>
      </c>
      <c r="Y112" s="533">
        <f t="shared" si="82"/>
        <v>0</v>
      </c>
      <c r="Z112" s="533">
        <f t="shared" si="82"/>
        <v>0</v>
      </c>
      <c r="AA112" s="533">
        <f t="shared" si="82"/>
        <v>0</v>
      </c>
      <c r="AB112" s="533">
        <f t="shared" si="82"/>
        <v>0</v>
      </c>
      <c r="AC112" s="533">
        <f t="shared" si="82"/>
        <v>0</v>
      </c>
      <c r="AD112" s="533">
        <f t="shared" si="82"/>
        <v>0</v>
      </c>
      <c r="AE112" s="533">
        <f t="shared" si="82"/>
        <v>0</v>
      </c>
      <c r="AF112" s="533">
        <f t="shared" si="82"/>
        <v>0</v>
      </c>
      <c r="AG112" s="533">
        <f t="shared" si="82"/>
        <v>0</v>
      </c>
      <c r="AH112" s="533">
        <f t="shared" si="82"/>
        <v>0</v>
      </c>
      <c r="AI112" s="533">
        <f t="shared" si="82"/>
        <v>0</v>
      </c>
      <c r="AJ112" s="533">
        <f t="shared" si="82"/>
        <v>0</v>
      </c>
      <c r="AK112" s="533">
        <f t="shared" si="82"/>
        <v>0</v>
      </c>
      <c r="AL112" s="533">
        <f t="shared" si="82"/>
        <v>0</v>
      </c>
      <c r="AM112" s="533">
        <f t="shared" si="82"/>
        <v>0</v>
      </c>
      <c r="AN112" s="533">
        <f t="shared" si="82"/>
        <v>0</v>
      </c>
      <c r="AO112" s="533">
        <f t="shared" si="82"/>
        <v>0</v>
      </c>
      <c r="AP112" s="533">
        <f t="shared" si="82"/>
        <v>0</v>
      </c>
      <c r="AQ112" s="533">
        <f t="shared" si="82"/>
        <v>0</v>
      </c>
      <c r="AR112" s="533">
        <f t="shared" si="82"/>
        <v>0</v>
      </c>
      <c r="AS112" s="533">
        <f t="shared" si="82"/>
        <v>0</v>
      </c>
      <c r="AT112" s="533">
        <f t="shared" si="82"/>
        <v>0</v>
      </c>
      <c r="AU112" s="533">
        <f t="shared" si="82"/>
        <v>0</v>
      </c>
      <c r="AV112" s="533">
        <f t="shared" si="82"/>
        <v>0</v>
      </c>
      <c r="AW112" s="533">
        <f t="shared" si="82"/>
        <v>0</v>
      </c>
      <c r="AX112" s="533">
        <f t="shared" si="82"/>
        <v>0</v>
      </c>
      <c r="AY112" s="533">
        <f t="shared" si="82"/>
        <v>0</v>
      </c>
      <c r="AZ112" s="533">
        <f t="shared" si="82"/>
        <v>0</v>
      </c>
      <c r="BA112" s="533">
        <f t="shared" si="82"/>
        <v>0</v>
      </c>
      <c r="BB112" s="533">
        <f t="shared" si="82"/>
        <v>0</v>
      </c>
      <c r="BC112" s="533">
        <f t="shared" si="82"/>
        <v>0</v>
      </c>
      <c r="BD112" s="533">
        <f t="shared" si="82"/>
        <v>0</v>
      </c>
      <c r="BE112" s="533">
        <f t="shared" si="82"/>
        <v>0</v>
      </c>
      <c r="BF112" s="533">
        <f t="shared" si="82"/>
        <v>0</v>
      </c>
      <c r="BG112" s="533">
        <f t="shared" si="82"/>
        <v>0</v>
      </c>
      <c r="BH112" s="533">
        <f t="shared" si="82"/>
        <v>0</v>
      </c>
      <c r="BI112" s="533">
        <f t="shared" si="82"/>
        <v>0</v>
      </c>
      <c r="BJ112" s="533">
        <f t="shared" si="82"/>
        <v>0</v>
      </c>
      <c r="BK112" s="533">
        <f t="shared" si="82"/>
        <v>0</v>
      </c>
      <c r="BL112" s="533">
        <f t="shared" si="82"/>
        <v>0</v>
      </c>
      <c r="BM112" s="533">
        <f t="shared" si="82"/>
        <v>0</v>
      </c>
      <c r="BN112" s="533">
        <f t="shared" si="82"/>
        <v>0</v>
      </c>
      <c r="BO112" s="533">
        <f t="shared" si="82"/>
        <v>0</v>
      </c>
      <c r="BP112" s="533">
        <f t="shared" si="82"/>
        <v>0</v>
      </c>
      <c r="BQ112" s="533">
        <f t="shared" si="82"/>
        <v>0</v>
      </c>
      <c r="BR112" s="533">
        <f t="shared" si="82"/>
        <v>0</v>
      </c>
      <c r="BS112" s="533">
        <f t="shared" si="82"/>
        <v>0</v>
      </c>
      <c r="BT112" s="533">
        <f t="shared" si="82"/>
        <v>0</v>
      </c>
      <c r="BU112" s="533">
        <f t="shared" si="82"/>
        <v>0</v>
      </c>
    </row>
    <row r="113" spans="1:73" ht="12" customHeight="1" x14ac:dyDescent="0.25">
      <c r="A113" s="113" t="s">
        <v>480</v>
      </c>
      <c r="B113" s="274">
        <f t="shared" si="67"/>
        <v>0</v>
      </c>
      <c r="C113" s="275">
        <f t="shared" si="70"/>
        <v>0</v>
      </c>
      <c r="D113" s="275">
        <f t="shared" si="74"/>
        <v>0</v>
      </c>
      <c r="E113" s="275">
        <f t="shared" si="71"/>
        <v>0</v>
      </c>
      <c r="F113" s="533">
        <f t="shared" ref="F113:I113" si="83">IF(F$106&gt;($B$103-1),"",F41*F$100)</f>
        <v>0</v>
      </c>
      <c r="G113" s="533">
        <f t="shared" si="83"/>
        <v>0</v>
      </c>
      <c r="H113" s="533">
        <f t="shared" si="83"/>
        <v>0</v>
      </c>
      <c r="I113" s="533">
        <f t="shared" si="83"/>
        <v>0</v>
      </c>
      <c r="J113" s="533">
        <f t="shared" ref="J113:BU113" si="84">IF(J$106&gt;($B$103-1),"",J41*J$100)</f>
        <v>0</v>
      </c>
      <c r="K113" s="533">
        <f t="shared" si="84"/>
        <v>0</v>
      </c>
      <c r="L113" s="533">
        <f t="shared" si="84"/>
        <v>0</v>
      </c>
      <c r="M113" s="533">
        <f t="shared" si="84"/>
        <v>0</v>
      </c>
      <c r="N113" s="533">
        <f t="shared" si="84"/>
        <v>0</v>
      </c>
      <c r="O113" s="533">
        <f t="shared" si="84"/>
        <v>0</v>
      </c>
      <c r="P113" s="533">
        <f t="shared" si="84"/>
        <v>0</v>
      </c>
      <c r="Q113" s="533">
        <f t="shared" si="84"/>
        <v>0</v>
      </c>
      <c r="R113" s="533">
        <f t="shared" si="84"/>
        <v>0</v>
      </c>
      <c r="S113" s="533">
        <f t="shared" si="84"/>
        <v>0</v>
      </c>
      <c r="T113" s="533">
        <f t="shared" si="84"/>
        <v>0</v>
      </c>
      <c r="U113" s="533">
        <f t="shared" si="84"/>
        <v>0</v>
      </c>
      <c r="V113" s="533">
        <f t="shared" si="84"/>
        <v>0</v>
      </c>
      <c r="W113" s="533">
        <f t="shared" si="84"/>
        <v>0</v>
      </c>
      <c r="X113" s="533">
        <f t="shared" si="84"/>
        <v>0</v>
      </c>
      <c r="Y113" s="533">
        <f t="shared" si="84"/>
        <v>0</v>
      </c>
      <c r="Z113" s="533">
        <f t="shared" si="84"/>
        <v>0</v>
      </c>
      <c r="AA113" s="533">
        <f t="shared" si="84"/>
        <v>0</v>
      </c>
      <c r="AB113" s="533">
        <f t="shared" si="84"/>
        <v>0</v>
      </c>
      <c r="AC113" s="533">
        <f t="shared" si="84"/>
        <v>0</v>
      </c>
      <c r="AD113" s="533">
        <f t="shared" si="84"/>
        <v>0</v>
      </c>
      <c r="AE113" s="533">
        <f t="shared" si="84"/>
        <v>0</v>
      </c>
      <c r="AF113" s="533">
        <f t="shared" si="84"/>
        <v>0</v>
      </c>
      <c r="AG113" s="533">
        <f t="shared" si="84"/>
        <v>0</v>
      </c>
      <c r="AH113" s="533">
        <f t="shared" si="84"/>
        <v>0</v>
      </c>
      <c r="AI113" s="533">
        <f t="shared" si="84"/>
        <v>0</v>
      </c>
      <c r="AJ113" s="533">
        <f t="shared" si="84"/>
        <v>0</v>
      </c>
      <c r="AK113" s="533">
        <f t="shared" si="84"/>
        <v>0</v>
      </c>
      <c r="AL113" s="533">
        <f t="shared" si="84"/>
        <v>0</v>
      </c>
      <c r="AM113" s="533">
        <f t="shared" si="84"/>
        <v>0</v>
      </c>
      <c r="AN113" s="533">
        <f t="shared" si="84"/>
        <v>0</v>
      </c>
      <c r="AO113" s="533">
        <f t="shared" si="84"/>
        <v>0</v>
      </c>
      <c r="AP113" s="533">
        <f t="shared" si="84"/>
        <v>0</v>
      </c>
      <c r="AQ113" s="533">
        <f t="shared" si="84"/>
        <v>0</v>
      </c>
      <c r="AR113" s="533">
        <f t="shared" si="84"/>
        <v>0</v>
      </c>
      <c r="AS113" s="533">
        <f t="shared" si="84"/>
        <v>0</v>
      </c>
      <c r="AT113" s="533">
        <f t="shared" si="84"/>
        <v>0</v>
      </c>
      <c r="AU113" s="533">
        <f t="shared" si="84"/>
        <v>0</v>
      </c>
      <c r="AV113" s="533">
        <f t="shared" si="84"/>
        <v>0</v>
      </c>
      <c r="AW113" s="533">
        <f t="shared" si="84"/>
        <v>0</v>
      </c>
      <c r="AX113" s="533">
        <f t="shared" si="84"/>
        <v>0</v>
      </c>
      <c r="AY113" s="533">
        <f t="shared" si="84"/>
        <v>0</v>
      </c>
      <c r="AZ113" s="533">
        <f t="shared" si="84"/>
        <v>0</v>
      </c>
      <c r="BA113" s="533">
        <f t="shared" si="84"/>
        <v>0</v>
      </c>
      <c r="BB113" s="533">
        <f t="shared" si="84"/>
        <v>0</v>
      </c>
      <c r="BC113" s="533">
        <f t="shared" si="84"/>
        <v>0</v>
      </c>
      <c r="BD113" s="533">
        <f t="shared" si="84"/>
        <v>0</v>
      </c>
      <c r="BE113" s="533">
        <f t="shared" si="84"/>
        <v>0</v>
      </c>
      <c r="BF113" s="533">
        <f t="shared" si="84"/>
        <v>0</v>
      </c>
      <c r="BG113" s="533">
        <f t="shared" si="84"/>
        <v>0</v>
      </c>
      <c r="BH113" s="533">
        <f t="shared" si="84"/>
        <v>0</v>
      </c>
      <c r="BI113" s="533">
        <f t="shared" si="84"/>
        <v>0</v>
      </c>
      <c r="BJ113" s="533">
        <f t="shared" si="84"/>
        <v>0</v>
      </c>
      <c r="BK113" s="533">
        <f t="shared" si="84"/>
        <v>0</v>
      </c>
      <c r="BL113" s="533">
        <f t="shared" si="84"/>
        <v>0</v>
      </c>
      <c r="BM113" s="533">
        <f t="shared" si="84"/>
        <v>0</v>
      </c>
      <c r="BN113" s="533">
        <f t="shared" si="84"/>
        <v>0</v>
      </c>
      <c r="BO113" s="533">
        <f t="shared" si="84"/>
        <v>0</v>
      </c>
      <c r="BP113" s="533">
        <f t="shared" si="84"/>
        <v>0</v>
      </c>
      <c r="BQ113" s="533">
        <f t="shared" si="84"/>
        <v>0</v>
      </c>
      <c r="BR113" s="533">
        <f t="shared" si="84"/>
        <v>0</v>
      </c>
      <c r="BS113" s="533">
        <f t="shared" si="84"/>
        <v>0</v>
      </c>
      <c r="BT113" s="533">
        <f t="shared" si="84"/>
        <v>0</v>
      </c>
      <c r="BU113" s="533">
        <f t="shared" si="84"/>
        <v>0</v>
      </c>
    </row>
    <row r="114" spans="1:73" ht="12" customHeight="1" x14ac:dyDescent="0.25">
      <c r="A114" s="248" t="s">
        <v>481</v>
      </c>
      <c r="B114" s="274">
        <f t="shared" si="67"/>
        <v>0</v>
      </c>
      <c r="C114" s="275">
        <f t="shared" si="70"/>
        <v>0</v>
      </c>
      <c r="D114" s="275">
        <f t="shared" si="74"/>
        <v>0</v>
      </c>
      <c r="E114" s="275">
        <f t="shared" si="71"/>
        <v>0</v>
      </c>
      <c r="F114" s="533">
        <f t="shared" ref="F114:I114" si="85">IF(F$106&gt;($B$103-1),"",F42*F$100)</f>
        <v>0</v>
      </c>
      <c r="G114" s="533">
        <f t="shared" si="85"/>
        <v>0</v>
      </c>
      <c r="H114" s="533">
        <f t="shared" si="85"/>
        <v>0</v>
      </c>
      <c r="I114" s="533">
        <f t="shared" si="85"/>
        <v>0</v>
      </c>
      <c r="J114" s="533">
        <f t="shared" ref="J114:BU114" si="86">IF(J$106&gt;($B$103-1),"",J42*J$100)</f>
        <v>0</v>
      </c>
      <c r="K114" s="533">
        <f t="shared" si="86"/>
        <v>0</v>
      </c>
      <c r="L114" s="533">
        <f t="shared" si="86"/>
        <v>0</v>
      </c>
      <c r="M114" s="533">
        <f t="shared" si="86"/>
        <v>0</v>
      </c>
      <c r="N114" s="533">
        <f t="shared" si="86"/>
        <v>0</v>
      </c>
      <c r="O114" s="533">
        <f t="shared" si="86"/>
        <v>0</v>
      </c>
      <c r="P114" s="533">
        <f t="shared" si="86"/>
        <v>0</v>
      </c>
      <c r="Q114" s="533">
        <f t="shared" si="86"/>
        <v>0</v>
      </c>
      <c r="R114" s="533">
        <f t="shared" si="86"/>
        <v>0</v>
      </c>
      <c r="S114" s="533">
        <f t="shared" si="86"/>
        <v>0</v>
      </c>
      <c r="T114" s="533">
        <f t="shared" si="86"/>
        <v>0</v>
      </c>
      <c r="U114" s="533">
        <f t="shared" si="86"/>
        <v>0</v>
      </c>
      <c r="V114" s="533">
        <f t="shared" si="86"/>
        <v>0</v>
      </c>
      <c r="W114" s="533">
        <f t="shared" si="86"/>
        <v>0</v>
      </c>
      <c r="X114" s="533">
        <f t="shared" si="86"/>
        <v>0</v>
      </c>
      <c r="Y114" s="533">
        <f t="shared" si="86"/>
        <v>0</v>
      </c>
      <c r="Z114" s="533">
        <f t="shared" si="86"/>
        <v>0</v>
      </c>
      <c r="AA114" s="533">
        <f t="shared" si="86"/>
        <v>0</v>
      </c>
      <c r="AB114" s="533">
        <f t="shared" si="86"/>
        <v>0</v>
      </c>
      <c r="AC114" s="533">
        <f t="shared" si="86"/>
        <v>0</v>
      </c>
      <c r="AD114" s="533">
        <f t="shared" si="86"/>
        <v>0</v>
      </c>
      <c r="AE114" s="533">
        <f t="shared" si="86"/>
        <v>0</v>
      </c>
      <c r="AF114" s="533">
        <f t="shared" si="86"/>
        <v>0</v>
      </c>
      <c r="AG114" s="533">
        <f t="shared" si="86"/>
        <v>0</v>
      </c>
      <c r="AH114" s="533">
        <f t="shared" si="86"/>
        <v>0</v>
      </c>
      <c r="AI114" s="533">
        <f t="shared" si="86"/>
        <v>0</v>
      </c>
      <c r="AJ114" s="533">
        <f t="shared" si="86"/>
        <v>0</v>
      </c>
      <c r="AK114" s="533">
        <f t="shared" si="86"/>
        <v>0</v>
      </c>
      <c r="AL114" s="533">
        <f t="shared" si="86"/>
        <v>0</v>
      </c>
      <c r="AM114" s="533">
        <f t="shared" si="86"/>
        <v>0</v>
      </c>
      <c r="AN114" s="533">
        <f t="shared" si="86"/>
        <v>0</v>
      </c>
      <c r="AO114" s="533">
        <f t="shared" si="86"/>
        <v>0</v>
      </c>
      <c r="AP114" s="533">
        <f t="shared" si="86"/>
        <v>0</v>
      </c>
      <c r="AQ114" s="533">
        <f t="shared" si="86"/>
        <v>0</v>
      </c>
      <c r="AR114" s="533">
        <f t="shared" si="86"/>
        <v>0</v>
      </c>
      <c r="AS114" s="533">
        <f t="shared" si="86"/>
        <v>0</v>
      </c>
      <c r="AT114" s="533">
        <f t="shared" si="86"/>
        <v>0</v>
      </c>
      <c r="AU114" s="533">
        <f t="shared" si="86"/>
        <v>0</v>
      </c>
      <c r="AV114" s="533">
        <f t="shared" si="86"/>
        <v>0</v>
      </c>
      <c r="AW114" s="533">
        <f t="shared" si="86"/>
        <v>0</v>
      </c>
      <c r="AX114" s="533">
        <f t="shared" si="86"/>
        <v>0</v>
      </c>
      <c r="AY114" s="533">
        <f t="shared" si="86"/>
        <v>0</v>
      </c>
      <c r="AZ114" s="533">
        <f t="shared" si="86"/>
        <v>0</v>
      </c>
      <c r="BA114" s="533">
        <f t="shared" si="86"/>
        <v>0</v>
      </c>
      <c r="BB114" s="533">
        <f t="shared" si="86"/>
        <v>0</v>
      </c>
      <c r="BC114" s="533">
        <f t="shared" si="86"/>
        <v>0</v>
      </c>
      <c r="BD114" s="533">
        <f t="shared" si="86"/>
        <v>0</v>
      </c>
      <c r="BE114" s="533">
        <f t="shared" si="86"/>
        <v>0</v>
      </c>
      <c r="BF114" s="533">
        <f t="shared" si="86"/>
        <v>0</v>
      </c>
      <c r="BG114" s="533">
        <f t="shared" si="86"/>
        <v>0</v>
      </c>
      <c r="BH114" s="533">
        <f t="shared" si="86"/>
        <v>0</v>
      </c>
      <c r="BI114" s="533">
        <f t="shared" si="86"/>
        <v>0</v>
      </c>
      <c r="BJ114" s="533">
        <f t="shared" si="86"/>
        <v>0</v>
      </c>
      <c r="BK114" s="533">
        <f t="shared" si="86"/>
        <v>0</v>
      </c>
      <c r="BL114" s="533">
        <f t="shared" si="86"/>
        <v>0</v>
      </c>
      <c r="BM114" s="533">
        <f t="shared" si="86"/>
        <v>0</v>
      </c>
      <c r="BN114" s="533">
        <f t="shared" si="86"/>
        <v>0</v>
      </c>
      <c r="BO114" s="533">
        <f t="shared" si="86"/>
        <v>0</v>
      </c>
      <c r="BP114" s="533">
        <f t="shared" si="86"/>
        <v>0</v>
      </c>
      <c r="BQ114" s="533">
        <f t="shared" si="86"/>
        <v>0</v>
      </c>
      <c r="BR114" s="533">
        <f t="shared" si="86"/>
        <v>0</v>
      </c>
      <c r="BS114" s="533">
        <f t="shared" si="86"/>
        <v>0</v>
      </c>
      <c r="BT114" s="533">
        <f t="shared" si="86"/>
        <v>0</v>
      </c>
      <c r="BU114" s="533">
        <f t="shared" si="86"/>
        <v>0</v>
      </c>
    </row>
    <row r="115" spans="1:73" ht="12" customHeight="1" x14ac:dyDescent="0.2">
      <c r="A115" s="250" t="s">
        <v>76</v>
      </c>
      <c r="B115" s="274">
        <f t="shared" si="67"/>
        <v>0</v>
      </c>
      <c r="C115" s="275">
        <f t="shared" si="70"/>
        <v>0</v>
      </c>
      <c r="D115" s="275">
        <f>D69</f>
        <v>0</v>
      </c>
      <c r="E115" s="275">
        <f>IF(E$106&gt;($B$103-1),"",E69*E$100)</f>
        <v>0</v>
      </c>
      <c r="F115" s="533">
        <f t="shared" ref="F115:I115" si="87">IF(F$106&gt;($B$103-1),"",F69*F$100)</f>
        <v>0</v>
      </c>
      <c r="G115" s="533">
        <f t="shared" si="87"/>
        <v>0</v>
      </c>
      <c r="H115" s="533">
        <f t="shared" si="87"/>
        <v>0</v>
      </c>
      <c r="I115" s="533">
        <f t="shared" si="87"/>
        <v>0</v>
      </c>
      <c r="J115" s="533">
        <f t="shared" ref="J115:BU115" si="88">IF(J$106&gt;($B$103-1),"",J69*J$100)</f>
        <v>0</v>
      </c>
      <c r="K115" s="533">
        <f t="shared" si="88"/>
        <v>0</v>
      </c>
      <c r="L115" s="533">
        <f t="shared" si="88"/>
        <v>0</v>
      </c>
      <c r="M115" s="533">
        <f t="shared" si="88"/>
        <v>0</v>
      </c>
      <c r="N115" s="533">
        <f t="shared" si="88"/>
        <v>0</v>
      </c>
      <c r="O115" s="533">
        <f t="shared" si="88"/>
        <v>0</v>
      </c>
      <c r="P115" s="533">
        <f t="shared" si="88"/>
        <v>0</v>
      </c>
      <c r="Q115" s="533">
        <f t="shared" si="88"/>
        <v>0</v>
      </c>
      <c r="R115" s="533">
        <f t="shared" si="88"/>
        <v>0</v>
      </c>
      <c r="S115" s="533">
        <f t="shared" si="88"/>
        <v>0</v>
      </c>
      <c r="T115" s="533">
        <f t="shared" si="88"/>
        <v>0</v>
      </c>
      <c r="U115" s="533">
        <f t="shared" si="88"/>
        <v>0</v>
      </c>
      <c r="V115" s="533">
        <f t="shared" si="88"/>
        <v>0</v>
      </c>
      <c r="W115" s="533">
        <f t="shared" si="88"/>
        <v>0</v>
      </c>
      <c r="X115" s="533">
        <f t="shared" si="88"/>
        <v>0</v>
      </c>
      <c r="Y115" s="533">
        <f t="shared" si="88"/>
        <v>0</v>
      </c>
      <c r="Z115" s="533">
        <f t="shared" si="88"/>
        <v>0</v>
      </c>
      <c r="AA115" s="533">
        <f t="shared" si="88"/>
        <v>0</v>
      </c>
      <c r="AB115" s="533">
        <f t="shared" si="88"/>
        <v>0</v>
      </c>
      <c r="AC115" s="533">
        <f t="shared" si="88"/>
        <v>0</v>
      </c>
      <c r="AD115" s="533">
        <f t="shared" si="88"/>
        <v>0</v>
      </c>
      <c r="AE115" s="533">
        <f t="shared" si="88"/>
        <v>0</v>
      </c>
      <c r="AF115" s="533">
        <f t="shared" si="88"/>
        <v>0</v>
      </c>
      <c r="AG115" s="533">
        <f t="shared" si="88"/>
        <v>0</v>
      </c>
      <c r="AH115" s="533">
        <f t="shared" si="88"/>
        <v>0</v>
      </c>
      <c r="AI115" s="533">
        <f t="shared" si="88"/>
        <v>0</v>
      </c>
      <c r="AJ115" s="533">
        <f t="shared" si="88"/>
        <v>0</v>
      </c>
      <c r="AK115" s="533">
        <f t="shared" si="88"/>
        <v>0</v>
      </c>
      <c r="AL115" s="533">
        <f t="shared" si="88"/>
        <v>0</v>
      </c>
      <c r="AM115" s="533">
        <f t="shared" si="88"/>
        <v>0</v>
      </c>
      <c r="AN115" s="533">
        <f t="shared" si="88"/>
        <v>0</v>
      </c>
      <c r="AO115" s="533">
        <f t="shared" si="88"/>
        <v>0</v>
      </c>
      <c r="AP115" s="533">
        <f t="shared" si="88"/>
        <v>0</v>
      </c>
      <c r="AQ115" s="533">
        <f t="shared" si="88"/>
        <v>0</v>
      </c>
      <c r="AR115" s="533">
        <f t="shared" si="88"/>
        <v>0</v>
      </c>
      <c r="AS115" s="533">
        <f t="shared" si="88"/>
        <v>0</v>
      </c>
      <c r="AT115" s="533">
        <f t="shared" si="88"/>
        <v>0</v>
      </c>
      <c r="AU115" s="533">
        <f t="shared" si="88"/>
        <v>0</v>
      </c>
      <c r="AV115" s="533">
        <f t="shared" si="88"/>
        <v>0</v>
      </c>
      <c r="AW115" s="533">
        <f t="shared" si="88"/>
        <v>0</v>
      </c>
      <c r="AX115" s="533">
        <f t="shared" si="88"/>
        <v>0</v>
      </c>
      <c r="AY115" s="533">
        <f t="shared" si="88"/>
        <v>0</v>
      </c>
      <c r="AZ115" s="533">
        <f t="shared" si="88"/>
        <v>0</v>
      </c>
      <c r="BA115" s="533">
        <f t="shared" si="88"/>
        <v>0</v>
      </c>
      <c r="BB115" s="533">
        <f t="shared" si="88"/>
        <v>0</v>
      </c>
      <c r="BC115" s="533">
        <f t="shared" si="88"/>
        <v>0</v>
      </c>
      <c r="BD115" s="533">
        <f t="shared" si="88"/>
        <v>0</v>
      </c>
      <c r="BE115" s="533">
        <f t="shared" si="88"/>
        <v>0</v>
      </c>
      <c r="BF115" s="533">
        <f t="shared" si="88"/>
        <v>0</v>
      </c>
      <c r="BG115" s="533">
        <f t="shared" si="88"/>
        <v>0</v>
      </c>
      <c r="BH115" s="533">
        <f t="shared" si="88"/>
        <v>0</v>
      </c>
      <c r="BI115" s="533">
        <f t="shared" si="88"/>
        <v>0</v>
      </c>
      <c r="BJ115" s="533">
        <f t="shared" si="88"/>
        <v>0</v>
      </c>
      <c r="BK115" s="533">
        <f t="shared" si="88"/>
        <v>0</v>
      </c>
      <c r="BL115" s="533">
        <f t="shared" si="88"/>
        <v>0</v>
      </c>
      <c r="BM115" s="533">
        <f t="shared" si="88"/>
        <v>0</v>
      </c>
      <c r="BN115" s="533">
        <f t="shared" si="88"/>
        <v>0</v>
      </c>
      <c r="BO115" s="533">
        <f t="shared" si="88"/>
        <v>0</v>
      </c>
      <c r="BP115" s="533">
        <f t="shared" si="88"/>
        <v>0</v>
      </c>
      <c r="BQ115" s="533">
        <f t="shared" si="88"/>
        <v>0</v>
      </c>
      <c r="BR115" s="533">
        <f t="shared" si="88"/>
        <v>0</v>
      </c>
      <c r="BS115" s="533">
        <f t="shared" si="88"/>
        <v>0</v>
      </c>
      <c r="BT115" s="533">
        <f t="shared" si="88"/>
        <v>0</v>
      </c>
      <c r="BU115" s="533">
        <f t="shared" si="88"/>
        <v>0</v>
      </c>
    </row>
    <row r="116" spans="1:73" ht="12" customHeight="1" x14ac:dyDescent="0.2">
      <c r="A116" s="250" t="s">
        <v>77</v>
      </c>
      <c r="B116" s="274">
        <f t="shared" si="67"/>
        <v>0</v>
      </c>
      <c r="C116" s="275">
        <f t="shared" si="70"/>
        <v>0</v>
      </c>
      <c r="D116" s="275">
        <f>D70</f>
        <v>0</v>
      </c>
      <c r="E116" s="275">
        <f>IF(E$106&gt;($B$103-1),"",E70*E$100)</f>
        <v>0</v>
      </c>
      <c r="F116" s="533">
        <f t="shared" ref="F116:I116" si="89">IF(F$106&gt;($B$103-1),"",F70*F$100)</f>
        <v>0</v>
      </c>
      <c r="G116" s="533">
        <f t="shared" si="89"/>
        <v>0</v>
      </c>
      <c r="H116" s="533">
        <f t="shared" si="89"/>
        <v>0</v>
      </c>
      <c r="I116" s="533">
        <f t="shared" si="89"/>
        <v>0</v>
      </c>
      <c r="J116" s="533">
        <f t="shared" ref="J116:BU116" si="90">IF(J$106&gt;($B$103-1),"",J70*J$100)</f>
        <v>0</v>
      </c>
      <c r="K116" s="533">
        <f t="shared" si="90"/>
        <v>0</v>
      </c>
      <c r="L116" s="533">
        <f t="shared" si="90"/>
        <v>0</v>
      </c>
      <c r="M116" s="533">
        <f t="shared" si="90"/>
        <v>0</v>
      </c>
      <c r="N116" s="533">
        <f t="shared" si="90"/>
        <v>0</v>
      </c>
      <c r="O116" s="533">
        <f t="shared" si="90"/>
        <v>0</v>
      </c>
      <c r="P116" s="533">
        <f t="shared" si="90"/>
        <v>0</v>
      </c>
      <c r="Q116" s="533">
        <f t="shared" si="90"/>
        <v>0</v>
      </c>
      <c r="R116" s="533">
        <f t="shared" si="90"/>
        <v>0</v>
      </c>
      <c r="S116" s="533">
        <f t="shared" si="90"/>
        <v>0</v>
      </c>
      <c r="T116" s="533">
        <f t="shared" si="90"/>
        <v>0</v>
      </c>
      <c r="U116" s="533">
        <f t="shared" si="90"/>
        <v>0</v>
      </c>
      <c r="V116" s="533">
        <f t="shared" si="90"/>
        <v>0</v>
      </c>
      <c r="W116" s="533">
        <f t="shared" si="90"/>
        <v>0</v>
      </c>
      <c r="X116" s="533">
        <f t="shared" si="90"/>
        <v>0</v>
      </c>
      <c r="Y116" s="533">
        <f t="shared" si="90"/>
        <v>0</v>
      </c>
      <c r="Z116" s="533">
        <f t="shared" si="90"/>
        <v>0</v>
      </c>
      <c r="AA116" s="533">
        <f t="shared" si="90"/>
        <v>0</v>
      </c>
      <c r="AB116" s="533">
        <f t="shared" si="90"/>
        <v>0</v>
      </c>
      <c r="AC116" s="533">
        <f t="shared" si="90"/>
        <v>0</v>
      </c>
      <c r="AD116" s="533">
        <f t="shared" si="90"/>
        <v>0</v>
      </c>
      <c r="AE116" s="533">
        <f t="shared" si="90"/>
        <v>0</v>
      </c>
      <c r="AF116" s="533">
        <f t="shared" si="90"/>
        <v>0</v>
      </c>
      <c r="AG116" s="533">
        <f t="shared" si="90"/>
        <v>0</v>
      </c>
      <c r="AH116" s="533">
        <f t="shared" si="90"/>
        <v>0</v>
      </c>
      <c r="AI116" s="533">
        <f t="shared" si="90"/>
        <v>0</v>
      </c>
      <c r="AJ116" s="533">
        <f t="shared" si="90"/>
        <v>0</v>
      </c>
      <c r="AK116" s="533">
        <f t="shared" si="90"/>
        <v>0</v>
      </c>
      <c r="AL116" s="533">
        <f t="shared" si="90"/>
        <v>0</v>
      </c>
      <c r="AM116" s="533">
        <f t="shared" si="90"/>
        <v>0</v>
      </c>
      <c r="AN116" s="533">
        <f t="shared" si="90"/>
        <v>0</v>
      </c>
      <c r="AO116" s="533">
        <f t="shared" si="90"/>
        <v>0</v>
      </c>
      <c r="AP116" s="533">
        <f t="shared" si="90"/>
        <v>0</v>
      </c>
      <c r="AQ116" s="533">
        <f t="shared" si="90"/>
        <v>0</v>
      </c>
      <c r="AR116" s="533">
        <f t="shared" si="90"/>
        <v>0</v>
      </c>
      <c r="AS116" s="533">
        <f t="shared" si="90"/>
        <v>0</v>
      </c>
      <c r="AT116" s="533">
        <f t="shared" si="90"/>
        <v>0</v>
      </c>
      <c r="AU116" s="533">
        <f t="shared" si="90"/>
        <v>0</v>
      </c>
      <c r="AV116" s="533">
        <f t="shared" si="90"/>
        <v>0</v>
      </c>
      <c r="AW116" s="533">
        <f t="shared" si="90"/>
        <v>0</v>
      </c>
      <c r="AX116" s="533">
        <f t="shared" si="90"/>
        <v>0</v>
      </c>
      <c r="AY116" s="533">
        <f t="shared" si="90"/>
        <v>0</v>
      </c>
      <c r="AZ116" s="533">
        <f t="shared" si="90"/>
        <v>0</v>
      </c>
      <c r="BA116" s="533">
        <f t="shared" si="90"/>
        <v>0</v>
      </c>
      <c r="BB116" s="533">
        <f t="shared" si="90"/>
        <v>0</v>
      </c>
      <c r="BC116" s="533">
        <f t="shared" si="90"/>
        <v>0</v>
      </c>
      <c r="BD116" s="533">
        <f t="shared" si="90"/>
        <v>0</v>
      </c>
      <c r="BE116" s="533">
        <f t="shared" si="90"/>
        <v>0</v>
      </c>
      <c r="BF116" s="533">
        <f t="shared" si="90"/>
        <v>0</v>
      </c>
      <c r="BG116" s="533">
        <f t="shared" si="90"/>
        <v>0</v>
      </c>
      <c r="BH116" s="533">
        <f t="shared" si="90"/>
        <v>0</v>
      </c>
      <c r="BI116" s="533">
        <f t="shared" si="90"/>
        <v>0</v>
      </c>
      <c r="BJ116" s="533">
        <f t="shared" si="90"/>
        <v>0</v>
      </c>
      <c r="BK116" s="533">
        <f t="shared" si="90"/>
        <v>0</v>
      </c>
      <c r="BL116" s="533">
        <f t="shared" si="90"/>
        <v>0</v>
      </c>
      <c r="BM116" s="533">
        <f t="shared" si="90"/>
        <v>0</v>
      </c>
      <c r="BN116" s="533">
        <f t="shared" si="90"/>
        <v>0</v>
      </c>
      <c r="BO116" s="533">
        <f t="shared" si="90"/>
        <v>0</v>
      </c>
      <c r="BP116" s="533">
        <f t="shared" si="90"/>
        <v>0</v>
      </c>
      <c r="BQ116" s="533">
        <f t="shared" si="90"/>
        <v>0</v>
      </c>
      <c r="BR116" s="533">
        <f t="shared" si="90"/>
        <v>0</v>
      </c>
      <c r="BS116" s="533">
        <f t="shared" si="90"/>
        <v>0</v>
      </c>
      <c r="BT116" s="533">
        <f t="shared" si="90"/>
        <v>0</v>
      </c>
      <c r="BU116" s="533">
        <f t="shared" si="90"/>
        <v>0</v>
      </c>
    </row>
    <row r="117" spans="1:73" ht="12" customHeight="1" x14ac:dyDescent="0.2">
      <c r="A117" s="250" t="s">
        <v>78</v>
      </c>
      <c r="B117" s="274">
        <f t="shared" si="67"/>
        <v>0</v>
      </c>
      <c r="C117" s="275">
        <f t="shared" si="70"/>
        <v>0</v>
      </c>
      <c r="D117" s="275">
        <f>D71</f>
        <v>0</v>
      </c>
      <c r="E117" s="275">
        <f>IF(E$106&gt;($B$103-1),"",E71*E$100)</f>
        <v>0</v>
      </c>
      <c r="F117" s="533">
        <f t="shared" ref="F117:I117" si="91">IF(F$106&gt;($B$103-1),"",F71*F$100)</f>
        <v>0</v>
      </c>
      <c r="G117" s="533">
        <f t="shared" si="91"/>
        <v>0</v>
      </c>
      <c r="H117" s="533">
        <f t="shared" si="91"/>
        <v>0</v>
      </c>
      <c r="I117" s="533">
        <f t="shared" si="91"/>
        <v>0</v>
      </c>
      <c r="J117" s="533">
        <f t="shared" ref="J117:BU117" si="92">IF(J$106&gt;($B$103-1),"",J71*J$100)</f>
        <v>0</v>
      </c>
      <c r="K117" s="533">
        <f t="shared" si="92"/>
        <v>0</v>
      </c>
      <c r="L117" s="533">
        <f t="shared" si="92"/>
        <v>0</v>
      </c>
      <c r="M117" s="533">
        <f t="shared" si="92"/>
        <v>0</v>
      </c>
      <c r="N117" s="533">
        <f t="shared" si="92"/>
        <v>0</v>
      </c>
      <c r="O117" s="533">
        <f t="shared" si="92"/>
        <v>0</v>
      </c>
      <c r="P117" s="533">
        <f t="shared" si="92"/>
        <v>0</v>
      </c>
      <c r="Q117" s="533">
        <f t="shared" si="92"/>
        <v>0</v>
      </c>
      <c r="R117" s="533">
        <f t="shared" si="92"/>
        <v>0</v>
      </c>
      <c r="S117" s="533">
        <f t="shared" si="92"/>
        <v>0</v>
      </c>
      <c r="T117" s="533">
        <f t="shared" si="92"/>
        <v>0</v>
      </c>
      <c r="U117" s="533">
        <f t="shared" si="92"/>
        <v>0</v>
      </c>
      <c r="V117" s="533">
        <f t="shared" si="92"/>
        <v>0</v>
      </c>
      <c r="W117" s="533">
        <f t="shared" si="92"/>
        <v>0</v>
      </c>
      <c r="X117" s="533">
        <f t="shared" si="92"/>
        <v>0</v>
      </c>
      <c r="Y117" s="533">
        <f t="shared" si="92"/>
        <v>0</v>
      </c>
      <c r="Z117" s="533">
        <f t="shared" si="92"/>
        <v>0</v>
      </c>
      <c r="AA117" s="533">
        <f t="shared" si="92"/>
        <v>0</v>
      </c>
      <c r="AB117" s="533">
        <f t="shared" si="92"/>
        <v>0</v>
      </c>
      <c r="AC117" s="533">
        <f t="shared" si="92"/>
        <v>0</v>
      </c>
      <c r="AD117" s="533">
        <f t="shared" si="92"/>
        <v>0</v>
      </c>
      <c r="AE117" s="533">
        <f t="shared" si="92"/>
        <v>0</v>
      </c>
      <c r="AF117" s="533">
        <f t="shared" si="92"/>
        <v>0</v>
      </c>
      <c r="AG117" s="533">
        <f t="shared" si="92"/>
        <v>0</v>
      </c>
      <c r="AH117" s="533">
        <f t="shared" si="92"/>
        <v>0</v>
      </c>
      <c r="AI117" s="533">
        <f t="shared" si="92"/>
        <v>0</v>
      </c>
      <c r="AJ117" s="533">
        <f t="shared" si="92"/>
        <v>0</v>
      </c>
      <c r="AK117" s="533">
        <f t="shared" si="92"/>
        <v>0</v>
      </c>
      <c r="AL117" s="533">
        <f t="shared" si="92"/>
        <v>0</v>
      </c>
      <c r="AM117" s="533">
        <f t="shared" si="92"/>
        <v>0</v>
      </c>
      <c r="AN117" s="533">
        <f t="shared" si="92"/>
        <v>0</v>
      </c>
      <c r="AO117" s="533">
        <f t="shared" si="92"/>
        <v>0</v>
      </c>
      <c r="AP117" s="533">
        <f t="shared" si="92"/>
        <v>0</v>
      </c>
      <c r="AQ117" s="533">
        <f t="shared" si="92"/>
        <v>0</v>
      </c>
      <c r="AR117" s="533">
        <f t="shared" si="92"/>
        <v>0</v>
      </c>
      <c r="AS117" s="533">
        <f t="shared" si="92"/>
        <v>0</v>
      </c>
      <c r="AT117" s="533">
        <f t="shared" si="92"/>
        <v>0</v>
      </c>
      <c r="AU117" s="533">
        <f t="shared" si="92"/>
        <v>0</v>
      </c>
      <c r="AV117" s="533">
        <f t="shared" si="92"/>
        <v>0</v>
      </c>
      <c r="AW117" s="533">
        <f t="shared" si="92"/>
        <v>0</v>
      </c>
      <c r="AX117" s="533">
        <f t="shared" si="92"/>
        <v>0</v>
      </c>
      <c r="AY117" s="533">
        <f t="shared" si="92"/>
        <v>0</v>
      </c>
      <c r="AZ117" s="533">
        <f t="shared" si="92"/>
        <v>0</v>
      </c>
      <c r="BA117" s="533">
        <f t="shared" si="92"/>
        <v>0</v>
      </c>
      <c r="BB117" s="533">
        <f t="shared" si="92"/>
        <v>0</v>
      </c>
      <c r="BC117" s="533">
        <f t="shared" si="92"/>
        <v>0</v>
      </c>
      <c r="BD117" s="533">
        <f t="shared" si="92"/>
        <v>0</v>
      </c>
      <c r="BE117" s="533">
        <f t="shared" si="92"/>
        <v>0</v>
      </c>
      <c r="BF117" s="533">
        <f t="shared" si="92"/>
        <v>0</v>
      </c>
      <c r="BG117" s="533">
        <f t="shared" si="92"/>
        <v>0</v>
      </c>
      <c r="BH117" s="533">
        <f t="shared" si="92"/>
        <v>0</v>
      </c>
      <c r="BI117" s="533">
        <f t="shared" si="92"/>
        <v>0</v>
      </c>
      <c r="BJ117" s="533">
        <f t="shared" si="92"/>
        <v>0</v>
      </c>
      <c r="BK117" s="533">
        <f t="shared" si="92"/>
        <v>0</v>
      </c>
      <c r="BL117" s="533">
        <f t="shared" si="92"/>
        <v>0</v>
      </c>
      <c r="BM117" s="533">
        <f t="shared" si="92"/>
        <v>0</v>
      </c>
      <c r="BN117" s="533">
        <f t="shared" si="92"/>
        <v>0</v>
      </c>
      <c r="BO117" s="533">
        <f t="shared" si="92"/>
        <v>0</v>
      </c>
      <c r="BP117" s="533">
        <f t="shared" si="92"/>
        <v>0</v>
      </c>
      <c r="BQ117" s="533">
        <f t="shared" si="92"/>
        <v>0</v>
      </c>
      <c r="BR117" s="533">
        <f t="shared" si="92"/>
        <v>0</v>
      </c>
      <c r="BS117" s="533">
        <f t="shared" si="92"/>
        <v>0</v>
      </c>
      <c r="BT117" s="533">
        <f t="shared" si="92"/>
        <v>0</v>
      </c>
      <c r="BU117" s="533">
        <f t="shared" si="92"/>
        <v>0</v>
      </c>
    </row>
    <row r="118" spans="1:73" ht="12" customHeight="1" x14ac:dyDescent="0.2">
      <c r="A118" s="250" t="s">
        <v>349</v>
      </c>
      <c r="B118" s="274">
        <f t="shared" si="67"/>
        <v>0</v>
      </c>
      <c r="C118" s="275">
        <f t="shared" si="70"/>
        <v>0</v>
      </c>
      <c r="D118" s="275">
        <f>D72</f>
        <v>0</v>
      </c>
      <c r="E118" s="275">
        <f>IF(E$106&gt;($B$103-1),"",E72*E$100)</f>
        <v>0</v>
      </c>
      <c r="F118" s="533">
        <f t="shared" ref="F118:I118" si="93">IF(F$106&gt;($B$103-1),"",F72*F$100)</f>
        <v>0</v>
      </c>
      <c r="G118" s="533">
        <f t="shared" si="93"/>
        <v>0</v>
      </c>
      <c r="H118" s="533">
        <f t="shared" si="93"/>
        <v>0</v>
      </c>
      <c r="I118" s="533">
        <f t="shared" si="93"/>
        <v>0</v>
      </c>
      <c r="J118" s="533">
        <f t="shared" ref="J118:BU118" si="94">IF(J$106&gt;($B$103-1),"",J72*J$100)</f>
        <v>0</v>
      </c>
      <c r="K118" s="533">
        <f t="shared" si="94"/>
        <v>0</v>
      </c>
      <c r="L118" s="533">
        <f t="shared" si="94"/>
        <v>0</v>
      </c>
      <c r="M118" s="533">
        <f t="shared" si="94"/>
        <v>0</v>
      </c>
      <c r="N118" s="533">
        <f t="shared" si="94"/>
        <v>0</v>
      </c>
      <c r="O118" s="533">
        <f t="shared" si="94"/>
        <v>0</v>
      </c>
      <c r="P118" s="533">
        <f t="shared" si="94"/>
        <v>0</v>
      </c>
      <c r="Q118" s="533">
        <f t="shared" si="94"/>
        <v>0</v>
      </c>
      <c r="R118" s="533">
        <f t="shared" si="94"/>
        <v>0</v>
      </c>
      <c r="S118" s="533">
        <f t="shared" si="94"/>
        <v>0</v>
      </c>
      <c r="T118" s="533">
        <f t="shared" si="94"/>
        <v>0</v>
      </c>
      <c r="U118" s="533">
        <f t="shared" si="94"/>
        <v>0</v>
      </c>
      <c r="V118" s="533">
        <f t="shared" si="94"/>
        <v>0</v>
      </c>
      <c r="W118" s="533">
        <f t="shared" si="94"/>
        <v>0</v>
      </c>
      <c r="X118" s="533">
        <f t="shared" si="94"/>
        <v>0</v>
      </c>
      <c r="Y118" s="533">
        <f t="shared" si="94"/>
        <v>0</v>
      </c>
      <c r="Z118" s="533">
        <f t="shared" si="94"/>
        <v>0</v>
      </c>
      <c r="AA118" s="533">
        <f t="shared" si="94"/>
        <v>0</v>
      </c>
      <c r="AB118" s="533">
        <f t="shared" si="94"/>
        <v>0</v>
      </c>
      <c r="AC118" s="533">
        <f t="shared" si="94"/>
        <v>0</v>
      </c>
      <c r="AD118" s="533">
        <f t="shared" si="94"/>
        <v>0</v>
      </c>
      <c r="AE118" s="533">
        <f t="shared" si="94"/>
        <v>0</v>
      </c>
      <c r="AF118" s="533">
        <f t="shared" si="94"/>
        <v>0</v>
      </c>
      <c r="AG118" s="533">
        <f t="shared" si="94"/>
        <v>0</v>
      </c>
      <c r="AH118" s="533">
        <f t="shared" si="94"/>
        <v>0</v>
      </c>
      <c r="AI118" s="533">
        <f t="shared" si="94"/>
        <v>0</v>
      </c>
      <c r="AJ118" s="533">
        <f t="shared" si="94"/>
        <v>0</v>
      </c>
      <c r="AK118" s="533">
        <f t="shared" si="94"/>
        <v>0</v>
      </c>
      <c r="AL118" s="533">
        <f t="shared" si="94"/>
        <v>0</v>
      </c>
      <c r="AM118" s="533">
        <f t="shared" si="94"/>
        <v>0</v>
      </c>
      <c r="AN118" s="533">
        <f t="shared" si="94"/>
        <v>0</v>
      </c>
      <c r="AO118" s="533">
        <f t="shared" si="94"/>
        <v>0</v>
      </c>
      <c r="AP118" s="533">
        <f t="shared" si="94"/>
        <v>0</v>
      </c>
      <c r="AQ118" s="533">
        <f t="shared" si="94"/>
        <v>0</v>
      </c>
      <c r="AR118" s="533">
        <f t="shared" si="94"/>
        <v>0</v>
      </c>
      <c r="AS118" s="533">
        <f t="shared" si="94"/>
        <v>0</v>
      </c>
      <c r="AT118" s="533">
        <f t="shared" si="94"/>
        <v>0</v>
      </c>
      <c r="AU118" s="533">
        <f t="shared" si="94"/>
        <v>0</v>
      </c>
      <c r="AV118" s="533">
        <f t="shared" si="94"/>
        <v>0</v>
      </c>
      <c r="AW118" s="533">
        <f t="shared" si="94"/>
        <v>0</v>
      </c>
      <c r="AX118" s="533">
        <f t="shared" si="94"/>
        <v>0</v>
      </c>
      <c r="AY118" s="533">
        <f t="shared" si="94"/>
        <v>0</v>
      </c>
      <c r="AZ118" s="533">
        <f t="shared" si="94"/>
        <v>0</v>
      </c>
      <c r="BA118" s="533">
        <f t="shared" si="94"/>
        <v>0</v>
      </c>
      <c r="BB118" s="533">
        <f t="shared" si="94"/>
        <v>0</v>
      </c>
      <c r="BC118" s="533">
        <f t="shared" si="94"/>
        <v>0</v>
      </c>
      <c r="BD118" s="533">
        <f t="shared" si="94"/>
        <v>0</v>
      </c>
      <c r="BE118" s="533">
        <f t="shared" si="94"/>
        <v>0</v>
      </c>
      <c r="BF118" s="533">
        <f t="shared" si="94"/>
        <v>0</v>
      </c>
      <c r="BG118" s="533">
        <f t="shared" si="94"/>
        <v>0</v>
      </c>
      <c r="BH118" s="533">
        <f t="shared" si="94"/>
        <v>0</v>
      </c>
      <c r="BI118" s="533">
        <f t="shared" si="94"/>
        <v>0</v>
      </c>
      <c r="BJ118" s="533">
        <f t="shared" si="94"/>
        <v>0</v>
      </c>
      <c r="BK118" s="533">
        <f t="shared" si="94"/>
        <v>0</v>
      </c>
      <c r="BL118" s="533">
        <f t="shared" si="94"/>
        <v>0</v>
      </c>
      <c r="BM118" s="533">
        <f t="shared" si="94"/>
        <v>0</v>
      </c>
      <c r="BN118" s="533">
        <f t="shared" si="94"/>
        <v>0</v>
      </c>
      <c r="BO118" s="533">
        <f t="shared" si="94"/>
        <v>0</v>
      </c>
      <c r="BP118" s="533">
        <f t="shared" si="94"/>
        <v>0</v>
      </c>
      <c r="BQ118" s="533">
        <f t="shared" si="94"/>
        <v>0</v>
      </c>
      <c r="BR118" s="533">
        <f t="shared" si="94"/>
        <v>0</v>
      </c>
      <c r="BS118" s="533">
        <f t="shared" si="94"/>
        <v>0</v>
      </c>
      <c r="BT118" s="533">
        <f t="shared" si="94"/>
        <v>0</v>
      </c>
      <c r="BU118" s="533">
        <f t="shared" si="94"/>
        <v>0</v>
      </c>
    </row>
    <row r="119" spans="1:73" ht="12" customHeight="1" x14ac:dyDescent="0.25">
      <c r="A119" s="6" t="s">
        <v>79</v>
      </c>
      <c r="B119" s="274">
        <f t="shared" si="67"/>
        <v>0</v>
      </c>
      <c r="C119" s="275">
        <f t="shared" si="70"/>
        <v>0</v>
      </c>
      <c r="D119" s="275">
        <f>D73</f>
        <v>0</v>
      </c>
      <c r="E119" s="275">
        <f>IF(E$106&gt;($B$103-1),"",E73*E$100)</f>
        <v>0</v>
      </c>
      <c r="F119" s="533">
        <f t="shared" ref="F119:I119" si="95">IF(F$106&gt;($B$103-1),"",F73*F$100)</f>
        <v>0</v>
      </c>
      <c r="G119" s="533">
        <f t="shared" si="95"/>
        <v>0</v>
      </c>
      <c r="H119" s="533">
        <f t="shared" si="95"/>
        <v>0</v>
      </c>
      <c r="I119" s="533">
        <f t="shared" si="95"/>
        <v>0</v>
      </c>
      <c r="J119" s="533">
        <f t="shared" ref="J119:BU119" si="96">IF(J$106&gt;($B$103-1),"",J73*J$100)</f>
        <v>0</v>
      </c>
      <c r="K119" s="533">
        <f t="shared" si="96"/>
        <v>0</v>
      </c>
      <c r="L119" s="533">
        <f t="shared" si="96"/>
        <v>0</v>
      </c>
      <c r="M119" s="533">
        <f t="shared" si="96"/>
        <v>0</v>
      </c>
      <c r="N119" s="533">
        <f t="shared" si="96"/>
        <v>0</v>
      </c>
      <c r="O119" s="533">
        <f t="shared" si="96"/>
        <v>0</v>
      </c>
      <c r="P119" s="533">
        <f t="shared" si="96"/>
        <v>0</v>
      </c>
      <c r="Q119" s="533">
        <f t="shared" si="96"/>
        <v>0</v>
      </c>
      <c r="R119" s="533">
        <f t="shared" si="96"/>
        <v>0</v>
      </c>
      <c r="S119" s="533">
        <f t="shared" si="96"/>
        <v>0</v>
      </c>
      <c r="T119" s="533">
        <f t="shared" si="96"/>
        <v>0</v>
      </c>
      <c r="U119" s="533">
        <f t="shared" si="96"/>
        <v>0</v>
      </c>
      <c r="V119" s="533">
        <f t="shared" si="96"/>
        <v>0</v>
      </c>
      <c r="W119" s="533">
        <f t="shared" si="96"/>
        <v>0</v>
      </c>
      <c r="X119" s="533">
        <f t="shared" si="96"/>
        <v>0</v>
      </c>
      <c r="Y119" s="533">
        <f t="shared" si="96"/>
        <v>0</v>
      </c>
      <c r="Z119" s="533">
        <f t="shared" si="96"/>
        <v>0</v>
      </c>
      <c r="AA119" s="533">
        <f t="shared" si="96"/>
        <v>0</v>
      </c>
      <c r="AB119" s="533">
        <f t="shared" si="96"/>
        <v>0</v>
      </c>
      <c r="AC119" s="533">
        <f t="shared" si="96"/>
        <v>0</v>
      </c>
      <c r="AD119" s="533">
        <f t="shared" si="96"/>
        <v>0</v>
      </c>
      <c r="AE119" s="533">
        <f t="shared" si="96"/>
        <v>0</v>
      </c>
      <c r="AF119" s="533">
        <f t="shared" si="96"/>
        <v>0</v>
      </c>
      <c r="AG119" s="533">
        <f t="shared" si="96"/>
        <v>0</v>
      </c>
      <c r="AH119" s="533">
        <f t="shared" si="96"/>
        <v>0</v>
      </c>
      <c r="AI119" s="533">
        <f t="shared" si="96"/>
        <v>0</v>
      </c>
      <c r="AJ119" s="533">
        <f t="shared" si="96"/>
        <v>0</v>
      </c>
      <c r="AK119" s="533">
        <f t="shared" si="96"/>
        <v>0</v>
      </c>
      <c r="AL119" s="533">
        <f t="shared" si="96"/>
        <v>0</v>
      </c>
      <c r="AM119" s="533">
        <f t="shared" si="96"/>
        <v>0</v>
      </c>
      <c r="AN119" s="533">
        <f t="shared" si="96"/>
        <v>0</v>
      </c>
      <c r="AO119" s="533">
        <f t="shared" si="96"/>
        <v>0</v>
      </c>
      <c r="AP119" s="533">
        <f t="shared" si="96"/>
        <v>0</v>
      </c>
      <c r="AQ119" s="533">
        <f t="shared" si="96"/>
        <v>0</v>
      </c>
      <c r="AR119" s="533">
        <f t="shared" si="96"/>
        <v>0</v>
      </c>
      <c r="AS119" s="533">
        <f t="shared" si="96"/>
        <v>0</v>
      </c>
      <c r="AT119" s="533">
        <f t="shared" si="96"/>
        <v>0</v>
      </c>
      <c r="AU119" s="533">
        <f t="shared" si="96"/>
        <v>0</v>
      </c>
      <c r="AV119" s="533">
        <f t="shared" si="96"/>
        <v>0</v>
      </c>
      <c r="AW119" s="533">
        <f t="shared" si="96"/>
        <v>0</v>
      </c>
      <c r="AX119" s="533">
        <f t="shared" si="96"/>
        <v>0</v>
      </c>
      <c r="AY119" s="533">
        <f t="shared" si="96"/>
        <v>0</v>
      </c>
      <c r="AZ119" s="533">
        <f t="shared" si="96"/>
        <v>0</v>
      </c>
      <c r="BA119" s="533">
        <f t="shared" si="96"/>
        <v>0</v>
      </c>
      <c r="BB119" s="533">
        <f t="shared" si="96"/>
        <v>0</v>
      </c>
      <c r="BC119" s="533">
        <f t="shared" si="96"/>
        <v>0</v>
      </c>
      <c r="BD119" s="533">
        <f t="shared" si="96"/>
        <v>0</v>
      </c>
      <c r="BE119" s="533">
        <f t="shared" si="96"/>
        <v>0</v>
      </c>
      <c r="BF119" s="533">
        <f t="shared" si="96"/>
        <v>0</v>
      </c>
      <c r="BG119" s="533">
        <f t="shared" si="96"/>
        <v>0</v>
      </c>
      <c r="BH119" s="533">
        <f t="shared" si="96"/>
        <v>0</v>
      </c>
      <c r="BI119" s="533">
        <f t="shared" si="96"/>
        <v>0</v>
      </c>
      <c r="BJ119" s="533">
        <f t="shared" si="96"/>
        <v>0</v>
      </c>
      <c r="BK119" s="533">
        <f t="shared" si="96"/>
        <v>0</v>
      </c>
      <c r="BL119" s="533">
        <f t="shared" si="96"/>
        <v>0</v>
      </c>
      <c r="BM119" s="533">
        <f t="shared" si="96"/>
        <v>0</v>
      </c>
      <c r="BN119" s="533">
        <f t="shared" si="96"/>
        <v>0</v>
      </c>
      <c r="BO119" s="533">
        <f t="shared" si="96"/>
        <v>0</v>
      </c>
      <c r="BP119" s="533">
        <f t="shared" si="96"/>
        <v>0</v>
      </c>
      <c r="BQ119" s="533">
        <f t="shared" si="96"/>
        <v>0</v>
      </c>
      <c r="BR119" s="533">
        <f t="shared" si="96"/>
        <v>0</v>
      </c>
      <c r="BS119" s="533">
        <f t="shared" si="96"/>
        <v>0</v>
      </c>
      <c r="BT119" s="533">
        <f t="shared" si="96"/>
        <v>0</v>
      </c>
      <c r="BU119" s="533">
        <f t="shared" si="96"/>
        <v>0</v>
      </c>
    </row>
    <row r="120" spans="1:73" ht="12" customHeight="1" x14ac:dyDescent="0.25">
      <c r="A120" s="6" t="s">
        <v>80</v>
      </c>
      <c r="B120" s="274">
        <f t="shared" si="67"/>
        <v>0</v>
      </c>
      <c r="C120" s="275">
        <f t="shared" si="70"/>
        <v>0</v>
      </c>
      <c r="D120" s="275">
        <f>D81</f>
        <v>0</v>
      </c>
      <c r="E120" s="275">
        <f>IF(E$106&gt;($B$103-1),"",E81*E$100)</f>
        <v>0</v>
      </c>
      <c r="F120" s="533">
        <f t="shared" ref="F120:I120" si="97">IF(F$106&gt;($B$103-1),"",F81*F$100)</f>
        <v>0</v>
      </c>
      <c r="G120" s="533">
        <f t="shared" si="97"/>
        <v>0</v>
      </c>
      <c r="H120" s="533">
        <f t="shared" si="97"/>
        <v>0</v>
      </c>
      <c r="I120" s="533">
        <f t="shared" si="97"/>
        <v>0</v>
      </c>
      <c r="J120" s="533">
        <f t="shared" ref="J120:BU120" si="98">IF(J$106&gt;($B$103-1),"",J81*J$100)</f>
        <v>0</v>
      </c>
      <c r="K120" s="533">
        <f t="shared" si="98"/>
        <v>0</v>
      </c>
      <c r="L120" s="533">
        <f t="shared" si="98"/>
        <v>0</v>
      </c>
      <c r="M120" s="533">
        <f t="shared" si="98"/>
        <v>0</v>
      </c>
      <c r="N120" s="533">
        <f t="shared" si="98"/>
        <v>0</v>
      </c>
      <c r="O120" s="533">
        <f t="shared" si="98"/>
        <v>0</v>
      </c>
      <c r="P120" s="533">
        <f t="shared" si="98"/>
        <v>0</v>
      </c>
      <c r="Q120" s="533">
        <f t="shared" si="98"/>
        <v>0</v>
      </c>
      <c r="R120" s="533">
        <f t="shared" si="98"/>
        <v>0</v>
      </c>
      <c r="S120" s="533">
        <f t="shared" si="98"/>
        <v>0</v>
      </c>
      <c r="T120" s="533">
        <f t="shared" si="98"/>
        <v>0</v>
      </c>
      <c r="U120" s="533">
        <f t="shared" si="98"/>
        <v>0</v>
      </c>
      <c r="V120" s="533">
        <f t="shared" si="98"/>
        <v>0</v>
      </c>
      <c r="W120" s="533">
        <f t="shared" si="98"/>
        <v>0</v>
      </c>
      <c r="X120" s="533">
        <f t="shared" si="98"/>
        <v>0</v>
      </c>
      <c r="Y120" s="533">
        <f t="shared" si="98"/>
        <v>0</v>
      </c>
      <c r="Z120" s="533">
        <f t="shared" si="98"/>
        <v>0</v>
      </c>
      <c r="AA120" s="533">
        <f t="shared" si="98"/>
        <v>0</v>
      </c>
      <c r="AB120" s="533">
        <f t="shared" si="98"/>
        <v>0</v>
      </c>
      <c r="AC120" s="533">
        <f t="shared" si="98"/>
        <v>0</v>
      </c>
      <c r="AD120" s="533">
        <f t="shared" si="98"/>
        <v>0</v>
      </c>
      <c r="AE120" s="533">
        <f t="shared" si="98"/>
        <v>0</v>
      </c>
      <c r="AF120" s="533">
        <f t="shared" si="98"/>
        <v>0</v>
      </c>
      <c r="AG120" s="533">
        <f t="shared" si="98"/>
        <v>0</v>
      </c>
      <c r="AH120" s="533">
        <f t="shared" si="98"/>
        <v>0</v>
      </c>
      <c r="AI120" s="533">
        <f t="shared" si="98"/>
        <v>0</v>
      </c>
      <c r="AJ120" s="533">
        <f t="shared" si="98"/>
        <v>0</v>
      </c>
      <c r="AK120" s="533">
        <f t="shared" si="98"/>
        <v>0</v>
      </c>
      <c r="AL120" s="533">
        <f t="shared" si="98"/>
        <v>0</v>
      </c>
      <c r="AM120" s="533">
        <f t="shared" si="98"/>
        <v>0</v>
      </c>
      <c r="AN120" s="533">
        <f t="shared" si="98"/>
        <v>0</v>
      </c>
      <c r="AO120" s="533">
        <f t="shared" si="98"/>
        <v>0</v>
      </c>
      <c r="AP120" s="533">
        <f t="shared" si="98"/>
        <v>0</v>
      </c>
      <c r="AQ120" s="533">
        <f t="shared" si="98"/>
        <v>0</v>
      </c>
      <c r="AR120" s="533">
        <f t="shared" si="98"/>
        <v>0</v>
      </c>
      <c r="AS120" s="533">
        <f t="shared" si="98"/>
        <v>0</v>
      </c>
      <c r="AT120" s="533">
        <f t="shared" si="98"/>
        <v>0</v>
      </c>
      <c r="AU120" s="533">
        <f t="shared" si="98"/>
        <v>0</v>
      </c>
      <c r="AV120" s="533">
        <f t="shared" si="98"/>
        <v>0</v>
      </c>
      <c r="AW120" s="533">
        <f t="shared" si="98"/>
        <v>0</v>
      </c>
      <c r="AX120" s="533">
        <f t="shared" si="98"/>
        <v>0</v>
      </c>
      <c r="AY120" s="533">
        <f t="shared" si="98"/>
        <v>0</v>
      </c>
      <c r="AZ120" s="533">
        <f t="shared" si="98"/>
        <v>0</v>
      </c>
      <c r="BA120" s="533">
        <f t="shared" si="98"/>
        <v>0</v>
      </c>
      <c r="BB120" s="533">
        <f t="shared" si="98"/>
        <v>0</v>
      </c>
      <c r="BC120" s="533">
        <f t="shared" si="98"/>
        <v>0</v>
      </c>
      <c r="BD120" s="533">
        <f t="shared" si="98"/>
        <v>0</v>
      </c>
      <c r="BE120" s="533">
        <f t="shared" si="98"/>
        <v>0</v>
      </c>
      <c r="BF120" s="533">
        <f t="shared" si="98"/>
        <v>0</v>
      </c>
      <c r="BG120" s="533">
        <f t="shared" si="98"/>
        <v>0</v>
      </c>
      <c r="BH120" s="533">
        <f t="shared" si="98"/>
        <v>0</v>
      </c>
      <c r="BI120" s="533">
        <f t="shared" si="98"/>
        <v>0</v>
      </c>
      <c r="BJ120" s="533">
        <f t="shared" si="98"/>
        <v>0</v>
      </c>
      <c r="BK120" s="533">
        <f t="shared" si="98"/>
        <v>0</v>
      </c>
      <c r="BL120" s="533">
        <f t="shared" si="98"/>
        <v>0</v>
      </c>
      <c r="BM120" s="533">
        <f t="shared" si="98"/>
        <v>0</v>
      </c>
      <c r="BN120" s="533">
        <f t="shared" si="98"/>
        <v>0</v>
      </c>
      <c r="BO120" s="533">
        <f t="shared" si="98"/>
        <v>0</v>
      </c>
      <c r="BP120" s="533">
        <f t="shared" si="98"/>
        <v>0</v>
      </c>
      <c r="BQ120" s="533">
        <f t="shared" si="98"/>
        <v>0</v>
      </c>
      <c r="BR120" s="533">
        <f t="shared" si="98"/>
        <v>0</v>
      </c>
      <c r="BS120" s="533">
        <f t="shared" si="98"/>
        <v>0</v>
      </c>
      <c r="BT120" s="533">
        <f t="shared" si="98"/>
        <v>0</v>
      </c>
      <c r="BU120" s="533">
        <f t="shared" si="98"/>
        <v>0</v>
      </c>
    </row>
    <row r="121" spans="1:73" ht="12" customHeight="1" x14ac:dyDescent="0.25">
      <c r="A121" s="6" t="s">
        <v>81</v>
      </c>
      <c r="B121" s="274">
        <f>IF(C121=0,0,C121/$B$104)</f>
        <v>0</v>
      </c>
      <c r="C121" s="275">
        <f>SUM(D121:BU121)</f>
        <v>0</v>
      </c>
      <c r="D121" s="275">
        <f>D89</f>
        <v>0</v>
      </c>
      <c r="E121" s="275">
        <f>IF(E$106&gt;($B$103-1),"",E89*E$100)</f>
        <v>0</v>
      </c>
      <c r="F121" s="533">
        <f t="shared" ref="F121:I121" si="99">IF(F$106&gt;($B$103-1),"",F89*F$100)</f>
        <v>0</v>
      </c>
      <c r="G121" s="533">
        <f t="shared" si="99"/>
        <v>0</v>
      </c>
      <c r="H121" s="533">
        <f t="shared" si="99"/>
        <v>0</v>
      </c>
      <c r="I121" s="533">
        <f t="shared" si="99"/>
        <v>0</v>
      </c>
      <c r="J121" s="533">
        <f t="shared" ref="J121:BU121" si="100">IF(J$106&gt;($B$103-1),"",J89*J$100)</f>
        <v>0</v>
      </c>
      <c r="K121" s="533">
        <f t="shared" si="100"/>
        <v>0</v>
      </c>
      <c r="L121" s="533">
        <f t="shared" si="100"/>
        <v>0</v>
      </c>
      <c r="M121" s="533">
        <f t="shared" si="100"/>
        <v>0</v>
      </c>
      <c r="N121" s="533">
        <f t="shared" si="100"/>
        <v>0</v>
      </c>
      <c r="O121" s="533">
        <f t="shared" si="100"/>
        <v>0</v>
      </c>
      <c r="P121" s="533">
        <f t="shared" si="100"/>
        <v>0</v>
      </c>
      <c r="Q121" s="533">
        <f t="shared" si="100"/>
        <v>0</v>
      </c>
      <c r="R121" s="533">
        <f t="shared" si="100"/>
        <v>0</v>
      </c>
      <c r="S121" s="533">
        <f t="shared" si="100"/>
        <v>0</v>
      </c>
      <c r="T121" s="533">
        <f t="shared" si="100"/>
        <v>0</v>
      </c>
      <c r="U121" s="533">
        <f t="shared" si="100"/>
        <v>0</v>
      </c>
      <c r="V121" s="533">
        <f t="shared" si="100"/>
        <v>0</v>
      </c>
      <c r="W121" s="533">
        <f t="shared" si="100"/>
        <v>0</v>
      </c>
      <c r="X121" s="533">
        <f t="shared" si="100"/>
        <v>0</v>
      </c>
      <c r="Y121" s="533">
        <f t="shared" si="100"/>
        <v>0</v>
      </c>
      <c r="Z121" s="533">
        <f t="shared" si="100"/>
        <v>0</v>
      </c>
      <c r="AA121" s="533">
        <f t="shared" si="100"/>
        <v>0</v>
      </c>
      <c r="AB121" s="533">
        <f t="shared" si="100"/>
        <v>0</v>
      </c>
      <c r="AC121" s="533">
        <f t="shared" si="100"/>
        <v>0</v>
      </c>
      <c r="AD121" s="533">
        <f t="shared" si="100"/>
        <v>0</v>
      </c>
      <c r="AE121" s="533">
        <f t="shared" si="100"/>
        <v>0</v>
      </c>
      <c r="AF121" s="533">
        <f t="shared" si="100"/>
        <v>0</v>
      </c>
      <c r="AG121" s="533">
        <f t="shared" si="100"/>
        <v>0</v>
      </c>
      <c r="AH121" s="533">
        <f t="shared" si="100"/>
        <v>0</v>
      </c>
      <c r="AI121" s="533">
        <f t="shared" si="100"/>
        <v>0</v>
      </c>
      <c r="AJ121" s="533">
        <f t="shared" si="100"/>
        <v>0</v>
      </c>
      <c r="AK121" s="533">
        <f t="shared" si="100"/>
        <v>0</v>
      </c>
      <c r="AL121" s="533">
        <f t="shared" si="100"/>
        <v>0</v>
      </c>
      <c r="AM121" s="533">
        <f t="shared" si="100"/>
        <v>0</v>
      </c>
      <c r="AN121" s="533">
        <f t="shared" si="100"/>
        <v>0</v>
      </c>
      <c r="AO121" s="533">
        <f t="shared" si="100"/>
        <v>0</v>
      </c>
      <c r="AP121" s="533">
        <f t="shared" si="100"/>
        <v>0</v>
      </c>
      <c r="AQ121" s="533">
        <f t="shared" si="100"/>
        <v>0</v>
      </c>
      <c r="AR121" s="533">
        <f t="shared" si="100"/>
        <v>0</v>
      </c>
      <c r="AS121" s="533">
        <f t="shared" si="100"/>
        <v>0</v>
      </c>
      <c r="AT121" s="533">
        <f t="shared" si="100"/>
        <v>0</v>
      </c>
      <c r="AU121" s="533">
        <f t="shared" si="100"/>
        <v>0</v>
      </c>
      <c r="AV121" s="533">
        <f t="shared" si="100"/>
        <v>0</v>
      </c>
      <c r="AW121" s="533">
        <f t="shared" si="100"/>
        <v>0</v>
      </c>
      <c r="AX121" s="533">
        <f t="shared" si="100"/>
        <v>0</v>
      </c>
      <c r="AY121" s="533">
        <f t="shared" si="100"/>
        <v>0</v>
      </c>
      <c r="AZ121" s="533">
        <f t="shared" si="100"/>
        <v>0</v>
      </c>
      <c r="BA121" s="533">
        <f t="shared" si="100"/>
        <v>0</v>
      </c>
      <c r="BB121" s="533">
        <f t="shared" si="100"/>
        <v>0</v>
      </c>
      <c r="BC121" s="533">
        <f t="shared" si="100"/>
        <v>0</v>
      </c>
      <c r="BD121" s="533">
        <f t="shared" si="100"/>
        <v>0</v>
      </c>
      <c r="BE121" s="533">
        <f t="shared" si="100"/>
        <v>0</v>
      </c>
      <c r="BF121" s="533">
        <f t="shared" si="100"/>
        <v>0</v>
      </c>
      <c r="BG121" s="533">
        <f t="shared" si="100"/>
        <v>0</v>
      </c>
      <c r="BH121" s="533">
        <f t="shared" si="100"/>
        <v>0</v>
      </c>
      <c r="BI121" s="533">
        <f t="shared" si="100"/>
        <v>0</v>
      </c>
      <c r="BJ121" s="533">
        <f t="shared" si="100"/>
        <v>0</v>
      </c>
      <c r="BK121" s="533">
        <f t="shared" si="100"/>
        <v>0</v>
      </c>
      <c r="BL121" s="533">
        <f t="shared" si="100"/>
        <v>0</v>
      </c>
      <c r="BM121" s="533">
        <f t="shared" si="100"/>
        <v>0</v>
      </c>
      <c r="BN121" s="533">
        <f t="shared" si="100"/>
        <v>0</v>
      </c>
      <c r="BO121" s="533">
        <f t="shared" si="100"/>
        <v>0</v>
      </c>
      <c r="BP121" s="533">
        <f t="shared" si="100"/>
        <v>0</v>
      </c>
      <c r="BQ121" s="533">
        <f t="shared" si="100"/>
        <v>0</v>
      </c>
      <c r="BR121" s="533">
        <f t="shared" si="100"/>
        <v>0</v>
      </c>
      <c r="BS121" s="533">
        <f t="shared" si="100"/>
        <v>0</v>
      </c>
      <c r="BT121" s="533">
        <f t="shared" si="100"/>
        <v>0</v>
      </c>
      <c r="BU121" s="533">
        <f t="shared" si="100"/>
        <v>0</v>
      </c>
    </row>
    <row r="122" spans="1:73" ht="12" customHeight="1" x14ac:dyDescent="0.25">
      <c r="A122" s="6" t="s">
        <v>594</v>
      </c>
      <c r="B122" s="274">
        <f>IF(C122=0,0,C122/$B$104)</f>
        <v>0</v>
      </c>
      <c r="C122" s="275">
        <f>SUM(D122:BU122)</f>
        <v>0</v>
      </c>
      <c r="D122" s="275">
        <f>D97</f>
        <v>0</v>
      </c>
      <c r="E122" s="275">
        <f>IF(E$106&gt;($B$103-1),"",E97*E$100)</f>
        <v>0</v>
      </c>
      <c r="F122" s="533">
        <f t="shared" ref="F122:I122" si="101">IF(F$106&gt;($B$103-1),"",F97*F$100)</f>
        <v>0</v>
      </c>
      <c r="G122" s="533">
        <f t="shared" si="101"/>
        <v>0</v>
      </c>
      <c r="H122" s="533">
        <f t="shared" si="101"/>
        <v>0</v>
      </c>
      <c r="I122" s="533">
        <f t="shared" si="101"/>
        <v>0</v>
      </c>
      <c r="J122" s="533">
        <f t="shared" ref="J122:BU122" si="102">IF(J$106&gt;($B$103-1),"",J97*J$100)</f>
        <v>0</v>
      </c>
      <c r="K122" s="533">
        <f t="shared" si="102"/>
        <v>0</v>
      </c>
      <c r="L122" s="533">
        <f t="shared" si="102"/>
        <v>0</v>
      </c>
      <c r="M122" s="533">
        <f t="shared" si="102"/>
        <v>0</v>
      </c>
      <c r="N122" s="533">
        <f t="shared" si="102"/>
        <v>0</v>
      </c>
      <c r="O122" s="533">
        <f t="shared" si="102"/>
        <v>0</v>
      </c>
      <c r="P122" s="533">
        <f t="shared" si="102"/>
        <v>0</v>
      </c>
      <c r="Q122" s="533">
        <f t="shared" si="102"/>
        <v>0</v>
      </c>
      <c r="R122" s="533">
        <f t="shared" si="102"/>
        <v>0</v>
      </c>
      <c r="S122" s="533">
        <f t="shared" si="102"/>
        <v>0</v>
      </c>
      <c r="T122" s="533">
        <f t="shared" si="102"/>
        <v>0</v>
      </c>
      <c r="U122" s="533">
        <f t="shared" si="102"/>
        <v>0</v>
      </c>
      <c r="V122" s="533">
        <f t="shared" si="102"/>
        <v>0</v>
      </c>
      <c r="W122" s="533">
        <f t="shared" si="102"/>
        <v>0</v>
      </c>
      <c r="X122" s="533">
        <f t="shared" si="102"/>
        <v>0</v>
      </c>
      <c r="Y122" s="533">
        <f t="shared" si="102"/>
        <v>0</v>
      </c>
      <c r="Z122" s="533">
        <f t="shared" si="102"/>
        <v>0</v>
      </c>
      <c r="AA122" s="533">
        <f t="shared" si="102"/>
        <v>0</v>
      </c>
      <c r="AB122" s="533">
        <f t="shared" si="102"/>
        <v>0</v>
      </c>
      <c r="AC122" s="533">
        <f t="shared" si="102"/>
        <v>0</v>
      </c>
      <c r="AD122" s="533">
        <f t="shared" si="102"/>
        <v>0</v>
      </c>
      <c r="AE122" s="533">
        <f t="shared" si="102"/>
        <v>0</v>
      </c>
      <c r="AF122" s="533">
        <f t="shared" si="102"/>
        <v>0</v>
      </c>
      <c r="AG122" s="533">
        <f t="shared" si="102"/>
        <v>0</v>
      </c>
      <c r="AH122" s="533">
        <f t="shared" si="102"/>
        <v>0</v>
      </c>
      <c r="AI122" s="533">
        <f t="shared" si="102"/>
        <v>0</v>
      </c>
      <c r="AJ122" s="533">
        <f t="shared" si="102"/>
        <v>0</v>
      </c>
      <c r="AK122" s="533">
        <f t="shared" si="102"/>
        <v>0</v>
      </c>
      <c r="AL122" s="533">
        <f t="shared" si="102"/>
        <v>0</v>
      </c>
      <c r="AM122" s="533">
        <f t="shared" si="102"/>
        <v>0</v>
      </c>
      <c r="AN122" s="533">
        <f t="shared" si="102"/>
        <v>0</v>
      </c>
      <c r="AO122" s="533">
        <f t="shared" si="102"/>
        <v>0</v>
      </c>
      <c r="AP122" s="533">
        <f t="shared" si="102"/>
        <v>0</v>
      </c>
      <c r="AQ122" s="533">
        <f t="shared" si="102"/>
        <v>0</v>
      </c>
      <c r="AR122" s="533">
        <f t="shared" si="102"/>
        <v>0</v>
      </c>
      <c r="AS122" s="533">
        <f t="shared" si="102"/>
        <v>0</v>
      </c>
      <c r="AT122" s="533">
        <f t="shared" si="102"/>
        <v>0</v>
      </c>
      <c r="AU122" s="533">
        <f t="shared" si="102"/>
        <v>0</v>
      </c>
      <c r="AV122" s="533">
        <f t="shared" si="102"/>
        <v>0</v>
      </c>
      <c r="AW122" s="533">
        <f t="shared" si="102"/>
        <v>0</v>
      </c>
      <c r="AX122" s="533">
        <f t="shared" si="102"/>
        <v>0</v>
      </c>
      <c r="AY122" s="533">
        <f t="shared" si="102"/>
        <v>0</v>
      </c>
      <c r="AZ122" s="533">
        <f t="shared" si="102"/>
        <v>0</v>
      </c>
      <c r="BA122" s="533">
        <f t="shared" si="102"/>
        <v>0</v>
      </c>
      <c r="BB122" s="533">
        <f t="shared" si="102"/>
        <v>0</v>
      </c>
      <c r="BC122" s="533">
        <f t="shared" si="102"/>
        <v>0</v>
      </c>
      <c r="BD122" s="533">
        <f t="shared" si="102"/>
        <v>0</v>
      </c>
      <c r="BE122" s="533">
        <f t="shared" si="102"/>
        <v>0</v>
      </c>
      <c r="BF122" s="533">
        <f t="shared" si="102"/>
        <v>0</v>
      </c>
      <c r="BG122" s="533">
        <f t="shared" si="102"/>
        <v>0</v>
      </c>
      <c r="BH122" s="533">
        <f t="shared" si="102"/>
        <v>0</v>
      </c>
      <c r="BI122" s="533">
        <f t="shared" si="102"/>
        <v>0</v>
      </c>
      <c r="BJ122" s="533">
        <f t="shared" si="102"/>
        <v>0</v>
      </c>
      <c r="BK122" s="533">
        <f t="shared" si="102"/>
        <v>0</v>
      </c>
      <c r="BL122" s="533">
        <f t="shared" si="102"/>
        <v>0</v>
      </c>
      <c r="BM122" s="533">
        <f t="shared" si="102"/>
        <v>0</v>
      </c>
      <c r="BN122" s="533">
        <f t="shared" si="102"/>
        <v>0</v>
      </c>
      <c r="BO122" s="533">
        <f t="shared" si="102"/>
        <v>0</v>
      </c>
      <c r="BP122" s="533">
        <f t="shared" si="102"/>
        <v>0</v>
      </c>
      <c r="BQ122" s="533">
        <f t="shared" si="102"/>
        <v>0</v>
      </c>
      <c r="BR122" s="533">
        <f t="shared" si="102"/>
        <v>0</v>
      </c>
      <c r="BS122" s="533">
        <f t="shared" si="102"/>
        <v>0</v>
      </c>
      <c r="BT122" s="533">
        <f t="shared" si="102"/>
        <v>0</v>
      </c>
      <c r="BU122" s="533">
        <f t="shared" si="102"/>
        <v>0</v>
      </c>
    </row>
    <row r="123" spans="1:73" ht="12" customHeight="1" x14ac:dyDescent="0.25">
      <c r="A123" s="75" t="s">
        <v>355</v>
      </c>
      <c r="B123" s="276">
        <f t="shared" si="67"/>
        <v>0</v>
      </c>
      <c r="C123" s="276">
        <f>SUM(D123:BU123)</f>
        <v>0</v>
      </c>
      <c r="D123" s="277">
        <f>D101</f>
        <v>0</v>
      </c>
      <c r="E123" s="277">
        <f t="shared" ref="E123:BP123" si="103">E101</f>
        <v>0</v>
      </c>
      <c r="F123" s="277">
        <f t="shared" si="103"/>
        <v>0</v>
      </c>
      <c r="G123" s="277">
        <f t="shared" si="103"/>
        <v>0</v>
      </c>
      <c r="H123" s="277">
        <f t="shared" si="103"/>
        <v>0</v>
      </c>
      <c r="I123" s="277">
        <f t="shared" si="103"/>
        <v>0</v>
      </c>
      <c r="J123" s="277">
        <f t="shared" si="103"/>
        <v>0</v>
      </c>
      <c r="K123" s="277">
        <f t="shared" si="103"/>
        <v>0</v>
      </c>
      <c r="L123" s="277">
        <f t="shared" si="103"/>
        <v>0</v>
      </c>
      <c r="M123" s="277">
        <f t="shared" si="103"/>
        <v>0</v>
      </c>
      <c r="N123" s="277">
        <f t="shared" si="103"/>
        <v>0</v>
      </c>
      <c r="O123" s="277">
        <f t="shared" si="103"/>
        <v>0</v>
      </c>
      <c r="P123" s="277">
        <f t="shared" si="103"/>
        <v>0</v>
      </c>
      <c r="Q123" s="277">
        <f t="shared" si="103"/>
        <v>0</v>
      </c>
      <c r="R123" s="277">
        <f t="shared" si="103"/>
        <v>0</v>
      </c>
      <c r="S123" s="277">
        <f t="shared" si="103"/>
        <v>0</v>
      </c>
      <c r="T123" s="277">
        <f t="shared" si="103"/>
        <v>0</v>
      </c>
      <c r="U123" s="277">
        <f t="shared" si="103"/>
        <v>0</v>
      </c>
      <c r="V123" s="277">
        <f t="shared" si="103"/>
        <v>0</v>
      </c>
      <c r="W123" s="277">
        <f t="shared" si="103"/>
        <v>0</v>
      </c>
      <c r="X123" s="277">
        <f t="shared" si="103"/>
        <v>0</v>
      </c>
      <c r="Y123" s="277">
        <f t="shared" si="103"/>
        <v>0</v>
      </c>
      <c r="Z123" s="277">
        <f t="shared" si="103"/>
        <v>0</v>
      </c>
      <c r="AA123" s="277">
        <f t="shared" si="103"/>
        <v>0</v>
      </c>
      <c r="AB123" s="277">
        <f t="shared" si="103"/>
        <v>0</v>
      </c>
      <c r="AC123" s="277">
        <f t="shared" si="103"/>
        <v>0</v>
      </c>
      <c r="AD123" s="277">
        <f t="shared" si="103"/>
        <v>0</v>
      </c>
      <c r="AE123" s="277">
        <f t="shared" si="103"/>
        <v>0</v>
      </c>
      <c r="AF123" s="277">
        <f t="shared" si="103"/>
        <v>0</v>
      </c>
      <c r="AG123" s="277">
        <f t="shared" si="103"/>
        <v>0</v>
      </c>
      <c r="AH123" s="277">
        <f t="shared" si="103"/>
        <v>0</v>
      </c>
      <c r="AI123" s="277">
        <f t="shared" si="103"/>
        <v>0</v>
      </c>
      <c r="AJ123" s="277">
        <f t="shared" si="103"/>
        <v>0</v>
      </c>
      <c r="AK123" s="277">
        <f t="shared" si="103"/>
        <v>0</v>
      </c>
      <c r="AL123" s="277">
        <f t="shared" si="103"/>
        <v>0</v>
      </c>
      <c r="AM123" s="277">
        <f t="shared" si="103"/>
        <v>0</v>
      </c>
      <c r="AN123" s="277">
        <f t="shared" si="103"/>
        <v>0</v>
      </c>
      <c r="AO123" s="277">
        <f t="shared" si="103"/>
        <v>0</v>
      </c>
      <c r="AP123" s="277">
        <f t="shared" si="103"/>
        <v>0</v>
      </c>
      <c r="AQ123" s="277">
        <f t="shared" si="103"/>
        <v>0</v>
      </c>
      <c r="AR123" s="277">
        <f t="shared" si="103"/>
        <v>0</v>
      </c>
      <c r="AS123" s="277">
        <f t="shared" si="103"/>
        <v>0</v>
      </c>
      <c r="AT123" s="277">
        <f t="shared" si="103"/>
        <v>0</v>
      </c>
      <c r="AU123" s="277">
        <f t="shared" si="103"/>
        <v>0</v>
      </c>
      <c r="AV123" s="277">
        <f t="shared" si="103"/>
        <v>0</v>
      </c>
      <c r="AW123" s="277">
        <f t="shared" si="103"/>
        <v>0</v>
      </c>
      <c r="AX123" s="277">
        <f t="shared" si="103"/>
        <v>0</v>
      </c>
      <c r="AY123" s="277">
        <f t="shared" si="103"/>
        <v>0</v>
      </c>
      <c r="AZ123" s="277">
        <f t="shared" si="103"/>
        <v>0</v>
      </c>
      <c r="BA123" s="277">
        <f t="shared" si="103"/>
        <v>0</v>
      </c>
      <c r="BB123" s="277">
        <f t="shared" si="103"/>
        <v>0</v>
      </c>
      <c r="BC123" s="277">
        <f t="shared" si="103"/>
        <v>0</v>
      </c>
      <c r="BD123" s="277">
        <f t="shared" si="103"/>
        <v>0</v>
      </c>
      <c r="BE123" s="277">
        <f t="shared" si="103"/>
        <v>0</v>
      </c>
      <c r="BF123" s="277">
        <f t="shared" si="103"/>
        <v>0</v>
      </c>
      <c r="BG123" s="277">
        <f t="shared" si="103"/>
        <v>0</v>
      </c>
      <c r="BH123" s="277">
        <f t="shared" si="103"/>
        <v>0</v>
      </c>
      <c r="BI123" s="277">
        <f t="shared" si="103"/>
        <v>0</v>
      </c>
      <c r="BJ123" s="277">
        <f t="shared" si="103"/>
        <v>0</v>
      </c>
      <c r="BK123" s="277">
        <f t="shared" si="103"/>
        <v>0</v>
      </c>
      <c r="BL123" s="277">
        <f t="shared" si="103"/>
        <v>0</v>
      </c>
      <c r="BM123" s="277">
        <f t="shared" si="103"/>
        <v>0</v>
      </c>
      <c r="BN123" s="277">
        <f t="shared" si="103"/>
        <v>0</v>
      </c>
      <c r="BO123" s="277">
        <f t="shared" si="103"/>
        <v>0</v>
      </c>
      <c r="BP123" s="277">
        <f t="shared" si="103"/>
        <v>0</v>
      </c>
      <c r="BQ123" s="277">
        <f t="shared" ref="BQ123:BU123" si="104">BQ101</f>
        <v>0</v>
      </c>
      <c r="BR123" s="277">
        <f t="shared" si="104"/>
        <v>0</v>
      </c>
      <c r="BS123" s="277">
        <f t="shared" si="104"/>
        <v>0</v>
      </c>
      <c r="BT123" s="277">
        <f t="shared" si="104"/>
        <v>0</v>
      </c>
      <c r="BU123" s="277">
        <f t="shared" si="104"/>
        <v>0</v>
      </c>
    </row>
    <row r="124" spans="1:73" x14ac:dyDescent="0.2">
      <c r="BK124" s="8"/>
    </row>
  </sheetData>
  <sheetProtection algorithmName="SHA-512" hashValue="OCd8d0pAgGsMQbYdVPFprVzGqC2uicPd4MDTlQXpAVEJCXc5hxSUqMus6eAEGJ0Te/erSEQv1UJrrns4HhxUgg==" saltValue="Am+bRabv2ofYIoEdbQIOWw==" spinCount="100000" sheet="1" objects="1" scenarios="1"/>
  <mergeCells count="22">
    <mergeCell ref="B31:BU31"/>
    <mergeCell ref="B92:B96"/>
    <mergeCell ref="D1:E1"/>
    <mergeCell ref="B5:B9"/>
    <mergeCell ref="B14:B18"/>
    <mergeCell ref="B20:B24"/>
    <mergeCell ref="B26:B30"/>
    <mergeCell ref="B25:BU25"/>
    <mergeCell ref="B19:BU19"/>
    <mergeCell ref="B13:BU13"/>
    <mergeCell ref="B76:B80"/>
    <mergeCell ref="B84:B88"/>
    <mergeCell ref="B46:B50"/>
    <mergeCell ref="B52:B56"/>
    <mergeCell ref="B58:B62"/>
    <mergeCell ref="B63:BU63"/>
    <mergeCell ref="B64:B68"/>
    <mergeCell ref="B51:BU51"/>
    <mergeCell ref="B45:BU45"/>
    <mergeCell ref="B32:B33"/>
    <mergeCell ref="B34:BU34"/>
    <mergeCell ref="B57:BU57"/>
  </mergeCells>
  <conditionalFormatting sqref="D5:BU5">
    <cfRule type="expression" dxfId="422" priority="58">
      <formula>D4="-"</formula>
    </cfRule>
  </conditionalFormatting>
  <conditionalFormatting sqref="D6:BU6">
    <cfRule type="expression" dxfId="421" priority="57">
      <formula>D4="-"</formula>
    </cfRule>
  </conditionalFormatting>
  <conditionalFormatting sqref="D7:BU7">
    <cfRule type="expression" dxfId="420" priority="56">
      <formula>D4="-"</formula>
    </cfRule>
  </conditionalFormatting>
  <conditionalFormatting sqref="D8:BU8">
    <cfRule type="expression" dxfId="419" priority="55">
      <formula>D4="-"</formula>
    </cfRule>
  </conditionalFormatting>
  <conditionalFormatting sqref="D9:BU9">
    <cfRule type="expression" dxfId="418" priority="54">
      <formula>D4="-"</formula>
    </cfRule>
  </conditionalFormatting>
  <conditionalFormatting sqref="D14:BU14">
    <cfRule type="expression" dxfId="417" priority="53">
      <formula>D4="-"</formula>
    </cfRule>
  </conditionalFormatting>
  <conditionalFormatting sqref="D15:BU15">
    <cfRule type="expression" dxfId="416" priority="52">
      <formula>D4="-"</formula>
    </cfRule>
  </conditionalFormatting>
  <conditionalFormatting sqref="D16:BU16">
    <cfRule type="expression" dxfId="415" priority="51">
      <formula>D4="-"</formula>
    </cfRule>
  </conditionalFormatting>
  <conditionalFormatting sqref="D17:BU17">
    <cfRule type="expression" dxfId="414" priority="50">
      <formula>D4="-"</formula>
    </cfRule>
  </conditionalFormatting>
  <conditionalFormatting sqref="D18:BU18">
    <cfRule type="expression" dxfId="413" priority="49">
      <formula>D4="-"</formula>
    </cfRule>
  </conditionalFormatting>
  <conditionalFormatting sqref="D20:BU20">
    <cfRule type="expression" dxfId="412" priority="48">
      <formula>D4="-"</formula>
    </cfRule>
  </conditionalFormatting>
  <conditionalFormatting sqref="D21:BU21">
    <cfRule type="expression" dxfId="411" priority="47">
      <formula>D4="-"</formula>
    </cfRule>
  </conditionalFormatting>
  <conditionalFormatting sqref="D22:BU22">
    <cfRule type="expression" dxfId="410" priority="46">
      <formula>D4="-"</formula>
    </cfRule>
  </conditionalFormatting>
  <conditionalFormatting sqref="D23:BU23">
    <cfRule type="expression" dxfId="409" priority="45">
      <formula>D4="-"</formula>
    </cfRule>
  </conditionalFormatting>
  <conditionalFormatting sqref="D24:BU24">
    <cfRule type="expression" dxfId="408" priority="44">
      <formula>D4="-"</formula>
    </cfRule>
  </conditionalFormatting>
  <conditionalFormatting sqref="D26:BU26">
    <cfRule type="expression" dxfId="407" priority="43">
      <formula>D4="-"</formula>
    </cfRule>
  </conditionalFormatting>
  <conditionalFormatting sqref="D27:BU27">
    <cfRule type="expression" dxfId="406" priority="42">
      <formula>D4="-"</formula>
    </cfRule>
  </conditionalFormatting>
  <conditionalFormatting sqref="D28:BU28">
    <cfRule type="expression" dxfId="405" priority="41">
      <formula>D4="-"</formula>
    </cfRule>
  </conditionalFormatting>
  <conditionalFormatting sqref="D29:BU29">
    <cfRule type="expression" dxfId="404" priority="40">
      <formula>D4="-"</formula>
    </cfRule>
  </conditionalFormatting>
  <conditionalFormatting sqref="D30:BU30">
    <cfRule type="expression" dxfId="403" priority="39">
      <formula>D4="-"</formula>
    </cfRule>
  </conditionalFormatting>
  <conditionalFormatting sqref="D46:BU46">
    <cfRule type="expression" dxfId="402" priority="38">
      <formula>D4="-"</formula>
    </cfRule>
  </conditionalFormatting>
  <conditionalFormatting sqref="D47:BU47">
    <cfRule type="expression" dxfId="401" priority="37">
      <formula>D4="-"</formula>
    </cfRule>
  </conditionalFormatting>
  <conditionalFormatting sqref="D48:BU48">
    <cfRule type="expression" dxfId="400" priority="36">
      <formula>D4="-"</formula>
    </cfRule>
  </conditionalFormatting>
  <conditionalFormatting sqref="D49:BU49">
    <cfRule type="expression" dxfId="399" priority="35">
      <formula>D4="-"</formula>
    </cfRule>
  </conditionalFormatting>
  <conditionalFormatting sqref="D50:BU50">
    <cfRule type="expression" dxfId="398" priority="34">
      <formula>D4="-"</formula>
    </cfRule>
  </conditionalFormatting>
  <conditionalFormatting sqref="D52:BU52">
    <cfRule type="expression" dxfId="397" priority="33">
      <formula>D4="-"</formula>
    </cfRule>
  </conditionalFormatting>
  <conditionalFormatting sqref="D53:BU53">
    <cfRule type="expression" dxfId="396" priority="32">
      <formula>D4="-"</formula>
    </cfRule>
  </conditionalFormatting>
  <conditionalFormatting sqref="D54:BU54">
    <cfRule type="expression" dxfId="395" priority="31">
      <formula>D4="-"</formula>
    </cfRule>
  </conditionalFormatting>
  <conditionalFormatting sqref="D55:BU55">
    <cfRule type="expression" dxfId="394" priority="30">
      <formula>D4="-"</formula>
    </cfRule>
  </conditionalFormatting>
  <conditionalFormatting sqref="D56:BU56">
    <cfRule type="expression" dxfId="393" priority="29">
      <formula>D4="-"</formula>
    </cfRule>
  </conditionalFormatting>
  <conditionalFormatting sqref="D58:BU58">
    <cfRule type="expression" dxfId="392" priority="28">
      <formula>D4="-"</formula>
    </cfRule>
  </conditionalFormatting>
  <conditionalFormatting sqref="D59:BU59">
    <cfRule type="expression" dxfId="391" priority="27">
      <formula>D4="-"</formula>
    </cfRule>
  </conditionalFormatting>
  <conditionalFormatting sqref="D60:BU60">
    <cfRule type="expression" dxfId="390" priority="26">
      <formula>D4="-"</formula>
    </cfRule>
  </conditionalFormatting>
  <conditionalFormatting sqref="D61:BU61">
    <cfRule type="expression" dxfId="389" priority="25">
      <formula>D4="-"</formula>
    </cfRule>
  </conditionalFormatting>
  <conditionalFormatting sqref="D62:BU62">
    <cfRule type="expression" dxfId="388" priority="24">
      <formula>D4="-"</formula>
    </cfRule>
  </conditionalFormatting>
  <conditionalFormatting sqref="D64:BU64">
    <cfRule type="expression" dxfId="387" priority="23">
      <formula>D4="-"</formula>
    </cfRule>
  </conditionalFormatting>
  <conditionalFormatting sqref="D65:BU65">
    <cfRule type="expression" dxfId="386" priority="22">
      <formula>D4="-"</formula>
    </cfRule>
  </conditionalFormatting>
  <conditionalFormatting sqref="D66:BU66">
    <cfRule type="expression" dxfId="385" priority="21">
      <formula>D4="-"</formula>
    </cfRule>
  </conditionalFormatting>
  <conditionalFormatting sqref="D67:BU67">
    <cfRule type="expression" dxfId="384" priority="20">
      <formula>D4="-"</formula>
    </cfRule>
  </conditionalFormatting>
  <conditionalFormatting sqref="D68:BU68">
    <cfRule type="expression" dxfId="383" priority="19">
      <formula>D4="-"</formula>
    </cfRule>
  </conditionalFormatting>
  <conditionalFormatting sqref="D76:BU76">
    <cfRule type="expression" dxfId="382" priority="18">
      <formula>D75="-"</formula>
    </cfRule>
  </conditionalFormatting>
  <conditionalFormatting sqref="D77:BU77">
    <cfRule type="expression" dxfId="381" priority="17">
      <formula>D75="-"</formula>
    </cfRule>
  </conditionalFormatting>
  <conditionalFormatting sqref="D78:BU78">
    <cfRule type="expression" dxfId="380" priority="16">
      <formula>D75="-"</formula>
    </cfRule>
  </conditionalFormatting>
  <conditionalFormatting sqref="D79:BU79">
    <cfRule type="expression" dxfId="379" priority="15">
      <formula>D75="-"</formula>
    </cfRule>
  </conditionalFormatting>
  <conditionalFormatting sqref="D80:BU80">
    <cfRule type="expression" dxfId="378" priority="14">
      <formula>D75="-"</formula>
    </cfRule>
  </conditionalFormatting>
  <conditionalFormatting sqref="D84:BU84">
    <cfRule type="expression" dxfId="377" priority="13">
      <formula>D83="-"</formula>
    </cfRule>
  </conditionalFormatting>
  <conditionalFormatting sqref="D85:BU85">
    <cfRule type="expression" dxfId="376" priority="12">
      <formula>D83="-"</formula>
    </cfRule>
  </conditionalFormatting>
  <conditionalFormatting sqref="D86:BU86">
    <cfRule type="expression" dxfId="375" priority="11">
      <formula>D83="-"</formula>
    </cfRule>
  </conditionalFormatting>
  <conditionalFormatting sqref="D87:BU87">
    <cfRule type="expression" dxfId="374" priority="10">
      <formula>D83="-"</formula>
    </cfRule>
  </conditionalFormatting>
  <conditionalFormatting sqref="D88:BU88">
    <cfRule type="expression" dxfId="373" priority="9">
      <formula>D83="-"</formula>
    </cfRule>
  </conditionalFormatting>
  <conditionalFormatting sqref="D92:BU92">
    <cfRule type="expression" dxfId="372" priority="8">
      <formula>D91="-"</formula>
    </cfRule>
  </conditionalFormatting>
  <conditionalFormatting sqref="D93:BU93">
    <cfRule type="expression" dxfId="371" priority="7">
      <formula>D91="-"</formula>
    </cfRule>
  </conditionalFormatting>
  <conditionalFormatting sqref="D94:BU94">
    <cfRule type="expression" dxfId="370" priority="6">
      <formula>D91="-"</formula>
    </cfRule>
  </conditionalFormatting>
  <conditionalFormatting sqref="D95:BU95">
    <cfRule type="expression" dxfId="369" priority="5">
      <formula>D91="-"</formula>
    </cfRule>
  </conditionalFormatting>
  <conditionalFormatting sqref="D96:BU96">
    <cfRule type="expression" dxfId="368" priority="4">
      <formula>D91="-"</formula>
    </cfRule>
  </conditionalFormatting>
  <conditionalFormatting sqref="D32:BU32">
    <cfRule type="expression" dxfId="367" priority="3">
      <formula>D4="-"</formula>
    </cfRule>
  </conditionalFormatting>
  <conditionalFormatting sqref="D33:BU33">
    <cfRule type="expression" dxfId="366" priority="2">
      <formula>D4="-"</formula>
    </cfRule>
  </conditionalFormatting>
  <conditionalFormatting sqref="D35:BU35">
    <cfRule type="expression" dxfId="365" priority="1">
      <formula>D4="-"</formula>
    </cfRule>
  </conditionalFormatting>
  <dataValidations count="1">
    <dataValidation type="decimal" allowBlank="1" showInputMessage="1" showErrorMessage="1" error="All values should be entered as a positive number." sqref="D5:BU9 D14:BU18 D20:BU24 D92:BU96 D32:BU33 D26:BU30 D46:BU50 D52:BU56 D58:BU62 D64:BU68 D76:BU80 D84:BU88 D35:BU35" xr:uid="{00000000-0002-0000-0800-000000000000}">
      <formula1>0</formula1>
      <formula2>9.99999999999999E+24</formula2>
    </dataValidation>
  </dataValidations>
  <hyperlinks>
    <hyperlink ref="D1" location="'User Instructions'!A1" display="Back to User Instructions" xr:uid="{00000000-0004-0000-0800-000000000000}"/>
    <hyperlink ref="F1" location="'Model Structure'!A1" display="Back to Model Structure" xr:uid="{00000000-0004-0000-0800-000001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H Spreadsheet" ma:contentTypeID="0x010100B9957A1BF2FBE8478EF96F1BD89AD4CA0300FA62A304AEE91743853B5C50BF5B4390" ma:contentTypeVersion="68" ma:contentTypeDescription="" ma:contentTypeScope="" ma:versionID="1a89580e4dedeaa1bc7e65562c3167f8">
  <xsd:schema xmlns:xsd="http://www.w3.org/2001/XMLSchema" xmlns:xs="http://www.w3.org/2001/XMLSchema" xmlns:p="http://schemas.microsoft.com/office/2006/metadata/properties" xmlns:ns1="http://schemas.microsoft.com/sharepoint/v3" xmlns:ns2="1eee4ddb-a1f9-40b8-9282-d53ea582adeb" xmlns:ns5="26b2f57a-6e9b-4591-9b0e-84a562753077" targetNamespace="http://schemas.microsoft.com/office/2006/metadata/properties" ma:root="true" ma:fieldsID="77bf97ddd8012e35317f96dac949ae8d" ns1:_="" ns2:_="" ns5:_="">
    <xsd:import namespace="http://schemas.microsoft.com/sharepoint/v3"/>
    <xsd:import namespace="1eee4ddb-a1f9-40b8-9282-d53ea582adeb"/>
    <xsd:import namespace="26b2f57a-6e9b-4591-9b0e-84a562753077"/>
    <xsd:element name="properties">
      <xsd:complexType>
        <xsd:sequence>
          <xsd:element name="documentManagement">
            <xsd:complexType>
              <xsd:all>
                <xsd:element ref="ns2:Alternative_x0020_or_x0020_sub_x0020_tiltle" minOccurs="0"/>
                <xsd:element ref="ns2:DocumentAuthor" minOccurs="0"/>
                <xsd:element ref="ns2:Document_x0020_Status" minOccurs="0"/>
                <xsd:element ref="ns2:Document_x0020_Description" minOccurs="0"/>
                <xsd:element ref="ns2:Reviewer" minOccurs="0"/>
                <xsd:element ref="ns2:Approver" minOccurs="0"/>
                <xsd:element ref="ns2:Related_x0020_Document_x0020_Link" minOccurs="0"/>
                <xsd:element ref="ns2:Related_x0020_Document" minOccurs="0"/>
                <xsd:element ref="ns2:External_x0020_File_x0020_Reference" minOccurs="0"/>
                <xsd:element ref="ns2:Retention_x0020_Trigger_x0020_Date" minOccurs="0"/>
                <xsd:element ref="ns2:TaxKeywordTaxHTField" minOccurs="0"/>
                <xsd:element ref="ns2:_dlc_DocId" minOccurs="0"/>
                <xsd:element ref="ns2:_dlc_DocIdUrl" minOccurs="0"/>
                <xsd:element ref="ns2:_dlc_DocIdPersistId" minOccurs="0"/>
                <xsd:element ref="ns2:e993c7ebdb0844bda77b49081e8191e4" minOccurs="0"/>
                <xsd:element ref="ns2:TaxCatchAll" minOccurs="0"/>
                <xsd:element ref="ns2:p5ac729c83584e2f99a2fbaff852a3d5" minOccurs="0"/>
                <xsd:element ref="ns2:a729509b32a34273afbf773e0c72336c" minOccurs="0"/>
                <xsd:element ref="ns2:i06e5c8e6a124e91a91eaec9d03479dc" minOccurs="0"/>
                <xsd:element ref="ns2:TaxCatchAllLabel" minOccurs="0"/>
                <xsd:element ref="ns2:kcf4eeeda3c84b5b986ab6be7add1d2a" minOccurs="0"/>
                <xsd:element ref="ns1:_dlc_Exempt" minOccurs="0"/>
                <xsd:element ref="ns1:_dlc_ExpireDateSaved" minOccurs="0"/>
                <xsd:element ref="ns1:_dlc_ExpireDate" minOccurs="0"/>
                <xsd:element ref="ns5:url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35" nillable="true" ma:displayName="Exempt from Policy" ma:hidden="true" ma:internalName="_dlc_Exempt" ma:readOnly="true">
      <xsd:simpleType>
        <xsd:restriction base="dms:Unknown"/>
      </xsd:simpleType>
    </xsd:element>
    <xsd:element name="_dlc_ExpireDateSaved" ma:index="36" nillable="true" ma:displayName="Original Expiration Date" ma:hidden="true" ma:internalName="_dlc_ExpireDateSaved" ma:readOnly="true">
      <xsd:simpleType>
        <xsd:restriction base="dms:DateTime"/>
      </xsd:simpleType>
    </xsd:element>
    <xsd:element name="_dlc_ExpireDate" ma:index="37"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1eee4ddb-a1f9-40b8-9282-d53ea582adeb" elementFormDefault="qualified">
    <xsd:import namespace="http://schemas.microsoft.com/office/2006/documentManagement/types"/>
    <xsd:import namespace="http://schemas.microsoft.com/office/infopath/2007/PartnerControls"/>
    <xsd:element name="Alternative_x0020_or_x0020_sub_x0020_tiltle" ma:index="1" nillable="true" ma:displayName="Alternative or sub title" ma:internalName="Alternative_x0020_or_x0020_sub_x0020_tiltle">
      <xsd:simpleType>
        <xsd:restriction base="dms:Text">
          <xsd:maxLength value="255"/>
        </xsd:restriction>
      </xsd:simpleType>
    </xsd:element>
    <xsd:element name="DocumentAuthor" ma:index="3" nillable="true" ma:displayName="Additional Authors" ma:list="UserInfo" ma:SharePointGroup="0" ma:internalName="Document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ocument_x0020_Status" ma:index="5" nillable="true" ma:displayName="Document Status" ma:default="Shared" ma:format="Dropdown" ma:internalName="Document_x0020_Status" ma:readOnly="false">
      <xsd:simpleType>
        <xsd:restriction base="dms:Choice">
          <xsd:enumeration value="Shared"/>
          <xsd:enumeration value="In Review"/>
          <xsd:enumeration value="Awaiting Approval"/>
          <xsd:enumeration value="Approved"/>
          <xsd:enumeration value="Rejected"/>
        </xsd:restriction>
      </xsd:simpleType>
    </xsd:element>
    <xsd:element name="Document_x0020_Description" ma:index="8" nillable="true" ma:displayName="Document Description" ma:internalName="Document_x0020_Description">
      <xsd:simpleType>
        <xsd:restriction base="dms:Text">
          <xsd:maxLength value="255"/>
        </xsd:restriction>
      </xsd:simpleType>
    </xsd:element>
    <xsd:element name="Reviewer" ma:index="9" nillable="true" ma:displayName="Reviewers" ma:list="UserInfo" ma:SharePointGroup="0" ma:internalName="Review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er" ma:index="10" nillable="true" ma:displayName="Approvers" ma:list="UserInfo" ma:SharePointGroup="0" ma:internalName="Approv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lated_x0020_Document_x0020_Link" ma:index="11" nillable="true" ma:displayName="Related Document Link" ma:format="Hyperlink" ma:internalName="Related_x0020_Document_x0020_Link">
      <xsd:complexType>
        <xsd:complexContent>
          <xsd:extension base="dms:URL">
            <xsd:sequence>
              <xsd:element name="Url" type="dms:ValidUrl" minOccurs="0" nillable="true"/>
              <xsd:element name="Description" type="xsd:string" nillable="true"/>
            </xsd:sequence>
          </xsd:extension>
        </xsd:complexContent>
      </xsd:complexType>
    </xsd:element>
    <xsd:element name="Related_x0020_Document" ma:index="12" nillable="true" ma:displayName="Related Document" ma:internalName="Related_x0020_Document">
      <xsd:simpleType>
        <xsd:restriction base="dms:Text">
          <xsd:maxLength value="255"/>
        </xsd:restriction>
      </xsd:simpleType>
    </xsd:element>
    <xsd:element name="External_x0020_File_x0020_Reference" ma:index="14" nillable="true" ma:displayName="Registered Number" ma:internalName="External_x0020_File_x0020_Reference">
      <xsd:simpleType>
        <xsd:restriction base="dms:Text">
          <xsd:maxLength value="255"/>
        </xsd:restriction>
      </xsd:simpleType>
    </xsd:element>
    <xsd:element name="Retention_x0020_Trigger_x0020_Date" ma:index="15" nillable="true" ma:displayName="Retention Trigger Date" ma:format="DateOnly" ma:internalName="Retention_x0020_Trigger_x0020_Date">
      <xsd:simpleType>
        <xsd:restriction base="dms:DateTime"/>
      </xsd:simpleType>
    </xsd:element>
    <xsd:element name="TaxKeywordTaxHTField" ma:index="18"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e993c7ebdb0844bda77b49081e8191e4" ma:index="23" nillable="true" ma:taxonomy="true" ma:internalName="e993c7ebdb0844bda77b49081e8191e4" ma:taxonomyFieldName="_cx_SecurityMarkings" ma:displayName="Classification" ma:readOnly="false" ma:default="" ma:fieldId="{e993c7eb-db08-44bd-a77b-49081e8191e4}" ma:sspId="92743a9e-59ef-4080-9313-9c8ffbdd1a8b" ma:termSetId="a9da5f56-ebc6-4d64-8a44-41072e1701b2" ma:anchorId="00000000-0000-0000-0000-000000000000" ma:open="false" ma:isKeyword="false">
      <xsd:complexType>
        <xsd:sequence>
          <xsd:element ref="pc:Terms" minOccurs="0" maxOccurs="1"/>
        </xsd:sequence>
      </xsd:complexType>
    </xsd:element>
    <xsd:element name="TaxCatchAll" ma:index="24" nillable="true" ma:displayName="Taxonomy Catch All Column" ma:description="" ma:hidden="true" ma:list="{ea5496a5-a8eb-4322-b0a5-395596748c3f}" ma:internalName="TaxCatchAll" ma:showField="CatchAllData" ma:web="1eee4ddb-a1f9-40b8-9282-d53ea582adeb">
      <xsd:complexType>
        <xsd:complexContent>
          <xsd:extension base="dms:MultiChoiceLookup">
            <xsd:sequence>
              <xsd:element name="Value" type="dms:Lookup" maxOccurs="unbounded" minOccurs="0" nillable="true"/>
            </xsd:sequence>
          </xsd:extension>
        </xsd:complexContent>
      </xsd:complexType>
    </xsd:element>
    <xsd:element name="p5ac729c83584e2f99a2fbaff852a3d5" ma:index="27" nillable="true" ma:taxonomy="true" ma:internalName="p5ac729c83584e2f99a2fbaff852a3d5" ma:taxonomyFieldName="Trigger_x0020_Date_x0020_Description" ma:displayName="Trigger Date Description" ma:default="" ma:fieldId="{95ac729c-8358-4e2f-99a2-fbaff852a3d5}" ma:sspId="92743a9e-59ef-4080-9313-9c8ffbdd1a8b" ma:termSetId="67a11b7d-ab7d-4b4c-b26b-fa9cca66061c" ma:anchorId="00000000-0000-0000-0000-000000000000" ma:open="false" ma:isKeyword="false">
      <xsd:complexType>
        <xsd:sequence>
          <xsd:element ref="pc:Terms" minOccurs="0" maxOccurs="1"/>
        </xsd:sequence>
      </xsd:complexType>
    </xsd:element>
    <xsd:element name="a729509b32a34273afbf773e0c72336c" ma:index="28" nillable="true" ma:taxonomy="true" ma:internalName="a729509b32a34273afbf773e0c72336c" ma:taxonomyFieldName="Document_x0020_Type" ma:displayName="Document Type" ma:readOnly="false" ma:default="" ma:fieldId="{a729509b-32a3-4273-afbf-773e0c72336c}" ma:sspId="92743a9e-59ef-4080-9313-9c8ffbdd1a8b" ma:termSetId="b5534880-eda4-4ff7-954f-b315aee8a3a6" ma:anchorId="00000000-0000-0000-0000-000000000000" ma:open="false" ma:isKeyword="false">
      <xsd:complexType>
        <xsd:sequence>
          <xsd:element ref="pc:Terms" minOccurs="0" maxOccurs="1"/>
        </xsd:sequence>
      </xsd:complexType>
    </xsd:element>
    <xsd:element name="i06e5c8e6a124e91a91eaec9d03479dc" ma:index="29" nillable="true" ma:taxonomy="true" ma:internalName="i06e5c8e6a124e91a91eaec9d03479dc" ma:taxonomyFieldName="Record_x0020_Class" ma:displayName="Record Class" ma:readOnly="false" ma:default="" ma:fieldId="{206e5c8e-6a12-4e91-a91e-aec9d03479dc}" ma:sspId="92743a9e-59ef-4080-9313-9c8ffbdd1a8b" ma:termSetId="97570a61-5300-4cbe-92e6-1d764864d8f1" ma:anchorId="00000000-0000-0000-0000-000000000000" ma:open="false" ma:isKeyword="false">
      <xsd:complexType>
        <xsd:sequence>
          <xsd:element ref="pc:Terms" minOccurs="0" maxOccurs="1"/>
        </xsd:sequence>
      </xsd:complexType>
    </xsd:element>
    <xsd:element name="TaxCatchAllLabel" ma:index="30" nillable="true" ma:displayName="Taxonomy Catch All Column1" ma:description="" ma:hidden="true" ma:list="{ea5496a5-a8eb-4322-b0a5-395596748c3f}" ma:internalName="TaxCatchAllLabel" ma:readOnly="true" ma:showField="CatchAllDataLabel" ma:web="1eee4ddb-a1f9-40b8-9282-d53ea582adeb">
      <xsd:complexType>
        <xsd:complexContent>
          <xsd:extension base="dms:MultiChoiceLookup">
            <xsd:sequence>
              <xsd:element name="Value" type="dms:Lookup" maxOccurs="unbounded" minOccurs="0" nillable="true"/>
            </xsd:sequence>
          </xsd:extension>
        </xsd:complexContent>
      </xsd:complexType>
    </xsd:element>
    <xsd:element name="kcf4eeeda3c84b5b986ab6be7add1d2a" ma:index="31" nillable="true" ma:taxonomy="true" ma:internalName="kcf4eeeda3c84b5b986ab6be7add1d2a" ma:taxonomyFieldName="Document_x0020_Subject" ma:displayName="Document Subject" ma:default="" ma:fieldId="{4cf4eeed-a3c8-4b5b-986a-b6be7add1d2a}" ma:sspId="92743a9e-59ef-4080-9313-9c8ffbdd1a8b" ma:termSetId="4ef993e0-8a5b-4aa8-8f46-c709cbc36fc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6b2f57a-6e9b-4591-9b0e-84a562753077" elementFormDefault="qualified">
    <xsd:import namespace="http://schemas.microsoft.com/office/2006/documentManagement/types"/>
    <xsd:import namespace="http://schemas.microsoft.com/office/infopath/2007/PartnerControls"/>
    <xsd:element name="url0" ma:index="39" nillable="true" ma:displayName="url" ma:internalName="url0">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38" ma:displayName="Author"/>
        <xsd:element ref="dcterms:created" minOccurs="0" maxOccurs="1"/>
        <xsd:element ref="dc:identifier" minOccurs="0" maxOccurs="1"/>
        <xsd:element name="contentType" minOccurs="0" maxOccurs="1" type="xsd:string" ma:index="2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pprover xmlns="1eee4ddb-a1f9-40b8-9282-d53ea582adeb">
      <UserInfo xmlns="1eee4ddb-a1f9-40b8-9282-d53ea582adeb">
        <DisplayName xmlns="1eee4ddb-a1f9-40b8-9282-d53ea582adeb"/>
        <AccountId xmlns="1eee4ddb-a1f9-40b8-9282-d53ea582adeb" xsi:nil="true"/>
        <AccountType xmlns="1eee4ddb-a1f9-40b8-9282-d53ea582adeb"/>
      </UserInfo>
    </Approver>
    <a729509b32a34273afbf773e0c72336c xmlns="1eee4ddb-a1f9-40b8-9282-d53ea582adeb">
      <Terms xmlns="http://schemas.microsoft.com/office/infopath/2007/PartnerControls"/>
    </a729509b32a34273afbf773e0c72336c>
    <p5ac729c83584e2f99a2fbaff852a3d5 xmlns="1eee4ddb-a1f9-40b8-9282-d53ea582adeb">
      <Terms xmlns="http://schemas.microsoft.com/office/infopath/2007/PartnerControls"/>
    </p5ac729c83584e2f99a2fbaff852a3d5>
    <Related_x0020_Document_x0020_Link xmlns="1eee4ddb-a1f9-40b8-9282-d53ea582adeb">
      <Url xsi:nil="true"/>
      <Description xsi:nil="true"/>
    </Related_x0020_Document_x0020_Link>
    <Related_x0020_Document xmlns="1eee4ddb-a1f9-40b8-9282-d53ea582adeb" xsi:nil="true"/>
    <Retention_x0020_Trigger_x0020_Date xmlns="1eee4ddb-a1f9-40b8-9282-d53ea582adeb" xsi:nil="true"/>
    <External_x0020_File_x0020_Reference xmlns="1eee4ddb-a1f9-40b8-9282-d53ea582adeb" xsi:nil="true"/>
    <i06e5c8e6a124e91a91eaec9d03479dc xmlns="1eee4ddb-a1f9-40b8-9282-d53ea582adeb">
      <Terms xmlns="http://schemas.microsoft.com/office/infopath/2007/PartnerControls"/>
    </i06e5c8e6a124e91a91eaec9d03479dc>
    <Reviewer xmlns="1eee4ddb-a1f9-40b8-9282-d53ea582adeb">
      <UserInfo xmlns="1eee4ddb-a1f9-40b8-9282-d53ea582adeb">
        <DisplayName xmlns="1eee4ddb-a1f9-40b8-9282-d53ea582adeb"/>
        <AccountId xmlns="1eee4ddb-a1f9-40b8-9282-d53ea582adeb" xsi:nil="true"/>
        <AccountType xmlns="1eee4ddb-a1f9-40b8-9282-d53ea582adeb"/>
      </UserInfo>
    </Reviewer>
    <_dlc_DocId xmlns="1eee4ddb-a1f9-40b8-9282-d53ea582adeb" xsi:nil="true"/>
    <TaxCatchAll xmlns="1eee4ddb-a1f9-40b8-9282-d53ea582adeb"/>
    <_dlc_ExpireDateSaved xmlns="http://schemas.microsoft.com/sharepoint/v3" xsi:nil="true"/>
    <kcf4eeeda3c84b5b986ab6be7add1d2a xmlns="1eee4ddb-a1f9-40b8-9282-d53ea582adeb">
      <Terms xmlns="http://schemas.microsoft.com/office/infopath/2007/PartnerControls"/>
    </kcf4eeeda3c84b5b986ab6be7add1d2a>
    <_dlc_DocIdUrl xmlns="1eee4ddb-a1f9-40b8-9282-d53ea582adeb">
      <Url xsi:nil="true"/>
      <Description xsi:nil="true"/>
    </_dlc_DocIdUrl>
    <TaxKeywordTaxHTField xmlns="1eee4ddb-a1f9-40b8-9282-d53ea582adeb">
      <Terms xmlns="http://schemas.microsoft.com/office/infopath/2007/PartnerControls"/>
    </TaxKeywordTaxHTField>
    <_dlc_ExpireDate xmlns="http://schemas.microsoft.com/sharepoint/v3" xsi:nil="true"/>
    <Alternative_x0020_or_x0020_sub_x0020_tiltle xmlns="1eee4ddb-a1f9-40b8-9282-d53ea582adeb" xsi:nil="true"/>
    <e993c7ebdb0844bda77b49081e8191e4 xmlns="1eee4ddb-a1f9-40b8-9282-d53ea582adeb">
      <Terms xmlns="http://schemas.microsoft.com/office/infopath/2007/PartnerControls"/>
    </e993c7ebdb0844bda77b49081e8191e4>
    <Document_x0020_Description xmlns="1eee4ddb-a1f9-40b8-9282-d53ea582adeb" xsi:nil="true"/>
    <Document_x0020_Status xmlns="1eee4ddb-a1f9-40b8-9282-d53ea582adeb" xsi:nil="true"/>
    <DocumentAuthor xmlns="1eee4ddb-a1f9-40b8-9282-d53ea582adeb">
      <UserInfo xmlns="1eee4ddb-a1f9-40b8-9282-d53ea582adeb">
        <DisplayName xmlns="1eee4ddb-a1f9-40b8-9282-d53ea582adeb"/>
        <AccountId xmlns="1eee4ddb-a1f9-40b8-9282-d53ea582adeb" xsi:nil="true"/>
        <AccountType xmlns="1eee4ddb-a1f9-40b8-9282-d53ea582adeb"/>
      </UserInfo>
    </DocumentAuthor>
    <url0 xmlns="26b2f57a-6e9b-4591-9b0e-84a562753077" xsi:nil="true"/>
  </documentManagement>
</p:properties>
</file>

<file path=customXml/item4.xml><?xml version="1.0" encoding="utf-8"?>
<?mso-contentType ?>
<customXsn xmlns="http://schemas.microsoft.com/office/2006/metadata/customXsn">
  <xsnLocation/>
  <cached>True</cached>
  <openByDefault>False</openByDefault>
  <xsnScope/>
</customXsn>
</file>

<file path=customXml/item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3858DE7F-F3F5-430E-A5DD-6AA4E76B13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eee4ddb-a1f9-40b8-9282-d53ea582adeb"/>
    <ds:schemaRef ds:uri="26b2f57a-6e9b-4591-9b0e-84a5627530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B0E4862-7FF3-48CC-8BA4-B06092094CF4}">
  <ds:schemaRefs>
    <ds:schemaRef ds:uri="http://schemas.microsoft.com/sharepoint/v3/contenttype/forms"/>
  </ds:schemaRefs>
</ds:datastoreItem>
</file>

<file path=customXml/itemProps3.xml><?xml version="1.0" encoding="utf-8"?>
<ds:datastoreItem xmlns:ds="http://schemas.openxmlformats.org/officeDocument/2006/customXml" ds:itemID="{C1F7A1E2-E36C-41E6-A3D3-68F9EAB59754}">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metadata/properties"/>
    <ds:schemaRef ds:uri="http://purl.org/dc/elements/1.1/"/>
    <ds:schemaRef ds:uri="26b2f57a-6e9b-4591-9b0e-84a562753077"/>
    <ds:schemaRef ds:uri="http://schemas.microsoft.com/office/2006/documentManagement/types"/>
    <ds:schemaRef ds:uri="1eee4ddb-a1f9-40b8-9282-d53ea582adeb"/>
    <ds:schemaRef ds:uri="http://schemas.microsoft.com/sharepoint/v3"/>
    <ds:schemaRef ds:uri="http://www.w3.org/XML/1998/namespace"/>
  </ds:schemaRefs>
</ds:datastoreItem>
</file>

<file path=customXml/itemProps4.xml><?xml version="1.0" encoding="utf-8"?>
<ds:datastoreItem xmlns:ds="http://schemas.openxmlformats.org/officeDocument/2006/customXml" ds:itemID="{7E26BF3B-1910-42D5-9202-035C0CD8454A}">
  <ds:schemaRefs>
    <ds:schemaRef ds:uri="http://schemas.microsoft.com/office/2006/metadata/customXsn"/>
  </ds:schemaRefs>
</ds:datastoreItem>
</file>

<file path=customXml/itemProps5.xml><?xml version="1.0" encoding="utf-8"?>
<ds:datastoreItem xmlns:ds="http://schemas.openxmlformats.org/officeDocument/2006/customXml" ds:itemID="{C26DA10E-C4DC-49EA-991F-6AC8C6912B9E}">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Model Structure</vt:lpstr>
      <vt:lpstr>User Instructions</vt:lpstr>
      <vt:lpstr>Factors</vt:lpstr>
      <vt:lpstr>Economic Summary</vt:lpstr>
      <vt:lpstr>Cost Summary</vt:lpstr>
      <vt:lpstr>Cost Option 0</vt:lpstr>
      <vt:lpstr>Cost Option 1</vt:lpstr>
      <vt:lpstr>Cost Option 2</vt:lpstr>
      <vt:lpstr>Cost Option 3</vt:lpstr>
      <vt:lpstr>Cost Option 4</vt:lpstr>
      <vt:lpstr>Cost Option 5</vt:lpstr>
      <vt:lpstr>Cost Option 6</vt:lpstr>
      <vt:lpstr>OB Mitigation</vt:lpstr>
      <vt:lpstr>OB Option 0</vt:lpstr>
      <vt:lpstr>OB Option 1</vt:lpstr>
      <vt:lpstr>OB Option 2</vt:lpstr>
      <vt:lpstr>OB Option 3</vt:lpstr>
      <vt:lpstr>OB Option 4</vt:lpstr>
      <vt:lpstr>OB Option 5</vt:lpstr>
      <vt:lpstr>OB Option 6</vt:lpstr>
      <vt:lpstr>Risk Summary</vt:lpstr>
      <vt:lpstr>Risk Log</vt:lpstr>
      <vt:lpstr>Risk (£) Option 0</vt:lpstr>
      <vt:lpstr>Risk (£) Option 1</vt:lpstr>
      <vt:lpstr>Risk (£) Option 2</vt:lpstr>
      <vt:lpstr>Risk (£) Option 3</vt:lpstr>
      <vt:lpstr>Risk (£) Option 4</vt:lpstr>
      <vt:lpstr>Risk (£) Option 5</vt:lpstr>
      <vt:lpstr>Risk (£) Option 6</vt:lpstr>
      <vt:lpstr>Risk (U)</vt:lpstr>
      <vt:lpstr>Benefit Summary</vt:lpstr>
      <vt:lpstr>Benefit Log</vt:lpstr>
      <vt:lpstr>CRBs</vt:lpstr>
      <vt:lpstr>NCRBs</vt:lpstr>
      <vt:lpstr>SBs</vt:lpstr>
      <vt:lpstr>UBs</vt:lpstr>
      <vt:lpstr>Table of Discount Factors</vt:lpstr>
      <vt:lpstr>Sensitivity Analysis</vt:lpstr>
    </vt:vector>
  </TitlesOfParts>
  <Company>IMS3</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CIA Model</dc:title>
  <dc:creator>Wilkinson, Helen</dc:creator>
  <cp:lastModifiedBy>Wilkinson, Helen</cp:lastModifiedBy>
  <cp:lastPrinted>2016-05-05T15:32:56Z</cp:lastPrinted>
  <dcterms:created xsi:type="dcterms:W3CDTF">2015-02-20T10:02:24Z</dcterms:created>
  <dcterms:modified xsi:type="dcterms:W3CDTF">2020-01-15T16:04:18Z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Document_x0020_Type">
    <vt:lpwstr/>
  </property>
  <property fmtid="{D5CDD505-2E9C-101B-9397-08002B2CF9AE}" pid="4" name="_dlc_policyId">
    <vt:lpwstr>/sr/gandf/Finance</vt:lpwstr>
  </property>
  <property fmtid="{D5CDD505-2E9C-101B-9397-08002B2CF9AE}" pid="5" name="_cx_SecurityMarkings">
    <vt:lpwstr/>
  </property>
  <property fmtid="{D5CDD505-2E9C-101B-9397-08002B2CF9AE}" pid="6" name="ContentTypeId">
    <vt:lpwstr>0x010100B9957A1BF2FBE8478EF96F1BD89AD4CA0300FA62A304AEE91743853B5C50BF5B4390</vt:lpwstr>
  </property>
  <property fmtid="{D5CDD505-2E9C-101B-9397-08002B2CF9AE}" pid="7" name="Record Class">
    <vt:lpwstr>43;#Finance and Accounting|a572c143-3191-4262-9e01-e5e61eb3b989</vt:lpwstr>
  </property>
  <property fmtid="{D5CDD505-2E9C-101B-9397-08002B2CF9AE}" pid="8" name="Document_x0020_Subject">
    <vt:lpwstr/>
  </property>
  <property fmtid="{D5CDD505-2E9C-101B-9397-08002B2CF9AE}" pid="9" name="ItemRetentionFormula">
    <vt:lpwstr>&lt;formula id="Microsoft.Office.RecordsManagement.PolicyFeatures.Expiration.Formula.BuiltIn"&gt;&lt;number&gt;3&lt;/number&gt;&lt;property&gt;Modified&lt;/property&gt;&lt;propertyId&gt;28cf69c5-fa48-462a-b5cd-27b6f9d2bd5f&lt;/propertyId&gt;&lt;period&gt;years&lt;/period&gt;&lt;/formula&gt;</vt:lpwstr>
  </property>
  <property fmtid="{D5CDD505-2E9C-101B-9397-08002B2CF9AE}" pid="10" name="_dlc_DocIdItemGuid">
    <vt:lpwstr>2ec95226-b127-4de6-8ac7-42f8615ef08f</vt:lpwstr>
  </property>
  <property fmtid="{D5CDD505-2E9C-101B-9397-08002B2CF9AE}" pid="11" name="Trigger_x0020_Date_x0020_Description">
    <vt:lpwstr/>
  </property>
  <property fmtid="{D5CDD505-2E9C-101B-9397-08002B2CF9AE}" pid="12" name="Trigger Date Description">
    <vt:lpwstr/>
  </property>
  <property fmtid="{D5CDD505-2E9C-101B-9397-08002B2CF9AE}" pid="13" name="Document Type">
    <vt:lpwstr/>
  </property>
  <property fmtid="{D5CDD505-2E9C-101B-9397-08002B2CF9AE}" pid="14" name="Document Subject">
    <vt:lpwstr/>
  </property>
</Properties>
</file>